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omments2.xml" ContentType="application/vnd.openxmlformats-officedocument.spreadsheetml.comments+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https://flankspeed-my.sharepoint-mil.us/personal/alaina_m_wyker_civ_us_navy_mil/Documents/Desktop 1/Operations Program Support/RPI Docs Updates for August 2024/FINAL/"/>
    </mc:Choice>
  </mc:AlternateContent>
  <xr:revisionPtr revIDLastSave="249" documentId="8_{80856B52-15AE-4822-9B9E-1330CEDC6F5F}" xr6:coauthVersionLast="47" xr6:coauthVersionMax="47" xr10:uidLastSave="{123B293A-0560-4D27-90A0-F290B8AAABA6}"/>
  <bookViews>
    <workbookView xWindow="5190" yWindow="705" windowWidth="23175" windowHeight="15315" tabRatio="822" xr2:uid="{00000000-000D-0000-FFFF-FFFF00000000}"/>
  </bookViews>
  <sheets>
    <sheet name="Position Build" sheetId="1" r:id="rId1"/>
    <sheet name="USAHire" sheetId="13" r:id="rId2"/>
    <sheet name="Sheet1" sheetId="12" state="hidden" r:id="rId3"/>
    <sheet name="Recruit or Non-Comp" sheetId="6" r:id="rId4"/>
    <sheet name="Eligibility Listing" sheetId="9" r:id="rId5"/>
    <sheet name="Competencies Helper Page" sheetId="7" r:id="rId6"/>
    <sheet name="Competency Worksheet" sheetId="8" r:id="rId7"/>
    <sheet name="Reference-Competencies" sheetId="11" r:id="rId8"/>
    <sheet name="Resources" sheetId="3" r:id="rId9"/>
    <sheet name=" Business Process &amp; FAQ" sheetId="4" r:id="rId10"/>
    <sheet name="Drop Downs" sheetId="2" r:id="rId11"/>
  </sheets>
  <definedNames>
    <definedName name="_xlnm._FilterDatabase" localSheetId="5" hidden="1">'Competencies Helper Page'!$A$1:$E$10424</definedName>
    <definedName name="Check10" localSheetId="0">'Position Build'!#REF!</definedName>
    <definedName name="Check11" localSheetId="0">'Position Build'!#REF!</definedName>
    <definedName name="Check15" localSheetId="0">'Position Build'!#REF!</definedName>
    <definedName name="Check16" localSheetId="0">'Position Build'!#REF!</definedName>
    <definedName name="Check17" localSheetId="0">'Position Build'!#REF!</definedName>
    <definedName name="Check18" localSheetId="0">'Position Build'!#REF!</definedName>
    <definedName name="Check19" localSheetId="0">'Position Build'!#REF!</definedName>
    <definedName name="Check20" localSheetId="0">'Position Build'!#REF!</definedName>
    <definedName name="Check21" localSheetId="0">'Position Build'!#REF!</definedName>
    <definedName name="Check22" localSheetId="0">'Position Build'!#REF!</definedName>
    <definedName name="Check22" localSheetId="3">'Recruit or Non-Comp'!#REF!</definedName>
    <definedName name="Check6" localSheetId="0">'Position Build'!#REF!</definedName>
    <definedName name="Check7" localSheetId="0">'Position Build'!#REF!</definedName>
    <definedName name="Check8" localSheetId="0">'Position Build'!#REF!</definedName>
    <definedName name="Check9" localSheetId="0">'Position Build'!#REF!</definedName>
    <definedName name="Dropdown34" localSheetId="0">'Position Build'!#REF!</definedName>
    <definedName name="Dropdown35" localSheetId="0">'Position Build'!$G$10</definedName>
    <definedName name="Dropdown37" localSheetId="0">'Position Build'!#REF!</definedName>
    <definedName name="Dropdown40" localSheetId="0">'Position Build'!#REF!</definedName>
    <definedName name="Dropdown43" localSheetId="0">'Position Build'!#REF!</definedName>
    <definedName name="Dropdown44" localSheetId="0">'Position Build'!#REF!</definedName>
    <definedName name="Dropdown46" localSheetId="0">'Position Build'!$G$31</definedName>
    <definedName name="Dropdown6" localSheetId="0">'Position Build'!$C$34</definedName>
    <definedName name="Dropdown8" localSheetId="0">'Position Build'!$C$19</definedName>
    <definedName name="Dropdown9" localSheetId="0">'Position Build'!$C$20</definedName>
    <definedName name="_xlnm.Print_Area" localSheetId="0">'Position Build'!$A$1:$H$43</definedName>
    <definedName name="_xlnm.Print_Area" localSheetId="3">'Recruit or Non-Comp'!$A$1:$L$92</definedName>
    <definedName name="RPA" localSheetId="0">'Position Build'!#REF!</definedName>
    <definedName name="Select_Item" localSheetId="10">'Position Build'!#REF!</definedName>
    <definedName name="Text133" localSheetId="0">'Position Build'!#REF!</definedName>
    <definedName name="Text137" localSheetId="0">'Recruit or Non-Comp'!$D$56</definedName>
    <definedName name="Text140" localSheetId="0">'Position Build'!$G$34</definedName>
    <definedName name="Text142" localSheetId="0">'Position Build'!#REF!</definedName>
    <definedName name="Text143" localSheetId="0">'Position Build'!$H$20</definedName>
    <definedName name="Text144" localSheetId="0">'Position Build'!#REF!</definedName>
    <definedName name="Text34" localSheetId="0">'Position Build'!$C$10</definedName>
    <definedName name="Text35" localSheetId="0">'Position Build'!$C$12</definedName>
    <definedName name="Text52" localSheetId="0">'Position Build'!$G$14</definedName>
    <definedName name="Text53" localSheetId="0">'Position Build'!$G$15</definedName>
    <definedName name="Text54" localSheetId="0">'Position Build'!$G$16</definedName>
    <definedName name="Text6" localSheetId="0">'Position Build'!#REF!</definedName>
    <definedName name="Text82" localSheetId="0">'Position Build'!#REF!</definedName>
    <definedName name="Text83" localSheetId="0">'Position Build'!#REF!</definedName>
    <definedName name="Text84" localSheetId="0">'Position Build'!#REF!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1" i="13" l="1"/>
  <c r="D610" i="13"/>
  <c r="D609" i="13"/>
  <c r="D608" i="13"/>
  <c r="D607" i="13"/>
  <c r="D606" i="13"/>
  <c r="D605" i="13"/>
  <c r="D604" i="13"/>
  <c r="D603" i="13"/>
  <c r="D602" i="13"/>
  <c r="D601" i="13"/>
  <c r="D600" i="13"/>
  <c r="D599" i="13"/>
  <c r="D598" i="13"/>
  <c r="D597" i="13"/>
  <c r="D596" i="13"/>
  <c r="D595" i="13"/>
  <c r="D594" i="13"/>
  <c r="D593" i="13"/>
  <c r="D592" i="13"/>
  <c r="D591" i="13"/>
  <c r="D590" i="13"/>
  <c r="D589" i="13"/>
  <c r="D588" i="13"/>
  <c r="D587" i="13"/>
  <c r="A20" i="9" l="1"/>
  <c r="D1141" i="13" l="1"/>
  <c r="D1142" i="13"/>
  <c r="D1143" i="13"/>
  <c r="D1144" i="13"/>
  <c r="D1145" i="13"/>
  <c r="D1146" i="13"/>
  <c r="D1147" i="13"/>
  <c r="D1148" i="13"/>
  <c r="D1149" i="13"/>
  <c r="D1150" i="13"/>
  <c r="D1151" i="13"/>
  <c r="D1152" i="13"/>
  <c r="D1153" i="13"/>
  <c r="D1154" i="13"/>
  <c r="D1155" i="13"/>
  <c r="D1156" i="13"/>
  <c r="D1157" i="13"/>
  <c r="D1158" i="13"/>
  <c r="D1159" i="13"/>
  <c r="D1160" i="13"/>
  <c r="D1161" i="13"/>
  <c r="D1162" i="13"/>
  <c r="D1163" i="13"/>
  <c r="D1164" i="13"/>
  <c r="D1165" i="13"/>
  <c r="F4" i="13"/>
  <c r="D63" i="6" l="1"/>
  <c r="D64" i="1" l="1"/>
  <c r="F2" i="13" l="1"/>
  <c r="D1990" i="13"/>
  <c r="D1989" i="13"/>
  <c r="D1988" i="13"/>
  <c r="D1987" i="13"/>
  <c r="D1986" i="13"/>
  <c r="D1985" i="13"/>
  <c r="D1984" i="13"/>
  <c r="D1983" i="13"/>
  <c r="D1982" i="13"/>
  <c r="D1981" i="13"/>
  <c r="D1980" i="13"/>
  <c r="D1979" i="13"/>
  <c r="D1978" i="13"/>
  <c r="D1977" i="13"/>
  <c r="D1976" i="13"/>
  <c r="D1975" i="13"/>
  <c r="D1974" i="13"/>
  <c r="D1973" i="13"/>
  <c r="D1972" i="13"/>
  <c r="D1971" i="13"/>
  <c r="D1970" i="13"/>
  <c r="D1969" i="13"/>
  <c r="D1968" i="13"/>
  <c r="D1967" i="13"/>
  <c r="D1966" i="13"/>
  <c r="D1965" i="13"/>
  <c r="D1964" i="13"/>
  <c r="D1963" i="13"/>
  <c r="D1962" i="13"/>
  <c r="D1961" i="13"/>
  <c r="D1960" i="13"/>
  <c r="D1959" i="13"/>
  <c r="D1958" i="13"/>
  <c r="D1957" i="13"/>
  <c r="D1956" i="13"/>
  <c r="D1955" i="13"/>
  <c r="D1954" i="13"/>
  <c r="D1953" i="13"/>
  <c r="D1952" i="13"/>
  <c r="D1951" i="13"/>
  <c r="D1950" i="13"/>
  <c r="D1949" i="13"/>
  <c r="D1948" i="13"/>
  <c r="D1947" i="13"/>
  <c r="D1946" i="13"/>
  <c r="D1945" i="13"/>
  <c r="D1944" i="13"/>
  <c r="D1943" i="13"/>
  <c r="D1942" i="13"/>
  <c r="D1941" i="13"/>
  <c r="D1940" i="13"/>
  <c r="D1939" i="13"/>
  <c r="D1938" i="13"/>
  <c r="D1937" i="13"/>
  <c r="D1936" i="13"/>
  <c r="D1935" i="13"/>
  <c r="D1934" i="13"/>
  <c r="D1933" i="13"/>
  <c r="D1932" i="13"/>
  <c r="D1931" i="13"/>
  <c r="D1930" i="13"/>
  <c r="D1929" i="13"/>
  <c r="D1928" i="13"/>
  <c r="D1927" i="13"/>
  <c r="D1926" i="13"/>
  <c r="D1925" i="13"/>
  <c r="D1924" i="13"/>
  <c r="D1923" i="13"/>
  <c r="D1922" i="13"/>
  <c r="D1921" i="13"/>
  <c r="D1920" i="13"/>
  <c r="D1919" i="13"/>
  <c r="D1918" i="13"/>
  <c r="D1917" i="13"/>
  <c r="D1916" i="13"/>
  <c r="D1915" i="13"/>
  <c r="D1914" i="13"/>
  <c r="D1913" i="13"/>
  <c r="D1912" i="13"/>
  <c r="D1911" i="13"/>
  <c r="D1910" i="13"/>
  <c r="D1909" i="13"/>
  <c r="D1908" i="13"/>
  <c r="D1907" i="13"/>
  <c r="D1906" i="13"/>
  <c r="D1905" i="13"/>
  <c r="D1904" i="13"/>
  <c r="D1903" i="13"/>
  <c r="D1902" i="13"/>
  <c r="D1901" i="13"/>
  <c r="D1900" i="13"/>
  <c r="D1899" i="13"/>
  <c r="D1898" i="13"/>
  <c r="D1897" i="13"/>
  <c r="D1896" i="13"/>
  <c r="D1895" i="13"/>
  <c r="D1894" i="13"/>
  <c r="D1893" i="13"/>
  <c r="D1892" i="13"/>
  <c r="D1891" i="13"/>
  <c r="D1890" i="13"/>
  <c r="D1889" i="13"/>
  <c r="D1888" i="13"/>
  <c r="D1887" i="13"/>
  <c r="D1886" i="13"/>
  <c r="D1885" i="13"/>
  <c r="D1884" i="13"/>
  <c r="D1883" i="13"/>
  <c r="D1882" i="13"/>
  <c r="D1881" i="13"/>
  <c r="D1880" i="13"/>
  <c r="D1879" i="13"/>
  <c r="D1878" i="13"/>
  <c r="D1877" i="13"/>
  <c r="D1876" i="13"/>
  <c r="D1875" i="13"/>
  <c r="D1874" i="13"/>
  <c r="D1873" i="13"/>
  <c r="D1872" i="13"/>
  <c r="D1871" i="13"/>
  <c r="D1870" i="13"/>
  <c r="D1869" i="13"/>
  <c r="D1868" i="13"/>
  <c r="D1867" i="13"/>
  <c r="D1866" i="13"/>
  <c r="D1865" i="13"/>
  <c r="D1864" i="13"/>
  <c r="D1863" i="13"/>
  <c r="D1862" i="13"/>
  <c r="D1861" i="13"/>
  <c r="D1860" i="13"/>
  <c r="D1859" i="13"/>
  <c r="D1858" i="13"/>
  <c r="D1857" i="13"/>
  <c r="D1856" i="13"/>
  <c r="D1855" i="13"/>
  <c r="D1854" i="13"/>
  <c r="D1853" i="13"/>
  <c r="D1852" i="13"/>
  <c r="D1851" i="13"/>
  <c r="D1850" i="13"/>
  <c r="D1849" i="13"/>
  <c r="D1848" i="13"/>
  <c r="D1847" i="13"/>
  <c r="D1846" i="13"/>
  <c r="D1845" i="13"/>
  <c r="D1844" i="13"/>
  <c r="D1843" i="13"/>
  <c r="D1842" i="13"/>
  <c r="D1841" i="13"/>
  <c r="D1840" i="13"/>
  <c r="D1839" i="13"/>
  <c r="D1838" i="13"/>
  <c r="D1837" i="13"/>
  <c r="D1836" i="13"/>
  <c r="D1835" i="13"/>
  <c r="D1834" i="13"/>
  <c r="D1833" i="13"/>
  <c r="D1832" i="13"/>
  <c r="D1831" i="13"/>
  <c r="D1830" i="13"/>
  <c r="D1829" i="13"/>
  <c r="D1828" i="13"/>
  <c r="D1827" i="13"/>
  <c r="D1826" i="13"/>
  <c r="D1825" i="13"/>
  <c r="D1824" i="13"/>
  <c r="D1823" i="13"/>
  <c r="D1822" i="13"/>
  <c r="D1821" i="13"/>
  <c r="D1820" i="13"/>
  <c r="D1819" i="13"/>
  <c r="D1818" i="13"/>
  <c r="D1817" i="13"/>
  <c r="D1816" i="13"/>
  <c r="D1815" i="13"/>
  <c r="D1814" i="13"/>
  <c r="D1813" i="13"/>
  <c r="D1812" i="13"/>
  <c r="D1811" i="13"/>
  <c r="D1810" i="13"/>
  <c r="D1809" i="13"/>
  <c r="D1808" i="13"/>
  <c r="D1807" i="13"/>
  <c r="D1806" i="13"/>
  <c r="D1805" i="13"/>
  <c r="D1804" i="13"/>
  <c r="D1803" i="13"/>
  <c r="D1802" i="13"/>
  <c r="D1801" i="13"/>
  <c r="D1800" i="13"/>
  <c r="D1799" i="13"/>
  <c r="D1798" i="13"/>
  <c r="D1797" i="13"/>
  <c r="D1796" i="13"/>
  <c r="D1795" i="13"/>
  <c r="D1794" i="13"/>
  <c r="D1793" i="13"/>
  <c r="D1792" i="13"/>
  <c r="D1791" i="13"/>
  <c r="D1790" i="13"/>
  <c r="D1789" i="13"/>
  <c r="D1788" i="13"/>
  <c r="D1787" i="13"/>
  <c r="D1786" i="13"/>
  <c r="D1785" i="13"/>
  <c r="D1784" i="13"/>
  <c r="D1783" i="13"/>
  <c r="D1782" i="13"/>
  <c r="D1781" i="13"/>
  <c r="D1780" i="13"/>
  <c r="D1779" i="13"/>
  <c r="D1778" i="13"/>
  <c r="D1777" i="13"/>
  <c r="D1776" i="13"/>
  <c r="D1775" i="13"/>
  <c r="D1774" i="13"/>
  <c r="D1773" i="13"/>
  <c r="D1772" i="13"/>
  <c r="D1771" i="13"/>
  <c r="D1770" i="13"/>
  <c r="D1769" i="13"/>
  <c r="D1768" i="13"/>
  <c r="D1767" i="13"/>
  <c r="D1766" i="13"/>
  <c r="D1765" i="13"/>
  <c r="D1764" i="13"/>
  <c r="D1763" i="13"/>
  <c r="D1762" i="13"/>
  <c r="D1761" i="13"/>
  <c r="D1760" i="13"/>
  <c r="D1759" i="13"/>
  <c r="D1758" i="13"/>
  <c r="D1757" i="13"/>
  <c r="D1756" i="13"/>
  <c r="D1755" i="13"/>
  <c r="D1754" i="13"/>
  <c r="D1753" i="13"/>
  <c r="D1752" i="13"/>
  <c r="D1751" i="13"/>
  <c r="D1750" i="13"/>
  <c r="D1749" i="13"/>
  <c r="D1748" i="13"/>
  <c r="D1747" i="13"/>
  <c r="D1746" i="13"/>
  <c r="D1745" i="13"/>
  <c r="D1744" i="13"/>
  <c r="D1743" i="13"/>
  <c r="D1742" i="13"/>
  <c r="D1741" i="13"/>
  <c r="D1740" i="13"/>
  <c r="D1739" i="13"/>
  <c r="D1738" i="13"/>
  <c r="D1737" i="13"/>
  <c r="D1736" i="13"/>
  <c r="D1735" i="13"/>
  <c r="D1734" i="13"/>
  <c r="D1733" i="13"/>
  <c r="D1732" i="13"/>
  <c r="D1731" i="13"/>
  <c r="D1730" i="13"/>
  <c r="D1729" i="13"/>
  <c r="D1728" i="13"/>
  <c r="D1727" i="13"/>
  <c r="D1726" i="13"/>
  <c r="D1725" i="13"/>
  <c r="D1724" i="13"/>
  <c r="D1723" i="13"/>
  <c r="D1722" i="13"/>
  <c r="D1721" i="13"/>
  <c r="D1720" i="13"/>
  <c r="D1719" i="13"/>
  <c r="D1718" i="13"/>
  <c r="D1717" i="13"/>
  <c r="D1716" i="13"/>
  <c r="D1715" i="13"/>
  <c r="D1714" i="13"/>
  <c r="D1713" i="13"/>
  <c r="D1712" i="13"/>
  <c r="D1711" i="13"/>
  <c r="D1710" i="13"/>
  <c r="D1709" i="13"/>
  <c r="D1708" i="13"/>
  <c r="D1707" i="13"/>
  <c r="D1706" i="13"/>
  <c r="D1705" i="13"/>
  <c r="D1704" i="13"/>
  <c r="D1703" i="13"/>
  <c r="D1702" i="13"/>
  <c r="D1701" i="13"/>
  <c r="D1700" i="13"/>
  <c r="D1699" i="13"/>
  <c r="D1698" i="13"/>
  <c r="D1697" i="13"/>
  <c r="D1696" i="13"/>
  <c r="D1695" i="13"/>
  <c r="D1694" i="13"/>
  <c r="D1693" i="13"/>
  <c r="D1692" i="13"/>
  <c r="D1691" i="13"/>
  <c r="D1690" i="13"/>
  <c r="D1689" i="13"/>
  <c r="D1688" i="13"/>
  <c r="D1687" i="13"/>
  <c r="D1686" i="13"/>
  <c r="D1685" i="13"/>
  <c r="D1684" i="13"/>
  <c r="D1683" i="13"/>
  <c r="D1682" i="13"/>
  <c r="D1681" i="13"/>
  <c r="D1680" i="13"/>
  <c r="D1679" i="13"/>
  <c r="D1678" i="13"/>
  <c r="D1677" i="13"/>
  <c r="D1676" i="13"/>
  <c r="D1675" i="13"/>
  <c r="D1674" i="13"/>
  <c r="D1673" i="13"/>
  <c r="D1672" i="13"/>
  <c r="D1671" i="13"/>
  <c r="D1670" i="13"/>
  <c r="D1669" i="13"/>
  <c r="D1668" i="13"/>
  <c r="D1667" i="13"/>
  <c r="D1666" i="13"/>
  <c r="D1665" i="13"/>
  <c r="D1664" i="13"/>
  <c r="D1663" i="13"/>
  <c r="D1662" i="13"/>
  <c r="D1661" i="13"/>
  <c r="D1660" i="13"/>
  <c r="D1659" i="13"/>
  <c r="D1658" i="13"/>
  <c r="D1657" i="13"/>
  <c r="D1656" i="13"/>
  <c r="D1655" i="13"/>
  <c r="D1654" i="13"/>
  <c r="D1653" i="13"/>
  <c r="D1652" i="13"/>
  <c r="D1651" i="13"/>
  <c r="D1650" i="13"/>
  <c r="D1649" i="13"/>
  <c r="D1648" i="13"/>
  <c r="D1647" i="13"/>
  <c r="D1646" i="13"/>
  <c r="D1645" i="13"/>
  <c r="D1644" i="13"/>
  <c r="D1643" i="13"/>
  <c r="D1642" i="13"/>
  <c r="D1641" i="13"/>
  <c r="D1640" i="13"/>
  <c r="D1639" i="13"/>
  <c r="D1638" i="13"/>
  <c r="D1637" i="13"/>
  <c r="D1636" i="13"/>
  <c r="D1635" i="13"/>
  <c r="D1634" i="13"/>
  <c r="D1633" i="13"/>
  <c r="D1632" i="13"/>
  <c r="D1631" i="13"/>
  <c r="D1630" i="13"/>
  <c r="D1629" i="13"/>
  <c r="D1628" i="13"/>
  <c r="D1627" i="13"/>
  <c r="D1626" i="13"/>
  <c r="D1625" i="13"/>
  <c r="D1624" i="13"/>
  <c r="D1623" i="13"/>
  <c r="D1622" i="13"/>
  <c r="D1621" i="13"/>
  <c r="D1620" i="13"/>
  <c r="D1619" i="13"/>
  <c r="D1618" i="13"/>
  <c r="D1617" i="13"/>
  <c r="D1616" i="13"/>
  <c r="D1615" i="13"/>
  <c r="D1614" i="13"/>
  <c r="D1613" i="13"/>
  <c r="D1612" i="13"/>
  <c r="D1611" i="13"/>
  <c r="D1610" i="13"/>
  <c r="D1609" i="13"/>
  <c r="D1608" i="13"/>
  <c r="D1607" i="13"/>
  <c r="D1606" i="13"/>
  <c r="D1605" i="13"/>
  <c r="D1604" i="13"/>
  <c r="D1603" i="13"/>
  <c r="D1602" i="13"/>
  <c r="D1601" i="13"/>
  <c r="D1600" i="13"/>
  <c r="D1599" i="13"/>
  <c r="D1598" i="13"/>
  <c r="D1597" i="13"/>
  <c r="D1596" i="13"/>
  <c r="D1595" i="13"/>
  <c r="D1594" i="13"/>
  <c r="D1593" i="13"/>
  <c r="D1592" i="13"/>
  <c r="D1591" i="13"/>
  <c r="D1590" i="13"/>
  <c r="D1589" i="13"/>
  <c r="D1588" i="13"/>
  <c r="D1587" i="13"/>
  <c r="D1586" i="13"/>
  <c r="D1585" i="13"/>
  <c r="D1584" i="13"/>
  <c r="D1583" i="13"/>
  <c r="D1582" i="13"/>
  <c r="D1581" i="13"/>
  <c r="D1580" i="13"/>
  <c r="D1579" i="13"/>
  <c r="D1578" i="13"/>
  <c r="D1577" i="13"/>
  <c r="D1576" i="13"/>
  <c r="D1575" i="13"/>
  <c r="D1574" i="13"/>
  <c r="D1573" i="13"/>
  <c r="D1572" i="13"/>
  <c r="D1571" i="13"/>
  <c r="D1570" i="13"/>
  <c r="D1569" i="13"/>
  <c r="D1568" i="13"/>
  <c r="D1567" i="13"/>
  <c r="D1566" i="13"/>
  <c r="D1565" i="13"/>
  <c r="D1564" i="13"/>
  <c r="D1563" i="13"/>
  <c r="D1562" i="13"/>
  <c r="D1561" i="13"/>
  <c r="D1560" i="13"/>
  <c r="D1559" i="13"/>
  <c r="D1558" i="13"/>
  <c r="D1557" i="13"/>
  <c r="D1556" i="13"/>
  <c r="D1555" i="13"/>
  <c r="D1554" i="13"/>
  <c r="D1553" i="13"/>
  <c r="D1552" i="13"/>
  <c r="D1551" i="13"/>
  <c r="D1550" i="13"/>
  <c r="D1549" i="13"/>
  <c r="D1548" i="13"/>
  <c r="D1547" i="13"/>
  <c r="D1546" i="13"/>
  <c r="D1545" i="13"/>
  <c r="D1544" i="13"/>
  <c r="D1543" i="13"/>
  <c r="D1542" i="13"/>
  <c r="D1541" i="13"/>
  <c r="D1540" i="13"/>
  <c r="D1539" i="13"/>
  <c r="D1538" i="13"/>
  <c r="D1537" i="13"/>
  <c r="D1536" i="13"/>
  <c r="D1535" i="13"/>
  <c r="D1534" i="13"/>
  <c r="D1533" i="13"/>
  <c r="D1532" i="13"/>
  <c r="D1531" i="13"/>
  <c r="D1530" i="13"/>
  <c r="D1529" i="13"/>
  <c r="D1528" i="13"/>
  <c r="D1527" i="13"/>
  <c r="D1526" i="13"/>
  <c r="D1525" i="13"/>
  <c r="D1524" i="13"/>
  <c r="D1523" i="13"/>
  <c r="D1522" i="13"/>
  <c r="D1521" i="13"/>
  <c r="D1520" i="13"/>
  <c r="D1519" i="13"/>
  <c r="D1518" i="13"/>
  <c r="D1517" i="13"/>
  <c r="D1516" i="13"/>
  <c r="D1515" i="13"/>
  <c r="D1514" i="13"/>
  <c r="D1513" i="13"/>
  <c r="D1512" i="13"/>
  <c r="D1511" i="13"/>
  <c r="D1510" i="13"/>
  <c r="D1509" i="13"/>
  <c r="D1508" i="13"/>
  <c r="D1507" i="13"/>
  <c r="D1506" i="13"/>
  <c r="D1505" i="13"/>
  <c r="D1504" i="13"/>
  <c r="D1503" i="13"/>
  <c r="D1502" i="13"/>
  <c r="D1501" i="13"/>
  <c r="D1500" i="13"/>
  <c r="D1499" i="13"/>
  <c r="D1498" i="13"/>
  <c r="D1497" i="13"/>
  <c r="D1496" i="13"/>
  <c r="D1495" i="13"/>
  <c r="D1494" i="13"/>
  <c r="D1493" i="13"/>
  <c r="D1492" i="13"/>
  <c r="D1491" i="13"/>
  <c r="D1490" i="13"/>
  <c r="D1489" i="13"/>
  <c r="D1488" i="13"/>
  <c r="D1487" i="13"/>
  <c r="D1486" i="13"/>
  <c r="D1485" i="13"/>
  <c r="D1484" i="13"/>
  <c r="D1483" i="13"/>
  <c r="D1482" i="13"/>
  <c r="D1481" i="13"/>
  <c r="D1480" i="13"/>
  <c r="D1479" i="13"/>
  <c r="D1478" i="13"/>
  <c r="D1477" i="13"/>
  <c r="D1476" i="13"/>
  <c r="D1475" i="13"/>
  <c r="D1474" i="13"/>
  <c r="D1473" i="13"/>
  <c r="D1472" i="13"/>
  <c r="D1471" i="13"/>
  <c r="D1470" i="13"/>
  <c r="D1469" i="13"/>
  <c r="D1468" i="13"/>
  <c r="D1467" i="13"/>
  <c r="D1466" i="13"/>
  <c r="D1465" i="13"/>
  <c r="D1464" i="13"/>
  <c r="D1463" i="13"/>
  <c r="D1462" i="13"/>
  <c r="D1461" i="13"/>
  <c r="D1460" i="13"/>
  <c r="D1459" i="13"/>
  <c r="D1458" i="13"/>
  <c r="D1457" i="13"/>
  <c r="D1456" i="13"/>
  <c r="D1455" i="13"/>
  <c r="D1454" i="13"/>
  <c r="D1453" i="13"/>
  <c r="D1452" i="13"/>
  <c r="D1451" i="13"/>
  <c r="D1450" i="13"/>
  <c r="D1449" i="13"/>
  <c r="D1448" i="13"/>
  <c r="D1447" i="13"/>
  <c r="D1446" i="13"/>
  <c r="D1445" i="13"/>
  <c r="D1444" i="13"/>
  <c r="D1443" i="13"/>
  <c r="D1442" i="13"/>
  <c r="D1441" i="13"/>
  <c r="D1440" i="13"/>
  <c r="D1439" i="13"/>
  <c r="D1438" i="13"/>
  <c r="D1437" i="13"/>
  <c r="D1436" i="13"/>
  <c r="D1435" i="13"/>
  <c r="D1434" i="13"/>
  <c r="D1433" i="13"/>
  <c r="D1432" i="13"/>
  <c r="D1431" i="13"/>
  <c r="D1430" i="13"/>
  <c r="D1429" i="13"/>
  <c r="D1428" i="13"/>
  <c r="D1427" i="13"/>
  <c r="D1426" i="13"/>
  <c r="D1425" i="13"/>
  <c r="D1424" i="13"/>
  <c r="D1423" i="13"/>
  <c r="D1422" i="13"/>
  <c r="D1421" i="13"/>
  <c r="D1420" i="13"/>
  <c r="D1419" i="13"/>
  <c r="D1418" i="13"/>
  <c r="D1417" i="13"/>
  <c r="D1416" i="13"/>
  <c r="D1415" i="13"/>
  <c r="D1414" i="13"/>
  <c r="D1413" i="13"/>
  <c r="D1412" i="13"/>
  <c r="D1411" i="13"/>
  <c r="D1410" i="13"/>
  <c r="D1409" i="13"/>
  <c r="D1408" i="13"/>
  <c r="D1407" i="13"/>
  <c r="D1406" i="13"/>
  <c r="D1405" i="13"/>
  <c r="D1404" i="13"/>
  <c r="D1403" i="13"/>
  <c r="D1402" i="13"/>
  <c r="D1401" i="13"/>
  <c r="D1400" i="13"/>
  <c r="D1399" i="13"/>
  <c r="D1398" i="13"/>
  <c r="D1397" i="13"/>
  <c r="D1396" i="13"/>
  <c r="D1395" i="13"/>
  <c r="D1394" i="13"/>
  <c r="D1393" i="13"/>
  <c r="D1392" i="13"/>
  <c r="D1391" i="13"/>
  <c r="D1390" i="13"/>
  <c r="D1389" i="13"/>
  <c r="D1388" i="13"/>
  <c r="D1387" i="13"/>
  <c r="D1386" i="13"/>
  <c r="D1385" i="13"/>
  <c r="D1384" i="13"/>
  <c r="D1383" i="13"/>
  <c r="D1382" i="13"/>
  <c r="D1381" i="13"/>
  <c r="D1380" i="13"/>
  <c r="D1379" i="13"/>
  <c r="D1378" i="13"/>
  <c r="D1377" i="13"/>
  <c r="D1376" i="13"/>
  <c r="D1375" i="13"/>
  <c r="D1374" i="13"/>
  <c r="D1373" i="13"/>
  <c r="D1372" i="13"/>
  <c r="D1371" i="13"/>
  <c r="D1370" i="13"/>
  <c r="D1369" i="13"/>
  <c r="D1368" i="13"/>
  <c r="D1367" i="13"/>
  <c r="D1366" i="13"/>
  <c r="D1365" i="13"/>
  <c r="D1364" i="13"/>
  <c r="D1363" i="13"/>
  <c r="D1362" i="13"/>
  <c r="D1361" i="13"/>
  <c r="D1360" i="13"/>
  <c r="D1359" i="13"/>
  <c r="D1358" i="13"/>
  <c r="D1357" i="13"/>
  <c r="D1356" i="13"/>
  <c r="D1355" i="13"/>
  <c r="D1354" i="13"/>
  <c r="D1353" i="13"/>
  <c r="D1352" i="13"/>
  <c r="D1351" i="13"/>
  <c r="D1350" i="13"/>
  <c r="D1349" i="13"/>
  <c r="D1348" i="13"/>
  <c r="D1347" i="13"/>
  <c r="D1346" i="13"/>
  <c r="D1345" i="13"/>
  <c r="D1344" i="13"/>
  <c r="D1343" i="13"/>
  <c r="D1342" i="13"/>
  <c r="D1341" i="13"/>
  <c r="D1340" i="13"/>
  <c r="D1339" i="13"/>
  <c r="D1338" i="13"/>
  <c r="D1337" i="13"/>
  <c r="D1336" i="13"/>
  <c r="D1335" i="13"/>
  <c r="D1334" i="13"/>
  <c r="D1333" i="13"/>
  <c r="D1332" i="13"/>
  <c r="D1331" i="13"/>
  <c r="D1330" i="13"/>
  <c r="D1329" i="13"/>
  <c r="D1328" i="13"/>
  <c r="D1327" i="13"/>
  <c r="D1326" i="13"/>
  <c r="D1325" i="13"/>
  <c r="D1324" i="13"/>
  <c r="D1323" i="13"/>
  <c r="D1322" i="13"/>
  <c r="D1321" i="13"/>
  <c r="D1320" i="13"/>
  <c r="D1319" i="13"/>
  <c r="D1318" i="13"/>
  <c r="D1317" i="13"/>
  <c r="D1316" i="13"/>
  <c r="D1315" i="13"/>
  <c r="D1314" i="13"/>
  <c r="D1313" i="13"/>
  <c r="D1312" i="13"/>
  <c r="D1311" i="13"/>
  <c r="D1310" i="13"/>
  <c r="D1309" i="13"/>
  <c r="D1308" i="13"/>
  <c r="D1307" i="13"/>
  <c r="D1306" i="13"/>
  <c r="D1305" i="13"/>
  <c r="D1304" i="13"/>
  <c r="D1303" i="13"/>
  <c r="D1302" i="13"/>
  <c r="D1301" i="13"/>
  <c r="D1300" i="13"/>
  <c r="D1299" i="13"/>
  <c r="D1298" i="13"/>
  <c r="D1297" i="13"/>
  <c r="D1296" i="13"/>
  <c r="D1295" i="13"/>
  <c r="D1294" i="13"/>
  <c r="D1293" i="13"/>
  <c r="D1292" i="13"/>
  <c r="D1291" i="13"/>
  <c r="D1290" i="13"/>
  <c r="D1289" i="13"/>
  <c r="D1288" i="13"/>
  <c r="D1287" i="13"/>
  <c r="D1286" i="13"/>
  <c r="D1285" i="13"/>
  <c r="D1284" i="13"/>
  <c r="D1283" i="13"/>
  <c r="D1282" i="13"/>
  <c r="D1281" i="13"/>
  <c r="D1280" i="13"/>
  <c r="D1279" i="13"/>
  <c r="D1278" i="13"/>
  <c r="D1277" i="13"/>
  <c r="D1276" i="13"/>
  <c r="D1275" i="13"/>
  <c r="D1274" i="13"/>
  <c r="D1273" i="13"/>
  <c r="D1272" i="13"/>
  <c r="D1271" i="13"/>
  <c r="D1270" i="13"/>
  <c r="D1269" i="13"/>
  <c r="D1268" i="13"/>
  <c r="D1267" i="13"/>
  <c r="D1266" i="13"/>
  <c r="D1265" i="13"/>
  <c r="D1264" i="13"/>
  <c r="D1263" i="13"/>
  <c r="D1262" i="13"/>
  <c r="D1261" i="13"/>
  <c r="D1260" i="13"/>
  <c r="D1259" i="13"/>
  <c r="D1258" i="13"/>
  <c r="D1257" i="13"/>
  <c r="D1256" i="13"/>
  <c r="D1255" i="13"/>
  <c r="D1254" i="13"/>
  <c r="D1253" i="13"/>
  <c r="D1252" i="13"/>
  <c r="D1251" i="13"/>
  <c r="D1250" i="13"/>
  <c r="D1249" i="13"/>
  <c r="D1248" i="13"/>
  <c r="D1247" i="13"/>
  <c r="D1246" i="13"/>
  <c r="D1245" i="13"/>
  <c r="D1244" i="13"/>
  <c r="D1243" i="13"/>
  <c r="D1242" i="13"/>
  <c r="D1241" i="13"/>
  <c r="D1240" i="13"/>
  <c r="D1239" i="13"/>
  <c r="D1238" i="13"/>
  <c r="D1237" i="13"/>
  <c r="D1236" i="13"/>
  <c r="D1235" i="13"/>
  <c r="D1234" i="13"/>
  <c r="D1233" i="13"/>
  <c r="D1232" i="13"/>
  <c r="D1231" i="13"/>
  <c r="D1230" i="13"/>
  <c r="D1229" i="13"/>
  <c r="D1228" i="13"/>
  <c r="D1227" i="13"/>
  <c r="D1226" i="13"/>
  <c r="D1225" i="13"/>
  <c r="D1224" i="13"/>
  <c r="D1223" i="13"/>
  <c r="D1222" i="13"/>
  <c r="D1221" i="13"/>
  <c r="D1220" i="13"/>
  <c r="D1219" i="13"/>
  <c r="D1218" i="13"/>
  <c r="D1217" i="13"/>
  <c r="D1216" i="13"/>
  <c r="D1215" i="13"/>
  <c r="D1214" i="13"/>
  <c r="D1213" i="13"/>
  <c r="D1212" i="13"/>
  <c r="D1211" i="13"/>
  <c r="D1210" i="13"/>
  <c r="D1209" i="13"/>
  <c r="D1208" i="13"/>
  <c r="D1207" i="13"/>
  <c r="D1206" i="13"/>
  <c r="D1205" i="13"/>
  <c r="D1204" i="13"/>
  <c r="D1203" i="13"/>
  <c r="D1202" i="13"/>
  <c r="D1201" i="13"/>
  <c r="D1200" i="13"/>
  <c r="D1199" i="13"/>
  <c r="D1198" i="13"/>
  <c r="D1197" i="13"/>
  <c r="D1196" i="13"/>
  <c r="D1195" i="13"/>
  <c r="D1194" i="13"/>
  <c r="D1193" i="13"/>
  <c r="D1192" i="13"/>
  <c r="D1191" i="13"/>
  <c r="D1190" i="13"/>
  <c r="D1189" i="13"/>
  <c r="D1188" i="13"/>
  <c r="D1187" i="13"/>
  <c r="D1186" i="13"/>
  <c r="D1185" i="13"/>
  <c r="D1184" i="13"/>
  <c r="D1183" i="13"/>
  <c r="D1182" i="13"/>
  <c r="D1181" i="13"/>
  <c r="D1180" i="13"/>
  <c r="D1179" i="13"/>
  <c r="D1178" i="13"/>
  <c r="D1177" i="13"/>
  <c r="D1176" i="13"/>
  <c r="D1175" i="13"/>
  <c r="D1174" i="13"/>
  <c r="D1173" i="13"/>
  <c r="D1172" i="13"/>
  <c r="D1171" i="13"/>
  <c r="D1170" i="13"/>
  <c r="D1169" i="13"/>
  <c r="D1168" i="13"/>
  <c r="D1167" i="13"/>
  <c r="D1166" i="13"/>
  <c r="D1140" i="13"/>
  <c r="D1139" i="13"/>
  <c r="D1138" i="13"/>
  <c r="D1137" i="13"/>
  <c r="D1136" i="13"/>
  <c r="D1135" i="13"/>
  <c r="D1134" i="13"/>
  <c r="D1133" i="13"/>
  <c r="D1132" i="13"/>
  <c r="D1131" i="13"/>
  <c r="D1130" i="13"/>
  <c r="D1129" i="13"/>
  <c r="D1128" i="13"/>
  <c r="D1127" i="13"/>
  <c r="D1126" i="13"/>
  <c r="D1125" i="13"/>
  <c r="D1124" i="13"/>
  <c r="D1123" i="13"/>
  <c r="D1122" i="13"/>
  <c r="D1121" i="13"/>
  <c r="D1120" i="13"/>
  <c r="D1119" i="13"/>
  <c r="D1118" i="13"/>
  <c r="D1117" i="13"/>
  <c r="D1116" i="13"/>
  <c r="D1115" i="13"/>
  <c r="D1114" i="13"/>
  <c r="D1113" i="13"/>
  <c r="D1112" i="13"/>
  <c r="D1111" i="13"/>
  <c r="D1110" i="13"/>
  <c r="D1109" i="13"/>
  <c r="D1108" i="13"/>
  <c r="D1107" i="13"/>
  <c r="D1106" i="13"/>
  <c r="D1105" i="13"/>
  <c r="D1104" i="13"/>
  <c r="D1103" i="13"/>
  <c r="D1102" i="13"/>
  <c r="D1101" i="13"/>
  <c r="D1100" i="13"/>
  <c r="D1099" i="13"/>
  <c r="D1098" i="13"/>
  <c r="D1097" i="13"/>
  <c r="D1096" i="13"/>
  <c r="D1095" i="13"/>
  <c r="D1094" i="13"/>
  <c r="D1093" i="13"/>
  <c r="D1092" i="13"/>
  <c r="D1091" i="13"/>
  <c r="D1090" i="13"/>
  <c r="D1089" i="13"/>
  <c r="D1088" i="13"/>
  <c r="D1087" i="13"/>
  <c r="D1086" i="13"/>
  <c r="D1085" i="13"/>
  <c r="D1084" i="13"/>
  <c r="D1083" i="13"/>
  <c r="D1082" i="13"/>
  <c r="D1081" i="13"/>
  <c r="D1080" i="13"/>
  <c r="D1079" i="13"/>
  <c r="D1078" i="13"/>
  <c r="D1077" i="13"/>
  <c r="D1076" i="13"/>
  <c r="D1075" i="13"/>
  <c r="D1074" i="13"/>
  <c r="D1073" i="13"/>
  <c r="D1072" i="13"/>
  <c r="D1071" i="13"/>
  <c r="D1070" i="13"/>
  <c r="D1069" i="13"/>
  <c r="D1068" i="13"/>
  <c r="D1067" i="13"/>
  <c r="D1066" i="13"/>
  <c r="D1065" i="13"/>
  <c r="D1064" i="13"/>
  <c r="D1063" i="13"/>
  <c r="D1062" i="13"/>
  <c r="D1061" i="13"/>
  <c r="D1060" i="13"/>
  <c r="D1059" i="13"/>
  <c r="D1058" i="13"/>
  <c r="D1057" i="13"/>
  <c r="D1056" i="13"/>
  <c r="D1055" i="13"/>
  <c r="D1054" i="13"/>
  <c r="D1053" i="13"/>
  <c r="D1052" i="13"/>
  <c r="D1051" i="13"/>
  <c r="D1050" i="13"/>
  <c r="D1049" i="13"/>
  <c r="D1048" i="13"/>
  <c r="D1047" i="13"/>
  <c r="D1046" i="13"/>
  <c r="D1045" i="13"/>
  <c r="D1044" i="13"/>
  <c r="D1043" i="13"/>
  <c r="D1042" i="13"/>
  <c r="D1041" i="13"/>
  <c r="D1040" i="13"/>
  <c r="D1039" i="13"/>
  <c r="D1038" i="13"/>
  <c r="D1037" i="13"/>
  <c r="D1036" i="13"/>
  <c r="D1035" i="13"/>
  <c r="D1034" i="13"/>
  <c r="D1033" i="13"/>
  <c r="D1032" i="13"/>
  <c r="D1031" i="13"/>
  <c r="D1030" i="13"/>
  <c r="D1029" i="13"/>
  <c r="D1028" i="13"/>
  <c r="D1027" i="13"/>
  <c r="D1026" i="13"/>
  <c r="D1025" i="13"/>
  <c r="D1024" i="13"/>
  <c r="D1023" i="13"/>
  <c r="D1022" i="13"/>
  <c r="D1021" i="13"/>
  <c r="D1020" i="13"/>
  <c r="D1019" i="13"/>
  <c r="D1018" i="13"/>
  <c r="D1017" i="13"/>
  <c r="D1016" i="13"/>
  <c r="D1015" i="13"/>
  <c r="D1014" i="13"/>
  <c r="D1013" i="13"/>
  <c r="D1012" i="13"/>
  <c r="D1011" i="13"/>
  <c r="D1010" i="13"/>
  <c r="D1009" i="13"/>
  <c r="D1008" i="13"/>
  <c r="D1007" i="13"/>
  <c r="D1006" i="13"/>
  <c r="D1005" i="13"/>
  <c r="D1004" i="13"/>
  <c r="D1003" i="13"/>
  <c r="D1002" i="13"/>
  <c r="D1001" i="13"/>
  <c r="D1000" i="13"/>
  <c r="D999" i="13"/>
  <c r="D998" i="13"/>
  <c r="D997" i="13"/>
  <c r="D996" i="13"/>
  <c r="D995" i="13"/>
  <c r="D994" i="13"/>
  <c r="D993" i="13"/>
  <c r="D992" i="13"/>
  <c r="D991" i="13"/>
  <c r="D990" i="13"/>
  <c r="D989" i="13"/>
  <c r="D988" i="13"/>
  <c r="D987" i="13"/>
  <c r="D986" i="13"/>
  <c r="D985" i="13"/>
  <c r="D984" i="13"/>
  <c r="D983" i="13"/>
  <c r="D982" i="13"/>
  <c r="D981" i="13"/>
  <c r="D980" i="13"/>
  <c r="D979" i="13"/>
  <c r="D978" i="13"/>
  <c r="D977" i="13"/>
  <c r="D976" i="13"/>
  <c r="D975" i="13"/>
  <c r="D974" i="13"/>
  <c r="D973" i="13"/>
  <c r="D972" i="13"/>
  <c r="D971" i="13"/>
  <c r="D970" i="13"/>
  <c r="D969" i="13"/>
  <c r="D968" i="13"/>
  <c r="D967" i="13"/>
  <c r="D966" i="13"/>
  <c r="D965" i="13"/>
  <c r="D964" i="13"/>
  <c r="D963" i="13"/>
  <c r="D962" i="13"/>
  <c r="D961" i="13"/>
  <c r="D960" i="13"/>
  <c r="D959" i="13"/>
  <c r="D958" i="13"/>
  <c r="D957" i="13"/>
  <c r="D956" i="13"/>
  <c r="D955" i="13"/>
  <c r="D954" i="13"/>
  <c r="D953" i="13"/>
  <c r="D952" i="13"/>
  <c r="D951" i="13"/>
  <c r="D950" i="13"/>
  <c r="D949" i="13"/>
  <c r="D948" i="13"/>
  <c r="D947" i="13"/>
  <c r="D946" i="13"/>
  <c r="D945" i="13"/>
  <c r="D944" i="13"/>
  <c r="D943" i="13"/>
  <c r="D942" i="13"/>
  <c r="D941" i="13"/>
  <c r="D940" i="13"/>
  <c r="D939" i="13"/>
  <c r="D938" i="13"/>
  <c r="D937" i="13"/>
  <c r="D936" i="13"/>
  <c r="D935" i="13"/>
  <c r="D934" i="13"/>
  <c r="D933" i="13"/>
  <c r="D932" i="13"/>
  <c r="D931" i="13"/>
  <c r="D930" i="13"/>
  <c r="D929" i="13"/>
  <c r="D928" i="13"/>
  <c r="D927" i="13"/>
  <c r="D926" i="13"/>
  <c r="D925" i="13"/>
  <c r="D924" i="13"/>
  <c r="D923" i="13"/>
  <c r="D922" i="13"/>
  <c r="D921" i="13"/>
  <c r="D920" i="13"/>
  <c r="D919" i="13"/>
  <c r="D918" i="13"/>
  <c r="D917" i="13"/>
  <c r="D916" i="13"/>
  <c r="D915" i="13"/>
  <c r="D914" i="13"/>
  <c r="D913" i="13"/>
  <c r="D912" i="13"/>
  <c r="D911" i="13"/>
  <c r="D910" i="13"/>
  <c r="D909" i="13"/>
  <c r="D908" i="13"/>
  <c r="D907" i="13"/>
  <c r="D906" i="13"/>
  <c r="D905" i="13"/>
  <c r="D904" i="13"/>
  <c r="D903" i="13"/>
  <c r="D902" i="13"/>
  <c r="D901" i="13"/>
  <c r="D900" i="13"/>
  <c r="D899" i="13"/>
  <c r="D898" i="13"/>
  <c r="D897" i="13"/>
  <c r="D896" i="13"/>
  <c r="D895" i="13"/>
  <c r="D894" i="13"/>
  <c r="D893" i="13"/>
  <c r="D892" i="13"/>
  <c r="D891" i="13"/>
  <c r="D890" i="13"/>
  <c r="D889" i="13"/>
  <c r="D888" i="13"/>
  <c r="D887" i="13"/>
  <c r="D886" i="13"/>
  <c r="D885" i="13"/>
  <c r="D884" i="13"/>
  <c r="D883" i="13"/>
  <c r="D882" i="13"/>
  <c r="D881" i="13"/>
  <c r="D880" i="13"/>
  <c r="D879" i="13"/>
  <c r="D878" i="13"/>
  <c r="D877" i="13"/>
  <c r="D876" i="13"/>
  <c r="D875" i="13"/>
  <c r="D874" i="13"/>
  <c r="D873" i="13"/>
  <c r="D872" i="13"/>
  <c r="D871" i="13"/>
  <c r="D870" i="13"/>
  <c r="D869" i="13"/>
  <c r="D868" i="13"/>
  <c r="D867" i="13"/>
  <c r="D866" i="13"/>
  <c r="D865" i="13"/>
  <c r="D864" i="13"/>
  <c r="D863" i="13"/>
  <c r="D862" i="13"/>
  <c r="D861" i="13"/>
  <c r="D860" i="13"/>
  <c r="D859" i="13"/>
  <c r="D858" i="13"/>
  <c r="D857" i="13"/>
  <c r="D856" i="13"/>
  <c r="D855" i="13"/>
  <c r="D854" i="13"/>
  <c r="D853" i="13"/>
  <c r="D852" i="13"/>
  <c r="D851" i="13"/>
  <c r="D850" i="13"/>
  <c r="D849" i="13"/>
  <c r="D848" i="13"/>
  <c r="D847" i="13"/>
  <c r="D846" i="13"/>
  <c r="D845" i="13"/>
  <c r="D844" i="13"/>
  <c r="D843" i="13"/>
  <c r="D842" i="13"/>
  <c r="D841" i="13"/>
  <c r="D840" i="13"/>
  <c r="D839" i="13"/>
  <c r="D838" i="13"/>
  <c r="D837" i="13"/>
  <c r="D836" i="13"/>
  <c r="D835" i="13"/>
  <c r="D834" i="13"/>
  <c r="D833" i="13"/>
  <c r="D832" i="13"/>
  <c r="D831" i="13"/>
  <c r="D830" i="13"/>
  <c r="D829" i="13"/>
  <c r="D828" i="13"/>
  <c r="D827" i="13"/>
  <c r="D826" i="13"/>
  <c r="D825" i="13"/>
  <c r="D824" i="13"/>
  <c r="D823" i="13"/>
  <c r="D822" i="13"/>
  <c r="D821" i="13"/>
  <c r="D820" i="13"/>
  <c r="D819" i="13"/>
  <c r="D818" i="13"/>
  <c r="D817" i="13"/>
  <c r="D816" i="13"/>
  <c r="D815" i="13"/>
  <c r="D814" i="13"/>
  <c r="D813" i="13"/>
  <c r="D812" i="13"/>
  <c r="D811" i="13"/>
  <c r="D810" i="13"/>
  <c r="D809" i="13"/>
  <c r="D808" i="13"/>
  <c r="D807" i="13"/>
  <c r="D806" i="13"/>
  <c r="D805" i="13"/>
  <c r="D804" i="13"/>
  <c r="D803" i="13"/>
  <c r="D802" i="13"/>
  <c r="D801" i="13"/>
  <c r="D800" i="13"/>
  <c r="D799" i="13"/>
  <c r="D798" i="13"/>
  <c r="D797" i="13"/>
  <c r="D796" i="13"/>
  <c r="D795" i="13"/>
  <c r="D794" i="13"/>
  <c r="D793" i="13"/>
  <c r="D792" i="13"/>
  <c r="D791" i="13"/>
  <c r="D790" i="13"/>
  <c r="D789" i="13"/>
  <c r="D788" i="13"/>
  <c r="D787" i="13"/>
  <c r="D786" i="13"/>
  <c r="D785" i="13"/>
  <c r="D784" i="13"/>
  <c r="D783" i="13"/>
  <c r="D782" i="13"/>
  <c r="D781" i="13"/>
  <c r="D780" i="13"/>
  <c r="D779" i="13"/>
  <c r="D778" i="13"/>
  <c r="D777" i="13"/>
  <c r="D776" i="13"/>
  <c r="D775" i="13"/>
  <c r="D774" i="13"/>
  <c r="D773" i="13"/>
  <c r="D772" i="13"/>
  <c r="D771" i="13"/>
  <c r="D770" i="13"/>
  <c r="D769" i="13"/>
  <c r="D768" i="13"/>
  <c r="D767" i="13"/>
  <c r="D766" i="13"/>
  <c r="D765" i="13"/>
  <c r="D764" i="13"/>
  <c r="D763" i="13"/>
  <c r="D762" i="13"/>
  <c r="D761" i="13"/>
  <c r="D760" i="13"/>
  <c r="D759" i="13"/>
  <c r="D758" i="13"/>
  <c r="D757" i="13"/>
  <c r="D756" i="13"/>
  <c r="D755" i="13"/>
  <c r="D754" i="13"/>
  <c r="D753" i="13"/>
  <c r="D752" i="13"/>
  <c r="D751" i="13"/>
  <c r="D750" i="13"/>
  <c r="D749" i="13"/>
  <c r="D748" i="13"/>
  <c r="D747" i="13"/>
  <c r="D746" i="13"/>
  <c r="D745" i="13"/>
  <c r="D744" i="13"/>
  <c r="D743" i="13"/>
  <c r="D742" i="13"/>
  <c r="D741" i="13"/>
  <c r="D740" i="13"/>
  <c r="D739" i="13"/>
  <c r="D738" i="13"/>
  <c r="D737" i="13"/>
  <c r="D736" i="13"/>
  <c r="D735" i="13"/>
  <c r="D734" i="13"/>
  <c r="D733" i="13"/>
  <c r="D732" i="13"/>
  <c r="D731" i="13"/>
  <c r="D730" i="13"/>
  <c r="D729" i="13"/>
  <c r="D728" i="13"/>
  <c r="D727" i="13"/>
  <c r="D726" i="13"/>
  <c r="D725" i="13"/>
  <c r="D724" i="13"/>
  <c r="D723" i="13"/>
  <c r="D722" i="13"/>
  <c r="D721" i="13"/>
  <c r="D720" i="13"/>
  <c r="D719" i="13"/>
  <c r="D718" i="13"/>
  <c r="D717" i="13"/>
  <c r="D716" i="13"/>
  <c r="D714" i="13"/>
  <c r="D713" i="13"/>
  <c r="D712" i="13"/>
  <c r="B711" i="13"/>
  <c r="B715" i="13" s="1"/>
  <c r="D715" i="13" s="1"/>
  <c r="D710" i="13"/>
  <c r="D709" i="13"/>
  <c r="D708" i="13"/>
  <c r="D707" i="13"/>
  <c r="D706" i="13"/>
  <c r="D705" i="13"/>
  <c r="D704" i="13"/>
  <c r="D703" i="13"/>
  <c r="D702" i="13"/>
  <c r="D701" i="13"/>
  <c r="D700" i="13"/>
  <c r="D699" i="13"/>
  <c r="D698" i="13"/>
  <c r="D697" i="13"/>
  <c r="D696" i="13"/>
  <c r="D695" i="13"/>
  <c r="D694" i="13"/>
  <c r="D693" i="13"/>
  <c r="D692" i="13"/>
  <c r="D691" i="13"/>
  <c r="D690" i="13"/>
  <c r="D689" i="13"/>
  <c r="D688" i="13"/>
  <c r="D687" i="13"/>
  <c r="D686" i="13"/>
  <c r="D685" i="13"/>
  <c r="D684" i="13"/>
  <c r="D683" i="13"/>
  <c r="D682" i="13"/>
  <c r="D681" i="13"/>
  <c r="D680" i="13"/>
  <c r="D679" i="13"/>
  <c r="D678" i="13"/>
  <c r="D677" i="13"/>
  <c r="D676" i="13"/>
  <c r="D675" i="13"/>
  <c r="D674" i="13"/>
  <c r="D673" i="13"/>
  <c r="D672" i="13"/>
  <c r="D671" i="13"/>
  <c r="D670" i="13"/>
  <c r="D669" i="13"/>
  <c r="D668" i="13"/>
  <c r="D667" i="13"/>
  <c r="D666" i="13"/>
  <c r="D665" i="13"/>
  <c r="D664" i="13"/>
  <c r="D663" i="13"/>
  <c r="D662" i="13"/>
  <c r="D661" i="13"/>
  <c r="D660" i="13"/>
  <c r="D659" i="13"/>
  <c r="D658" i="13"/>
  <c r="D657" i="13"/>
  <c r="D656" i="13"/>
  <c r="D655" i="13"/>
  <c r="D654" i="13"/>
  <c r="D653" i="13"/>
  <c r="D652" i="13"/>
  <c r="D651" i="13"/>
  <c r="D650" i="13"/>
  <c r="D649" i="13"/>
  <c r="D648" i="13"/>
  <c r="D647" i="13"/>
  <c r="D646" i="13"/>
  <c r="D645" i="13"/>
  <c r="D644" i="13"/>
  <c r="D643" i="13"/>
  <c r="D642" i="13"/>
  <c r="D641" i="13"/>
  <c r="D640" i="13"/>
  <c r="D639" i="13"/>
  <c r="D638" i="13"/>
  <c r="D637" i="13"/>
  <c r="D636" i="13"/>
  <c r="D635" i="13"/>
  <c r="D634" i="13"/>
  <c r="D633" i="13"/>
  <c r="D632" i="13"/>
  <c r="D631" i="13"/>
  <c r="D630" i="13"/>
  <c r="D629" i="13"/>
  <c r="D628" i="13"/>
  <c r="D627" i="13"/>
  <c r="D626" i="13"/>
  <c r="D625" i="13"/>
  <c r="D624" i="13"/>
  <c r="D623" i="13"/>
  <c r="D622" i="13"/>
  <c r="D621" i="13"/>
  <c r="D620" i="13"/>
  <c r="D619" i="13"/>
  <c r="D618" i="13"/>
  <c r="D617" i="13"/>
  <c r="D616" i="13"/>
  <c r="D615" i="13"/>
  <c r="D614" i="13"/>
  <c r="D613" i="13"/>
  <c r="D612" i="13"/>
  <c r="D586" i="13"/>
  <c r="D585" i="13"/>
  <c r="D584" i="13"/>
  <c r="D583" i="13"/>
  <c r="D582" i="13"/>
  <c r="D581" i="13"/>
  <c r="D580" i="13"/>
  <c r="D579" i="13"/>
  <c r="D578" i="13"/>
  <c r="D577" i="13"/>
  <c r="D576" i="13"/>
  <c r="D575" i="13"/>
  <c r="D574" i="13"/>
  <c r="D573" i="13"/>
  <c r="D572" i="13"/>
  <c r="D571" i="13"/>
  <c r="D570" i="13"/>
  <c r="D569" i="13"/>
  <c r="D568" i="13"/>
  <c r="D567" i="13"/>
  <c r="D566" i="13"/>
  <c r="D565" i="13"/>
  <c r="D564" i="13"/>
  <c r="D563" i="13"/>
  <c r="D562" i="13"/>
  <c r="D561" i="13"/>
  <c r="D560" i="13"/>
  <c r="D559" i="13"/>
  <c r="D558" i="13"/>
  <c r="D557" i="13"/>
  <c r="D556" i="13"/>
  <c r="D555" i="13"/>
  <c r="D554" i="13"/>
  <c r="D553" i="13"/>
  <c r="D552" i="13"/>
  <c r="D551" i="13"/>
  <c r="D550" i="13"/>
  <c r="D549" i="13"/>
  <c r="D548" i="13"/>
  <c r="D547" i="13"/>
  <c r="D546" i="13"/>
  <c r="D545" i="13"/>
  <c r="D544" i="13"/>
  <c r="D543" i="13"/>
  <c r="D542" i="13"/>
  <c r="D541" i="13"/>
  <c r="D540" i="13"/>
  <c r="D539" i="13"/>
  <c r="D538" i="13"/>
  <c r="D537" i="13"/>
  <c r="D536" i="13"/>
  <c r="D535" i="13"/>
  <c r="D534" i="13"/>
  <c r="D533" i="13"/>
  <c r="D532" i="13"/>
  <c r="D531" i="13"/>
  <c r="D530" i="13"/>
  <c r="D529" i="13"/>
  <c r="D528" i="13"/>
  <c r="D527" i="13"/>
  <c r="D526" i="13"/>
  <c r="D525" i="13"/>
  <c r="D524" i="13"/>
  <c r="D523" i="13"/>
  <c r="D522" i="13"/>
  <c r="D521" i="13"/>
  <c r="D520" i="13"/>
  <c r="D519" i="13"/>
  <c r="D518" i="13"/>
  <c r="D517" i="13"/>
  <c r="D516" i="13"/>
  <c r="D515" i="13"/>
  <c r="D514" i="13"/>
  <c r="D513" i="13"/>
  <c r="D512" i="13"/>
  <c r="D511" i="13"/>
  <c r="D510" i="13"/>
  <c r="D509" i="13"/>
  <c r="D508" i="13"/>
  <c r="D507" i="13"/>
  <c r="D506" i="13"/>
  <c r="D505" i="13"/>
  <c r="D504" i="13"/>
  <c r="D503" i="13"/>
  <c r="D502" i="13"/>
  <c r="D501" i="13"/>
  <c r="D500" i="13"/>
  <c r="D499" i="13"/>
  <c r="D498" i="13"/>
  <c r="D497" i="13"/>
  <c r="D496" i="13"/>
  <c r="D495" i="13"/>
  <c r="D494" i="13"/>
  <c r="D493" i="13"/>
  <c r="D492" i="13"/>
  <c r="D491" i="13"/>
  <c r="D490" i="13"/>
  <c r="D489" i="13"/>
  <c r="D488" i="13"/>
  <c r="D487" i="13"/>
  <c r="D486" i="13"/>
  <c r="D485" i="13"/>
  <c r="D484" i="13"/>
  <c r="D483" i="13"/>
  <c r="D482" i="13"/>
  <c r="D481" i="13"/>
  <c r="D480" i="13"/>
  <c r="D479" i="13"/>
  <c r="D478" i="13"/>
  <c r="D477" i="13"/>
  <c r="D476" i="13"/>
  <c r="D475" i="13"/>
  <c r="D474" i="13"/>
  <c r="D473" i="13"/>
  <c r="D472" i="13"/>
  <c r="D471" i="13"/>
  <c r="D470" i="13"/>
  <c r="D469" i="13"/>
  <c r="D468" i="13"/>
  <c r="D467" i="13"/>
  <c r="D466" i="13"/>
  <c r="D465" i="13"/>
  <c r="D464" i="13"/>
  <c r="D463" i="13"/>
  <c r="D462" i="13"/>
  <c r="D461" i="13"/>
  <c r="D460" i="13"/>
  <c r="D459" i="13"/>
  <c r="D458" i="13"/>
  <c r="D457" i="13"/>
  <c r="D456" i="13"/>
  <c r="D455" i="13"/>
  <c r="D454" i="13"/>
  <c r="D453" i="13"/>
  <c r="D452" i="13"/>
  <c r="D451" i="13"/>
  <c r="D450" i="13"/>
  <c r="D449" i="13"/>
  <c r="D448" i="13"/>
  <c r="D447" i="13"/>
  <c r="D446" i="13"/>
  <c r="D445" i="13"/>
  <c r="D444" i="13"/>
  <c r="D443" i="13"/>
  <c r="D442" i="13"/>
  <c r="D441" i="13"/>
  <c r="D440" i="13"/>
  <c r="D439" i="13"/>
  <c r="D438" i="13"/>
  <c r="D437" i="13"/>
  <c r="D436" i="13"/>
  <c r="D435" i="13"/>
  <c r="D434" i="13"/>
  <c r="D433" i="13"/>
  <c r="D432" i="13"/>
  <c r="D431" i="13"/>
  <c r="D430" i="13"/>
  <c r="D429" i="13"/>
  <c r="D428" i="13"/>
  <c r="D427" i="13"/>
  <c r="D426" i="13"/>
  <c r="D425" i="13"/>
  <c r="D424" i="13"/>
  <c r="D423" i="13"/>
  <c r="D422" i="13"/>
  <c r="D421" i="13"/>
  <c r="D420" i="13"/>
  <c r="D419" i="13"/>
  <c r="D418" i="13"/>
  <c r="D417" i="13"/>
  <c r="D416" i="13"/>
  <c r="D415" i="13"/>
  <c r="D414" i="13"/>
  <c r="D413" i="13"/>
  <c r="D412" i="13"/>
  <c r="D411" i="13"/>
  <c r="D410" i="13"/>
  <c r="D409" i="13"/>
  <c r="D408" i="13"/>
  <c r="D407" i="13"/>
  <c r="D406" i="13"/>
  <c r="D405" i="13"/>
  <c r="D404" i="13"/>
  <c r="D403" i="13"/>
  <c r="D402" i="13"/>
  <c r="D401" i="13"/>
  <c r="D400" i="13"/>
  <c r="D399" i="13"/>
  <c r="D398" i="13"/>
  <c r="D397" i="13"/>
  <c r="D396" i="13"/>
  <c r="D395" i="13"/>
  <c r="D394" i="13"/>
  <c r="D393" i="13"/>
  <c r="D392" i="13"/>
  <c r="D391" i="13"/>
  <c r="D390" i="13"/>
  <c r="D389" i="13"/>
  <c r="D388" i="13"/>
  <c r="D387" i="13"/>
  <c r="D386" i="13"/>
  <c r="D385" i="13"/>
  <c r="D384" i="13"/>
  <c r="D383" i="13"/>
  <c r="D382" i="13"/>
  <c r="D381" i="13"/>
  <c r="D380" i="13"/>
  <c r="D379" i="13"/>
  <c r="D378" i="13"/>
  <c r="D377" i="13"/>
  <c r="D376" i="13"/>
  <c r="D375" i="13"/>
  <c r="D374" i="13"/>
  <c r="D373" i="13"/>
  <c r="D372" i="13"/>
  <c r="D371" i="13"/>
  <c r="D370" i="13"/>
  <c r="D369" i="13"/>
  <c r="D368" i="13"/>
  <c r="D367" i="13"/>
  <c r="D366" i="13"/>
  <c r="D365" i="13"/>
  <c r="D364" i="13"/>
  <c r="D363" i="13"/>
  <c r="D362" i="13"/>
  <c r="D361" i="13"/>
  <c r="D360" i="13"/>
  <c r="D359" i="13"/>
  <c r="D358" i="13"/>
  <c r="D357" i="13"/>
  <c r="D356" i="13"/>
  <c r="D355" i="13"/>
  <c r="D354" i="13"/>
  <c r="D353" i="13"/>
  <c r="D352" i="13"/>
  <c r="D351" i="13"/>
  <c r="D350" i="13"/>
  <c r="D349" i="13"/>
  <c r="D348" i="13"/>
  <c r="D347" i="13"/>
  <c r="D346" i="13"/>
  <c r="D345" i="13"/>
  <c r="D344" i="13"/>
  <c r="D343" i="13"/>
  <c r="D342" i="13"/>
  <c r="D341" i="13"/>
  <c r="D340" i="13"/>
  <c r="D339" i="13"/>
  <c r="D338" i="13"/>
  <c r="D337" i="13"/>
  <c r="D336" i="13"/>
  <c r="D335" i="13"/>
  <c r="D334" i="13"/>
  <c r="D333" i="13"/>
  <c r="D332" i="13"/>
  <c r="D331" i="13"/>
  <c r="D330" i="13"/>
  <c r="D329" i="13"/>
  <c r="D328" i="13"/>
  <c r="D327" i="13"/>
  <c r="D326" i="13"/>
  <c r="D325" i="13"/>
  <c r="D324" i="13"/>
  <c r="D323" i="13"/>
  <c r="D322" i="13"/>
  <c r="D321" i="13"/>
  <c r="D320" i="13"/>
  <c r="D319" i="13"/>
  <c r="D318" i="13"/>
  <c r="D317" i="13"/>
  <c r="D316" i="13"/>
  <c r="D315" i="13"/>
  <c r="D314" i="13"/>
  <c r="D313" i="13"/>
  <c r="D312" i="13"/>
  <c r="D311" i="13"/>
  <c r="D310" i="13"/>
  <c r="D309" i="13"/>
  <c r="D308" i="13"/>
  <c r="D307" i="13"/>
  <c r="D306" i="13"/>
  <c r="D305" i="13"/>
  <c r="D304" i="13"/>
  <c r="D303" i="13"/>
  <c r="D302" i="13"/>
  <c r="D301" i="13"/>
  <c r="D300" i="13"/>
  <c r="D299" i="13"/>
  <c r="D298" i="13"/>
  <c r="D297" i="13"/>
  <c r="D296" i="13"/>
  <c r="D295" i="13"/>
  <c r="D294" i="13"/>
  <c r="D293" i="13"/>
  <c r="D292" i="13"/>
  <c r="D291" i="13"/>
  <c r="D290" i="13"/>
  <c r="D289" i="13"/>
  <c r="D288" i="13"/>
  <c r="D287" i="13"/>
  <c r="D286" i="13"/>
  <c r="D285" i="13"/>
  <c r="D284" i="13"/>
  <c r="D283" i="13"/>
  <c r="D282" i="13"/>
  <c r="D281" i="13"/>
  <c r="D280" i="13"/>
  <c r="D279" i="13"/>
  <c r="D278" i="13"/>
  <c r="D277" i="13"/>
  <c r="D276" i="13"/>
  <c r="D275" i="13"/>
  <c r="D274" i="13"/>
  <c r="D273" i="13"/>
  <c r="D272" i="13"/>
  <c r="D271" i="13"/>
  <c r="D270" i="13"/>
  <c r="D269" i="13"/>
  <c r="D268" i="13"/>
  <c r="D267" i="13"/>
  <c r="D266" i="13"/>
  <c r="D265" i="13"/>
  <c r="D264" i="13"/>
  <c r="D263" i="13"/>
  <c r="D262" i="13"/>
  <c r="D261" i="13"/>
  <c r="D260" i="13"/>
  <c r="D259" i="13"/>
  <c r="D258" i="13"/>
  <c r="D257" i="13"/>
  <c r="D256" i="13"/>
  <c r="D255" i="13"/>
  <c r="D254" i="13"/>
  <c r="D253" i="13"/>
  <c r="D252" i="13"/>
  <c r="D251" i="13"/>
  <c r="D250" i="13"/>
  <c r="D249" i="13"/>
  <c r="D248" i="13"/>
  <c r="D247" i="13"/>
  <c r="D246" i="13"/>
  <c r="D245" i="13"/>
  <c r="D244" i="13"/>
  <c r="D243" i="13"/>
  <c r="D242" i="13"/>
  <c r="D241" i="13"/>
  <c r="D240" i="13"/>
  <c r="D239" i="13"/>
  <c r="D238" i="13"/>
  <c r="D237" i="13"/>
  <c r="D236" i="13"/>
  <c r="D235" i="13"/>
  <c r="D234" i="13"/>
  <c r="D233" i="13"/>
  <c r="D232" i="13"/>
  <c r="D231" i="13"/>
  <c r="D230" i="13"/>
  <c r="D229" i="13"/>
  <c r="D228" i="13"/>
  <c r="D227" i="13"/>
  <c r="D226" i="13"/>
  <c r="D225" i="13"/>
  <c r="D224" i="13"/>
  <c r="D223" i="13"/>
  <c r="D222" i="13"/>
  <c r="D221" i="13"/>
  <c r="D220"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D138" i="13"/>
  <c r="D137" i="13"/>
  <c r="D136" i="13"/>
  <c r="D135" i="13"/>
  <c r="D134" i="13"/>
  <c r="D133" i="13"/>
  <c r="D132" i="13"/>
  <c r="D131" i="13"/>
  <c r="D130" i="13"/>
  <c r="D129" i="13"/>
  <c r="D128" i="13"/>
  <c r="D127" i="13"/>
  <c r="D126" i="13"/>
  <c r="D125" i="13"/>
  <c r="D124" i="13"/>
  <c r="D123" i="13"/>
  <c r="D122" i="13"/>
  <c r="D121" i="13"/>
  <c r="D120" i="13"/>
  <c r="D119" i="13"/>
  <c r="D118" i="13"/>
  <c r="D117" i="13"/>
  <c r="D116" i="13"/>
  <c r="D115" i="13"/>
  <c r="D114" i="13"/>
  <c r="D113" i="13"/>
  <c r="D112" i="13"/>
  <c r="D111" i="13"/>
  <c r="D110" i="13"/>
  <c r="D109" i="13"/>
  <c r="D108" i="13"/>
  <c r="D107" i="13"/>
  <c r="D106" i="13"/>
  <c r="D105" i="13"/>
  <c r="D104" i="13"/>
  <c r="D103" i="13"/>
  <c r="D102" i="13"/>
  <c r="D101" i="13"/>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D6" i="13"/>
  <c r="D5" i="13"/>
  <c r="D4" i="13"/>
  <c r="D3" i="13"/>
  <c r="D2" i="13"/>
  <c r="G4" i="13" l="1"/>
  <c r="G2" i="13"/>
  <c r="D711" i="13"/>
  <c r="A46" i="9"/>
  <c r="D62" i="6" l="1"/>
  <c r="D64" i="6" s="1"/>
  <c r="F3"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1"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1"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4" i="7"/>
  <c r="F345" i="7"/>
  <c r="F346" i="7"/>
  <c r="F347" i="7"/>
  <c r="F348" i="7"/>
  <c r="F349" i="7"/>
  <c r="F350" i="7"/>
  <c r="F351" i="7"/>
  <c r="F352" i="7"/>
  <c r="F353" i="7"/>
  <c r="F354" i="7"/>
  <c r="F355" i="7"/>
  <c r="F356" i="7"/>
  <c r="F357" i="7"/>
  <c r="F358" i="7"/>
  <c r="F359" i="7"/>
  <c r="F360" i="7"/>
  <c r="F361" i="7"/>
  <c r="F362" i="7"/>
  <c r="F363" i="7"/>
  <c r="F364" i="7"/>
  <c r="F365" i="7"/>
  <c r="F366" i="7"/>
  <c r="F367"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5" i="7"/>
  <c r="F426" i="7"/>
  <c r="F427" i="7"/>
  <c r="F428" i="7"/>
  <c r="F429" i="7"/>
  <c r="F430" i="7"/>
  <c r="F431" i="7"/>
  <c r="F432" i="7"/>
  <c r="F433" i="7"/>
  <c r="F434" i="7"/>
  <c r="F435" i="7"/>
  <c r="F436" i="7"/>
  <c r="F437" i="7"/>
  <c r="F438" i="7"/>
  <c r="F439" i="7"/>
  <c r="F440" i="7"/>
  <c r="F441" i="7"/>
  <c r="F442" i="7"/>
  <c r="F443" i="7"/>
  <c r="F444" i="7"/>
  <c r="F445" i="7"/>
  <c r="F446" i="7"/>
  <c r="F447" i="7"/>
  <c r="F448" i="7"/>
  <c r="F449" i="7"/>
  <c r="F450" i="7"/>
  <c r="F451" i="7"/>
  <c r="F452" i="7"/>
  <c r="F453" i="7"/>
  <c r="F454" i="7"/>
  <c r="F455" i="7"/>
  <c r="F456" i="7"/>
  <c r="F457" i="7"/>
  <c r="F458" i="7"/>
  <c r="F459" i="7"/>
  <c r="F460" i="7"/>
  <c r="F461" i="7"/>
  <c r="F462" i="7"/>
  <c r="F463" i="7"/>
  <c r="F464" i="7"/>
  <c r="F465" i="7"/>
  <c r="F466" i="7"/>
  <c r="F467" i="7"/>
  <c r="F468" i="7"/>
  <c r="F469" i="7"/>
  <c r="F470" i="7"/>
  <c r="F471" i="7"/>
  <c r="F472" i="7"/>
  <c r="F473" i="7"/>
  <c r="F474" i="7"/>
  <c r="F475" i="7"/>
  <c r="F476" i="7"/>
  <c r="F477" i="7"/>
  <c r="F478" i="7"/>
  <c r="F479" i="7"/>
  <c r="F480" i="7"/>
  <c r="F481" i="7"/>
  <c r="F482" i="7"/>
  <c r="F483" i="7"/>
  <c r="F484" i="7"/>
  <c r="F485" i="7"/>
  <c r="F486" i="7"/>
  <c r="F487" i="7"/>
  <c r="F488" i="7"/>
  <c r="F489" i="7"/>
  <c r="F490" i="7"/>
  <c r="F491" i="7"/>
  <c r="F492" i="7"/>
  <c r="F493" i="7"/>
  <c r="F494" i="7"/>
  <c r="F495" i="7"/>
  <c r="F496" i="7"/>
  <c r="F497" i="7"/>
  <c r="F498" i="7"/>
  <c r="F499" i="7"/>
  <c r="F500" i="7"/>
  <c r="F501" i="7"/>
  <c r="F502" i="7"/>
  <c r="F503" i="7"/>
  <c r="F504" i="7"/>
  <c r="F505" i="7"/>
  <c r="F506" i="7"/>
  <c r="F507" i="7"/>
  <c r="F508" i="7"/>
  <c r="F509" i="7"/>
  <c r="F510" i="7"/>
  <c r="F511" i="7"/>
  <c r="F512" i="7"/>
  <c r="F513" i="7"/>
  <c r="F514" i="7"/>
  <c r="F515" i="7"/>
  <c r="F516" i="7"/>
  <c r="F517" i="7"/>
  <c r="F518" i="7"/>
  <c r="F519" i="7"/>
  <c r="F520" i="7"/>
  <c r="F521" i="7"/>
  <c r="F522" i="7"/>
  <c r="F523" i="7"/>
  <c r="F524" i="7"/>
  <c r="F525" i="7"/>
  <c r="F526" i="7"/>
  <c r="F527" i="7"/>
  <c r="F528" i="7"/>
  <c r="F529" i="7"/>
  <c r="F530" i="7"/>
  <c r="F531" i="7"/>
  <c r="F532" i="7"/>
  <c r="F533" i="7"/>
  <c r="F534" i="7"/>
  <c r="F535" i="7"/>
  <c r="F536" i="7"/>
  <c r="F537" i="7"/>
  <c r="F538" i="7"/>
  <c r="F539" i="7"/>
  <c r="F540" i="7"/>
  <c r="F541" i="7"/>
  <c r="F542" i="7"/>
  <c r="F543" i="7"/>
  <c r="F544" i="7"/>
  <c r="F545" i="7"/>
  <c r="F546" i="7"/>
  <c r="F547" i="7"/>
  <c r="F548" i="7"/>
  <c r="F549" i="7"/>
  <c r="F550" i="7"/>
  <c r="F551" i="7"/>
  <c r="F552" i="7"/>
  <c r="F553" i="7"/>
  <c r="F554" i="7"/>
  <c r="F555" i="7"/>
  <c r="F556" i="7"/>
  <c r="F557" i="7"/>
  <c r="F558" i="7"/>
  <c r="F559" i="7"/>
  <c r="F560" i="7"/>
  <c r="F561" i="7"/>
  <c r="F562" i="7"/>
  <c r="F563" i="7"/>
  <c r="F564" i="7"/>
  <c r="F565" i="7"/>
  <c r="F566" i="7"/>
  <c r="F567" i="7"/>
  <c r="F568" i="7"/>
  <c r="F569" i="7"/>
  <c r="F570" i="7"/>
  <c r="F571" i="7"/>
  <c r="F572" i="7"/>
  <c r="F573" i="7"/>
  <c r="F574" i="7"/>
  <c r="F575" i="7"/>
  <c r="F576" i="7"/>
  <c r="F577" i="7"/>
  <c r="F578" i="7"/>
  <c r="F579" i="7"/>
  <c r="F580" i="7"/>
  <c r="F581" i="7"/>
  <c r="F582" i="7"/>
  <c r="F583" i="7"/>
  <c r="F584" i="7"/>
  <c r="F585" i="7"/>
  <c r="F586"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F618" i="7"/>
  <c r="F619" i="7"/>
  <c r="F620" i="7"/>
  <c r="F621" i="7"/>
  <c r="F622" i="7"/>
  <c r="F623" i="7"/>
  <c r="F624" i="7"/>
  <c r="F625" i="7"/>
  <c r="F626" i="7"/>
  <c r="F627" i="7"/>
  <c r="F628" i="7"/>
  <c r="F629" i="7"/>
  <c r="F630" i="7"/>
  <c r="F631" i="7"/>
  <c r="F632" i="7"/>
  <c r="F633" i="7"/>
  <c r="F634" i="7"/>
  <c r="F635" i="7"/>
  <c r="F636" i="7"/>
  <c r="F637" i="7"/>
  <c r="F638" i="7"/>
  <c r="F639" i="7"/>
  <c r="F640" i="7"/>
  <c r="F641" i="7"/>
  <c r="F642" i="7"/>
  <c r="F643" i="7"/>
  <c r="F644" i="7"/>
  <c r="F645" i="7"/>
  <c r="F646" i="7"/>
  <c r="F647" i="7"/>
  <c r="F648" i="7"/>
  <c r="F649" i="7"/>
  <c r="F650" i="7"/>
  <c r="F651" i="7"/>
  <c r="F652" i="7"/>
  <c r="F653" i="7"/>
  <c r="F654" i="7"/>
  <c r="F655" i="7"/>
  <c r="F656" i="7"/>
  <c r="F657" i="7"/>
  <c r="F658" i="7"/>
  <c r="F659" i="7"/>
  <c r="F660" i="7"/>
  <c r="F661" i="7"/>
  <c r="F662" i="7"/>
  <c r="F663" i="7"/>
  <c r="F664" i="7"/>
  <c r="F665" i="7"/>
  <c r="F666" i="7"/>
  <c r="F667" i="7"/>
  <c r="F668" i="7"/>
  <c r="F669" i="7"/>
  <c r="F670" i="7"/>
  <c r="F671" i="7"/>
  <c r="F672" i="7"/>
  <c r="F673" i="7"/>
  <c r="F674" i="7"/>
  <c r="F675" i="7"/>
  <c r="F676" i="7"/>
  <c r="F677" i="7"/>
  <c r="F678" i="7"/>
  <c r="F679" i="7"/>
  <c r="F680" i="7"/>
  <c r="F681" i="7"/>
  <c r="F682" i="7"/>
  <c r="F683" i="7"/>
  <c r="F684" i="7"/>
  <c r="F685" i="7"/>
  <c r="F686" i="7"/>
  <c r="F687" i="7"/>
  <c r="F688" i="7"/>
  <c r="F689" i="7"/>
  <c r="F690" i="7"/>
  <c r="F691" i="7"/>
  <c r="F692" i="7"/>
  <c r="F693" i="7"/>
  <c r="F694" i="7"/>
  <c r="F695" i="7"/>
  <c r="F696" i="7"/>
  <c r="F697" i="7"/>
  <c r="F698" i="7"/>
  <c r="F699" i="7"/>
  <c r="F700" i="7"/>
  <c r="F701" i="7"/>
  <c r="F702" i="7"/>
  <c r="F703" i="7"/>
  <c r="F704" i="7"/>
  <c r="F705" i="7"/>
  <c r="F706" i="7"/>
  <c r="F707" i="7"/>
  <c r="F708" i="7"/>
  <c r="F709" i="7"/>
  <c r="F710" i="7"/>
  <c r="F711" i="7"/>
  <c r="F712" i="7"/>
  <c r="F713" i="7"/>
  <c r="F714" i="7"/>
  <c r="F715" i="7"/>
  <c r="F716" i="7"/>
  <c r="F717" i="7"/>
  <c r="F718" i="7"/>
  <c r="F719" i="7"/>
  <c r="F720" i="7"/>
  <c r="F721" i="7"/>
  <c r="F722" i="7"/>
  <c r="F723" i="7"/>
  <c r="F724" i="7"/>
  <c r="F725" i="7"/>
  <c r="F726" i="7"/>
  <c r="F727" i="7"/>
  <c r="F728" i="7"/>
  <c r="F729" i="7"/>
  <c r="F730" i="7"/>
  <c r="F731" i="7"/>
  <c r="F732" i="7"/>
  <c r="F733" i="7"/>
  <c r="F734" i="7"/>
  <c r="F735" i="7"/>
  <c r="F736" i="7"/>
  <c r="F737" i="7"/>
  <c r="F738" i="7"/>
  <c r="F739" i="7"/>
  <c r="F740" i="7"/>
  <c r="F741" i="7"/>
  <c r="F742" i="7"/>
  <c r="F743" i="7"/>
  <c r="F744" i="7"/>
  <c r="F745" i="7"/>
  <c r="F746" i="7"/>
  <c r="F747" i="7"/>
  <c r="F748" i="7"/>
  <c r="F749" i="7"/>
  <c r="F750" i="7"/>
  <c r="F751" i="7"/>
  <c r="F752" i="7"/>
  <c r="F753" i="7"/>
  <c r="F754" i="7"/>
  <c r="F755" i="7"/>
  <c r="F756" i="7"/>
  <c r="F757" i="7"/>
  <c r="F758" i="7"/>
  <c r="F759" i="7"/>
  <c r="F760" i="7"/>
  <c r="F761" i="7"/>
  <c r="F762" i="7"/>
  <c r="F763" i="7"/>
  <c r="F764" i="7"/>
  <c r="F765" i="7"/>
  <c r="F766" i="7"/>
  <c r="F767" i="7"/>
  <c r="F768" i="7"/>
  <c r="F769" i="7"/>
  <c r="F770" i="7"/>
  <c r="F771" i="7"/>
  <c r="F772" i="7"/>
  <c r="F773" i="7"/>
  <c r="F774" i="7"/>
  <c r="F775" i="7"/>
  <c r="F776" i="7"/>
  <c r="F777" i="7"/>
  <c r="F778" i="7"/>
  <c r="F779" i="7"/>
  <c r="F780" i="7"/>
  <c r="F781" i="7"/>
  <c r="F782" i="7"/>
  <c r="F783" i="7"/>
  <c r="F784" i="7"/>
  <c r="F785" i="7"/>
  <c r="F786" i="7"/>
  <c r="F787" i="7"/>
  <c r="F788" i="7"/>
  <c r="F789" i="7"/>
  <c r="F790" i="7"/>
  <c r="F791" i="7"/>
  <c r="F792" i="7"/>
  <c r="F793" i="7"/>
  <c r="F794" i="7"/>
  <c r="F795" i="7"/>
  <c r="F796" i="7"/>
  <c r="F797" i="7"/>
  <c r="F798" i="7"/>
  <c r="F799" i="7"/>
  <c r="F800" i="7"/>
  <c r="F801" i="7"/>
  <c r="F802" i="7"/>
  <c r="F803" i="7"/>
  <c r="F804" i="7"/>
  <c r="F805" i="7"/>
  <c r="F806" i="7"/>
  <c r="F807" i="7"/>
  <c r="F808" i="7"/>
  <c r="F809" i="7"/>
  <c r="F810" i="7"/>
  <c r="F811" i="7"/>
  <c r="F812" i="7"/>
  <c r="F813" i="7"/>
  <c r="F814" i="7"/>
  <c r="F815" i="7"/>
  <c r="F816" i="7"/>
  <c r="F817" i="7"/>
  <c r="F818" i="7"/>
  <c r="F819" i="7"/>
  <c r="F820" i="7"/>
  <c r="F821" i="7"/>
  <c r="F822" i="7"/>
  <c r="F823" i="7"/>
  <c r="F824" i="7"/>
  <c r="F825" i="7"/>
  <c r="F826" i="7"/>
  <c r="F827" i="7"/>
  <c r="F828" i="7"/>
  <c r="F829" i="7"/>
  <c r="F830" i="7"/>
  <c r="F831" i="7"/>
  <c r="F832" i="7"/>
  <c r="F833" i="7"/>
  <c r="F834" i="7"/>
  <c r="F835" i="7"/>
  <c r="F836" i="7"/>
  <c r="F837" i="7"/>
  <c r="F838" i="7"/>
  <c r="F839" i="7"/>
  <c r="F840" i="7"/>
  <c r="F841" i="7"/>
  <c r="F842" i="7"/>
  <c r="F843" i="7"/>
  <c r="F844" i="7"/>
  <c r="F845" i="7"/>
  <c r="F846" i="7"/>
  <c r="F847" i="7"/>
  <c r="F848" i="7"/>
  <c r="F849" i="7"/>
  <c r="F850" i="7"/>
  <c r="F851" i="7"/>
  <c r="F852" i="7"/>
  <c r="F853" i="7"/>
  <c r="F854" i="7"/>
  <c r="F855" i="7"/>
  <c r="F856" i="7"/>
  <c r="F857" i="7"/>
  <c r="F858" i="7"/>
  <c r="F859" i="7"/>
  <c r="F860" i="7"/>
  <c r="F861" i="7"/>
  <c r="F862" i="7"/>
  <c r="F863" i="7"/>
  <c r="F864" i="7"/>
  <c r="F865" i="7"/>
  <c r="F866" i="7"/>
  <c r="F867" i="7"/>
  <c r="F868" i="7"/>
  <c r="F869" i="7"/>
  <c r="F870" i="7"/>
  <c r="F871" i="7"/>
  <c r="F872" i="7"/>
  <c r="F873" i="7"/>
  <c r="F874" i="7"/>
  <c r="F875" i="7"/>
  <c r="F876" i="7"/>
  <c r="F877" i="7"/>
  <c r="F878" i="7"/>
  <c r="F879" i="7"/>
  <c r="F880" i="7"/>
  <c r="F881" i="7"/>
  <c r="F882" i="7"/>
  <c r="F883" i="7"/>
  <c r="F884" i="7"/>
  <c r="F885" i="7"/>
  <c r="F886" i="7"/>
  <c r="F887" i="7"/>
  <c r="F888" i="7"/>
  <c r="F889" i="7"/>
  <c r="F890" i="7"/>
  <c r="F891" i="7"/>
  <c r="F892" i="7"/>
  <c r="F893" i="7"/>
  <c r="F894" i="7"/>
  <c r="F895" i="7"/>
  <c r="F896" i="7"/>
  <c r="F897" i="7"/>
  <c r="F898" i="7"/>
  <c r="F899" i="7"/>
  <c r="F900" i="7"/>
  <c r="F901" i="7"/>
  <c r="F902" i="7"/>
  <c r="F903" i="7"/>
  <c r="F904" i="7"/>
  <c r="F905" i="7"/>
  <c r="F906" i="7"/>
  <c r="F907" i="7"/>
  <c r="F908" i="7"/>
  <c r="F909" i="7"/>
  <c r="F910" i="7"/>
  <c r="F911" i="7"/>
  <c r="F912" i="7"/>
  <c r="F913" i="7"/>
  <c r="F914" i="7"/>
  <c r="F915" i="7"/>
  <c r="F916" i="7"/>
  <c r="F917" i="7"/>
  <c r="F918" i="7"/>
  <c r="F919" i="7"/>
  <c r="F920" i="7"/>
  <c r="F921" i="7"/>
  <c r="F922" i="7"/>
  <c r="F923" i="7"/>
  <c r="F924" i="7"/>
  <c r="F925" i="7"/>
  <c r="F926" i="7"/>
  <c r="F927" i="7"/>
  <c r="F928" i="7"/>
  <c r="F929" i="7"/>
  <c r="F930" i="7"/>
  <c r="F931" i="7"/>
  <c r="F932" i="7"/>
  <c r="F933" i="7"/>
  <c r="F934" i="7"/>
  <c r="F935" i="7"/>
  <c r="F936" i="7"/>
  <c r="F937" i="7"/>
  <c r="F938" i="7"/>
  <c r="F939" i="7"/>
  <c r="F940" i="7"/>
  <c r="F941" i="7"/>
  <c r="F942" i="7"/>
  <c r="F943" i="7"/>
  <c r="F944" i="7"/>
  <c r="F945" i="7"/>
  <c r="F946" i="7"/>
  <c r="F947" i="7"/>
  <c r="F948" i="7"/>
  <c r="F949" i="7"/>
  <c r="F950" i="7"/>
  <c r="F951" i="7"/>
  <c r="F952" i="7"/>
  <c r="F953" i="7"/>
  <c r="F954" i="7"/>
  <c r="F955" i="7"/>
  <c r="F956" i="7"/>
  <c r="F957" i="7"/>
  <c r="F958" i="7"/>
  <c r="F959" i="7"/>
  <c r="F960" i="7"/>
  <c r="F961" i="7"/>
  <c r="F962" i="7"/>
  <c r="F963" i="7"/>
  <c r="F964" i="7"/>
  <c r="F965" i="7"/>
  <c r="F966" i="7"/>
  <c r="F967" i="7"/>
  <c r="F968" i="7"/>
  <c r="F969" i="7"/>
  <c r="F970" i="7"/>
  <c r="F971" i="7"/>
  <c r="F972" i="7"/>
  <c r="F973" i="7"/>
  <c r="F974" i="7"/>
  <c r="F975" i="7"/>
  <c r="F976" i="7"/>
  <c r="F977" i="7"/>
  <c r="F978" i="7"/>
  <c r="F979" i="7"/>
  <c r="F980" i="7"/>
  <c r="F981" i="7"/>
  <c r="F982" i="7"/>
  <c r="F983" i="7"/>
  <c r="F984" i="7"/>
  <c r="F985" i="7"/>
  <c r="F986" i="7"/>
  <c r="F987" i="7"/>
  <c r="F988" i="7"/>
  <c r="F989" i="7"/>
  <c r="F990" i="7"/>
  <c r="F991" i="7"/>
  <c r="F992" i="7"/>
  <c r="F993" i="7"/>
  <c r="F994" i="7"/>
  <c r="F995" i="7"/>
  <c r="F996" i="7"/>
  <c r="F997" i="7"/>
  <c r="F998" i="7"/>
  <c r="F999" i="7"/>
  <c r="F1000" i="7"/>
  <c r="F1001" i="7"/>
  <c r="F1002" i="7"/>
  <c r="F1003" i="7"/>
  <c r="F1004" i="7"/>
  <c r="F1005" i="7"/>
  <c r="F1006" i="7"/>
  <c r="F1007" i="7"/>
  <c r="F1008" i="7"/>
  <c r="F1009" i="7"/>
  <c r="F1010" i="7"/>
  <c r="F1011" i="7"/>
  <c r="F1012" i="7"/>
  <c r="F1013" i="7"/>
  <c r="F1014" i="7"/>
  <c r="F1015" i="7"/>
  <c r="F1016" i="7"/>
  <c r="F1017" i="7"/>
  <c r="F1018" i="7"/>
  <c r="F1019" i="7"/>
  <c r="F1020" i="7"/>
  <c r="F1021" i="7"/>
  <c r="F1022" i="7"/>
  <c r="F1023" i="7"/>
  <c r="F1024" i="7"/>
  <c r="F1025" i="7"/>
  <c r="F1026" i="7"/>
  <c r="F1027" i="7"/>
  <c r="F1028" i="7"/>
  <c r="F1029" i="7"/>
  <c r="F1030" i="7"/>
  <c r="F1031" i="7"/>
  <c r="F1032" i="7"/>
  <c r="F1033" i="7"/>
  <c r="F1034" i="7"/>
  <c r="F1035" i="7"/>
  <c r="F1036" i="7"/>
  <c r="F1037" i="7"/>
  <c r="F1038" i="7"/>
  <c r="F1039" i="7"/>
  <c r="F1040" i="7"/>
  <c r="F1041" i="7"/>
  <c r="F1042" i="7"/>
  <c r="F1043" i="7"/>
  <c r="F1044" i="7"/>
  <c r="F1045" i="7"/>
  <c r="F1046" i="7"/>
  <c r="F1047" i="7"/>
  <c r="F1048" i="7"/>
  <c r="F1049" i="7"/>
  <c r="F1050" i="7"/>
  <c r="F1051" i="7"/>
  <c r="F1052" i="7"/>
  <c r="F1053" i="7"/>
  <c r="F1054" i="7"/>
  <c r="F1055" i="7"/>
  <c r="F1056" i="7"/>
  <c r="F1057" i="7"/>
  <c r="F1058" i="7"/>
  <c r="F1059" i="7"/>
  <c r="F1060" i="7"/>
  <c r="F1061" i="7"/>
  <c r="F1062" i="7"/>
  <c r="F1063" i="7"/>
  <c r="F1064" i="7"/>
  <c r="F1065" i="7"/>
  <c r="F1066" i="7"/>
  <c r="F1067" i="7"/>
  <c r="F1068" i="7"/>
  <c r="F1069" i="7"/>
  <c r="F1070" i="7"/>
  <c r="F1071" i="7"/>
  <c r="F1072" i="7"/>
  <c r="F1073" i="7"/>
  <c r="F1074" i="7"/>
  <c r="F1075" i="7"/>
  <c r="F1076" i="7"/>
  <c r="F1077" i="7"/>
  <c r="F1078" i="7"/>
  <c r="F1079" i="7"/>
  <c r="F1080" i="7"/>
  <c r="F1081" i="7"/>
  <c r="F1082" i="7"/>
  <c r="F1083" i="7"/>
  <c r="F1084" i="7"/>
  <c r="F1085" i="7"/>
  <c r="F1086" i="7"/>
  <c r="F1087" i="7"/>
  <c r="F1088" i="7"/>
  <c r="F1089" i="7"/>
  <c r="F1090" i="7"/>
  <c r="F1091" i="7"/>
  <c r="F1092" i="7"/>
  <c r="F1093" i="7"/>
  <c r="F1094" i="7"/>
  <c r="F1095" i="7"/>
  <c r="F1096" i="7"/>
  <c r="F1097" i="7"/>
  <c r="F1098" i="7"/>
  <c r="F1099" i="7"/>
  <c r="F1100" i="7"/>
  <c r="F1101" i="7"/>
  <c r="F1102" i="7"/>
  <c r="F1103" i="7"/>
  <c r="F1104" i="7"/>
  <c r="F1105" i="7"/>
  <c r="F1106" i="7"/>
  <c r="F1107" i="7"/>
  <c r="F1108" i="7"/>
  <c r="F1109" i="7"/>
  <c r="F1110" i="7"/>
  <c r="F1111" i="7"/>
  <c r="F1112" i="7"/>
  <c r="F1113" i="7"/>
  <c r="F1114" i="7"/>
  <c r="F1115" i="7"/>
  <c r="F1116" i="7"/>
  <c r="F1117" i="7"/>
  <c r="F1118" i="7"/>
  <c r="F1119" i="7"/>
  <c r="F1120" i="7"/>
  <c r="F1121" i="7"/>
  <c r="F1122" i="7"/>
  <c r="F1123" i="7"/>
  <c r="F1124" i="7"/>
  <c r="F1125" i="7"/>
  <c r="F1126" i="7"/>
  <c r="F1127" i="7"/>
  <c r="F1128" i="7"/>
  <c r="F1129" i="7"/>
  <c r="F1130" i="7"/>
  <c r="F1131" i="7"/>
  <c r="F1132" i="7"/>
  <c r="F1133" i="7"/>
  <c r="F1134" i="7"/>
  <c r="F1135" i="7"/>
  <c r="F1136" i="7"/>
  <c r="F1137" i="7"/>
  <c r="F1138" i="7"/>
  <c r="F1139" i="7"/>
  <c r="F1140" i="7"/>
  <c r="F1141" i="7"/>
  <c r="F1142" i="7"/>
  <c r="F1143" i="7"/>
  <c r="F1144" i="7"/>
  <c r="F1145" i="7"/>
  <c r="F1146" i="7"/>
  <c r="F1147" i="7"/>
  <c r="F1148" i="7"/>
  <c r="F1149" i="7"/>
  <c r="F1150" i="7"/>
  <c r="F1151" i="7"/>
  <c r="F1152" i="7"/>
  <c r="F1153" i="7"/>
  <c r="F1154" i="7"/>
  <c r="F1155" i="7"/>
  <c r="F1156" i="7"/>
  <c r="F1157" i="7"/>
  <c r="F1158" i="7"/>
  <c r="F1159" i="7"/>
  <c r="F1160" i="7"/>
  <c r="F1161" i="7"/>
  <c r="F1162" i="7"/>
  <c r="F1163" i="7"/>
  <c r="F1164" i="7"/>
  <c r="F1165" i="7"/>
  <c r="F1166" i="7"/>
  <c r="F1167" i="7"/>
  <c r="F1168" i="7"/>
  <c r="F1169" i="7"/>
  <c r="F1170" i="7"/>
  <c r="F1171" i="7"/>
  <c r="F1172" i="7"/>
  <c r="F1173" i="7"/>
  <c r="F1174" i="7"/>
  <c r="F1175" i="7"/>
  <c r="F1176" i="7"/>
  <c r="F1177" i="7"/>
  <c r="F1178" i="7"/>
  <c r="F1179" i="7"/>
  <c r="F1180" i="7"/>
  <c r="F1181" i="7"/>
  <c r="F1182" i="7"/>
  <c r="F1183" i="7"/>
  <c r="F1184" i="7"/>
  <c r="F1185" i="7"/>
  <c r="F1186" i="7"/>
  <c r="F1187" i="7"/>
  <c r="F1188" i="7"/>
  <c r="F1189" i="7"/>
  <c r="F1190" i="7"/>
  <c r="F1191" i="7"/>
  <c r="F1192" i="7"/>
  <c r="F1193" i="7"/>
  <c r="F1194" i="7"/>
  <c r="F1195" i="7"/>
  <c r="F1196" i="7"/>
  <c r="F1197" i="7"/>
  <c r="F1198" i="7"/>
  <c r="F1199" i="7"/>
  <c r="F1200" i="7"/>
  <c r="F1201" i="7"/>
  <c r="F1202" i="7"/>
  <c r="F1203" i="7"/>
  <c r="F1204" i="7"/>
  <c r="F1205" i="7"/>
  <c r="F1206" i="7"/>
  <c r="F1207" i="7"/>
  <c r="F1208" i="7"/>
  <c r="F1209" i="7"/>
  <c r="F1210" i="7"/>
  <c r="F1211" i="7"/>
  <c r="F1212" i="7"/>
  <c r="F1213" i="7"/>
  <c r="F1214" i="7"/>
  <c r="F1215" i="7"/>
  <c r="F1216" i="7"/>
  <c r="F1217" i="7"/>
  <c r="F1218" i="7"/>
  <c r="F1219" i="7"/>
  <c r="F1220" i="7"/>
  <c r="F1221" i="7"/>
  <c r="F1222" i="7"/>
  <c r="F1223" i="7"/>
  <c r="F1224" i="7"/>
  <c r="F1225" i="7"/>
  <c r="F1226" i="7"/>
  <c r="F1227" i="7"/>
  <c r="F1228" i="7"/>
  <c r="F1229" i="7"/>
  <c r="F1230" i="7"/>
  <c r="F1231" i="7"/>
  <c r="F1232" i="7"/>
  <c r="F1233" i="7"/>
  <c r="F1234" i="7"/>
  <c r="F1235" i="7"/>
  <c r="F1236" i="7"/>
  <c r="F1237" i="7"/>
  <c r="F1238" i="7"/>
  <c r="F1239" i="7"/>
  <c r="F1240" i="7"/>
  <c r="F1241" i="7"/>
  <c r="F1242" i="7"/>
  <c r="F1243" i="7"/>
  <c r="F1244" i="7"/>
  <c r="F1245" i="7"/>
  <c r="F1246" i="7"/>
  <c r="F1247" i="7"/>
  <c r="F1248" i="7"/>
  <c r="F1249" i="7"/>
  <c r="F1250" i="7"/>
  <c r="F1251" i="7"/>
  <c r="F1252" i="7"/>
  <c r="F1253" i="7"/>
  <c r="F1254" i="7"/>
  <c r="F1255" i="7"/>
  <c r="F1256" i="7"/>
  <c r="F1257" i="7"/>
  <c r="F1258" i="7"/>
  <c r="F1259" i="7"/>
  <c r="F1260" i="7"/>
  <c r="F1261" i="7"/>
  <c r="F1262" i="7"/>
  <c r="F1263" i="7"/>
  <c r="F1264" i="7"/>
  <c r="F1265" i="7"/>
  <c r="F1266" i="7"/>
  <c r="F1267" i="7"/>
  <c r="F1268" i="7"/>
  <c r="F1269" i="7"/>
  <c r="F1270" i="7"/>
  <c r="F1271" i="7"/>
  <c r="F1272" i="7"/>
  <c r="F1273" i="7"/>
  <c r="F1274" i="7"/>
  <c r="F1275" i="7"/>
  <c r="F1276" i="7"/>
  <c r="F1277" i="7"/>
  <c r="F1278" i="7"/>
  <c r="F1279" i="7"/>
  <c r="F1280" i="7"/>
  <c r="F1281" i="7"/>
  <c r="F1282" i="7"/>
  <c r="F1283" i="7"/>
  <c r="F1284" i="7"/>
  <c r="F1285" i="7"/>
  <c r="F1286" i="7"/>
  <c r="F1287" i="7"/>
  <c r="F1288" i="7"/>
  <c r="F1289" i="7"/>
  <c r="F1290" i="7"/>
  <c r="F1291" i="7"/>
  <c r="F1292" i="7"/>
  <c r="F1293" i="7"/>
  <c r="F1294" i="7"/>
  <c r="F1295" i="7"/>
  <c r="F1296" i="7"/>
  <c r="F1297" i="7"/>
  <c r="F1298" i="7"/>
  <c r="F1299" i="7"/>
  <c r="F1300" i="7"/>
  <c r="F1301" i="7"/>
  <c r="F1302" i="7"/>
  <c r="F1303" i="7"/>
  <c r="F1304" i="7"/>
  <c r="F1305" i="7"/>
  <c r="F1306" i="7"/>
  <c r="F1307" i="7"/>
  <c r="F1308" i="7"/>
  <c r="F1309" i="7"/>
  <c r="F1310" i="7"/>
  <c r="F1311" i="7"/>
  <c r="F1312" i="7"/>
  <c r="F1313" i="7"/>
  <c r="F1314" i="7"/>
  <c r="F1315" i="7"/>
  <c r="F1316" i="7"/>
  <c r="F1317" i="7"/>
  <c r="F1318" i="7"/>
  <c r="F1319" i="7"/>
  <c r="F1320" i="7"/>
  <c r="F1321" i="7"/>
  <c r="F1322" i="7"/>
  <c r="F1323" i="7"/>
  <c r="F1324" i="7"/>
  <c r="F1325" i="7"/>
  <c r="F1326" i="7"/>
  <c r="F1327" i="7"/>
  <c r="F1328" i="7"/>
  <c r="F1329" i="7"/>
  <c r="F1330" i="7"/>
  <c r="F1331" i="7"/>
  <c r="F1332" i="7"/>
  <c r="F1333" i="7"/>
  <c r="F1334" i="7"/>
  <c r="F1335" i="7"/>
  <c r="F1336" i="7"/>
  <c r="F1337" i="7"/>
  <c r="F1338" i="7"/>
  <c r="F1339" i="7"/>
  <c r="F1340" i="7"/>
  <c r="F1341" i="7"/>
  <c r="F1342" i="7"/>
  <c r="F1343" i="7"/>
  <c r="F1344" i="7"/>
  <c r="F1345" i="7"/>
  <c r="F1346" i="7"/>
  <c r="F1347" i="7"/>
  <c r="F1348" i="7"/>
  <c r="F1349" i="7"/>
  <c r="F1350" i="7"/>
  <c r="F1351" i="7"/>
  <c r="F1352" i="7"/>
  <c r="F1353" i="7"/>
  <c r="F1354" i="7"/>
  <c r="F1355" i="7"/>
  <c r="F1356" i="7"/>
  <c r="F1357" i="7"/>
  <c r="F1358" i="7"/>
  <c r="F1359" i="7"/>
  <c r="F1360" i="7"/>
  <c r="F1361" i="7"/>
  <c r="F1362" i="7"/>
  <c r="F1363" i="7"/>
  <c r="F1364" i="7"/>
  <c r="F1365" i="7"/>
  <c r="F1366" i="7"/>
  <c r="F1367" i="7"/>
  <c r="F1368" i="7"/>
  <c r="F1369" i="7"/>
  <c r="F1370" i="7"/>
  <c r="F1371" i="7"/>
  <c r="F1372" i="7"/>
  <c r="F1373" i="7"/>
  <c r="F1374" i="7"/>
  <c r="F1375" i="7"/>
  <c r="F1376" i="7"/>
  <c r="F1377" i="7"/>
  <c r="F1378" i="7"/>
  <c r="F1379" i="7"/>
  <c r="F1380" i="7"/>
  <c r="F1381" i="7"/>
  <c r="F1382" i="7"/>
  <c r="F1383" i="7"/>
  <c r="F1384" i="7"/>
  <c r="F1385" i="7"/>
  <c r="F1386" i="7"/>
  <c r="F1387" i="7"/>
  <c r="F1388" i="7"/>
  <c r="F1389" i="7"/>
  <c r="F1390" i="7"/>
  <c r="F1391" i="7"/>
  <c r="F1392" i="7"/>
  <c r="F1393" i="7"/>
  <c r="F1394" i="7"/>
  <c r="F1395" i="7"/>
  <c r="F1396" i="7"/>
  <c r="F1397" i="7"/>
  <c r="F1398" i="7"/>
  <c r="F1399" i="7"/>
  <c r="F1400" i="7"/>
  <c r="F1401" i="7"/>
  <c r="F1402" i="7"/>
  <c r="F1403" i="7"/>
  <c r="F1404" i="7"/>
  <c r="F1405" i="7"/>
  <c r="F1406" i="7"/>
  <c r="F1407" i="7"/>
  <c r="F1408" i="7"/>
  <c r="F1409" i="7"/>
  <c r="F1410" i="7"/>
  <c r="F1411" i="7"/>
  <c r="F1412" i="7"/>
  <c r="F1413" i="7"/>
  <c r="F1414" i="7"/>
  <c r="F1415" i="7"/>
  <c r="F1416" i="7"/>
  <c r="F1417" i="7"/>
  <c r="F1418" i="7"/>
  <c r="F1419" i="7"/>
  <c r="F1420" i="7"/>
  <c r="F1421" i="7"/>
  <c r="F1422" i="7"/>
  <c r="F1423" i="7"/>
  <c r="F1424" i="7"/>
  <c r="F1425" i="7"/>
  <c r="F1426" i="7"/>
  <c r="F1427" i="7"/>
  <c r="F1428" i="7"/>
  <c r="F1429" i="7"/>
  <c r="F1430" i="7"/>
  <c r="F1431" i="7"/>
  <c r="F1432" i="7"/>
  <c r="F1433" i="7"/>
  <c r="F1434" i="7"/>
  <c r="F1435" i="7"/>
  <c r="F1436" i="7"/>
  <c r="F1437" i="7"/>
  <c r="F1438" i="7"/>
  <c r="F1439" i="7"/>
  <c r="F1440" i="7"/>
  <c r="F1441" i="7"/>
  <c r="F1442" i="7"/>
  <c r="F1443" i="7"/>
  <c r="F1444" i="7"/>
  <c r="F1445" i="7"/>
  <c r="F1446" i="7"/>
  <c r="F1447" i="7"/>
  <c r="F1448" i="7"/>
  <c r="F1449" i="7"/>
  <c r="F1450" i="7"/>
  <c r="F1451" i="7"/>
  <c r="F1452" i="7"/>
  <c r="F1453" i="7"/>
  <c r="F1454" i="7"/>
  <c r="F1455" i="7"/>
  <c r="F1456" i="7"/>
  <c r="F1457" i="7"/>
  <c r="F1458" i="7"/>
  <c r="F1459" i="7"/>
  <c r="F1460" i="7"/>
  <c r="F1461" i="7"/>
  <c r="F1462" i="7"/>
  <c r="F1463" i="7"/>
  <c r="F1464" i="7"/>
  <c r="F1465" i="7"/>
  <c r="F1466" i="7"/>
  <c r="F1467" i="7"/>
  <c r="F1468" i="7"/>
  <c r="F1469" i="7"/>
  <c r="F1470" i="7"/>
  <c r="F1471" i="7"/>
  <c r="F1472" i="7"/>
  <c r="F1473" i="7"/>
  <c r="F1474" i="7"/>
  <c r="F1475" i="7"/>
  <c r="F1476" i="7"/>
  <c r="F1477" i="7"/>
  <c r="F1478" i="7"/>
  <c r="F1479" i="7"/>
  <c r="F1480" i="7"/>
  <c r="F1481" i="7"/>
  <c r="F1482" i="7"/>
  <c r="F1483" i="7"/>
  <c r="F1484" i="7"/>
  <c r="F1485" i="7"/>
  <c r="F1486" i="7"/>
  <c r="F1487" i="7"/>
  <c r="F1488" i="7"/>
  <c r="F1489" i="7"/>
  <c r="F1490" i="7"/>
  <c r="F1491" i="7"/>
  <c r="F1492" i="7"/>
  <c r="F1493" i="7"/>
  <c r="F1494" i="7"/>
  <c r="F1495" i="7"/>
  <c r="F1496" i="7"/>
  <c r="F1497" i="7"/>
  <c r="F1498" i="7"/>
  <c r="F1499" i="7"/>
  <c r="F1500" i="7"/>
  <c r="F1501" i="7"/>
  <c r="F1502" i="7"/>
  <c r="F1503" i="7"/>
  <c r="F1504" i="7"/>
  <c r="F1505" i="7"/>
  <c r="F1506" i="7"/>
  <c r="F1507" i="7"/>
  <c r="F1508" i="7"/>
  <c r="F1509" i="7"/>
  <c r="F1510" i="7"/>
  <c r="F1511" i="7"/>
  <c r="F1512" i="7"/>
  <c r="F1513" i="7"/>
  <c r="F1514" i="7"/>
  <c r="F1515" i="7"/>
  <c r="F1516" i="7"/>
  <c r="F1517" i="7"/>
  <c r="F1518" i="7"/>
  <c r="F1519" i="7"/>
  <c r="F1520" i="7"/>
  <c r="F1521" i="7"/>
  <c r="F1522" i="7"/>
  <c r="F1523" i="7"/>
  <c r="F1524" i="7"/>
  <c r="F1525" i="7"/>
  <c r="F1526" i="7"/>
  <c r="F1527" i="7"/>
  <c r="F1528" i="7"/>
  <c r="F1529" i="7"/>
  <c r="F1530" i="7"/>
  <c r="F1531" i="7"/>
  <c r="F1532" i="7"/>
  <c r="F1533" i="7"/>
  <c r="F1534" i="7"/>
  <c r="F1535" i="7"/>
  <c r="F1536" i="7"/>
  <c r="F1537" i="7"/>
  <c r="F1538" i="7"/>
  <c r="F1539" i="7"/>
  <c r="F1540" i="7"/>
  <c r="F1541" i="7"/>
  <c r="F1542" i="7"/>
  <c r="F1543" i="7"/>
  <c r="F1544" i="7"/>
  <c r="F1545" i="7"/>
  <c r="F1546" i="7"/>
  <c r="F1547" i="7"/>
  <c r="F1548" i="7"/>
  <c r="F1549" i="7"/>
  <c r="F1550" i="7"/>
  <c r="F1551" i="7"/>
  <c r="F1552" i="7"/>
  <c r="F1553" i="7"/>
  <c r="F1554" i="7"/>
  <c r="F1555" i="7"/>
  <c r="F1556" i="7"/>
  <c r="F1557" i="7"/>
  <c r="F1558" i="7"/>
  <c r="F1559" i="7"/>
  <c r="F1560" i="7"/>
  <c r="F1561" i="7"/>
  <c r="F1562" i="7"/>
  <c r="F1563" i="7"/>
  <c r="F1564" i="7"/>
  <c r="F1565" i="7"/>
  <c r="F1566" i="7"/>
  <c r="F1567" i="7"/>
  <c r="F1568" i="7"/>
  <c r="F1569" i="7"/>
  <c r="F1570" i="7"/>
  <c r="F1571" i="7"/>
  <c r="F1572" i="7"/>
  <c r="F1573" i="7"/>
  <c r="F1574" i="7"/>
  <c r="F1575" i="7"/>
  <c r="F1576" i="7"/>
  <c r="F1577" i="7"/>
  <c r="F1578" i="7"/>
  <c r="F1579" i="7"/>
  <c r="F1580" i="7"/>
  <c r="F1581" i="7"/>
  <c r="F1582" i="7"/>
  <c r="F1583" i="7"/>
  <c r="F1584" i="7"/>
  <c r="F1585" i="7"/>
  <c r="F1586" i="7"/>
  <c r="F1587" i="7"/>
  <c r="F1588" i="7"/>
  <c r="F1589" i="7"/>
  <c r="F1590" i="7"/>
  <c r="F1591" i="7"/>
  <c r="F1592" i="7"/>
  <c r="F1593" i="7"/>
  <c r="F1594" i="7"/>
  <c r="F1595" i="7"/>
  <c r="F1596" i="7"/>
  <c r="F1597" i="7"/>
  <c r="F1598" i="7"/>
  <c r="F1599" i="7"/>
  <c r="F1600" i="7"/>
  <c r="F1601" i="7"/>
  <c r="F1602" i="7"/>
  <c r="F1603" i="7"/>
  <c r="F1604" i="7"/>
  <c r="F1605" i="7"/>
  <c r="F1606" i="7"/>
  <c r="F1607" i="7"/>
  <c r="F1608" i="7"/>
  <c r="F1609" i="7"/>
  <c r="F1610" i="7"/>
  <c r="F1611" i="7"/>
  <c r="F1612" i="7"/>
  <c r="F1613" i="7"/>
  <c r="F1614" i="7"/>
  <c r="F1615" i="7"/>
  <c r="F1616" i="7"/>
  <c r="F1617" i="7"/>
  <c r="F1618" i="7"/>
  <c r="F1619" i="7"/>
  <c r="F1620" i="7"/>
  <c r="F1621" i="7"/>
  <c r="F1622" i="7"/>
  <c r="F1623" i="7"/>
  <c r="F1624" i="7"/>
  <c r="F1625" i="7"/>
  <c r="F1626" i="7"/>
  <c r="F1627" i="7"/>
  <c r="F1628" i="7"/>
  <c r="F1629" i="7"/>
  <c r="F1630" i="7"/>
  <c r="F1631" i="7"/>
  <c r="F1632" i="7"/>
  <c r="F1633" i="7"/>
  <c r="F1634" i="7"/>
  <c r="F1635" i="7"/>
  <c r="F1636" i="7"/>
  <c r="F1637" i="7"/>
  <c r="F1638" i="7"/>
  <c r="F1639" i="7"/>
  <c r="F1640" i="7"/>
  <c r="F1641" i="7"/>
  <c r="F1642" i="7"/>
  <c r="F1643" i="7"/>
  <c r="F1644" i="7"/>
  <c r="F1645" i="7"/>
  <c r="F1646" i="7"/>
  <c r="F1647" i="7"/>
  <c r="F1648" i="7"/>
  <c r="F1649" i="7"/>
  <c r="F1650" i="7"/>
  <c r="F1651" i="7"/>
  <c r="F1652" i="7"/>
  <c r="F1653" i="7"/>
  <c r="F1654" i="7"/>
  <c r="F1655" i="7"/>
  <c r="F1656" i="7"/>
  <c r="F1657" i="7"/>
  <c r="F1658" i="7"/>
  <c r="F1659" i="7"/>
  <c r="F1660" i="7"/>
  <c r="F1661" i="7"/>
  <c r="F1662" i="7"/>
  <c r="F1663" i="7"/>
  <c r="F1664" i="7"/>
  <c r="F1665" i="7"/>
  <c r="F1666" i="7"/>
  <c r="F1667" i="7"/>
  <c r="F1668" i="7"/>
  <c r="F1669" i="7"/>
  <c r="F1670" i="7"/>
  <c r="F1671" i="7"/>
  <c r="F1672" i="7"/>
  <c r="F1673" i="7"/>
  <c r="F1674" i="7"/>
  <c r="F1675" i="7"/>
  <c r="F1676" i="7"/>
  <c r="F1677" i="7"/>
  <c r="F1678" i="7"/>
  <c r="F1679" i="7"/>
  <c r="F1680" i="7"/>
  <c r="F1681" i="7"/>
  <c r="F1682" i="7"/>
  <c r="F1683" i="7"/>
  <c r="F1684" i="7"/>
  <c r="F1685" i="7"/>
  <c r="F1686" i="7"/>
  <c r="F1687" i="7"/>
  <c r="F1688" i="7"/>
  <c r="F1689" i="7"/>
  <c r="F1690" i="7"/>
  <c r="F1691" i="7"/>
  <c r="F1692" i="7"/>
  <c r="F1693" i="7"/>
  <c r="F1694" i="7"/>
  <c r="F1695" i="7"/>
  <c r="F1696" i="7"/>
  <c r="F1697" i="7"/>
  <c r="F1698" i="7"/>
  <c r="F1699" i="7"/>
  <c r="F1700" i="7"/>
  <c r="F1701" i="7"/>
  <c r="F1702" i="7"/>
  <c r="F1703" i="7"/>
  <c r="F1704" i="7"/>
  <c r="F1705" i="7"/>
  <c r="F1706" i="7"/>
  <c r="F1707" i="7"/>
  <c r="F1708" i="7"/>
  <c r="F1709" i="7"/>
  <c r="F1710" i="7"/>
  <c r="F1711" i="7"/>
  <c r="F1712" i="7"/>
  <c r="F1713" i="7"/>
  <c r="F1714" i="7"/>
  <c r="F1715" i="7"/>
  <c r="F1716" i="7"/>
  <c r="F1717" i="7"/>
  <c r="F1718" i="7"/>
  <c r="F1719" i="7"/>
  <c r="F1720" i="7"/>
  <c r="F1721" i="7"/>
  <c r="F1722" i="7"/>
  <c r="F1723" i="7"/>
  <c r="F1724" i="7"/>
  <c r="F1725" i="7"/>
  <c r="F1726" i="7"/>
  <c r="F1727" i="7"/>
  <c r="F1728" i="7"/>
  <c r="F1729" i="7"/>
  <c r="F1730" i="7"/>
  <c r="F1731" i="7"/>
  <c r="F1732" i="7"/>
  <c r="F1733" i="7"/>
  <c r="F1734" i="7"/>
  <c r="F1735" i="7"/>
  <c r="F1736" i="7"/>
  <c r="F1737" i="7"/>
  <c r="F1738" i="7"/>
  <c r="F1739" i="7"/>
  <c r="F1740" i="7"/>
  <c r="F1741" i="7"/>
  <c r="F1742" i="7"/>
  <c r="F1743" i="7"/>
  <c r="F1744" i="7"/>
  <c r="F1745" i="7"/>
  <c r="F1746" i="7"/>
  <c r="F1747" i="7"/>
  <c r="F1748" i="7"/>
  <c r="F1749" i="7"/>
  <c r="F1750" i="7"/>
  <c r="F1751" i="7"/>
  <c r="F1752" i="7"/>
  <c r="F1753" i="7"/>
  <c r="F1754" i="7"/>
  <c r="F1755" i="7"/>
  <c r="F1756" i="7"/>
  <c r="F1757" i="7"/>
  <c r="F1758" i="7"/>
  <c r="F1759" i="7"/>
  <c r="F1760" i="7"/>
  <c r="F1761" i="7"/>
  <c r="F1762" i="7"/>
  <c r="F1763" i="7"/>
  <c r="F1764" i="7"/>
  <c r="F1765" i="7"/>
  <c r="F1766" i="7"/>
  <c r="F1767" i="7"/>
  <c r="F1768" i="7"/>
  <c r="F1769" i="7"/>
  <c r="F1770" i="7"/>
  <c r="F1771" i="7"/>
  <c r="F1772" i="7"/>
  <c r="F1773" i="7"/>
  <c r="F1774" i="7"/>
  <c r="F1775" i="7"/>
  <c r="F1776" i="7"/>
  <c r="F1777" i="7"/>
  <c r="F1778" i="7"/>
  <c r="F1779" i="7"/>
  <c r="F1780" i="7"/>
  <c r="F1781" i="7"/>
  <c r="F1782" i="7"/>
  <c r="F1783" i="7"/>
  <c r="F1784" i="7"/>
  <c r="F1785" i="7"/>
  <c r="F1786" i="7"/>
  <c r="F1787" i="7"/>
  <c r="F1788" i="7"/>
  <c r="F1789" i="7"/>
  <c r="F1790" i="7"/>
  <c r="F1791" i="7"/>
  <c r="F1792" i="7"/>
  <c r="F1793" i="7"/>
  <c r="F1794" i="7"/>
  <c r="F1795" i="7"/>
  <c r="F1796" i="7"/>
  <c r="F1797" i="7"/>
  <c r="F1798" i="7"/>
  <c r="F1799" i="7"/>
  <c r="F1800" i="7"/>
  <c r="F1801" i="7"/>
  <c r="F1802" i="7"/>
  <c r="F1803" i="7"/>
  <c r="F1804" i="7"/>
  <c r="F1805" i="7"/>
  <c r="F1806" i="7"/>
  <c r="F1807" i="7"/>
  <c r="F1808" i="7"/>
  <c r="F1809" i="7"/>
  <c r="F1810" i="7"/>
  <c r="F1811" i="7"/>
  <c r="F1812" i="7"/>
  <c r="F1813" i="7"/>
  <c r="F1814" i="7"/>
  <c r="F1815" i="7"/>
  <c r="F1816" i="7"/>
  <c r="F1817" i="7"/>
  <c r="F1818" i="7"/>
  <c r="F1819" i="7"/>
  <c r="F1820" i="7"/>
  <c r="F1821" i="7"/>
  <c r="F1822" i="7"/>
  <c r="F1823" i="7"/>
  <c r="F1824" i="7"/>
  <c r="F1825" i="7"/>
  <c r="F1826" i="7"/>
  <c r="F1827" i="7"/>
  <c r="F1828" i="7"/>
  <c r="F1829" i="7"/>
  <c r="F1830" i="7"/>
  <c r="F1831" i="7"/>
  <c r="F1832" i="7"/>
  <c r="F1833" i="7"/>
  <c r="F1834" i="7"/>
  <c r="F1835" i="7"/>
  <c r="F1836" i="7"/>
  <c r="F1837" i="7"/>
  <c r="F1838" i="7"/>
  <c r="F1839" i="7"/>
  <c r="F1840" i="7"/>
  <c r="F1841" i="7"/>
  <c r="F1842" i="7"/>
  <c r="F1843" i="7"/>
  <c r="F1844" i="7"/>
  <c r="F1845" i="7"/>
  <c r="F1846" i="7"/>
  <c r="F1847" i="7"/>
  <c r="F1848" i="7"/>
  <c r="F1849" i="7"/>
  <c r="F1850" i="7"/>
  <c r="F1851" i="7"/>
  <c r="F1852" i="7"/>
  <c r="F1853" i="7"/>
  <c r="F1854" i="7"/>
  <c r="F1855" i="7"/>
  <c r="F1856" i="7"/>
  <c r="F1857" i="7"/>
  <c r="F1858" i="7"/>
  <c r="F1859" i="7"/>
  <c r="F1860" i="7"/>
  <c r="F1861" i="7"/>
  <c r="F1862" i="7"/>
  <c r="F1863" i="7"/>
  <c r="F1864" i="7"/>
  <c r="F1865" i="7"/>
  <c r="F1866" i="7"/>
  <c r="F1867" i="7"/>
  <c r="F1868" i="7"/>
  <c r="F1869" i="7"/>
  <c r="F1870" i="7"/>
  <c r="F1871" i="7"/>
  <c r="F1872" i="7"/>
  <c r="F1873" i="7"/>
  <c r="F1874" i="7"/>
  <c r="F1875" i="7"/>
  <c r="F1876" i="7"/>
  <c r="F1877" i="7"/>
  <c r="F1878" i="7"/>
  <c r="F1879" i="7"/>
  <c r="F1880" i="7"/>
  <c r="F1881" i="7"/>
  <c r="F1882" i="7"/>
  <c r="F1883" i="7"/>
  <c r="F1884" i="7"/>
  <c r="F1885" i="7"/>
  <c r="F1886" i="7"/>
  <c r="F1887" i="7"/>
  <c r="F1888" i="7"/>
  <c r="F1889" i="7"/>
  <c r="F1890" i="7"/>
  <c r="F1891" i="7"/>
  <c r="F1892" i="7"/>
  <c r="F1893" i="7"/>
  <c r="F1894" i="7"/>
  <c r="F1895" i="7"/>
  <c r="F1896" i="7"/>
  <c r="F1897" i="7"/>
  <c r="F1898" i="7"/>
  <c r="F1899" i="7"/>
  <c r="F1900" i="7"/>
  <c r="F1901" i="7"/>
  <c r="F1902" i="7"/>
  <c r="F1903" i="7"/>
  <c r="F1904" i="7"/>
  <c r="F1905" i="7"/>
  <c r="F1906" i="7"/>
  <c r="F1907" i="7"/>
  <c r="F1908" i="7"/>
  <c r="F1909" i="7"/>
  <c r="F1910" i="7"/>
  <c r="F1911" i="7"/>
  <c r="F1912" i="7"/>
  <c r="F1913" i="7"/>
  <c r="F1914" i="7"/>
  <c r="F1915" i="7"/>
  <c r="F1916" i="7"/>
  <c r="F1917" i="7"/>
  <c r="F1918" i="7"/>
  <c r="F1919" i="7"/>
  <c r="F1920" i="7"/>
  <c r="F1921" i="7"/>
  <c r="F1922" i="7"/>
  <c r="F1923" i="7"/>
  <c r="F1924" i="7"/>
  <c r="F1925" i="7"/>
  <c r="F1926" i="7"/>
  <c r="F1927" i="7"/>
  <c r="F1928" i="7"/>
  <c r="F1929" i="7"/>
  <c r="F1930" i="7"/>
  <c r="F1931" i="7"/>
  <c r="F1932" i="7"/>
  <c r="F1933" i="7"/>
  <c r="F1934" i="7"/>
  <c r="F1935" i="7"/>
  <c r="F1936" i="7"/>
  <c r="F1937" i="7"/>
  <c r="F1938" i="7"/>
  <c r="F1939" i="7"/>
  <c r="F1940" i="7"/>
  <c r="F1941" i="7"/>
  <c r="F1942" i="7"/>
  <c r="F1943" i="7"/>
  <c r="F1944" i="7"/>
  <c r="F1945" i="7"/>
  <c r="F1946" i="7"/>
  <c r="F1947" i="7"/>
  <c r="F1948" i="7"/>
  <c r="F1949" i="7"/>
  <c r="F1950" i="7"/>
  <c r="F1951" i="7"/>
  <c r="F1952" i="7"/>
  <c r="F1953" i="7"/>
  <c r="F1954" i="7"/>
  <c r="F1955" i="7"/>
  <c r="F1956" i="7"/>
  <c r="F1957" i="7"/>
  <c r="F1958" i="7"/>
  <c r="F1959" i="7"/>
  <c r="F1960" i="7"/>
  <c r="F1961" i="7"/>
  <c r="F1962" i="7"/>
  <c r="F1963" i="7"/>
  <c r="F1964" i="7"/>
  <c r="F1965" i="7"/>
  <c r="F1966" i="7"/>
  <c r="F1967" i="7"/>
  <c r="F1968" i="7"/>
  <c r="F1969" i="7"/>
  <c r="F1970" i="7"/>
  <c r="F1971" i="7"/>
  <c r="F1972" i="7"/>
  <c r="F1973" i="7"/>
  <c r="F1974" i="7"/>
  <c r="F1975" i="7"/>
  <c r="F1976" i="7"/>
  <c r="F1977" i="7"/>
  <c r="F1978" i="7"/>
  <c r="F1979" i="7"/>
  <c r="F1980" i="7"/>
  <c r="F1981" i="7"/>
  <c r="F1982" i="7"/>
  <c r="F1983" i="7"/>
  <c r="F1984" i="7"/>
  <c r="F1985" i="7"/>
  <c r="F1986" i="7"/>
  <c r="F1987" i="7"/>
  <c r="F1988" i="7"/>
  <c r="F1989" i="7"/>
  <c r="F1990" i="7"/>
  <c r="F1991" i="7"/>
  <c r="F1992" i="7"/>
  <c r="F1993" i="7"/>
  <c r="F1994" i="7"/>
  <c r="F1995" i="7"/>
  <c r="F1996" i="7"/>
  <c r="F1997" i="7"/>
  <c r="F1998" i="7"/>
  <c r="F1999" i="7"/>
  <c r="F2000" i="7"/>
  <c r="F2001" i="7"/>
  <c r="F2002" i="7"/>
  <c r="F2003" i="7"/>
  <c r="F2004" i="7"/>
  <c r="F2005" i="7"/>
  <c r="F2006" i="7"/>
  <c r="F2007" i="7"/>
  <c r="F2008" i="7"/>
  <c r="F2009" i="7"/>
  <c r="F2010" i="7"/>
  <c r="F2011" i="7"/>
  <c r="F2012" i="7"/>
  <c r="F2013" i="7"/>
  <c r="F2014" i="7"/>
  <c r="F2015" i="7"/>
  <c r="F2016" i="7"/>
  <c r="F2017" i="7"/>
  <c r="F2018" i="7"/>
  <c r="F2019" i="7"/>
  <c r="F2020" i="7"/>
  <c r="F2021" i="7"/>
  <c r="F2022" i="7"/>
  <c r="F2023" i="7"/>
  <c r="F2024" i="7"/>
  <c r="F2025" i="7"/>
  <c r="F2026" i="7"/>
  <c r="F2027" i="7"/>
  <c r="F2028" i="7"/>
  <c r="F2029" i="7"/>
  <c r="F2030" i="7"/>
  <c r="F2031" i="7"/>
  <c r="F2032" i="7"/>
  <c r="F2033" i="7"/>
  <c r="F2034" i="7"/>
  <c r="F2035" i="7"/>
  <c r="F2036" i="7"/>
  <c r="F2037" i="7"/>
  <c r="F2038" i="7"/>
  <c r="F2039" i="7"/>
  <c r="F2040" i="7"/>
  <c r="F2041" i="7"/>
  <c r="F2042" i="7"/>
  <c r="F2043" i="7"/>
  <c r="F2044" i="7"/>
  <c r="F2045" i="7"/>
  <c r="F2046" i="7"/>
  <c r="F2047" i="7"/>
  <c r="F2048" i="7"/>
  <c r="F2049" i="7"/>
  <c r="F2050" i="7"/>
  <c r="F2051" i="7"/>
  <c r="F2052" i="7"/>
  <c r="F2053" i="7"/>
  <c r="F2054" i="7"/>
  <c r="F2055" i="7"/>
  <c r="F2056" i="7"/>
  <c r="F2057" i="7"/>
  <c r="F2058" i="7"/>
  <c r="F2059" i="7"/>
  <c r="F2060" i="7"/>
  <c r="F2061" i="7"/>
  <c r="F2062" i="7"/>
  <c r="F2063" i="7"/>
  <c r="F2064" i="7"/>
  <c r="F2065" i="7"/>
  <c r="F2066" i="7"/>
  <c r="F2067" i="7"/>
  <c r="F2068" i="7"/>
  <c r="F2069" i="7"/>
  <c r="F2070" i="7"/>
  <c r="F2071" i="7"/>
  <c r="F2072" i="7"/>
  <c r="F2073" i="7"/>
  <c r="F2074" i="7"/>
  <c r="F2075" i="7"/>
  <c r="F2076" i="7"/>
  <c r="F2077" i="7"/>
  <c r="F2078" i="7"/>
  <c r="F2079" i="7"/>
  <c r="F2080" i="7"/>
  <c r="F2081" i="7"/>
  <c r="F2082" i="7"/>
  <c r="F2083" i="7"/>
  <c r="F2084" i="7"/>
  <c r="F2085" i="7"/>
  <c r="F2086" i="7"/>
  <c r="F2087" i="7"/>
  <c r="F2088" i="7"/>
  <c r="F2089" i="7"/>
  <c r="F2090" i="7"/>
  <c r="F2091" i="7"/>
  <c r="F2092" i="7"/>
  <c r="F2093" i="7"/>
  <c r="F2094" i="7"/>
  <c r="F2095" i="7"/>
  <c r="F2096" i="7"/>
  <c r="F2097" i="7"/>
  <c r="F2098" i="7"/>
  <c r="F2099" i="7"/>
  <c r="F2100" i="7"/>
  <c r="F2101" i="7"/>
  <c r="F2102" i="7"/>
  <c r="F2103" i="7"/>
  <c r="F2104" i="7"/>
  <c r="F2105" i="7"/>
  <c r="F2106" i="7"/>
  <c r="F2107" i="7"/>
  <c r="F2108" i="7"/>
  <c r="F2109" i="7"/>
  <c r="F2110" i="7"/>
  <c r="F2111" i="7"/>
  <c r="F2112" i="7"/>
  <c r="F2113" i="7"/>
  <c r="F2114" i="7"/>
  <c r="F2115" i="7"/>
  <c r="F2116" i="7"/>
  <c r="F2117" i="7"/>
  <c r="F2118" i="7"/>
  <c r="F2119" i="7"/>
  <c r="F2120" i="7"/>
  <c r="F2121" i="7"/>
  <c r="F2122" i="7"/>
  <c r="F2123" i="7"/>
  <c r="F2124" i="7"/>
  <c r="F2125" i="7"/>
  <c r="F2126" i="7"/>
  <c r="F2127" i="7"/>
  <c r="F2128" i="7"/>
  <c r="F2129" i="7"/>
  <c r="F2130" i="7"/>
  <c r="F2131" i="7"/>
  <c r="F2132" i="7"/>
  <c r="F2133" i="7"/>
  <c r="F2134" i="7"/>
  <c r="F2135" i="7"/>
  <c r="F2136" i="7"/>
  <c r="F2137" i="7"/>
  <c r="F2138" i="7"/>
  <c r="F2139" i="7"/>
  <c r="F2140" i="7"/>
  <c r="F2141" i="7"/>
  <c r="F2142" i="7"/>
  <c r="F2143" i="7"/>
  <c r="F2144" i="7"/>
  <c r="F2145" i="7"/>
  <c r="F2146" i="7"/>
  <c r="F2147" i="7"/>
  <c r="F2148" i="7"/>
  <c r="F2149" i="7"/>
  <c r="F2150" i="7"/>
  <c r="F2151" i="7"/>
  <c r="F2152" i="7"/>
  <c r="F2153" i="7"/>
  <c r="F2154" i="7"/>
  <c r="F2155" i="7"/>
  <c r="F2156" i="7"/>
  <c r="F2157" i="7"/>
  <c r="F2158" i="7"/>
  <c r="F2159" i="7"/>
  <c r="F2160" i="7"/>
  <c r="F2161" i="7"/>
  <c r="F2162" i="7"/>
  <c r="F2163" i="7"/>
  <c r="F2164" i="7"/>
  <c r="F2165" i="7"/>
  <c r="F2166" i="7"/>
  <c r="F2167" i="7"/>
  <c r="F2168" i="7"/>
  <c r="F2169" i="7"/>
  <c r="F2170" i="7"/>
  <c r="F2171" i="7"/>
  <c r="F2172" i="7"/>
  <c r="F2173" i="7"/>
  <c r="F2174" i="7"/>
  <c r="F2175" i="7"/>
  <c r="F2176" i="7"/>
  <c r="F2177" i="7"/>
  <c r="F2178" i="7"/>
  <c r="F2179" i="7"/>
  <c r="F2180" i="7"/>
  <c r="F2181" i="7"/>
  <c r="F2182" i="7"/>
  <c r="F2183" i="7"/>
  <c r="F2184" i="7"/>
  <c r="F2185" i="7"/>
  <c r="F2186" i="7"/>
  <c r="F2187" i="7"/>
  <c r="F2188" i="7"/>
  <c r="F2189" i="7"/>
  <c r="F2190" i="7"/>
  <c r="F2191" i="7"/>
  <c r="F2192" i="7"/>
  <c r="F2193" i="7"/>
  <c r="F2194" i="7"/>
  <c r="F2195" i="7"/>
  <c r="F2196" i="7"/>
  <c r="F2197" i="7"/>
  <c r="F2198" i="7"/>
  <c r="F2199" i="7"/>
  <c r="F2200" i="7"/>
  <c r="F2201" i="7"/>
  <c r="F2202" i="7"/>
  <c r="F2203" i="7"/>
  <c r="F2204" i="7"/>
  <c r="F2205" i="7"/>
  <c r="F2206" i="7"/>
  <c r="F2207" i="7"/>
  <c r="F2208" i="7"/>
  <c r="F2209" i="7"/>
  <c r="F2210" i="7"/>
  <c r="F2211" i="7"/>
  <c r="F2212" i="7"/>
  <c r="F2213" i="7"/>
  <c r="F2214" i="7"/>
  <c r="F2215" i="7"/>
  <c r="F2216" i="7"/>
  <c r="F2217" i="7"/>
  <c r="F2218" i="7"/>
  <c r="F2219" i="7"/>
  <c r="F2220" i="7"/>
  <c r="F2221" i="7"/>
  <c r="F2222" i="7"/>
  <c r="F2223" i="7"/>
  <c r="F2224" i="7"/>
  <c r="F2225" i="7"/>
  <c r="F2226" i="7"/>
  <c r="F2227" i="7"/>
  <c r="F2228" i="7"/>
  <c r="F2229" i="7"/>
  <c r="F2230" i="7"/>
  <c r="F2231" i="7"/>
  <c r="F2232" i="7"/>
  <c r="F2233" i="7"/>
  <c r="F2234" i="7"/>
  <c r="F2235" i="7"/>
  <c r="F2236" i="7"/>
  <c r="F2237" i="7"/>
  <c r="F2238" i="7"/>
  <c r="F2239" i="7"/>
  <c r="F2240" i="7"/>
  <c r="F2241" i="7"/>
  <c r="F2242" i="7"/>
  <c r="F2243" i="7"/>
  <c r="F2244" i="7"/>
  <c r="F2245" i="7"/>
  <c r="F2246" i="7"/>
  <c r="F2247" i="7"/>
  <c r="F2248" i="7"/>
  <c r="F2249" i="7"/>
  <c r="F2250" i="7"/>
  <c r="F2251" i="7"/>
  <c r="F2252" i="7"/>
  <c r="F2253" i="7"/>
  <c r="F2254" i="7"/>
  <c r="F2255" i="7"/>
  <c r="F2256" i="7"/>
  <c r="F2257" i="7"/>
  <c r="F2258" i="7"/>
  <c r="F2259" i="7"/>
  <c r="F2260" i="7"/>
  <c r="F2261" i="7"/>
  <c r="F2262" i="7"/>
  <c r="F2263" i="7"/>
  <c r="F2264" i="7"/>
  <c r="F2265" i="7"/>
  <c r="F2266" i="7"/>
  <c r="F2267" i="7"/>
  <c r="F2268" i="7"/>
  <c r="F2269" i="7"/>
  <c r="F2270" i="7"/>
  <c r="F2271" i="7"/>
  <c r="F2272" i="7"/>
  <c r="F2273" i="7"/>
  <c r="F2274" i="7"/>
  <c r="F2275" i="7"/>
  <c r="F2276" i="7"/>
  <c r="F2277" i="7"/>
  <c r="F2278" i="7"/>
  <c r="F2279" i="7"/>
  <c r="F2280" i="7"/>
  <c r="F2281" i="7"/>
  <c r="F2282" i="7"/>
  <c r="F2283" i="7"/>
  <c r="F2284" i="7"/>
  <c r="F2285" i="7"/>
  <c r="F2286" i="7"/>
  <c r="F2287" i="7"/>
  <c r="F2288" i="7"/>
  <c r="F2289" i="7"/>
  <c r="F2290" i="7"/>
  <c r="F2291" i="7"/>
  <c r="F2292" i="7"/>
  <c r="F2293" i="7"/>
  <c r="F2294" i="7"/>
  <c r="F2295" i="7"/>
  <c r="F2296" i="7"/>
  <c r="F2297" i="7"/>
  <c r="F2298" i="7"/>
  <c r="F2299" i="7"/>
  <c r="F2300" i="7"/>
  <c r="F2301" i="7"/>
  <c r="F2302" i="7"/>
  <c r="F2303" i="7"/>
  <c r="F2304" i="7"/>
  <c r="F2305" i="7"/>
  <c r="F2306" i="7"/>
  <c r="F2307" i="7"/>
  <c r="F2308" i="7"/>
  <c r="F2309" i="7"/>
  <c r="F2310" i="7"/>
  <c r="F2311" i="7"/>
  <c r="F2312" i="7"/>
  <c r="F2313" i="7"/>
  <c r="F2314" i="7"/>
  <c r="F2315" i="7"/>
  <c r="F2316" i="7"/>
  <c r="F2317" i="7"/>
  <c r="F2318" i="7"/>
  <c r="F2319" i="7"/>
  <c r="F2320" i="7"/>
  <c r="F2321" i="7"/>
  <c r="F2322" i="7"/>
  <c r="F2323" i="7"/>
  <c r="F2324" i="7"/>
  <c r="F2325" i="7"/>
  <c r="F2326" i="7"/>
  <c r="F2327" i="7"/>
  <c r="F2328" i="7"/>
  <c r="F2329" i="7"/>
  <c r="F2330" i="7"/>
  <c r="F2331" i="7"/>
  <c r="F2332" i="7"/>
  <c r="F2333" i="7"/>
  <c r="F2334" i="7"/>
  <c r="F2335" i="7"/>
  <c r="F2336" i="7"/>
  <c r="F2337" i="7"/>
  <c r="F2338" i="7"/>
  <c r="F2339" i="7"/>
  <c r="F2340" i="7"/>
  <c r="F2341" i="7"/>
  <c r="F2342" i="7"/>
  <c r="F2343" i="7"/>
  <c r="F2344" i="7"/>
  <c r="F2345" i="7"/>
  <c r="F2346" i="7"/>
  <c r="F2347" i="7"/>
  <c r="F2348" i="7"/>
  <c r="F2349" i="7"/>
  <c r="F2350" i="7"/>
  <c r="F2351" i="7"/>
  <c r="F2352" i="7"/>
  <c r="F2353" i="7"/>
  <c r="F2354" i="7"/>
  <c r="F2355" i="7"/>
  <c r="F2356" i="7"/>
  <c r="F2357" i="7"/>
  <c r="F2358" i="7"/>
  <c r="F2359" i="7"/>
  <c r="F2360" i="7"/>
  <c r="F2361" i="7"/>
  <c r="F2362" i="7"/>
  <c r="F2363" i="7"/>
  <c r="F2364" i="7"/>
  <c r="F2365" i="7"/>
  <c r="F2366" i="7"/>
  <c r="F2367" i="7"/>
  <c r="F2368" i="7"/>
  <c r="F2369" i="7"/>
  <c r="F2370" i="7"/>
  <c r="F2371" i="7"/>
  <c r="F2372" i="7"/>
  <c r="F2373" i="7"/>
  <c r="F2374" i="7"/>
  <c r="F2375" i="7"/>
  <c r="F2376" i="7"/>
  <c r="F2377" i="7"/>
  <c r="F2378" i="7"/>
  <c r="F2379" i="7"/>
  <c r="F2380" i="7"/>
  <c r="F2381" i="7"/>
  <c r="F2382" i="7"/>
  <c r="F2383" i="7"/>
  <c r="F2384" i="7"/>
  <c r="F2385" i="7"/>
  <c r="F2386" i="7"/>
  <c r="F2387" i="7"/>
  <c r="F2388" i="7"/>
  <c r="F2389" i="7"/>
  <c r="F2390" i="7"/>
  <c r="F2391" i="7"/>
  <c r="F2392" i="7"/>
  <c r="F2393" i="7"/>
  <c r="F2394" i="7"/>
  <c r="F2395" i="7"/>
  <c r="F2396" i="7"/>
  <c r="F2397" i="7"/>
  <c r="F2398" i="7"/>
  <c r="F2399" i="7"/>
  <c r="F2400" i="7"/>
  <c r="F2401" i="7"/>
  <c r="F2402" i="7"/>
  <c r="F2403" i="7"/>
  <c r="F2404" i="7"/>
  <c r="F2405" i="7"/>
  <c r="F2406" i="7"/>
  <c r="F2407" i="7"/>
  <c r="F2408" i="7"/>
  <c r="F2409" i="7"/>
  <c r="F2410" i="7"/>
  <c r="F2411" i="7"/>
  <c r="F2412" i="7"/>
  <c r="F2413" i="7"/>
  <c r="F2414" i="7"/>
  <c r="F2415" i="7"/>
  <c r="F2416" i="7"/>
  <c r="F2417" i="7"/>
  <c r="F2418" i="7"/>
  <c r="F2419" i="7"/>
  <c r="F2420" i="7"/>
  <c r="F2421" i="7"/>
  <c r="F2422" i="7"/>
  <c r="F2423" i="7"/>
  <c r="F2424" i="7"/>
  <c r="F2425" i="7"/>
  <c r="F2426" i="7"/>
  <c r="F2427" i="7"/>
  <c r="F2428" i="7"/>
  <c r="F2429" i="7"/>
  <c r="F2430" i="7"/>
  <c r="F2431" i="7"/>
  <c r="F2432" i="7"/>
  <c r="F2433" i="7"/>
  <c r="F2434" i="7"/>
  <c r="F2435" i="7"/>
  <c r="F2436" i="7"/>
  <c r="F2437" i="7"/>
  <c r="F2438" i="7"/>
  <c r="F2439" i="7"/>
  <c r="F2440" i="7"/>
  <c r="F2441" i="7"/>
  <c r="F2442" i="7"/>
  <c r="F2443" i="7"/>
  <c r="F2444" i="7"/>
  <c r="F2445" i="7"/>
  <c r="F2446" i="7"/>
  <c r="F2447" i="7"/>
  <c r="F2448" i="7"/>
  <c r="F2449" i="7"/>
  <c r="F2450" i="7"/>
  <c r="F2451" i="7"/>
  <c r="F2452" i="7"/>
  <c r="F2453" i="7"/>
  <c r="F2454" i="7"/>
  <c r="F2455" i="7"/>
  <c r="F2456" i="7"/>
  <c r="F2457" i="7"/>
  <c r="F2458" i="7"/>
  <c r="F2459" i="7"/>
  <c r="F2460" i="7"/>
  <c r="F2461" i="7"/>
  <c r="F2462" i="7"/>
  <c r="F2463" i="7"/>
  <c r="F2464" i="7"/>
  <c r="F2465" i="7"/>
  <c r="F2466" i="7"/>
  <c r="F2467" i="7"/>
  <c r="F2468" i="7"/>
  <c r="F2469" i="7"/>
  <c r="F2470" i="7"/>
  <c r="F2471" i="7"/>
  <c r="F2472" i="7"/>
  <c r="F2473" i="7"/>
  <c r="F2474" i="7"/>
  <c r="F2475" i="7"/>
  <c r="F2476" i="7"/>
  <c r="F2477" i="7"/>
  <c r="F2478" i="7"/>
  <c r="F2479" i="7"/>
  <c r="F2480" i="7"/>
  <c r="F2481" i="7"/>
  <c r="F2482" i="7"/>
  <c r="F2483" i="7"/>
  <c r="F2484" i="7"/>
  <c r="F2485" i="7"/>
  <c r="F2486" i="7"/>
  <c r="F2487" i="7"/>
  <c r="F2488" i="7"/>
  <c r="F2489" i="7"/>
  <c r="F2490" i="7"/>
  <c r="F2491" i="7"/>
  <c r="F2492" i="7"/>
  <c r="F2493" i="7"/>
  <c r="F2494" i="7"/>
  <c r="F2495" i="7"/>
  <c r="F2496" i="7"/>
  <c r="F2497" i="7"/>
  <c r="F2498" i="7"/>
  <c r="F2499" i="7"/>
  <c r="F2500" i="7"/>
  <c r="F2501" i="7"/>
  <c r="F2502" i="7"/>
  <c r="F2503" i="7"/>
  <c r="F2504" i="7"/>
  <c r="F2505" i="7"/>
  <c r="F2506" i="7"/>
  <c r="F2507" i="7"/>
  <c r="F2508" i="7"/>
  <c r="F2509" i="7"/>
  <c r="F2510" i="7"/>
  <c r="F2511" i="7"/>
  <c r="F2512" i="7"/>
  <c r="F2513" i="7"/>
  <c r="F2514" i="7"/>
  <c r="F2515" i="7"/>
  <c r="F2516" i="7"/>
  <c r="F2517" i="7"/>
  <c r="F2518" i="7"/>
  <c r="F2519" i="7"/>
  <c r="F2520" i="7"/>
  <c r="F2521" i="7"/>
  <c r="F2522" i="7"/>
  <c r="F2523" i="7"/>
  <c r="F2524" i="7"/>
  <c r="F2525" i="7"/>
  <c r="F2526" i="7"/>
  <c r="F2527" i="7"/>
  <c r="F2528" i="7"/>
  <c r="F2529" i="7"/>
  <c r="F2530" i="7"/>
  <c r="F2531" i="7"/>
  <c r="F2532" i="7"/>
  <c r="F2533" i="7"/>
  <c r="F2534" i="7"/>
  <c r="F2535" i="7"/>
  <c r="F2536" i="7"/>
  <c r="F2537" i="7"/>
  <c r="F2538" i="7"/>
  <c r="F2539" i="7"/>
  <c r="F2540" i="7"/>
  <c r="F2541" i="7"/>
  <c r="F2542" i="7"/>
  <c r="F2543" i="7"/>
  <c r="F2544" i="7"/>
  <c r="F2545" i="7"/>
  <c r="F2546" i="7"/>
  <c r="F2547" i="7"/>
  <c r="F2548" i="7"/>
  <c r="F2549" i="7"/>
  <c r="F2550" i="7"/>
  <c r="F2551" i="7"/>
  <c r="F2552" i="7"/>
  <c r="F2553" i="7"/>
  <c r="F2554" i="7"/>
  <c r="F2555" i="7"/>
  <c r="F2556" i="7"/>
  <c r="F2557" i="7"/>
  <c r="F2558" i="7"/>
  <c r="F2559" i="7"/>
  <c r="F2560" i="7"/>
  <c r="F2561" i="7"/>
  <c r="F2562" i="7"/>
  <c r="F2563" i="7"/>
  <c r="F2564" i="7"/>
  <c r="F2565" i="7"/>
  <c r="F2566" i="7"/>
  <c r="F2567" i="7"/>
  <c r="F2568" i="7"/>
  <c r="F2569" i="7"/>
  <c r="F2570" i="7"/>
  <c r="F2571" i="7"/>
  <c r="F2572" i="7"/>
  <c r="F2573" i="7"/>
  <c r="F2574" i="7"/>
  <c r="F2575" i="7"/>
  <c r="F2576" i="7"/>
  <c r="F2577" i="7"/>
  <c r="F2578" i="7"/>
  <c r="F2579" i="7"/>
  <c r="F2580" i="7"/>
  <c r="F2581" i="7"/>
  <c r="F2582" i="7"/>
  <c r="F2583" i="7"/>
  <c r="F2584" i="7"/>
  <c r="F2585" i="7"/>
  <c r="F2586" i="7"/>
  <c r="F2587" i="7"/>
  <c r="F2588" i="7"/>
  <c r="F2589" i="7"/>
  <c r="F2590" i="7"/>
  <c r="F2591" i="7"/>
  <c r="F2592" i="7"/>
  <c r="F2593" i="7"/>
  <c r="F2594" i="7"/>
  <c r="F2595" i="7"/>
  <c r="F2596" i="7"/>
  <c r="F2597" i="7"/>
  <c r="F2598" i="7"/>
  <c r="F2599" i="7"/>
  <c r="F2600" i="7"/>
  <c r="F2601" i="7"/>
  <c r="F2602" i="7"/>
  <c r="F2603" i="7"/>
  <c r="F2604" i="7"/>
  <c r="F2605" i="7"/>
  <c r="F2606" i="7"/>
  <c r="F2607" i="7"/>
  <c r="F2608" i="7"/>
  <c r="F2609" i="7"/>
  <c r="F2610" i="7"/>
  <c r="F2611" i="7"/>
  <c r="F2612" i="7"/>
  <c r="F2613" i="7"/>
  <c r="F2614" i="7"/>
  <c r="F2615" i="7"/>
  <c r="F2616" i="7"/>
  <c r="F2617" i="7"/>
  <c r="F2618" i="7"/>
  <c r="F2619" i="7"/>
  <c r="F2620" i="7"/>
  <c r="F2621" i="7"/>
  <c r="F2622" i="7"/>
  <c r="F2623" i="7"/>
  <c r="F2624" i="7"/>
  <c r="F2625" i="7"/>
  <c r="F2626" i="7"/>
  <c r="F2627" i="7"/>
  <c r="F2628" i="7"/>
  <c r="F2629" i="7"/>
  <c r="F2630" i="7"/>
  <c r="F2631" i="7"/>
  <c r="F2632" i="7"/>
  <c r="F2633" i="7"/>
  <c r="F2634" i="7"/>
  <c r="F2635" i="7"/>
  <c r="F2636" i="7"/>
  <c r="F2637" i="7"/>
  <c r="F2638" i="7"/>
  <c r="F2639" i="7"/>
  <c r="F2640" i="7"/>
  <c r="F2641" i="7"/>
  <c r="F2642" i="7"/>
  <c r="F2643" i="7"/>
  <c r="F2644" i="7"/>
  <c r="F2645" i="7"/>
  <c r="F2646" i="7"/>
  <c r="F2647" i="7"/>
  <c r="F2648" i="7"/>
  <c r="F2649" i="7"/>
  <c r="F2650" i="7"/>
  <c r="F2651" i="7"/>
  <c r="F2652" i="7"/>
  <c r="F2653" i="7"/>
  <c r="F2654" i="7"/>
  <c r="F2655" i="7"/>
  <c r="F2656" i="7"/>
  <c r="F2657" i="7"/>
  <c r="F2658" i="7"/>
  <c r="F2659" i="7"/>
  <c r="F2660" i="7"/>
  <c r="F2661" i="7"/>
  <c r="F2662" i="7"/>
  <c r="F2663" i="7"/>
  <c r="F2664" i="7"/>
  <c r="F2665" i="7"/>
  <c r="F2666" i="7"/>
  <c r="F2667" i="7"/>
  <c r="F2668" i="7"/>
  <c r="F2669" i="7"/>
  <c r="F2670" i="7"/>
  <c r="F2671" i="7"/>
  <c r="F2672" i="7"/>
  <c r="F2673" i="7"/>
  <c r="F2674" i="7"/>
  <c r="F2675" i="7"/>
  <c r="F2676" i="7"/>
  <c r="F2677" i="7"/>
  <c r="F2678" i="7"/>
  <c r="F2679" i="7"/>
  <c r="F2680" i="7"/>
  <c r="F2681" i="7"/>
  <c r="F2682" i="7"/>
  <c r="F2683" i="7"/>
  <c r="F2684" i="7"/>
  <c r="F2685" i="7"/>
  <c r="F2686" i="7"/>
  <c r="F2687" i="7"/>
  <c r="F2688" i="7"/>
  <c r="F2689" i="7"/>
  <c r="F2690" i="7"/>
  <c r="F2691" i="7"/>
  <c r="F2692" i="7"/>
  <c r="F2693" i="7"/>
  <c r="F2694" i="7"/>
  <c r="F2695" i="7"/>
  <c r="F2696" i="7"/>
  <c r="F2697" i="7"/>
  <c r="F2698" i="7"/>
  <c r="F2699" i="7"/>
  <c r="F2700" i="7"/>
  <c r="F2701" i="7"/>
  <c r="F2702" i="7"/>
  <c r="F2703" i="7"/>
  <c r="F2704" i="7"/>
  <c r="F2705" i="7"/>
  <c r="F2706" i="7"/>
  <c r="F2707" i="7"/>
  <c r="F2708" i="7"/>
  <c r="F2709" i="7"/>
  <c r="F2710" i="7"/>
  <c r="F2711" i="7"/>
  <c r="F2712" i="7"/>
  <c r="F2713" i="7"/>
  <c r="F2714" i="7"/>
  <c r="F2715" i="7"/>
  <c r="F2716" i="7"/>
  <c r="F2717" i="7"/>
  <c r="F2718" i="7"/>
  <c r="F2719" i="7"/>
  <c r="F2720" i="7"/>
  <c r="F2721" i="7"/>
  <c r="F2722" i="7"/>
  <c r="F2723" i="7"/>
  <c r="F2724" i="7"/>
  <c r="F2725" i="7"/>
  <c r="F2726" i="7"/>
  <c r="F2727" i="7"/>
  <c r="F2728" i="7"/>
  <c r="F2729" i="7"/>
  <c r="F2730" i="7"/>
  <c r="F2731" i="7"/>
  <c r="F2732" i="7"/>
  <c r="F2733" i="7"/>
  <c r="F2734" i="7"/>
  <c r="F2735" i="7"/>
  <c r="F2736" i="7"/>
  <c r="F2737" i="7"/>
  <c r="F2738" i="7"/>
  <c r="F2739" i="7"/>
  <c r="F2740" i="7"/>
  <c r="F2741" i="7"/>
  <c r="F2742" i="7"/>
  <c r="F2743" i="7"/>
  <c r="F2744" i="7"/>
  <c r="F2745" i="7"/>
  <c r="F2746" i="7"/>
  <c r="F2747" i="7"/>
  <c r="F2748" i="7"/>
  <c r="F2749" i="7"/>
  <c r="F2750" i="7"/>
  <c r="F2751" i="7"/>
  <c r="F2752" i="7"/>
  <c r="F2753" i="7"/>
  <c r="F2754" i="7"/>
  <c r="F2755" i="7"/>
  <c r="F2756" i="7"/>
  <c r="F2757" i="7"/>
  <c r="F2758" i="7"/>
  <c r="F2759" i="7"/>
  <c r="F2760" i="7"/>
  <c r="F2761" i="7"/>
  <c r="F2762" i="7"/>
  <c r="F2763" i="7"/>
  <c r="F2764" i="7"/>
  <c r="F2765" i="7"/>
  <c r="F2766" i="7"/>
  <c r="F2767" i="7"/>
  <c r="F2768" i="7"/>
  <c r="F2769" i="7"/>
  <c r="F2770" i="7"/>
  <c r="F2771" i="7"/>
  <c r="F2772" i="7"/>
  <c r="F2773" i="7"/>
  <c r="F2774" i="7"/>
  <c r="F2775" i="7"/>
  <c r="F2776" i="7"/>
  <c r="F2777" i="7"/>
  <c r="F2778" i="7"/>
  <c r="F2779" i="7"/>
  <c r="F2780" i="7"/>
  <c r="F2781" i="7"/>
  <c r="F2782" i="7"/>
  <c r="F2783" i="7"/>
  <c r="F2784" i="7"/>
  <c r="F2785" i="7"/>
  <c r="F2786" i="7"/>
  <c r="F2787" i="7"/>
  <c r="F2788" i="7"/>
  <c r="F2789" i="7"/>
  <c r="F2790" i="7"/>
  <c r="F2791" i="7"/>
  <c r="F2792" i="7"/>
  <c r="F2793" i="7"/>
  <c r="F2794" i="7"/>
  <c r="F2795" i="7"/>
  <c r="F2796" i="7"/>
  <c r="F2797" i="7"/>
  <c r="F2798" i="7"/>
  <c r="F2799" i="7"/>
  <c r="F2800" i="7"/>
  <c r="F2801" i="7"/>
  <c r="F2802" i="7"/>
  <c r="F2803" i="7"/>
  <c r="F2804" i="7"/>
  <c r="F2805" i="7"/>
  <c r="F2806" i="7"/>
  <c r="F2807" i="7"/>
  <c r="F2808" i="7"/>
  <c r="F2809" i="7"/>
  <c r="F2810" i="7"/>
  <c r="F2811" i="7"/>
  <c r="F2812" i="7"/>
  <c r="F2813" i="7"/>
  <c r="F2814" i="7"/>
  <c r="F2815" i="7"/>
  <c r="F2816" i="7"/>
  <c r="F2817" i="7"/>
  <c r="F2818" i="7"/>
  <c r="F2819" i="7"/>
  <c r="F2820" i="7"/>
  <c r="F2821" i="7"/>
  <c r="F2822" i="7"/>
  <c r="F2823" i="7"/>
  <c r="F2824" i="7"/>
  <c r="F2825" i="7"/>
  <c r="F2826" i="7"/>
  <c r="F2827" i="7"/>
  <c r="F2828" i="7"/>
  <c r="F2829" i="7"/>
  <c r="F2830" i="7"/>
  <c r="F2831" i="7"/>
  <c r="F2832" i="7"/>
  <c r="F2833" i="7"/>
  <c r="F2834" i="7"/>
  <c r="F2835" i="7"/>
  <c r="F2836" i="7"/>
  <c r="F2837" i="7"/>
  <c r="F2838" i="7"/>
  <c r="F2839" i="7"/>
  <c r="F2840" i="7"/>
  <c r="F2841" i="7"/>
  <c r="F2842" i="7"/>
  <c r="F2843" i="7"/>
  <c r="F2844" i="7"/>
  <c r="F2845" i="7"/>
  <c r="F2846" i="7"/>
  <c r="F2847" i="7"/>
  <c r="F2848" i="7"/>
  <c r="F2849" i="7"/>
  <c r="F2850" i="7"/>
  <c r="F2851" i="7"/>
  <c r="F2852" i="7"/>
  <c r="F2853" i="7"/>
  <c r="F2854" i="7"/>
  <c r="F2855" i="7"/>
  <c r="F2856" i="7"/>
  <c r="F2857" i="7"/>
  <c r="F2858" i="7"/>
  <c r="F2859" i="7"/>
  <c r="F2860" i="7"/>
  <c r="F2861" i="7"/>
  <c r="F2862" i="7"/>
  <c r="F2863" i="7"/>
  <c r="F2864" i="7"/>
  <c r="F2865" i="7"/>
  <c r="F2866" i="7"/>
  <c r="F2867" i="7"/>
  <c r="F2868" i="7"/>
  <c r="F2869" i="7"/>
  <c r="F2870" i="7"/>
  <c r="F2871" i="7"/>
  <c r="F2872" i="7"/>
  <c r="F2873" i="7"/>
  <c r="F2874" i="7"/>
  <c r="F2875" i="7"/>
  <c r="F2876" i="7"/>
  <c r="F2877" i="7"/>
  <c r="F2878" i="7"/>
  <c r="F2879" i="7"/>
  <c r="F2880" i="7"/>
  <c r="F2881" i="7"/>
  <c r="F2882" i="7"/>
  <c r="F2883" i="7"/>
  <c r="F2884" i="7"/>
  <c r="F2885" i="7"/>
  <c r="F2886" i="7"/>
  <c r="F2887" i="7"/>
  <c r="F2888" i="7"/>
  <c r="F2889" i="7"/>
  <c r="F2890" i="7"/>
  <c r="F2891" i="7"/>
  <c r="F2892" i="7"/>
  <c r="F2893" i="7"/>
  <c r="F2894" i="7"/>
  <c r="F2895" i="7"/>
  <c r="F2896" i="7"/>
  <c r="F2897" i="7"/>
  <c r="F2898" i="7"/>
  <c r="F2899" i="7"/>
  <c r="F2900" i="7"/>
  <c r="F2901" i="7"/>
  <c r="F2902" i="7"/>
  <c r="F2903" i="7"/>
  <c r="F2904" i="7"/>
  <c r="F2905" i="7"/>
  <c r="F2906" i="7"/>
  <c r="F2907" i="7"/>
  <c r="F2908" i="7"/>
  <c r="F2909" i="7"/>
  <c r="F2910" i="7"/>
  <c r="F2911" i="7"/>
  <c r="F2912" i="7"/>
  <c r="F2913" i="7"/>
  <c r="F2914" i="7"/>
  <c r="F2915" i="7"/>
  <c r="F2916" i="7"/>
  <c r="F2917" i="7"/>
  <c r="F2918" i="7"/>
  <c r="F2919" i="7"/>
  <c r="F2920" i="7"/>
  <c r="F2921" i="7"/>
  <c r="F2922" i="7"/>
  <c r="F2923" i="7"/>
  <c r="F2924" i="7"/>
  <c r="F2925" i="7"/>
  <c r="F2926" i="7"/>
  <c r="F2927" i="7"/>
  <c r="F2928" i="7"/>
  <c r="F2929" i="7"/>
  <c r="F2930" i="7"/>
  <c r="F2931" i="7"/>
  <c r="F2932" i="7"/>
  <c r="F2933" i="7"/>
  <c r="F2934" i="7"/>
  <c r="F2935" i="7"/>
  <c r="F2936" i="7"/>
  <c r="F2937" i="7"/>
  <c r="F2938" i="7"/>
  <c r="F2939" i="7"/>
  <c r="F2940" i="7"/>
  <c r="F2941" i="7"/>
  <c r="F2942" i="7"/>
  <c r="F2943" i="7"/>
  <c r="F2944" i="7"/>
  <c r="F2945" i="7"/>
  <c r="F2946" i="7"/>
  <c r="F2947" i="7"/>
  <c r="F2948" i="7"/>
  <c r="F2949" i="7"/>
  <c r="F2950" i="7"/>
  <c r="F2951" i="7"/>
  <c r="F2952" i="7"/>
  <c r="F2953" i="7"/>
  <c r="F2954" i="7"/>
  <c r="F2955" i="7"/>
  <c r="F2956" i="7"/>
  <c r="F2957" i="7"/>
  <c r="F2958" i="7"/>
  <c r="F2959" i="7"/>
  <c r="F2960" i="7"/>
  <c r="F2961" i="7"/>
  <c r="F2962" i="7"/>
  <c r="F2963" i="7"/>
  <c r="F2964" i="7"/>
  <c r="F2965" i="7"/>
  <c r="F2966" i="7"/>
  <c r="F2967" i="7"/>
  <c r="F2968" i="7"/>
  <c r="F2969" i="7"/>
  <c r="F2970" i="7"/>
  <c r="F2971" i="7"/>
  <c r="F2972" i="7"/>
  <c r="F2973" i="7"/>
  <c r="F2974" i="7"/>
  <c r="F2975" i="7"/>
  <c r="F2976" i="7"/>
  <c r="F2977" i="7"/>
  <c r="F2978" i="7"/>
  <c r="F2979" i="7"/>
  <c r="F2980" i="7"/>
  <c r="F2981" i="7"/>
  <c r="F2982" i="7"/>
  <c r="F2983" i="7"/>
  <c r="F2984" i="7"/>
  <c r="F2985" i="7"/>
  <c r="F2986" i="7"/>
  <c r="F2987" i="7"/>
  <c r="F2988" i="7"/>
  <c r="F2989" i="7"/>
  <c r="F2990" i="7"/>
  <c r="F2991" i="7"/>
  <c r="F2992" i="7"/>
  <c r="F2993" i="7"/>
  <c r="F2994" i="7"/>
  <c r="F2995" i="7"/>
  <c r="F2996" i="7"/>
  <c r="F2997" i="7"/>
  <c r="F2998" i="7"/>
  <c r="F2999" i="7"/>
  <c r="F3000" i="7"/>
  <c r="F3001" i="7"/>
  <c r="F3002" i="7"/>
  <c r="F3003" i="7"/>
  <c r="F3004" i="7"/>
  <c r="F3005" i="7"/>
  <c r="F3006" i="7"/>
  <c r="F3007" i="7"/>
  <c r="F3008" i="7"/>
  <c r="F3009" i="7"/>
  <c r="F3010" i="7"/>
  <c r="F3011" i="7"/>
  <c r="F3012" i="7"/>
  <c r="F3013" i="7"/>
  <c r="F3014" i="7"/>
  <c r="F3015" i="7"/>
  <c r="F3016" i="7"/>
  <c r="F3017" i="7"/>
  <c r="F3018" i="7"/>
  <c r="F3019" i="7"/>
  <c r="F3020" i="7"/>
  <c r="F3021" i="7"/>
  <c r="F3022" i="7"/>
  <c r="F3023" i="7"/>
  <c r="F3024" i="7"/>
  <c r="F3025" i="7"/>
  <c r="F3026" i="7"/>
  <c r="F3027" i="7"/>
  <c r="F3028" i="7"/>
  <c r="F3029" i="7"/>
  <c r="F3030" i="7"/>
  <c r="F3031" i="7"/>
  <c r="F3032" i="7"/>
  <c r="F3033" i="7"/>
  <c r="F3034" i="7"/>
  <c r="F3035" i="7"/>
  <c r="F3036" i="7"/>
  <c r="F3037" i="7"/>
  <c r="F3038" i="7"/>
  <c r="F3039" i="7"/>
  <c r="F3040" i="7"/>
  <c r="F3041" i="7"/>
  <c r="F3042" i="7"/>
  <c r="F3043" i="7"/>
  <c r="F3044" i="7"/>
  <c r="F3045" i="7"/>
  <c r="F3046" i="7"/>
  <c r="F3047" i="7"/>
  <c r="F3048" i="7"/>
  <c r="F3049" i="7"/>
  <c r="F3050" i="7"/>
  <c r="F3051" i="7"/>
  <c r="F3052" i="7"/>
  <c r="F3053" i="7"/>
  <c r="F3054" i="7"/>
  <c r="F3055" i="7"/>
  <c r="F3056" i="7"/>
  <c r="F3057" i="7"/>
  <c r="F3058" i="7"/>
  <c r="F3059" i="7"/>
  <c r="F3060" i="7"/>
  <c r="F3061" i="7"/>
  <c r="F3062" i="7"/>
  <c r="F3063" i="7"/>
  <c r="F3064" i="7"/>
  <c r="F3065" i="7"/>
  <c r="F3066" i="7"/>
  <c r="F3067" i="7"/>
  <c r="F3068" i="7"/>
  <c r="F3069" i="7"/>
  <c r="F3070" i="7"/>
  <c r="F3071" i="7"/>
  <c r="F3072" i="7"/>
  <c r="F3073" i="7"/>
  <c r="F3074" i="7"/>
  <c r="F3075" i="7"/>
  <c r="F3076" i="7"/>
  <c r="F3077" i="7"/>
  <c r="F3078" i="7"/>
  <c r="F3079" i="7"/>
  <c r="F3080" i="7"/>
  <c r="F3081" i="7"/>
  <c r="F3082" i="7"/>
  <c r="F3083" i="7"/>
  <c r="F3084" i="7"/>
  <c r="F3085" i="7"/>
  <c r="F3086" i="7"/>
  <c r="F3087" i="7"/>
  <c r="F3088" i="7"/>
  <c r="F3089" i="7"/>
  <c r="F3090" i="7"/>
  <c r="F3091" i="7"/>
  <c r="F3092" i="7"/>
  <c r="F3093" i="7"/>
  <c r="F3094" i="7"/>
  <c r="F3095" i="7"/>
  <c r="F3096" i="7"/>
  <c r="F3097" i="7"/>
  <c r="F3098" i="7"/>
  <c r="F3099" i="7"/>
  <c r="F3100" i="7"/>
  <c r="F3101" i="7"/>
  <c r="F3102" i="7"/>
  <c r="F3103" i="7"/>
  <c r="F3104" i="7"/>
  <c r="F3105" i="7"/>
  <c r="F3106" i="7"/>
  <c r="F3107" i="7"/>
  <c r="F3108" i="7"/>
  <c r="F3109" i="7"/>
  <c r="F3110" i="7"/>
  <c r="F3111" i="7"/>
  <c r="F3112" i="7"/>
  <c r="F3113" i="7"/>
  <c r="F3114" i="7"/>
  <c r="F3115" i="7"/>
  <c r="F3116" i="7"/>
  <c r="F3117" i="7"/>
  <c r="F3118" i="7"/>
  <c r="F3119" i="7"/>
  <c r="F3120" i="7"/>
  <c r="F3121" i="7"/>
  <c r="F3122" i="7"/>
  <c r="F3123" i="7"/>
  <c r="F3124" i="7"/>
  <c r="F3125" i="7"/>
  <c r="F3126" i="7"/>
  <c r="F3127" i="7"/>
  <c r="F3128" i="7"/>
  <c r="F3129" i="7"/>
  <c r="F3130" i="7"/>
  <c r="F3131" i="7"/>
  <c r="F3132" i="7"/>
  <c r="F3133" i="7"/>
  <c r="F3134" i="7"/>
  <c r="F3135" i="7"/>
  <c r="F3136" i="7"/>
  <c r="F3137" i="7"/>
  <c r="F3138" i="7"/>
  <c r="F3139" i="7"/>
  <c r="F3140" i="7"/>
  <c r="F3141" i="7"/>
  <c r="F3142" i="7"/>
  <c r="F3143" i="7"/>
  <c r="F3144" i="7"/>
  <c r="F3145" i="7"/>
  <c r="F3146" i="7"/>
  <c r="F3147" i="7"/>
  <c r="F3148" i="7"/>
  <c r="F3149" i="7"/>
  <c r="F3150" i="7"/>
  <c r="F3151" i="7"/>
  <c r="F3152" i="7"/>
  <c r="F3153" i="7"/>
  <c r="F3154" i="7"/>
  <c r="F3155" i="7"/>
  <c r="F3156" i="7"/>
  <c r="F3157" i="7"/>
  <c r="F3158" i="7"/>
  <c r="F3159" i="7"/>
  <c r="F3160" i="7"/>
  <c r="F3161" i="7"/>
  <c r="F3162" i="7"/>
  <c r="F3163" i="7"/>
  <c r="F3164" i="7"/>
  <c r="F3165" i="7"/>
  <c r="F3166" i="7"/>
  <c r="F3167" i="7"/>
  <c r="F3168" i="7"/>
  <c r="F3169" i="7"/>
  <c r="F3170" i="7"/>
  <c r="F3171" i="7"/>
  <c r="F3172" i="7"/>
  <c r="F3173" i="7"/>
  <c r="F3174" i="7"/>
  <c r="F3175" i="7"/>
  <c r="F3176" i="7"/>
  <c r="F3177" i="7"/>
  <c r="F3178" i="7"/>
  <c r="F3179" i="7"/>
  <c r="F3180" i="7"/>
  <c r="F3181" i="7"/>
  <c r="F3182" i="7"/>
  <c r="F3183" i="7"/>
  <c r="F3184" i="7"/>
  <c r="F3185" i="7"/>
  <c r="F3186" i="7"/>
  <c r="F3187" i="7"/>
  <c r="F3188" i="7"/>
  <c r="F3189" i="7"/>
  <c r="F3190" i="7"/>
  <c r="F3191" i="7"/>
  <c r="F3192" i="7"/>
  <c r="F3193" i="7"/>
  <c r="F3194" i="7"/>
  <c r="F3195" i="7"/>
  <c r="F3196" i="7"/>
  <c r="F3197" i="7"/>
  <c r="F3198" i="7"/>
  <c r="F3199" i="7"/>
  <c r="F3200" i="7"/>
  <c r="F3201" i="7"/>
  <c r="F3202" i="7"/>
  <c r="F3203" i="7"/>
  <c r="F3204" i="7"/>
  <c r="F3205" i="7"/>
  <c r="F3206" i="7"/>
  <c r="F3207" i="7"/>
  <c r="F3208" i="7"/>
  <c r="F3209" i="7"/>
  <c r="F3210" i="7"/>
  <c r="F3211" i="7"/>
  <c r="F3212" i="7"/>
  <c r="F3213" i="7"/>
  <c r="F3214" i="7"/>
  <c r="F3215" i="7"/>
  <c r="F3216" i="7"/>
  <c r="F3217" i="7"/>
  <c r="F3218" i="7"/>
  <c r="F3219" i="7"/>
  <c r="F3220" i="7"/>
  <c r="F3221" i="7"/>
  <c r="F3222" i="7"/>
  <c r="F3223" i="7"/>
  <c r="F3224" i="7"/>
  <c r="F3225" i="7"/>
  <c r="F3226" i="7"/>
  <c r="F3227" i="7"/>
  <c r="F3228" i="7"/>
  <c r="F3229" i="7"/>
  <c r="F3230" i="7"/>
  <c r="F3231" i="7"/>
  <c r="F3232" i="7"/>
  <c r="F3233" i="7"/>
  <c r="F3234" i="7"/>
  <c r="F3235" i="7"/>
  <c r="F3236" i="7"/>
  <c r="F3237" i="7"/>
  <c r="F3238" i="7"/>
  <c r="F3239" i="7"/>
  <c r="F3240" i="7"/>
  <c r="F3241" i="7"/>
  <c r="F3242" i="7"/>
  <c r="F3243" i="7"/>
  <c r="F3244" i="7"/>
  <c r="F3245" i="7"/>
  <c r="F3246" i="7"/>
  <c r="F3247" i="7"/>
  <c r="F3248" i="7"/>
  <c r="F3249" i="7"/>
  <c r="F3250" i="7"/>
  <c r="F3251" i="7"/>
  <c r="F3252" i="7"/>
  <c r="F3253" i="7"/>
  <c r="F3254" i="7"/>
  <c r="F3255" i="7"/>
  <c r="F3256" i="7"/>
  <c r="F3257" i="7"/>
  <c r="F3258" i="7"/>
  <c r="F3259" i="7"/>
  <c r="F3260" i="7"/>
  <c r="F3261" i="7"/>
  <c r="F3262" i="7"/>
  <c r="F3263" i="7"/>
  <c r="F3264" i="7"/>
  <c r="F3265" i="7"/>
  <c r="F3266" i="7"/>
  <c r="F3267" i="7"/>
  <c r="F3268" i="7"/>
  <c r="F3269" i="7"/>
  <c r="F3270" i="7"/>
  <c r="F3271" i="7"/>
  <c r="F3272" i="7"/>
  <c r="F3273" i="7"/>
  <c r="F3274" i="7"/>
  <c r="F3275" i="7"/>
  <c r="F3276" i="7"/>
  <c r="F3277" i="7"/>
  <c r="F3278" i="7"/>
  <c r="F3279" i="7"/>
  <c r="F3280" i="7"/>
  <c r="F3281" i="7"/>
  <c r="F3282" i="7"/>
  <c r="F3283" i="7"/>
  <c r="F3284" i="7"/>
  <c r="F3285" i="7"/>
  <c r="F3286" i="7"/>
  <c r="F3287" i="7"/>
  <c r="F3288" i="7"/>
  <c r="F3289" i="7"/>
  <c r="F3290" i="7"/>
  <c r="F3291" i="7"/>
  <c r="F3292" i="7"/>
  <c r="F3293" i="7"/>
  <c r="F3294" i="7"/>
  <c r="F3295" i="7"/>
  <c r="F3296" i="7"/>
  <c r="F3297" i="7"/>
  <c r="F3298" i="7"/>
  <c r="F3299" i="7"/>
  <c r="F3300" i="7"/>
  <c r="F3301" i="7"/>
  <c r="F3302" i="7"/>
  <c r="F3303" i="7"/>
  <c r="F3304" i="7"/>
  <c r="F3305" i="7"/>
  <c r="F3306" i="7"/>
  <c r="F3307" i="7"/>
  <c r="F3308" i="7"/>
  <c r="F3309" i="7"/>
  <c r="F3310" i="7"/>
  <c r="F3311" i="7"/>
  <c r="F3312" i="7"/>
  <c r="F3313" i="7"/>
  <c r="F3314" i="7"/>
  <c r="F3315" i="7"/>
  <c r="F3316" i="7"/>
  <c r="F3317" i="7"/>
  <c r="F3318" i="7"/>
  <c r="F3319" i="7"/>
  <c r="F3320" i="7"/>
  <c r="F3321" i="7"/>
  <c r="F3322" i="7"/>
  <c r="F3323" i="7"/>
  <c r="F3324" i="7"/>
  <c r="F3325" i="7"/>
  <c r="F3326" i="7"/>
  <c r="F3327" i="7"/>
  <c r="F3328" i="7"/>
  <c r="F3329" i="7"/>
  <c r="F3330" i="7"/>
  <c r="F3331" i="7"/>
  <c r="F3332" i="7"/>
  <c r="F3333" i="7"/>
  <c r="F3334" i="7"/>
  <c r="F3335" i="7"/>
  <c r="F3336" i="7"/>
  <c r="F3337" i="7"/>
  <c r="F3338" i="7"/>
  <c r="F3339" i="7"/>
  <c r="F3340" i="7"/>
  <c r="F3341" i="7"/>
  <c r="F3342" i="7"/>
  <c r="F3343" i="7"/>
  <c r="F3344" i="7"/>
  <c r="F3345" i="7"/>
  <c r="F3346" i="7"/>
  <c r="F3347" i="7"/>
  <c r="F3348" i="7"/>
  <c r="F3349" i="7"/>
  <c r="F3350" i="7"/>
  <c r="F3351" i="7"/>
  <c r="F3352" i="7"/>
  <c r="F3353" i="7"/>
  <c r="F3354" i="7"/>
  <c r="F3355" i="7"/>
  <c r="F3356" i="7"/>
  <c r="F3357" i="7"/>
  <c r="F3358" i="7"/>
  <c r="F3359" i="7"/>
  <c r="F3360" i="7"/>
  <c r="F3361" i="7"/>
  <c r="F3362" i="7"/>
  <c r="F3363" i="7"/>
  <c r="F3364" i="7"/>
  <c r="F3365" i="7"/>
  <c r="F3366" i="7"/>
  <c r="F3367" i="7"/>
  <c r="F3368" i="7"/>
  <c r="F3369" i="7"/>
  <c r="F3370" i="7"/>
  <c r="F3371" i="7"/>
  <c r="F3372" i="7"/>
  <c r="F3373" i="7"/>
  <c r="F3374" i="7"/>
  <c r="F3375" i="7"/>
  <c r="F3376" i="7"/>
  <c r="F3377" i="7"/>
  <c r="F3378" i="7"/>
  <c r="F3379" i="7"/>
  <c r="F3380" i="7"/>
  <c r="F3381" i="7"/>
  <c r="F3382" i="7"/>
  <c r="F3383" i="7"/>
  <c r="F3384" i="7"/>
  <c r="F3385" i="7"/>
  <c r="F3386" i="7"/>
  <c r="F3387" i="7"/>
  <c r="F3388" i="7"/>
  <c r="F3389" i="7"/>
  <c r="F3390" i="7"/>
  <c r="F3391" i="7"/>
  <c r="F3392" i="7"/>
  <c r="F3393" i="7"/>
  <c r="F3394" i="7"/>
  <c r="F3395" i="7"/>
  <c r="F3396" i="7"/>
  <c r="F3397" i="7"/>
  <c r="F3398" i="7"/>
  <c r="F3399" i="7"/>
  <c r="F3400" i="7"/>
  <c r="F3401" i="7"/>
  <c r="F3402" i="7"/>
  <c r="F3403" i="7"/>
  <c r="F3404" i="7"/>
  <c r="F3405" i="7"/>
  <c r="F3406" i="7"/>
  <c r="F3407" i="7"/>
  <c r="F3408" i="7"/>
  <c r="F3409" i="7"/>
  <c r="F3410" i="7"/>
  <c r="F3411" i="7"/>
  <c r="F3412" i="7"/>
  <c r="F3413" i="7"/>
  <c r="F3414" i="7"/>
  <c r="F3415" i="7"/>
  <c r="F3416" i="7"/>
  <c r="F3417" i="7"/>
  <c r="F3418" i="7"/>
  <c r="F3419" i="7"/>
  <c r="F3420" i="7"/>
  <c r="F3421" i="7"/>
  <c r="F3422" i="7"/>
  <c r="F3423" i="7"/>
  <c r="F3424" i="7"/>
  <c r="F3425" i="7"/>
  <c r="F3426" i="7"/>
  <c r="F3427" i="7"/>
  <c r="F3428" i="7"/>
  <c r="F3429" i="7"/>
  <c r="F3430" i="7"/>
  <c r="F3431" i="7"/>
  <c r="F3432" i="7"/>
  <c r="F3433" i="7"/>
  <c r="F3434" i="7"/>
  <c r="F3435" i="7"/>
  <c r="F3436" i="7"/>
  <c r="F3437" i="7"/>
  <c r="F3438" i="7"/>
  <c r="F3439" i="7"/>
  <c r="F3440" i="7"/>
  <c r="F3441" i="7"/>
  <c r="F3442" i="7"/>
  <c r="F3443" i="7"/>
  <c r="F3444" i="7"/>
  <c r="F3445" i="7"/>
  <c r="F3446" i="7"/>
  <c r="F3447" i="7"/>
  <c r="F3448" i="7"/>
  <c r="F3449" i="7"/>
  <c r="F3450" i="7"/>
  <c r="F3451" i="7"/>
  <c r="F3452" i="7"/>
  <c r="F3453" i="7"/>
  <c r="F3454" i="7"/>
  <c r="F3455" i="7"/>
  <c r="F3456" i="7"/>
  <c r="F3457" i="7"/>
  <c r="F3458" i="7"/>
  <c r="F3459" i="7"/>
  <c r="F3460" i="7"/>
  <c r="F3461" i="7"/>
  <c r="F3462" i="7"/>
  <c r="F3463" i="7"/>
  <c r="F3464" i="7"/>
  <c r="F3465" i="7"/>
  <c r="F3466" i="7"/>
  <c r="F3467" i="7"/>
  <c r="F3468" i="7"/>
  <c r="F3469" i="7"/>
  <c r="F3470" i="7"/>
  <c r="F3471" i="7"/>
  <c r="F3472" i="7"/>
  <c r="F3473" i="7"/>
  <c r="F3474" i="7"/>
  <c r="F3475" i="7"/>
  <c r="F3476" i="7"/>
  <c r="F3477" i="7"/>
  <c r="F3478" i="7"/>
  <c r="F3479" i="7"/>
  <c r="F3480" i="7"/>
  <c r="F3481" i="7"/>
  <c r="F3482" i="7"/>
  <c r="F3483" i="7"/>
  <c r="F3484" i="7"/>
  <c r="F3485" i="7"/>
  <c r="F3486" i="7"/>
  <c r="F3487" i="7"/>
  <c r="F3488" i="7"/>
  <c r="F3489" i="7"/>
  <c r="F3490" i="7"/>
  <c r="F3491" i="7"/>
  <c r="F3492" i="7"/>
  <c r="F3493" i="7"/>
  <c r="F3494" i="7"/>
  <c r="F3495" i="7"/>
  <c r="F3496" i="7"/>
  <c r="F3497" i="7"/>
  <c r="F3498" i="7"/>
  <c r="F3499" i="7"/>
  <c r="F3500" i="7"/>
  <c r="F3501" i="7"/>
  <c r="F3502" i="7"/>
  <c r="F3503" i="7"/>
  <c r="F3504" i="7"/>
  <c r="F3505" i="7"/>
  <c r="F3506" i="7"/>
  <c r="F3507" i="7"/>
  <c r="F3508" i="7"/>
  <c r="F3509" i="7"/>
  <c r="F3510" i="7"/>
  <c r="F3511" i="7"/>
  <c r="F3512" i="7"/>
  <c r="F3513" i="7"/>
  <c r="F3514" i="7"/>
  <c r="F3515" i="7"/>
  <c r="F3516" i="7"/>
  <c r="F3517" i="7"/>
  <c r="F3518" i="7"/>
  <c r="F3519" i="7"/>
  <c r="F3520" i="7"/>
  <c r="F3521" i="7"/>
  <c r="F3522" i="7"/>
  <c r="F3523" i="7"/>
  <c r="F3524" i="7"/>
  <c r="F3525" i="7"/>
  <c r="F3526" i="7"/>
  <c r="F3527" i="7"/>
  <c r="F3528" i="7"/>
  <c r="F3529" i="7"/>
  <c r="F3530" i="7"/>
  <c r="F3531" i="7"/>
  <c r="F3532" i="7"/>
  <c r="F3533" i="7"/>
  <c r="F3534" i="7"/>
  <c r="F3535" i="7"/>
  <c r="F3536" i="7"/>
  <c r="F3537" i="7"/>
  <c r="F3538" i="7"/>
  <c r="F3539" i="7"/>
  <c r="F3540" i="7"/>
  <c r="F3541" i="7"/>
  <c r="F3542" i="7"/>
  <c r="F3543" i="7"/>
  <c r="F3544" i="7"/>
  <c r="F3545" i="7"/>
  <c r="F3546" i="7"/>
  <c r="F3547" i="7"/>
  <c r="F3548" i="7"/>
  <c r="F3549" i="7"/>
  <c r="F3550" i="7"/>
  <c r="F3551" i="7"/>
  <c r="F3552" i="7"/>
  <c r="F3553" i="7"/>
  <c r="F3554" i="7"/>
  <c r="F3555" i="7"/>
  <c r="F3556" i="7"/>
  <c r="F3557" i="7"/>
  <c r="F3558" i="7"/>
  <c r="F3559" i="7"/>
  <c r="F3560" i="7"/>
  <c r="F3561" i="7"/>
  <c r="F3562" i="7"/>
  <c r="F3563" i="7"/>
  <c r="F3564" i="7"/>
  <c r="F3565" i="7"/>
  <c r="F3566" i="7"/>
  <c r="F3567" i="7"/>
  <c r="F3568" i="7"/>
  <c r="F3569" i="7"/>
  <c r="F3570" i="7"/>
  <c r="F3571" i="7"/>
  <c r="F3572" i="7"/>
  <c r="F3573" i="7"/>
  <c r="F3574" i="7"/>
  <c r="F3575" i="7"/>
  <c r="F3576" i="7"/>
  <c r="F3577" i="7"/>
  <c r="F3578" i="7"/>
  <c r="F3579" i="7"/>
  <c r="F3580" i="7"/>
  <c r="F3581" i="7"/>
  <c r="F3582" i="7"/>
  <c r="F3583" i="7"/>
  <c r="F3584" i="7"/>
  <c r="F3585" i="7"/>
  <c r="F3586" i="7"/>
  <c r="F3587" i="7"/>
  <c r="F3588" i="7"/>
  <c r="F3589" i="7"/>
  <c r="F3590" i="7"/>
  <c r="F3591" i="7"/>
  <c r="F3592" i="7"/>
  <c r="F3593" i="7"/>
  <c r="F3594" i="7"/>
  <c r="F3595" i="7"/>
  <c r="F3596" i="7"/>
  <c r="F3597" i="7"/>
  <c r="F3598" i="7"/>
  <c r="F3599" i="7"/>
  <c r="F3600" i="7"/>
  <c r="F3601" i="7"/>
  <c r="F3602" i="7"/>
  <c r="F3603" i="7"/>
  <c r="F3604" i="7"/>
  <c r="F3605" i="7"/>
  <c r="F3606" i="7"/>
  <c r="F3607" i="7"/>
  <c r="F3608" i="7"/>
  <c r="F3609" i="7"/>
  <c r="F3610" i="7"/>
  <c r="F3611" i="7"/>
  <c r="F3612" i="7"/>
  <c r="F3613" i="7"/>
  <c r="F3614" i="7"/>
  <c r="F3615" i="7"/>
  <c r="F3616" i="7"/>
  <c r="F3617" i="7"/>
  <c r="F3618" i="7"/>
  <c r="F3619" i="7"/>
  <c r="F3620" i="7"/>
  <c r="F3621" i="7"/>
  <c r="F3622" i="7"/>
  <c r="F3623" i="7"/>
  <c r="F3624" i="7"/>
  <c r="F3625" i="7"/>
  <c r="F3626" i="7"/>
  <c r="F3627" i="7"/>
  <c r="F3628" i="7"/>
  <c r="F3629" i="7"/>
  <c r="F3630" i="7"/>
  <c r="F3631" i="7"/>
  <c r="F3632" i="7"/>
  <c r="F3633" i="7"/>
  <c r="F3634" i="7"/>
  <c r="F3635" i="7"/>
  <c r="F3636" i="7"/>
  <c r="F3637" i="7"/>
  <c r="F3638" i="7"/>
  <c r="F3639" i="7"/>
  <c r="F3640" i="7"/>
  <c r="F3641" i="7"/>
  <c r="F3642" i="7"/>
  <c r="F3643" i="7"/>
  <c r="F3644" i="7"/>
  <c r="F3645" i="7"/>
  <c r="F3646" i="7"/>
  <c r="F3647" i="7"/>
  <c r="F3648" i="7"/>
  <c r="F3649" i="7"/>
  <c r="F3650" i="7"/>
  <c r="F3651" i="7"/>
  <c r="F3652" i="7"/>
  <c r="F3653" i="7"/>
  <c r="F3654" i="7"/>
  <c r="F3655" i="7"/>
  <c r="F3656" i="7"/>
  <c r="F3657" i="7"/>
  <c r="F3658" i="7"/>
  <c r="F3659" i="7"/>
  <c r="F3660" i="7"/>
  <c r="F3661" i="7"/>
  <c r="F3662" i="7"/>
  <c r="F3663" i="7"/>
  <c r="F3664" i="7"/>
  <c r="F3665" i="7"/>
  <c r="F3666" i="7"/>
  <c r="F3667" i="7"/>
  <c r="F3668" i="7"/>
  <c r="F3669" i="7"/>
  <c r="F3670" i="7"/>
  <c r="F3671" i="7"/>
  <c r="F3672" i="7"/>
  <c r="F3673" i="7"/>
  <c r="F3674" i="7"/>
  <c r="F3675" i="7"/>
  <c r="F3676" i="7"/>
  <c r="F3677" i="7"/>
  <c r="F3678" i="7"/>
  <c r="F3679" i="7"/>
  <c r="F3680" i="7"/>
  <c r="F3681" i="7"/>
  <c r="F3682" i="7"/>
  <c r="F3683" i="7"/>
  <c r="F3684" i="7"/>
  <c r="F3685" i="7"/>
  <c r="F3686" i="7"/>
  <c r="F3687" i="7"/>
  <c r="F3688" i="7"/>
  <c r="F3689" i="7"/>
  <c r="F3690" i="7"/>
  <c r="F3691" i="7"/>
  <c r="F3692" i="7"/>
  <c r="F3693" i="7"/>
  <c r="F3694" i="7"/>
  <c r="F3695" i="7"/>
  <c r="F3696" i="7"/>
  <c r="F3697" i="7"/>
  <c r="F3698" i="7"/>
  <c r="F3699" i="7"/>
  <c r="F3700" i="7"/>
  <c r="F3701" i="7"/>
  <c r="F3702" i="7"/>
  <c r="F3703" i="7"/>
  <c r="F3704" i="7"/>
  <c r="F3705" i="7"/>
  <c r="F3706" i="7"/>
  <c r="F3707" i="7"/>
  <c r="F3708" i="7"/>
  <c r="F3709" i="7"/>
  <c r="F3710" i="7"/>
  <c r="F3711" i="7"/>
  <c r="F3712" i="7"/>
  <c r="F3713" i="7"/>
  <c r="F3714" i="7"/>
  <c r="F3715" i="7"/>
  <c r="F3716" i="7"/>
  <c r="F3717" i="7"/>
  <c r="F3718" i="7"/>
  <c r="F3719" i="7"/>
  <c r="F3720" i="7"/>
  <c r="F3721" i="7"/>
  <c r="F3722" i="7"/>
  <c r="F3723" i="7"/>
  <c r="F3724" i="7"/>
  <c r="F3725" i="7"/>
  <c r="F3726" i="7"/>
  <c r="F3727" i="7"/>
  <c r="F3728" i="7"/>
  <c r="F3729" i="7"/>
  <c r="F3730" i="7"/>
  <c r="F3731" i="7"/>
  <c r="F3732" i="7"/>
  <c r="F3733" i="7"/>
  <c r="F3734" i="7"/>
  <c r="F3735" i="7"/>
  <c r="F3736" i="7"/>
  <c r="F3737" i="7"/>
  <c r="F3738" i="7"/>
  <c r="F3739" i="7"/>
  <c r="F3740" i="7"/>
  <c r="F3741" i="7"/>
  <c r="F3742" i="7"/>
  <c r="F3743" i="7"/>
  <c r="F3744" i="7"/>
  <c r="F3745" i="7"/>
  <c r="F3746" i="7"/>
  <c r="F3747" i="7"/>
  <c r="F3748" i="7"/>
  <c r="F3749" i="7"/>
  <c r="F3750" i="7"/>
  <c r="F3751" i="7"/>
  <c r="F3752" i="7"/>
  <c r="F3753" i="7"/>
  <c r="F3754" i="7"/>
  <c r="F3755" i="7"/>
  <c r="F3756" i="7"/>
  <c r="F3757" i="7"/>
  <c r="F3758" i="7"/>
  <c r="F3759" i="7"/>
  <c r="F3760" i="7"/>
  <c r="F3761" i="7"/>
  <c r="F3762" i="7"/>
  <c r="F3763" i="7"/>
  <c r="F3764" i="7"/>
  <c r="F3765" i="7"/>
  <c r="F3766" i="7"/>
  <c r="F3767" i="7"/>
  <c r="F3768" i="7"/>
  <c r="F3769" i="7"/>
  <c r="F3770" i="7"/>
  <c r="F3771" i="7"/>
  <c r="F3772" i="7"/>
  <c r="F3773" i="7"/>
  <c r="F3774" i="7"/>
  <c r="F3775" i="7"/>
  <c r="F3776" i="7"/>
  <c r="F3777" i="7"/>
  <c r="F3778" i="7"/>
  <c r="F3779" i="7"/>
  <c r="F3780" i="7"/>
  <c r="F3781" i="7"/>
  <c r="F3782" i="7"/>
  <c r="F3783" i="7"/>
  <c r="F3784" i="7"/>
  <c r="F3785" i="7"/>
  <c r="F3786" i="7"/>
  <c r="F3787" i="7"/>
  <c r="F3788" i="7"/>
  <c r="F3789" i="7"/>
  <c r="F3790" i="7"/>
  <c r="F3791" i="7"/>
  <c r="F3792" i="7"/>
  <c r="F3793" i="7"/>
  <c r="F3794" i="7"/>
  <c r="F3795" i="7"/>
  <c r="F3796" i="7"/>
  <c r="F3797" i="7"/>
  <c r="F3798" i="7"/>
  <c r="F3799" i="7"/>
  <c r="F3800" i="7"/>
  <c r="F3801" i="7"/>
  <c r="F3802" i="7"/>
  <c r="F3803" i="7"/>
  <c r="F3804" i="7"/>
  <c r="F3805" i="7"/>
  <c r="F3806" i="7"/>
  <c r="F3807" i="7"/>
  <c r="F3808" i="7"/>
  <c r="F3809" i="7"/>
  <c r="F3810" i="7"/>
  <c r="F3811" i="7"/>
  <c r="F3812" i="7"/>
  <c r="F3813" i="7"/>
  <c r="F3814" i="7"/>
  <c r="F3815" i="7"/>
  <c r="F3816" i="7"/>
  <c r="F3817" i="7"/>
  <c r="F3818" i="7"/>
  <c r="F3819" i="7"/>
  <c r="F3820" i="7"/>
  <c r="F3821" i="7"/>
  <c r="F3822" i="7"/>
  <c r="F3823" i="7"/>
  <c r="F3824" i="7"/>
  <c r="F3825" i="7"/>
  <c r="F3826" i="7"/>
  <c r="F3827" i="7"/>
  <c r="F3828" i="7"/>
  <c r="F3829" i="7"/>
  <c r="F3830" i="7"/>
  <c r="F3831" i="7"/>
  <c r="F3832" i="7"/>
  <c r="F3833" i="7"/>
  <c r="F3834" i="7"/>
  <c r="F3835" i="7"/>
  <c r="F3836" i="7"/>
  <c r="F3837" i="7"/>
  <c r="F3838" i="7"/>
  <c r="F3839" i="7"/>
  <c r="F3840" i="7"/>
  <c r="F3841" i="7"/>
  <c r="F3842" i="7"/>
  <c r="F3843" i="7"/>
  <c r="F3844" i="7"/>
  <c r="F3845" i="7"/>
  <c r="F3846" i="7"/>
  <c r="F3847" i="7"/>
  <c r="F3848" i="7"/>
  <c r="F3849" i="7"/>
  <c r="F3850" i="7"/>
  <c r="F3851" i="7"/>
  <c r="F3852" i="7"/>
  <c r="F3853" i="7"/>
  <c r="F3854" i="7"/>
  <c r="F3855" i="7"/>
  <c r="F3856" i="7"/>
  <c r="F3857" i="7"/>
  <c r="F3858" i="7"/>
  <c r="F3859" i="7"/>
  <c r="F3860" i="7"/>
  <c r="F3861" i="7"/>
  <c r="F3862" i="7"/>
  <c r="F3863" i="7"/>
  <c r="F3864" i="7"/>
  <c r="F3865" i="7"/>
  <c r="F3866" i="7"/>
  <c r="F3867" i="7"/>
  <c r="F3868" i="7"/>
  <c r="F3869" i="7"/>
  <c r="F3870" i="7"/>
  <c r="F3871" i="7"/>
  <c r="F3872" i="7"/>
  <c r="F3873" i="7"/>
  <c r="F3874" i="7"/>
  <c r="F3875" i="7"/>
  <c r="F3876" i="7"/>
  <c r="F3877" i="7"/>
  <c r="F3878" i="7"/>
  <c r="F3879" i="7"/>
  <c r="F3880" i="7"/>
  <c r="F3881" i="7"/>
  <c r="F3882" i="7"/>
  <c r="F3883" i="7"/>
  <c r="F3884" i="7"/>
  <c r="F3885" i="7"/>
  <c r="F3886" i="7"/>
  <c r="F3887" i="7"/>
  <c r="F3888" i="7"/>
  <c r="F3889" i="7"/>
  <c r="F3890" i="7"/>
  <c r="F3891" i="7"/>
  <c r="F3892" i="7"/>
  <c r="F3893" i="7"/>
  <c r="F3894" i="7"/>
  <c r="F3895" i="7"/>
  <c r="F3896" i="7"/>
  <c r="F3897" i="7"/>
  <c r="F3898" i="7"/>
  <c r="F3899" i="7"/>
  <c r="F3900" i="7"/>
  <c r="F3901" i="7"/>
  <c r="F3902" i="7"/>
  <c r="F3903" i="7"/>
  <c r="F3904" i="7"/>
  <c r="F3905" i="7"/>
  <c r="F3906" i="7"/>
  <c r="F3907" i="7"/>
  <c r="F3908" i="7"/>
  <c r="F3909" i="7"/>
  <c r="F3910" i="7"/>
  <c r="F3911" i="7"/>
  <c r="F3912" i="7"/>
  <c r="F3913" i="7"/>
  <c r="F3914" i="7"/>
  <c r="F3915" i="7"/>
  <c r="F3916" i="7"/>
  <c r="F3917" i="7"/>
  <c r="F3918" i="7"/>
  <c r="F3919" i="7"/>
  <c r="F3920" i="7"/>
  <c r="F3921" i="7"/>
  <c r="F3922" i="7"/>
  <c r="F3923" i="7"/>
  <c r="F3924" i="7"/>
  <c r="F3925" i="7"/>
  <c r="F3926" i="7"/>
  <c r="F3927" i="7"/>
  <c r="F3928" i="7"/>
  <c r="F3929" i="7"/>
  <c r="F3930" i="7"/>
  <c r="F3931" i="7"/>
  <c r="F3932" i="7"/>
  <c r="F3933" i="7"/>
  <c r="F3934" i="7"/>
  <c r="F3935" i="7"/>
  <c r="F3936" i="7"/>
  <c r="F3937" i="7"/>
  <c r="F3938" i="7"/>
  <c r="F3939" i="7"/>
  <c r="F3940" i="7"/>
  <c r="F3941" i="7"/>
  <c r="F3942" i="7"/>
  <c r="F3943" i="7"/>
  <c r="F3944" i="7"/>
  <c r="F3945" i="7"/>
  <c r="F3946" i="7"/>
  <c r="F3947" i="7"/>
  <c r="F3948" i="7"/>
  <c r="F3949" i="7"/>
  <c r="F3950" i="7"/>
  <c r="F3951" i="7"/>
  <c r="F3952" i="7"/>
  <c r="F3953" i="7"/>
  <c r="F3954" i="7"/>
  <c r="F3955" i="7"/>
  <c r="F3956" i="7"/>
  <c r="F3957" i="7"/>
  <c r="F3958" i="7"/>
  <c r="F3959" i="7"/>
  <c r="F3960" i="7"/>
  <c r="F3961" i="7"/>
  <c r="F3962" i="7"/>
  <c r="F3963" i="7"/>
  <c r="F3964" i="7"/>
  <c r="F3965" i="7"/>
  <c r="F3966" i="7"/>
  <c r="F3967" i="7"/>
  <c r="F3968" i="7"/>
  <c r="F3969" i="7"/>
  <c r="F3970" i="7"/>
  <c r="F3971" i="7"/>
  <c r="F3972" i="7"/>
  <c r="F3973" i="7"/>
  <c r="F3974" i="7"/>
  <c r="F3975" i="7"/>
  <c r="F3976" i="7"/>
  <c r="F3977" i="7"/>
  <c r="F3978" i="7"/>
  <c r="F3979" i="7"/>
  <c r="F3980" i="7"/>
  <c r="F3981" i="7"/>
  <c r="F3982" i="7"/>
  <c r="F3983" i="7"/>
  <c r="F3984" i="7"/>
  <c r="F3985" i="7"/>
  <c r="F3986" i="7"/>
  <c r="F3987" i="7"/>
  <c r="F3988" i="7"/>
  <c r="F3989" i="7"/>
  <c r="F3990" i="7"/>
  <c r="F3991" i="7"/>
  <c r="F3992" i="7"/>
  <c r="F3993" i="7"/>
  <c r="F3994" i="7"/>
  <c r="F3995" i="7"/>
  <c r="F3996" i="7"/>
  <c r="F3997" i="7"/>
  <c r="F3998" i="7"/>
  <c r="F3999" i="7"/>
  <c r="F4000" i="7"/>
  <c r="F4001" i="7"/>
  <c r="F4002" i="7"/>
  <c r="F4003" i="7"/>
  <c r="F4004" i="7"/>
  <c r="F4005" i="7"/>
  <c r="F4006" i="7"/>
  <c r="F4007" i="7"/>
  <c r="F4008" i="7"/>
  <c r="F4009" i="7"/>
  <c r="F4010" i="7"/>
  <c r="F4011" i="7"/>
  <c r="F4012" i="7"/>
  <c r="F4013" i="7"/>
  <c r="F4014" i="7"/>
  <c r="F4015" i="7"/>
  <c r="F4016" i="7"/>
  <c r="F4017" i="7"/>
  <c r="F4018" i="7"/>
  <c r="F4019" i="7"/>
  <c r="F4020" i="7"/>
  <c r="F4021" i="7"/>
  <c r="F4022" i="7"/>
  <c r="F4023" i="7"/>
  <c r="F4024" i="7"/>
  <c r="F4025" i="7"/>
  <c r="F4026" i="7"/>
  <c r="F4027" i="7"/>
  <c r="F4028" i="7"/>
  <c r="F4029" i="7"/>
  <c r="F4030" i="7"/>
  <c r="F4031" i="7"/>
  <c r="F4032" i="7"/>
  <c r="F4033" i="7"/>
  <c r="F4034" i="7"/>
  <c r="F4035" i="7"/>
  <c r="F4036" i="7"/>
  <c r="F4037" i="7"/>
  <c r="F4038" i="7"/>
  <c r="F4039" i="7"/>
  <c r="F4040" i="7"/>
  <c r="F4041" i="7"/>
  <c r="F4042" i="7"/>
  <c r="F4043" i="7"/>
  <c r="F4044" i="7"/>
  <c r="F4045" i="7"/>
  <c r="F4046" i="7"/>
  <c r="F4047" i="7"/>
  <c r="F4048" i="7"/>
  <c r="F4049" i="7"/>
  <c r="F4050" i="7"/>
  <c r="F4051" i="7"/>
  <c r="F4052" i="7"/>
  <c r="F4053" i="7"/>
  <c r="F4054" i="7"/>
  <c r="F4055" i="7"/>
  <c r="F4056" i="7"/>
  <c r="F4057" i="7"/>
  <c r="F4058" i="7"/>
  <c r="F4059" i="7"/>
  <c r="F4060" i="7"/>
  <c r="F4061" i="7"/>
  <c r="F4062" i="7"/>
  <c r="F4063" i="7"/>
  <c r="F4064" i="7"/>
  <c r="F4065" i="7"/>
  <c r="F4066" i="7"/>
  <c r="F4067" i="7"/>
  <c r="F4068" i="7"/>
  <c r="F4069" i="7"/>
  <c r="F4070" i="7"/>
  <c r="F4071" i="7"/>
  <c r="F4072" i="7"/>
  <c r="F4073" i="7"/>
  <c r="F4074" i="7"/>
  <c r="F4075" i="7"/>
  <c r="F4076" i="7"/>
  <c r="F4077" i="7"/>
  <c r="F4078" i="7"/>
  <c r="F4079" i="7"/>
  <c r="F4080" i="7"/>
  <c r="F4081" i="7"/>
  <c r="F4082" i="7"/>
  <c r="F4083" i="7"/>
  <c r="F4084" i="7"/>
  <c r="F4085" i="7"/>
  <c r="F4086" i="7"/>
  <c r="F4087" i="7"/>
  <c r="F4088" i="7"/>
  <c r="F4089" i="7"/>
  <c r="F4090" i="7"/>
  <c r="F4091" i="7"/>
  <c r="F4092" i="7"/>
  <c r="F4093" i="7"/>
  <c r="F4094" i="7"/>
  <c r="F4095" i="7"/>
  <c r="F4096" i="7"/>
  <c r="F4097" i="7"/>
  <c r="F4098" i="7"/>
  <c r="F4099" i="7"/>
  <c r="F4100" i="7"/>
  <c r="F4101" i="7"/>
  <c r="F4102" i="7"/>
  <c r="F4103" i="7"/>
  <c r="F4104" i="7"/>
  <c r="F4105" i="7"/>
  <c r="F4106" i="7"/>
  <c r="F4107" i="7"/>
  <c r="F4108" i="7"/>
  <c r="F4109" i="7"/>
  <c r="F4110" i="7"/>
  <c r="F4111" i="7"/>
  <c r="F4112" i="7"/>
  <c r="F4113" i="7"/>
  <c r="F4114" i="7"/>
  <c r="F4115" i="7"/>
  <c r="F4116" i="7"/>
  <c r="F4117" i="7"/>
  <c r="F4118" i="7"/>
  <c r="F4119" i="7"/>
  <c r="F4120" i="7"/>
  <c r="F4121" i="7"/>
  <c r="F4122" i="7"/>
  <c r="F4123" i="7"/>
  <c r="F4124" i="7"/>
  <c r="F4125" i="7"/>
  <c r="F4126" i="7"/>
  <c r="F4127" i="7"/>
  <c r="F4128" i="7"/>
  <c r="F4129" i="7"/>
  <c r="F4130" i="7"/>
  <c r="F4131" i="7"/>
  <c r="F4132" i="7"/>
  <c r="F4133" i="7"/>
  <c r="F4134" i="7"/>
  <c r="F4135" i="7"/>
  <c r="F4136" i="7"/>
  <c r="F4137" i="7"/>
  <c r="F4138" i="7"/>
  <c r="F4139" i="7"/>
  <c r="F4140" i="7"/>
  <c r="F4141" i="7"/>
  <c r="F4142" i="7"/>
  <c r="F4143" i="7"/>
  <c r="F4144" i="7"/>
  <c r="F4145" i="7"/>
  <c r="F4146" i="7"/>
  <c r="F4147" i="7"/>
  <c r="F4148" i="7"/>
  <c r="F4149" i="7"/>
  <c r="F4150" i="7"/>
  <c r="F4151" i="7"/>
  <c r="F4152" i="7"/>
  <c r="F4153" i="7"/>
  <c r="F4154" i="7"/>
  <c r="F4155" i="7"/>
  <c r="F4156" i="7"/>
  <c r="F4157" i="7"/>
  <c r="F4158" i="7"/>
  <c r="F4159" i="7"/>
  <c r="F4160" i="7"/>
  <c r="F4161" i="7"/>
  <c r="F4162" i="7"/>
  <c r="F4163" i="7"/>
  <c r="F4164" i="7"/>
  <c r="F4165" i="7"/>
  <c r="F4166" i="7"/>
  <c r="F4167" i="7"/>
  <c r="F4168" i="7"/>
  <c r="F4169" i="7"/>
  <c r="F4170" i="7"/>
  <c r="F4171" i="7"/>
  <c r="F4172" i="7"/>
  <c r="F4173" i="7"/>
  <c r="F4174" i="7"/>
  <c r="F4175" i="7"/>
  <c r="F4176" i="7"/>
  <c r="F4177" i="7"/>
  <c r="F4178" i="7"/>
  <c r="F4179" i="7"/>
  <c r="F4180" i="7"/>
  <c r="F4181" i="7"/>
  <c r="F4182" i="7"/>
  <c r="F4183" i="7"/>
  <c r="F4184" i="7"/>
  <c r="F4185" i="7"/>
  <c r="F4186" i="7"/>
  <c r="F4187" i="7"/>
  <c r="F4188" i="7"/>
  <c r="F4189" i="7"/>
  <c r="F4190" i="7"/>
  <c r="F4191" i="7"/>
  <c r="F4192" i="7"/>
  <c r="F4193" i="7"/>
  <c r="F4194" i="7"/>
  <c r="F4195" i="7"/>
  <c r="F4196" i="7"/>
  <c r="F4197" i="7"/>
  <c r="F4198" i="7"/>
  <c r="F4199" i="7"/>
  <c r="F4200" i="7"/>
  <c r="F4201" i="7"/>
  <c r="F4202" i="7"/>
  <c r="F4203" i="7"/>
  <c r="F4204" i="7"/>
  <c r="F4205" i="7"/>
  <c r="F4206" i="7"/>
  <c r="F4207" i="7"/>
  <c r="F4208" i="7"/>
  <c r="F4209" i="7"/>
  <c r="F4210" i="7"/>
  <c r="F4211" i="7"/>
  <c r="F4212" i="7"/>
  <c r="F4213" i="7"/>
  <c r="F4214" i="7"/>
  <c r="F4215" i="7"/>
  <c r="F4216" i="7"/>
  <c r="F4217" i="7"/>
  <c r="F4218" i="7"/>
  <c r="F4219" i="7"/>
  <c r="F4220" i="7"/>
  <c r="F4221" i="7"/>
  <c r="F4222" i="7"/>
  <c r="F4223" i="7"/>
  <c r="F4224" i="7"/>
  <c r="F4225" i="7"/>
  <c r="F4226" i="7"/>
  <c r="F4227" i="7"/>
  <c r="F4228" i="7"/>
  <c r="F4229" i="7"/>
  <c r="F4230" i="7"/>
  <c r="F4231" i="7"/>
  <c r="F4232" i="7"/>
  <c r="F4233" i="7"/>
  <c r="F4234" i="7"/>
  <c r="F4235" i="7"/>
  <c r="F4236" i="7"/>
  <c r="F4237" i="7"/>
  <c r="F4238" i="7"/>
  <c r="F4239" i="7"/>
  <c r="F4240" i="7"/>
  <c r="F4241" i="7"/>
  <c r="F4242" i="7"/>
  <c r="F4243" i="7"/>
  <c r="F4244" i="7"/>
  <c r="F4245" i="7"/>
  <c r="F4246" i="7"/>
  <c r="F4247" i="7"/>
  <c r="F4248" i="7"/>
  <c r="F4249" i="7"/>
  <c r="F4250" i="7"/>
  <c r="F4251" i="7"/>
  <c r="F4252" i="7"/>
  <c r="F4253" i="7"/>
  <c r="F4254" i="7"/>
  <c r="F4255" i="7"/>
  <c r="F4256" i="7"/>
  <c r="F4257" i="7"/>
  <c r="F4258" i="7"/>
  <c r="F4259" i="7"/>
  <c r="F4260" i="7"/>
  <c r="F4261" i="7"/>
  <c r="F4262" i="7"/>
  <c r="F4263" i="7"/>
  <c r="F4264" i="7"/>
  <c r="F4265" i="7"/>
  <c r="F4266" i="7"/>
  <c r="F4267" i="7"/>
  <c r="F4268" i="7"/>
  <c r="F4269" i="7"/>
  <c r="F4270" i="7"/>
  <c r="F4271" i="7"/>
  <c r="F4272" i="7"/>
  <c r="F4273" i="7"/>
  <c r="F4274" i="7"/>
  <c r="F4275" i="7"/>
  <c r="F4276" i="7"/>
  <c r="F4277" i="7"/>
  <c r="F4278" i="7"/>
  <c r="F4279" i="7"/>
  <c r="F4280" i="7"/>
  <c r="F4281" i="7"/>
  <c r="F4282" i="7"/>
  <c r="F4283" i="7"/>
  <c r="F4284" i="7"/>
  <c r="F4285" i="7"/>
  <c r="F4286" i="7"/>
  <c r="F4287" i="7"/>
  <c r="F4288" i="7"/>
  <c r="F4289" i="7"/>
  <c r="F4290" i="7"/>
  <c r="F4291" i="7"/>
  <c r="F4292" i="7"/>
  <c r="F4293" i="7"/>
  <c r="F4294" i="7"/>
  <c r="F4295" i="7"/>
  <c r="F4296" i="7"/>
  <c r="F4297" i="7"/>
  <c r="F4298" i="7"/>
  <c r="F4299" i="7"/>
  <c r="F4300" i="7"/>
  <c r="F4301" i="7"/>
  <c r="F4302" i="7"/>
  <c r="F4303" i="7"/>
  <c r="F4304" i="7"/>
  <c r="F4305" i="7"/>
  <c r="F4306" i="7"/>
  <c r="F4307" i="7"/>
  <c r="F4308" i="7"/>
  <c r="F4309" i="7"/>
  <c r="F4310" i="7"/>
  <c r="F4311" i="7"/>
  <c r="F4312" i="7"/>
  <c r="F4313" i="7"/>
  <c r="F4314" i="7"/>
  <c r="F4315" i="7"/>
  <c r="F4316" i="7"/>
  <c r="F4317" i="7"/>
  <c r="F4318" i="7"/>
  <c r="F4319" i="7"/>
  <c r="F4320" i="7"/>
  <c r="F4321" i="7"/>
  <c r="F4322" i="7"/>
  <c r="F4323" i="7"/>
  <c r="F4324" i="7"/>
  <c r="F4325" i="7"/>
  <c r="F4326" i="7"/>
  <c r="F4327" i="7"/>
  <c r="F4328" i="7"/>
  <c r="F4329" i="7"/>
  <c r="F4330" i="7"/>
  <c r="F4331" i="7"/>
  <c r="F4332" i="7"/>
  <c r="F4333" i="7"/>
  <c r="F4334" i="7"/>
  <c r="F4335" i="7"/>
  <c r="F4336" i="7"/>
  <c r="F4337" i="7"/>
  <c r="F4338" i="7"/>
  <c r="F4339" i="7"/>
  <c r="F4340" i="7"/>
  <c r="F4341" i="7"/>
  <c r="F4342" i="7"/>
  <c r="F4343" i="7"/>
  <c r="F4344" i="7"/>
  <c r="F4345" i="7"/>
  <c r="F4346" i="7"/>
  <c r="F4347" i="7"/>
  <c r="F4348" i="7"/>
  <c r="F4349" i="7"/>
  <c r="F4350" i="7"/>
  <c r="F4351" i="7"/>
  <c r="F4352" i="7"/>
  <c r="F4353" i="7"/>
  <c r="F4354" i="7"/>
  <c r="F4355" i="7"/>
  <c r="F4356" i="7"/>
  <c r="F4357" i="7"/>
  <c r="F4358" i="7"/>
  <c r="F4359" i="7"/>
  <c r="F4360" i="7"/>
  <c r="F4361" i="7"/>
  <c r="F4362" i="7"/>
  <c r="F4363" i="7"/>
  <c r="F4364" i="7"/>
  <c r="F4365" i="7"/>
  <c r="F4366" i="7"/>
  <c r="F4367" i="7"/>
  <c r="F4368" i="7"/>
  <c r="F4369" i="7"/>
  <c r="F4370" i="7"/>
  <c r="F4371" i="7"/>
  <c r="F4372" i="7"/>
  <c r="F4373" i="7"/>
  <c r="F4374" i="7"/>
  <c r="F4375" i="7"/>
  <c r="F4376" i="7"/>
  <c r="F4377" i="7"/>
  <c r="F4378" i="7"/>
  <c r="F4379" i="7"/>
  <c r="F4380" i="7"/>
  <c r="F4381" i="7"/>
  <c r="F4382" i="7"/>
  <c r="F4383" i="7"/>
  <c r="F4384" i="7"/>
  <c r="F4385" i="7"/>
  <c r="F4386" i="7"/>
  <c r="F4387" i="7"/>
  <c r="F4388" i="7"/>
  <c r="F4389" i="7"/>
  <c r="F4390" i="7"/>
  <c r="F4391" i="7"/>
  <c r="F4392" i="7"/>
  <c r="F4393" i="7"/>
  <c r="F4394" i="7"/>
  <c r="F4395" i="7"/>
  <c r="F4396" i="7"/>
  <c r="F4397" i="7"/>
  <c r="F4398" i="7"/>
  <c r="F4399" i="7"/>
  <c r="F4400" i="7"/>
  <c r="F4401" i="7"/>
  <c r="F4402" i="7"/>
  <c r="F4403" i="7"/>
  <c r="F4404" i="7"/>
  <c r="F4405" i="7"/>
  <c r="F4406" i="7"/>
  <c r="F4407" i="7"/>
  <c r="F4408" i="7"/>
  <c r="F4409" i="7"/>
  <c r="F4410" i="7"/>
  <c r="F4411" i="7"/>
  <c r="F4412" i="7"/>
  <c r="F4413" i="7"/>
  <c r="F4414" i="7"/>
  <c r="F4415" i="7"/>
  <c r="F4416" i="7"/>
  <c r="F4417" i="7"/>
  <c r="F4418" i="7"/>
  <c r="F4419" i="7"/>
  <c r="F4420" i="7"/>
  <c r="F4421" i="7"/>
  <c r="F4422" i="7"/>
  <c r="F4423" i="7"/>
  <c r="F4424" i="7"/>
  <c r="F4425" i="7"/>
  <c r="F4426" i="7"/>
  <c r="F4427" i="7"/>
  <c r="F4428" i="7"/>
  <c r="F4429" i="7"/>
  <c r="F4430" i="7"/>
  <c r="F4431" i="7"/>
  <c r="F4432" i="7"/>
  <c r="F4433" i="7"/>
  <c r="F4434" i="7"/>
  <c r="F4435" i="7"/>
  <c r="F4436" i="7"/>
  <c r="F4437" i="7"/>
  <c r="F4438" i="7"/>
  <c r="F4439" i="7"/>
  <c r="F4440" i="7"/>
  <c r="F4441" i="7"/>
  <c r="F4442" i="7"/>
  <c r="F4443" i="7"/>
  <c r="F4444" i="7"/>
  <c r="F4445" i="7"/>
  <c r="F4446" i="7"/>
  <c r="F4447" i="7"/>
  <c r="F4448" i="7"/>
  <c r="F4449" i="7"/>
  <c r="F4450" i="7"/>
  <c r="F4451" i="7"/>
  <c r="F4452" i="7"/>
  <c r="F4453" i="7"/>
  <c r="F4454" i="7"/>
  <c r="F4455" i="7"/>
  <c r="F4456" i="7"/>
  <c r="F4457" i="7"/>
  <c r="F4458" i="7"/>
  <c r="F4459" i="7"/>
  <c r="F4460" i="7"/>
  <c r="F4461" i="7"/>
  <c r="F4462" i="7"/>
  <c r="F4463" i="7"/>
  <c r="F4464" i="7"/>
  <c r="F4465" i="7"/>
  <c r="F4466" i="7"/>
  <c r="F4467" i="7"/>
  <c r="F4468" i="7"/>
  <c r="F4469" i="7"/>
  <c r="F4470" i="7"/>
  <c r="F4471" i="7"/>
  <c r="F4472" i="7"/>
  <c r="F4473" i="7"/>
  <c r="F4474" i="7"/>
  <c r="F4475" i="7"/>
  <c r="F4476" i="7"/>
  <c r="F4477" i="7"/>
  <c r="F4478" i="7"/>
  <c r="F4479" i="7"/>
  <c r="F4480" i="7"/>
  <c r="F4481" i="7"/>
  <c r="F4482" i="7"/>
  <c r="F4483" i="7"/>
  <c r="F4484" i="7"/>
  <c r="F4485" i="7"/>
  <c r="F4486" i="7"/>
  <c r="F4487" i="7"/>
  <c r="F4488" i="7"/>
  <c r="F4489" i="7"/>
  <c r="F4490" i="7"/>
  <c r="F4491" i="7"/>
  <c r="F4492" i="7"/>
  <c r="F4493" i="7"/>
  <c r="F4494" i="7"/>
  <c r="F4495" i="7"/>
  <c r="F4496" i="7"/>
  <c r="F4497" i="7"/>
  <c r="F4498" i="7"/>
  <c r="F4499" i="7"/>
  <c r="F4500" i="7"/>
  <c r="F4501" i="7"/>
  <c r="F4502" i="7"/>
  <c r="F4503" i="7"/>
  <c r="F4504" i="7"/>
  <c r="F4505" i="7"/>
  <c r="F4506" i="7"/>
  <c r="F4507" i="7"/>
  <c r="F4508" i="7"/>
  <c r="F4509" i="7"/>
  <c r="F4510" i="7"/>
  <c r="F4511" i="7"/>
  <c r="F4512" i="7"/>
  <c r="F4513" i="7"/>
  <c r="F4514" i="7"/>
  <c r="F4515" i="7"/>
  <c r="F4516" i="7"/>
  <c r="F4517" i="7"/>
  <c r="F4518" i="7"/>
  <c r="F4519" i="7"/>
  <c r="F4520" i="7"/>
  <c r="F4521" i="7"/>
  <c r="F4522" i="7"/>
  <c r="F4523" i="7"/>
  <c r="F4524" i="7"/>
  <c r="F4525" i="7"/>
  <c r="F4526" i="7"/>
  <c r="F4527" i="7"/>
  <c r="F4528" i="7"/>
  <c r="F4529" i="7"/>
  <c r="F4530" i="7"/>
  <c r="F4531" i="7"/>
  <c r="F4532" i="7"/>
  <c r="F4533" i="7"/>
  <c r="F4534" i="7"/>
  <c r="F4535" i="7"/>
  <c r="F4536" i="7"/>
  <c r="F4537" i="7"/>
  <c r="F4538" i="7"/>
  <c r="F4539" i="7"/>
  <c r="F4540" i="7"/>
  <c r="F4541" i="7"/>
  <c r="F4542" i="7"/>
  <c r="F4543" i="7"/>
  <c r="F4544" i="7"/>
  <c r="F4545" i="7"/>
  <c r="F4546" i="7"/>
  <c r="F4547" i="7"/>
  <c r="F4548" i="7"/>
  <c r="F4549" i="7"/>
  <c r="F4550" i="7"/>
  <c r="F4551" i="7"/>
  <c r="F4552" i="7"/>
  <c r="F4553" i="7"/>
  <c r="F4554" i="7"/>
  <c r="F4555" i="7"/>
  <c r="F4556" i="7"/>
  <c r="F4557" i="7"/>
  <c r="F4558" i="7"/>
  <c r="F4559" i="7"/>
  <c r="F4560" i="7"/>
  <c r="F4561" i="7"/>
  <c r="F4562" i="7"/>
  <c r="F4563" i="7"/>
  <c r="F4564" i="7"/>
  <c r="F4565" i="7"/>
  <c r="F4566" i="7"/>
  <c r="F4567" i="7"/>
  <c r="F4568" i="7"/>
  <c r="F4569" i="7"/>
  <c r="F4570" i="7"/>
  <c r="F4571" i="7"/>
  <c r="F4572" i="7"/>
  <c r="F4573" i="7"/>
  <c r="F4574" i="7"/>
  <c r="F4575" i="7"/>
  <c r="F4576" i="7"/>
  <c r="F4577" i="7"/>
  <c r="F4578" i="7"/>
  <c r="F4579" i="7"/>
  <c r="F4580" i="7"/>
  <c r="F4581" i="7"/>
  <c r="F4582" i="7"/>
  <c r="F4583" i="7"/>
  <c r="F4584" i="7"/>
  <c r="F4585" i="7"/>
  <c r="F4586" i="7"/>
  <c r="F4587" i="7"/>
  <c r="F4588" i="7"/>
  <c r="F4589" i="7"/>
  <c r="F4590" i="7"/>
  <c r="F4591" i="7"/>
  <c r="F4592" i="7"/>
  <c r="F4593" i="7"/>
  <c r="F4594" i="7"/>
  <c r="F4595" i="7"/>
  <c r="F4596" i="7"/>
  <c r="F4597" i="7"/>
  <c r="F4598" i="7"/>
  <c r="F4599" i="7"/>
  <c r="F4600" i="7"/>
  <c r="F4601" i="7"/>
  <c r="F4602" i="7"/>
  <c r="F4603" i="7"/>
  <c r="F4604" i="7"/>
  <c r="F4605" i="7"/>
  <c r="F4606" i="7"/>
  <c r="F4607" i="7"/>
  <c r="F4608" i="7"/>
  <c r="F4609" i="7"/>
  <c r="F4610" i="7"/>
  <c r="F4611" i="7"/>
  <c r="F4612" i="7"/>
  <c r="F4613" i="7"/>
  <c r="F4614" i="7"/>
  <c r="F4615" i="7"/>
  <c r="F4616" i="7"/>
  <c r="F4617" i="7"/>
  <c r="F4618" i="7"/>
  <c r="F4619" i="7"/>
  <c r="F4620" i="7"/>
  <c r="F4621" i="7"/>
  <c r="F4622" i="7"/>
  <c r="F4623" i="7"/>
  <c r="F4624" i="7"/>
  <c r="F4625" i="7"/>
  <c r="F4626" i="7"/>
  <c r="F4627" i="7"/>
  <c r="F4628" i="7"/>
  <c r="F4629" i="7"/>
  <c r="F4630" i="7"/>
  <c r="F4631" i="7"/>
  <c r="F4632" i="7"/>
  <c r="F4633" i="7"/>
  <c r="F4634" i="7"/>
  <c r="F4635" i="7"/>
  <c r="F4636" i="7"/>
  <c r="F4637" i="7"/>
  <c r="F4638" i="7"/>
  <c r="F4639" i="7"/>
  <c r="F4640" i="7"/>
  <c r="F4641" i="7"/>
  <c r="F4642" i="7"/>
  <c r="F4643" i="7"/>
  <c r="F4644" i="7"/>
  <c r="F4645" i="7"/>
  <c r="F4646" i="7"/>
  <c r="F4647" i="7"/>
  <c r="F4648" i="7"/>
  <c r="F4649" i="7"/>
  <c r="F4650" i="7"/>
  <c r="F4651" i="7"/>
  <c r="F4652" i="7"/>
  <c r="F4653" i="7"/>
  <c r="F4654" i="7"/>
  <c r="F4655" i="7"/>
  <c r="F4656" i="7"/>
  <c r="F4657" i="7"/>
  <c r="F4658" i="7"/>
  <c r="F4659" i="7"/>
  <c r="F4660" i="7"/>
  <c r="F4661" i="7"/>
  <c r="F4662" i="7"/>
  <c r="F4663" i="7"/>
  <c r="F4664" i="7"/>
  <c r="F4665" i="7"/>
  <c r="F4666" i="7"/>
  <c r="F4667" i="7"/>
  <c r="F4668" i="7"/>
  <c r="F4669" i="7"/>
  <c r="F4670" i="7"/>
  <c r="F4671" i="7"/>
  <c r="F4672" i="7"/>
  <c r="F4673" i="7"/>
  <c r="F4674" i="7"/>
  <c r="F4675" i="7"/>
  <c r="F4676" i="7"/>
  <c r="F4677" i="7"/>
  <c r="F4678" i="7"/>
  <c r="F4679" i="7"/>
  <c r="F4680" i="7"/>
  <c r="F4681" i="7"/>
  <c r="F4682" i="7"/>
  <c r="F4683" i="7"/>
  <c r="F4684" i="7"/>
  <c r="F4685" i="7"/>
  <c r="F4686" i="7"/>
  <c r="F4687" i="7"/>
  <c r="F4688" i="7"/>
  <c r="F4689" i="7"/>
  <c r="F4690" i="7"/>
  <c r="F4691" i="7"/>
  <c r="F4692" i="7"/>
  <c r="F4693" i="7"/>
  <c r="F4694" i="7"/>
  <c r="F4695" i="7"/>
  <c r="F4696" i="7"/>
  <c r="F4697" i="7"/>
  <c r="F4698" i="7"/>
  <c r="F4699" i="7"/>
  <c r="F4700" i="7"/>
  <c r="F4701" i="7"/>
  <c r="F4702" i="7"/>
  <c r="F4703" i="7"/>
  <c r="F4704" i="7"/>
  <c r="F4705" i="7"/>
  <c r="F4706" i="7"/>
  <c r="F4707" i="7"/>
  <c r="F4708" i="7"/>
  <c r="F4709" i="7"/>
  <c r="F4710" i="7"/>
  <c r="F4711" i="7"/>
  <c r="F4712" i="7"/>
  <c r="F4713" i="7"/>
  <c r="F4714" i="7"/>
  <c r="F4715" i="7"/>
  <c r="F4716" i="7"/>
  <c r="F4717" i="7"/>
  <c r="F4718" i="7"/>
  <c r="F4719" i="7"/>
  <c r="F4720" i="7"/>
  <c r="F4721" i="7"/>
  <c r="F4722" i="7"/>
  <c r="F4723" i="7"/>
  <c r="F4724" i="7"/>
  <c r="F4725" i="7"/>
  <c r="F4726" i="7"/>
  <c r="F4727" i="7"/>
  <c r="F4728" i="7"/>
  <c r="F4729" i="7"/>
  <c r="F4730" i="7"/>
  <c r="F4731" i="7"/>
  <c r="F4732" i="7"/>
  <c r="F4733" i="7"/>
  <c r="F4734" i="7"/>
  <c r="F4735" i="7"/>
  <c r="F4736" i="7"/>
  <c r="F4737" i="7"/>
  <c r="F4738" i="7"/>
  <c r="F4739" i="7"/>
  <c r="F4740" i="7"/>
  <c r="F4741" i="7"/>
  <c r="F4742" i="7"/>
  <c r="F4743" i="7"/>
  <c r="F4744" i="7"/>
  <c r="F4745" i="7"/>
  <c r="F4746" i="7"/>
  <c r="F4747" i="7"/>
  <c r="F4748" i="7"/>
  <c r="F4749" i="7"/>
  <c r="F4750" i="7"/>
  <c r="F4751" i="7"/>
  <c r="F4752" i="7"/>
  <c r="F4753" i="7"/>
  <c r="F4754" i="7"/>
  <c r="F4755" i="7"/>
  <c r="F4756" i="7"/>
  <c r="F4757" i="7"/>
  <c r="F4758" i="7"/>
  <c r="F4759" i="7"/>
  <c r="F4760" i="7"/>
  <c r="F4761" i="7"/>
  <c r="F4762" i="7"/>
  <c r="F4763" i="7"/>
  <c r="F4764" i="7"/>
  <c r="F4765" i="7"/>
  <c r="F4766" i="7"/>
  <c r="F4767" i="7"/>
  <c r="F4768" i="7"/>
  <c r="F4769" i="7"/>
  <c r="F4770" i="7"/>
  <c r="F4771" i="7"/>
  <c r="F4772" i="7"/>
  <c r="F4773" i="7"/>
  <c r="F4774" i="7"/>
  <c r="F4775" i="7"/>
  <c r="F4776" i="7"/>
  <c r="F4777" i="7"/>
  <c r="F4778" i="7"/>
  <c r="F4779" i="7"/>
  <c r="F4780" i="7"/>
  <c r="F4781" i="7"/>
  <c r="F4782" i="7"/>
  <c r="F4783" i="7"/>
  <c r="F4784" i="7"/>
  <c r="F4785" i="7"/>
  <c r="F4786" i="7"/>
  <c r="F4787" i="7"/>
  <c r="F4788" i="7"/>
  <c r="F4789" i="7"/>
  <c r="F4790" i="7"/>
  <c r="F4791" i="7"/>
  <c r="F4792" i="7"/>
  <c r="F4793" i="7"/>
  <c r="F4794" i="7"/>
  <c r="F4795" i="7"/>
  <c r="F4796" i="7"/>
  <c r="F4797" i="7"/>
  <c r="F4798" i="7"/>
  <c r="F4799" i="7"/>
  <c r="F4800" i="7"/>
  <c r="F4801" i="7"/>
  <c r="F4802" i="7"/>
  <c r="F4803" i="7"/>
  <c r="F4804" i="7"/>
  <c r="F4805" i="7"/>
  <c r="F4806" i="7"/>
  <c r="F4807" i="7"/>
  <c r="F4808" i="7"/>
  <c r="F4809" i="7"/>
  <c r="F4810" i="7"/>
  <c r="F4811" i="7"/>
  <c r="F4812" i="7"/>
  <c r="F4813" i="7"/>
  <c r="F4814" i="7"/>
  <c r="F4815" i="7"/>
  <c r="F4816" i="7"/>
  <c r="F4817" i="7"/>
  <c r="F4818" i="7"/>
  <c r="F4819" i="7"/>
  <c r="F4820" i="7"/>
  <c r="F4821" i="7"/>
  <c r="F4822" i="7"/>
  <c r="F4823" i="7"/>
  <c r="F4824" i="7"/>
  <c r="F4825" i="7"/>
  <c r="F4826" i="7"/>
  <c r="F4827" i="7"/>
  <c r="F4828" i="7"/>
  <c r="F4829" i="7"/>
  <c r="F4830" i="7"/>
  <c r="F4831" i="7"/>
  <c r="F4832" i="7"/>
  <c r="F4833" i="7"/>
  <c r="F4834" i="7"/>
  <c r="F4835" i="7"/>
  <c r="F4836" i="7"/>
  <c r="F4837" i="7"/>
  <c r="F4838" i="7"/>
  <c r="F4839" i="7"/>
  <c r="F4840" i="7"/>
  <c r="F4841" i="7"/>
  <c r="F4842" i="7"/>
  <c r="F4843" i="7"/>
  <c r="F4844" i="7"/>
  <c r="F4845" i="7"/>
  <c r="F4846" i="7"/>
  <c r="F4847" i="7"/>
  <c r="F4848" i="7"/>
  <c r="F4849" i="7"/>
  <c r="F4850" i="7"/>
  <c r="F4851" i="7"/>
  <c r="F4852" i="7"/>
  <c r="F4853" i="7"/>
  <c r="F4854" i="7"/>
  <c r="F4855" i="7"/>
  <c r="F4856" i="7"/>
  <c r="F4857" i="7"/>
  <c r="F4858" i="7"/>
  <c r="F4859" i="7"/>
  <c r="F4860" i="7"/>
  <c r="F4861" i="7"/>
  <c r="F4862" i="7"/>
  <c r="F4863" i="7"/>
  <c r="F4864" i="7"/>
  <c r="F4865" i="7"/>
  <c r="F4866" i="7"/>
  <c r="F4867" i="7"/>
  <c r="F4868" i="7"/>
  <c r="F4869" i="7"/>
  <c r="F4870" i="7"/>
  <c r="C2254" i="7"/>
  <c r="B2254" i="7" s="1"/>
  <c r="C2422" i="7"/>
  <c r="B2422" i="7" s="1"/>
  <c r="C2421" i="7"/>
  <c r="B2421" i="7" s="1"/>
  <c r="C2420" i="7"/>
  <c r="B2420" i="7" s="1"/>
  <c r="C2418" i="7"/>
  <c r="B2418" i="7" s="1"/>
  <c r="C2419" i="7"/>
  <c r="B2419" i="7" s="1"/>
  <c r="C2417" i="7"/>
  <c r="B2417" i="7" s="1"/>
  <c r="C2416" i="7"/>
  <c r="B2416" i="7" s="1"/>
  <c r="C2415" i="7"/>
  <c r="C2414" i="7"/>
  <c r="C2413" i="7"/>
  <c r="C2412" i="7"/>
  <c r="B2412" i="7" s="1"/>
  <c r="C4870" i="11"/>
  <c r="B4870" i="11" s="1"/>
  <c r="C4869" i="11"/>
  <c r="B4869" i="11" s="1"/>
  <c r="C4868" i="11"/>
  <c r="B4868" i="11" s="1"/>
  <c r="C4866" i="11"/>
  <c r="B4866" i="11" s="1"/>
  <c r="C4867" i="11"/>
  <c r="B4867" i="11" s="1"/>
  <c r="C4865" i="11"/>
  <c r="B4865" i="11" s="1"/>
  <c r="C4864" i="11"/>
  <c r="B4864" i="11" s="1"/>
  <c r="C4863" i="11"/>
  <c r="B4863" i="11" s="1"/>
  <c r="C4862" i="11"/>
  <c r="B4862" i="11" s="1"/>
  <c r="C4861" i="11"/>
  <c r="B4861" i="11" s="1"/>
  <c r="C4860" i="11"/>
  <c r="B4860" i="11" s="1"/>
  <c r="C4859" i="11"/>
  <c r="B4859" i="11" s="1"/>
  <c r="C4856" i="11"/>
  <c r="B4856" i="11" s="1"/>
  <c r="C4857" i="11"/>
  <c r="B4857" i="11" s="1"/>
  <c r="C4858" i="11"/>
  <c r="B4858" i="11" s="1"/>
  <c r="C4855" i="11"/>
  <c r="B4855" i="11" s="1"/>
  <c r="C4854" i="11"/>
  <c r="B4854" i="11" s="1"/>
  <c r="C4853" i="11"/>
  <c r="B4853" i="11" s="1"/>
  <c r="C4851" i="11"/>
  <c r="B4851" i="11" s="1"/>
  <c r="C4852" i="11"/>
  <c r="B4852" i="11" s="1"/>
  <c r="C4850" i="11"/>
  <c r="B4850" i="11" s="1"/>
  <c r="C4849" i="11"/>
  <c r="B4849" i="11" s="1"/>
  <c r="C4848" i="11"/>
  <c r="B4848" i="11" s="1"/>
  <c r="C4847" i="11"/>
  <c r="B4847" i="11" s="1"/>
  <c r="C4846" i="11"/>
  <c r="B4846" i="11" s="1"/>
  <c r="C4845" i="11"/>
  <c r="B4845" i="11" s="1"/>
  <c r="C4844" i="11"/>
  <c r="B4844" i="11" s="1"/>
  <c r="C4843" i="11"/>
  <c r="B4843" i="11" s="1"/>
  <c r="C4842" i="11"/>
  <c r="B4842" i="11" s="1"/>
  <c r="C4840" i="11"/>
  <c r="B4840" i="11" s="1"/>
  <c r="C4841" i="11"/>
  <c r="B4841" i="11" s="1"/>
  <c r="C4839" i="11"/>
  <c r="B4839" i="11" s="1"/>
  <c r="B2415" i="7" l="1"/>
  <c r="B2414" i="7"/>
  <c r="B2413" i="7"/>
  <c r="D41" i="6"/>
  <c r="A8" i="9" l="1"/>
  <c r="A50" i="9" l="1"/>
  <c r="A38" i="9"/>
  <c r="A32" i="9"/>
  <c r="A31" i="9"/>
  <c r="A30" i="9"/>
  <c r="A29" i="9"/>
  <c r="A21" i="9"/>
  <c r="A53" i="9"/>
  <c r="A52" i="9"/>
  <c r="A11" i="9"/>
  <c r="A40" i="9"/>
  <c r="C4838" i="11" l="1"/>
  <c r="C4837" i="11"/>
  <c r="B4837" i="11" s="1"/>
  <c r="C4836" i="11"/>
  <c r="C4835" i="11"/>
  <c r="B4835" i="11" s="1"/>
  <c r="C4834" i="11"/>
  <c r="B4834" i="11" s="1"/>
  <c r="C4833" i="11"/>
  <c r="B4833" i="11" s="1"/>
  <c r="C4832" i="11"/>
  <c r="B4832" i="11" s="1"/>
  <c r="C4831" i="11"/>
  <c r="B4831" i="11" s="1"/>
  <c r="C4830" i="11"/>
  <c r="C4829" i="11"/>
  <c r="B4829" i="11" s="1"/>
  <c r="C4828" i="11"/>
  <c r="B4828" i="11" s="1"/>
  <c r="C4827" i="11"/>
  <c r="B4827" i="11" s="1"/>
  <c r="C4826" i="11"/>
  <c r="B4826" i="11" s="1"/>
  <c r="C4825" i="11"/>
  <c r="B4825" i="11" s="1"/>
  <c r="C4824" i="11"/>
  <c r="B4824" i="11" s="1"/>
  <c r="C4823" i="11"/>
  <c r="B4823" i="11" s="1"/>
  <c r="C4822" i="11"/>
  <c r="C4821" i="11"/>
  <c r="B4821" i="11" s="1"/>
  <c r="C4820" i="11"/>
  <c r="B4820" i="11" s="1"/>
  <c r="C4819" i="11"/>
  <c r="B4819" i="11" s="1"/>
  <c r="C4818" i="11"/>
  <c r="B4818" i="11" s="1"/>
  <c r="C4817" i="11"/>
  <c r="B4817" i="11" s="1"/>
  <c r="C4816" i="11"/>
  <c r="B4816" i="11" s="1"/>
  <c r="C4815" i="11"/>
  <c r="B4815" i="11" s="1"/>
  <c r="C4814" i="11"/>
  <c r="C4813" i="11"/>
  <c r="B4813" i="11" s="1"/>
  <c r="C4812" i="11"/>
  <c r="B4812" i="11" s="1"/>
  <c r="C4811" i="11"/>
  <c r="B4811" i="11" s="1"/>
  <c r="C4810" i="11"/>
  <c r="B4810" i="11" s="1"/>
  <c r="C4809" i="11"/>
  <c r="B4809" i="11" s="1"/>
  <c r="C4808" i="11"/>
  <c r="B4808" i="11" s="1"/>
  <c r="C4807" i="11"/>
  <c r="B4807" i="11" s="1"/>
  <c r="C4806" i="11"/>
  <c r="C4805" i="11"/>
  <c r="B4805" i="11" s="1"/>
  <c r="C4804" i="11"/>
  <c r="B4804" i="11" s="1"/>
  <c r="C4803" i="11"/>
  <c r="B4803" i="11" s="1"/>
  <c r="C4802" i="11"/>
  <c r="B4802" i="11" s="1"/>
  <c r="C4801" i="11"/>
  <c r="B4801" i="11" s="1"/>
  <c r="C4800" i="11"/>
  <c r="B4800" i="11" s="1"/>
  <c r="C4799" i="11"/>
  <c r="C4798" i="11"/>
  <c r="C4797" i="11"/>
  <c r="B4797" i="11" s="1"/>
  <c r="C4796" i="11"/>
  <c r="B4796" i="11" s="1"/>
  <c r="C4795" i="11"/>
  <c r="B4795" i="11" s="1"/>
  <c r="C4794" i="11"/>
  <c r="B4794" i="11" s="1"/>
  <c r="C4793" i="11"/>
  <c r="B4793" i="11" s="1"/>
  <c r="C4792" i="11"/>
  <c r="B4792" i="11" s="1"/>
  <c r="C4791" i="11"/>
  <c r="B4791" i="11" s="1"/>
  <c r="C4790" i="11"/>
  <c r="C4789" i="11"/>
  <c r="B4789" i="11" s="1"/>
  <c r="C4788" i="11"/>
  <c r="B4788" i="11" s="1"/>
  <c r="C4787" i="11"/>
  <c r="B4787" i="11" s="1"/>
  <c r="C4786" i="11"/>
  <c r="B4786" i="11" s="1"/>
  <c r="C4785" i="11"/>
  <c r="B4785" i="11" s="1"/>
  <c r="C4784" i="11"/>
  <c r="B4784" i="11" s="1"/>
  <c r="C4783" i="11"/>
  <c r="B4783" i="11" s="1"/>
  <c r="C4782" i="11"/>
  <c r="C4781" i="11"/>
  <c r="B4781" i="11" s="1"/>
  <c r="C4780" i="11"/>
  <c r="B4780" i="11" s="1"/>
  <c r="C4779" i="11"/>
  <c r="B4779" i="11" s="1"/>
  <c r="C4778" i="11"/>
  <c r="B4778" i="11" s="1"/>
  <c r="C4777" i="11"/>
  <c r="B4777" i="11" s="1"/>
  <c r="C4776" i="11"/>
  <c r="B4776" i="11" s="1"/>
  <c r="C4775" i="11"/>
  <c r="B4775" i="11" s="1"/>
  <c r="C4774" i="11"/>
  <c r="C4773" i="11"/>
  <c r="B4773" i="11" s="1"/>
  <c r="C4772" i="11"/>
  <c r="B4772" i="11" s="1"/>
  <c r="C4771" i="11"/>
  <c r="B4771" i="11" s="1"/>
  <c r="C4770" i="11"/>
  <c r="B4770" i="11" s="1"/>
  <c r="C4769" i="11"/>
  <c r="B4769" i="11" s="1"/>
  <c r="C4768" i="11"/>
  <c r="B4768" i="11" s="1"/>
  <c r="C4767" i="11"/>
  <c r="B4767" i="11" s="1"/>
  <c r="C4766" i="11"/>
  <c r="C4765" i="11"/>
  <c r="B4765" i="11" s="1"/>
  <c r="C4764" i="11"/>
  <c r="B4764" i="11" s="1"/>
  <c r="C4763" i="11"/>
  <c r="B4763" i="11" s="1"/>
  <c r="C4762" i="11"/>
  <c r="B4762" i="11" s="1"/>
  <c r="C4761" i="11"/>
  <c r="B4761" i="11" s="1"/>
  <c r="C4760" i="11"/>
  <c r="B4760" i="11" s="1"/>
  <c r="C4759" i="11"/>
  <c r="B4759" i="11" s="1"/>
  <c r="C4758" i="11"/>
  <c r="C4757" i="11"/>
  <c r="B4757" i="11" s="1"/>
  <c r="C4756" i="11"/>
  <c r="B4756" i="11" s="1"/>
  <c r="C4755" i="11"/>
  <c r="B4755" i="11" s="1"/>
  <c r="C4754" i="11"/>
  <c r="B4754" i="11" s="1"/>
  <c r="C4753" i="11"/>
  <c r="B4753" i="11" s="1"/>
  <c r="C4752" i="11"/>
  <c r="B4752" i="11" s="1"/>
  <c r="C4751" i="11"/>
  <c r="B4751" i="11" s="1"/>
  <c r="C4750" i="11"/>
  <c r="C4749" i="11"/>
  <c r="B4749" i="11" s="1"/>
  <c r="C4748" i="11"/>
  <c r="B4748" i="11" s="1"/>
  <c r="C4747" i="11"/>
  <c r="B4747" i="11" s="1"/>
  <c r="C4746" i="11"/>
  <c r="B4746" i="11" s="1"/>
  <c r="C4745" i="11"/>
  <c r="B4745" i="11" s="1"/>
  <c r="C4744" i="11"/>
  <c r="B4744" i="11" s="1"/>
  <c r="C4743" i="11"/>
  <c r="B4743" i="11" s="1"/>
  <c r="C4742" i="11"/>
  <c r="C4741" i="11"/>
  <c r="B4741" i="11" s="1"/>
  <c r="C4740" i="11"/>
  <c r="B4740" i="11" s="1"/>
  <c r="C4739" i="11"/>
  <c r="B4739" i="11" s="1"/>
  <c r="C4738" i="11"/>
  <c r="B4738" i="11" s="1"/>
  <c r="C4737" i="11"/>
  <c r="B4737" i="11" s="1"/>
  <c r="C4736" i="11"/>
  <c r="B4736" i="11" s="1"/>
  <c r="C4735" i="11"/>
  <c r="B4735" i="11" s="1"/>
  <c r="C4734" i="11"/>
  <c r="C4733" i="11"/>
  <c r="B4733" i="11" s="1"/>
  <c r="C4732" i="11"/>
  <c r="B4732" i="11" s="1"/>
  <c r="C4731" i="11"/>
  <c r="B4731" i="11" s="1"/>
  <c r="C4730" i="11"/>
  <c r="B4730" i="11" s="1"/>
  <c r="C4729" i="11"/>
  <c r="B4729" i="11" s="1"/>
  <c r="C4728" i="11"/>
  <c r="B4728" i="11" s="1"/>
  <c r="C4727" i="11"/>
  <c r="B4727" i="11" s="1"/>
  <c r="C4726" i="11"/>
  <c r="C4725" i="11"/>
  <c r="B4725" i="11" s="1"/>
  <c r="C4724" i="11"/>
  <c r="B4724" i="11" s="1"/>
  <c r="C4723" i="11"/>
  <c r="B4723" i="11" s="1"/>
  <c r="C4722" i="11"/>
  <c r="B4722" i="11" s="1"/>
  <c r="C4721" i="11"/>
  <c r="B4721" i="11" s="1"/>
  <c r="C4720" i="11"/>
  <c r="B4720" i="11" s="1"/>
  <c r="C4719" i="11"/>
  <c r="B4719" i="11" s="1"/>
  <c r="C4718" i="11"/>
  <c r="C4717" i="11"/>
  <c r="B4717" i="11" s="1"/>
  <c r="C4716" i="11"/>
  <c r="B4716" i="11" s="1"/>
  <c r="C4715" i="11"/>
  <c r="B4715" i="11" s="1"/>
  <c r="C4714" i="11"/>
  <c r="B4714" i="11" s="1"/>
  <c r="C4713" i="11"/>
  <c r="B4713" i="11" s="1"/>
  <c r="C4712" i="11"/>
  <c r="B4712" i="11" s="1"/>
  <c r="C4711" i="11"/>
  <c r="B4711" i="11" s="1"/>
  <c r="C4710" i="11"/>
  <c r="C4709" i="11"/>
  <c r="B4709" i="11" s="1"/>
  <c r="C4708" i="11"/>
  <c r="B4708" i="11" s="1"/>
  <c r="C4707" i="11"/>
  <c r="B4707" i="11" s="1"/>
  <c r="C4706" i="11"/>
  <c r="B4706" i="11" s="1"/>
  <c r="C4705" i="11"/>
  <c r="B4705" i="11" s="1"/>
  <c r="C4704" i="11"/>
  <c r="B4704" i="11" s="1"/>
  <c r="C4703" i="11"/>
  <c r="B4703" i="11" s="1"/>
  <c r="C4702" i="11"/>
  <c r="C4701" i="11"/>
  <c r="B4701" i="11" s="1"/>
  <c r="C4700" i="11"/>
  <c r="B4700" i="11" s="1"/>
  <c r="C4699" i="11"/>
  <c r="B4699" i="11" s="1"/>
  <c r="C4698" i="11"/>
  <c r="B4698" i="11" s="1"/>
  <c r="C4697" i="11"/>
  <c r="B4697" i="11" s="1"/>
  <c r="C4696" i="11"/>
  <c r="B4696" i="11" s="1"/>
  <c r="C4695" i="11"/>
  <c r="B4695" i="11" s="1"/>
  <c r="C4694" i="11"/>
  <c r="C4693" i="11"/>
  <c r="B4693" i="11" s="1"/>
  <c r="C4692" i="11"/>
  <c r="B4692" i="11" s="1"/>
  <c r="C4691" i="11"/>
  <c r="B4691" i="11" s="1"/>
  <c r="C4690" i="11"/>
  <c r="B4690" i="11" s="1"/>
  <c r="C4689" i="11"/>
  <c r="B4689" i="11" s="1"/>
  <c r="C4688" i="11"/>
  <c r="B4688" i="11" s="1"/>
  <c r="C4687" i="11"/>
  <c r="B4687" i="11" s="1"/>
  <c r="C4686" i="11"/>
  <c r="C4685" i="11"/>
  <c r="B4685" i="11" s="1"/>
  <c r="C4684" i="11"/>
  <c r="B4684" i="11" s="1"/>
  <c r="C4683" i="11"/>
  <c r="B4683" i="11" s="1"/>
  <c r="C4682" i="11"/>
  <c r="B4682" i="11" s="1"/>
  <c r="C4681" i="11"/>
  <c r="B4681" i="11" s="1"/>
  <c r="C4680" i="11"/>
  <c r="B4680" i="11" s="1"/>
  <c r="C4679" i="11"/>
  <c r="B4679" i="11" s="1"/>
  <c r="C4678" i="11"/>
  <c r="C4677" i="11"/>
  <c r="B4677" i="11" s="1"/>
  <c r="C4676" i="11"/>
  <c r="B4676" i="11" s="1"/>
  <c r="C4675" i="11"/>
  <c r="B4675" i="11" s="1"/>
  <c r="C4674" i="11"/>
  <c r="B4674" i="11" s="1"/>
  <c r="C4673" i="11"/>
  <c r="B4673" i="11" s="1"/>
  <c r="C4672" i="11"/>
  <c r="B4672" i="11" s="1"/>
  <c r="C4671" i="11"/>
  <c r="B4671" i="11" s="1"/>
  <c r="C4670" i="11"/>
  <c r="C4669" i="11"/>
  <c r="B4669" i="11" s="1"/>
  <c r="C4668" i="11"/>
  <c r="B4668" i="11" s="1"/>
  <c r="C4667" i="11"/>
  <c r="B4667" i="11" s="1"/>
  <c r="C4666" i="11"/>
  <c r="B4666" i="11" s="1"/>
  <c r="C4665" i="11"/>
  <c r="B4665" i="11" s="1"/>
  <c r="C4664" i="11"/>
  <c r="B4664" i="11" s="1"/>
  <c r="C4663" i="11"/>
  <c r="B4663" i="11" s="1"/>
  <c r="C4662" i="11"/>
  <c r="C4661" i="11"/>
  <c r="C4660" i="11"/>
  <c r="B4660" i="11" s="1"/>
  <c r="C4659" i="11"/>
  <c r="B4659" i="11" s="1"/>
  <c r="C4658" i="11"/>
  <c r="B4658" i="11" s="1"/>
  <c r="C4657" i="11"/>
  <c r="B4657" i="11" s="1"/>
  <c r="C4656" i="11"/>
  <c r="B4656" i="11" s="1"/>
  <c r="C4655" i="11"/>
  <c r="B4655" i="11" s="1"/>
  <c r="C4654" i="11"/>
  <c r="C4653" i="11"/>
  <c r="C4652" i="11"/>
  <c r="B4652" i="11" s="1"/>
  <c r="C4651" i="11"/>
  <c r="B4651" i="11" s="1"/>
  <c r="C4650" i="11"/>
  <c r="B4650" i="11" s="1"/>
  <c r="C4649" i="11"/>
  <c r="B4649" i="11" s="1"/>
  <c r="C4648" i="11"/>
  <c r="B4648" i="11" s="1"/>
  <c r="C4647" i="11"/>
  <c r="B4647" i="11" s="1"/>
  <c r="C4646" i="11"/>
  <c r="C4645" i="11"/>
  <c r="C4644" i="11"/>
  <c r="B4644" i="11" s="1"/>
  <c r="C4643" i="11"/>
  <c r="B4643" i="11" s="1"/>
  <c r="C4642" i="11"/>
  <c r="B4642" i="11" s="1"/>
  <c r="C4641" i="11"/>
  <c r="B4641" i="11" s="1"/>
  <c r="C4640" i="11"/>
  <c r="B4640" i="11" s="1"/>
  <c r="C4639" i="11"/>
  <c r="B4639" i="11" s="1"/>
  <c r="C4638" i="11"/>
  <c r="B4638" i="11" s="1"/>
  <c r="C4637" i="11"/>
  <c r="C4636" i="11"/>
  <c r="B4636" i="11" s="1"/>
  <c r="C4635" i="11"/>
  <c r="B4635" i="11" s="1"/>
  <c r="C4634" i="11"/>
  <c r="B4634" i="11" s="1"/>
  <c r="C4633" i="11"/>
  <c r="C4632" i="11"/>
  <c r="B4632" i="11" s="1"/>
  <c r="C4631" i="11"/>
  <c r="B4631" i="11" s="1"/>
  <c r="C4630" i="11"/>
  <c r="B4630" i="11" s="1"/>
  <c r="C4629" i="11"/>
  <c r="B4629" i="11" s="1"/>
  <c r="C4628" i="11"/>
  <c r="B4628" i="11" s="1"/>
  <c r="C4627" i="11"/>
  <c r="B4627" i="11" s="1"/>
  <c r="C4626" i="11"/>
  <c r="B4626" i="11" s="1"/>
  <c r="C4625" i="11"/>
  <c r="B4625" i="11" s="1"/>
  <c r="C4624" i="11"/>
  <c r="C4623" i="11"/>
  <c r="B4623" i="11" s="1"/>
  <c r="C4622" i="11"/>
  <c r="B4622" i="11" s="1"/>
  <c r="C4621" i="11"/>
  <c r="B4621" i="11" s="1"/>
  <c r="C4620" i="11"/>
  <c r="B4620" i="11" s="1"/>
  <c r="C4619" i="11"/>
  <c r="B4619" i="11" s="1"/>
  <c r="C4618" i="11"/>
  <c r="B4618" i="11" s="1"/>
  <c r="C4617" i="11"/>
  <c r="B4617" i="11" s="1"/>
  <c r="C4616" i="11"/>
  <c r="C4615" i="11"/>
  <c r="B4615" i="11" s="1"/>
  <c r="C4614" i="11"/>
  <c r="B4614" i="11" s="1"/>
  <c r="C4613" i="11"/>
  <c r="B4613" i="11" s="1"/>
  <c r="C4612" i="11"/>
  <c r="B4612" i="11" s="1"/>
  <c r="C4611" i="11"/>
  <c r="C4610" i="11"/>
  <c r="B4610" i="11" s="1"/>
  <c r="C4609" i="11"/>
  <c r="B4609" i="11" s="1"/>
  <c r="C4608" i="11"/>
  <c r="B4608" i="11" s="1"/>
  <c r="C4607" i="11"/>
  <c r="B4607" i="11" s="1"/>
  <c r="C4606" i="11"/>
  <c r="B4606" i="11" s="1"/>
  <c r="C4605" i="11"/>
  <c r="B4605" i="11" s="1"/>
  <c r="C4604" i="11"/>
  <c r="B4604" i="11" s="1"/>
  <c r="C4603" i="11"/>
  <c r="C4602" i="11"/>
  <c r="B4602" i="11" s="1"/>
  <c r="C4601" i="11"/>
  <c r="B4601" i="11" s="1"/>
  <c r="C4600" i="11"/>
  <c r="B4600" i="11" s="1"/>
  <c r="C4599" i="11"/>
  <c r="B4599" i="11" s="1"/>
  <c r="C4598" i="11"/>
  <c r="B4598" i="11" s="1"/>
  <c r="C4597" i="11"/>
  <c r="B4597" i="11" s="1"/>
  <c r="C4596" i="11"/>
  <c r="B4596" i="11" s="1"/>
  <c r="C4595" i="11"/>
  <c r="C4594" i="11"/>
  <c r="B4594" i="11" s="1"/>
  <c r="C4593" i="11"/>
  <c r="B4593" i="11" s="1"/>
  <c r="C4592" i="11"/>
  <c r="B4592" i="11" s="1"/>
  <c r="C4591" i="11"/>
  <c r="B4591" i="11" s="1"/>
  <c r="C4590" i="11"/>
  <c r="B4590" i="11" s="1"/>
  <c r="C4589" i="11"/>
  <c r="B4589" i="11" s="1"/>
  <c r="C4588" i="11"/>
  <c r="B4588" i="11" s="1"/>
  <c r="C4587" i="11"/>
  <c r="C4586" i="11"/>
  <c r="B4586" i="11" s="1"/>
  <c r="C4585" i="11"/>
  <c r="B4585" i="11" s="1"/>
  <c r="C4584" i="11"/>
  <c r="B4584" i="11" s="1"/>
  <c r="C4583" i="11"/>
  <c r="B4583" i="11" s="1"/>
  <c r="C4582" i="11"/>
  <c r="B4582" i="11" s="1"/>
  <c r="C4581" i="11"/>
  <c r="B4581" i="11" s="1"/>
  <c r="C4580" i="11"/>
  <c r="B4580" i="11" s="1"/>
  <c r="C4579" i="11"/>
  <c r="C4578" i="11"/>
  <c r="B4578" i="11" s="1"/>
  <c r="C4577" i="11"/>
  <c r="B4577" i="11" s="1"/>
  <c r="C4576" i="11"/>
  <c r="B4576" i="11" s="1"/>
  <c r="C4575" i="11"/>
  <c r="B4575" i="11" s="1"/>
  <c r="C4574" i="11"/>
  <c r="B4574" i="11" s="1"/>
  <c r="C4573" i="11"/>
  <c r="B4573" i="11" s="1"/>
  <c r="C4572" i="11"/>
  <c r="B4572" i="11" s="1"/>
  <c r="C4571" i="11"/>
  <c r="C4570" i="11"/>
  <c r="B4570" i="11" s="1"/>
  <c r="C4569" i="11"/>
  <c r="B4569" i="11" s="1"/>
  <c r="C4568" i="11"/>
  <c r="B4568" i="11" s="1"/>
  <c r="C4567" i="11"/>
  <c r="B4567" i="11" s="1"/>
  <c r="C4566" i="11"/>
  <c r="B4566" i="11" s="1"/>
  <c r="C4565" i="11"/>
  <c r="B4565" i="11" s="1"/>
  <c r="C4564" i="11"/>
  <c r="B4564" i="11" s="1"/>
  <c r="C4563" i="11"/>
  <c r="C4562" i="11"/>
  <c r="B4562" i="11" s="1"/>
  <c r="C4561" i="11"/>
  <c r="B4561" i="11" s="1"/>
  <c r="C4560" i="11"/>
  <c r="B4560" i="11" s="1"/>
  <c r="C4559" i="11"/>
  <c r="B4559" i="11" s="1"/>
  <c r="C4558" i="11"/>
  <c r="B4558" i="11" s="1"/>
  <c r="C4557" i="11"/>
  <c r="B4557" i="11" s="1"/>
  <c r="C4556" i="11"/>
  <c r="B4556" i="11" s="1"/>
  <c r="C4555" i="11"/>
  <c r="C4554" i="11"/>
  <c r="B4554" i="11" s="1"/>
  <c r="C4553" i="11"/>
  <c r="B4553" i="11" s="1"/>
  <c r="C4552" i="11"/>
  <c r="B4552" i="11" s="1"/>
  <c r="C4551" i="11"/>
  <c r="B4551" i="11" s="1"/>
  <c r="C4550" i="11"/>
  <c r="B4550" i="11" s="1"/>
  <c r="C4549" i="11"/>
  <c r="B4549" i="11" s="1"/>
  <c r="C4548" i="11"/>
  <c r="B4548" i="11" s="1"/>
  <c r="C4547" i="11"/>
  <c r="C4546" i="11"/>
  <c r="B4546" i="11" s="1"/>
  <c r="C4545" i="11"/>
  <c r="B4545" i="11" s="1"/>
  <c r="C4544" i="11"/>
  <c r="B4544" i="11" s="1"/>
  <c r="C4543" i="11"/>
  <c r="B4543" i="11" s="1"/>
  <c r="C4542" i="11"/>
  <c r="B4542" i="11" s="1"/>
  <c r="C4541" i="11"/>
  <c r="B4541" i="11" s="1"/>
  <c r="C4540" i="11"/>
  <c r="B4540" i="11" s="1"/>
  <c r="C4539" i="11"/>
  <c r="C4538" i="11"/>
  <c r="B4538" i="11" s="1"/>
  <c r="C4537" i="11"/>
  <c r="B4537" i="11" s="1"/>
  <c r="C4536" i="11"/>
  <c r="B4536" i="11" s="1"/>
  <c r="C4535" i="11"/>
  <c r="B4535" i="11" s="1"/>
  <c r="C4534" i="11"/>
  <c r="B4534" i="11" s="1"/>
  <c r="C4533" i="11"/>
  <c r="B4533" i="11" s="1"/>
  <c r="C4532" i="11"/>
  <c r="B4532" i="11" s="1"/>
  <c r="C4531" i="11"/>
  <c r="C4530" i="11"/>
  <c r="B4530" i="11" s="1"/>
  <c r="C4529" i="11"/>
  <c r="B4529" i="11" s="1"/>
  <c r="C4528" i="11"/>
  <c r="B4528" i="11" s="1"/>
  <c r="C4527" i="11"/>
  <c r="B4527" i="11" s="1"/>
  <c r="C4526" i="11"/>
  <c r="B4526" i="11" s="1"/>
  <c r="C4525" i="11"/>
  <c r="B4525" i="11" s="1"/>
  <c r="C4524" i="11"/>
  <c r="B4524" i="11" s="1"/>
  <c r="C4523" i="11"/>
  <c r="C4522" i="11"/>
  <c r="B4522" i="11" s="1"/>
  <c r="C4521" i="11"/>
  <c r="B4521" i="11" s="1"/>
  <c r="C4520" i="11"/>
  <c r="B4520" i="11" s="1"/>
  <c r="C4519" i="11"/>
  <c r="B4519" i="11" s="1"/>
  <c r="C4518" i="11"/>
  <c r="B4518" i="11" s="1"/>
  <c r="C4517" i="11"/>
  <c r="B4517" i="11" s="1"/>
  <c r="C4516" i="11"/>
  <c r="B4516" i="11" s="1"/>
  <c r="C4515" i="11"/>
  <c r="C4514" i="11"/>
  <c r="B4514" i="11" s="1"/>
  <c r="C4513" i="11"/>
  <c r="B4513" i="11" s="1"/>
  <c r="C4512" i="11"/>
  <c r="B4512" i="11" s="1"/>
  <c r="C4511" i="11"/>
  <c r="B4511" i="11" s="1"/>
  <c r="C4510" i="11"/>
  <c r="B4510" i="11" s="1"/>
  <c r="C4509" i="11"/>
  <c r="B4509" i="11" s="1"/>
  <c r="C4508" i="11"/>
  <c r="B4508" i="11" s="1"/>
  <c r="C4507" i="11"/>
  <c r="C4506" i="11"/>
  <c r="B4506" i="11" s="1"/>
  <c r="C4505" i="11"/>
  <c r="C4504" i="11"/>
  <c r="B4504" i="11" s="1"/>
  <c r="C4503" i="11"/>
  <c r="B4503" i="11" s="1"/>
  <c r="C4502" i="11"/>
  <c r="B4502" i="11" s="1"/>
  <c r="C4501" i="11"/>
  <c r="B4501" i="11" s="1"/>
  <c r="C4500" i="11"/>
  <c r="B4500" i="11" s="1"/>
  <c r="C4499" i="11"/>
  <c r="C4498" i="11"/>
  <c r="B4498" i="11" s="1"/>
  <c r="C4497" i="11"/>
  <c r="B4497" i="11" s="1"/>
  <c r="C4496" i="11"/>
  <c r="B4496" i="11" s="1"/>
  <c r="C4495" i="11"/>
  <c r="B4495" i="11" s="1"/>
  <c r="C4494" i="11"/>
  <c r="B4494" i="11" s="1"/>
  <c r="C4493" i="11"/>
  <c r="B4493" i="11" s="1"/>
  <c r="C4492" i="11"/>
  <c r="B4492" i="11" s="1"/>
  <c r="C4491" i="11"/>
  <c r="C4490" i="11"/>
  <c r="B4490" i="11" s="1"/>
  <c r="C4489" i="11"/>
  <c r="B4489" i="11" s="1"/>
  <c r="C4488" i="11"/>
  <c r="C4487" i="11"/>
  <c r="B4487" i="11" s="1"/>
  <c r="C4486" i="11"/>
  <c r="B4486" i="11" s="1"/>
  <c r="C4485" i="11"/>
  <c r="B4485" i="11" s="1"/>
  <c r="C4484" i="11"/>
  <c r="C4483" i="11"/>
  <c r="C4482" i="11"/>
  <c r="B4482" i="11" s="1"/>
  <c r="C4481" i="11"/>
  <c r="C4480" i="11"/>
  <c r="C4479" i="11"/>
  <c r="B4479" i="11" s="1"/>
  <c r="C4478" i="11"/>
  <c r="B4478" i="11" s="1"/>
  <c r="C4477" i="11"/>
  <c r="B4477" i="11" s="1"/>
  <c r="C4476" i="11"/>
  <c r="C4475" i="11"/>
  <c r="C4474" i="11"/>
  <c r="B4474" i="11" s="1"/>
  <c r="C4473" i="11"/>
  <c r="B4473" i="11" s="1"/>
  <c r="C4472" i="11"/>
  <c r="C4471" i="11"/>
  <c r="B4471" i="11" s="1"/>
  <c r="C4470" i="11"/>
  <c r="B4470" i="11" s="1"/>
  <c r="C4469" i="11"/>
  <c r="B4469" i="11" s="1"/>
  <c r="C4468" i="11"/>
  <c r="C4467" i="11"/>
  <c r="C4466" i="11"/>
  <c r="B4466" i="11" s="1"/>
  <c r="C4465" i="11"/>
  <c r="B4465" i="11" s="1"/>
  <c r="C4464" i="11"/>
  <c r="C4463" i="11"/>
  <c r="B4463" i="11" s="1"/>
  <c r="C4462" i="11"/>
  <c r="B4462" i="11" s="1"/>
  <c r="C4461" i="11"/>
  <c r="B4461" i="11" s="1"/>
  <c r="C4460" i="11"/>
  <c r="C4459" i="11"/>
  <c r="C4458" i="11"/>
  <c r="B4458" i="11" s="1"/>
  <c r="C4457" i="11"/>
  <c r="B4457" i="11" s="1"/>
  <c r="C4456" i="11"/>
  <c r="C4455" i="11"/>
  <c r="B4455" i="11" s="1"/>
  <c r="C4454" i="11"/>
  <c r="B4454" i="11" s="1"/>
  <c r="C4453" i="11"/>
  <c r="B4453" i="11" s="1"/>
  <c r="C4452" i="11"/>
  <c r="C4451" i="11"/>
  <c r="C4450" i="11"/>
  <c r="B4450" i="11" s="1"/>
  <c r="C4449" i="11"/>
  <c r="B4449" i="11" s="1"/>
  <c r="C4448" i="11"/>
  <c r="C4447" i="11"/>
  <c r="B4447" i="11" s="1"/>
  <c r="C4446" i="11"/>
  <c r="B4446" i="11" s="1"/>
  <c r="C4445" i="11"/>
  <c r="B4445" i="11" s="1"/>
  <c r="C4444" i="11"/>
  <c r="C4443" i="11"/>
  <c r="C4442" i="11"/>
  <c r="B4442" i="11" s="1"/>
  <c r="C4441" i="11"/>
  <c r="B4441" i="11" s="1"/>
  <c r="C4440" i="11"/>
  <c r="B4440" i="11" s="1"/>
  <c r="C4439" i="11"/>
  <c r="B4439" i="11" s="1"/>
  <c r="C4438" i="11"/>
  <c r="B4438" i="11" s="1"/>
  <c r="C4437" i="11"/>
  <c r="B4437" i="11" s="1"/>
  <c r="C4436" i="11"/>
  <c r="C4435" i="11"/>
  <c r="C4434" i="11"/>
  <c r="C4433" i="11"/>
  <c r="B4433" i="11" s="1"/>
  <c r="C4432" i="11"/>
  <c r="B4432" i="11" s="1"/>
  <c r="C4431" i="11"/>
  <c r="C4430" i="11"/>
  <c r="B4430" i="11" s="1"/>
  <c r="C4429" i="11"/>
  <c r="B4429" i="11" s="1"/>
  <c r="C4428" i="11"/>
  <c r="C4427" i="11"/>
  <c r="C4426" i="11"/>
  <c r="B4426" i="11" s="1"/>
  <c r="C4425" i="11"/>
  <c r="C4424" i="11"/>
  <c r="B4424" i="11" s="1"/>
  <c r="C4423" i="11"/>
  <c r="B4423" i="11" s="1"/>
  <c r="C4422" i="11"/>
  <c r="B4422" i="11" s="1"/>
  <c r="C4421" i="11"/>
  <c r="B4421" i="11" s="1"/>
  <c r="C4420" i="11"/>
  <c r="B4420" i="11" s="1"/>
  <c r="C4419" i="11"/>
  <c r="C4418" i="11"/>
  <c r="B4418" i="11" s="1"/>
  <c r="C4417" i="11"/>
  <c r="C4416" i="11"/>
  <c r="C4415" i="11"/>
  <c r="B4415" i="11" s="1"/>
  <c r="C4414" i="11"/>
  <c r="B4414" i="11" s="1"/>
  <c r="C4413" i="11"/>
  <c r="B4413" i="11" s="1"/>
  <c r="C4412" i="11"/>
  <c r="C4411" i="11"/>
  <c r="C4410" i="11"/>
  <c r="B4410" i="11" s="1"/>
  <c r="C4409" i="11"/>
  <c r="B4409" i="11" s="1"/>
  <c r="C4408" i="11"/>
  <c r="B4408" i="11" s="1"/>
  <c r="C4407" i="11"/>
  <c r="B4407" i="11" s="1"/>
  <c r="C4406" i="11"/>
  <c r="B4406" i="11" s="1"/>
  <c r="C4405" i="11"/>
  <c r="B4405" i="11" s="1"/>
  <c r="C4404" i="11"/>
  <c r="C4403" i="11"/>
  <c r="B4403" i="11" s="1"/>
  <c r="C4402" i="11"/>
  <c r="B4402" i="11" s="1"/>
  <c r="C4401" i="11"/>
  <c r="C4400" i="11"/>
  <c r="B4400" i="11" s="1"/>
  <c r="C4399" i="11"/>
  <c r="C4398" i="11"/>
  <c r="C4397" i="11"/>
  <c r="B4397" i="11" s="1"/>
  <c r="C4396" i="11"/>
  <c r="B4396" i="11" s="1"/>
  <c r="C4395" i="11"/>
  <c r="B4395" i="11" s="1"/>
  <c r="C4394" i="11"/>
  <c r="B4394" i="11" s="1"/>
  <c r="C4393" i="11"/>
  <c r="C4392" i="11"/>
  <c r="B4392" i="11" s="1"/>
  <c r="C4391" i="11"/>
  <c r="C4390" i="11"/>
  <c r="C4389" i="11"/>
  <c r="B4389" i="11" s="1"/>
  <c r="C4388" i="11"/>
  <c r="B4388" i="11" s="1"/>
  <c r="C4387" i="11"/>
  <c r="B4387" i="11" s="1"/>
  <c r="C4386" i="11"/>
  <c r="B4386" i="11" s="1"/>
  <c r="C4385" i="11"/>
  <c r="C4384" i="11"/>
  <c r="B4384" i="11" s="1"/>
  <c r="C4383" i="11"/>
  <c r="C4382" i="11"/>
  <c r="C4381" i="11"/>
  <c r="B4381" i="11" s="1"/>
  <c r="C4380" i="11"/>
  <c r="B4380" i="11" s="1"/>
  <c r="C4379" i="11"/>
  <c r="B4379" i="11" s="1"/>
  <c r="C4378" i="11"/>
  <c r="B4378" i="11" s="1"/>
  <c r="C4377" i="11"/>
  <c r="C4376" i="11"/>
  <c r="B4376" i="11" s="1"/>
  <c r="C4375" i="11"/>
  <c r="C4374" i="11"/>
  <c r="C4373" i="11"/>
  <c r="B4373" i="11" s="1"/>
  <c r="C4372" i="11"/>
  <c r="B4372" i="11" s="1"/>
  <c r="C4371" i="11"/>
  <c r="B4371" i="11" s="1"/>
  <c r="C4370" i="11"/>
  <c r="B4370" i="11" s="1"/>
  <c r="C4369" i="11"/>
  <c r="C4368" i="11"/>
  <c r="B4368" i="11" s="1"/>
  <c r="C4367" i="11"/>
  <c r="C4366" i="11"/>
  <c r="C4365" i="11"/>
  <c r="B4365" i="11" s="1"/>
  <c r="C4364" i="11"/>
  <c r="B4364" i="11" s="1"/>
  <c r="C4363" i="11"/>
  <c r="B4363" i="11" s="1"/>
  <c r="C4362" i="11"/>
  <c r="B4362" i="11" s="1"/>
  <c r="C4361" i="11"/>
  <c r="C4360" i="11"/>
  <c r="B4360" i="11" s="1"/>
  <c r="C4359" i="11"/>
  <c r="C4358" i="11"/>
  <c r="C4357" i="11"/>
  <c r="B4357" i="11" s="1"/>
  <c r="C4356" i="11"/>
  <c r="B4356" i="11" s="1"/>
  <c r="C4355" i="11"/>
  <c r="B4355" i="11" s="1"/>
  <c r="C4354" i="11"/>
  <c r="B4354" i="11" s="1"/>
  <c r="C4353" i="11"/>
  <c r="C4352" i="11"/>
  <c r="B4352" i="11" s="1"/>
  <c r="C4351" i="11"/>
  <c r="C4350" i="11"/>
  <c r="C4349" i="11"/>
  <c r="B4349" i="11" s="1"/>
  <c r="C4348" i="11"/>
  <c r="B4348" i="11" s="1"/>
  <c r="C4347" i="11"/>
  <c r="B4347" i="11" s="1"/>
  <c r="C4346" i="11"/>
  <c r="B4346" i="11" s="1"/>
  <c r="C4345" i="11"/>
  <c r="C4344" i="11"/>
  <c r="B4344" i="11" s="1"/>
  <c r="C4343" i="11"/>
  <c r="B4343" i="11" s="1"/>
  <c r="C4342" i="11"/>
  <c r="C4341" i="11"/>
  <c r="B4341" i="11" s="1"/>
  <c r="C4340" i="11"/>
  <c r="B4340" i="11" s="1"/>
  <c r="C4339" i="11"/>
  <c r="B4339" i="11" s="1"/>
  <c r="C4338" i="11"/>
  <c r="C4337" i="11"/>
  <c r="C4336" i="11"/>
  <c r="B4336" i="11" s="1"/>
  <c r="C4335" i="11"/>
  <c r="C4334" i="11"/>
  <c r="C4333" i="11"/>
  <c r="B4333" i="11" s="1"/>
  <c r="C4332" i="11"/>
  <c r="B4332" i="11" s="1"/>
  <c r="C4331" i="11"/>
  <c r="B4331" i="11" s="1"/>
  <c r="C4330" i="11"/>
  <c r="C4329" i="11"/>
  <c r="C4328" i="11"/>
  <c r="B4328" i="11" s="1"/>
  <c r="C4327" i="11"/>
  <c r="B4327" i="11" s="1"/>
  <c r="C4326" i="11"/>
  <c r="C4325" i="11"/>
  <c r="B4325" i="11" s="1"/>
  <c r="C4324" i="11"/>
  <c r="B4324" i="11" s="1"/>
  <c r="C4323" i="11"/>
  <c r="B4323" i="11" s="1"/>
  <c r="C4322" i="11"/>
  <c r="B4322" i="11" s="1"/>
  <c r="C4321" i="11"/>
  <c r="C4320" i="11"/>
  <c r="B4320" i="11" s="1"/>
  <c r="C4319" i="11"/>
  <c r="B4319" i="11" s="1"/>
  <c r="C4318" i="11"/>
  <c r="B4318" i="11" s="1"/>
  <c r="C4317" i="11"/>
  <c r="B4317" i="11" s="1"/>
  <c r="C4316" i="11"/>
  <c r="B4316" i="11" s="1"/>
  <c r="C4315" i="11"/>
  <c r="B4315" i="11" s="1"/>
  <c r="C4314" i="11"/>
  <c r="C4313" i="11"/>
  <c r="C4312" i="11"/>
  <c r="B4312" i="11" s="1"/>
  <c r="C4311" i="11"/>
  <c r="B4311" i="11" s="1"/>
  <c r="C4310" i="11"/>
  <c r="B4310" i="11" s="1"/>
  <c r="C4309" i="11"/>
  <c r="B4309" i="11" s="1"/>
  <c r="C4308" i="11"/>
  <c r="B4308" i="11" s="1"/>
  <c r="C4307" i="11"/>
  <c r="B4307" i="11" s="1"/>
  <c r="C4306" i="11"/>
  <c r="C4305" i="11"/>
  <c r="C4304" i="11"/>
  <c r="B4304" i="11" s="1"/>
  <c r="C4303" i="11"/>
  <c r="C4302" i="11"/>
  <c r="C4301" i="11"/>
  <c r="B4301" i="11" s="1"/>
  <c r="C4300" i="11"/>
  <c r="B4300" i="11" s="1"/>
  <c r="C4299" i="11"/>
  <c r="B4299" i="11" s="1"/>
  <c r="C4298" i="11"/>
  <c r="C4297" i="11"/>
  <c r="C4296" i="11"/>
  <c r="B4296" i="11" s="1"/>
  <c r="C4295" i="11"/>
  <c r="B4295" i="11" s="1"/>
  <c r="C4294" i="11"/>
  <c r="C4293" i="11"/>
  <c r="B4293" i="11" s="1"/>
  <c r="C4292" i="11"/>
  <c r="B4292" i="11" s="1"/>
  <c r="C4291" i="11"/>
  <c r="B4291" i="11" s="1"/>
  <c r="C4290" i="11"/>
  <c r="C4289" i="11"/>
  <c r="C4288" i="11"/>
  <c r="B4288" i="11" s="1"/>
  <c r="C4287" i="11"/>
  <c r="B4287" i="11" s="1"/>
  <c r="C4286" i="11"/>
  <c r="B4286" i="11" s="1"/>
  <c r="C4285" i="11"/>
  <c r="B4285" i="11" s="1"/>
  <c r="C4284" i="11"/>
  <c r="B4284" i="11" s="1"/>
  <c r="C4283" i="11"/>
  <c r="B4283" i="11" s="1"/>
  <c r="C4282" i="11"/>
  <c r="B4282" i="11" s="1"/>
  <c r="C4281" i="11"/>
  <c r="C4280" i="11"/>
  <c r="B4280" i="11" s="1"/>
  <c r="C4279" i="11"/>
  <c r="B4279" i="11" s="1"/>
  <c r="C4278" i="11"/>
  <c r="B4278" i="11" s="1"/>
  <c r="C4277" i="11"/>
  <c r="B4277" i="11" s="1"/>
  <c r="C4276" i="11"/>
  <c r="B4276" i="11" s="1"/>
  <c r="C4275" i="11"/>
  <c r="B4275" i="11" s="1"/>
  <c r="C4274" i="11"/>
  <c r="B4274" i="11" s="1"/>
  <c r="C4273" i="11"/>
  <c r="C4272" i="11"/>
  <c r="B4272" i="11" s="1"/>
  <c r="C4271" i="11"/>
  <c r="B4271" i="11" s="1"/>
  <c r="C4270" i="11"/>
  <c r="C4269" i="11"/>
  <c r="B4269" i="11" s="1"/>
  <c r="C4268" i="11"/>
  <c r="B4268" i="11" s="1"/>
  <c r="C4267" i="11"/>
  <c r="B4267" i="11" s="1"/>
  <c r="C4266" i="11"/>
  <c r="C4265" i="11"/>
  <c r="C4264" i="11"/>
  <c r="B4264" i="11" s="1"/>
  <c r="C4263" i="11"/>
  <c r="C4262" i="11"/>
  <c r="C4261" i="11"/>
  <c r="B4261" i="11" s="1"/>
  <c r="C4260" i="11"/>
  <c r="B4260" i="11" s="1"/>
  <c r="C4259" i="11"/>
  <c r="B4259" i="11" s="1"/>
  <c r="C4258" i="11"/>
  <c r="B4258" i="11" s="1"/>
  <c r="C4257" i="11"/>
  <c r="C4256" i="11"/>
  <c r="B4256" i="11" s="1"/>
  <c r="C4255" i="11"/>
  <c r="B4255" i="11" s="1"/>
  <c r="C4254" i="11"/>
  <c r="B4254" i="11" s="1"/>
  <c r="C4253" i="11"/>
  <c r="B4253" i="11" s="1"/>
  <c r="C4252" i="11"/>
  <c r="B4252" i="11" s="1"/>
  <c r="C4251" i="11"/>
  <c r="B4251" i="11" s="1"/>
  <c r="C4250" i="11"/>
  <c r="C4249" i="11"/>
  <c r="C4248" i="11"/>
  <c r="C4247" i="11"/>
  <c r="B4247" i="11" s="1"/>
  <c r="C4246" i="11"/>
  <c r="B4246" i="11" s="1"/>
  <c r="C4245" i="11"/>
  <c r="C4244" i="11"/>
  <c r="B4244" i="11" s="1"/>
  <c r="C4243" i="11"/>
  <c r="B4243" i="11" s="1"/>
  <c r="C4242" i="11"/>
  <c r="B4242" i="11" s="1"/>
  <c r="C4241" i="11"/>
  <c r="B4241" i="11" s="1"/>
  <c r="C4240" i="11"/>
  <c r="B4240" i="11" s="1"/>
  <c r="C4239" i="11"/>
  <c r="C4238" i="11"/>
  <c r="C4237" i="11"/>
  <c r="B4237" i="11" s="1"/>
  <c r="C4236" i="11"/>
  <c r="B4236" i="11" s="1"/>
  <c r="C4235" i="11"/>
  <c r="B4235" i="11" s="1"/>
  <c r="C4234" i="11"/>
  <c r="C4233" i="11"/>
  <c r="B4233" i="11" s="1"/>
  <c r="C4232" i="11"/>
  <c r="B4232" i="11" s="1"/>
  <c r="C4231" i="11"/>
  <c r="B4231" i="11" s="1"/>
  <c r="C4230" i="11"/>
  <c r="B4230" i="11" s="1"/>
  <c r="C4229" i="11"/>
  <c r="C4228" i="11"/>
  <c r="C4227" i="11"/>
  <c r="B4227" i="11" s="1"/>
  <c r="C4226" i="11"/>
  <c r="B4226" i="11" s="1"/>
  <c r="C4225" i="11"/>
  <c r="B4225" i="11" s="1"/>
  <c r="C4224" i="11"/>
  <c r="B4224" i="11" s="1"/>
  <c r="C4223" i="11"/>
  <c r="B4223" i="11" s="1"/>
  <c r="C4222" i="11"/>
  <c r="B4222" i="11" s="1"/>
  <c r="C4221" i="11"/>
  <c r="C4220" i="11"/>
  <c r="C4219" i="11"/>
  <c r="B4219" i="11" s="1"/>
  <c r="C4218" i="11"/>
  <c r="B4218" i="11" s="1"/>
  <c r="C4217" i="11"/>
  <c r="B4217" i="11" s="1"/>
  <c r="C4216" i="11"/>
  <c r="B4216" i="11" s="1"/>
  <c r="C4215" i="11"/>
  <c r="B4215" i="11" s="1"/>
  <c r="C4214" i="11"/>
  <c r="B4214" i="11" s="1"/>
  <c r="C4213" i="11"/>
  <c r="C4212" i="11"/>
  <c r="C4211" i="11"/>
  <c r="B4211" i="11" s="1"/>
  <c r="C4210" i="11"/>
  <c r="B4210" i="11" s="1"/>
  <c r="C4209" i="11"/>
  <c r="B4209" i="11" s="1"/>
  <c r="C4208" i="11"/>
  <c r="B4208" i="11" s="1"/>
  <c r="C4207" i="11"/>
  <c r="B4207" i="11" s="1"/>
  <c r="C4206" i="11"/>
  <c r="B4206" i="11" s="1"/>
  <c r="C4205" i="11"/>
  <c r="C4204" i="11"/>
  <c r="C4203" i="11"/>
  <c r="B4203" i="11" s="1"/>
  <c r="C4202" i="11"/>
  <c r="B4202" i="11" s="1"/>
  <c r="C4201" i="11"/>
  <c r="B4201" i="11" s="1"/>
  <c r="C4200" i="11"/>
  <c r="B4200" i="11" s="1"/>
  <c r="C4199" i="11"/>
  <c r="B4199" i="11" s="1"/>
  <c r="C4198" i="11"/>
  <c r="B4198" i="11" s="1"/>
  <c r="C4197" i="11"/>
  <c r="C4196" i="11"/>
  <c r="C4195" i="11"/>
  <c r="B4195" i="11" s="1"/>
  <c r="C4194" i="11"/>
  <c r="C4193" i="11"/>
  <c r="B4193" i="11" s="1"/>
  <c r="C4192" i="11"/>
  <c r="B4192" i="11" s="1"/>
  <c r="C4191" i="11"/>
  <c r="B4191" i="11" s="1"/>
  <c r="C4190" i="11"/>
  <c r="B4190" i="11" s="1"/>
  <c r="C4189" i="11"/>
  <c r="C4188" i="11"/>
  <c r="C4187" i="11"/>
  <c r="B4187" i="11" s="1"/>
  <c r="C4186" i="11"/>
  <c r="C4185" i="11"/>
  <c r="B4185" i="11" s="1"/>
  <c r="C4184" i="11"/>
  <c r="B4184" i="11" s="1"/>
  <c r="C4183" i="11"/>
  <c r="B4183" i="11" s="1"/>
  <c r="C4182" i="11"/>
  <c r="B4182" i="11" s="1"/>
  <c r="C4181" i="11"/>
  <c r="C4180" i="11"/>
  <c r="C4179" i="11"/>
  <c r="B4179" i="11" s="1"/>
  <c r="C4178" i="11"/>
  <c r="C4177" i="11"/>
  <c r="B4177" i="11" s="1"/>
  <c r="C4176" i="11"/>
  <c r="B4176" i="11" s="1"/>
  <c r="C4175" i="11"/>
  <c r="B4175" i="11" s="1"/>
  <c r="C4174" i="11"/>
  <c r="B4174" i="11" s="1"/>
  <c r="C4173" i="11"/>
  <c r="C4172" i="11"/>
  <c r="C4171" i="11"/>
  <c r="B4171" i="11" s="1"/>
  <c r="C4170" i="11"/>
  <c r="C4169" i="11"/>
  <c r="B4169" i="11" s="1"/>
  <c r="C4168" i="11"/>
  <c r="B4168" i="11" s="1"/>
  <c r="C4167" i="11"/>
  <c r="B4167" i="11" s="1"/>
  <c r="C4166" i="11"/>
  <c r="B4166" i="11" s="1"/>
  <c r="C4165" i="11"/>
  <c r="C4164" i="11"/>
  <c r="C4163" i="11"/>
  <c r="B4163" i="11" s="1"/>
  <c r="C4162" i="11"/>
  <c r="C4161" i="11"/>
  <c r="B4161" i="11" s="1"/>
  <c r="C4160" i="11"/>
  <c r="B4160" i="11" s="1"/>
  <c r="C4159" i="11"/>
  <c r="B4159" i="11" s="1"/>
  <c r="C4158" i="11"/>
  <c r="B4158" i="11" s="1"/>
  <c r="C4157" i="11"/>
  <c r="C4156" i="11"/>
  <c r="C4155" i="11"/>
  <c r="B4155" i="11" s="1"/>
  <c r="C4154" i="11"/>
  <c r="C4153" i="11"/>
  <c r="B4153" i="11" s="1"/>
  <c r="C4152" i="11"/>
  <c r="B4152" i="11" s="1"/>
  <c r="C4151" i="11"/>
  <c r="B4151" i="11" s="1"/>
  <c r="C4150" i="11"/>
  <c r="B4150" i="11" s="1"/>
  <c r="C4149" i="11"/>
  <c r="C4148" i="11"/>
  <c r="C4147" i="11"/>
  <c r="B4147" i="11" s="1"/>
  <c r="C4146" i="11"/>
  <c r="C4145" i="11"/>
  <c r="B4145" i="11" s="1"/>
  <c r="C4144" i="11"/>
  <c r="B4144" i="11" s="1"/>
  <c r="C4143" i="11"/>
  <c r="B4143" i="11" s="1"/>
  <c r="C4142" i="11"/>
  <c r="B4142" i="11" s="1"/>
  <c r="C4141" i="11"/>
  <c r="C4140" i="11"/>
  <c r="C4139" i="11"/>
  <c r="B4139" i="11" s="1"/>
  <c r="C4138" i="11"/>
  <c r="C4137" i="11"/>
  <c r="B4137" i="11" s="1"/>
  <c r="C4136" i="11"/>
  <c r="B4136" i="11" s="1"/>
  <c r="C4135" i="11"/>
  <c r="B4135" i="11" s="1"/>
  <c r="C4134" i="11"/>
  <c r="B4134" i="11" s="1"/>
  <c r="C4133" i="11"/>
  <c r="C4132" i="11"/>
  <c r="C4131" i="11"/>
  <c r="B4131" i="11" s="1"/>
  <c r="C4130" i="11"/>
  <c r="C4129" i="11"/>
  <c r="B4129" i="11" s="1"/>
  <c r="C4128" i="11"/>
  <c r="B4128" i="11" s="1"/>
  <c r="C4127" i="11"/>
  <c r="B4127" i="11" s="1"/>
  <c r="C4126" i="11"/>
  <c r="B4126" i="11" s="1"/>
  <c r="C4125" i="11"/>
  <c r="C4124" i="11"/>
  <c r="C4123" i="11"/>
  <c r="B4123" i="11" s="1"/>
  <c r="C4122" i="11"/>
  <c r="B4122" i="11" s="1"/>
  <c r="C4121" i="11"/>
  <c r="B4121" i="11" s="1"/>
  <c r="C4120" i="11"/>
  <c r="B4120" i="11" s="1"/>
  <c r="C4119" i="11"/>
  <c r="B4119" i="11" s="1"/>
  <c r="C4118" i="11"/>
  <c r="B4118" i="11" s="1"/>
  <c r="C4117" i="11"/>
  <c r="C4116" i="11"/>
  <c r="C4115" i="11"/>
  <c r="B4115" i="11" s="1"/>
  <c r="C4114" i="11"/>
  <c r="B4114" i="11" s="1"/>
  <c r="C4113" i="11"/>
  <c r="B4113" i="11" s="1"/>
  <c r="C4112" i="11"/>
  <c r="B4112" i="11" s="1"/>
  <c r="C4111" i="11"/>
  <c r="B4111" i="11" s="1"/>
  <c r="C4110" i="11"/>
  <c r="B4110" i="11" s="1"/>
  <c r="C4109" i="11"/>
  <c r="C4108" i="11"/>
  <c r="C4107" i="11"/>
  <c r="B4107" i="11" s="1"/>
  <c r="C4106" i="11"/>
  <c r="C4105" i="11"/>
  <c r="B4105" i="11" s="1"/>
  <c r="C4104" i="11"/>
  <c r="B4104" i="11" s="1"/>
  <c r="C4103" i="11"/>
  <c r="B4103" i="11" s="1"/>
  <c r="C4102" i="11"/>
  <c r="B4102" i="11" s="1"/>
  <c r="C4101" i="11"/>
  <c r="C4100" i="11"/>
  <c r="C4099" i="11"/>
  <c r="B4099" i="11" s="1"/>
  <c r="C4098" i="11"/>
  <c r="C4097" i="11"/>
  <c r="B4097" i="11" s="1"/>
  <c r="C4096" i="11"/>
  <c r="B4096" i="11" s="1"/>
  <c r="C4095" i="11"/>
  <c r="B4095" i="11" s="1"/>
  <c r="C4094" i="11"/>
  <c r="B4094" i="11" s="1"/>
  <c r="C4093" i="11"/>
  <c r="C4092" i="11"/>
  <c r="C4091" i="11"/>
  <c r="B4091" i="11" s="1"/>
  <c r="C4090" i="11"/>
  <c r="B4090" i="11" s="1"/>
  <c r="C4089" i="11"/>
  <c r="B4089" i="11" s="1"/>
  <c r="C4088" i="11"/>
  <c r="B4088" i="11" s="1"/>
  <c r="C4087" i="11"/>
  <c r="B4087" i="11" s="1"/>
  <c r="C4086" i="11"/>
  <c r="B4086" i="11" s="1"/>
  <c r="C4085" i="11"/>
  <c r="C4084" i="11"/>
  <c r="C4083" i="11"/>
  <c r="B4083" i="11" s="1"/>
  <c r="C4082" i="11"/>
  <c r="B4082" i="11" s="1"/>
  <c r="C4081" i="11"/>
  <c r="B4081" i="11" s="1"/>
  <c r="C4080" i="11"/>
  <c r="B4080" i="11" s="1"/>
  <c r="C4079" i="11"/>
  <c r="B4079" i="11" s="1"/>
  <c r="C4078" i="11"/>
  <c r="B4078" i="11" s="1"/>
  <c r="C4077" i="11"/>
  <c r="C4076" i="11"/>
  <c r="C4075" i="11"/>
  <c r="B4075" i="11" s="1"/>
  <c r="C4074" i="11"/>
  <c r="C4073" i="11"/>
  <c r="B4073" i="11" s="1"/>
  <c r="C4072" i="11"/>
  <c r="B4072" i="11" s="1"/>
  <c r="C4071" i="11"/>
  <c r="B4071" i="11" s="1"/>
  <c r="C4070" i="11"/>
  <c r="B4070" i="11" s="1"/>
  <c r="C4069" i="11"/>
  <c r="B4069" i="11" s="1"/>
  <c r="C4068" i="11"/>
  <c r="C4067" i="11"/>
  <c r="B4067" i="11" s="1"/>
  <c r="C4066" i="11"/>
  <c r="C4065" i="11"/>
  <c r="B4065" i="11" s="1"/>
  <c r="C4064" i="11"/>
  <c r="B4064" i="11" s="1"/>
  <c r="C4063" i="11"/>
  <c r="B4063" i="11" s="1"/>
  <c r="C4062" i="11"/>
  <c r="B4062" i="11" s="1"/>
  <c r="C4061" i="11"/>
  <c r="B4061" i="11" s="1"/>
  <c r="C4060" i="11"/>
  <c r="C4059" i="11"/>
  <c r="B4059" i="11" s="1"/>
  <c r="C4058" i="11"/>
  <c r="C4057" i="11"/>
  <c r="B4057" i="11" s="1"/>
  <c r="C4056" i="11"/>
  <c r="C4055" i="11"/>
  <c r="C4054" i="11"/>
  <c r="B4054" i="11" s="1"/>
  <c r="C4053" i="11"/>
  <c r="B4053" i="11" s="1"/>
  <c r="C4052" i="11"/>
  <c r="B4052" i="11" s="1"/>
  <c r="C4051" i="11"/>
  <c r="B4051" i="11" s="1"/>
  <c r="C4050" i="11"/>
  <c r="B4050" i="11" s="1"/>
  <c r="C4049" i="11"/>
  <c r="B4049" i="11" s="1"/>
  <c r="C4048" i="11"/>
  <c r="B4048" i="11" s="1"/>
  <c r="C4047" i="11"/>
  <c r="C4046" i="11"/>
  <c r="B4046" i="11" s="1"/>
  <c r="C4045" i="11"/>
  <c r="C4044" i="11"/>
  <c r="C4043" i="11"/>
  <c r="B4043" i="11" s="1"/>
  <c r="C4042" i="11"/>
  <c r="C4041" i="11"/>
  <c r="B4041" i="11" s="1"/>
  <c r="C4040" i="11"/>
  <c r="B4040" i="11" s="1"/>
  <c r="C4039" i="11"/>
  <c r="C4038" i="11"/>
  <c r="B4038" i="11" s="1"/>
  <c r="C4037" i="11"/>
  <c r="B4037" i="11" s="1"/>
  <c r="C4036" i="11"/>
  <c r="C4035" i="11"/>
  <c r="C4034" i="11"/>
  <c r="B4034" i="11" s="1"/>
  <c r="C4033" i="11"/>
  <c r="B4033" i="11" s="1"/>
  <c r="C4032" i="11"/>
  <c r="C4031" i="11"/>
  <c r="C4030" i="11"/>
  <c r="B4030" i="11" s="1"/>
  <c r="C4029" i="11"/>
  <c r="B4029" i="11" s="1"/>
  <c r="C4028" i="11"/>
  <c r="C4027" i="11"/>
  <c r="B4027" i="11" s="1"/>
  <c r="C4026" i="11"/>
  <c r="C4025" i="11"/>
  <c r="B4025" i="11" s="1"/>
  <c r="C4024" i="11"/>
  <c r="C4023" i="11"/>
  <c r="B4023" i="11" s="1"/>
  <c r="C4022" i="11"/>
  <c r="B4022" i="11" s="1"/>
  <c r="C4021" i="11"/>
  <c r="C4020" i="11"/>
  <c r="C4019" i="11"/>
  <c r="B4019" i="11" s="1"/>
  <c r="C4018" i="11"/>
  <c r="B4018" i="11" s="1"/>
  <c r="C4017" i="11"/>
  <c r="C4016" i="11"/>
  <c r="C4015" i="11"/>
  <c r="B4015" i="11" s="1"/>
  <c r="C4014" i="11"/>
  <c r="B4014" i="11" s="1"/>
  <c r="C4013" i="11"/>
  <c r="B4013" i="11" s="1"/>
  <c r="C4012" i="11"/>
  <c r="C4011" i="11"/>
  <c r="C4010" i="11"/>
  <c r="B4010" i="11" s="1"/>
  <c r="C4009" i="11"/>
  <c r="B4009" i="11" s="1"/>
  <c r="C4008" i="11"/>
  <c r="B4008" i="11" s="1"/>
  <c r="C4007" i="11"/>
  <c r="B4007" i="11" s="1"/>
  <c r="C4006" i="11"/>
  <c r="C4005" i="11"/>
  <c r="B4005" i="11" s="1"/>
  <c r="C4004" i="11"/>
  <c r="C4003" i="11"/>
  <c r="C4002" i="11"/>
  <c r="B4002" i="11" s="1"/>
  <c r="C4001" i="11"/>
  <c r="B4001" i="11" s="1"/>
  <c r="C4000" i="11"/>
  <c r="B4000" i="11" s="1"/>
  <c r="C3999" i="11"/>
  <c r="B3999" i="11" s="1"/>
  <c r="C3998" i="11"/>
  <c r="C3997" i="11"/>
  <c r="B3997" i="11" s="1"/>
  <c r="C3996" i="11"/>
  <c r="C3995" i="11"/>
  <c r="C3994" i="11"/>
  <c r="B3994" i="11" s="1"/>
  <c r="C3993" i="11"/>
  <c r="B3993" i="11" s="1"/>
  <c r="C3992" i="11"/>
  <c r="B3992" i="11" s="1"/>
  <c r="C3991" i="11"/>
  <c r="B3991" i="11" s="1"/>
  <c r="C3990" i="11"/>
  <c r="C3989" i="11"/>
  <c r="B3989" i="11" s="1"/>
  <c r="C3988" i="11"/>
  <c r="C3987" i="11"/>
  <c r="C3986" i="11"/>
  <c r="B3986" i="11" s="1"/>
  <c r="C3985" i="11"/>
  <c r="B3985" i="11" s="1"/>
  <c r="C3984" i="11"/>
  <c r="B3984" i="11" s="1"/>
  <c r="C3983" i="11"/>
  <c r="B3983" i="11" s="1"/>
  <c r="C3982" i="11"/>
  <c r="C3981" i="11"/>
  <c r="B3981" i="11" s="1"/>
  <c r="C3980" i="11"/>
  <c r="C3979" i="11"/>
  <c r="C3978" i="11"/>
  <c r="B3978" i="11" s="1"/>
  <c r="C3977" i="11"/>
  <c r="B3977" i="11" s="1"/>
  <c r="C3976" i="11"/>
  <c r="B3976" i="11" s="1"/>
  <c r="C3975" i="11"/>
  <c r="B3975" i="11" s="1"/>
  <c r="C3974" i="11"/>
  <c r="C3973" i="11"/>
  <c r="B3973" i="11" s="1"/>
  <c r="C3972" i="11"/>
  <c r="C3971" i="11"/>
  <c r="C3970" i="11"/>
  <c r="B3970" i="11" s="1"/>
  <c r="C3969" i="11"/>
  <c r="B3969" i="11" s="1"/>
  <c r="C3968" i="11"/>
  <c r="B3968" i="11" s="1"/>
  <c r="C3967" i="11"/>
  <c r="B3967" i="11" s="1"/>
  <c r="C3966" i="11"/>
  <c r="C3965" i="11"/>
  <c r="B3965" i="11" s="1"/>
  <c r="C3964" i="11"/>
  <c r="C3963" i="11"/>
  <c r="C3962" i="11"/>
  <c r="B3962" i="11" s="1"/>
  <c r="C3961" i="11"/>
  <c r="B3961" i="11" s="1"/>
  <c r="C3960" i="11"/>
  <c r="B3960" i="11" s="1"/>
  <c r="C3959" i="11"/>
  <c r="B3959" i="11" s="1"/>
  <c r="C3958" i="11"/>
  <c r="C3957" i="11"/>
  <c r="B3957" i="11" s="1"/>
  <c r="C3956" i="11"/>
  <c r="C3955" i="11"/>
  <c r="C3954" i="11"/>
  <c r="B3954" i="11" s="1"/>
  <c r="C3953" i="11"/>
  <c r="B3953" i="11" s="1"/>
  <c r="C3952" i="11"/>
  <c r="B3952" i="11" s="1"/>
  <c r="C3951" i="11"/>
  <c r="B3951" i="11" s="1"/>
  <c r="C3950" i="11"/>
  <c r="C3949" i="11"/>
  <c r="B3949" i="11" s="1"/>
  <c r="C3948" i="11"/>
  <c r="C3947" i="11"/>
  <c r="C3946" i="11"/>
  <c r="B3946" i="11" s="1"/>
  <c r="C3945" i="11"/>
  <c r="B3945" i="11" s="1"/>
  <c r="C3944" i="11"/>
  <c r="B3944" i="11" s="1"/>
  <c r="C3943" i="11"/>
  <c r="B3943" i="11" s="1"/>
  <c r="C3942" i="11"/>
  <c r="C3941" i="11"/>
  <c r="B3941" i="11" s="1"/>
  <c r="C3940" i="11"/>
  <c r="C3939" i="11"/>
  <c r="C3938" i="11"/>
  <c r="B3938" i="11" s="1"/>
  <c r="C3937" i="11"/>
  <c r="B3937" i="11" s="1"/>
  <c r="C3936" i="11"/>
  <c r="B3936" i="11" s="1"/>
  <c r="C3935" i="11"/>
  <c r="B3935" i="11" s="1"/>
  <c r="C3934" i="11"/>
  <c r="C3933" i="11"/>
  <c r="B3933" i="11" s="1"/>
  <c r="C3932" i="11"/>
  <c r="C3931" i="11"/>
  <c r="C3930" i="11"/>
  <c r="B3930" i="11" s="1"/>
  <c r="C3929" i="11"/>
  <c r="B3929" i="11" s="1"/>
  <c r="C3928" i="11"/>
  <c r="B3928" i="11" s="1"/>
  <c r="C3927" i="11"/>
  <c r="B3927" i="11" s="1"/>
  <c r="C3926" i="11"/>
  <c r="C3925" i="11"/>
  <c r="B3925" i="11" s="1"/>
  <c r="C3924" i="11"/>
  <c r="C3923" i="11"/>
  <c r="C3922" i="11"/>
  <c r="B3922" i="11" s="1"/>
  <c r="C3921" i="11"/>
  <c r="B3921" i="11" s="1"/>
  <c r="C3920" i="11"/>
  <c r="B3920" i="11" s="1"/>
  <c r="C3919" i="11"/>
  <c r="B3919" i="11" s="1"/>
  <c r="C3918" i="11"/>
  <c r="C3917" i="11"/>
  <c r="B3917" i="11" s="1"/>
  <c r="C3916" i="11"/>
  <c r="C3915" i="11"/>
  <c r="C3914" i="11"/>
  <c r="B3914" i="11" s="1"/>
  <c r="C3913" i="11"/>
  <c r="B3913" i="11" s="1"/>
  <c r="C3912" i="11"/>
  <c r="B3912" i="11" s="1"/>
  <c r="C3911" i="11"/>
  <c r="B3911" i="11" s="1"/>
  <c r="C3910" i="11"/>
  <c r="C3909" i="11"/>
  <c r="B3909" i="11" s="1"/>
  <c r="C3908" i="11"/>
  <c r="C3907" i="11"/>
  <c r="C3906" i="11"/>
  <c r="B3906" i="11" s="1"/>
  <c r="C3905" i="11"/>
  <c r="B3905" i="11" s="1"/>
  <c r="C3904" i="11"/>
  <c r="B3904" i="11" s="1"/>
  <c r="C3903" i="11"/>
  <c r="B3903" i="11" s="1"/>
  <c r="C3902" i="11"/>
  <c r="C3901" i="11"/>
  <c r="B3901" i="11" s="1"/>
  <c r="C3900" i="11"/>
  <c r="C3899" i="11"/>
  <c r="C3898" i="11"/>
  <c r="B3898" i="11" s="1"/>
  <c r="C3897" i="11"/>
  <c r="B3897" i="11" s="1"/>
  <c r="C3896" i="11"/>
  <c r="B3896" i="11" s="1"/>
  <c r="C3895" i="11"/>
  <c r="B3895" i="11" s="1"/>
  <c r="C3894" i="11"/>
  <c r="C3893" i="11"/>
  <c r="B3893" i="11" s="1"/>
  <c r="C3892" i="11"/>
  <c r="C3891" i="11"/>
  <c r="C3890" i="11"/>
  <c r="B3890" i="11" s="1"/>
  <c r="C3889" i="11"/>
  <c r="B3889" i="11" s="1"/>
  <c r="C3888" i="11"/>
  <c r="B3888" i="11" s="1"/>
  <c r="C3887" i="11"/>
  <c r="B3887" i="11" s="1"/>
  <c r="C3886" i="11"/>
  <c r="C3885" i="11"/>
  <c r="B3885" i="11" s="1"/>
  <c r="C3884" i="11"/>
  <c r="C3883" i="11"/>
  <c r="C3882" i="11"/>
  <c r="B3882" i="11" s="1"/>
  <c r="C3881" i="11"/>
  <c r="B3881" i="11" s="1"/>
  <c r="C3880" i="11"/>
  <c r="B3880" i="11" s="1"/>
  <c r="C3879" i="11"/>
  <c r="B3879" i="11" s="1"/>
  <c r="C3878" i="11"/>
  <c r="C3877" i="11"/>
  <c r="B3877" i="11" s="1"/>
  <c r="C3876" i="11"/>
  <c r="C3875" i="11"/>
  <c r="C3874" i="11"/>
  <c r="B3874" i="11" s="1"/>
  <c r="C3873" i="11"/>
  <c r="B3873" i="11" s="1"/>
  <c r="C3872" i="11"/>
  <c r="B3872" i="11" s="1"/>
  <c r="C3871" i="11"/>
  <c r="B3871" i="11" s="1"/>
  <c r="C3870" i="11"/>
  <c r="C3869" i="11"/>
  <c r="B3869" i="11" s="1"/>
  <c r="C3868" i="11"/>
  <c r="C3867" i="11"/>
  <c r="C3866" i="11"/>
  <c r="B3866" i="11" s="1"/>
  <c r="C3865" i="11"/>
  <c r="B3865" i="11" s="1"/>
  <c r="C3864" i="11"/>
  <c r="B3864" i="11" s="1"/>
  <c r="C3863" i="11"/>
  <c r="B3863" i="11" s="1"/>
  <c r="C3862" i="11"/>
  <c r="C3861" i="11"/>
  <c r="B3861" i="11" s="1"/>
  <c r="C3860" i="11"/>
  <c r="C3859" i="11"/>
  <c r="C3858" i="11"/>
  <c r="B3858" i="11" s="1"/>
  <c r="C3857" i="11"/>
  <c r="B3857" i="11" s="1"/>
  <c r="C3856" i="11"/>
  <c r="B3856" i="11" s="1"/>
  <c r="C3855" i="11"/>
  <c r="B3855" i="11" s="1"/>
  <c r="C3854" i="11"/>
  <c r="C3853" i="11"/>
  <c r="B3853" i="11" s="1"/>
  <c r="C3852" i="11"/>
  <c r="C3851" i="11"/>
  <c r="C3850" i="11"/>
  <c r="B3850" i="11" s="1"/>
  <c r="C3849" i="11"/>
  <c r="B3849" i="11" s="1"/>
  <c r="C3848" i="11"/>
  <c r="B3848" i="11" s="1"/>
  <c r="C3847" i="11"/>
  <c r="B3847" i="11" s="1"/>
  <c r="C3846" i="11"/>
  <c r="C3845" i="11"/>
  <c r="B3845" i="11" s="1"/>
  <c r="C3844" i="11"/>
  <c r="C3843" i="11"/>
  <c r="C3842" i="11"/>
  <c r="B3842" i="11" s="1"/>
  <c r="C3841" i="11"/>
  <c r="B3841" i="11" s="1"/>
  <c r="C3840" i="11"/>
  <c r="B3840" i="11" s="1"/>
  <c r="C3839" i="11"/>
  <c r="B3839" i="11" s="1"/>
  <c r="C3838" i="11"/>
  <c r="C3837" i="11"/>
  <c r="B3837" i="11" s="1"/>
  <c r="C3836" i="11"/>
  <c r="C3835" i="11"/>
  <c r="C3834" i="11"/>
  <c r="B3834" i="11" s="1"/>
  <c r="C3833" i="11"/>
  <c r="B3833" i="11" s="1"/>
  <c r="C3832" i="11"/>
  <c r="B3832" i="11" s="1"/>
  <c r="C3831" i="11"/>
  <c r="B3831" i="11" s="1"/>
  <c r="C3830" i="11"/>
  <c r="C3829" i="11"/>
  <c r="B3829" i="11" s="1"/>
  <c r="C3828" i="11"/>
  <c r="C3827" i="11"/>
  <c r="C3826" i="11"/>
  <c r="B3826" i="11" s="1"/>
  <c r="C3825" i="11"/>
  <c r="B3825" i="11" s="1"/>
  <c r="C3824" i="11"/>
  <c r="B3824" i="11" s="1"/>
  <c r="C3823" i="11"/>
  <c r="B3823" i="11" s="1"/>
  <c r="C3822" i="11"/>
  <c r="C3821" i="11"/>
  <c r="B3821" i="11" s="1"/>
  <c r="C3820" i="11"/>
  <c r="C3819" i="11"/>
  <c r="C3818" i="11"/>
  <c r="C3817" i="11"/>
  <c r="B3817" i="11" s="1"/>
  <c r="C3816" i="11"/>
  <c r="B3816" i="11" s="1"/>
  <c r="C3815" i="11"/>
  <c r="B3815" i="11" s="1"/>
  <c r="C3814" i="11"/>
  <c r="C3813" i="11"/>
  <c r="B3813" i="11" s="1"/>
  <c r="C3812" i="11"/>
  <c r="C3811" i="11"/>
  <c r="C3810" i="11"/>
  <c r="B3810" i="11" s="1"/>
  <c r="C3809" i="11"/>
  <c r="B3809" i="11" s="1"/>
  <c r="C3808" i="11"/>
  <c r="B3808" i="11" s="1"/>
  <c r="C3807" i="11"/>
  <c r="B3807" i="11" s="1"/>
  <c r="C3806" i="11"/>
  <c r="C3805" i="11"/>
  <c r="B3805" i="11" s="1"/>
  <c r="C3804" i="11"/>
  <c r="C3803" i="11"/>
  <c r="C3802" i="11"/>
  <c r="B3802" i="11" s="1"/>
  <c r="C3801" i="11"/>
  <c r="B3801" i="11" s="1"/>
  <c r="C3800" i="11"/>
  <c r="B3800" i="11" s="1"/>
  <c r="C3799" i="11"/>
  <c r="B3799" i="11" s="1"/>
  <c r="C3798" i="11"/>
  <c r="C3797" i="11"/>
  <c r="B3797" i="11" s="1"/>
  <c r="C3796" i="11"/>
  <c r="C3795" i="11"/>
  <c r="C3794" i="11"/>
  <c r="B3794" i="11" s="1"/>
  <c r="C3793" i="11"/>
  <c r="B3793" i="11" s="1"/>
  <c r="C3792" i="11"/>
  <c r="B3792" i="11" s="1"/>
  <c r="C3791" i="11"/>
  <c r="B3791" i="11" s="1"/>
  <c r="C3790" i="11"/>
  <c r="C3789" i="11"/>
  <c r="B3789" i="11" s="1"/>
  <c r="C3788" i="11"/>
  <c r="C3787" i="11"/>
  <c r="C3786" i="11"/>
  <c r="C3785" i="11"/>
  <c r="B3785" i="11" s="1"/>
  <c r="C3784" i="11"/>
  <c r="B3784" i="11" s="1"/>
  <c r="C3783" i="11"/>
  <c r="B3783" i="11" s="1"/>
  <c r="C3782" i="11"/>
  <c r="C3781" i="11"/>
  <c r="B3781" i="11" s="1"/>
  <c r="C3780" i="11"/>
  <c r="C3779" i="11"/>
  <c r="C3778" i="11"/>
  <c r="B3778" i="11" s="1"/>
  <c r="C3777" i="11"/>
  <c r="B3777" i="11" s="1"/>
  <c r="C3776" i="11"/>
  <c r="B3776" i="11" s="1"/>
  <c r="C3775" i="11"/>
  <c r="B3775" i="11" s="1"/>
  <c r="C3774" i="11"/>
  <c r="C3773" i="11"/>
  <c r="B3773" i="11" s="1"/>
  <c r="C3772" i="11"/>
  <c r="C3771" i="11"/>
  <c r="C3770" i="11"/>
  <c r="B3770" i="11" s="1"/>
  <c r="C3769" i="11"/>
  <c r="B3769" i="11" s="1"/>
  <c r="C3768" i="11"/>
  <c r="B3768" i="11" s="1"/>
  <c r="C3767" i="11"/>
  <c r="B3767" i="11" s="1"/>
  <c r="C3766" i="11"/>
  <c r="C3765" i="11"/>
  <c r="B3765" i="11" s="1"/>
  <c r="C3764" i="11"/>
  <c r="C3763" i="11"/>
  <c r="C3762" i="11"/>
  <c r="B3762" i="11" s="1"/>
  <c r="C3761" i="11"/>
  <c r="B3761" i="11" s="1"/>
  <c r="C3760" i="11"/>
  <c r="B3760" i="11" s="1"/>
  <c r="C3759" i="11"/>
  <c r="C3758" i="11"/>
  <c r="C3757" i="11"/>
  <c r="B3757" i="11" s="1"/>
  <c r="C3756" i="11"/>
  <c r="B3756" i="11" s="1"/>
  <c r="C3755" i="11"/>
  <c r="C3754" i="11"/>
  <c r="B3754" i="11" s="1"/>
  <c r="C3753" i="11"/>
  <c r="B3753" i="11" s="1"/>
  <c r="C3752" i="11"/>
  <c r="B3752" i="11" s="1"/>
  <c r="C3751" i="11"/>
  <c r="C3750" i="11"/>
  <c r="C3749" i="11"/>
  <c r="B3749" i="11" s="1"/>
  <c r="C3748" i="11"/>
  <c r="B3748" i="11" s="1"/>
  <c r="C3747" i="11"/>
  <c r="B3747" i="11" s="1"/>
  <c r="C3746" i="11"/>
  <c r="B3746" i="11" s="1"/>
  <c r="C3745" i="11"/>
  <c r="B3745" i="11" s="1"/>
  <c r="C3744" i="11"/>
  <c r="B3744" i="11" s="1"/>
  <c r="C3743" i="11"/>
  <c r="B3743" i="11" s="1"/>
  <c r="C3742" i="11"/>
  <c r="C3741" i="11"/>
  <c r="B3741" i="11" s="1"/>
  <c r="C3740" i="11"/>
  <c r="B3740" i="11" s="1"/>
  <c r="C3739" i="11"/>
  <c r="C3738" i="11"/>
  <c r="B3738" i="11" s="1"/>
  <c r="C3737" i="11"/>
  <c r="B3737" i="11" s="1"/>
  <c r="C3736" i="11"/>
  <c r="B3736" i="11" s="1"/>
  <c r="C3735" i="11"/>
  <c r="C3734" i="11"/>
  <c r="C3733" i="11"/>
  <c r="B3733" i="11" s="1"/>
  <c r="C3732" i="11"/>
  <c r="B3732" i="11" s="1"/>
  <c r="C3731" i="11"/>
  <c r="C3730" i="11"/>
  <c r="B3730" i="11" s="1"/>
  <c r="C3729" i="11"/>
  <c r="B3729" i="11" s="1"/>
  <c r="C3728" i="11"/>
  <c r="B3728" i="11" s="1"/>
  <c r="C3727" i="11"/>
  <c r="C3726" i="11"/>
  <c r="C3725" i="11"/>
  <c r="B3725" i="11" s="1"/>
  <c r="C3724" i="11"/>
  <c r="C3723" i="11"/>
  <c r="B3723" i="11" s="1"/>
  <c r="C3722" i="11"/>
  <c r="C3721" i="11"/>
  <c r="B3721" i="11" s="1"/>
  <c r="C3720" i="11"/>
  <c r="B3720" i="11" s="1"/>
  <c r="C3719" i="11"/>
  <c r="B3719" i="11" s="1"/>
  <c r="C3718" i="11"/>
  <c r="C3717" i="11"/>
  <c r="B3717" i="11" s="1"/>
  <c r="C3716" i="11"/>
  <c r="B3716" i="11" s="1"/>
  <c r="C3715" i="11"/>
  <c r="C3714" i="11"/>
  <c r="B3714" i="11" s="1"/>
  <c r="C3713" i="11"/>
  <c r="B3713" i="11" s="1"/>
  <c r="C3712" i="11"/>
  <c r="B3712" i="11" s="1"/>
  <c r="C3711" i="11"/>
  <c r="C3710" i="11"/>
  <c r="C3709" i="11"/>
  <c r="B3709" i="11" s="1"/>
  <c r="C3708" i="11"/>
  <c r="C3707" i="11"/>
  <c r="B3707" i="11" s="1"/>
  <c r="C3706" i="11"/>
  <c r="B3706" i="11" s="1"/>
  <c r="C3705" i="11"/>
  <c r="B3705" i="11" s="1"/>
  <c r="C3704" i="11"/>
  <c r="B3704" i="11" s="1"/>
  <c r="C3703" i="11"/>
  <c r="B3703" i="11" s="1"/>
  <c r="C3702" i="11"/>
  <c r="C3701" i="11"/>
  <c r="B3701" i="11" s="1"/>
  <c r="C3700" i="11"/>
  <c r="C3699" i="11"/>
  <c r="C3698" i="11"/>
  <c r="B3698" i="11" s="1"/>
  <c r="C3697" i="11"/>
  <c r="B3697" i="11" s="1"/>
  <c r="C3696" i="11"/>
  <c r="B3696" i="11" s="1"/>
  <c r="C3695" i="11"/>
  <c r="C3694" i="11"/>
  <c r="C3693" i="11"/>
  <c r="B3693" i="11" s="1"/>
  <c r="C3692" i="11"/>
  <c r="B3692" i="11" s="1"/>
  <c r="C3691" i="11"/>
  <c r="B3691" i="11" s="1"/>
  <c r="C3690" i="11"/>
  <c r="B3690" i="11" s="1"/>
  <c r="C3689" i="11"/>
  <c r="B3689" i="11" s="1"/>
  <c r="C3688" i="11"/>
  <c r="B3688" i="11" s="1"/>
  <c r="C3687" i="11"/>
  <c r="B3687" i="11" s="1"/>
  <c r="C3686" i="11"/>
  <c r="C3685" i="11"/>
  <c r="B3685" i="11" s="1"/>
  <c r="C3684" i="11"/>
  <c r="C3683" i="11"/>
  <c r="B3683" i="11" s="1"/>
  <c r="C3682" i="11"/>
  <c r="C3681" i="11"/>
  <c r="B3681" i="11" s="1"/>
  <c r="C3680" i="11"/>
  <c r="B3680" i="11" s="1"/>
  <c r="C3679" i="11"/>
  <c r="C3678" i="11"/>
  <c r="C3677" i="11"/>
  <c r="B3677" i="11" s="1"/>
  <c r="C3676" i="11"/>
  <c r="B3676" i="11" s="1"/>
  <c r="C3675" i="11"/>
  <c r="C3674" i="11"/>
  <c r="C3673" i="11"/>
  <c r="B3673" i="11" s="1"/>
  <c r="C3672" i="11"/>
  <c r="B3672" i="11" s="1"/>
  <c r="C3671" i="11"/>
  <c r="B3671" i="11" s="1"/>
  <c r="C3670" i="11"/>
  <c r="C3669" i="11"/>
  <c r="C3668" i="11"/>
  <c r="B3668" i="11" s="1"/>
  <c r="C3667" i="11"/>
  <c r="B3667" i="11" s="1"/>
  <c r="C3666" i="11"/>
  <c r="B3666" i="11" s="1"/>
  <c r="C3665" i="11"/>
  <c r="B3665" i="11" s="1"/>
  <c r="C3664" i="11"/>
  <c r="C3663" i="11"/>
  <c r="B3663" i="11" s="1"/>
  <c r="C3662" i="11"/>
  <c r="C3661" i="11"/>
  <c r="C3660" i="11"/>
  <c r="B3660" i="11" s="1"/>
  <c r="C3659" i="11"/>
  <c r="B3659" i="11" s="1"/>
  <c r="C3658" i="11"/>
  <c r="B3658" i="11" s="1"/>
  <c r="C3657" i="11"/>
  <c r="B3657" i="11" s="1"/>
  <c r="C3656" i="11"/>
  <c r="C3655" i="11"/>
  <c r="B3655" i="11" s="1"/>
  <c r="C3654" i="11"/>
  <c r="C3653" i="11"/>
  <c r="C3652" i="11"/>
  <c r="B3652" i="11" s="1"/>
  <c r="C3651" i="11"/>
  <c r="B3651" i="11" s="1"/>
  <c r="C3650" i="11"/>
  <c r="B3650" i="11" s="1"/>
  <c r="C3649" i="11"/>
  <c r="B3649" i="11" s="1"/>
  <c r="C3648" i="11"/>
  <c r="C3647" i="11"/>
  <c r="B3647" i="11" s="1"/>
  <c r="C3646" i="11"/>
  <c r="C3645" i="11"/>
  <c r="C3644" i="11"/>
  <c r="B3644" i="11" s="1"/>
  <c r="C3643" i="11"/>
  <c r="B3643" i="11" s="1"/>
  <c r="C3642" i="11"/>
  <c r="B3642" i="11" s="1"/>
  <c r="C3641" i="11"/>
  <c r="B3641" i="11" s="1"/>
  <c r="C3640" i="11"/>
  <c r="C3639" i="11"/>
  <c r="B3639" i="11" s="1"/>
  <c r="C3638" i="11"/>
  <c r="C3637" i="11"/>
  <c r="C3636" i="11"/>
  <c r="B3636" i="11" s="1"/>
  <c r="C3635" i="11"/>
  <c r="B3635" i="11" s="1"/>
  <c r="C3634" i="11"/>
  <c r="B3634" i="11" s="1"/>
  <c r="C3633" i="11"/>
  <c r="B3633" i="11" s="1"/>
  <c r="C3632" i="11"/>
  <c r="C3631" i="11"/>
  <c r="B3631" i="11" s="1"/>
  <c r="C3630" i="11"/>
  <c r="C3629" i="11"/>
  <c r="C3628" i="11"/>
  <c r="B3628" i="11" s="1"/>
  <c r="C3627" i="11"/>
  <c r="B3627" i="11" s="1"/>
  <c r="C3626" i="11"/>
  <c r="B3626" i="11" s="1"/>
  <c r="C3625" i="11"/>
  <c r="B3625" i="11" s="1"/>
  <c r="C3624" i="11"/>
  <c r="C3623" i="11"/>
  <c r="B3623" i="11" s="1"/>
  <c r="C3622" i="11"/>
  <c r="C3621" i="11"/>
  <c r="C3620" i="11"/>
  <c r="B3620" i="11" s="1"/>
  <c r="C3619" i="11"/>
  <c r="B3619" i="11" s="1"/>
  <c r="C3618" i="11"/>
  <c r="B3618" i="11" s="1"/>
  <c r="C3617" i="11"/>
  <c r="B3617" i="11" s="1"/>
  <c r="C3616" i="11"/>
  <c r="C3615" i="11"/>
  <c r="B3615" i="11" s="1"/>
  <c r="C3614" i="11"/>
  <c r="C3613" i="11"/>
  <c r="C3612" i="11"/>
  <c r="B3612" i="11" s="1"/>
  <c r="C3611" i="11"/>
  <c r="B3611" i="11" s="1"/>
  <c r="C3610" i="11"/>
  <c r="B3610" i="11" s="1"/>
  <c r="C3609" i="11"/>
  <c r="B3609" i="11" s="1"/>
  <c r="C3608" i="11"/>
  <c r="C3607" i="11"/>
  <c r="B3607" i="11" s="1"/>
  <c r="C3606" i="11"/>
  <c r="C3605" i="11"/>
  <c r="C3604" i="11"/>
  <c r="B3604" i="11" s="1"/>
  <c r="C3603" i="11"/>
  <c r="B3603" i="11" s="1"/>
  <c r="C3602" i="11"/>
  <c r="B3602" i="11" s="1"/>
  <c r="C3601" i="11"/>
  <c r="B3601" i="11" s="1"/>
  <c r="C3600" i="11"/>
  <c r="C3599" i="11"/>
  <c r="B3599" i="11" s="1"/>
  <c r="C3598" i="11"/>
  <c r="C3597" i="11"/>
  <c r="C3596" i="11"/>
  <c r="B3596" i="11" s="1"/>
  <c r="C3595" i="11"/>
  <c r="B3595" i="11" s="1"/>
  <c r="C3594" i="11"/>
  <c r="B3594" i="11" s="1"/>
  <c r="C3593" i="11"/>
  <c r="B3593" i="11" s="1"/>
  <c r="C3592" i="11"/>
  <c r="C3591" i="11"/>
  <c r="B3591" i="11" s="1"/>
  <c r="C3590" i="11"/>
  <c r="C3589" i="11"/>
  <c r="C3588" i="11"/>
  <c r="B3588" i="11" s="1"/>
  <c r="C3587" i="11"/>
  <c r="B3587" i="11" s="1"/>
  <c r="C3586" i="11"/>
  <c r="B3586" i="11" s="1"/>
  <c r="C3585" i="11"/>
  <c r="B3585" i="11" s="1"/>
  <c r="C3584" i="11"/>
  <c r="C3583" i="11"/>
  <c r="B3583" i="11" s="1"/>
  <c r="C3582" i="11"/>
  <c r="C3581" i="11"/>
  <c r="C3580" i="11"/>
  <c r="B3580" i="11" s="1"/>
  <c r="C3579" i="11"/>
  <c r="B3579" i="11" s="1"/>
  <c r="C3578" i="11"/>
  <c r="B3578" i="11" s="1"/>
  <c r="C3577" i="11"/>
  <c r="B3577" i="11" s="1"/>
  <c r="C3576" i="11"/>
  <c r="C3575" i="11"/>
  <c r="B3575" i="11" s="1"/>
  <c r="C3574" i="11"/>
  <c r="C3573" i="11"/>
  <c r="C3572" i="11"/>
  <c r="B3572" i="11" s="1"/>
  <c r="C3571" i="11"/>
  <c r="B3571" i="11" s="1"/>
  <c r="C3570" i="11"/>
  <c r="B3570" i="11" s="1"/>
  <c r="C3569" i="11"/>
  <c r="B3569" i="11" s="1"/>
  <c r="C3568" i="11"/>
  <c r="C3567" i="11"/>
  <c r="B3567" i="11" s="1"/>
  <c r="C3566" i="11"/>
  <c r="C3565" i="11"/>
  <c r="C3564" i="11"/>
  <c r="B3564" i="11" s="1"/>
  <c r="C3563" i="11"/>
  <c r="B3563" i="11" s="1"/>
  <c r="C3562" i="11"/>
  <c r="B3562" i="11" s="1"/>
  <c r="C3561" i="11"/>
  <c r="B3561" i="11" s="1"/>
  <c r="C3560" i="11"/>
  <c r="C3559" i="11"/>
  <c r="B3559" i="11" s="1"/>
  <c r="C3558" i="11"/>
  <c r="C3557" i="11"/>
  <c r="C3556" i="11"/>
  <c r="B3556" i="11" s="1"/>
  <c r="C3555" i="11"/>
  <c r="B3555" i="11" s="1"/>
  <c r="C3554" i="11"/>
  <c r="B3554" i="11" s="1"/>
  <c r="C3553" i="11"/>
  <c r="B3553" i="11" s="1"/>
  <c r="C3552" i="11"/>
  <c r="C3551" i="11"/>
  <c r="B3551" i="11" s="1"/>
  <c r="C3550" i="11"/>
  <c r="C3549" i="11"/>
  <c r="C3548" i="11"/>
  <c r="B3548" i="11" s="1"/>
  <c r="C3547" i="11"/>
  <c r="B3547" i="11" s="1"/>
  <c r="C3546" i="11"/>
  <c r="B3546" i="11" s="1"/>
  <c r="C3545" i="11"/>
  <c r="B3545" i="11" s="1"/>
  <c r="C3544" i="11"/>
  <c r="C3543" i="11"/>
  <c r="B3543" i="11" s="1"/>
  <c r="C3542" i="11"/>
  <c r="C3541" i="11"/>
  <c r="C3540" i="11"/>
  <c r="B3540" i="11" s="1"/>
  <c r="C3539" i="11"/>
  <c r="B3539" i="11" s="1"/>
  <c r="C3538" i="11"/>
  <c r="B3538" i="11" s="1"/>
  <c r="C3537" i="11"/>
  <c r="B3537" i="11" s="1"/>
  <c r="C3536" i="11"/>
  <c r="C3535" i="11"/>
  <c r="B3535" i="11" s="1"/>
  <c r="C3534" i="11"/>
  <c r="C3533" i="11"/>
  <c r="C3532" i="11"/>
  <c r="B3532" i="11" s="1"/>
  <c r="C3531" i="11"/>
  <c r="B3531" i="11" s="1"/>
  <c r="C3530" i="11"/>
  <c r="B3530" i="11" s="1"/>
  <c r="C3529" i="11"/>
  <c r="B3529" i="11" s="1"/>
  <c r="C3528" i="11"/>
  <c r="C3527" i="11"/>
  <c r="B3527" i="11" s="1"/>
  <c r="C3526" i="11"/>
  <c r="C3525" i="11"/>
  <c r="C3524" i="11"/>
  <c r="B3524" i="11" s="1"/>
  <c r="C3523" i="11"/>
  <c r="B3523" i="11" s="1"/>
  <c r="C3522" i="11"/>
  <c r="B3522" i="11" s="1"/>
  <c r="C3521" i="11"/>
  <c r="B3521" i="11" s="1"/>
  <c r="C3520" i="11"/>
  <c r="C3519" i="11"/>
  <c r="B3519" i="11" s="1"/>
  <c r="C3518" i="11"/>
  <c r="C3517" i="11"/>
  <c r="C3516" i="11"/>
  <c r="B3516" i="11" s="1"/>
  <c r="C3515" i="11"/>
  <c r="B3515" i="11" s="1"/>
  <c r="C3514" i="11"/>
  <c r="B3514" i="11" s="1"/>
  <c r="C3513" i="11"/>
  <c r="B3513" i="11" s="1"/>
  <c r="C3512" i="11"/>
  <c r="C3511" i="11"/>
  <c r="B3511" i="11" s="1"/>
  <c r="C3510" i="11"/>
  <c r="C3509" i="11"/>
  <c r="C3508" i="11"/>
  <c r="B3508" i="11" s="1"/>
  <c r="C3507" i="11"/>
  <c r="B3507" i="11" s="1"/>
  <c r="C3506" i="11"/>
  <c r="B3506" i="11" s="1"/>
  <c r="C3505" i="11"/>
  <c r="B3505" i="11" s="1"/>
  <c r="C3504" i="11"/>
  <c r="C3503" i="11"/>
  <c r="B3503" i="11" s="1"/>
  <c r="C3502" i="11"/>
  <c r="C3501" i="11"/>
  <c r="C3500" i="11"/>
  <c r="B3500" i="11" s="1"/>
  <c r="C3499" i="11"/>
  <c r="B3499" i="11" s="1"/>
  <c r="C3498" i="11"/>
  <c r="B3498" i="11" s="1"/>
  <c r="C3497" i="11"/>
  <c r="B3497" i="11" s="1"/>
  <c r="C3496" i="11"/>
  <c r="C3495" i="11"/>
  <c r="B3495" i="11" s="1"/>
  <c r="C3494" i="11"/>
  <c r="C3493" i="11"/>
  <c r="C3492" i="11"/>
  <c r="B3492" i="11" s="1"/>
  <c r="C3491" i="11"/>
  <c r="B3491" i="11" s="1"/>
  <c r="C3490" i="11"/>
  <c r="B3490" i="11" s="1"/>
  <c r="C3489" i="11"/>
  <c r="B3489" i="11" s="1"/>
  <c r="C3488" i="11"/>
  <c r="C3487" i="11"/>
  <c r="B3487" i="11" s="1"/>
  <c r="C3486" i="11"/>
  <c r="C3485" i="11"/>
  <c r="C3484" i="11"/>
  <c r="B3484" i="11" s="1"/>
  <c r="C3483" i="11"/>
  <c r="B3483" i="11" s="1"/>
  <c r="C3482" i="11"/>
  <c r="B3482" i="11" s="1"/>
  <c r="C3481" i="11"/>
  <c r="B3481" i="11" s="1"/>
  <c r="C3480" i="11"/>
  <c r="C3479" i="11"/>
  <c r="B3479" i="11" s="1"/>
  <c r="C3478" i="11"/>
  <c r="C3477" i="11"/>
  <c r="C3476" i="11"/>
  <c r="B3476" i="11" s="1"/>
  <c r="C3475" i="11"/>
  <c r="B3475" i="11" s="1"/>
  <c r="C3474" i="11"/>
  <c r="B3474" i="11" s="1"/>
  <c r="C3473" i="11"/>
  <c r="B3473" i="11" s="1"/>
  <c r="C3472" i="11"/>
  <c r="C3471" i="11"/>
  <c r="B3471" i="11" s="1"/>
  <c r="C3470" i="11"/>
  <c r="C3469" i="11"/>
  <c r="C3468" i="11"/>
  <c r="B3468" i="11" s="1"/>
  <c r="C3467" i="11"/>
  <c r="B3467" i="11" s="1"/>
  <c r="C3466" i="11"/>
  <c r="B3466" i="11" s="1"/>
  <c r="C3465" i="11"/>
  <c r="B3465" i="11" s="1"/>
  <c r="C3464" i="11"/>
  <c r="C3463" i="11"/>
  <c r="B3463" i="11" s="1"/>
  <c r="C3462" i="11"/>
  <c r="C3461" i="11"/>
  <c r="C3460" i="11"/>
  <c r="B3460" i="11" s="1"/>
  <c r="C3459" i="11"/>
  <c r="B3459" i="11" s="1"/>
  <c r="C3458" i="11"/>
  <c r="B3458" i="11" s="1"/>
  <c r="C3457" i="11"/>
  <c r="B3457" i="11" s="1"/>
  <c r="C3456" i="11"/>
  <c r="C3455" i="11"/>
  <c r="B3455" i="11" s="1"/>
  <c r="C3454" i="11"/>
  <c r="C3453" i="11"/>
  <c r="C3452" i="11"/>
  <c r="B3452" i="11" s="1"/>
  <c r="C3451" i="11"/>
  <c r="B3451" i="11" s="1"/>
  <c r="C3450" i="11"/>
  <c r="B3450" i="11" s="1"/>
  <c r="C3449" i="11"/>
  <c r="B3449" i="11" s="1"/>
  <c r="C3448" i="11"/>
  <c r="C3447" i="11"/>
  <c r="B3447" i="11" s="1"/>
  <c r="C3446" i="11"/>
  <c r="C3445" i="11"/>
  <c r="C3444" i="11"/>
  <c r="B3444" i="11" s="1"/>
  <c r="C3443" i="11"/>
  <c r="B3443" i="11" s="1"/>
  <c r="C3442" i="11"/>
  <c r="B3442" i="11" s="1"/>
  <c r="C3441" i="11"/>
  <c r="B3441" i="11" s="1"/>
  <c r="C3440" i="11"/>
  <c r="C3439" i="11"/>
  <c r="B3439" i="11" s="1"/>
  <c r="C3438" i="11"/>
  <c r="B3438" i="11" s="1"/>
  <c r="C3437" i="11"/>
  <c r="C3436" i="11"/>
  <c r="B3436" i="11" s="1"/>
  <c r="C3435" i="11"/>
  <c r="B3435" i="11" s="1"/>
  <c r="C3434" i="11"/>
  <c r="B3434" i="11" s="1"/>
  <c r="C3433" i="11"/>
  <c r="B3433" i="11" s="1"/>
  <c r="C3432" i="11"/>
  <c r="C3431" i="11"/>
  <c r="B3431" i="11" s="1"/>
  <c r="C3430" i="11"/>
  <c r="C3429" i="11"/>
  <c r="B3429" i="11" s="1"/>
  <c r="C3428" i="11"/>
  <c r="B3428" i="11" s="1"/>
  <c r="C3427" i="11"/>
  <c r="B3427" i="11" s="1"/>
  <c r="C3426" i="11"/>
  <c r="B3426" i="11" s="1"/>
  <c r="C3425" i="11"/>
  <c r="C3424" i="11"/>
  <c r="C3423" i="11"/>
  <c r="B3423" i="11" s="1"/>
  <c r="C3422" i="11"/>
  <c r="B3422" i="11" s="1"/>
  <c r="C3421" i="11"/>
  <c r="C3420" i="11"/>
  <c r="B3420" i="11" s="1"/>
  <c r="C3419" i="11"/>
  <c r="B3419" i="11" s="1"/>
  <c r="C3418" i="11"/>
  <c r="B3418" i="11" s="1"/>
  <c r="C3417" i="11"/>
  <c r="C3416" i="11"/>
  <c r="C3415" i="11"/>
  <c r="B3415" i="11" s="1"/>
  <c r="C3414" i="11"/>
  <c r="C3413" i="11"/>
  <c r="B3413" i="11" s="1"/>
  <c r="C3412" i="11"/>
  <c r="C3411" i="11"/>
  <c r="B3411" i="11" s="1"/>
  <c r="C3410" i="11"/>
  <c r="B3410" i="11" s="1"/>
  <c r="C3409" i="11"/>
  <c r="B3409" i="11" s="1"/>
  <c r="C3408" i="11"/>
  <c r="C3407" i="11"/>
  <c r="B3407" i="11" s="1"/>
  <c r="C3406" i="11"/>
  <c r="B3406" i="11" s="1"/>
  <c r="C3405" i="11"/>
  <c r="C3404" i="11"/>
  <c r="B3404" i="11" s="1"/>
  <c r="C3403" i="11"/>
  <c r="B3403" i="11" s="1"/>
  <c r="C3402" i="11"/>
  <c r="B3402" i="11" s="1"/>
  <c r="C3401" i="11"/>
  <c r="C3400" i="11"/>
  <c r="C3399" i="11"/>
  <c r="B3399" i="11" s="1"/>
  <c r="C3398" i="11"/>
  <c r="C3397" i="11"/>
  <c r="C3396" i="11"/>
  <c r="B3396" i="11" s="1"/>
  <c r="C3395" i="11"/>
  <c r="B3395" i="11" s="1"/>
  <c r="C3394" i="11"/>
  <c r="B3394" i="11" s="1"/>
  <c r="C3393" i="11"/>
  <c r="C3392" i="11"/>
  <c r="C3391" i="11"/>
  <c r="B3391" i="11" s="1"/>
  <c r="C3390" i="11"/>
  <c r="C3389" i="11"/>
  <c r="B3389" i="11" s="1"/>
  <c r="C3388" i="11"/>
  <c r="B3388" i="11" s="1"/>
  <c r="C3387" i="11"/>
  <c r="B3387" i="11" s="1"/>
  <c r="C3386" i="11"/>
  <c r="B3386" i="11" s="1"/>
  <c r="C3385" i="11"/>
  <c r="B3385" i="11" s="1"/>
  <c r="C3384" i="11"/>
  <c r="C3383" i="11"/>
  <c r="B3383" i="11" s="1"/>
  <c r="C3382" i="11"/>
  <c r="B3382" i="11" s="1"/>
  <c r="C3381" i="11"/>
  <c r="C3380" i="11"/>
  <c r="B3380" i="11" s="1"/>
  <c r="C3379" i="11"/>
  <c r="B3379" i="11" s="1"/>
  <c r="C3378" i="11"/>
  <c r="B3378" i="11" s="1"/>
  <c r="C3377" i="11"/>
  <c r="C3376" i="11"/>
  <c r="C3375" i="11"/>
  <c r="B3375" i="11" s="1"/>
  <c r="C3374" i="11"/>
  <c r="B3374" i="11" s="1"/>
  <c r="C3373" i="11"/>
  <c r="C3372" i="11"/>
  <c r="B3372" i="11" s="1"/>
  <c r="C3371" i="11"/>
  <c r="B3371" i="11" s="1"/>
  <c r="C3370" i="11"/>
  <c r="B3370" i="11" s="1"/>
  <c r="C3369" i="11"/>
  <c r="B3369" i="11" s="1"/>
  <c r="C3368" i="11"/>
  <c r="C3367" i="11"/>
  <c r="B3367" i="11" s="1"/>
  <c r="C3366" i="11"/>
  <c r="B3366" i="11" s="1"/>
  <c r="C3365" i="11"/>
  <c r="B3365" i="11" s="1"/>
  <c r="C3364" i="11"/>
  <c r="B3364" i="11" s="1"/>
  <c r="C3363" i="11"/>
  <c r="C3362" i="11"/>
  <c r="B3362" i="11" s="1"/>
  <c r="C3361" i="11"/>
  <c r="B3361" i="11" s="1"/>
  <c r="C3360" i="11"/>
  <c r="C3359" i="11"/>
  <c r="C3358" i="11"/>
  <c r="B3358" i="11" s="1"/>
  <c r="C3357" i="11"/>
  <c r="B3357" i="11" s="1"/>
  <c r="C3356" i="11"/>
  <c r="C3355" i="11"/>
  <c r="B3355" i="11" s="1"/>
  <c r="C3354" i="11"/>
  <c r="B3354" i="11" s="1"/>
  <c r="C3353" i="11"/>
  <c r="B3353" i="11" s="1"/>
  <c r="C3352" i="11"/>
  <c r="C3351" i="11"/>
  <c r="B3351" i="11" s="1"/>
  <c r="C3350" i="11"/>
  <c r="B3350" i="11" s="1"/>
  <c r="C3349" i="11"/>
  <c r="C3348" i="11"/>
  <c r="C3347" i="11"/>
  <c r="B3347" i="11" s="1"/>
  <c r="C3346" i="11"/>
  <c r="B3346" i="11" s="1"/>
  <c r="C3345" i="11"/>
  <c r="B3345" i="11" s="1"/>
  <c r="C3344" i="11"/>
  <c r="C3343" i="11"/>
  <c r="B3343" i="11" s="1"/>
  <c r="C3342" i="11"/>
  <c r="C3341" i="11"/>
  <c r="C3340" i="11"/>
  <c r="C3339" i="11"/>
  <c r="B3339" i="11" s="1"/>
  <c r="C3338" i="11"/>
  <c r="B3338" i="11" s="1"/>
  <c r="C3337" i="11"/>
  <c r="C3336" i="11"/>
  <c r="C3335" i="11"/>
  <c r="B3335" i="11" s="1"/>
  <c r="C3334" i="11"/>
  <c r="C3333" i="11"/>
  <c r="C3332" i="11"/>
  <c r="C3331" i="11"/>
  <c r="B3331" i="11" s="1"/>
  <c r="C3330" i="11"/>
  <c r="B3330" i="11" s="1"/>
  <c r="C3329" i="11"/>
  <c r="C3328" i="11"/>
  <c r="B3328" i="11" s="1"/>
  <c r="C3327" i="11"/>
  <c r="B3327" i="11" s="1"/>
  <c r="C3326" i="11"/>
  <c r="C3325" i="11"/>
  <c r="C3324" i="11"/>
  <c r="B3324" i="11" s="1"/>
  <c r="C3323" i="11"/>
  <c r="C3322" i="11"/>
  <c r="B3322" i="11" s="1"/>
  <c r="C3321" i="11"/>
  <c r="C3320" i="11"/>
  <c r="C3319" i="11"/>
  <c r="B3319" i="11" s="1"/>
  <c r="C3318" i="11"/>
  <c r="B3318" i="11" s="1"/>
  <c r="C3317" i="11"/>
  <c r="B3317" i="11" s="1"/>
  <c r="C3316" i="11"/>
  <c r="B3316" i="11" s="1"/>
  <c r="C3315" i="11"/>
  <c r="C3314" i="11"/>
  <c r="B3314" i="11" s="1"/>
  <c r="C3313" i="11"/>
  <c r="C3312" i="11"/>
  <c r="C3311" i="11"/>
  <c r="B3311" i="11" s="1"/>
  <c r="C3310" i="11"/>
  <c r="B3310" i="11" s="1"/>
  <c r="C3309" i="11"/>
  <c r="B3309" i="11" s="1"/>
  <c r="C3308" i="11"/>
  <c r="B3308" i="11" s="1"/>
  <c r="C3307" i="11"/>
  <c r="C3306" i="11"/>
  <c r="B3306" i="11" s="1"/>
  <c r="C3305" i="11"/>
  <c r="C3304" i="11"/>
  <c r="C3303" i="11"/>
  <c r="B3303" i="11" s="1"/>
  <c r="C3302" i="11"/>
  <c r="B3302" i="11" s="1"/>
  <c r="C3301" i="11"/>
  <c r="B3301" i="11" s="1"/>
  <c r="C3300" i="11"/>
  <c r="B3300" i="11" s="1"/>
  <c r="C3299" i="11"/>
  <c r="C3298" i="11"/>
  <c r="B3298" i="11" s="1"/>
  <c r="C3297" i="11"/>
  <c r="C3296" i="11"/>
  <c r="C3295" i="11"/>
  <c r="B3295" i="11" s="1"/>
  <c r="C3294" i="11"/>
  <c r="B3294" i="11" s="1"/>
  <c r="C3293" i="11"/>
  <c r="B3293" i="11" s="1"/>
  <c r="C3292" i="11"/>
  <c r="B3292" i="11" s="1"/>
  <c r="C3291" i="11"/>
  <c r="B3291" i="11" s="1"/>
  <c r="C3290" i="11"/>
  <c r="B3290" i="11" s="1"/>
  <c r="C3289" i="11"/>
  <c r="C3288" i="11"/>
  <c r="C3287" i="11"/>
  <c r="B3287" i="11" s="1"/>
  <c r="C3286" i="11"/>
  <c r="B3286" i="11" s="1"/>
  <c r="C3285" i="11"/>
  <c r="B3285" i="11" s="1"/>
  <c r="C3284" i="11"/>
  <c r="B3284" i="11" s="1"/>
  <c r="C3283" i="11"/>
  <c r="B3283" i="11" s="1"/>
  <c r="C3282" i="11"/>
  <c r="B3282" i="11" s="1"/>
  <c r="C3281" i="11"/>
  <c r="C3280" i="11"/>
  <c r="C3279" i="11"/>
  <c r="B3279" i="11" s="1"/>
  <c r="C3278" i="11"/>
  <c r="B3278" i="11" s="1"/>
  <c r="C3277" i="11"/>
  <c r="B3277" i="11" s="1"/>
  <c r="C3276" i="11"/>
  <c r="B3276" i="11" s="1"/>
  <c r="C3275" i="11"/>
  <c r="B3275" i="11" s="1"/>
  <c r="C3274" i="11"/>
  <c r="B3274" i="11" s="1"/>
  <c r="C3273" i="11"/>
  <c r="C3272" i="11"/>
  <c r="C3271" i="11"/>
  <c r="B3271" i="11" s="1"/>
  <c r="C3270" i="11"/>
  <c r="B3270" i="11" s="1"/>
  <c r="C3269" i="11"/>
  <c r="B3269" i="11" s="1"/>
  <c r="C3268" i="11"/>
  <c r="B3268" i="11" s="1"/>
  <c r="C3267" i="11"/>
  <c r="B3267" i="11" s="1"/>
  <c r="C3266" i="11"/>
  <c r="B3266" i="11" s="1"/>
  <c r="C3265" i="11"/>
  <c r="C3264" i="11"/>
  <c r="C3263" i="11"/>
  <c r="B3263" i="11" s="1"/>
  <c r="C3262" i="11"/>
  <c r="B3262" i="11" s="1"/>
  <c r="C3261" i="11"/>
  <c r="B3261" i="11" s="1"/>
  <c r="C3260" i="11"/>
  <c r="B3260" i="11" s="1"/>
  <c r="C3259" i="11"/>
  <c r="C3258" i="11"/>
  <c r="B3258" i="11" s="1"/>
  <c r="C3257" i="11"/>
  <c r="C3256" i="11"/>
  <c r="C3255" i="11"/>
  <c r="B3255" i="11" s="1"/>
  <c r="C3254" i="11"/>
  <c r="B3254" i="11" s="1"/>
  <c r="C3253" i="11"/>
  <c r="B3253" i="11" s="1"/>
  <c r="C3252" i="11"/>
  <c r="B3252" i="11" s="1"/>
  <c r="C3251" i="11"/>
  <c r="C3250" i="11"/>
  <c r="B3250" i="11" s="1"/>
  <c r="C3249" i="11"/>
  <c r="C3248" i="11"/>
  <c r="C3247" i="11"/>
  <c r="B3247" i="11" s="1"/>
  <c r="C3246" i="11"/>
  <c r="B3246" i="11" s="1"/>
  <c r="C3245" i="11"/>
  <c r="B3245" i="11" s="1"/>
  <c r="C3244" i="11"/>
  <c r="B3244" i="11" s="1"/>
  <c r="C3243" i="11"/>
  <c r="C3242" i="11"/>
  <c r="B3242" i="11" s="1"/>
  <c r="C3241" i="11"/>
  <c r="C3240" i="11"/>
  <c r="C3239" i="11"/>
  <c r="B3239" i="11" s="1"/>
  <c r="C3238" i="11"/>
  <c r="B3238" i="11" s="1"/>
  <c r="C3237" i="11"/>
  <c r="B3237" i="11" s="1"/>
  <c r="C3236" i="11"/>
  <c r="B3236" i="11" s="1"/>
  <c r="C3235" i="11"/>
  <c r="C3234" i="11"/>
  <c r="B3234" i="11" s="1"/>
  <c r="C3233" i="11"/>
  <c r="C3232" i="11"/>
  <c r="C3231" i="11"/>
  <c r="B3231" i="11" s="1"/>
  <c r="C3230" i="11"/>
  <c r="B3230" i="11" s="1"/>
  <c r="C3229" i="11"/>
  <c r="B3229" i="11" s="1"/>
  <c r="C3228" i="11"/>
  <c r="B3228" i="11" s="1"/>
  <c r="C3227" i="11"/>
  <c r="C3226" i="11"/>
  <c r="B3226" i="11" s="1"/>
  <c r="C3225" i="11"/>
  <c r="C3224" i="11"/>
  <c r="C3223" i="11"/>
  <c r="B3223" i="11" s="1"/>
  <c r="C3222" i="11"/>
  <c r="B3222" i="11" s="1"/>
  <c r="C3221" i="11"/>
  <c r="B3221" i="11" s="1"/>
  <c r="C3220" i="11"/>
  <c r="B3220" i="11" s="1"/>
  <c r="C3219" i="11"/>
  <c r="C3218" i="11"/>
  <c r="B3218" i="11" s="1"/>
  <c r="C3217" i="11"/>
  <c r="C3216" i="11"/>
  <c r="C3215" i="11"/>
  <c r="B3215" i="11" s="1"/>
  <c r="C3214" i="11"/>
  <c r="B3214" i="11" s="1"/>
  <c r="C3213" i="11"/>
  <c r="B3213" i="11" s="1"/>
  <c r="C3212" i="11"/>
  <c r="B3212" i="11" s="1"/>
  <c r="C3211" i="11"/>
  <c r="C3210" i="11"/>
  <c r="B3210" i="11" s="1"/>
  <c r="C3209" i="11"/>
  <c r="C3208" i="11"/>
  <c r="C3207" i="11"/>
  <c r="B3207" i="11" s="1"/>
  <c r="C3206" i="11"/>
  <c r="B3206" i="11" s="1"/>
  <c r="C3205" i="11"/>
  <c r="B3205" i="11" s="1"/>
  <c r="C3204" i="11"/>
  <c r="B3204" i="11" s="1"/>
  <c r="C3203" i="11"/>
  <c r="C3202" i="11"/>
  <c r="B3202" i="11" s="1"/>
  <c r="C3201" i="11"/>
  <c r="C3200" i="11"/>
  <c r="C3199" i="11"/>
  <c r="B3199" i="11" s="1"/>
  <c r="C3198" i="11"/>
  <c r="B3198" i="11" s="1"/>
  <c r="C3197" i="11"/>
  <c r="B3197" i="11" s="1"/>
  <c r="C3196" i="11"/>
  <c r="B3196" i="11" s="1"/>
  <c r="C3195" i="11"/>
  <c r="C3194" i="11"/>
  <c r="B3194" i="11" s="1"/>
  <c r="C3193" i="11"/>
  <c r="C3192" i="11"/>
  <c r="C3191" i="11"/>
  <c r="B3191" i="11" s="1"/>
  <c r="C3190" i="11"/>
  <c r="B3190" i="11" s="1"/>
  <c r="C3189" i="11"/>
  <c r="B3189" i="11" s="1"/>
  <c r="C3188" i="11"/>
  <c r="B3188" i="11" s="1"/>
  <c r="C3187" i="11"/>
  <c r="C3186" i="11"/>
  <c r="B3186" i="11" s="1"/>
  <c r="C3185" i="11"/>
  <c r="C3184" i="11"/>
  <c r="C3183" i="11"/>
  <c r="B3183" i="11" s="1"/>
  <c r="C3182" i="11"/>
  <c r="B3182" i="11" s="1"/>
  <c r="C3181" i="11"/>
  <c r="B3181" i="11" s="1"/>
  <c r="C3180" i="11"/>
  <c r="B3180" i="11" s="1"/>
  <c r="C3179" i="11"/>
  <c r="C3178" i="11"/>
  <c r="B3178" i="11" s="1"/>
  <c r="C3177" i="11"/>
  <c r="C3176" i="11"/>
  <c r="C3175" i="11"/>
  <c r="B3175" i="11" s="1"/>
  <c r="C3174" i="11"/>
  <c r="B3174" i="11" s="1"/>
  <c r="C3173" i="11"/>
  <c r="B3173" i="11" s="1"/>
  <c r="C3172" i="11"/>
  <c r="B3172" i="11" s="1"/>
  <c r="C3171" i="11"/>
  <c r="C3170" i="11"/>
  <c r="B3170" i="11" s="1"/>
  <c r="C3169" i="11"/>
  <c r="C3168" i="11"/>
  <c r="C3167" i="11"/>
  <c r="B3167" i="11" s="1"/>
  <c r="C3166" i="11"/>
  <c r="B3166" i="11" s="1"/>
  <c r="C3165" i="11"/>
  <c r="B3165" i="11" s="1"/>
  <c r="C3164" i="11"/>
  <c r="B3164" i="11" s="1"/>
  <c r="C3163" i="11"/>
  <c r="C3162" i="11"/>
  <c r="B3162" i="11" s="1"/>
  <c r="C3161" i="11"/>
  <c r="C3160" i="11"/>
  <c r="C3159" i="11"/>
  <c r="B3159" i="11" s="1"/>
  <c r="C3158" i="11"/>
  <c r="B3158" i="11" s="1"/>
  <c r="C3157" i="11"/>
  <c r="B3157" i="11" s="1"/>
  <c r="C3156" i="11"/>
  <c r="B3156" i="11" s="1"/>
  <c r="C3155" i="11"/>
  <c r="C3154" i="11"/>
  <c r="B3154" i="11" s="1"/>
  <c r="C3153" i="11"/>
  <c r="C3152" i="11"/>
  <c r="C3151" i="11"/>
  <c r="B3151" i="11" s="1"/>
  <c r="C3150" i="11"/>
  <c r="B3150" i="11" s="1"/>
  <c r="C3149" i="11"/>
  <c r="B3149" i="11" s="1"/>
  <c r="C3148" i="11"/>
  <c r="B3148" i="11" s="1"/>
  <c r="C3147" i="11"/>
  <c r="C3146" i="11"/>
  <c r="B3146" i="11" s="1"/>
  <c r="C3145" i="11"/>
  <c r="C3144" i="11"/>
  <c r="C3143" i="11"/>
  <c r="B3143" i="11" s="1"/>
  <c r="C3142" i="11"/>
  <c r="B3142" i="11" s="1"/>
  <c r="C3141" i="11"/>
  <c r="B3141" i="11" s="1"/>
  <c r="C3140" i="11"/>
  <c r="B3140" i="11" s="1"/>
  <c r="C3139" i="11"/>
  <c r="C3138" i="11"/>
  <c r="B3138" i="11" s="1"/>
  <c r="C3137" i="11"/>
  <c r="C3136" i="11"/>
  <c r="C3135" i="11"/>
  <c r="B3135" i="11" s="1"/>
  <c r="C3134" i="11"/>
  <c r="B3134" i="11" s="1"/>
  <c r="C3133" i="11"/>
  <c r="B3133" i="11" s="1"/>
  <c r="C3132" i="11"/>
  <c r="B3132" i="11" s="1"/>
  <c r="C3131" i="11"/>
  <c r="C3130" i="11"/>
  <c r="B3130" i="11" s="1"/>
  <c r="C3129" i="11"/>
  <c r="C3128" i="11"/>
  <c r="C3127" i="11"/>
  <c r="B3127" i="11" s="1"/>
  <c r="C3126" i="11"/>
  <c r="B3126" i="11" s="1"/>
  <c r="C3125" i="11"/>
  <c r="B3125" i="11" s="1"/>
  <c r="C3124" i="11"/>
  <c r="B3124" i="11" s="1"/>
  <c r="C3123" i="11"/>
  <c r="C3122" i="11"/>
  <c r="B3122" i="11" s="1"/>
  <c r="C3121" i="11"/>
  <c r="C3120" i="11"/>
  <c r="C3119" i="11"/>
  <c r="B3119" i="11" s="1"/>
  <c r="C3118" i="11"/>
  <c r="B3118" i="11" s="1"/>
  <c r="C3117" i="11"/>
  <c r="B3117" i="11" s="1"/>
  <c r="C3116" i="11"/>
  <c r="B3116" i="11" s="1"/>
  <c r="C3115" i="11"/>
  <c r="C3114" i="11"/>
  <c r="B3114" i="11" s="1"/>
  <c r="C3113" i="11"/>
  <c r="C3112" i="11"/>
  <c r="C3111" i="11"/>
  <c r="B3111" i="11" s="1"/>
  <c r="C3110" i="11"/>
  <c r="B3110" i="11" s="1"/>
  <c r="C3109" i="11"/>
  <c r="B3109" i="11" s="1"/>
  <c r="C3108" i="11"/>
  <c r="B3108" i="11" s="1"/>
  <c r="C3107" i="11"/>
  <c r="C3106" i="11"/>
  <c r="B3106" i="11" s="1"/>
  <c r="C3105" i="11"/>
  <c r="C3104" i="11"/>
  <c r="C3103" i="11"/>
  <c r="B3103" i="11" s="1"/>
  <c r="C3102" i="11"/>
  <c r="B3102" i="11" s="1"/>
  <c r="C3101" i="11"/>
  <c r="B3101" i="11" s="1"/>
  <c r="C3100" i="11"/>
  <c r="B3100" i="11" s="1"/>
  <c r="C3099" i="11"/>
  <c r="C3098" i="11"/>
  <c r="B3098" i="11" s="1"/>
  <c r="C3097" i="11"/>
  <c r="C3096" i="11"/>
  <c r="C3095" i="11"/>
  <c r="B3095" i="11" s="1"/>
  <c r="C3094" i="11"/>
  <c r="B3094" i="11" s="1"/>
  <c r="C3093" i="11"/>
  <c r="B3093" i="11" s="1"/>
  <c r="C3092" i="11"/>
  <c r="B3092" i="11" s="1"/>
  <c r="C3091" i="11"/>
  <c r="C3090" i="11"/>
  <c r="B3090" i="11" s="1"/>
  <c r="C3089" i="11"/>
  <c r="C3088" i="11"/>
  <c r="C3087" i="11"/>
  <c r="B3087" i="11" s="1"/>
  <c r="C3086" i="11"/>
  <c r="B3086" i="11" s="1"/>
  <c r="C3085" i="11"/>
  <c r="B3085" i="11" s="1"/>
  <c r="C3084" i="11"/>
  <c r="B3084" i="11" s="1"/>
  <c r="C3083" i="11"/>
  <c r="C3082" i="11"/>
  <c r="B3082" i="11" s="1"/>
  <c r="C3081" i="11"/>
  <c r="C3080" i="11"/>
  <c r="C3079" i="11"/>
  <c r="B3079" i="11" s="1"/>
  <c r="C3078" i="11"/>
  <c r="B3078" i="11" s="1"/>
  <c r="C3077" i="11"/>
  <c r="B3077" i="11" s="1"/>
  <c r="C3076" i="11"/>
  <c r="B3076" i="11" s="1"/>
  <c r="C3075" i="11"/>
  <c r="C3074" i="11"/>
  <c r="B3074" i="11" s="1"/>
  <c r="C3073" i="11"/>
  <c r="C3072" i="11"/>
  <c r="C3071" i="11"/>
  <c r="B3071" i="11" s="1"/>
  <c r="C3070" i="11"/>
  <c r="B3070" i="11" s="1"/>
  <c r="C3069" i="11"/>
  <c r="B3069" i="11" s="1"/>
  <c r="C3068" i="11"/>
  <c r="B3068" i="11" s="1"/>
  <c r="C3067" i="11"/>
  <c r="C3066" i="11"/>
  <c r="B3066" i="11" s="1"/>
  <c r="C3065" i="11"/>
  <c r="C3064" i="11"/>
  <c r="C3063" i="11"/>
  <c r="B3063" i="11" s="1"/>
  <c r="C3062" i="11"/>
  <c r="B3062" i="11" s="1"/>
  <c r="C3061" i="11"/>
  <c r="B3061" i="11" s="1"/>
  <c r="C3060" i="11"/>
  <c r="B3060" i="11" s="1"/>
  <c r="C3059" i="11"/>
  <c r="C3058" i="11"/>
  <c r="B3058" i="11" s="1"/>
  <c r="C3057" i="11"/>
  <c r="B3057" i="11" s="1"/>
  <c r="C3056" i="11"/>
  <c r="C3055" i="11"/>
  <c r="B3055" i="11" s="1"/>
  <c r="C3054" i="11"/>
  <c r="B3054" i="11" s="1"/>
  <c r="C3053" i="11"/>
  <c r="B3053" i="11" s="1"/>
  <c r="C3052" i="11"/>
  <c r="C3051" i="11"/>
  <c r="C3050" i="11"/>
  <c r="B3050" i="11" s="1"/>
  <c r="C3049" i="11"/>
  <c r="C3048" i="11"/>
  <c r="C3047" i="11"/>
  <c r="B3047" i="11" s="1"/>
  <c r="C3046" i="11"/>
  <c r="B3046" i="11" s="1"/>
  <c r="C3045" i="11"/>
  <c r="B3045" i="11" s="1"/>
  <c r="C3044" i="11"/>
  <c r="B3044" i="11" s="1"/>
  <c r="C3043" i="11"/>
  <c r="C3042" i="11"/>
  <c r="B3042" i="11" s="1"/>
  <c r="C3041" i="11"/>
  <c r="B3041" i="11" s="1"/>
  <c r="C3040" i="11"/>
  <c r="C3039" i="11"/>
  <c r="B3039" i="11" s="1"/>
  <c r="C3038" i="11"/>
  <c r="B3038" i="11" s="1"/>
  <c r="C3037" i="11"/>
  <c r="B3037" i="11" s="1"/>
  <c r="C3036" i="11"/>
  <c r="C3035" i="11"/>
  <c r="C3034" i="11"/>
  <c r="B3034" i="11" s="1"/>
  <c r="C3033" i="11"/>
  <c r="C3032" i="11"/>
  <c r="C3031" i="11"/>
  <c r="B3031" i="11" s="1"/>
  <c r="C3030" i="11"/>
  <c r="B3030" i="11" s="1"/>
  <c r="C3029" i="11"/>
  <c r="B3029" i="11" s="1"/>
  <c r="C3028" i="11"/>
  <c r="B3028" i="11" s="1"/>
  <c r="C3027" i="11"/>
  <c r="C3026" i="11"/>
  <c r="B3026" i="11" s="1"/>
  <c r="C3025" i="11"/>
  <c r="B3025" i="11" s="1"/>
  <c r="C3024" i="11"/>
  <c r="C3023" i="11"/>
  <c r="B3023" i="11" s="1"/>
  <c r="C3022" i="11"/>
  <c r="B3022" i="11" s="1"/>
  <c r="C3021" i="11"/>
  <c r="B3021" i="11" s="1"/>
  <c r="C3020" i="11"/>
  <c r="C3019" i="11"/>
  <c r="C3018" i="11"/>
  <c r="B3018" i="11" s="1"/>
  <c r="C3017" i="11"/>
  <c r="C3016" i="11"/>
  <c r="C3015" i="11"/>
  <c r="B3015" i="11" s="1"/>
  <c r="C3014" i="11"/>
  <c r="B3014" i="11" s="1"/>
  <c r="C3013" i="11"/>
  <c r="B3013" i="11" s="1"/>
  <c r="C3012" i="11"/>
  <c r="C3011" i="11"/>
  <c r="C3010" i="11"/>
  <c r="B3010" i="11" s="1"/>
  <c r="C3009" i="11"/>
  <c r="C3008" i="11"/>
  <c r="B3008" i="11" s="1"/>
  <c r="C3007" i="11"/>
  <c r="B3007" i="11" s="1"/>
  <c r="C3006" i="11"/>
  <c r="B3006" i="11" s="1"/>
  <c r="C3005" i="11"/>
  <c r="B3005" i="11" s="1"/>
  <c r="C3004" i="11"/>
  <c r="C3003" i="11"/>
  <c r="C3002" i="11"/>
  <c r="B3002" i="11" s="1"/>
  <c r="C3001" i="11"/>
  <c r="C3000" i="11"/>
  <c r="C2999" i="11"/>
  <c r="B2999" i="11" s="1"/>
  <c r="C2998" i="11"/>
  <c r="C2997" i="11"/>
  <c r="B2997" i="11" s="1"/>
  <c r="C2996" i="11"/>
  <c r="B2996" i="11" s="1"/>
  <c r="C2995" i="11"/>
  <c r="B2995" i="11" s="1"/>
  <c r="C2994" i="11"/>
  <c r="B2994" i="11" s="1"/>
  <c r="C2993" i="11"/>
  <c r="C2992" i="11"/>
  <c r="C2991" i="11"/>
  <c r="C2990" i="11"/>
  <c r="C2989" i="11"/>
  <c r="B2989" i="11" s="1"/>
  <c r="C2988" i="11"/>
  <c r="C2987" i="11"/>
  <c r="B2987" i="11" s="1"/>
  <c r="C2986" i="11"/>
  <c r="B2986" i="11" s="1"/>
  <c r="C2985" i="11"/>
  <c r="C2984" i="11"/>
  <c r="B2984" i="11" s="1"/>
  <c r="C2983" i="11"/>
  <c r="C2982" i="11"/>
  <c r="C2981" i="11"/>
  <c r="C2980" i="11"/>
  <c r="B2980" i="11" s="1"/>
  <c r="C2979" i="11"/>
  <c r="B2979" i="11" s="1"/>
  <c r="C2978" i="11"/>
  <c r="B2978" i="11" s="1"/>
  <c r="C2977" i="11"/>
  <c r="C2976" i="11"/>
  <c r="B2976" i="11" s="1"/>
  <c r="C2975" i="11"/>
  <c r="C2974" i="11"/>
  <c r="C2973" i="11"/>
  <c r="C2972" i="11"/>
  <c r="B2972" i="11" s="1"/>
  <c r="C2971" i="11"/>
  <c r="B2971" i="11" s="1"/>
  <c r="C2970" i="11"/>
  <c r="B2970" i="11" s="1"/>
  <c r="C2969" i="11"/>
  <c r="C2968" i="11"/>
  <c r="B2968" i="11" s="1"/>
  <c r="C2967" i="11"/>
  <c r="C2966" i="11"/>
  <c r="C2965" i="11"/>
  <c r="B2965" i="11" s="1"/>
  <c r="C2964" i="11"/>
  <c r="B2964" i="11" s="1"/>
  <c r="C2963" i="11"/>
  <c r="B2963" i="11" s="1"/>
  <c r="C2962" i="11"/>
  <c r="B2962" i="11" s="1"/>
  <c r="C2961" i="11"/>
  <c r="C2960" i="11"/>
  <c r="B2960" i="11" s="1"/>
  <c r="C2959" i="11"/>
  <c r="C2958" i="11"/>
  <c r="C2957" i="11"/>
  <c r="B2957" i="11" s="1"/>
  <c r="C2956" i="11"/>
  <c r="B2956" i="11" s="1"/>
  <c r="C2955" i="11"/>
  <c r="B2955" i="11" s="1"/>
  <c r="C2954" i="11"/>
  <c r="B2954" i="11" s="1"/>
  <c r="C2953" i="11"/>
  <c r="C2952" i="11"/>
  <c r="B2952" i="11" s="1"/>
  <c r="C2951" i="11"/>
  <c r="C2950" i="11"/>
  <c r="C2949" i="11"/>
  <c r="B2949" i="11" s="1"/>
  <c r="C2948" i="11"/>
  <c r="B2948" i="11" s="1"/>
  <c r="C2947" i="11"/>
  <c r="B2947" i="11" s="1"/>
  <c r="C2946" i="11"/>
  <c r="B2946" i="11" s="1"/>
  <c r="C2945" i="11"/>
  <c r="C2944" i="11"/>
  <c r="B2944" i="11" s="1"/>
  <c r="C2943" i="11"/>
  <c r="C2942" i="11"/>
  <c r="C2941" i="11"/>
  <c r="B2941" i="11" s="1"/>
  <c r="C2940" i="11"/>
  <c r="B2940" i="11" s="1"/>
  <c r="C2939" i="11"/>
  <c r="B2939" i="11" s="1"/>
  <c r="C2938" i="11"/>
  <c r="B2938" i="11" s="1"/>
  <c r="C2937" i="11"/>
  <c r="C2936" i="11"/>
  <c r="B2936" i="11" s="1"/>
  <c r="C2935" i="11"/>
  <c r="C2934" i="11"/>
  <c r="C2933" i="11"/>
  <c r="B2933" i="11" s="1"/>
  <c r="C2932" i="11"/>
  <c r="B2932" i="11" s="1"/>
  <c r="C2931" i="11"/>
  <c r="B2931" i="11" s="1"/>
  <c r="C2930" i="11"/>
  <c r="B2930" i="11" s="1"/>
  <c r="C2929" i="11"/>
  <c r="C2928" i="11"/>
  <c r="B2928" i="11" s="1"/>
  <c r="C2927" i="11"/>
  <c r="C2926" i="11"/>
  <c r="B2926" i="11" s="1"/>
  <c r="C2925" i="11"/>
  <c r="B2925" i="11" s="1"/>
  <c r="C2924" i="11"/>
  <c r="B2924" i="11" s="1"/>
  <c r="C2923" i="11"/>
  <c r="B2923" i="11" s="1"/>
  <c r="C2922" i="11"/>
  <c r="B2922" i="11" s="1"/>
  <c r="C2921" i="11"/>
  <c r="C2920" i="11"/>
  <c r="C2919" i="11"/>
  <c r="C2918" i="11"/>
  <c r="B2918" i="11" s="1"/>
  <c r="C2917" i="11"/>
  <c r="B2917" i="11" s="1"/>
  <c r="C2916" i="11"/>
  <c r="B2916" i="11" s="1"/>
  <c r="C2915" i="11"/>
  <c r="B2915" i="11" s="1"/>
  <c r="C2914" i="11"/>
  <c r="B2914" i="11" s="1"/>
  <c r="C2913" i="11"/>
  <c r="C2912" i="11"/>
  <c r="C2911" i="11"/>
  <c r="C2910" i="11"/>
  <c r="B2910" i="11" s="1"/>
  <c r="C2909" i="11"/>
  <c r="B2909" i="11" s="1"/>
  <c r="C2908" i="11"/>
  <c r="B2908" i="11" s="1"/>
  <c r="C2907" i="11"/>
  <c r="B2907" i="11" s="1"/>
  <c r="C2906" i="11"/>
  <c r="B2906" i="11" s="1"/>
  <c r="C2905" i="11"/>
  <c r="C2904" i="11"/>
  <c r="C2903" i="11"/>
  <c r="B2903" i="11" s="1"/>
  <c r="C2902" i="11"/>
  <c r="B2902" i="11" s="1"/>
  <c r="C2901" i="11"/>
  <c r="B2901" i="11" s="1"/>
  <c r="C2900" i="11"/>
  <c r="B2900" i="11" s="1"/>
  <c r="C2899" i="11"/>
  <c r="B2899" i="11" s="1"/>
  <c r="C2898" i="11"/>
  <c r="B2898" i="11" s="1"/>
  <c r="C2897" i="11"/>
  <c r="C2896" i="11"/>
  <c r="C2895" i="11"/>
  <c r="C2894" i="11"/>
  <c r="C2893" i="11"/>
  <c r="C2892" i="11"/>
  <c r="B2892" i="11" s="1"/>
  <c r="C2891" i="11"/>
  <c r="B2891" i="11" s="1"/>
  <c r="C2890" i="11"/>
  <c r="B2890" i="11" s="1"/>
  <c r="C2889" i="11"/>
  <c r="C2888" i="11"/>
  <c r="C2887" i="11"/>
  <c r="B2887" i="11" s="1"/>
  <c r="C2886" i="11"/>
  <c r="B2886" i="11" s="1"/>
  <c r="C2885" i="11"/>
  <c r="B2885" i="11" s="1"/>
  <c r="C2884" i="11"/>
  <c r="B2884" i="11" s="1"/>
  <c r="C2883" i="11"/>
  <c r="B2883" i="11" s="1"/>
  <c r="C2882" i="11"/>
  <c r="B2882" i="11" s="1"/>
  <c r="C2881" i="11"/>
  <c r="C2880" i="11"/>
  <c r="B2880" i="11" s="1"/>
  <c r="C2879" i="11"/>
  <c r="B2879" i="11" s="1"/>
  <c r="C2878" i="11"/>
  <c r="C2877" i="11"/>
  <c r="C2876" i="11"/>
  <c r="B2876" i="11" s="1"/>
  <c r="C2875" i="11"/>
  <c r="B2875" i="11" s="1"/>
  <c r="C2874" i="11"/>
  <c r="B2874" i="11" s="1"/>
  <c r="C2873" i="11"/>
  <c r="C2872" i="11"/>
  <c r="B2872" i="11" s="1"/>
  <c r="C2871" i="11"/>
  <c r="B2871" i="11" s="1"/>
  <c r="C2870" i="11"/>
  <c r="B2870" i="11" s="1"/>
  <c r="C2869" i="11"/>
  <c r="B2869" i="11" s="1"/>
  <c r="C2868" i="11"/>
  <c r="B2868" i="11" s="1"/>
  <c r="C2867" i="11"/>
  <c r="B2867" i="11" s="1"/>
  <c r="C2866" i="11"/>
  <c r="B2866" i="11" s="1"/>
  <c r="C2865" i="11"/>
  <c r="C2864" i="11"/>
  <c r="B2864" i="11" s="1"/>
  <c r="C2863" i="11"/>
  <c r="B2863" i="11" s="1"/>
  <c r="C2862" i="11"/>
  <c r="C2861" i="11"/>
  <c r="C2860" i="11"/>
  <c r="B2860" i="11" s="1"/>
  <c r="C2859" i="11"/>
  <c r="B2859" i="11" s="1"/>
  <c r="C2858" i="11"/>
  <c r="C2857" i="11"/>
  <c r="C2856" i="11"/>
  <c r="B2856" i="11" s="1"/>
  <c r="C2855" i="11"/>
  <c r="B2855" i="11" s="1"/>
  <c r="C2854" i="11"/>
  <c r="B2854" i="11" s="1"/>
  <c r="C2853" i="11"/>
  <c r="B2853" i="11" s="1"/>
  <c r="C2852" i="11"/>
  <c r="B2852" i="11" s="1"/>
  <c r="C2851" i="11"/>
  <c r="B2851" i="11" s="1"/>
  <c r="C2850" i="11"/>
  <c r="C2849" i="11"/>
  <c r="C2848" i="11"/>
  <c r="B2848" i="11" s="1"/>
  <c r="C2847" i="11"/>
  <c r="B2847" i="11" s="1"/>
  <c r="C2846" i="11"/>
  <c r="C2845" i="11"/>
  <c r="C2844" i="11"/>
  <c r="C2843" i="11"/>
  <c r="B2843" i="11" s="1"/>
  <c r="C2842" i="11"/>
  <c r="B2842" i="11" s="1"/>
  <c r="C2841" i="11"/>
  <c r="B2841" i="11" s="1"/>
  <c r="C2840" i="11"/>
  <c r="C2839" i="11"/>
  <c r="B2839" i="11" s="1"/>
  <c r="C2838" i="11"/>
  <c r="B2838" i="11" s="1"/>
  <c r="C2837" i="11"/>
  <c r="B2837" i="11" s="1"/>
  <c r="C2836" i="11"/>
  <c r="C2835" i="11"/>
  <c r="B2835" i="11" s="1"/>
  <c r="C2834" i="11"/>
  <c r="B2834" i="11" s="1"/>
  <c r="C2833" i="11"/>
  <c r="B2833" i="11" s="1"/>
  <c r="C2832" i="11"/>
  <c r="C2831" i="11"/>
  <c r="B2831" i="11" s="1"/>
  <c r="C2830" i="11"/>
  <c r="B2830" i="11" s="1"/>
  <c r="C2829" i="11"/>
  <c r="B2829" i="11" s="1"/>
  <c r="C2828" i="11"/>
  <c r="C2827" i="11"/>
  <c r="B2827" i="11" s="1"/>
  <c r="C2826" i="11"/>
  <c r="B2826" i="11" s="1"/>
  <c r="C2825" i="11"/>
  <c r="B2825" i="11" s="1"/>
  <c r="C2824" i="11"/>
  <c r="C2823" i="11"/>
  <c r="B2823" i="11" s="1"/>
  <c r="C2822" i="11"/>
  <c r="B2822" i="11" s="1"/>
  <c r="C2821" i="11"/>
  <c r="C2820" i="11"/>
  <c r="C2819" i="11"/>
  <c r="B2819" i="11" s="1"/>
  <c r="C2818" i="11"/>
  <c r="B2818" i="11" s="1"/>
  <c r="C2817" i="11"/>
  <c r="B2817" i="11" s="1"/>
  <c r="C2816" i="11"/>
  <c r="C2815" i="11"/>
  <c r="B2815" i="11" s="1"/>
  <c r="C2814" i="11"/>
  <c r="B2814" i="11" s="1"/>
  <c r="C2813" i="11"/>
  <c r="C2812" i="11"/>
  <c r="C2811" i="11"/>
  <c r="B2811" i="11" s="1"/>
  <c r="C2810" i="11"/>
  <c r="B2810" i="11" s="1"/>
  <c r="C2809" i="11"/>
  <c r="B2809" i="11" s="1"/>
  <c r="C2808" i="11"/>
  <c r="C2807" i="11"/>
  <c r="B2807" i="11" s="1"/>
  <c r="C2806" i="11"/>
  <c r="B2806" i="11" s="1"/>
  <c r="C2805" i="11"/>
  <c r="C2804" i="11"/>
  <c r="C2803" i="11"/>
  <c r="B2803" i="11" s="1"/>
  <c r="C2802" i="11"/>
  <c r="B2802" i="11" s="1"/>
  <c r="C2801" i="11"/>
  <c r="B2801" i="11" s="1"/>
  <c r="C2800" i="11"/>
  <c r="C2799" i="11"/>
  <c r="B2799" i="11" s="1"/>
  <c r="C2798" i="11"/>
  <c r="B2798" i="11" s="1"/>
  <c r="C2797" i="11"/>
  <c r="C2796" i="11"/>
  <c r="C2795" i="11"/>
  <c r="B2795" i="11" s="1"/>
  <c r="C2794" i="11"/>
  <c r="B2794" i="11" s="1"/>
  <c r="C2793" i="11"/>
  <c r="B2793" i="11" s="1"/>
  <c r="C2792" i="11"/>
  <c r="C2791" i="11"/>
  <c r="B2791" i="11" s="1"/>
  <c r="C2790" i="11"/>
  <c r="B2790" i="11" s="1"/>
  <c r="C2789" i="11"/>
  <c r="C2788" i="11"/>
  <c r="C2787" i="11"/>
  <c r="B2787" i="11" s="1"/>
  <c r="C2786" i="11"/>
  <c r="B2786" i="11" s="1"/>
  <c r="C2785" i="11"/>
  <c r="B2785" i="11" s="1"/>
  <c r="C2784" i="11"/>
  <c r="C2783" i="11"/>
  <c r="B2783" i="11" s="1"/>
  <c r="C2782" i="11"/>
  <c r="B2782" i="11" s="1"/>
  <c r="C2781" i="11"/>
  <c r="B2781" i="11" s="1"/>
  <c r="C2780" i="11"/>
  <c r="C2779" i="11"/>
  <c r="B2779" i="11" s="1"/>
  <c r="C2778" i="11"/>
  <c r="B2778" i="11" s="1"/>
  <c r="C2777" i="11"/>
  <c r="B2777" i="11" s="1"/>
  <c r="C2776" i="11"/>
  <c r="C2775" i="11"/>
  <c r="B2775" i="11" s="1"/>
  <c r="C2774" i="11"/>
  <c r="B2774" i="11" s="1"/>
  <c r="C2773" i="11"/>
  <c r="C2772" i="11"/>
  <c r="C2771" i="11"/>
  <c r="B2771" i="11" s="1"/>
  <c r="C2770" i="11"/>
  <c r="B2770" i="11" s="1"/>
  <c r="C2769" i="11"/>
  <c r="B2769" i="11" s="1"/>
  <c r="C2768" i="11"/>
  <c r="C2767" i="11"/>
  <c r="B2767" i="11" s="1"/>
  <c r="C2766" i="11"/>
  <c r="B2766" i="11" s="1"/>
  <c r="C2765" i="11"/>
  <c r="B2765" i="11" s="1"/>
  <c r="C2764" i="11"/>
  <c r="C2763" i="11"/>
  <c r="B2763" i="11" s="1"/>
  <c r="C2762" i="11"/>
  <c r="B2762" i="11" s="1"/>
  <c r="C2761" i="11"/>
  <c r="B2761" i="11" s="1"/>
  <c r="C2760" i="11"/>
  <c r="C2759" i="11"/>
  <c r="B2759" i="11" s="1"/>
  <c r="C2758" i="11"/>
  <c r="B2758" i="11" s="1"/>
  <c r="C2757" i="11"/>
  <c r="C2756" i="11"/>
  <c r="C2755" i="11"/>
  <c r="B2755" i="11" s="1"/>
  <c r="C2754" i="11"/>
  <c r="B2754" i="11" s="1"/>
  <c r="C2753" i="11"/>
  <c r="B2753" i="11" s="1"/>
  <c r="C2752" i="11"/>
  <c r="C2751" i="11"/>
  <c r="B2751" i="11" s="1"/>
  <c r="C2750" i="11"/>
  <c r="B2750" i="11" s="1"/>
  <c r="C2749" i="11"/>
  <c r="C2748" i="11"/>
  <c r="C2747" i="11"/>
  <c r="B2747" i="11" s="1"/>
  <c r="C2746" i="11"/>
  <c r="B2746" i="11" s="1"/>
  <c r="C2745" i="11"/>
  <c r="B2745" i="11" s="1"/>
  <c r="C2744" i="11"/>
  <c r="C2743" i="11"/>
  <c r="B2743" i="11" s="1"/>
  <c r="C2742" i="11"/>
  <c r="B2742" i="11" s="1"/>
  <c r="C2741" i="11"/>
  <c r="B2741" i="11" s="1"/>
  <c r="C2740" i="11"/>
  <c r="B2740" i="11" s="1"/>
  <c r="C2739" i="11"/>
  <c r="B2739" i="11" s="1"/>
  <c r="C2738" i="11"/>
  <c r="B2738" i="11" s="1"/>
  <c r="C2737" i="11"/>
  <c r="B2737" i="11" s="1"/>
  <c r="C2736" i="11"/>
  <c r="C2735" i="11"/>
  <c r="B2735" i="11" s="1"/>
  <c r="C2734" i="11"/>
  <c r="B2734" i="11" s="1"/>
  <c r="C2733" i="11"/>
  <c r="C2732" i="11"/>
  <c r="B2732" i="11" s="1"/>
  <c r="C2731" i="11"/>
  <c r="B2731" i="11" s="1"/>
  <c r="C2730" i="11"/>
  <c r="B2730" i="11" s="1"/>
  <c r="C2729" i="11"/>
  <c r="B2729" i="11" s="1"/>
  <c r="C2728" i="11"/>
  <c r="C2727" i="11"/>
  <c r="B2727" i="11" s="1"/>
  <c r="C2726" i="11"/>
  <c r="B2726" i="11" s="1"/>
  <c r="C2725" i="11"/>
  <c r="C2724" i="11"/>
  <c r="B2724" i="11" s="1"/>
  <c r="C2723" i="11"/>
  <c r="B2723" i="11" s="1"/>
  <c r="C2722" i="11"/>
  <c r="B2722" i="11" s="1"/>
  <c r="C2721" i="11"/>
  <c r="B2721" i="11" s="1"/>
  <c r="C2720" i="11"/>
  <c r="C2719" i="11"/>
  <c r="B2719" i="11" s="1"/>
  <c r="C2718" i="11"/>
  <c r="B2718" i="11" s="1"/>
  <c r="C2717" i="11"/>
  <c r="C2716" i="11"/>
  <c r="B2716" i="11" s="1"/>
  <c r="C2715" i="11"/>
  <c r="B2715" i="11" s="1"/>
  <c r="C2714" i="11"/>
  <c r="B2714" i="11" s="1"/>
  <c r="C2713" i="11"/>
  <c r="B2713" i="11" s="1"/>
  <c r="C2712" i="11"/>
  <c r="C2711" i="11"/>
  <c r="B2711" i="11" s="1"/>
  <c r="C2710" i="11"/>
  <c r="B2710" i="11" s="1"/>
  <c r="C2709" i="11"/>
  <c r="C2708" i="11"/>
  <c r="B2708" i="11" s="1"/>
  <c r="C2707" i="11"/>
  <c r="B2707" i="11" s="1"/>
  <c r="C2706" i="11"/>
  <c r="B2706" i="11" s="1"/>
  <c r="C2705" i="11"/>
  <c r="B2705" i="11" s="1"/>
  <c r="C2704" i="11"/>
  <c r="C2703" i="11"/>
  <c r="B2703" i="11" s="1"/>
  <c r="C2702" i="11"/>
  <c r="B2702" i="11" s="1"/>
  <c r="C2701" i="11"/>
  <c r="B2701" i="11" s="1"/>
  <c r="C2700" i="11"/>
  <c r="B2700" i="11" s="1"/>
  <c r="C2699" i="11"/>
  <c r="B2699" i="11" s="1"/>
  <c r="C2698" i="11"/>
  <c r="B2698" i="11" s="1"/>
  <c r="C2697" i="11"/>
  <c r="B2697" i="11" s="1"/>
  <c r="C2696" i="11"/>
  <c r="C2695" i="11"/>
  <c r="B2695" i="11" s="1"/>
  <c r="C2694" i="11"/>
  <c r="B2694" i="11" s="1"/>
  <c r="C2693" i="11"/>
  <c r="B2693" i="11" s="1"/>
  <c r="C2692" i="11"/>
  <c r="B2692" i="11" s="1"/>
  <c r="C2691" i="11"/>
  <c r="B2691" i="11" s="1"/>
  <c r="C2690" i="11"/>
  <c r="B2690" i="11" s="1"/>
  <c r="C2689" i="11"/>
  <c r="B2689" i="11" s="1"/>
  <c r="C2688" i="11"/>
  <c r="C2687" i="11"/>
  <c r="B2687" i="11" s="1"/>
  <c r="C2686" i="11"/>
  <c r="B2686" i="11" s="1"/>
  <c r="C2685" i="11"/>
  <c r="C2684" i="11"/>
  <c r="B2684" i="11" s="1"/>
  <c r="C2683" i="11"/>
  <c r="B2683" i="11" s="1"/>
  <c r="C2682" i="11"/>
  <c r="B2682" i="11" s="1"/>
  <c r="C2681" i="11"/>
  <c r="B2681" i="11" s="1"/>
  <c r="C2680" i="11"/>
  <c r="C2679" i="11"/>
  <c r="B2679" i="11" s="1"/>
  <c r="C2678" i="11"/>
  <c r="B2678" i="11" s="1"/>
  <c r="C2677" i="11"/>
  <c r="B2677" i="11" s="1"/>
  <c r="C2676" i="11"/>
  <c r="B2676" i="11" s="1"/>
  <c r="C2675" i="11"/>
  <c r="B2675" i="11" s="1"/>
  <c r="C2674" i="11"/>
  <c r="B2674" i="11" s="1"/>
  <c r="C2673" i="11"/>
  <c r="B2673" i="11" s="1"/>
  <c r="C2672" i="11"/>
  <c r="C2671" i="11"/>
  <c r="B2671" i="11" s="1"/>
  <c r="C2670" i="11"/>
  <c r="B2670" i="11" s="1"/>
  <c r="C2669" i="11"/>
  <c r="C2668" i="11"/>
  <c r="B2668" i="11" s="1"/>
  <c r="C2667" i="11"/>
  <c r="B2667" i="11" s="1"/>
  <c r="C2666" i="11"/>
  <c r="B2666" i="11" s="1"/>
  <c r="C2665" i="11"/>
  <c r="B2665" i="11" s="1"/>
  <c r="C2664" i="11"/>
  <c r="C2663" i="11"/>
  <c r="B2663" i="11" s="1"/>
  <c r="C2662" i="11"/>
  <c r="B2662" i="11" s="1"/>
  <c r="C2661" i="11"/>
  <c r="C2660" i="11"/>
  <c r="B2660" i="11" s="1"/>
  <c r="C2659" i="11"/>
  <c r="B2659" i="11" s="1"/>
  <c r="C2658" i="11"/>
  <c r="B2658" i="11" s="1"/>
  <c r="C2657" i="11"/>
  <c r="B2657" i="11" s="1"/>
  <c r="C2656" i="11"/>
  <c r="C2655" i="11"/>
  <c r="B2655" i="11" s="1"/>
  <c r="C2654" i="11"/>
  <c r="B2654" i="11" s="1"/>
  <c r="C2653" i="11"/>
  <c r="C2652" i="11"/>
  <c r="B2652" i="11" s="1"/>
  <c r="C2651" i="11"/>
  <c r="B2651" i="11" s="1"/>
  <c r="C2650" i="11"/>
  <c r="B2650" i="11" s="1"/>
  <c r="C2649" i="11"/>
  <c r="B2649" i="11" s="1"/>
  <c r="C2648" i="11"/>
  <c r="C2647" i="11"/>
  <c r="B2647" i="11" s="1"/>
  <c r="C2646" i="11"/>
  <c r="B2646" i="11" s="1"/>
  <c r="C2645" i="11"/>
  <c r="C2644" i="11"/>
  <c r="B2644" i="11" s="1"/>
  <c r="C2643" i="11"/>
  <c r="B2643" i="11" s="1"/>
  <c r="C2642" i="11"/>
  <c r="B2642" i="11" s="1"/>
  <c r="C2641" i="11"/>
  <c r="B2641" i="11" s="1"/>
  <c r="C2640" i="11"/>
  <c r="C2639" i="11"/>
  <c r="B2639" i="11" s="1"/>
  <c r="C2638" i="11"/>
  <c r="B2638" i="11" s="1"/>
  <c r="C2637" i="11"/>
  <c r="B2637" i="11" s="1"/>
  <c r="C2636" i="11"/>
  <c r="B2636" i="11" s="1"/>
  <c r="C2635" i="11"/>
  <c r="B2635" i="11" s="1"/>
  <c r="C2634" i="11"/>
  <c r="B2634" i="11" s="1"/>
  <c r="C2633" i="11"/>
  <c r="B2633" i="11" s="1"/>
  <c r="C2632" i="11"/>
  <c r="C2631" i="11"/>
  <c r="B2631" i="11" s="1"/>
  <c r="C2630" i="11"/>
  <c r="B2630" i="11" s="1"/>
  <c r="C2629" i="11"/>
  <c r="B2629" i="11" s="1"/>
  <c r="C2628" i="11"/>
  <c r="B2628" i="11" s="1"/>
  <c r="C2627" i="11"/>
  <c r="B2627" i="11" s="1"/>
  <c r="C2626" i="11"/>
  <c r="B2626" i="11" s="1"/>
  <c r="C2625" i="11"/>
  <c r="B2625" i="11" s="1"/>
  <c r="C2624" i="11"/>
  <c r="C2623" i="11"/>
  <c r="B2623" i="11" s="1"/>
  <c r="C2622" i="11"/>
  <c r="B2622" i="11" s="1"/>
  <c r="C2621" i="11"/>
  <c r="C2620" i="11"/>
  <c r="B2620" i="11" s="1"/>
  <c r="C2619" i="11"/>
  <c r="B2619" i="11" s="1"/>
  <c r="C2618" i="11"/>
  <c r="B2618" i="11" s="1"/>
  <c r="C2617" i="11"/>
  <c r="B2617" i="11" s="1"/>
  <c r="C2616" i="11"/>
  <c r="C2615" i="11"/>
  <c r="B2615" i="11" s="1"/>
  <c r="C2614" i="11"/>
  <c r="B2614" i="11" s="1"/>
  <c r="C2613" i="11"/>
  <c r="C2612" i="11"/>
  <c r="B2612" i="11" s="1"/>
  <c r="C2611" i="11"/>
  <c r="B2611" i="11" s="1"/>
  <c r="C2610" i="11"/>
  <c r="B2610" i="11" s="1"/>
  <c r="C2609" i="11"/>
  <c r="B2609" i="11" s="1"/>
  <c r="C2608" i="11"/>
  <c r="C2607" i="11"/>
  <c r="B2607" i="11" s="1"/>
  <c r="C2606" i="11"/>
  <c r="B2606" i="11" s="1"/>
  <c r="C2605" i="11"/>
  <c r="C2604" i="11"/>
  <c r="B2604" i="11" s="1"/>
  <c r="C2603" i="11"/>
  <c r="B2603" i="11" s="1"/>
  <c r="C2602" i="11"/>
  <c r="B2602" i="11" s="1"/>
  <c r="C2601" i="11"/>
  <c r="B2601" i="11" s="1"/>
  <c r="C2600" i="11"/>
  <c r="B2600" i="11" s="1"/>
  <c r="C2599" i="11"/>
  <c r="B2599" i="11" s="1"/>
  <c r="C2598" i="11"/>
  <c r="B2598" i="11" s="1"/>
  <c r="C2597" i="11"/>
  <c r="C2596" i="11"/>
  <c r="B2596" i="11" s="1"/>
  <c r="C2595" i="11"/>
  <c r="B2595" i="11" s="1"/>
  <c r="C2594" i="11"/>
  <c r="B2594" i="11" s="1"/>
  <c r="C2593" i="11"/>
  <c r="B2593" i="11" s="1"/>
  <c r="C2592" i="11"/>
  <c r="B2592" i="11" s="1"/>
  <c r="C2591" i="11"/>
  <c r="B2591" i="11" s="1"/>
  <c r="C2590" i="11"/>
  <c r="B2590" i="11" s="1"/>
  <c r="C2589" i="11"/>
  <c r="B2589" i="11" s="1"/>
  <c r="C2588" i="11"/>
  <c r="B2588" i="11" s="1"/>
  <c r="C2587" i="11"/>
  <c r="B2587" i="11" s="1"/>
  <c r="C2586" i="11"/>
  <c r="B2586" i="11" s="1"/>
  <c r="C2585" i="11"/>
  <c r="B2585" i="11" s="1"/>
  <c r="C2584" i="11"/>
  <c r="B2584" i="11" s="1"/>
  <c r="C2583" i="11"/>
  <c r="B2583" i="11" s="1"/>
  <c r="C2582" i="11"/>
  <c r="B2582" i="11" s="1"/>
  <c r="C2581" i="11"/>
  <c r="B2581" i="11" s="1"/>
  <c r="C2580" i="11"/>
  <c r="B2580" i="11" s="1"/>
  <c r="C2579" i="11"/>
  <c r="B2579" i="11" s="1"/>
  <c r="C2578" i="11"/>
  <c r="B2578" i="11" s="1"/>
  <c r="C2577" i="11"/>
  <c r="B2577" i="11" s="1"/>
  <c r="C2576" i="11"/>
  <c r="B2576" i="11" s="1"/>
  <c r="C2575" i="11"/>
  <c r="B2575" i="11" s="1"/>
  <c r="C2574" i="11"/>
  <c r="B2574" i="11" s="1"/>
  <c r="C2573" i="11"/>
  <c r="C2572" i="11"/>
  <c r="B2572" i="11" s="1"/>
  <c r="C2571" i="11"/>
  <c r="B2571" i="11" s="1"/>
  <c r="C2570" i="11"/>
  <c r="B2570" i="11" s="1"/>
  <c r="C2569" i="11"/>
  <c r="B2569" i="11" s="1"/>
  <c r="C2568" i="11"/>
  <c r="C2567" i="11"/>
  <c r="B2567" i="11" s="1"/>
  <c r="C2566" i="11"/>
  <c r="B2566" i="11" s="1"/>
  <c r="C2565" i="11"/>
  <c r="C2564" i="11"/>
  <c r="B2564" i="11" s="1"/>
  <c r="C2563" i="11"/>
  <c r="B2563" i="11" s="1"/>
  <c r="C2562" i="11"/>
  <c r="B2562" i="11" s="1"/>
  <c r="C2561" i="11"/>
  <c r="B2561" i="11" s="1"/>
  <c r="C2560" i="11"/>
  <c r="C2559" i="11"/>
  <c r="B2559" i="11" s="1"/>
  <c r="C2558" i="11"/>
  <c r="B2558" i="11" s="1"/>
  <c r="C2557" i="11"/>
  <c r="B2557" i="11" s="1"/>
  <c r="C2556" i="11"/>
  <c r="C2555" i="11"/>
  <c r="B2555" i="11" s="1"/>
  <c r="C2554" i="11"/>
  <c r="B2554" i="11" s="1"/>
  <c r="C2553" i="11"/>
  <c r="B2553" i="11" s="1"/>
  <c r="C2552" i="11"/>
  <c r="C2551" i="11"/>
  <c r="B2551" i="11" s="1"/>
  <c r="C2550" i="11"/>
  <c r="B2550" i="11" s="1"/>
  <c r="C2549" i="11"/>
  <c r="C2548" i="11"/>
  <c r="C2547" i="11"/>
  <c r="B2547" i="11" s="1"/>
  <c r="C2546" i="11"/>
  <c r="B2546" i="11" s="1"/>
  <c r="C2545" i="11"/>
  <c r="B2545" i="11" s="1"/>
  <c r="C2544" i="11"/>
  <c r="C2543" i="11"/>
  <c r="B2543" i="11" s="1"/>
  <c r="C2542" i="11"/>
  <c r="B2542" i="11" s="1"/>
  <c r="C2541" i="11"/>
  <c r="C2540" i="11"/>
  <c r="C2539" i="11"/>
  <c r="B2539" i="11" s="1"/>
  <c r="C2538" i="11"/>
  <c r="B2538" i="11" s="1"/>
  <c r="C2537" i="11"/>
  <c r="B2537" i="11" s="1"/>
  <c r="C2536" i="11"/>
  <c r="C2535" i="11"/>
  <c r="B2535" i="11" s="1"/>
  <c r="C2534" i="11"/>
  <c r="B2534" i="11" s="1"/>
  <c r="C2533" i="11"/>
  <c r="C2532" i="11"/>
  <c r="C2531" i="11"/>
  <c r="B2531" i="11" s="1"/>
  <c r="C2530" i="11"/>
  <c r="B2530" i="11" s="1"/>
  <c r="C2529" i="11"/>
  <c r="B2529" i="11" s="1"/>
  <c r="C2528" i="11"/>
  <c r="B2528" i="11" s="1"/>
  <c r="C2527" i="11"/>
  <c r="B2527" i="11" s="1"/>
  <c r="C2526" i="11"/>
  <c r="B2526" i="11" s="1"/>
  <c r="C2525" i="11"/>
  <c r="C2524" i="11"/>
  <c r="C2523" i="11"/>
  <c r="B2523" i="11" s="1"/>
  <c r="C2522" i="11"/>
  <c r="B2522" i="11" s="1"/>
  <c r="C2521" i="11"/>
  <c r="B2521" i="11" s="1"/>
  <c r="C2520" i="11"/>
  <c r="B2520" i="11" s="1"/>
  <c r="C2519" i="11"/>
  <c r="B2519" i="11" s="1"/>
  <c r="C2518" i="11"/>
  <c r="B2518" i="11" s="1"/>
  <c r="C2517" i="11"/>
  <c r="C2516" i="11"/>
  <c r="C2515" i="11"/>
  <c r="B2515" i="11" s="1"/>
  <c r="C2514" i="11"/>
  <c r="B2514" i="11" s="1"/>
  <c r="C2513" i="11"/>
  <c r="B2513" i="11" s="1"/>
  <c r="C2512" i="11"/>
  <c r="B2512" i="11" s="1"/>
  <c r="C2511" i="11"/>
  <c r="B2511" i="11" s="1"/>
  <c r="C2510" i="11"/>
  <c r="B2510" i="11" s="1"/>
  <c r="C2509" i="11"/>
  <c r="B2509" i="11" s="1"/>
  <c r="C2508" i="11"/>
  <c r="C2507" i="11"/>
  <c r="B2507" i="11" s="1"/>
  <c r="C2506" i="11"/>
  <c r="B2506" i="11" s="1"/>
  <c r="C2505" i="11"/>
  <c r="B2505" i="11" s="1"/>
  <c r="C2504" i="11"/>
  <c r="B2504" i="11" s="1"/>
  <c r="C2503" i="11"/>
  <c r="B2503" i="11" s="1"/>
  <c r="C2502" i="11"/>
  <c r="B2502" i="11" s="1"/>
  <c r="C2501" i="11"/>
  <c r="B2501" i="11" s="1"/>
  <c r="C2500" i="11"/>
  <c r="C2499" i="11"/>
  <c r="B2499" i="11" s="1"/>
  <c r="C2498" i="11"/>
  <c r="B2498" i="11" s="1"/>
  <c r="C2497" i="11"/>
  <c r="B2497" i="11" s="1"/>
  <c r="C2496" i="11"/>
  <c r="B2496" i="11" s="1"/>
  <c r="C2495" i="11"/>
  <c r="B2495" i="11" s="1"/>
  <c r="C2494" i="11"/>
  <c r="B2494" i="11" s="1"/>
  <c r="C2493" i="11"/>
  <c r="C2492" i="11"/>
  <c r="C2491" i="11"/>
  <c r="B2491" i="11" s="1"/>
  <c r="C2490" i="11"/>
  <c r="B2490" i="11" s="1"/>
  <c r="C2489" i="11"/>
  <c r="C2488" i="11"/>
  <c r="C2487" i="11"/>
  <c r="B2487" i="11" s="1"/>
  <c r="C2486" i="11"/>
  <c r="B2486" i="11" s="1"/>
  <c r="C2485" i="11"/>
  <c r="C2484" i="11"/>
  <c r="B2484" i="11" s="1"/>
  <c r="C2483" i="11"/>
  <c r="B2483" i="11" s="1"/>
  <c r="C2482" i="11"/>
  <c r="B2482" i="11" s="1"/>
  <c r="C2481" i="11"/>
  <c r="B2481" i="11" s="1"/>
  <c r="C2480" i="11"/>
  <c r="C2479" i="11"/>
  <c r="B2479" i="11" s="1"/>
  <c r="C2478" i="11"/>
  <c r="B2478" i="11" s="1"/>
  <c r="C2477" i="11"/>
  <c r="B2477" i="11" s="1"/>
  <c r="C2476" i="11"/>
  <c r="B2476" i="11" s="1"/>
  <c r="C2475" i="11"/>
  <c r="B2475" i="11" s="1"/>
  <c r="C2474" i="11"/>
  <c r="B2474" i="11" s="1"/>
  <c r="C2473" i="11"/>
  <c r="B2473" i="11" s="1"/>
  <c r="C2472" i="11"/>
  <c r="C2471" i="11"/>
  <c r="B2471" i="11" s="1"/>
  <c r="C2470" i="11"/>
  <c r="B2470" i="11" s="1"/>
  <c r="C2469" i="11"/>
  <c r="B2469" i="11" s="1"/>
  <c r="C2468" i="11"/>
  <c r="C2467" i="11"/>
  <c r="B2467" i="11" s="1"/>
  <c r="C2466" i="11"/>
  <c r="B2466" i="11" s="1"/>
  <c r="C2465" i="11"/>
  <c r="B2465" i="11" s="1"/>
  <c r="C2464" i="11"/>
  <c r="B2464" i="11" s="1"/>
  <c r="C2463" i="11"/>
  <c r="B2463" i="11" s="1"/>
  <c r="C2462" i="11"/>
  <c r="B2462" i="11" s="1"/>
  <c r="C2461" i="11"/>
  <c r="C2460" i="11"/>
  <c r="C2459" i="11"/>
  <c r="B2459" i="11" s="1"/>
  <c r="C2458" i="11"/>
  <c r="B2458" i="11" s="1"/>
  <c r="C2457" i="11"/>
  <c r="B2457" i="11" s="1"/>
  <c r="C2456" i="11"/>
  <c r="C2455" i="11"/>
  <c r="B2455" i="11" s="1"/>
  <c r="C2454" i="11"/>
  <c r="B2454" i="11" s="1"/>
  <c r="C2453" i="11"/>
  <c r="B2453" i="11" s="1"/>
  <c r="C2452" i="11"/>
  <c r="B2452" i="11" s="1"/>
  <c r="C2451" i="11"/>
  <c r="C2450" i="11"/>
  <c r="B2450" i="11" s="1"/>
  <c r="C2449" i="11"/>
  <c r="B2449" i="11" s="1"/>
  <c r="C2448" i="11"/>
  <c r="C2447" i="11"/>
  <c r="B2447" i="11" s="1"/>
  <c r="C2446" i="11"/>
  <c r="B2446" i="11" s="1"/>
  <c r="C2445" i="11"/>
  <c r="B2445" i="11" s="1"/>
  <c r="C2444" i="11"/>
  <c r="B2444" i="11" s="1"/>
  <c r="C2443" i="11"/>
  <c r="C2442" i="11"/>
  <c r="B2442" i="11" s="1"/>
  <c r="C2441" i="11"/>
  <c r="B2441" i="11" s="1"/>
  <c r="C2440" i="11"/>
  <c r="C2439" i="11"/>
  <c r="B2439" i="11" s="1"/>
  <c r="C2438" i="11"/>
  <c r="B2438" i="11" s="1"/>
  <c r="C2437" i="11"/>
  <c r="B2437" i="11" s="1"/>
  <c r="C2436" i="11"/>
  <c r="B2436" i="11" s="1"/>
  <c r="C2435" i="11"/>
  <c r="C2434" i="11"/>
  <c r="B2434" i="11" s="1"/>
  <c r="C2433" i="11"/>
  <c r="B2433" i="11" s="1"/>
  <c r="C2432" i="11"/>
  <c r="C2431" i="11"/>
  <c r="B2431" i="11" s="1"/>
  <c r="C2430" i="11"/>
  <c r="B2430" i="11" s="1"/>
  <c r="C2429" i="11"/>
  <c r="B2429" i="11" s="1"/>
  <c r="C2428" i="11"/>
  <c r="B2428" i="11" s="1"/>
  <c r="C2427" i="11"/>
  <c r="C2426" i="11"/>
  <c r="B2426" i="11" s="1"/>
  <c r="C2425" i="11"/>
  <c r="B2425" i="11" s="1"/>
  <c r="C2424" i="11"/>
  <c r="C2423" i="11"/>
  <c r="B2423" i="11" s="1"/>
  <c r="C2422" i="11"/>
  <c r="B2422" i="11" s="1"/>
  <c r="C2421" i="11"/>
  <c r="B2421" i="11" s="1"/>
  <c r="C2420" i="11"/>
  <c r="B2420" i="11" s="1"/>
  <c r="C2419" i="11"/>
  <c r="C2418" i="11"/>
  <c r="B2418" i="11" s="1"/>
  <c r="C2417" i="11"/>
  <c r="B2417" i="11" s="1"/>
  <c r="C2416" i="11"/>
  <c r="C2415" i="11"/>
  <c r="B2415" i="11" s="1"/>
  <c r="C2414" i="11"/>
  <c r="B2414" i="11" s="1"/>
  <c r="C2413" i="11"/>
  <c r="B2413" i="11" s="1"/>
  <c r="C2412" i="11"/>
  <c r="B2412" i="11" s="1"/>
  <c r="C2411" i="11"/>
  <c r="C2410" i="11"/>
  <c r="B2410" i="11" s="1"/>
  <c r="C2409" i="11"/>
  <c r="B2409" i="11" s="1"/>
  <c r="C2408" i="11"/>
  <c r="C2407" i="11"/>
  <c r="B2407" i="11" s="1"/>
  <c r="C2406" i="11"/>
  <c r="B2406" i="11" s="1"/>
  <c r="C2405" i="11"/>
  <c r="B2405" i="11" s="1"/>
  <c r="C2404" i="11"/>
  <c r="B2404" i="11" s="1"/>
  <c r="C2403" i="11"/>
  <c r="C2402" i="11"/>
  <c r="B2402" i="11" s="1"/>
  <c r="C2401" i="11"/>
  <c r="B2401" i="11" s="1"/>
  <c r="C2400" i="11"/>
  <c r="C2399" i="11"/>
  <c r="B2399" i="11" s="1"/>
  <c r="C2398" i="11"/>
  <c r="B2398" i="11" s="1"/>
  <c r="C2397" i="11"/>
  <c r="B2397" i="11" s="1"/>
  <c r="C2396" i="11"/>
  <c r="B2396" i="11" s="1"/>
  <c r="C2395" i="11"/>
  <c r="C2394" i="11"/>
  <c r="B2394" i="11" s="1"/>
  <c r="C2393" i="11"/>
  <c r="C2392" i="11"/>
  <c r="C2391" i="11"/>
  <c r="B2391" i="11" s="1"/>
  <c r="C2390" i="11"/>
  <c r="B2390" i="11" s="1"/>
  <c r="C2389" i="11"/>
  <c r="B2389" i="11" s="1"/>
  <c r="C2388" i="11"/>
  <c r="B2388" i="11" s="1"/>
  <c r="C2387" i="11"/>
  <c r="C2386" i="11"/>
  <c r="B2386" i="11" s="1"/>
  <c r="C2385" i="11"/>
  <c r="C2384" i="11"/>
  <c r="C2383" i="11"/>
  <c r="B2383" i="11" s="1"/>
  <c r="C2382" i="11"/>
  <c r="B2382" i="11" s="1"/>
  <c r="C2381" i="11"/>
  <c r="B2381" i="11" s="1"/>
  <c r="C2380" i="11"/>
  <c r="B2380" i="11" s="1"/>
  <c r="C2379" i="11"/>
  <c r="C2378" i="11"/>
  <c r="B2378" i="11" s="1"/>
  <c r="C2377" i="11"/>
  <c r="C2376" i="11"/>
  <c r="C2375" i="11"/>
  <c r="B2375" i="11" s="1"/>
  <c r="C2374" i="11"/>
  <c r="B2374" i="11" s="1"/>
  <c r="C2373" i="11"/>
  <c r="B2373" i="11" s="1"/>
  <c r="C2372" i="11"/>
  <c r="B2372" i="11" s="1"/>
  <c r="C2371" i="11"/>
  <c r="C2370" i="11"/>
  <c r="B2370" i="11" s="1"/>
  <c r="C2369" i="11"/>
  <c r="C2368" i="11"/>
  <c r="C2367" i="11"/>
  <c r="B2367" i="11" s="1"/>
  <c r="C2366" i="11"/>
  <c r="B2366" i="11" s="1"/>
  <c r="C2365" i="11"/>
  <c r="B2365" i="11" s="1"/>
  <c r="C2364" i="11"/>
  <c r="B2364" i="11" s="1"/>
  <c r="C2363" i="11"/>
  <c r="C2362" i="11"/>
  <c r="B2362" i="11" s="1"/>
  <c r="C2361" i="11"/>
  <c r="C2360" i="11"/>
  <c r="C2359" i="11"/>
  <c r="B2359" i="11" s="1"/>
  <c r="C2358" i="11"/>
  <c r="B2358" i="11" s="1"/>
  <c r="C2357" i="11"/>
  <c r="B2357" i="11" s="1"/>
  <c r="C2356" i="11"/>
  <c r="B2356" i="11" s="1"/>
  <c r="C2355" i="11"/>
  <c r="C2354" i="11"/>
  <c r="B2354" i="11" s="1"/>
  <c r="C2353" i="11"/>
  <c r="C2352" i="11"/>
  <c r="C2351" i="11"/>
  <c r="B2351" i="11" s="1"/>
  <c r="C2350" i="11"/>
  <c r="B2350" i="11" s="1"/>
  <c r="C2349" i="11"/>
  <c r="B2349" i="11" s="1"/>
  <c r="C2348" i="11"/>
  <c r="B2348" i="11" s="1"/>
  <c r="C2347" i="11"/>
  <c r="C2346" i="11"/>
  <c r="B2346" i="11" s="1"/>
  <c r="C2345" i="11"/>
  <c r="C2344" i="11"/>
  <c r="C2343" i="11"/>
  <c r="B2343" i="11" s="1"/>
  <c r="C2342" i="11"/>
  <c r="B2342" i="11" s="1"/>
  <c r="C2341" i="11"/>
  <c r="B2341" i="11" s="1"/>
  <c r="C2340" i="11"/>
  <c r="B2340" i="11" s="1"/>
  <c r="C2339" i="11"/>
  <c r="C2338" i="11"/>
  <c r="B2338" i="11" s="1"/>
  <c r="C2337" i="11"/>
  <c r="C2336" i="11"/>
  <c r="C2335" i="11"/>
  <c r="B2335" i="11" s="1"/>
  <c r="C2334" i="11"/>
  <c r="B2334" i="11" s="1"/>
  <c r="C2333" i="11"/>
  <c r="B2333" i="11" s="1"/>
  <c r="C2332" i="11"/>
  <c r="B2332" i="11" s="1"/>
  <c r="C2331" i="11"/>
  <c r="C2330" i="11"/>
  <c r="B2330" i="11" s="1"/>
  <c r="C2329" i="11"/>
  <c r="C2328" i="11"/>
  <c r="C2327" i="11"/>
  <c r="B2327" i="11" s="1"/>
  <c r="C2326" i="11"/>
  <c r="B2326" i="11" s="1"/>
  <c r="C2325" i="11"/>
  <c r="B2325" i="11" s="1"/>
  <c r="C2324" i="11"/>
  <c r="B2324" i="11" s="1"/>
  <c r="C2323" i="11"/>
  <c r="C2322" i="11"/>
  <c r="B2322" i="11" s="1"/>
  <c r="C2321" i="11"/>
  <c r="C2320" i="11"/>
  <c r="C2319" i="11"/>
  <c r="B2319" i="11" s="1"/>
  <c r="C2318" i="11"/>
  <c r="B2318" i="11" s="1"/>
  <c r="C2317" i="11"/>
  <c r="B2317" i="11" s="1"/>
  <c r="C2316" i="11"/>
  <c r="B2316" i="11" s="1"/>
  <c r="C2315" i="11"/>
  <c r="C2314" i="11"/>
  <c r="B2314" i="11" s="1"/>
  <c r="C2313" i="11"/>
  <c r="C2312" i="11"/>
  <c r="C2311" i="11"/>
  <c r="B2311" i="11" s="1"/>
  <c r="C2310" i="11"/>
  <c r="B2310" i="11" s="1"/>
  <c r="C2309" i="11"/>
  <c r="B2309" i="11" s="1"/>
  <c r="C2308" i="11"/>
  <c r="B2308" i="11" s="1"/>
  <c r="C2307" i="11"/>
  <c r="C2306" i="11"/>
  <c r="B2306" i="11" s="1"/>
  <c r="C2305" i="11"/>
  <c r="C2304" i="11"/>
  <c r="C2303" i="11"/>
  <c r="B2303" i="11" s="1"/>
  <c r="C2302" i="11"/>
  <c r="B2302" i="11" s="1"/>
  <c r="C2301" i="11"/>
  <c r="B2301" i="11" s="1"/>
  <c r="C2300" i="11"/>
  <c r="B2300" i="11" s="1"/>
  <c r="C2299" i="11"/>
  <c r="C2298" i="11"/>
  <c r="B2298" i="11" s="1"/>
  <c r="C2297" i="11"/>
  <c r="C2296" i="11"/>
  <c r="C2295" i="11"/>
  <c r="B2295" i="11" s="1"/>
  <c r="C2294" i="11"/>
  <c r="B2294" i="11" s="1"/>
  <c r="C2293" i="11"/>
  <c r="B2293" i="11" s="1"/>
  <c r="C2292" i="11"/>
  <c r="B2292" i="11" s="1"/>
  <c r="C2291" i="11"/>
  <c r="C2290" i="11"/>
  <c r="B2290" i="11" s="1"/>
  <c r="C2289" i="11"/>
  <c r="C2288" i="11"/>
  <c r="C2287" i="11"/>
  <c r="B2287" i="11" s="1"/>
  <c r="C2286" i="11"/>
  <c r="B2286" i="11" s="1"/>
  <c r="C2285" i="11"/>
  <c r="B2285" i="11" s="1"/>
  <c r="C2284" i="11"/>
  <c r="B2284" i="11" s="1"/>
  <c r="C2283" i="11"/>
  <c r="C2282" i="11"/>
  <c r="B2282" i="11" s="1"/>
  <c r="C2281" i="11"/>
  <c r="C2280" i="11"/>
  <c r="C2279" i="11"/>
  <c r="B2279" i="11" s="1"/>
  <c r="C2278" i="11"/>
  <c r="B2278" i="11" s="1"/>
  <c r="C2277" i="11"/>
  <c r="B2277" i="11" s="1"/>
  <c r="C2276" i="11"/>
  <c r="B2276" i="11" s="1"/>
  <c r="C2275" i="11"/>
  <c r="C2274" i="11"/>
  <c r="B2274" i="11" s="1"/>
  <c r="C2273" i="11"/>
  <c r="C2272" i="11"/>
  <c r="C2271" i="11"/>
  <c r="B2271" i="11" s="1"/>
  <c r="C2270" i="11"/>
  <c r="B2270" i="11" s="1"/>
  <c r="C2269" i="11"/>
  <c r="B2269" i="11" s="1"/>
  <c r="C2268" i="11"/>
  <c r="B2268" i="11" s="1"/>
  <c r="C2267" i="11"/>
  <c r="C2266" i="11"/>
  <c r="B2266" i="11" s="1"/>
  <c r="C2265" i="11"/>
  <c r="C2264" i="11"/>
  <c r="C2263" i="11"/>
  <c r="B2263" i="11" s="1"/>
  <c r="C2262" i="11"/>
  <c r="B2262" i="11" s="1"/>
  <c r="C2261" i="11"/>
  <c r="B2261" i="11" s="1"/>
  <c r="C2260" i="11"/>
  <c r="B2260" i="11" s="1"/>
  <c r="C2259" i="11"/>
  <c r="C2258" i="11"/>
  <c r="B2258" i="11" s="1"/>
  <c r="C2257" i="11"/>
  <c r="C2256" i="11"/>
  <c r="C2255" i="11"/>
  <c r="B2255" i="11" s="1"/>
  <c r="C2254" i="11"/>
  <c r="B2254" i="11" s="1"/>
  <c r="C2253" i="11"/>
  <c r="B2253" i="11" s="1"/>
  <c r="C2252" i="11"/>
  <c r="B2252" i="11" s="1"/>
  <c r="C2251" i="11"/>
  <c r="C2250" i="11"/>
  <c r="B2250" i="11" s="1"/>
  <c r="C2249" i="11"/>
  <c r="C2248" i="11"/>
  <c r="C2247" i="11"/>
  <c r="B2247" i="11" s="1"/>
  <c r="C2246" i="11"/>
  <c r="B2246" i="11" s="1"/>
  <c r="C2245" i="11"/>
  <c r="B2245" i="11" s="1"/>
  <c r="C2244" i="11"/>
  <c r="B2244" i="11" s="1"/>
  <c r="C2243" i="11"/>
  <c r="C2242" i="11"/>
  <c r="B2242" i="11" s="1"/>
  <c r="C2241" i="11"/>
  <c r="C2240" i="11"/>
  <c r="C2239" i="11"/>
  <c r="B2239" i="11" s="1"/>
  <c r="C2238" i="11"/>
  <c r="B2238" i="11" s="1"/>
  <c r="C2237" i="11"/>
  <c r="B2237" i="11" s="1"/>
  <c r="C2236" i="11"/>
  <c r="C2235" i="11"/>
  <c r="C2234" i="11"/>
  <c r="B2234" i="11" s="1"/>
  <c r="C2233" i="11"/>
  <c r="B2233" i="11" s="1"/>
  <c r="C2232" i="11"/>
  <c r="B2232" i="11" s="1"/>
  <c r="C2231" i="11"/>
  <c r="C2230" i="11"/>
  <c r="B2230" i="11" s="1"/>
  <c r="C2229" i="11"/>
  <c r="B2229" i="11" s="1"/>
  <c r="C2228" i="11"/>
  <c r="C2227" i="11"/>
  <c r="B2227" i="11" s="1"/>
  <c r="C2226" i="11"/>
  <c r="B2226" i="11" s="1"/>
  <c r="C2225" i="11"/>
  <c r="B2225" i="11" s="1"/>
  <c r="C2224" i="11"/>
  <c r="B2224" i="11" s="1"/>
  <c r="C2223" i="11"/>
  <c r="C2222" i="11"/>
  <c r="B2222" i="11" s="1"/>
  <c r="C2221" i="11"/>
  <c r="B2221" i="11" s="1"/>
  <c r="C2220" i="11"/>
  <c r="C2219" i="11"/>
  <c r="B2219" i="11" s="1"/>
  <c r="C2218" i="11"/>
  <c r="B2218" i="11" s="1"/>
  <c r="C2217" i="11"/>
  <c r="B2217" i="11" s="1"/>
  <c r="C2216" i="11"/>
  <c r="C2215" i="11"/>
  <c r="C2214" i="11"/>
  <c r="B2214" i="11" s="1"/>
  <c r="C2213" i="11"/>
  <c r="C2212" i="11"/>
  <c r="B2212" i="11" s="1"/>
  <c r="C2211" i="11"/>
  <c r="B2211" i="11" s="1"/>
  <c r="C2210" i="11"/>
  <c r="B2210" i="11" s="1"/>
  <c r="C2209" i="11"/>
  <c r="B2209" i="11" s="1"/>
  <c r="C2208" i="11"/>
  <c r="B2208" i="11" s="1"/>
  <c r="C2207" i="11"/>
  <c r="C2206" i="11"/>
  <c r="B2206" i="11" s="1"/>
  <c r="C2205" i="11"/>
  <c r="B2205" i="11" s="1"/>
  <c r="C2204" i="11"/>
  <c r="C2203" i="11"/>
  <c r="B2203" i="11" s="1"/>
  <c r="C2202" i="11"/>
  <c r="B2202" i="11" s="1"/>
  <c r="C2201" i="11"/>
  <c r="B2201" i="11" s="1"/>
  <c r="C2200" i="11"/>
  <c r="C2199" i="11"/>
  <c r="C2198" i="11"/>
  <c r="B2198" i="11" s="1"/>
  <c r="C2197" i="11"/>
  <c r="B2197" i="11" s="1"/>
  <c r="C2196" i="11"/>
  <c r="C2195" i="11"/>
  <c r="B2195" i="11" s="1"/>
  <c r="C2194" i="11"/>
  <c r="B2194" i="11" s="1"/>
  <c r="C2193" i="11"/>
  <c r="B2193" i="11" s="1"/>
  <c r="C2192" i="11"/>
  <c r="B2192" i="11" s="1"/>
  <c r="C2191" i="11"/>
  <c r="C2190" i="11"/>
  <c r="B2190" i="11" s="1"/>
  <c r="C2189" i="11"/>
  <c r="C2188" i="11"/>
  <c r="B2188" i="11" s="1"/>
  <c r="C2187" i="11"/>
  <c r="B2187" i="11" s="1"/>
  <c r="C2186" i="11"/>
  <c r="B2186" i="11" s="1"/>
  <c r="C2185" i="11"/>
  <c r="B2185" i="11" s="1"/>
  <c r="C2184" i="11"/>
  <c r="B2184" i="11" s="1"/>
  <c r="C2183" i="11"/>
  <c r="C2182" i="11"/>
  <c r="B2182" i="11" s="1"/>
  <c r="C2181" i="11"/>
  <c r="B2181" i="11" s="1"/>
  <c r="C2180" i="11"/>
  <c r="B2180" i="11" s="1"/>
  <c r="C2179" i="11"/>
  <c r="C2178" i="11"/>
  <c r="B2178" i="11" s="1"/>
  <c r="C2177" i="11"/>
  <c r="B2177" i="11" s="1"/>
  <c r="C2176" i="11"/>
  <c r="C2175" i="11"/>
  <c r="C2174" i="11"/>
  <c r="B2174" i="11" s="1"/>
  <c r="C2173" i="11"/>
  <c r="B2173" i="11" s="1"/>
  <c r="C2172" i="11"/>
  <c r="B2172" i="11" s="1"/>
  <c r="C2171" i="11"/>
  <c r="B2171" i="11" s="1"/>
  <c r="C2170" i="11"/>
  <c r="B2170" i="11" s="1"/>
  <c r="C2169" i="11"/>
  <c r="B2169" i="11" s="1"/>
  <c r="C2168" i="11"/>
  <c r="B2168" i="11" s="1"/>
  <c r="C2167" i="11"/>
  <c r="C2166" i="11"/>
  <c r="B2166" i="11" s="1"/>
  <c r="C2165" i="11"/>
  <c r="B2165" i="11" s="1"/>
  <c r="C2164" i="11"/>
  <c r="C2163" i="11"/>
  <c r="B2163" i="11" s="1"/>
  <c r="C2162" i="11"/>
  <c r="B2162" i="11" s="1"/>
  <c r="C2161" i="11"/>
  <c r="B2161" i="11" s="1"/>
  <c r="C2160" i="11"/>
  <c r="B2160" i="11" s="1"/>
  <c r="C2159" i="11"/>
  <c r="C2158" i="11"/>
  <c r="B2158" i="11" s="1"/>
  <c r="C2157" i="11"/>
  <c r="C2156" i="11"/>
  <c r="B2156" i="11" s="1"/>
  <c r="C2155" i="11"/>
  <c r="B2155" i="11" s="1"/>
  <c r="C2154" i="11"/>
  <c r="B2154" i="11" s="1"/>
  <c r="C2153" i="11"/>
  <c r="B2153" i="11" s="1"/>
  <c r="C2152" i="11"/>
  <c r="B2152" i="11" s="1"/>
  <c r="C2151" i="11"/>
  <c r="C2150" i="11"/>
  <c r="B2150" i="11" s="1"/>
  <c r="C2149" i="11"/>
  <c r="B2149" i="11" s="1"/>
  <c r="C2148" i="11"/>
  <c r="B2148" i="11" s="1"/>
  <c r="C2147" i="11"/>
  <c r="C2146" i="11"/>
  <c r="B2146" i="11" s="1"/>
  <c r="C2145" i="11"/>
  <c r="B2145" i="11" s="1"/>
  <c r="C2144" i="11"/>
  <c r="C2143" i="11"/>
  <c r="C2142" i="11"/>
  <c r="B2142" i="11" s="1"/>
  <c r="C2141" i="11"/>
  <c r="B2141" i="11" s="1"/>
  <c r="C2140" i="11"/>
  <c r="B2140" i="11" s="1"/>
  <c r="C2139" i="11"/>
  <c r="B2139" i="11" s="1"/>
  <c r="C2138" i="11"/>
  <c r="B2138" i="11" s="1"/>
  <c r="C2137" i="11"/>
  <c r="B2137" i="11" s="1"/>
  <c r="C2136" i="11"/>
  <c r="B2136" i="11" s="1"/>
  <c r="C2135" i="11"/>
  <c r="C2134" i="11"/>
  <c r="B2134" i="11" s="1"/>
  <c r="C2133" i="11"/>
  <c r="B2133" i="11" s="1"/>
  <c r="C2132" i="11"/>
  <c r="C2131" i="11"/>
  <c r="B2131" i="11" s="1"/>
  <c r="C2130" i="11"/>
  <c r="B2130" i="11" s="1"/>
  <c r="C2129" i="11"/>
  <c r="B2129" i="11" s="1"/>
  <c r="C2128" i="11"/>
  <c r="B2128" i="11" s="1"/>
  <c r="C2127" i="11"/>
  <c r="C2126" i="11"/>
  <c r="B2126" i="11" s="1"/>
  <c r="C2125" i="11"/>
  <c r="C2124" i="11"/>
  <c r="B2124" i="11" s="1"/>
  <c r="C2123" i="11"/>
  <c r="B2123" i="11" s="1"/>
  <c r="C2122" i="11"/>
  <c r="B2122" i="11" s="1"/>
  <c r="C2121" i="11"/>
  <c r="B2121" i="11" s="1"/>
  <c r="C2120" i="11"/>
  <c r="B2120" i="11" s="1"/>
  <c r="C2119" i="11"/>
  <c r="B2119" i="11" s="1"/>
  <c r="C2118" i="11"/>
  <c r="B2118" i="11" s="1"/>
  <c r="C2117" i="11"/>
  <c r="B2117" i="11" s="1"/>
  <c r="C2116" i="11"/>
  <c r="B2116" i="11" s="1"/>
  <c r="C2115" i="11"/>
  <c r="B2115" i="11" s="1"/>
  <c r="C2114" i="11"/>
  <c r="C2113" i="11"/>
  <c r="C2112" i="11"/>
  <c r="B2112" i="11" s="1"/>
  <c r="C2111" i="11"/>
  <c r="B2111" i="11" s="1"/>
  <c r="C2110" i="11"/>
  <c r="B2110" i="11" s="1"/>
  <c r="C2109" i="11"/>
  <c r="B2109" i="11" s="1"/>
  <c r="C2108" i="11"/>
  <c r="B2108" i="11" s="1"/>
  <c r="C2107" i="11"/>
  <c r="B2107" i="11" s="1"/>
  <c r="C2106" i="11"/>
  <c r="C2105" i="11"/>
  <c r="C2104" i="11"/>
  <c r="B2104" i="11" s="1"/>
  <c r="C2103" i="11"/>
  <c r="B2103" i="11" s="1"/>
  <c r="C2102" i="11"/>
  <c r="B2102" i="11" s="1"/>
  <c r="C2101" i="11"/>
  <c r="B2101" i="11" s="1"/>
  <c r="C2100" i="11"/>
  <c r="B2100" i="11" s="1"/>
  <c r="C2099" i="11"/>
  <c r="B2099" i="11" s="1"/>
  <c r="C2098" i="11"/>
  <c r="C2097" i="11"/>
  <c r="C2096" i="11"/>
  <c r="B2096" i="11" s="1"/>
  <c r="C2095" i="11"/>
  <c r="B2095" i="11" s="1"/>
  <c r="C2094" i="11"/>
  <c r="B2094" i="11" s="1"/>
  <c r="C2093" i="11"/>
  <c r="B2093" i="11" s="1"/>
  <c r="C2092" i="11"/>
  <c r="B2092" i="11" s="1"/>
  <c r="C2091" i="11"/>
  <c r="B2091" i="11" s="1"/>
  <c r="C2090" i="11"/>
  <c r="C2089" i="11"/>
  <c r="C2088" i="11"/>
  <c r="B2088" i="11" s="1"/>
  <c r="C2087" i="11"/>
  <c r="B2087" i="11" s="1"/>
  <c r="C2086" i="11"/>
  <c r="B2086" i="11" s="1"/>
  <c r="C2085" i="11"/>
  <c r="B2085" i="11" s="1"/>
  <c r="C2084" i="11"/>
  <c r="B2084" i="11" s="1"/>
  <c r="C2083" i="11"/>
  <c r="B2083" i="11" s="1"/>
  <c r="C2082" i="11"/>
  <c r="C2081" i="11"/>
  <c r="C2080" i="11"/>
  <c r="B2080" i="11" s="1"/>
  <c r="C2079" i="11"/>
  <c r="C2078" i="11"/>
  <c r="B2078" i="11" s="1"/>
  <c r="C2077" i="11"/>
  <c r="B2077" i="11" s="1"/>
  <c r="C2076" i="11"/>
  <c r="B2076" i="11" s="1"/>
  <c r="C2075" i="11"/>
  <c r="B2075" i="11" s="1"/>
  <c r="C2074" i="11"/>
  <c r="C2073" i="11"/>
  <c r="C2072" i="11"/>
  <c r="B2072" i="11" s="1"/>
  <c r="C2071" i="11"/>
  <c r="C2070" i="11"/>
  <c r="B2070" i="11" s="1"/>
  <c r="C2069" i="11"/>
  <c r="B2069" i="11" s="1"/>
  <c r="C2068" i="11"/>
  <c r="B2068" i="11" s="1"/>
  <c r="C2067" i="11"/>
  <c r="B2067" i="11" s="1"/>
  <c r="C2066" i="11"/>
  <c r="C2065" i="11"/>
  <c r="C2064" i="11"/>
  <c r="B2064" i="11" s="1"/>
  <c r="C2063" i="11"/>
  <c r="C2062" i="11"/>
  <c r="B2062" i="11" s="1"/>
  <c r="C2061" i="11"/>
  <c r="B2061" i="11" s="1"/>
  <c r="C2060" i="11"/>
  <c r="B2060" i="11" s="1"/>
  <c r="C2059" i="11"/>
  <c r="B2059" i="11" s="1"/>
  <c r="C2058" i="11"/>
  <c r="C2057" i="11"/>
  <c r="C2056" i="11"/>
  <c r="B2056" i="11" s="1"/>
  <c r="C2055" i="11"/>
  <c r="C2054" i="11"/>
  <c r="B2054" i="11" s="1"/>
  <c r="C2053" i="11"/>
  <c r="B2053" i="11" s="1"/>
  <c r="C2052" i="11"/>
  <c r="B2052" i="11" s="1"/>
  <c r="C2051" i="11"/>
  <c r="B2051" i="11" s="1"/>
  <c r="C2050" i="11"/>
  <c r="C2049" i="11"/>
  <c r="C2048" i="11"/>
  <c r="B2048" i="11" s="1"/>
  <c r="C2047" i="11"/>
  <c r="C2046" i="11"/>
  <c r="B2046" i="11" s="1"/>
  <c r="C2045" i="11"/>
  <c r="B2045" i="11" s="1"/>
  <c r="C2044" i="11"/>
  <c r="B2044" i="11" s="1"/>
  <c r="C2043" i="11"/>
  <c r="B2043" i="11" s="1"/>
  <c r="C2042" i="11"/>
  <c r="C2041" i="11"/>
  <c r="C2040" i="11"/>
  <c r="B2040" i="11" s="1"/>
  <c r="C2039" i="11"/>
  <c r="C2038" i="11"/>
  <c r="B2038" i="11" s="1"/>
  <c r="C2037" i="11"/>
  <c r="B2037" i="11" s="1"/>
  <c r="C2036" i="11"/>
  <c r="B2036" i="11" s="1"/>
  <c r="C2035" i="11"/>
  <c r="B2035" i="11" s="1"/>
  <c r="C2034" i="11"/>
  <c r="C2033" i="11"/>
  <c r="C2032" i="11"/>
  <c r="B2032" i="11" s="1"/>
  <c r="C2031" i="11"/>
  <c r="C2030" i="11"/>
  <c r="B2030" i="11" s="1"/>
  <c r="C2029" i="11"/>
  <c r="B2029" i="11" s="1"/>
  <c r="C2028" i="11"/>
  <c r="B2028" i="11" s="1"/>
  <c r="C2027" i="11"/>
  <c r="B2027" i="11" s="1"/>
  <c r="C2026" i="11"/>
  <c r="C2025" i="11"/>
  <c r="C2024" i="11"/>
  <c r="B2024" i="11" s="1"/>
  <c r="C2023" i="11"/>
  <c r="C2022" i="11"/>
  <c r="B2022" i="11" s="1"/>
  <c r="C2021" i="11"/>
  <c r="B2021" i="11" s="1"/>
  <c r="C2020" i="11"/>
  <c r="B2020" i="11" s="1"/>
  <c r="C2019" i="11"/>
  <c r="B2019" i="11" s="1"/>
  <c r="C2018" i="11"/>
  <c r="C2017" i="11"/>
  <c r="C2016" i="11"/>
  <c r="C2015" i="11"/>
  <c r="C2014" i="11"/>
  <c r="B2014" i="11" s="1"/>
  <c r="C2013" i="11"/>
  <c r="B2013" i="11" s="1"/>
  <c r="C2012" i="11"/>
  <c r="B2012" i="11" s="1"/>
  <c r="C2011" i="11"/>
  <c r="B2011" i="11" s="1"/>
  <c r="C2010" i="11"/>
  <c r="C2009" i="11"/>
  <c r="C2008" i="11"/>
  <c r="C2007" i="11"/>
  <c r="C2006" i="11"/>
  <c r="B2006" i="11" s="1"/>
  <c r="C2005" i="11"/>
  <c r="B2005" i="11" s="1"/>
  <c r="C2004" i="11"/>
  <c r="B2004" i="11" s="1"/>
  <c r="C2003" i="11"/>
  <c r="B2003" i="11" s="1"/>
  <c r="C2002" i="11"/>
  <c r="C2001" i="11"/>
  <c r="C2000" i="11"/>
  <c r="C1999" i="11"/>
  <c r="C1998" i="11"/>
  <c r="B1998" i="11" s="1"/>
  <c r="C1997" i="11"/>
  <c r="B1997" i="11" s="1"/>
  <c r="C1996" i="11"/>
  <c r="B1996" i="11" s="1"/>
  <c r="C1995" i="11"/>
  <c r="B1995" i="11" s="1"/>
  <c r="C1994" i="11"/>
  <c r="C1993" i="11"/>
  <c r="C1992" i="11"/>
  <c r="C1991" i="11"/>
  <c r="C1990" i="11"/>
  <c r="B1990" i="11" s="1"/>
  <c r="C1989" i="11"/>
  <c r="B1989" i="11" s="1"/>
  <c r="C1988" i="11"/>
  <c r="B1988" i="11" s="1"/>
  <c r="C1987" i="11"/>
  <c r="B1987" i="11" s="1"/>
  <c r="C1986" i="11"/>
  <c r="C1985" i="11"/>
  <c r="C1984" i="11"/>
  <c r="C1983" i="11"/>
  <c r="C1982" i="11"/>
  <c r="B1982" i="11" s="1"/>
  <c r="C1981" i="11"/>
  <c r="B1981" i="11" s="1"/>
  <c r="C1980" i="11"/>
  <c r="B1980" i="11" s="1"/>
  <c r="C1979" i="11"/>
  <c r="B1979" i="11" s="1"/>
  <c r="C1978" i="11"/>
  <c r="C1977" i="11"/>
  <c r="C1976" i="11"/>
  <c r="C1975" i="11"/>
  <c r="C1974" i="11"/>
  <c r="B1974" i="11" s="1"/>
  <c r="C1973" i="11"/>
  <c r="B1973" i="11" s="1"/>
  <c r="C1972" i="11"/>
  <c r="B1972" i="11" s="1"/>
  <c r="C1971" i="11"/>
  <c r="B1971" i="11" s="1"/>
  <c r="C1970" i="11"/>
  <c r="C1969" i="11"/>
  <c r="C1968" i="11"/>
  <c r="C1967" i="11"/>
  <c r="C1966" i="11"/>
  <c r="B1966" i="11" s="1"/>
  <c r="C1965" i="11"/>
  <c r="B1965" i="11" s="1"/>
  <c r="C1964" i="11"/>
  <c r="B1964" i="11" s="1"/>
  <c r="C1963" i="11"/>
  <c r="B1963" i="11" s="1"/>
  <c r="C1962" i="11"/>
  <c r="C1961" i="11"/>
  <c r="C1960" i="11"/>
  <c r="C1959" i="11"/>
  <c r="C1958" i="11"/>
  <c r="B1958" i="11" s="1"/>
  <c r="C1957" i="11"/>
  <c r="B1957" i="11" s="1"/>
  <c r="C1956" i="11"/>
  <c r="B1956" i="11" s="1"/>
  <c r="C1955" i="11"/>
  <c r="B1955" i="11" s="1"/>
  <c r="C1954" i="11"/>
  <c r="C1953" i="11"/>
  <c r="C1952" i="11"/>
  <c r="C1951" i="11"/>
  <c r="C1950" i="11"/>
  <c r="B1950" i="11" s="1"/>
  <c r="C1949" i="11"/>
  <c r="B1949" i="11" s="1"/>
  <c r="C1948" i="11"/>
  <c r="B1948" i="11" s="1"/>
  <c r="C1947" i="11"/>
  <c r="B1947" i="11" s="1"/>
  <c r="C1946" i="11"/>
  <c r="C1945" i="11"/>
  <c r="C1944" i="11"/>
  <c r="C1943" i="11"/>
  <c r="C1942" i="11"/>
  <c r="B1942" i="11" s="1"/>
  <c r="C1941" i="11"/>
  <c r="B1941" i="11" s="1"/>
  <c r="C1940" i="11"/>
  <c r="B1940" i="11" s="1"/>
  <c r="C1939" i="11"/>
  <c r="B1939" i="11" s="1"/>
  <c r="C1938" i="11"/>
  <c r="C1937" i="11"/>
  <c r="C1936" i="11"/>
  <c r="C1935" i="11"/>
  <c r="C1934" i="11"/>
  <c r="B1934" i="11" s="1"/>
  <c r="C1933" i="11"/>
  <c r="B1933" i="11" s="1"/>
  <c r="C1932" i="11"/>
  <c r="B1932" i="11" s="1"/>
  <c r="C1931" i="11"/>
  <c r="B1931" i="11" s="1"/>
  <c r="C1930" i="11"/>
  <c r="B1930" i="11" s="1"/>
  <c r="C1929" i="11"/>
  <c r="C1928" i="11"/>
  <c r="C1927" i="11"/>
  <c r="C1926" i="11"/>
  <c r="B1926" i="11" s="1"/>
  <c r="C1925" i="11"/>
  <c r="B1925" i="11" s="1"/>
  <c r="C1924" i="11"/>
  <c r="B1924" i="11" s="1"/>
  <c r="C1923" i="11"/>
  <c r="B1923" i="11" s="1"/>
  <c r="C1922" i="11"/>
  <c r="B1922" i="11" s="1"/>
  <c r="C1921" i="11"/>
  <c r="C1920" i="11"/>
  <c r="C1919" i="11"/>
  <c r="C1918" i="11"/>
  <c r="B1918" i="11" s="1"/>
  <c r="C1917" i="11"/>
  <c r="B1917" i="11" s="1"/>
  <c r="C1916" i="11"/>
  <c r="B1916" i="11" s="1"/>
  <c r="C1915" i="11"/>
  <c r="B1915" i="11" s="1"/>
  <c r="C1914" i="11"/>
  <c r="B1914" i="11" s="1"/>
  <c r="C1913" i="11"/>
  <c r="C1912" i="11"/>
  <c r="C1911" i="11"/>
  <c r="C1910" i="11"/>
  <c r="B1910" i="11" s="1"/>
  <c r="C1909" i="11"/>
  <c r="B1909" i="11" s="1"/>
  <c r="C1908" i="11"/>
  <c r="B1908" i="11" s="1"/>
  <c r="C1907" i="11"/>
  <c r="B1907" i="11" s="1"/>
  <c r="C1906" i="11"/>
  <c r="B1906" i="11" s="1"/>
  <c r="C1905" i="11"/>
  <c r="C1904" i="11"/>
  <c r="C1903" i="11"/>
  <c r="C1902" i="11"/>
  <c r="B1902" i="11" s="1"/>
  <c r="C1901" i="11"/>
  <c r="B1901" i="11" s="1"/>
  <c r="C1900" i="11"/>
  <c r="B1900" i="11" s="1"/>
  <c r="C1899" i="11"/>
  <c r="B1899" i="11" s="1"/>
  <c r="C1898" i="11"/>
  <c r="B1898" i="11" s="1"/>
  <c r="C1897" i="11"/>
  <c r="C1896" i="11"/>
  <c r="C1895" i="11"/>
  <c r="C1894" i="11"/>
  <c r="B1894" i="11" s="1"/>
  <c r="C1893" i="11"/>
  <c r="B1893" i="11" s="1"/>
  <c r="C1892" i="11"/>
  <c r="B1892" i="11" s="1"/>
  <c r="C1891" i="11"/>
  <c r="B1891" i="11" s="1"/>
  <c r="C1890" i="11"/>
  <c r="B1890" i="11" s="1"/>
  <c r="C1889" i="11"/>
  <c r="C1888" i="11"/>
  <c r="C1887" i="11"/>
  <c r="C1886" i="11"/>
  <c r="B1886" i="11" s="1"/>
  <c r="C1885" i="11"/>
  <c r="B1885" i="11" s="1"/>
  <c r="C1884" i="11"/>
  <c r="B1884" i="11" s="1"/>
  <c r="C1883" i="11"/>
  <c r="B1883" i="11" s="1"/>
  <c r="C1882" i="11"/>
  <c r="B1882" i="11" s="1"/>
  <c r="C1881" i="11"/>
  <c r="C1880" i="11"/>
  <c r="C1879" i="11"/>
  <c r="C1878" i="11"/>
  <c r="B1878" i="11" s="1"/>
  <c r="C1877" i="11"/>
  <c r="B1877" i="11" s="1"/>
  <c r="C1876" i="11"/>
  <c r="B1876" i="11" s="1"/>
  <c r="C1875" i="11"/>
  <c r="B1875" i="11" s="1"/>
  <c r="C1874" i="11"/>
  <c r="B1874" i="11" s="1"/>
  <c r="C1873" i="11"/>
  <c r="C1872" i="11"/>
  <c r="C1871" i="11"/>
  <c r="C1870" i="11"/>
  <c r="B1870" i="11" s="1"/>
  <c r="C1869" i="11"/>
  <c r="B1869" i="11" s="1"/>
  <c r="C1868" i="11"/>
  <c r="B1868" i="11" s="1"/>
  <c r="C1867" i="11"/>
  <c r="B1867" i="11" s="1"/>
  <c r="C1866" i="11"/>
  <c r="B1866" i="11" s="1"/>
  <c r="C1865" i="11"/>
  <c r="C1864" i="11"/>
  <c r="C1863" i="11"/>
  <c r="C1862" i="11"/>
  <c r="B1862" i="11" s="1"/>
  <c r="C1861" i="11"/>
  <c r="B1861" i="11" s="1"/>
  <c r="C1860" i="11"/>
  <c r="B1860" i="11" s="1"/>
  <c r="C1859" i="11"/>
  <c r="B1859" i="11" s="1"/>
  <c r="C1858" i="11"/>
  <c r="B1858" i="11" s="1"/>
  <c r="C1857" i="11"/>
  <c r="C1856" i="11"/>
  <c r="C1855" i="11"/>
  <c r="C1854" i="11"/>
  <c r="B1854" i="11" s="1"/>
  <c r="C1853" i="11"/>
  <c r="B1853" i="11" s="1"/>
  <c r="C1852" i="11"/>
  <c r="B1852" i="11" s="1"/>
  <c r="C1851" i="11"/>
  <c r="B1851" i="11" s="1"/>
  <c r="C1850" i="11"/>
  <c r="B1850" i="11" s="1"/>
  <c r="C1849" i="11"/>
  <c r="C1848" i="11"/>
  <c r="C1847" i="11"/>
  <c r="C1846" i="11"/>
  <c r="B1846" i="11" s="1"/>
  <c r="C1845" i="11"/>
  <c r="B1845" i="11" s="1"/>
  <c r="C1844" i="11"/>
  <c r="B1844" i="11" s="1"/>
  <c r="C1843" i="11"/>
  <c r="B1843" i="11" s="1"/>
  <c r="C1842" i="11"/>
  <c r="B1842" i="11" s="1"/>
  <c r="C1841" i="11"/>
  <c r="C1840" i="11"/>
  <c r="C1839" i="11"/>
  <c r="C1838" i="11"/>
  <c r="B1838" i="11" s="1"/>
  <c r="C1837" i="11"/>
  <c r="B1837" i="11" s="1"/>
  <c r="C1836" i="11"/>
  <c r="B1836" i="11" s="1"/>
  <c r="C1835" i="11"/>
  <c r="B1835" i="11" s="1"/>
  <c r="C1834" i="11"/>
  <c r="B1834" i="11" s="1"/>
  <c r="C1833" i="11"/>
  <c r="C1832" i="11"/>
  <c r="C1831" i="11"/>
  <c r="C1830" i="11"/>
  <c r="B1830" i="11" s="1"/>
  <c r="C1829" i="11"/>
  <c r="B1829" i="11" s="1"/>
  <c r="C1828" i="11"/>
  <c r="B1828" i="11" s="1"/>
  <c r="C1827" i="11"/>
  <c r="B1827" i="11" s="1"/>
  <c r="C1826" i="11"/>
  <c r="B1826" i="11" s="1"/>
  <c r="C1825" i="11"/>
  <c r="C1824" i="11"/>
  <c r="C1823" i="11"/>
  <c r="C1822" i="11"/>
  <c r="B1822" i="11" s="1"/>
  <c r="C1821" i="11"/>
  <c r="B1821" i="11" s="1"/>
  <c r="C1820" i="11"/>
  <c r="B1820" i="11" s="1"/>
  <c r="C1819" i="11"/>
  <c r="B1819" i="11" s="1"/>
  <c r="C1818" i="11"/>
  <c r="B1818" i="11" s="1"/>
  <c r="C1817" i="11"/>
  <c r="C1816" i="11"/>
  <c r="C1815" i="11"/>
  <c r="C1814" i="11"/>
  <c r="B1814" i="11" s="1"/>
  <c r="C1813" i="11"/>
  <c r="B1813" i="11" s="1"/>
  <c r="C1812" i="11"/>
  <c r="B1812" i="11" s="1"/>
  <c r="C1811" i="11"/>
  <c r="B1811" i="11" s="1"/>
  <c r="C1810" i="11"/>
  <c r="B1810" i="11" s="1"/>
  <c r="C1809" i="11"/>
  <c r="C1808" i="11"/>
  <c r="C1807" i="11"/>
  <c r="C1806" i="11"/>
  <c r="B1806" i="11" s="1"/>
  <c r="C1805" i="11"/>
  <c r="B1805" i="11" s="1"/>
  <c r="C1804" i="11"/>
  <c r="B1804" i="11" s="1"/>
  <c r="C1803" i="11"/>
  <c r="B1803" i="11" s="1"/>
  <c r="C1802" i="11"/>
  <c r="B1802" i="11" s="1"/>
  <c r="C1801" i="11"/>
  <c r="C1800" i="11"/>
  <c r="C1799" i="11"/>
  <c r="C1798" i="11"/>
  <c r="B1798" i="11" s="1"/>
  <c r="C1797" i="11"/>
  <c r="B1797" i="11" s="1"/>
  <c r="C1796" i="11"/>
  <c r="B1796" i="11" s="1"/>
  <c r="C1795" i="11"/>
  <c r="B1795" i="11" s="1"/>
  <c r="C1794" i="11"/>
  <c r="B1794" i="11" s="1"/>
  <c r="C1793" i="11"/>
  <c r="C1792" i="11"/>
  <c r="B1792" i="11" s="1"/>
  <c r="C1791" i="11"/>
  <c r="B1791" i="11" s="1"/>
  <c r="C1790" i="11"/>
  <c r="C1789" i="11"/>
  <c r="B1789" i="11" s="1"/>
  <c r="C1788" i="11"/>
  <c r="B1788" i="11" s="1"/>
  <c r="C1787" i="11"/>
  <c r="B1787" i="11" s="1"/>
  <c r="C1786" i="11"/>
  <c r="C1785" i="11"/>
  <c r="C1784" i="11"/>
  <c r="B1784" i="11" s="1"/>
  <c r="C1783" i="11"/>
  <c r="B1783" i="11" s="1"/>
  <c r="C1782" i="11"/>
  <c r="B1782" i="11" s="1"/>
  <c r="C1781" i="11"/>
  <c r="C1780" i="11"/>
  <c r="B1780" i="11" s="1"/>
  <c r="C1779" i="11"/>
  <c r="B1779" i="11" s="1"/>
  <c r="C1778" i="11"/>
  <c r="B1778" i="11" s="1"/>
  <c r="C1777" i="11"/>
  <c r="C1776" i="11"/>
  <c r="B1776" i="11" s="1"/>
  <c r="C1775" i="11"/>
  <c r="B1775" i="11" s="1"/>
  <c r="C1774" i="11"/>
  <c r="B1774" i="11" s="1"/>
  <c r="C1773" i="11"/>
  <c r="C1772" i="11"/>
  <c r="B1772" i="11" s="1"/>
  <c r="C1771" i="11"/>
  <c r="B1771" i="11" s="1"/>
  <c r="C1770" i="11"/>
  <c r="B1770" i="11" s="1"/>
  <c r="C1769" i="11"/>
  <c r="C1768" i="11"/>
  <c r="B1768" i="11" s="1"/>
  <c r="C1767" i="11"/>
  <c r="C1766" i="11"/>
  <c r="C1765" i="11"/>
  <c r="B1765" i="11" s="1"/>
  <c r="C1764" i="11"/>
  <c r="B1764" i="11" s="1"/>
  <c r="C1763" i="11"/>
  <c r="B1763" i="11" s="1"/>
  <c r="C1762" i="11"/>
  <c r="B1762" i="11" s="1"/>
  <c r="C1761" i="11"/>
  <c r="C1760" i="11"/>
  <c r="B1760" i="11" s="1"/>
  <c r="C1759" i="11"/>
  <c r="B1759" i="11" s="1"/>
  <c r="C1758" i="11"/>
  <c r="C1757" i="11"/>
  <c r="B1757" i="11" s="1"/>
  <c r="C1756" i="11"/>
  <c r="B1756" i="11" s="1"/>
  <c r="C1755" i="11"/>
  <c r="B1755" i="11" s="1"/>
  <c r="C1754" i="11"/>
  <c r="C1753" i="11"/>
  <c r="C1752" i="11"/>
  <c r="B1752" i="11" s="1"/>
  <c r="C1751" i="11"/>
  <c r="B1751" i="11" s="1"/>
  <c r="C1750" i="11"/>
  <c r="B1750" i="11" s="1"/>
  <c r="C1749" i="11"/>
  <c r="C1748" i="11"/>
  <c r="B1748" i="11" s="1"/>
  <c r="C1747" i="11"/>
  <c r="C1746" i="11"/>
  <c r="C1745" i="11"/>
  <c r="B1745" i="11" s="1"/>
  <c r="C1744" i="11"/>
  <c r="B1744" i="11" s="1"/>
  <c r="C1743" i="11"/>
  <c r="B1743" i="11" s="1"/>
  <c r="C1742" i="11"/>
  <c r="B1742" i="11" s="1"/>
  <c r="C1741" i="11"/>
  <c r="B1741" i="11" s="1"/>
  <c r="C1740" i="11"/>
  <c r="C1739" i="11"/>
  <c r="B1739" i="11" s="1"/>
  <c r="C1738" i="11"/>
  <c r="B1738" i="11" s="1"/>
  <c r="C1737" i="11"/>
  <c r="B1737" i="11" s="1"/>
  <c r="C1736" i="11"/>
  <c r="B1736" i="11" s="1"/>
  <c r="C1735" i="11"/>
  <c r="C1734" i="11"/>
  <c r="C1733" i="11"/>
  <c r="B1733" i="11" s="1"/>
  <c r="C1732" i="11"/>
  <c r="C1731" i="11"/>
  <c r="B1731" i="11" s="1"/>
  <c r="C1730" i="11"/>
  <c r="B1730" i="11" s="1"/>
  <c r="C1729" i="11"/>
  <c r="B1729" i="11" s="1"/>
  <c r="C1728" i="11"/>
  <c r="B1728" i="11" s="1"/>
  <c r="C1727" i="11"/>
  <c r="C1726" i="11"/>
  <c r="C1725" i="11"/>
  <c r="B1725" i="11" s="1"/>
  <c r="C1724" i="11"/>
  <c r="C1723" i="11"/>
  <c r="B1723" i="11" s="1"/>
  <c r="C1722" i="11"/>
  <c r="B1722" i="11" s="1"/>
  <c r="C1721" i="11"/>
  <c r="B1721" i="11" s="1"/>
  <c r="C1720" i="11"/>
  <c r="B1720" i="11" s="1"/>
  <c r="C1719" i="11"/>
  <c r="C1718" i="11"/>
  <c r="C1717" i="11"/>
  <c r="B1717" i="11" s="1"/>
  <c r="C1716" i="11"/>
  <c r="C1715" i="11"/>
  <c r="B1715" i="11" s="1"/>
  <c r="C1714" i="11"/>
  <c r="B1714" i="11" s="1"/>
  <c r="C1713" i="11"/>
  <c r="B1713" i="11" s="1"/>
  <c r="C1712" i="11"/>
  <c r="B1712" i="11" s="1"/>
  <c r="C1711" i="11"/>
  <c r="C1710" i="11"/>
  <c r="B1710" i="11" s="1"/>
  <c r="C1709" i="11"/>
  <c r="B1709" i="11" s="1"/>
  <c r="C1708" i="11"/>
  <c r="C1707" i="11"/>
  <c r="B1707" i="11" s="1"/>
  <c r="C1706" i="11"/>
  <c r="B1706" i="11" s="1"/>
  <c r="C1705" i="11"/>
  <c r="B1705" i="11" s="1"/>
  <c r="C1704" i="11"/>
  <c r="B1704" i="11" s="1"/>
  <c r="C1703" i="11"/>
  <c r="C1702" i="11"/>
  <c r="B1702" i="11" s="1"/>
  <c r="C1701" i="11"/>
  <c r="B1701" i="11" s="1"/>
  <c r="C1700" i="11"/>
  <c r="C1699" i="11"/>
  <c r="B1699" i="11" s="1"/>
  <c r="C1698" i="11"/>
  <c r="B1698" i="11" s="1"/>
  <c r="C1697" i="11"/>
  <c r="B1697" i="11" s="1"/>
  <c r="C1696" i="11"/>
  <c r="B1696" i="11" s="1"/>
  <c r="C1695" i="11"/>
  <c r="C1694" i="11"/>
  <c r="B1694" i="11" s="1"/>
  <c r="C1693" i="11"/>
  <c r="B1693" i="11" s="1"/>
  <c r="C1692" i="11"/>
  <c r="C1691" i="11"/>
  <c r="B1691" i="11" s="1"/>
  <c r="C1690" i="11"/>
  <c r="B1690" i="11" s="1"/>
  <c r="C1689" i="11"/>
  <c r="B1689" i="11" s="1"/>
  <c r="C1688" i="11"/>
  <c r="B1688" i="11" s="1"/>
  <c r="C1687" i="11"/>
  <c r="C1686" i="11"/>
  <c r="B1686" i="11" s="1"/>
  <c r="C1685" i="11"/>
  <c r="B1685" i="11" s="1"/>
  <c r="C1684" i="11"/>
  <c r="C1683" i="11"/>
  <c r="B1683" i="11" s="1"/>
  <c r="C1682" i="11"/>
  <c r="B1682" i="11" s="1"/>
  <c r="C1681" i="11"/>
  <c r="B1681" i="11" s="1"/>
  <c r="C1680" i="11"/>
  <c r="B1680" i="11" s="1"/>
  <c r="C1679" i="11"/>
  <c r="C1678" i="11"/>
  <c r="B1678" i="11" s="1"/>
  <c r="C1677" i="11"/>
  <c r="B1677" i="11" s="1"/>
  <c r="C1676" i="11"/>
  <c r="C1675" i="11"/>
  <c r="B1675" i="11" s="1"/>
  <c r="C1674" i="11"/>
  <c r="B1674" i="11" s="1"/>
  <c r="C1673" i="11"/>
  <c r="B1673" i="11" s="1"/>
  <c r="C1672" i="11"/>
  <c r="B1672" i="11" s="1"/>
  <c r="C1671" i="11"/>
  <c r="C1670" i="11"/>
  <c r="B1670" i="11" s="1"/>
  <c r="C1669" i="11"/>
  <c r="B1669" i="11" s="1"/>
  <c r="C1668" i="11"/>
  <c r="C1667" i="11"/>
  <c r="B1667" i="11" s="1"/>
  <c r="C1666" i="11"/>
  <c r="B1666" i="11" s="1"/>
  <c r="C1665" i="11"/>
  <c r="B1665" i="11" s="1"/>
  <c r="C1664" i="11"/>
  <c r="B1664" i="11" s="1"/>
  <c r="C1663" i="11"/>
  <c r="C1662" i="11"/>
  <c r="B1662" i="11" s="1"/>
  <c r="C1661" i="11"/>
  <c r="B1661" i="11" s="1"/>
  <c r="C1660" i="11"/>
  <c r="C1659" i="11"/>
  <c r="B1659" i="11" s="1"/>
  <c r="C1658" i="11"/>
  <c r="B1658" i="11" s="1"/>
  <c r="C1657" i="11"/>
  <c r="B1657" i="11" s="1"/>
  <c r="C1656" i="11"/>
  <c r="B1656" i="11" s="1"/>
  <c r="C1655" i="11"/>
  <c r="C1654" i="11"/>
  <c r="B1654" i="11" s="1"/>
  <c r="C1653" i="11"/>
  <c r="B1653" i="11" s="1"/>
  <c r="C1652" i="11"/>
  <c r="C1651" i="11"/>
  <c r="B1651" i="11" s="1"/>
  <c r="C1650" i="11"/>
  <c r="B1650" i="11" s="1"/>
  <c r="C1649" i="11"/>
  <c r="B1649" i="11" s="1"/>
  <c r="C1648" i="11"/>
  <c r="B1648" i="11" s="1"/>
  <c r="C1647" i="11"/>
  <c r="C1646" i="11"/>
  <c r="B1646" i="11" s="1"/>
  <c r="C1645" i="11"/>
  <c r="B1645" i="11" s="1"/>
  <c r="C1644" i="11"/>
  <c r="C1643" i="11"/>
  <c r="B1643" i="11" s="1"/>
  <c r="C1642" i="11"/>
  <c r="B1642" i="11" s="1"/>
  <c r="C1641" i="11"/>
  <c r="B1641" i="11" s="1"/>
  <c r="C1640" i="11"/>
  <c r="B1640" i="11" s="1"/>
  <c r="C1639" i="11"/>
  <c r="C1638" i="11"/>
  <c r="B1638" i="11" s="1"/>
  <c r="C1637" i="11"/>
  <c r="B1637" i="11" s="1"/>
  <c r="C1636" i="11"/>
  <c r="C1635" i="11"/>
  <c r="B1635" i="11" s="1"/>
  <c r="C1634" i="11"/>
  <c r="B1634" i="11" s="1"/>
  <c r="C1633" i="11"/>
  <c r="B1633" i="11" s="1"/>
  <c r="C1632" i="11"/>
  <c r="B1632" i="11" s="1"/>
  <c r="C1631" i="11"/>
  <c r="C1630" i="11"/>
  <c r="B1630" i="11" s="1"/>
  <c r="C1629" i="11"/>
  <c r="B1629" i="11" s="1"/>
  <c r="C1628" i="11"/>
  <c r="C1627" i="11"/>
  <c r="B1627" i="11" s="1"/>
  <c r="C1626" i="11"/>
  <c r="B1626" i="11" s="1"/>
  <c r="C1625" i="11"/>
  <c r="B1625" i="11" s="1"/>
  <c r="C1624" i="11"/>
  <c r="B1624" i="11" s="1"/>
  <c r="C1623" i="11"/>
  <c r="C1622" i="11"/>
  <c r="B1622" i="11" s="1"/>
  <c r="C1621" i="11"/>
  <c r="B1621" i="11" s="1"/>
  <c r="C1620" i="11"/>
  <c r="C1619" i="11"/>
  <c r="B1619" i="11" s="1"/>
  <c r="C1618" i="11"/>
  <c r="B1618" i="11" s="1"/>
  <c r="C1617" i="11"/>
  <c r="B1617" i="11" s="1"/>
  <c r="C1616" i="11"/>
  <c r="B1616" i="11" s="1"/>
  <c r="C1615" i="11"/>
  <c r="C1614" i="11"/>
  <c r="B1614" i="11" s="1"/>
  <c r="C1613" i="11"/>
  <c r="B1613" i="11" s="1"/>
  <c r="C1612" i="11"/>
  <c r="C1611" i="11"/>
  <c r="B1611" i="11" s="1"/>
  <c r="C1610" i="11"/>
  <c r="B1610" i="11" s="1"/>
  <c r="C1609" i="11"/>
  <c r="B1609" i="11" s="1"/>
  <c r="C1608" i="11"/>
  <c r="B1608" i="11" s="1"/>
  <c r="C1607" i="11"/>
  <c r="C1606" i="11"/>
  <c r="B1606" i="11" s="1"/>
  <c r="C1605" i="11"/>
  <c r="B1605" i="11" s="1"/>
  <c r="C1604" i="11"/>
  <c r="C1603" i="11"/>
  <c r="B1603" i="11" s="1"/>
  <c r="C1602" i="11"/>
  <c r="B1602" i="11" s="1"/>
  <c r="C1601" i="11"/>
  <c r="B1601" i="11" s="1"/>
  <c r="C1600" i="11"/>
  <c r="B1600" i="11" s="1"/>
  <c r="C1599" i="11"/>
  <c r="C1598" i="11"/>
  <c r="B1598" i="11" s="1"/>
  <c r="C1597" i="11"/>
  <c r="B1597" i="11" s="1"/>
  <c r="C1596" i="11"/>
  <c r="C1595" i="11"/>
  <c r="B1595" i="11" s="1"/>
  <c r="C1594" i="11"/>
  <c r="B1594" i="11" s="1"/>
  <c r="C1593" i="11"/>
  <c r="B1593" i="11" s="1"/>
  <c r="C1592" i="11"/>
  <c r="B1592" i="11" s="1"/>
  <c r="C1591" i="11"/>
  <c r="C1590" i="11"/>
  <c r="B1590" i="11" s="1"/>
  <c r="C1589" i="11"/>
  <c r="B1589" i="11" s="1"/>
  <c r="C1588" i="11"/>
  <c r="C1587" i="11"/>
  <c r="B1587" i="11" s="1"/>
  <c r="C1586" i="11"/>
  <c r="B1586" i="11" s="1"/>
  <c r="C1585" i="11"/>
  <c r="B1585" i="11" s="1"/>
  <c r="C1584" i="11"/>
  <c r="B1584" i="11" s="1"/>
  <c r="C1583" i="11"/>
  <c r="C1582" i="11"/>
  <c r="B1582" i="11" s="1"/>
  <c r="C1581" i="11"/>
  <c r="B1581" i="11" s="1"/>
  <c r="C1580" i="11"/>
  <c r="C1579" i="11"/>
  <c r="B1579" i="11" s="1"/>
  <c r="C1578" i="11"/>
  <c r="B1578" i="11" s="1"/>
  <c r="C1577" i="11"/>
  <c r="B1577" i="11" s="1"/>
  <c r="C1576" i="11"/>
  <c r="B1576" i="11" s="1"/>
  <c r="C1575" i="11"/>
  <c r="C1574" i="11"/>
  <c r="B1574" i="11" s="1"/>
  <c r="C1573" i="11"/>
  <c r="B1573" i="11" s="1"/>
  <c r="C1572" i="11"/>
  <c r="C1571" i="11"/>
  <c r="B1571" i="11" s="1"/>
  <c r="C1570" i="11"/>
  <c r="B1570" i="11" s="1"/>
  <c r="C1569" i="11"/>
  <c r="B1569" i="11" s="1"/>
  <c r="C1568" i="11"/>
  <c r="B1568" i="11" s="1"/>
  <c r="C1567" i="11"/>
  <c r="C1566" i="11"/>
  <c r="B1566" i="11" s="1"/>
  <c r="C1565" i="11"/>
  <c r="B1565" i="11" s="1"/>
  <c r="C1564" i="11"/>
  <c r="C1563" i="11"/>
  <c r="B1563" i="11" s="1"/>
  <c r="C1562" i="11"/>
  <c r="B1562" i="11" s="1"/>
  <c r="C1561" i="11"/>
  <c r="B1561" i="11" s="1"/>
  <c r="C1560" i="11"/>
  <c r="B1560" i="11" s="1"/>
  <c r="C1559" i="11"/>
  <c r="C1558" i="11"/>
  <c r="B1558" i="11" s="1"/>
  <c r="C1557" i="11"/>
  <c r="B1557" i="11" s="1"/>
  <c r="C1556" i="11"/>
  <c r="C1555" i="11"/>
  <c r="B1555" i="11" s="1"/>
  <c r="C1554" i="11"/>
  <c r="B1554" i="11" s="1"/>
  <c r="C1553" i="11"/>
  <c r="B1553" i="11" s="1"/>
  <c r="C1552" i="11"/>
  <c r="B1552" i="11" s="1"/>
  <c r="C1551" i="11"/>
  <c r="C1550" i="11"/>
  <c r="B1550" i="11" s="1"/>
  <c r="C1549" i="11"/>
  <c r="B1549" i="11" s="1"/>
  <c r="C1548" i="11"/>
  <c r="C1547" i="11"/>
  <c r="B1547" i="11" s="1"/>
  <c r="C1546" i="11"/>
  <c r="B1546" i="11" s="1"/>
  <c r="C1545" i="11"/>
  <c r="B1545" i="11" s="1"/>
  <c r="C1544" i="11"/>
  <c r="B1544" i="11" s="1"/>
  <c r="C1543" i="11"/>
  <c r="C1542" i="11"/>
  <c r="B1542" i="11" s="1"/>
  <c r="C1541" i="11"/>
  <c r="B1541" i="11" s="1"/>
  <c r="C1540" i="11"/>
  <c r="C1539" i="11"/>
  <c r="B1539" i="11" s="1"/>
  <c r="C1538" i="11"/>
  <c r="B1538" i="11" s="1"/>
  <c r="C1537" i="11"/>
  <c r="B1537" i="11" s="1"/>
  <c r="C1536" i="11"/>
  <c r="B1536" i="11" s="1"/>
  <c r="C1535" i="11"/>
  <c r="C1534" i="11"/>
  <c r="B1534" i="11" s="1"/>
  <c r="C1533" i="11"/>
  <c r="B1533" i="11" s="1"/>
  <c r="C1532" i="11"/>
  <c r="C1531" i="11"/>
  <c r="B1531" i="11" s="1"/>
  <c r="C1530" i="11"/>
  <c r="B1530" i="11" s="1"/>
  <c r="C1529" i="11"/>
  <c r="B1529" i="11" s="1"/>
  <c r="C1528" i="11"/>
  <c r="C1527" i="11"/>
  <c r="C1526" i="11"/>
  <c r="B1526" i="11" s="1"/>
  <c r="C1525" i="11"/>
  <c r="B1525" i="11" s="1"/>
  <c r="C1524" i="11"/>
  <c r="C1523" i="11"/>
  <c r="B1523" i="11" s="1"/>
  <c r="C1522" i="11"/>
  <c r="B1522" i="11" s="1"/>
  <c r="C1521" i="11"/>
  <c r="B1521" i="11" s="1"/>
  <c r="C1520" i="11"/>
  <c r="C1519" i="11"/>
  <c r="C1518" i="11"/>
  <c r="B1518" i="11" s="1"/>
  <c r="C1517" i="11"/>
  <c r="B1517" i="11" s="1"/>
  <c r="C1516" i="11"/>
  <c r="C1515" i="11"/>
  <c r="B1515" i="11" s="1"/>
  <c r="C1514" i="11"/>
  <c r="B1514" i="11" s="1"/>
  <c r="C1513" i="11"/>
  <c r="B1513" i="11" s="1"/>
  <c r="C1512" i="11"/>
  <c r="C1511" i="11"/>
  <c r="C1510" i="11"/>
  <c r="B1510" i="11" s="1"/>
  <c r="C1509" i="11"/>
  <c r="B1509" i="11" s="1"/>
  <c r="C1508" i="11"/>
  <c r="C1507" i="11"/>
  <c r="B1507" i="11" s="1"/>
  <c r="C1506" i="11"/>
  <c r="B1506" i="11" s="1"/>
  <c r="C1505" i="11"/>
  <c r="B1505" i="11" s="1"/>
  <c r="C1504" i="11"/>
  <c r="C1503" i="11"/>
  <c r="C1502" i="11"/>
  <c r="B1502" i="11" s="1"/>
  <c r="C1501" i="11"/>
  <c r="B1501" i="11" s="1"/>
  <c r="C1500" i="11"/>
  <c r="C1499" i="11"/>
  <c r="B1499" i="11" s="1"/>
  <c r="C1498" i="11"/>
  <c r="B1498" i="11" s="1"/>
  <c r="C1497" i="11"/>
  <c r="B1497" i="11" s="1"/>
  <c r="C1496" i="11"/>
  <c r="C1495" i="11"/>
  <c r="C1494" i="11"/>
  <c r="B1494" i="11" s="1"/>
  <c r="C1493" i="11"/>
  <c r="B1493" i="11" s="1"/>
  <c r="C1492" i="11"/>
  <c r="C1491" i="11"/>
  <c r="B1491" i="11" s="1"/>
  <c r="C1490" i="11"/>
  <c r="B1490" i="11" s="1"/>
  <c r="C1489" i="11"/>
  <c r="B1489" i="11" s="1"/>
  <c r="C1488" i="11"/>
  <c r="C1487" i="11"/>
  <c r="C1486" i="11"/>
  <c r="B1486" i="11" s="1"/>
  <c r="C1485" i="11"/>
  <c r="B1485" i="11" s="1"/>
  <c r="C1484" i="11"/>
  <c r="C1483" i="11"/>
  <c r="B1483" i="11" s="1"/>
  <c r="C1482" i="11"/>
  <c r="B1482" i="11" s="1"/>
  <c r="C1481" i="11"/>
  <c r="B1481" i="11" s="1"/>
  <c r="C1480" i="11"/>
  <c r="C1479" i="11"/>
  <c r="C1478" i="11"/>
  <c r="B1478" i="11" s="1"/>
  <c r="C1477" i="11"/>
  <c r="B1477" i="11" s="1"/>
  <c r="C1476" i="11"/>
  <c r="B1476" i="11" s="1"/>
  <c r="C1475" i="11"/>
  <c r="B1475" i="11" s="1"/>
  <c r="C1474" i="11"/>
  <c r="B1474" i="11" s="1"/>
  <c r="C1473" i="11"/>
  <c r="B1473" i="11" s="1"/>
  <c r="C1472" i="11"/>
  <c r="C1471" i="11"/>
  <c r="C1470" i="11"/>
  <c r="B1470" i="11" s="1"/>
  <c r="C1469" i="11"/>
  <c r="B1469" i="11" s="1"/>
  <c r="C1468" i="11"/>
  <c r="B1468" i="11" s="1"/>
  <c r="C1467" i="11"/>
  <c r="B1467" i="11" s="1"/>
  <c r="C1466" i="11"/>
  <c r="B1466" i="11" s="1"/>
  <c r="C1465" i="11"/>
  <c r="B1465" i="11" s="1"/>
  <c r="C1464" i="11"/>
  <c r="C1463" i="11"/>
  <c r="C1462" i="11"/>
  <c r="B1462" i="11" s="1"/>
  <c r="C1461" i="11"/>
  <c r="B1461" i="11" s="1"/>
  <c r="C1460" i="11"/>
  <c r="B1460" i="11" s="1"/>
  <c r="C1459" i="11"/>
  <c r="B1459" i="11" s="1"/>
  <c r="C1458" i="11"/>
  <c r="B1458" i="11" s="1"/>
  <c r="C1457" i="11"/>
  <c r="B1457" i="11" s="1"/>
  <c r="C1456" i="11"/>
  <c r="C1455" i="11"/>
  <c r="C1454" i="11"/>
  <c r="B1454" i="11" s="1"/>
  <c r="C1453" i="11"/>
  <c r="C1452" i="11"/>
  <c r="B1452" i="11" s="1"/>
  <c r="C1451" i="11"/>
  <c r="C1450" i="11"/>
  <c r="B1450" i="11" s="1"/>
  <c r="C1449" i="11"/>
  <c r="B1449" i="11" s="1"/>
  <c r="C1448" i="11"/>
  <c r="B1448" i="11" s="1"/>
  <c r="C1447" i="11"/>
  <c r="C1446" i="11"/>
  <c r="B1446" i="11" s="1"/>
  <c r="C1445" i="11"/>
  <c r="C1444" i="11"/>
  <c r="B1444" i="11" s="1"/>
  <c r="C1443" i="11"/>
  <c r="C1442" i="11"/>
  <c r="B1442" i="11" s="1"/>
  <c r="C1441" i="11"/>
  <c r="B1441" i="11" s="1"/>
  <c r="C1440" i="11"/>
  <c r="C1439" i="11"/>
  <c r="C1438" i="11"/>
  <c r="B1438" i="11" s="1"/>
  <c r="C1437" i="11"/>
  <c r="B1437" i="11" s="1"/>
  <c r="C1436" i="11"/>
  <c r="B1436" i="11" s="1"/>
  <c r="C1435" i="11"/>
  <c r="B1435" i="11" s="1"/>
  <c r="C1434" i="11"/>
  <c r="B1434" i="11" s="1"/>
  <c r="C1433" i="11"/>
  <c r="B1433" i="11" s="1"/>
  <c r="C1432" i="11"/>
  <c r="C1431" i="11"/>
  <c r="C1430" i="11"/>
  <c r="B1430" i="11" s="1"/>
  <c r="C1429" i="11"/>
  <c r="C1428" i="11"/>
  <c r="B1428" i="11" s="1"/>
  <c r="C1427" i="11"/>
  <c r="B1427" i="11" s="1"/>
  <c r="C1426" i="11"/>
  <c r="B1426" i="11" s="1"/>
  <c r="C1425" i="11"/>
  <c r="B1425" i="11" s="1"/>
  <c r="C1424" i="11"/>
  <c r="B1424" i="11" s="1"/>
  <c r="C1423" i="11"/>
  <c r="C1422" i="11"/>
  <c r="B1422" i="11" s="1"/>
  <c r="C1421" i="11"/>
  <c r="B1421" i="11" s="1"/>
  <c r="C1420" i="11"/>
  <c r="B1420" i="11" s="1"/>
  <c r="C1419" i="11"/>
  <c r="B1419" i="11" s="1"/>
  <c r="C1418" i="11"/>
  <c r="B1418" i="11" s="1"/>
  <c r="C1417" i="11"/>
  <c r="B1417" i="11" s="1"/>
  <c r="C1416" i="11"/>
  <c r="C1415" i="11"/>
  <c r="C1414" i="11"/>
  <c r="B1414" i="11" s="1"/>
  <c r="C1413" i="11"/>
  <c r="B1413" i="11" s="1"/>
  <c r="C1412" i="11"/>
  <c r="B1412" i="11" s="1"/>
  <c r="C1411" i="11"/>
  <c r="B1411" i="11" s="1"/>
  <c r="C1410" i="11"/>
  <c r="C1409" i="11"/>
  <c r="B1409" i="11" s="1"/>
  <c r="C1408" i="11"/>
  <c r="B1408" i="11" s="1"/>
  <c r="C1407" i="11"/>
  <c r="C1406" i="11"/>
  <c r="B1406" i="11" s="1"/>
  <c r="C1405" i="11"/>
  <c r="B1405" i="11" s="1"/>
  <c r="C1404" i="11"/>
  <c r="B1404" i="11" s="1"/>
  <c r="C1403" i="11"/>
  <c r="B1403" i="11" s="1"/>
  <c r="C1402" i="11"/>
  <c r="C1401" i="11"/>
  <c r="B1401" i="11" s="1"/>
  <c r="C1400" i="11"/>
  <c r="B1400" i="11" s="1"/>
  <c r="C1399" i="11"/>
  <c r="C1398" i="11"/>
  <c r="B1398" i="11" s="1"/>
  <c r="C1397" i="11"/>
  <c r="B1397" i="11" s="1"/>
  <c r="C1396" i="11"/>
  <c r="B1396" i="11" s="1"/>
  <c r="C1395" i="11"/>
  <c r="B1395" i="11" s="1"/>
  <c r="C1394" i="11"/>
  <c r="C1393" i="11"/>
  <c r="B1393" i="11" s="1"/>
  <c r="C1392" i="11"/>
  <c r="B1392" i="11" s="1"/>
  <c r="C1391" i="11"/>
  <c r="C1390" i="11"/>
  <c r="B1390" i="11" s="1"/>
  <c r="C1389" i="11"/>
  <c r="B1389" i="11" s="1"/>
  <c r="C1388" i="11"/>
  <c r="B1388" i="11" s="1"/>
  <c r="C1387" i="11"/>
  <c r="B1387" i="11" s="1"/>
  <c r="C1386" i="11"/>
  <c r="C1385" i="11"/>
  <c r="B1385" i="11" s="1"/>
  <c r="C1384" i="11"/>
  <c r="B1384" i="11" s="1"/>
  <c r="C1383" i="11"/>
  <c r="C1382" i="11"/>
  <c r="B1382" i="11" s="1"/>
  <c r="C1381" i="11"/>
  <c r="B1381" i="11" s="1"/>
  <c r="C1380" i="11"/>
  <c r="B1380" i="11" s="1"/>
  <c r="C1379" i="11"/>
  <c r="B1379" i="11" s="1"/>
  <c r="C1378" i="11"/>
  <c r="C1377" i="11"/>
  <c r="B1377" i="11" s="1"/>
  <c r="C1376" i="11"/>
  <c r="B1376" i="11" s="1"/>
  <c r="C1375" i="11"/>
  <c r="C1374" i="11"/>
  <c r="B1374" i="11" s="1"/>
  <c r="C1373" i="11"/>
  <c r="B1373" i="11" s="1"/>
  <c r="C1372" i="11"/>
  <c r="B1372" i="11" s="1"/>
  <c r="C1371" i="11"/>
  <c r="B1371" i="11" s="1"/>
  <c r="C1370" i="11"/>
  <c r="C1369" i="11"/>
  <c r="B1369" i="11" s="1"/>
  <c r="C1368" i="11"/>
  <c r="B1368" i="11" s="1"/>
  <c r="C1367" i="11"/>
  <c r="C1366" i="11"/>
  <c r="B1366" i="11" s="1"/>
  <c r="C1365" i="11"/>
  <c r="B1365" i="11" s="1"/>
  <c r="C1364" i="11"/>
  <c r="B1364" i="11" s="1"/>
  <c r="C1363" i="11"/>
  <c r="B1363" i="11" s="1"/>
  <c r="C1362" i="11"/>
  <c r="C1361" i="11"/>
  <c r="B1361" i="11" s="1"/>
  <c r="C1360" i="11"/>
  <c r="B1360" i="11" s="1"/>
  <c r="C1359" i="11"/>
  <c r="C1358" i="11"/>
  <c r="B1358" i="11" s="1"/>
  <c r="C1357" i="11"/>
  <c r="B1357" i="11" s="1"/>
  <c r="C1356" i="11"/>
  <c r="B1356" i="11" s="1"/>
  <c r="C1355" i="11"/>
  <c r="B1355" i="11" s="1"/>
  <c r="C1354" i="11"/>
  <c r="C1353" i="11"/>
  <c r="B1353" i="11" s="1"/>
  <c r="C1352" i="11"/>
  <c r="B1352" i="11" s="1"/>
  <c r="C1351" i="11"/>
  <c r="C1350" i="11"/>
  <c r="B1350" i="11" s="1"/>
  <c r="C1349" i="11"/>
  <c r="B1349" i="11" s="1"/>
  <c r="C1348" i="11"/>
  <c r="B1348" i="11" s="1"/>
  <c r="C1347" i="11"/>
  <c r="B1347" i="11" s="1"/>
  <c r="C1346" i="11"/>
  <c r="C1345" i="11"/>
  <c r="B1345" i="11" s="1"/>
  <c r="C1344" i="11"/>
  <c r="B1344" i="11" s="1"/>
  <c r="C1343" i="11"/>
  <c r="C1342" i="11"/>
  <c r="B1342" i="11" s="1"/>
  <c r="C1341" i="11"/>
  <c r="B1341" i="11" s="1"/>
  <c r="C1340" i="11"/>
  <c r="B1340" i="11" s="1"/>
  <c r="C1339" i="11"/>
  <c r="B1339" i="11" s="1"/>
  <c r="C1338" i="11"/>
  <c r="C1337" i="11"/>
  <c r="B1337" i="11" s="1"/>
  <c r="C1336" i="11"/>
  <c r="B1336" i="11" s="1"/>
  <c r="C1335" i="11"/>
  <c r="C1334" i="11"/>
  <c r="B1334" i="11" s="1"/>
  <c r="C1333" i="11"/>
  <c r="B1333" i="11" s="1"/>
  <c r="C1332" i="11"/>
  <c r="B1332" i="11" s="1"/>
  <c r="C1331" i="11"/>
  <c r="B1331" i="11" s="1"/>
  <c r="C1330" i="11"/>
  <c r="C1329" i="11"/>
  <c r="B1329" i="11" s="1"/>
  <c r="C1328" i="11"/>
  <c r="B1328" i="11" s="1"/>
  <c r="C1327" i="11"/>
  <c r="C1326" i="11"/>
  <c r="B1326" i="11" s="1"/>
  <c r="C1325" i="11"/>
  <c r="B1325" i="11" s="1"/>
  <c r="C1324" i="11"/>
  <c r="B1324" i="11" s="1"/>
  <c r="C1323" i="11"/>
  <c r="B1323" i="11" s="1"/>
  <c r="C1322" i="11"/>
  <c r="C1321" i="11"/>
  <c r="C1320" i="11"/>
  <c r="B1320" i="11" s="1"/>
  <c r="C1319" i="11"/>
  <c r="C1318" i="11"/>
  <c r="B1318" i="11" s="1"/>
  <c r="C1317" i="11"/>
  <c r="B1317" i="11" s="1"/>
  <c r="C1316" i="11"/>
  <c r="B1316" i="11" s="1"/>
  <c r="C1315" i="11"/>
  <c r="B1315" i="11" s="1"/>
  <c r="C1314" i="11"/>
  <c r="C1313" i="11"/>
  <c r="C1312" i="11"/>
  <c r="B1312" i="11" s="1"/>
  <c r="C1311" i="11"/>
  <c r="C1310" i="11"/>
  <c r="B1310" i="11" s="1"/>
  <c r="C1309" i="11"/>
  <c r="B1309" i="11" s="1"/>
  <c r="C1308" i="11"/>
  <c r="B1308" i="11" s="1"/>
  <c r="C1307" i="11"/>
  <c r="B1307" i="11" s="1"/>
  <c r="C1306" i="11"/>
  <c r="C1305" i="11"/>
  <c r="C1304" i="11"/>
  <c r="B1304" i="11" s="1"/>
  <c r="C1303" i="11"/>
  <c r="C1302" i="11"/>
  <c r="B1302" i="11" s="1"/>
  <c r="C1301" i="11"/>
  <c r="B1301" i="11" s="1"/>
  <c r="C1300" i="11"/>
  <c r="B1300" i="11" s="1"/>
  <c r="C1299" i="11"/>
  <c r="B1299" i="11" s="1"/>
  <c r="C1298" i="11"/>
  <c r="C1297" i="11"/>
  <c r="C1296" i="11"/>
  <c r="B1296" i="11" s="1"/>
  <c r="C1295" i="11"/>
  <c r="C1294" i="11"/>
  <c r="B1294" i="11" s="1"/>
  <c r="C1293" i="11"/>
  <c r="B1293" i="11" s="1"/>
  <c r="C1292" i="11"/>
  <c r="B1292" i="11" s="1"/>
  <c r="C1291" i="11"/>
  <c r="B1291" i="11" s="1"/>
  <c r="C1290" i="11"/>
  <c r="C1289" i="11"/>
  <c r="C1288" i="11"/>
  <c r="B1288" i="11" s="1"/>
  <c r="C1287" i="11"/>
  <c r="C1286" i="11"/>
  <c r="B1286" i="11" s="1"/>
  <c r="C1285" i="11"/>
  <c r="B1285" i="11" s="1"/>
  <c r="C1284" i="11"/>
  <c r="B1284" i="11" s="1"/>
  <c r="C1283" i="11"/>
  <c r="B1283" i="11" s="1"/>
  <c r="C1282" i="11"/>
  <c r="C1281" i="11"/>
  <c r="C1280" i="11"/>
  <c r="B1280" i="11" s="1"/>
  <c r="C1279" i="11"/>
  <c r="C1278" i="11"/>
  <c r="B1278" i="11" s="1"/>
  <c r="C1277" i="11"/>
  <c r="B1277" i="11" s="1"/>
  <c r="C1276" i="11"/>
  <c r="B1276" i="11" s="1"/>
  <c r="C1275" i="11"/>
  <c r="B1275" i="11" s="1"/>
  <c r="C1274" i="11"/>
  <c r="C1273" i="11"/>
  <c r="C1272" i="11"/>
  <c r="C1271" i="11"/>
  <c r="C1270" i="11"/>
  <c r="B1270" i="11" s="1"/>
  <c r="C1269" i="11"/>
  <c r="B1269" i="11" s="1"/>
  <c r="C1268" i="11"/>
  <c r="B1268" i="11" s="1"/>
  <c r="C1267" i="11"/>
  <c r="B1267" i="11" s="1"/>
  <c r="C1266" i="11"/>
  <c r="C1265" i="11"/>
  <c r="C1264" i="11"/>
  <c r="C1263" i="11"/>
  <c r="C1262" i="11"/>
  <c r="B1262" i="11" s="1"/>
  <c r="C1261" i="11"/>
  <c r="B1261" i="11" s="1"/>
  <c r="C1260" i="11"/>
  <c r="B1260" i="11" s="1"/>
  <c r="C1259" i="11"/>
  <c r="B1259" i="11" s="1"/>
  <c r="C1258" i="11"/>
  <c r="C1257" i="11"/>
  <c r="C1256" i="11"/>
  <c r="C1255" i="11"/>
  <c r="C1254" i="11"/>
  <c r="B1254" i="11" s="1"/>
  <c r="C1253" i="11"/>
  <c r="B1253" i="11" s="1"/>
  <c r="C1252" i="11"/>
  <c r="B1252" i="11" s="1"/>
  <c r="C1251" i="11"/>
  <c r="B1251" i="11" s="1"/>
  <c r="C1250" i="11"/>
  <c r="C1249" i="11"/>
  <c r="C1248" i="11"/>
  <c r="C1247" i="11"/>
  <c r="C1246" i="11"/>
  <c r="B1246" i="11" s="1"/>
  <c r="C1245" i="11"/>
  <c r="B1245" i="11" s="1"/>
  <c r="C1244" i="11"/>
  <c r="B1244" i="11" s="1"/>
  <c r="C1243" i="11"/>
  <c r="B1243" i="11" s="1"/>
  <c r="C1242" i="11"/>
  <c r="C1241" i="11"/>
  <c r="C1240" i="11"/>
  <c r="C1239" i="11"/>
  <c r="C1238" i="11"/>
  <c r="B1238" i="11" s="1"/>
  <c r="C1237" i="11"/>
  <c r="B1237" i="11" s="1"/>
  <c r="C1236" i="11"/>
  <c r="B1236" i="11" s="1"/>
  <c r="C1235" i="11"/>
  <c r="B1235" i="11" s="1"/>
  <c r="C1234" i="11"/>
  <c r="C1233" i="11"/>
  <c r="C1232" i="11"/>
  <c r="C1231" i="11"/>
  <c r="C1230" i="11"/>
  <c r="B1230" i="11" s="1"/>
  <c r="C1229" i="11"/>
  <c r="B1229" i="11" s="1"/>
  <c r="C1228" i="11"/>
  <c r="B1228" i="11" s="1"/>
  <c r="C1227" i="11"/>
  <c r="B1227" i="11" s="1"/>
  <c r="C1226" i="11"/>
  <c r="C1225" i="11"/>
  <c r="C1224" i="11"/>
  <c r="C1223" i="11"/>
  <c r="C1222" i="11"/>
  <c r="B1222" i="11" s="1"/>
  <c r="C1221" i="11"/>
  <c r="B1221" i="11" s="1"/>
  <c r="C1220" i="11"/>
  <c r="B1220" i="11" s="1"/>
  <c r="C1219" i="11"/>
  <c r="B1219" i="11" s="1"/>
  <c r="C1218" i="11"/>
  <c r="C1217" i="11"/>
  <c r="C1216" i="11"/>
  <c r="C1215" i="11"/>
  <c r="C1214" i="11"/>
  <c r="B1214" i="11" s="1"/>
  <c r="C1213" i="11"/>
  <c r="B1213" i="11" s="1"/>
  <c r="C1212" i="11"/>
  <c r="B1212" i="11" s="1"/>
  <c r="C1211" i="11"/>
  <c r="B1211" i="11" s="1"/>
  <c r="C1210" i="11"/>
  <c r="C1209" i="11"/>
  <c r="C1208" i="11"/>
  <c r="C1207" i="11"/>
  <c r="C1206" i="11"/>
  <c r="B1206" i="11" s="1"/>
  <c r="C1205" i="11"/>
  <c r="B1205" i="11" s="1"/>
  <c r="C1204" i="11"/>
  <c r="B1204" i="11" s="1"/>
  <c r="C1203" i="11"/>
  <c r="B1203" i="11" s="1"/>
  <c r="C1202" i="11"/>
  <c r="C1201" i="11"/>
  <c r="C1200" i="11"/>
  <c r="C1199" i="11"/>
  <c r="C1198" i="11"/>
  <c r="B1198" i="11" s="1"/>
  <c r="C1197" i="11"/>
  <c r="B1197" i="11" s="1"/>
  <c r="C1196" i="11"/>
  <c r="B1196" i="11" s="1"/>
  <c r="C1195" i="11"/>
  <c r="B1195" i="11" s="1"/>
  <c r="C1194" i="11"/>
  <c r="C1193" i="11"/>
  <c r="C1192" i="11"/>
  <c r="C1191" i="11"/>
  <c r="C1190" i="11"/>
  <c r="B1190" i="11" s="1"/>
  <c r="C1189" i="11"/>
  <c r="B1189" i="11" s="1"/>
  <c r="C1188" i="11"/>
  <c r="B1188" i="11" s="1"/>
  <c r="C1187" i="11"/>
  <c r="B1187" i="11" s="1"/>
  <c r="C1186" i="11"/>
  <c r="C1185" i="11"/>
  <c r="C1184" i="11"/>
  <c r="C1183" i="11"/>
  <c r="C1182" i="11"/>
  <c r="B1182" i="11" s="1"/>
  <c r="C1181" i="11"/>
  <c r="B1181" i="11" s="1"/>
  <c r="C1180" i="11"/>
  <c r="B1180" i="11" s="1"/>
  <c r="C1179" i="11"/>
  <c r="B1179" i="11" s="1"/>
  <c r="C1178" i="11"/>
  <c r="C1177" i="11"/>
  <c r="C1176" i="11"/>
  <c r="C1175" i="11"/>
  <c r="C1174" i="11"/>
  <c r="B1174" i="11" s="1"/>
  <c r="C1173" i="11"/>
  <c r="B1173" i="11" s="1"/>
  <c r="C1172" i="11"/>
  <c r="B1172" i="11" s="1"/>
  <c r="C1171" i="11"/>
  <c r="B1171" i="11" s="1"/>
  <c r="C1170" i="11"/>
  <c r="C1169" i="11"/>
  <c r="C1168" i="11"/>
  <c r="C1167" i="11"/>
  <c r="C1166" i="11"/>
  <c r="B1166" i="11" s="1"/>
  <c r="C1165" i="11"/>
  <c r="B1165" i="11" s="1"/>
  <c r="C1164" i="11"/>
  <c r="B1164" i="11" s="1"/>
  <c r="C1163" i="11"/>
  <c r="B1163" i="11" s="1"/>
  <c r="C1162" i="11"/>
  <c r="C1161" i="11"/>
  <c r="C1160" i="11"/>
  <c r="C1159" i="11"/>
  <c r="C1158" i="11"/>
  <c r="B1158" i="11" s="1"/>
  <c r="C1157" i="11"/>
  <c r="B1157" i="11" s="1"/>
  <c r="C1156" i="11"/>
  <c r="B1156" i="11" s="1"/>
  <c r="C1155" i="11"/>
  <c r="B1155" i="11" s="1"/>
  <c r="C1154" i="11"/>
  <c r="C1153" i="11"/>
  <c r="C1152" i="11"/>
  <c r="C1151" i="11"/>
  <c r="C1150" i="11"/>
  <c r="B1150" i="11" s="1"/>
  <c r="C1149" i="11"/>
  <c r="B1149" i="11" s="1"/>
  <c r="C1148" i="11"/>
  <c r="B1148" i="11" s="1"/>
  <c r="C1147" i="11"/>
  <c r="B1147" i="11" s="1"/>
  <c r="C1146" i="11"/>
  <c r="C1145" i="11"/>
  <c r="C1144" i="11"/>
  <c r="C1143" i="11"/>
  <c r="C1142" i="11"/>
  <c r="B1142" i="11" s="1"/>
  <c r="C1141" i="11"/>
  <c r="B1141" i="11" s="1"/>
  <c r="C1140" i="11"/>
  <c r="B1140" i="11" s="1"/>
  <c r="C1139" i="11"/>
  <c r="B1139" i="11" s="1"/>
  <c r="C1138" i="11"/>
  <c r="C1137" i="11"/>
  <c r="C1136" i="11"/>
  <c r="C1135" i="11"/>
  <c r="C1134" i="11"/>
  <c r="B1134" i="11" s="1"/>
  <c r="C1133" i="11"/>
  <c r="B1133" i="11" s="1"/>
  <c r="C1132" i="11"/>
  <c r="B1132" i="11" s="1"/>
  <c r="C1131" i="11"/>
  <c r="B1131" i="11" s="1"/>
  <c r="C1130" i="11"/>
  <c r="C1129" i="11"/>
  <c r="C1128" i="11"/>
  <c r="C1127" i="11"/>
  <c r="C1126" i="11"/>
  <c r="B1126" i="11" s="1"/>
  <c r="C1125" i="11"/>
  <c r="B1125" i="11" s="1"/>
  <c r="C1124" i="11"/>
  <c r="B1124" i="11" s="1"/>
  <c r="C1123" i="11"/>
  <c r="B1123" i="11" s="1"/>
  <c r="C1122" i="11"/>
  <c r="C1121" i="11"/>
  <c r="C1120" i="11"/>
  <c r="C1119" i="11"/>
  <c r="C1118" i="11"/>
  <c r="B1118" i="11" s="1"/>
  <c r="C1117" i="11"/>
  <c r="B1117" i="11" s="1"/>
  <c r="C1116" i="11"/>
  <c r="B1116" i="11" s="1"/>
  <c r="C1115" i="11"/>
  <c r="B1115" i="11" s="1"/>
  <c r="C1114" i="11"/>
  <c r="C1113" i="11"/>
  <c r="C1112" i="11"/>
  <c r="C1111" i="11"/>
  <c r="C1110" i="11"/>
  <c r="B1110" i="11" s="1"/>
  <c r="C1109" i="11"/>
  <c r="B1109" i="11" s="1"/>
  <c r="C1108" i="11"/>
  <c r="B1108" i="11" s="1"/>
  <c r="C1107" i="11"/>
  <c r="B1107" i="11" s="1"/>
  <c r="C1106" i="11"/>
  <c r="C1105" i="11"/>
  <c r="C1104" i="11"/>
  <c r="C1103" i="11"/>
  <c r="C1102" i="11"/>
  <c r="B1102" i="11" s="1"/>
  <c r="C1101" i="11"/>
  <c r="B1101" i="11" s="1"/>
  <c r="C1100" i="11"/>
  <c r="B1100" i="11" s="1"/>
  <c r="C1099" i="11"/>
  <c r="B1099" i="11" s="1"/>
  <c r="C1098" i="11"/>
  <c r="C1097" i="11"/>
  <c r="C1096" i="11"/>
  <c r="C1095" i="11"/>
  <c r="C1094" i="11"/>
  <c r="B1094" i="11" s="1"/>
  <c r="C1093" i="11"/>
  <c r="B1093" i="11" s="1"/>
  <c r="C1092" i="11"/>
  <c r="B1092" i="11" s="1"/>
  <c r="C1091" i="11"/>
  <c r="B1091" i="11" s="1"/>
  <c r="C1090" i="11"/>
  <c r="C1089" i="11"/>
  <c r="C1088" i="11"/>
  <c r="C1087" i="11"/>
  <c r="C1086" i="11"/>
  <c r="B1086" i="11" s="1"/>
  <c r="C1085" i="11"/>
  <c r="B1085" i="11" s="1"/>
  <c r="C1084" i="11"/>
  <c r="B1084" i="11" s="1"/>
  <c r="C1083" i="11"/>
  <c r="B1083" i="11" s="1"/>
  <c r="C1082" i="11"/>
  <c r="C1081" i="11"/>
  <c r="C1080" i="11"/>
  <c r="C1079" i="11"/>
  <c r="C1078" i="11"/>
  <c r="B1078" i="11" s="1"/>
  <c r="C1077" i="11"/>
  <c r="B1077" i="11" s="1"/>
  <c r="C1076" i="11"/>
  <c r="B1076" i="11" s="1"/>
  <c r="C1075" i="11"/>
  <c r="B1075" i="11" s="1"/>
  <c r="C1074" i="11"/>
  <c r="C1073" i="11"/>
  <c r="C1072" i="11"/>
  <c r="C1071" i="11"/>
  <c r="C1070" i="11"/>
  <c r="B1070" i="11" s="1"/>
  <c r="C1069" i="11"/>
  <c r="B1069" i="11" s="1"/>
  <c r="C1068" i="11"/>
  <c r="B1068" i="11" s="1"/>
  <c r="C1067" i="11"/>
  <c r="B1067" i="11" s="1"/>
  <c r="C1066" i="11"/>
  <c r="C1065" i="11"/>
  <c r="C1064" i="11"/>
  <c r="C1063" i="11"/>
  <c r="C1062" i="11"/>
  <c r="B1062" i="11" s="1"/>
  <c r="C1061" i="11"/>
  <c r="B1061" i="11" s="1"/>
  <c r="C1060" i="11"/>
  <c r="B1060" i="11" s="1"/>
  <c r="C1059" i="11"/>
  <c r="B1059" i="11" s="1"/>
  <c r="C1058" i="11"/>
  <c r="C1057" i="11"/>
  <c r="C1056" i="11"/>
  <c r="C1055" i="11"/>
  <c r="C1054" i="11"/>
  <c r="B1054" i="11" s="1"/>
  <c r="C1053" i="11"/>
  <c r="B1053" i="11" s="1"/>
  <c r="C1052" i="11"/>
  <c r="B1052" i="11" s="1"/>
  <c r="C1051" i="11"/>
  <c r="B1051" i="11" s="1"/>
  <c r="C1050" i="11"/>
  <c r="C1049" i="11"/>
  <c r="C1048" i="11"/>
  <c r="C1047" i="11"/>
  <c r="C1046" i="11"/>
  <c r="B1046" i="11" s="1"/>
  <c r="C1045" i="11"/>
  <c r="B1045" i="11" s="1"/>
  <c r="C1044" i="11"/>
  <c r="B1044" i="11" s="1"/>
  <c r="C1043" i="11"/>
  <c r="B1043" i="11" s="1"/>
  <c r="C1042" i="11"/>
  <c r="C1041" i="11"/>
  <c r="C1040" i="11"/>
  <c r="C1039" i="11"/>
  <c r="B1039" i="11" s="1"/>
  <c r="C1038" i="11"/>
  <c r="B1038" i="11" s="1"/>
  <c r="C1037" i="11"/>
  <c r="B1037" i="11" s="1"/>
  <c r="C1036" i="11"/>
  <c r="B1036" i="11" s="1"/>
  <c r="C1035" i="11"/>
  <c r="B1035" i="11" s="1"/>
  <c r="C1034" i="11"/>
  <c r="C1033" i="11"/>
  <c r="C1032" i="11"/>
  <c r="C1031" i="11"/>
  <c r="B1031" i="11" s="1"/>
  <c r="C1030" i="11"/>
  <c r="C1029" i="11"/>
  <c r="B1029" i="11" s="1"/>
  <c r="C1028" i="11"/>
  <c r="B1028" i="11" s="1"/>
  <c r="C1027" i="11"/>
  <c r="B1027" i="11" s="1"/>
  <c r="C1026" i="11"/>
  <c r="C1025" i="11"/>
  <c r="C1024" i="11"/>
  <c r="C1023" i="11"/>
  <c r="B1023" i="11" s="1"/>
  <c r="C1022" i="11"/>
  <c r="B1022" i="11" s="1"/>
  <c r="C1021" i="11"/>
  <c r="B1021" i="11" s="1"/>
  <c r="C1020" i="11"/>
  <c r="B1020" i="11" s="1"/>
  <c r="C1019" i="11"/>
  <c r="B1019" i="11" s="1"/>
  <c r="C1018" i="11"/>
  <c r="C1017" i="11"/>
  <c r="B1017" i="11" s="1"/>
  <c r="C1016" i="11"/>
  <c r="B1016" i="11" s="1"/>
  <c r="C1015" i="11"/>
  <c r="C1014" i="11"/>
  <c r="B1014" i="11" s="1"/>
  <c r="C1013" i="11"/>
  <c r="B1013" i="11" s="1"/>
  <c r="C1012" i="11"/>
  <c r="B1012" i="11" s="1"/>
  <c r="C1011" i="11"/>
  <c r="C1010" i="11"/>
  <c r="C1009" i="11"/>
  <c r="B1009" i="11" s="1"/>
  <c r="C1008" i="11"/>
  <c r="B1008" i="11" s="1"/>
  <c r="C1007" i="11"/>
  <c r="B1007" i="11" s="1"/>
  <c r="C1006" i="11"/>
  <c r="C1005" i="11"/>
  <c r="B1005" i="11" s="1"/>
  <c r="C1004" i="11"/>
  <c r="B1004" i="11" s="1"/>
  <c r="C1003" i="11"/>
  <c r="C1002" i="11"/>
  <c r="C1001" i="11"/>
  <c r="B1001" i="11" s="1"/>
  <c r="C1000" i="11"/>
  <c r="B1000" i="11" s="1"/>
  <c r="C999" i="11"/>
  <c r="B999" i="11" s="1"/>
  <c r="C998" i="11"/>
  <c r="C997" i="11"/>
  <c r="B997" i="11" s="1"/>
  <c r="C996" i="11"/>
  <c r="B996" i="11" s="1"/>
  <c r="C995" i="11"/>
  <c r="B995" i="11" s="1"/>
  <c r="C994" i="11"/>
  <c r="C993" i="11"/>
  <c r="B993" i="11" s="1"/>
  <c r="C992" i="11"/>
  <c r="C991" i="11"/>
  <c r="C990" i="11"/>
  <c r="B990" i="11" s="1"/>
  <c r="C989" i="11"/>
  <c r="B989" i="11" s="1"/>
  <c r="C988" i="11"/>
  <c r="B988" i="11" s="1"/>
  <c r="C987" i="11"/>
  <c r="B987" i="11" s="1"/>
  <c r="C986" i="11"/>
  <c r="C985" i="11"/>
  <c r="B985" i="11" s="1"/>
  <c r="C984" i="11"/>
  <c r="B984" i="11" s="1"/>
  <c r="C983" i="11"/>
  <c r="C982" i="11"/>
  <c r="B982" i="11" s="1"/>
  <c r="C981" i="11"/>
  <c r="B981" i="11" s="1"/>
  <c r="C980" i="11"/>
  <c r="B980" i="11" s="1"/>
  <c r="C979" i="11"/>
  <c r="C978" i="11"/>
  <c r="C977" i="11"/>
  <c r="B977" i="11" s="1"/>
  <c r="C976" i="11"/>
  <c r="B976" i="11" s="1"/>
  <c r="C975" i="11"/>
  <c r="B975" i="11" s="1"/>
  <c r="C974" i="11"/>
  <c r="B974" i="11" s="1"/>
  <c r="C973" i="11"/>
  <c r="B973" i="11" s="1"/>
  <c r="C972" i="11"/>
  <c r="B972" i="11" s="1"/>
  <c r="C971" i="11"/>
  <c r="B971" i="11" s="1"/>
  <c r="C970" i="11"/>
  <c r="C969" i="11"/>
  <c r="B969" i="11" s="1"/>
  <c r="C968" i="11"/>
  <c r="B968" i="11" s="1"/>
  <c r="C967" i="11"/>
  <c r="B967" i="11" s="1"/>
  <c r="C966" i="11"/>
  <c r="C965" i="11"/>
  <c r="B965" i="11" s="1"/>
  <c r="C964" i="11"/>
  <c r="B964" i="11" s="1"/>
  <c r="C963" i="11"/>
  <c r="B963" i="11" s="1"/>
  <c r="C962" i="11"/>
  <c r="C961" i="11"/>
  <c r="B961" i="11" s="1"/>
  <c r="C960" i="11"/>
  <c r="C959" i="11"/>
  <c r="B959" i="11" s="1"/>
  <c r="C958" i="11"/>
  <c r="B958" i="11" s="1"/>
  <c r="C957" i="11"/>
  <c r="B957" i="11" s="1"/>
  <c r="C956" i="11"/>
  <c r="B956" i="11" s="1"/>
  <c r="C955" i="11"/>
  <c r="B955" i="11" s="1"/>
  <c r="C954" i="11"/>
  <c r="C953" i="11"/>
  <c r="B953" i="11" s="1"/>
  <c r="C952" i="11"/>
  <c r="B952" i="11" s="1"/>
  <c r="C951" i="11"/>
  <c r="C950" i="11"/>
  <c r="B950" i="11" s="1"/>
  <c r="C949" i="11"/>
  <c r="B949" i="11" s="1"/>
  <c r="C948" i="11"/>
  <c r="B948" i="11" s="1"/>
  <c r="C947" i="11"/>
  <c r="B947" i="11" s="1"/>
  <c r="C946" i="11"/>
  <c r="B946" i="11" s="1"/>
  <c r="C945" i="11"/>
  <c r="B945" i="11" s="1"/>
  <c r="C944" i="11"/>
  <c r="C943" i="11"/>
  <c r="B943" i="11" s="1"/>
  <c r="C942" i="11"/>
  <c r="B942" i="11" s="1"/>
  <c r="C941" i="11"/>
  <c r="C940" i="11"/>
  <c r="B940" i="11" s="1"/>
  <c r="C939" i="11"/>
  <c r="B939" i="11" s="1"/>
  <c r="C938" i="11"/>
  <c r="B938" i="11" s="1"/>
  <c r="C937" i="11"/>
  <c r="B937" i="11" s="1"/>
  <c r="C936" i="11"/>
  <c r="C935" i="11"/>
  <c r="B935" i="11" s="1"/>
  <c r="C934" i="11"/>
  <c r="B934" i="11" s="1"/>
  <c r="C933" i="11"/>
  <c r="C932" i="11"/>
  <c r="B932" i="11" s="1"/>
  <c r="C931" i="11"/>
  <c r="B931" i="11" s="1"/>
  <c r="C930" i="11"/>
  <c r="B930" i="11" s="1"/>
  <c r="C929" i="11"/>
  <c r="B929" i="11" s="1"/>
  <c r="C928" i="11"/>
  <c r="C927" i="11"/>
  <c r="B927" i="11" s="1"/>
  <c r="C926" i="11"/>
  <c r="B926" i="11" s="1"/>
  <c r="C925" i="11"/>
  <c r="C924" i="11"/>
  <c r="B924" i="11" s="1"/>
  <c r="C923" i="11"/>
  <c r="B923" i="11" s="1"/>
  <c r="C922" i="11"/>
  <c r="B922" i="11" s="1"/>
  <c r="C921" i="11"/>
  <c r="B921" i="11" s="1"/>
  <c r="C920" i="11"/>
  <c r="C919" i="11"/>
  <c r="B919" i="11" s="1"/>
  <c r="C918" i="11"/>
  <c r="B918" i="11" s="1"/>
  <c r="C917" i="11"/>
  <c r="C916" i="11"/>
  <c r="B916" i="11" s="1"/>
  <c r="C915" i="11"/>
  <c r="B915" i="11" s="1"/>
  <c r="C914" i="11"/>
  <c r="B914" i="11" s="1"/>
  <c r="C913" i="11"/>
  <c r="B913" i="11" s="1"/>
  <c r="C912" i="11"/>
  <c r="C911" i="11"/>
  <c r="B911" i="11" s="1"/>
  <c r="C910" i="11"/>
  <c r="B910" i="11" s="1"/>
  <c r="C909" i="11"/>
  <c r="C908" i="11"/>
  <c r="B908" i="11" s="1"/>
  <c r="C907" i="11"/>
  <c r="B907" i="11" s="1"/>
  <c r="C906" i="11"/>
  <c r="B906" i="11" s="1"/>
  <c r="C905" i="11"/>
  <c r="B905" i="11" s="1"/>
  <c r="C904" i="11"/>
  <c r="C903" i="11"/>
  <c r="B903" i="11" s="1"/>
  <c r="C902" i="11"/>
  <c r="B902" i="11" s="1"/>
  <c r="C901" i="11"/>
  <c r="C900" i="11"/>
  <c r="B900" i="11" s="1"/>
  <c r="C899" i="11"/>
  <c r="B899" i="11" s="1"/>
  <c r="C898" i="11"/>
  <c r="B898" i="11" s="1"/>
  <c r="C897" i="11"/>
  <c r="B897" i="11" s="1"/>
  <c r="C896" i="11"/>
  <c r="C895" i="11"/>
  <c r="B895" i="11" s="1"/>
  <c r="C894" i="11"/>
  <c r="B894" i="11" s="1"/>
  <c r="C893" i="11"/>
  <c r="C892" i="11"/>
  <c r="B892" i="11" s="1"/>
  <c r="C891" i="11"/>
  <c r="B891" i="11" s="1"/>
  <c r="C890" i="11"/>
  <c r="B890" i="11" s="1"/>
  <c r="C889" i="11"/>
  <c r="B889" i="11" s="1"/>
  <c r="C888" i="11"/>
  <c r="C887" i="11"/>
  <c r="B887" i="11" s="1"/>
  <c r="C886" i="11"/>
  <c r="B886" i="11" s="1"/>
  <c r="C885" i="11"/>
  <c r="C884" i="11"/>
  <c r="B884" i="11" s="1"/>
  <c r="C883" i="11"/>
  <c r="B883" i="11" s="1"/>
  <c r="C882" i="11"/>
  <c r="B882" i="11" s="1"/>
  <c r="C881" i="11"/>
  <c r="B881" i="11" s="1"/>
  <c r="C880" i="11"/>
  <c r="C879" i="11"/>
  <c r="B879" i="11" s="1"/>
  <c r="C878" i="11"/>
  <c r="B878" i="11" s="1"/>
  <c r="C877" i="11"/>
  <c r="C876" i="11"/>
  <c r="B876" i="11" s="1"/>
  <c r="C875" i="11"/>
  <c r="B875" i="11" s="1"/>
  <c r="C874" i="11"/>
  <c r="B874" i="11" s="1"/>
  <c r="C873" i="11"/>
  <c r="B873" i="11" s="1"/>
  <c r="C872" i="11"/>
  <c r="C871" i="11"/>
  <c r="B871" i="11" s="1"/>
  <c r="C870" i="11"/>
  <c r="B870" i="11" s="1"/>
  <c r="C869" i="11"/>
  <c r="C868" i="11"/>
  <c r="B868" i="11" s="1"/>
  <c r="C867" i="11"/>
  <c r="B867" i="11" s="1"/>
  <c r="C866" i="11"/>
  <c r="B866" i="11" s="1"/>
  <c r="C865" i="11"/>
  <c r="B865" i="11" s="1"/>
  <c r="C864" i="11"/>
  <c r="C863" i="11"/>
  <c r="B863" i="11" s="1"/>
  <c r="C862" i="11"/>
  <c r="B862" i="11" s="1"/>
  <c r="C861" i="11"/>
  <c r="C860" i="11"/>
  <c r="B860" i="11" s="1"/>
  <c r="C859" i="11"/>
  <c r="B859" i="11" s="1"/>
  <c r="C858" i="11"/>
  <c r="B858" i="11" s="1"/>
  <c r="C857" i="11"/>
  <c r="B857" i="11" s="1"/>
  <c r="C856" i="11"/>
  <c r="C855" i="11"/>
  <c r="B855" i="11" s="1"/>
  <c r="C854" i="11"/>
  <c r="B854" i="11" s="1"/>
  <c r="C853" i="11"/>
  <c r="C852" i="11"/>
  <c r="B852" i="11" s="1"/>
  <c r="C851" i="11"/>
  <c r="B851" i="11" s="1"/>
  <c r="C850" i="11"/>
  <c r="B850" i="11" s="1"/>
  <c r="C849" i="11"/>
  <c r="B849" i="11" s="1"/>
  <c r="C848" i="11"/>
  <c r="C847" i="11"/>
  <c r="B847" i="11" s="1"/>
  <c r="C846" i="11"/>
  <c r="B846" i="11" s="1"/>
  <c r="C845" i="11"/>
  <c r="C844" i="11"/>
  <c r="B844" i="11" s="1"/>
  <c r="C843" i="11"/>
  <c r="B843" i="11" s="1"/>
  <c r="C842" i="11"/>
  <c r="B842" i="11" s="1"/>
  <c r="C841" i="11"/>
  <c r="B841" i="11" s="1"/>
  <c r="C840" i="11"/>
  <c r="C839" i="11"/>
  <c r="B839" i="11" s="1"/>
  <c r="C838" i="11"/>
  <c r="B838" i="11" s="1"/>
  <c r="C837" i="11"/>
  <c r="C836" i="11"/>
  <c r="B836" i="11" s="1"/>
  <c r="C835" i="11"/>
  <c r="B835" i="11" s="1"/>
  <c r="C834" i="11"/>
  <c r="B834" i="11" s="1"/>
  <c r="C833" i="11"/>
  <c r="B833" i="11" s="1"/>
  <c r="C832" i="11"/>
  <c r="C831" i="11"/>
  <c r="B831" i="11" s="1"/>
  <c r="C830" i="11"/>
  <c r="B830" i="11" s="1"/>
  <c r="C829" i="11"/>
  <c r="C828" i="11"/>
  <c r="B828" i="11" s="1"/>
  <c r="C827" i="11"/>
  <c r="B827" i="11" s="1"/>
  <c r="C826" i="11"/>
  <c r="B826" i="11" s="1"/>
  <c r="C825" i="11"/>
  <c r="B825" i="11" s="1"/>
  <c r="C824" i="11"/>
  <c r="C823" i="11"/>
  <c r="B823" i="11" s="1"/>
  <c r="C822" i="11"/>
  <c r="B822" i="11" s="1"/>
  <c r="C821" i="11"/>
  <c r="C820" i="11"/>
  <c r="B820" i="11" s="1"/>
  <c r="C819" i="11"/>
  <c r="B819" i="11" s="1"/>
  <c r="C818" i="11"/>
  <c r="B818" i="11" s="1"/>
  <c r="C817" i="11"/>
  <c r="B817" i="11" s="1"/>
  <c r="C816" i="11"/>
  <c r="C815" i="11"/>
  <c r="B815" i="11" s="1"/>
  <c r="C814" i="11"/>
  <c r="B814" i="11" s="1"/>
  <c r="C813" i="11"/>
  <c r="C812" i="11"/>
  <c r="B812" i="11" s="1"/>
  <c r="C811" i="11"/>
  <c r="B811" i="11" s="1"/>
  <c r="C810" i="11"/>
  <c r="B810" i="11" s="1"/>
  <c r="C809" i="11"/>
  <c r="B809" i="11" s="1"/>
  <c r="C808" i="11"/>
  <c r="C807" i="11"/>
  <c r="B807" i="11" s="1"/>
  <c r="C806" i="11"/>
  <c r="B806" i="11" s="1"/>
  <c r="C805" i="11"/>
  <c r="C804" i="11"/>
  <c r="B804" i="11" s="1"/>
  <c r="C803" i="11"/>
  <c r="B803" i="11" s="1"/>
  <c r="C802" i="11"/>
  <c r="B802" i="11" s="1"/>
  <c r="C801" i="11"/>
  <c r="B801" i="11" s="1"/>
  <c r="C800" i="11"/>
  <c r="C799" i="11"/>
  <c r="B799" i="11" s="1"/>
  <c r="C798" i="11"/>
  <c r="B798" i="11" s="1"/>
  <c r="C797" i="11"/>
  <c r="C796" i="11"/>
  <c r="B796" i="11" s="1"/>
  <c r="C795" i="11"/>
  <c r="B795" i="11" s="1"/>
  <c r="C794" i="11"/>
  <c r="B794" i="11" s="1"/>
  <c r="C793" i="11"/>
  <c r="B793" i="11" s="1"/>
  <c r="C792" i="11"/>
  <c r="C791" i="11"/>
  <c r="B791" i="11" s="1"/>
  <c r="C790" i="11"/>
  <c r="B790" i="11" s="1"/>
  <c r="C789" i="11"/>
  <c r="C788" i="11"/>
  <c r="B788" i="11" s="1"/>
  <c r="C787" i="11"/>
  <c r="B787" i="11" s="1"/>
  <c r="C786" i="11"/>
  <c r="B786" i="11" s="1"/>
  <c r="C785" i="11"/>
  <c r="B785" i="11" s="1"/>
  <c r="C784" i="11"/>
  <c r="C783" i="11"/>
  <c r="B783" i="11" s="1"/>
  <c r="C782" i="11"/>
  <c r="B782" i="11" s="1"/>
  <c r="C781" i="11"/>
  <c r="C780" i="11"/>
  <c r="B780" i="11" s="1"/>
  <c r="C779" i="11"/>
  <c r="B779" i="11" s="1"/>
  <c r="C778" i="11"/>
  <c r="B778" i="11" s="1"/>
  <c r="C777" i="11"/>
  <c r="B777" i="11" s="1"/>
  <c r="C776" i="11"/>
  <c r="C775" i="11"/>
  <c r="B775" i="11" s="1"/>
  <c r="C774" i="11"/>
  <c r="B774" i="11" s="1"/>
  <c r="C773" i="11"/>
  <c r="C772" i="11"/>
  <c r="B772" i="11" s="1"/>
  <c r="C771" i="11"/>
  <c r="B771" i="11" s="1"/>
  <c r="C770" i="11"/>
  <c r="B770" i="11" s="1"/>
  <c r="C769" i="11"/>
  <c r="B769" i="11" s="1"/>
  <c r="C768" i="11"/>
  <c r="C767" i="11"/>
  <c r="B767" i="11" s="1"/>
  <c r="C766" i="11"/>
  <c r="B766" i="11" s="1"/>
  <c r="C765" i="11"/>
  <c r="C764" i="11"/>
  <c r="B764" i="11" s="1"/>
  <c r="C763" i="11"/>
  <c r="B763" i="11" s="1"/>
  <c r="C762" i="11"/>
  <c r="B762" i="11" s="1"/>
  <c r="C761" i="11"/>
  <c r="B761" i="11" s="1"/>
  <c r="C760" i="11"/>
  <c r="C759" i="11"/>
  <c r="B759" i="11" s="1"/>
  <c r="C758" i="11"/>
  <c r="B758" i="11" s="1"/>
  <c r="C757" i="11"/>
  <c r="C756" i="11"/>
  <c r="B756" i="11" s="1"/>
  <c r="C755" i="11"/>
  <c r="B755" i="11" s="1"/>
  <c r="C754" i="11"/>
  <c r="B754" i="11" s="1"/>
  <c r="C753" i="11"/>
  <c r="B753" i="11" s="1"/>
  <c r="C752" i="11"/>
  <c r="C751" i="11"/>
  <c r="B751" i="11" s="1"/>
  <c r="C750" i="11"/>
  <c r="B750" i="11" s="1"/>
  <c r="C749" i="11"/>
  <c r="C748" i="11"/>
  <c r="B748" i="11" s="1"/>
  <c r="C747" i="11"/>
  <c r="B747" i="11" s="1"/>
  <c r="C746" i="11"/>
  <c r="B746" i="11" s="1"/>
  <c r="C745" i="11"/>
  <c r="B745" i="11" s="1"/>
  <c r="C744" i="11"/>
  <c r="C743" i="11"/>
  <c r="B743" i="11" s="1"/>
  <c r="C742" i="11"/>
  <c r="B742" i="11" s="1"/>
  <c r="C741" i="11"/>
  <c r="C740" i="11"/>
  <c r="B740" i="11" s="1"/>
  <c r="C739" i="11"/>
  <c r="B739" i="11" s="1"/>
  <c r="C738" i="11"/>
  <c r="B738" i="11" s="1"/>
  <c r="C737" i="11"/>
  <c r="B737" i="11" s="1"/>
  <c r="C736" i="11"/>
  <c r="C735" i="11"/>
  <c r="B735" i="11" s="1"/>
  <c r="C734" i="11"/>
  <c r="B734" i="11" s="1"/>
  <c r="C733" i="11"/>
  <c r="C732" i="11"/>
  <c r="B732" i="11" s="1"/>
  <c r="C731" i="11"/>
  <c r="B731" i="11" s="1"/>
  <c r="C730" i="11"/>
  <c r="B730" i="11" s="1"/>
  <c r="C729" i="11"/>
  <c r="B729" i="11" s="1"/>
  <c r="C728" i="11"/>
  <c r="C727" i="11"/>
  <c r="B727" i="11" s="1"/>
  <c r="C726" i="11"/>
  <c r="B726" i="11" s="1"/>
  <c r="C725" i="11"/>
  <c r="C724" i="11"/>
  <c r="B724" i="11" s="1"/>
  <c r="C723" i="11"/>
  <c r="B723" i="11" s="1"/>
  <c r="C722" i="11"/>
  <c r="B722" i="11" s="1"/>
  <c r="C721" i="11"/>
  <c r="B721" i="11" s="1"/>
  <c r="C720" i="11"/>
  <c r="C719" i="11"/>
  <c r="B719" i="11" s="1"/>
  <c r="C718" i="11"/>
  <c r="B718" i="11" s="1"/>
  <c r="C717" i="11"/>
  <c r="C716" i="11"/>
  <c r="B716" i="11" s="1"/>
  <c r="C715" i="11"/>
  <c r="B715" i="11" s="1"/>
  <c r="C714" i="11"/>
  <c r="B714" i="11" s="1"/>
  <c r="C713" i="11"/>
  <c r="B713" i="11" s="1"/>
  <c r="C712" i="11"/>
  <c r="C711" i="11"/>
  <c r="B711" i="11" s="1"/>
  <c r="C710" i="11"/>
  <c r="B710" i="11" s="1"/>
  <c r="C709" i="11"/>
  <c r="C708" i="11"/>
  <c r="B708" i="11" s="1"/>
  <c r="C707" i="11"/>
  <c r="B707" i="11" s="1"/>
  <c r="C706" i="11"/>
  <c r="B706" i="11" s="1"/>
  <c r="C705" i="11"/>
  <c r="B705" i="11" s="1"/>
  <c r="C704" i="11"/>
  <c r="C703" i="11"/>
  <c r="B703" i="11" s="1"/>
  <c r="C702" i="11"/>
  <c r="B702" i="11" s="1"/>
  <c r="C701" i="11"/>
  <c r="C700" i="11"/>
  <c r="B700" i="11" s="1"/>
  <c r="C699" i="11"/>
  <c r="B699" i="11" s="1"/>
  <c r="C698" i="11"/>
  <c r="B698" i="11" s="1"/>
  <c r="C697" i="11"/>
  <c r="B697" i="11" s="1"/>
  <c r="C696" i="11"/>
  <c r="C695" i="11"/>
  <c r="B695" i="11" s="1"/>
  <c r="C694" i="11"/>
  <c r="B694" i="11" s="1"/>
  <c r="C693" i="11"/>
  <c r="C692" i="11"/>
  <c r="B692" i="11" s="1"/>
  <c r="C691" i="11"/>
  <c r="B691" i="11" s="1"/>
  <c r="C690" i="11"/>
  <c r="B690" i="11" s="1"/>
  <c r="C689" i="11"/>
  <c r="B689" i="11" s="1"/>
  <c r="C688" i="11"/>
  <c r="C687" i="11"/>
  <c r="B687" i="11" s="1"/>
  <c r="C686" i="11"/>
  <c r="B686" i="11" s="1"/>
  <c r="C685" i="11"/>
  <c r="C684" i="11"/>
  <c r="B684" i="11" s="1"/>
  <c r="C683" i="11"/>
  <c r="B683" i="11" s="1"/>
  <c r="C682" i="11"/>
  <c r="B682" i="11" s="1"/>
  <c r="C681" i="11"/>
  <c r="B681" i="11" s="1"/>
  <c r="C680" i="11"/>
  <c r="C679" i="11"/>
  <c r="B679" i="11" s="1"/>
  <c r="C678" i="11"/>
  <c r="B678" i="11" s="1"/>
  <c r="C677" i="11"/>
  <c r="C676" i="11"/>
  <c r="B676" i="11" s="1"/>
  <c r="C675" i="11"/>
  <c r="B675" i="11" s="1"/>
  <c r="C674" i="11"/>
  <c r="B674" i="11" s="1"/>
  <c r="C673" i="11"/>
  <c r="B673" i="11" s="1"/>
  <c r="C672" i="11"/>
  <c r="C671" i="11"/>
  <c r="B671" i="11" s="1"/>
  <c r="C670" i="11"/>
  <c r="B670" i="11" s="1"/>
  <c r="C669" i="11"/>
  <c r="C668" i="11"/>
  <c r="B668" i="11" s="1"/>
  <c r="C667" i="11"/>
  <c r="B667" i="11" s="1"/>
  <c r="C666" i="11"/>
  <c r="B666" i="11" s="1"/>
  <c r="C665" i="11"/>
  <c r="B665" i="11" s="1"/>
  <c r="C664" i="11"/>
  <c r="C663" i="11"/>
  <c r="B663" i="11" s="1"/>
  <c r="C662" i="11"/>
  <c r="B662" i="11" s="1"/>
  <c r="C661" i="11"/>
  <c r="C660" i="11"/>
  <c r="B660" i="11" s="1"/>
  <c r="C659" i="11"/>
  <c r="B659" i="11" s="1"/>
  <c r="C658" i="11"/>
  <c r="B658" i="11" s="1"/>
  <c r="C657" i="11"/>
  <c r="B657" i="11" s="1"/>
  <c r="C656" i="11"/>
  <c r="C655" i="11"/>
  <c r="B655" i="11" s="1"/>
  <c r="C654" i="11"/>
  <c r="B654" i="11" s="1"/>
  <c r="C653" i="11"/>
  <c r="C652" i="11"/>
  <c r="B652" i="11" s="1"/>
  <c r="C651" i="11"/>
  <c r="B651" i="11" s="1"/>
  <c r="C650" i="11"/>
  <c r="B650" i="11" s="1"/>
  <c r="C649" i="11"/>
  <c r="B649" i="11" s="1"/>
  <c r="C648" i="11"/>
  <c r="C647" i="11"/>
  <c r="B647" i="11" s="1"/>
  <c r="C646" i="11"/>
  <c r="B646" i="11" s="1"/>
  <c r="C645" i="11"/>
  <c r="C644" i="11"/>
  <c r="B644" i="11" s="1"/>
  <c r="C643" i="11"/>
  <c r="B643" i="11" s="1"/>
  <c r="C642" i="11"/>
  <c r="B642" i="11" s="1"/>
  <c r="C641" i="11"/>
  <c r="B641" i="11" s="1"/>
  <c r="C640" i="11"/>
  <c r="C639" i="11"/>
  <c r="B639" i="11" s="1"/>
  <c r="C638" i="11"/>
  <c r="B638" i="11" s="1"/>
  <c r="C637" i="11"/>
  <c r="C636" i="11"/>
  <c r="B636" i="11" s="1"/>
  <c r="C635" i="11"/>
  <c r="B635" i="11" s="1"/>
  <c r="C634" i="11"/>
  <c r="B634" i="11" s="1"/>
  <c r="C633" i="11"/>
  <c r="B633" i="11" s="1"/>
  <c r="C632" i="11"/>
  <c r="C631" i="11"/>
  <c r="B631" i="11" s="1"/>
  <c r="C630" i="11"/>
  <c r="B630" i="11" s="1"/>
  <c r="C629" i="11"/>
  <c r="C628" i="11"/>
  <c r="B628" i="11" s="1"/>
  <c r="C627" i="11"/>
  <c r="B627" i="11" s="1"/>
  <c r="C626" i="11"/>
  <c r="B626" i="11" s="1"/>
  <c r="C625" i="11"/>
  <c r="B625" i="11" s="1"/>
  <c r="C624" i="11"/>
  <c r="C623" i="11"/>
  <c r="B623" i="11" s="1"/>
  <c r="C622" i="11"/>
  <c r="B622" i="11" s="1"/>
  <c r="C621" i="11"/>
  <c r="C620" i="11"/>
  <c r="B620" i="11" s="1"/>
  <c r="C619" i="11"/>
  <c r="B619" i="11" s="1"/>
  <c r="C618" i="11"/>
  <c r="B618" i="11" s="1"/>
  <c r="C617" i="11"/>
  <c r="B617" i="11" s="1"/>
  <c r="C616" i="11"/>
  <c r="C615" i="11"/>
  <c r="B615" i="11" s="1"/>
  <c r="C614" i="11"/>
  <c r="B614" i="11" s="1"/>
  <c r="C613" i="11"/>
  <c r="C612" i="11"/>
  <c r="B612" i="11" s="1"/>
  <c r="C611" i="11"/>
  <c r="B611" i="11" s="1"/>
  <c r="C610" i="11"/>
  <c r="B610" i="11" s="1"/>
  <c r="C609" i="11"/>
  <c r="B609" i="11" s="1"/>
  <c r="C608" i="11"/>
  <c r="C607" i="11"/>
  <c r="B607" i="11" s="1"/>
  <c r="C606" i="11"/>
  <c r="B606" i="11" s="1"/>
  <c r="C605" i="11"/>
  <c r="C604" i="11"/>
  <c r="B604" i="11" s="1"/>
  <c r="C603" i="11"/>
  <c r="B603" i="11" s="1"/>
  <c r="C602" i="11"/>
  <c r="B602" i="11" s="1"/>
  <c r="C601" i="11"/>
  <c r="B601" i="11" s="1"/>
  <c r="C600" i="11"/>
  <c r="C599" i="11"/>
  <c r="B599" i="11" s="1"/>
  <c r="C598" i="11"/>
  <c r="B598" i="11" s="1"/>
  <c r="C597" i="11"/>
  <c r="C596" i="11"/>
  <c r="B596" i="11" s="1"/>
  <c r="C595" i="11"/>
  <c r="B595" i="11" s="1"/>
  <c r="C594" i="11"/>
  <c r="B594" i="11" s="1"/>
  <c r="C593" i="11"/>
  <c r="B593" i="11" s="1"/>
  <c r="C592" i="11"/>
  <c r="C591" i="11"/>
  <c r="B591" i="11" s="1"/>
  <c r="C590" i="11"/>
  <c r="B590" i="11" s="1"/>
  <c r="C589" i="11"/>
  <c r="C588" i="11"/>
  <c r="B588" i="11" s="1"/>
  <c r="C587" i="11"/>
  <c r="B587" i="11" s="1"/>
  <c r="C586" i="11"/>
  <c r="B586" i="11" s="1"/>
  <c r="C585" i="11"/>
  <c r="B585" i="11" s="1"/>
  <c r="C584" i="11"/>
  <c r="C583" i="11"/>
  <c r="B583" i="11" s="1"/>
  <c r="C582" i="11"/>
  <c r="B582" i="11" s="1"/>
  <c r="C581" i="11"/>
  <c r="C580" i="11"/>
  <c r="B580" i="11" s="1"/>
  <c r="C579" i="11"/>
  <c r="B579" i="11" s="1"/>
  <c r="C578" i="11"/>
  <c r="B578" i="11" s="1"/>
  <c r="C577" i="11"/>
  <c r="B577" i="11" s="1"/>
  <c r="C576" i="11"/>
  <c r="C575" i="11"/>
  <c r="B575" i="11" s="1"/>
  <c r="C574" i="11"/>
  <c r="B574" i="11" s="1"/>
  <c r="C573" i="11"/>
  <c r="C572" i="11"/>
  <c r="B572" i="11" s="1"/>
  <c r="C571" i="11"/>
  <c r="B571" i="11" s="1"/>
  <c r="C570" i="11"/>
  <c r="B570" i="11" s="1"/>
  <c r="C569" i="11"/>
  <c r="B569" i="11" s="1"/>
  <c r="C568" i="11"/>
  <c r="C567" i="11"/>
  <c r="B567" i="11" s="1"/>
  <c r="C566" i="11"/>
  <c r="B566" i="11" s="1"/>
  <c r="C565" i="11"/>
  <c r="C564" i="11"/>
  <c r="B564" i="11" s="1"/>
  <c r="C563" i="11"/>
  <c r="B563" i="11" s="1"/>
  <c r="C562" i="11"/>
  <c r="B562" i="11" s="1"/>
  <c r="C561" i="11"/>
  <c r="B561" i="11" s="1"/>
  <c r="C560" i="11"/>
  <c r="C559" i="11"/>
  <c r="B559" i="11" s="1"/>
  <c r="C558" i="11"/>
  <c r="B558" i="11" s="1"/>
  <c r="C557" i="11"/>
  <c r="C556" i="11"/>
  <c r="B556" i="11" s="1"/>
  <c r="C555" i="11"/>
  <c r="B555" i="11" s="1"/>
  <c r="C554" i="11"/>
  <c r="B554" i="11" s="1"/>
  <c r="C553" i="11"/>
  <c r="B553" i="11" s="1"/>
  <c r="C552" i="11"/>
  <c r="C551" i="11"/>
  <c r="B551" i="11" s="1"/>
  <c r="C550" i="11"/>
  <c r="B550" i="11" s="1"/>
  <c r="C549" i="11"/>
  <c r="C548" i="11"/>
  <c r="B548" i="11" s="1"/>
  <c r="C547" i="11"/>
  <c r="B547" i="11" s="1"/>
  <c r="C546" i="11"/>
  <c r="B546" i="11" s="1"/>
  <c r="C545" i="11"/>
  <c r="B545" i="11" s="1"/>
  <c r="C544" i="11"/>
  <c r="C543" i="11"/>
  <c r="B543" i="11" s="1"/>
  <c r="C542" i="11"/>
  <c r="B542" i="11" s="1"/>
  <c r="C541" i="11"/>
  <c r="C540" i="11"/>
  <c r="B540" i="11" s="1"/>
  <c r="C539" i="11"/>
  <c r="B539" i="11" s="1"/>
  <c r="C538" i="11"/>
  <c r="B538" i="11" s="1"/>
  <c r="C537" i="11"/>
  <c r="B537" i="11" s="1"/>
  <c r="C536" i="11"/>
  <c r="C535" i="11"/>
  <c r="B535" i="11" s="1"/>
  <c r="C534" i="11"/>
  <c r="B534" i="11" s="1"/>
  <c r="C533" i="11"/>
  <c r="C532" i="11"/>
  <c r="B532" i="11" s="1"/>
  <c r="C531" i="11"/>
  <c r="B531" i="11" s="1"/>
  <c r="C530" i="11"/>
  <c r="B530" i="11" s="1"/>
  <c r="C529" i="11"/>
  <c r="B529" i="11" s="1"/>
  <c r="C528" i="11"/>
  <c r="C527" i="11"/>
  <c r="B527" i="11" s="1"/>
  <c r="C526" i="11"/>
  <c r="B526" i="11" s="1"/>
  <c r="C525" i="11"/>
  <c r="C524" i="11"/>
  <c r="B524" i="11" s="1"/>
  <c r="C523" i="11"/>
  <c r="B523" i="11" s="1"/>
  <c r="C522" i="11"/>
  <c r="B522" i="11" s="1"/>
  <c r="C521" i="11"/>
  <c r="B521" i="11" s="1"/>
  <c r="C520" i="11"/>
  <c r="C519" i="11"/>
  <c r="B519" i="11" s="1"/>
  <c r="C518" i="11"/>
  <c r="B518" i="11" s="1"/>
  <c r="C517" i="11"/>
  <c r="C516" i="11"/>
  <c r="B516" i="11" s="1"/>
  <c r="C515" i="11"/>
  <c r="B515" i="11" s="1"/>
  <c r="C514" i="11"/>
  <c r="B514" i="11" s="1"/>
  <c r="C513" i="11"/>
  <c r="B513" i="11" s="1"/>
  <c r="C512" i="11"/>
  <c r="C511" i="11"/>
  <c r="B511" i="11" s="1"/>
  <c r="C510" i="11"/>
  <c r="B510" i="11" s="1"/>
  <c r="C509" i="11"/>
  <c r="C508" i="11"/>
  <c r="B508" i="11" s="1"/>
  <c r="C507" i="11"/>
  <c r="B507" i="11" s="1"/>
  <c r="C506" i="11"/>
  <c r="B506" i="11" s="1"/>
  <c r="C505" i="11"/>
  <c r="B505" i="11" s="1"/>
  <c r="C504" i="11"/>
  <c r="C503" i="11"/>
  <c r="B503" i="11" s="1"/>
  <c r="C502" i="11"/>
  <c r="B502" i="11" s="1"/>
  <c r="C501" i="11"/>
  <c r="C500" i="11"/>
  <c r="B500" i="11" s="1"/>
  <c r="C499" i="11"/>
  <c r="B499" i="11" s="1"/>
  <c r="C498" i="11"/>
  <c r="B498" i="11" s="1"/>
  <c r="C497" i="11"/>
  <c r="B497" i="11" s="1"/>
  <c r="C496" i="11"/>
  <c r="C495" i="11"/>
  <c r="B495" i="11" s="1"/>
  <c r="C494" i="11"/>
  <c r="B494" i="11" s="1"/>
  <c r="C493" i="11"/>
  <c r="C492" i="11"/>
  <c r="B492" i="11" s="1"/>
  <c r="C491" i="11"/>
  <c r="B491" i="11" s="1"/>
  <c r="C490" i="11"/>
  <c r="B490" i="11" s="1"/>
  <c r="C489" i="11"/>
  <c r="C488" i="11"/>
  <c r="C487" i="11"/>
  <c r="B487" i="11" s="1"/>
  <c r="C486" i="11"/>
  <c r="B486" i="11" s="1"/>
  <c r="C485" i="11"/>
  <c r="C484" i="11"/>
  <c r="B484" i="11" s="1"/>
  <c r="C483" i="11"/>
  <c r="B483" i="11" s="1"/>
  <c r="C482" i="11"/>
  <c r="B482" i="11" s="1"/>
  <c r="C481" i="11"/>
  <c r="C480" i="11"/>
  <c r="C479" i="11"/>
  <c r="B479" i="11" s="1"/>
  <c r="C478" i="11"/>
  <c r="B478" i="11" s="1"/>
  <c r="C477" i="11"/>
  <c r="C476" i="11"/>
  <c r="B476" i="11" s="1"/>
  <c r="C475" i="11"/>
  <c r="B475" i="11" s="1"/>
  <c r="C474" i="11"/>
  <c r="B474" i="11" s="1"/>
  <c r="C473" i="11"/>
  <c r="C472" i="11"/>
  <c r="C471" i="11"/>
  <c r="B471" i="11" s="1"/>
  <c r="C470" i="11"/>
  <c r="B470" i="11" s="1"/>
  <c r="C469" i="11"/>
  <c r="C468" i="11"/>
  <c r="B468" i="11" s="1"/>
  <c r="C467" i="11"/>
  <c r="B467" i="11" s="1"/>
  <c r="C466" i="11"/>
  <c r="B466" i="11" s="1"/>
  <c r="C465" i="11"/>
  <c r="C464" i="11"/>
  <c r="C463" i="11"/>
  <c r="B463" i="11" s="1"/>
  <c r="C462" i="11"/>
  <c r="B462" i="11" s="1"/>
  <c r="C461" i="11"/>
  <c r="C460" i="11"/>
  <c r="B460" i="11" s="1"/>
  <c r="C459" i="11"/>
  <c r="B459" i="11" s="1"/>
  <c r="C458" i="11"/>
  <c r="B458" i="11" s="1"/>
  <c r="C457" i="11"/>
  <c r="C456" i="11"/>
  <c r="C455" i="11"/>
  <c r="B455" i="11" s="1"/>
  <c r="C454" i="11"/>
  <c r="B454" i="11" s="1"/>
  <c r="C453" i="11"/>
  <c r="C452" i="11"/>
  <c r="B452" i="11" s="1"/>
  <c r="C451" i="11"/>
  <c r="B451" i="11" s="1"/>
  <c r="C450" i="11"/>
  <c r="B450" i="11" s="1"/>
  <c r="C449" i="11"/>
  <c r="C448" i="11"/>
  <c r="C447" i="11"/>
  <c r="B447" i="11" s="1"/>
  <c r="C446" i="11"/>
  <c r="B446" i="11" s="1"/>
  <c r="C445" i="11"/>
  <c r="C444" i="11"/>
  <c r="B444" i="11" s="1"/>
  <c r="C443" i="11"/>
  <c r="B443" i="11" s="1"/>
  <c r="C442" i="11"/>
  <c r="B442" i="11" s="1"/>
  <c r="C441" i="11"/>
  <c r="C440" i="11"/>
  <c r="C439" i="11"/>
  <c r="B439" i="11" s="1"/>
  <c r="C438" i="11"/>
  <c r="B438" i="11" s="1"/>
  <c r="C437" i="11"/>
  <c r="C436" i="11"/>
  <c r="B436" i="11" s="1"/>
  <c r="C435" i="11"/>
  <c r="B435" i="11" s="1"/>
  <c r="C434" i="11"/>
  <c r="B434" i="11" s="1"/>
  <c r="C433" i="11"/>
  <c r="C432" i="11"/>
  <c r="C431" i="11"/>
  <c r="B431" i="11" s="1"/>
  <c r="C430" i="11"/>
  <c r="B430" i="11" s="1"/>
  <c r="C429" i="11"/>
  <c r="C428" i="11"/>
  <c r="B428" i="11" s="1"/>
  <c r="C427" i="11"/>
  <c r="B427" i="11" s="1"/>
  <c r="C426" i="11"/>
  <c r="B426" i="11" s="1"/>
  <c r="C425" i="11"/>
  <c r="C424" i="11"/>
  <c r="C423" i="11"/>
  <c r="B423" i="11" s="1"/>
  <c r="C422" i="11"/>
  <c r="B422" i="11" s="1"/>
  <c r="C421" i="11"/>
  <c r="C420" i="11"/>
  <c r="B420" i="11" s="1"/>
  <c r="C419" i="11"/>
  <c r="B419" i="11" s="1"/>
  <c r="C418" i="11"/>
  <c r="B418" i="11" s="1"/>
  <c r="C417" i="11"/>
  <c r="C416" i="11"/>
  <c r="C415" i="11"/>
  <c r="B415" i="11" s="1"/>
  <c r="C414" i="11"/>
  <c r="B414" i="11" s="1"/>
  <c r="C413" i="11"/>
  <c r="C412" i="11"/>
  <c r="B412" i="11" s="1"/>
  <c r="C411" i="11"/>
  <c r="B411" i="11" s="1"/>
  <c r="C410" i="11"/>
  <c r="B410" i="11" s="1"/>
  <c r="C409" i="11"/>
  <c r="C408" i="11"/>
  <c r="C407" i="11"/>
  <c r="B407" i="11" s="1"/>
  <c r="C406" i="11"/>
  <c r="B406" i="11" s="1"/>
  <c r="C405" i="11"/>
  <c r="C404" i="11"/>
  <c r="B404" i="11" s="1"/>
  <c r="C403" i="11"/>
  <c r="B403" i="11" s="1"/>
  <c r="C402" i="11"/>
  <c r="B402" i="11" s="1"/>
  <c r="C401" i="11"/>
  <c r="C400" i="11"/>
  <c r="C399" i="11"/>
  <c r="B399" i="11" s="1"/>
  <c r="C398" i="11"/>
  <c r="B398" i="11" s="1"/>
  <c r="C397" i="11"/>
  <c r="C396" i="11"/>
  <c r="B396" i="11" s="1"/>
  <c r="C395" i="11"/>
  <c r="B395" i="11" s="1"/>
  <c r="C394" i="11"/>
  <c r="B394" i="11" s="1"/>
  <c r="C393" i="11"/>
  <c r="C392" i="11"/>
  <c r="C391" i="11"/>
  <c r="B391" i="11" s="1"/>
  <c r="C390" i="11"/>
  <c r="B390" i="11" s="1"/>
  <c r="C389" i="11"/>
  <c r="C388" i="11"/>
  <c r="B388" i="11" s="1"/>
  <c r="C387" i="11"/>
  <c r="B387" i="11" s="1"/>
  <c r="C386" i="11"/>
  <c r="B386" i="11" s="1"/>
  <c r="C385" i="11"/>
  <c r="C384" i="11"/>
  <c r="C383" i="11"/>
  <c r="B383" i="11" s="1"/>
  <c r="C382" i="11"/>
  <c r="B382" i="11" s="1"/>
  <c r="C381" i="11"/>
  <c r="C380" i="11"/>
  <c r="B380" i="11" s="1"/>
  <c r="C379" i="11"/>
  <c r="B379" i="11" s="1"/>
  <c r="C378" i="11"/>
  <c r="B378" i="11" s="1"/>
  <c r="C377" i="11"/>
  <c r="C376" i="11"/>
  <c r="C375" i="11"/>
  <c r="B375" i="11" s="1"/>
  <c r="C374" i="11"/>
  <c r="B374" i="11" s="1"/>
  <c r="C373" i="11"/>
  <c r="C372" i="11"/>
  <c r="B372" i="11" s="1"/>
  <c r="C371" i="11"/>
  <c r="B371" i="11" s="1"/>
  <c r="C370" i="11"/>
  <c r="B370" i="11" s="1"/>
  <c r="C369" i="11"/>
  <c r="C368" i="11"/>
  <c r="C367" i="11"/>
  <c r="B367" i="11" s="1"/>
  <c r="C366" i="11"/>
  <c r="B366" i="11" s="1"/>
  <c r="C365" i="11"/>
  <c r="C364" i="11"/>
  <c r="B364" i="11" s="1"/>
  <c r="C363" i="11"/>
  <c r="B363" i="11" s="1"/>
  <c r="C362" i="11"/>
  <c r="B362" i="11" s="1"/>
  <c r="C361" i="11"/>
  <c r="C360" i="11"/>
  <c r="C359" i="11"/>
  <c r="B359" i="11" s="1"/>
  <c r="C358" i="11"/>
  <c r="B358" i="11" s="1"/>
  <c r="C357" i="11"/>
  <c r="C356" i="11"/>
  <c r="B356" i="11" s="1"/>
  <c r="C355" i="11"/>
  <c r="B355" i="11" s="1"/>
  <c r="C354" i="11"/>
  <c r="B354" i="11" s="1"/>
  <c r="C353" i="11"/>
  <c r="C352" i="11"/>
  <c r="C351" i="11"/>
  <c r="B351" i="11" s="1"/>
  <c r="C350" i="11"/>
  <c r="B350" i="11" s="1"/>
  <c r="C349" i="11"/>
  <c r="C348" i="11"/>
  <c r="B348" i="11" s="1"/>
  <c r="C347" i="11"/>
  <c r="B347" i="11" s="1"/>
  <c r="C346" i="11"/>
  <c r="B346" i="11" s="1"/>
  <c r="C345" i="11"/>
  <c r="C344" i="11"/>
  <c r="C343" i="11"/>
  <c r="B343" i="11" s="1"/>
  <c r="C342" i="11"/>
  <c r="B342" i="11" s="1"/>
  <c r="C341" i="11"/>
  <c r="C340" i="11"/>
  <c r="B340" i="11" s="1"/>
  <c r="C339" i="11"/>
  <c r="B339" i="11" s="1"/>
  <c r="C338" i="11"/>
  <c r="B338" i="11" s="1"/>
  <c r="C337" i="11"/>
  <c r="C336" i="11"/>
  <c r="C335" i="11"/>
  <c r="B335" i="11" s="1"/>
  <c r="C334" i="11"/>
  <c r="B334" i="11" s="1"/>
  <c r="C333" i="11"/>
  <c r="C332" i="11"/>
  <c r="B332" i="11" s="1"/>
  <c r="C331" i="11"/>
  <c r="B331" i="11" s="1"/>
  <c r="C330" i="11"/>
  <c r="B330" i="11" s="1"/>
  <c r="C329" i="11"/>
  <c r="C328" i="11"/>
  <c r="C327" i="11"/>
  <c r="B327" i="11" s="1"/>
  <c r="C326" i="11"/>
  <c r="C325" i="11"/>
  <c r="B325" i="11" s="1"/>
  <c r="C324" i="11"/>
  <c r="B324" i="11" s="1"/>
  <c r="C323" i="11"/>
  <c r="B323" i="11" s="1"/>
  <c r="C322" i="11"/>
  <c r="B322" i="11" s="1"/>
  <c r="C321" i="11"/>
  <c r="C320" i="11"/>
  <c r="C319" i="11"/>
  <c r="B319" i="11" s="1"/>
  <c r="C318" i="11"/>
  <c r="B318" i="11" s="1"/>
  <c r="C317" i="11"/>
  <c r="B317" i="11" s="1"/>
  <c r="C316" i="11"/>
  <c r="B316" i="11" s="1"/>
  <c r="C315" i="11"/>
  <c r="B315" i="11" s="1"/>
  <c r="C314" i="11"/>
  <c r="B314" i="11" s="1"/>
  <c r="C313" i="11"/>
  <c r="C312" i="11"/>
  <c r="C311" i="11"/>
  <c r="B311" i="11" s="1"/>
  <c r="C310" i="11"/>
  <c r="C309" i="11"/>
  <c r="B309" i="11" s="1"/>
  <c r="C308" i="11"/>
  <c r="B308" i="11" s="1"/>
  <c r="C307" i="11"/>
  <c r="B307" i="11" s="1"/>
  <c r="C306" i="11"/>
  <c r="B306" i="11" s="1"/>
  <c r="C305" i="11"/>
  <c r="C304" i="11"/>
  <c r="C303" i="11"/>
  <c r="B303" i="11" s="1"/>
  <c r="C302" i="11"/>
  <c r="B302" i="11" s="1"/>
  <c r="C301" i="11"/>
  <c r="B301" i="11" s="1"/>
  <c r="C300" i="11"/>
  <c r="B300" i="11" s="1"/>
  <c r="C299" i="11"/>
  <c r="B299" i="11" s="1"/>
  <c r="C298" i="11"/>
  <c r="B298" i="11" s="1"/>
  <c r="C297" i="11"/>
  <c r="C296" i="11"/>
  <c r="C295" i="11"/>
  <c r="B295" i="11" s="1"/>
  <c r="C294" i="11"/>
  <c r="C293" i="11"/>
  <c r="B293" i="11" s="1"/>
  <c r="C292" i="11"/>
  <c r="B292" i="11" s="1"/>
  <c r="C291" i="11"/>
  <c r="B291" i="11" s="1"/>
  <c r="C290" i="11"/>
  <c r="B290" i="11" s="1"/>
  <c r="C289" i="11"/>
  <c r="C288" i="11"/>
  <c r="C287" i="11"/>
  <c r="B287" i="11" s="1"/>
  <c r="C286" i="11"/>
  <c r="B286" i="11" s="1"/>
  <c r="C285" i="11"/>
  <c r="B285" i="11" s="1"/>
  <c r="C284" i="11"/>
  <c r="B284" i="11" s="1"/>
  <c r="C283" i="11"/>
  <c r="B283" i="11" s="1"/>
  <c r="C282" i="11"/>
  <c r="B282" i="11" s="1"/>
  <c r="C281" i="11"/>
  <c r="C280" i="11"/>
  <c r="C279" i="11"/>
  <c r="B279" i="11" s="1"/>
  <c r="C278" i="11"/>
  <c r="C277" i="11"/>
  <c r="B277" i="11" s="1"/>
  <c r="C276" i="11"/>
  <c r="B276" i="11" s="1"/>
  <c r="C275" i="11"/>
  <c r="B275" i="11" s="1"/>
  <c r="C274" i="11"/>
  <c r="B274" i="11" s="1"/>
  <c r="C273" i="11"/>
  <c r="C272" i="11"/>
  <c r="C271" i="11"/>
  <c r="B271" i="11" s="1"/>
  <c r="C270" i="11"/>
  <c r="B270" i="11" s="1"/>
  <c r="C269" i="11"/>
  <c r="B269" i="11" s="1"/>
  <c r="C268" i="11"/>
  <c r="B268" i="11" s="1"/>
  <c r="C267" i="11"/>
  <c r="B267" i="11" s="1"/>
  <c r="C266" i="11"/>
  <c r="B266" i="11" s="1"/>
  <c r="C265" i="11"/>
  <c r="C264" i="11"/>
  <c r="C263" i="11"/>
  <c r="B263" i="11" s="1"/>
  <c r="C262" i="11"/>
  <c r="B262" i="11" s="1"/>
  <c r="C261" i="11"/>
  <c r="B261" i="11" s="1"/>
  <c r="C260" i="11"/>
  <c r="B260" i="11" s="1"/>
  <c r="C259" i="11"/>
  <c r="B259" i="11" s="1"/>
  <c r="C258" i="11"/>
  <c r="B258" i="11" s="1"/>
  <c r="C257" i="11"/>
  <c r="C256" i="11"/>
  <c r="C255" i="11"/>
  <c r="B255" i="11" s="1"/>
  <c r="C254" i="11"/>
  <c r="B254" i="11" s="1"/>
  <c r="C253" i="11"/>
  <c r="B253" i="11" s="1"/>
  <c r="C252" i="11"/>
  <c r="B252" i="11" s="1"/>
  <c r="C251" i="11"/>
  <c r="B251" i="11" s="1"/>
  <c r="C250" i="11"/>
  <c r="B250" i="11" s="1"/>
  <c r="C249" i="11"/>
  <c r="C248" i="11"/>
  <c r="C247" i="11"/>
  <c r="B247" i="11" s="1"/>
  <c r="C246" i="11"/>
  <c r="B246" i="11" s="1"/>
  <c r="C245" i="11"/>
  <c r="B245" i="11" s="1"/>
  <c r="C244" i="11"/>
  <c r="B244" i="11" s="1"/>
  <c r="C243" i="11"/>
  <c r="B243" i="11" s="1"/>
  <c r="C242" i="11"/>
  <c r="B242" i="11" s="1"/>
  <c r="C241" i="11"/>
  <c r="C240" i="11"/>
  <c r="C239" i="11"/>
  <c r="B239" i="11" s="1"/>
  <c r="C238" i="11"/>
  <c r="B238" i="11" s="1"/>
  <c r="C237" i="11"/>
  <c r="B237" i="11" s="1"/>
  <c r="C236" i="11"/>
  <c r="B236" i="11" s="1"/>
  <c r="C235" i="11"/>
  <c r="B235" i="11" s="1"/>
  <c r="C234" i="11"/>
  <c r="B234" i="11" s="1"/>
  <c r="C233" i="11"/>
  <c r="C232" i="11"/>
  <c r="C231" i="11"/>
  <c r="B231" i="11" s="1"/>
  <c r="C230" i="11"/>
  <c r="B230" i="11" s="1"/>
  <c r="C229" i="11"/>
  <c r="B229" i="11" s="1"/>
  <c r="C228" i="11"/>
  <c r="B228" i="11" s="1"/>
  <c r="C227" i="11"/>
  <c r="B227" i="11" s="1"/>
  <c r="C226" i="11"/>
  <c r="B226" i="11" s="1"/>
  <c r="C225" i="11"/>
  <c r="C224" i="11"/>
  <c r="C223" i="11"/>
  <c r="B223" i="11" s="1"/>
  <c r="C222" i="11"/>
  <c r="B222" i="11" s="1"/>
  <c r="C221" i="11"/>
  <c r="B221" i="11" s="1"/>
  <c r="C220" i="11"/>
  <c r="B220" i="11" s="1"/>
  <c r="C219" i="11"/>
  <c r="B219" i="11" s="1"/>
  <c r="C218" i="11"/>
  <c r="B218" i="11" s="1"/>
  <c r="C217" i="11"/>
  <c r="C216" i="11"/>
  <c r="C215" i="11"/>
  <c r="B215" i="11" s="1"/>
  <c r="C214" i="11"/>
  <c r="C213" i="11"/>
  <c r="B213" i="11" s="1"/>
  <c r="C212" i="11"/>
  <c r="B212" i="11" s="1"/>
  <c r="C211" i="11"/>
  <c r="B211" i="11" s="1"/>
  <c r="C210" i="11"/>
  <c r="B210" i="11" s="1"/>
  <c r="C209" i="11"/>
  <c r="B209" i="11" s="1"/>
  <c r="C208" i="11"/>
  <c r="C207" i="11"/>
  <c r="B207" i="11" s="1"/>
  <c r="C206" i="11"/>
  <c r="C205" i="11"/>
  <c r="B205" i="11" s="1"/>
  <c r="C204" i="11"/>
  <c r="B204" i="11" s="1"/>
  <c r="C203" i="11"/>
  <c r="B203" i="11" s="1"/>
  <c r="C202" i="11"/>
  <c r="B202" i="11" s="1"/>
  <c r="C201" i="11"/>
  <c r="C200" i="11"/>
  <c r="C199" i="11"/>
  <c r="B199" i="11" s="1"/>
  <c r="C198" i="11"/>
  <c r="B198" i="11" s="1"/>
  <c r="C197" i="11"/>
  <c r="B197" i="11" s="1"/>
  <c r="C196" i="11"/>
  <c r="B196" i="11" s="1"/>
  <c r="C195" i="11"/>
  <c r="B195" i="11" s="1"/>
  <c r="C194" i="11"/>
  <c r="B194" i="11" s="1"/>
  <c r="C193" i="11"/>
  <c r="C192" i="11"/>
  <c r="C191" i="11"/>
  <c r="B191" i="11" s="1"/>
  <c r="C190" i="11"/>
  <c r="B190" i="11" s="1"/>
  <c r="C189" i="11"/>
  <c r="B189" i="11" s="1"/>
  <c r="C188" i="11"/>
  <c r="B188" i="11" s="1"/>
  <c r="C187" i="11"/>
  <c r="B187" i="11" s="1"/>
  <c r="C186" i="11"/>
  <c r="B186" i="11" s="1"/>
  <c r="C185" i="11"/>
  <c r="C184" i="11"/>
  <c r="C183" i="11"/>
  <c r="B183" i="11" s="1"/>
  <c r="C182" i="11"/>
  <c r="C181" i="11"/>
  <c r="B181" i="11" s="1"/>
  <c r="C180" i="11"/>
  <c r="B180" i="11" s="1"/>
  <c r="C179" i="11"/>
  <c r="B179" i="11" s="1"/>
  <c r="C178" i="11"/>
  <c r="B178" i="11" s="1"/>
  <c r="C177" i="11"/>
  <c r="B177" i="11" s="1"/>
  <c r="C176" i="11"/>
  <c r="C175" i="11"/>
  <c r="B175" i="11" s="1"/>
  <c r="C174" i="11"/>
  <c r="C173" i="11"/>
  <c r="B173" i="11" s="1"/>
  <c r="C172" i="11"/>
  <c r="B172" i="11" s="1"/>
  <c r="C171" i="11"/>
  <c r="B171" i="11" s="1"/>
  <c r="C170" i="11"/>
  <c r="B170" i="11" s="1"/>
  <c r="C169" i="11"/>
  <c r="C168" i="11"/>
  <c r="C167" i="11"/>
  <c r="B167" i="11" s="1"/>
  <c r="C166" i="11"/>
  <c r="B166" i="11" s="1"/>
  <c r="C165" i="11"/>
  <c r="B165" i="11" s="1"/>
  <c r="C164" i="11"/>
  <c r="B164" i="11" s="1"/>
  <c r="C163" i="11"/>
  <c r="B163" i="11" s="1"/>
  <c r="C162" i="11"/>
  <c r="B162" i="11" s="1"/>
  <c r="C161" i="11"/>
  <c r="C160" i="11"/>
  <c r="C159" i="11"/>
  <c r="B159" i="11" s="1"/>
  <c r="C158" i="11"/>
  <c r="B158" i="11" s="1"/>
  <c r="C157" i="11"/>
  <c r="B157" i="11" s="1"/>
  <c r="C156" i="11"/>
  <c r="B156" i="11" s="1"/>
  <c r="C155" i="11"/>
  <c r="B155" i="11" s="1"/>
  <c r="C154" i="11"/>
  <c r="B154" i="11" s="1"/>
  <c r="C153" i="11"/>
  <c r="C152" i="11"/>
  <c r="C151" i="11"/>
  <c r="B151" i="11" s="1"/>
  <c r="C150" i="11"/>
  <c r="B150" i="11" s="1"/>
  <c r="C149" i="11"/>
  <c r="B149" i="11" s="1"/>
  <c r="C148" i="11"/>
  <c r="B148" i="11" s="1"/>
  <c r="C147" i="11"/>
  <c r="B147" i="11" s="1"/>
  <c r="C146" i="11"/>
  <c r="B146" i="11" s="1"/>
  <c r="C145" i="11"/>
  <c r="B145" i="11" s="1"/>
  <c r="C144" i="11"/>
  <c r="B144" i="11" s="1"/>
  <c r="C143" i="11"/>
  <c r="B143" i="11" s="1"/>
  <c r="C142" i="11"/>
  <c r="C141" i="11"/>
  <c r="B141" i="11" s="1"/>
  <c r="C140" i="11"/>
  <c r="C139" i="11"/>
  <c r="B139" i="11" s="1"/>
  <c r="C138" i="11"/>
  <c r="B138" i="11" s="1"/>
  <c r="C137" i="11"/>
  <c r="B137" i="11" s="1"/>
  <c r="C136" i="11"/>
  <c r="B136" i="11" s="1"/>
  <c r="C135" i="11"/>
  <c r="B135" i="11" s="1"/>
  <c r="C134" i="11"/>
  <c r="C133" i="11"/>
  <c r="B133" i="11" s="1"/>
  <c r="C132" i="11"/>
  <c r="C131" i="11"/>
  <c r="B131" i="11" s="1"/>
  <c r="C130" i="11"/>
  <c r="B130" i="11" s="1"/>
  <c r="C129" i="11"/>
  <c r="B129" i="11" s="1"/>
  <c r="C128" i="11"/>
  <c r="B128" i="11" s="1"/>
  <c r="C127" i="11"/>
  <c r="B127" i="11" s="1"/>
  <c r="C126" i="11"/>
  <c r="C125" i="11"/>
  <c r="B125" i="11" s="1"/>
  <c r="C124" i="11"/>
  <c r="C123" i="11"/>
  <c r="B123" i="11" s="1"/>
  <c r="C122" i="11"/>
  <c r="B122" i="11" s="1"/>
  <c r="C121" i="11"/>
  <c r="B121" i="11" s="1"/>
  <c r="C120" i="11"/>
  <c r="B120" i="11" s="1"/>
  <c r="C119" i="11"/>
  <c r="B119" i="11" s="1"/>
  <c r="C118" i="11"/>
  <c r="C117" i="11"/>
  <c r="B117" i="11" s="1"/>
  <c r="C116" i="11"/>
  <c r="B116" i="11" s="1"/>
  <c r="C115" i="11"/>
  <c r="B115" i="11" s="1"/>
  <c r="C114" i="11"/>
  <c r="B114" i="11" s="1"/>
  <c r="C113" i="11"/>
  <c r="B113" i="11" s="1"/>
  <c r="C112" i="11"/>
  <c r="B112" i="11" s="1"/>
  <c r="C111" i="11"/>
  <c r="B111" i="11" s="1"/>
  <c r="C110" i="11"/>
  <c r="C109" i="11"/>
  <c r="B109" i="11" s="1"/>
  <c r="C108" i="11"/>
  <c r="B108" i="11" s="1"/>
  <c r="C107" i="11"/>
  <c r="B107" i="11" s="1"/>
  <c r="C106" i="11"/>
  <c r="B106" i="11" s="1"/>
  <c r="C105" i="11"/>
  <c r="B105" i="11" s="1"/>
  <c r="C104" i="11"/>
  <c r="B104" i="11" s="1"/>
  <c r="C103" i="11"/>
  <c r="B103" i="11" s="1"/>
  <c r="C102" i="11"/>
  <c r="C101" i="11"/>
  <c r="B101" i="11" s="1"/>
  <c r="C100" i="11"/>
  <c r="C99" i="11"/>
  <c r="B99" i="11" s="1"/>
  <c r="C98" i="11"/>
  <c r="B98" i="11" s="1"/>
  <c r="C97" i="11"/>
  <c r="B97" i="11" s="1"/>
  <c r="C96" i="11"/>
  <c r="B96" i="11" s="1"/>
  <c r="C95" i="11"/>
  <c r="B95" i="11" s="1"/>
  <c r="C94" i="11"/>
  <c r="C93" i="11"/>
  <c r="B93" i="11" s="1"/>
  <c r="C92" i="11"/>
  <c r="C91" i="11"/>
  <c r="B91" i="11" s="1"/>
  <c r="C90" i="11"/>
  <c r="B90" i="11" s="1"/>
  <c r="C89" i="11"/>
  <c r="B89" i="11" s="1"/>
  <c r="C88" i="11"/>
  <c r="B88" i="11" s="1"/>
  <c r="C87" i="11"/>
  <c r="B87" i="11" s="1"/>
  <c r="C86" i="11"/>
  <c r="C85" i="11"/>
  <c r="B85" i="11" s="1"/>
  <c r="C84" i="11"/>
  <c r="C83" i="11"/>
  <c r="B83" i="11" s="1"/>
  <c r="C82" i="11"/>
  <c r="B82" i="11" s="1"/>
  <c r="C81" i="11"/>
  <c r="B81" i="11" s="1"/>
  <c r="C80" i="11"/>
  <c r="B80" i="11" s="1"/>
  <c r="C79" i="11"/>
  <c r="B79" i="11" s="1"/>
  <c r="C78" i="11"/>
  <c r="C77" i="11"/>
  <c r="B77" i="11" s="1"/>
  <c r="C76" i="11"/>
  <c r="B76" i="11" s="1"/>
  <c r="C75" i="11"/>
  <c r="B75" i="11" s="1"/>
  <c r="C74" i="11"/>
  <c r="B74" i="11" s="1"/>
  <c r="C73" i="11"/>
  <c r="B73" i="11" s="1"/>
  <c r="C72" i="11"/>
  <c r="B72" i="11" s="1"/>
  <c r="C71" i="11"/>
  <c r="B71" i="11" s="1"/>
  <c r="C70" i="11"/>
  <c r="C69" i="11"/>
  <c r="B69" i="11" s="1"/>
  <c r="C68" i="11"/>
  <c r="B68" i="11" s="1"/>
  <c r="C67" i="11"/>
  <c r="B67" i="11" s="1"/>
  <c r="C66" i="11"/>
  <c r="B66" i="11" s="1"/>
  <c r="C65" i="11"/>
  <c r="B65" i="11" s="1"/>
  <c r="C64" i="11"/>
  <c r="B64" i="11" s="1"/>
  <c r="C63" i="11"/>
  <c r="B63" i="11" s="1"/>
  <c r="C62" i="11"/>
  <c r="C61" i="11"/>
  <c r="B61" i="11" s="1"/>
  <c r="C60" i="11"/>
  <c r="C59" i="11"/>
  <c r="B59" i="11" s="1"/>
  <c r="C58" i="11"/>
  <c r="B58" i="11" s="1"/>
  <c r="C57" i="11"/>
  <c r="B57" i="11" s="1"/>
  <c r="C56" i="11"/>
  <c r="B56" i="11" s="1"/>
  <c r="C55" i="11"/>
  <c r="B55" i="11" s="1"/>
  <c r="C54" i="11"/>
  <c r="C53" i="11"/>
  <c r="B53" i="11" s="1"/>
  <c r="C52" i="11"/>
  <c r="C51" i="11"/>
  <c r="B51" i="11" s="1"/>
  <c r="C50" i="11"/>
  <c r="B50" i="11" s="1"/>
  <c r="C49" i="11"/>
  <c r="B49" i="11" s="1"/>
  <c r="C48" i="11"/>
  <c r="B48" i="11" s="1"/>
  <c r="C47" i="11"/>
  <c r="B47" i="11" s="1"/>
  <c r="C46" i="11"/>
  <c r="B46" i="11" s="1"/>
  <c r="C45" i="11"/>
  <c r="B45" i="11" s="1"/>
  <c r="C44" i="11"/>
  <c r="B44" i="11" s="1"/>
  <c r="C43" i="11"/>
  <c r="B43" i="11" s="1"/>
  <c r="C42" i="11"/>
  <c r="B42" i="11" s="1"/>
  <c r="C41" i="11"/>
  <c r="B41" i="11" s="1"/>
  <c r="C40" i="11"/>
  <c r="B40" i="11" s="1"/>
  <c r="C39" i="11"/>
  <c r="B39" i="11" s="1"/>
  <c r="C38" i="11"/>
  <c r="B38" i="11" s="1"/>
  <c r="C37" i="11"/>
  <c r="B37" i="11" s="1"/>
  <c r="C36" i="11"/>
  <c r="C35" i="11"/>
  <c r="B35" i="11" s="1"/>
  <c r="C34" i="11"/>
  <c r="B34" i="11" s="1"/>
  <c r="C33" i="11"/>
  <c r="B33" i="11" s="1"/>
  <c r="C32" i="11"/>
  <c r="B32" i="11" s="1"/>
  <c r="C31" i="11"/>
  <c r="B31" i="11" s="1"/>
  <c r="C30" i="11"/>
  <c r="C29" i="11"/>
  <c r="B29" i="11" s="1"/>
  <c r="C28" i="11"/>
  <c r="C27" i="11"/>
  <c r="B27" i="11" s="1"/>
  <c r="C26" i="11"/>
  <c r="B26" i="11" s="1"/>
  <c r="C25" i="11"/>
  <c r="B25" i="11" s="1"/>
  <c r="C24" i="11"/>
  <c r="B24" i="11" s="1"/>
  <c r="C23" i="11"/>
  <c r="B23" i="11" s="1"/>
  <c r="C22" i="11"/>
  <c r="B22" i="11" s="1"/>
  <c r="C21" i="11"/>
  <c r="B21" i="11" s="1"/>
  <c r="C20" i="11"/>
  <c r="C19" i="11"/>
  <c r="B19" i="11" s="1"/>
  <c r="C18" i="11"/>
  <c r="B18" i="11" s="1"/>
  <c r="C17" i="11"/>
  <c r="B17" i="11" s="1"/>
  <c r="C16" i="11"/>
  <c r="B16" i="11" s="1"/>
  <c r="C15" i="11"/>
  <c r="B15" i="11" s="1"/>
  <c r="C14" i="11"/>
  <c r="B14" i="11" s="1"/>
  <c r="C13" i="11"/>
  <c r="B13" i="11" s="1"/>
  <c r="C12" i="11"/>
  <c r="C11" i="11"/>
  <c r="B11" i="11" s="1"/>
  <c r="C10" i="11"/>
  <c r="B10" i="11" s="1"/>
  <c r="C9" i="11"/>
  <c r="B9" i="11" s="1"/>
  <c r="C8" i="11"/>
  <c r="B8" i="11" s="1"/>
  <c r="C7" i="11"/>
  <c r="B7" i="11" s="1"/>
  <c r="C6" i="11"/>
  <c r="C5" i="11"/>
  <c r="B5" i="11" s="1"/>
  <c r="C4" i="11"/>
  <c r="C3" i="11"/>
  <c r="B3" i="11" s="1"/>
  <c r="C2" i="11"/>
  <c r="B2" i="11" s="1"/>
  <c r="B353" i="11" l="1"/>
  <c r="B153" i="11"/>
  <c r="B185" i="11"/>
  <c r="B217" i="11"/>
  <c r="B310" i="11"/>
  <c r="B321" i="11"/>
  <c r="B349" i="11"/>
  <c r="B381" i="11"/>
  <c r="B413" i="11"/>
  <c r="B445" i="11"/>
  <c r="B477" i="11"/>
  <c r="B525" i="11"/>
  <c r="B449" i="11"/>
  <c r="B168" i="11"/>
  <c r="B200" i="11"/>
  <c r="B232" i="11"/>
  <c r="B297" i="11"/>
  <c r="B345" i="11"/>
  <c r="B377" i="11"/>
  <c r="B409" i="11"/>
  <c r="B441" i="11"/>
  <c r="B473" i="11"/>
  <c r="B533" i="11"/>
  <c r="B313" i="11"/>
  <c r="B4" i="11"/>
  <c r="B12" i="11"/>
  <c r="B20" i="11"/>
  <c r="B28" i="11"/>
  <c r="B36" i="11"/>
  <c r="B52" i="11"/>
  <c r="B60" i="11"/>
  <c r="B84" i="11"/>
  <c r="B92" i="11"/>
  <c r="B100" i="11"/>
  <c r="B124" i="11"/>
  <c r="B132" i="11"/>
  <c r="B140" i="11"/>
  <c r="B161" i="11"/>
  <c r="B174" i="11"/>
  <c r="B193" i="11"/>
  <c r="B206" i="11"/>
  <c r="B225" i="11"/>
  <c r="B240" i="11"/>
  <c r="B248" i="11"/>
  <c r="B256" i="11"/>
  <c r="B273" i="11"/>
  <c r="B326" i="11"/>
  <c r="B357" i="11"/>
  <c r="B389" i="11"/>
  <c r="B421" i="11"/>
  <c r="B453" i="11"/>
  <c r="B485" i="11"/>
  <c r="B541" i="11"/>
  <c r="B417" i="11"/>
  <c r="B6" i="11"/>
  <c r="B30" i="11"/>
  <c r="B54" i="11"/>
  <c r="B62" i="11"/>
  <c r="B70" i="11"/>
  <c r="B78" i="11"/>
  <c r="B86" i="11"/>
  <c r="B94" i="11"/>
  <c r="B102" i="11"/>
  <c r="B110" i="11"/>
  <c r="B118" i="11"/>
  <c r="B126" i="11"/>
  <c r="B134" i="11"/>
  <c r="B142" i="11"/>
  <c r="B152" i="11"/>
  <c r="B169" i="11"/>
  <c r="B182" i="11"/>
  <c r="B201" i="11"/>
  <c r="B214" i="11"/>
  <c r="B233" i="11"/>
  <c r="B278" i="11"/>
  <c r="B289" i="11"/>
  <c r="B333" i="11"/>
  <c r="B365" i="11"/>
  <c r="B397" i="11"/>
  <c r="B429" i="11"/>
  <c r="B461" i="11"/>
  <c r="B493" i="11"/>
  <c r="B176" i="11"/>
  <c r="B385" i="11"/>
  <c r="B184" i="11"/>
  <c r="B216" i="11"/>
  <c r="B241" i="11"/>
  <c r="B249" i="11"/>
  <c r="B257" i="11"/>
  <c r="B265" i="11"/>
  <c r="B329" i="11"/>
  <c r="B361" i="11"/>
  <c r="B393" i="11"/>
  <c r="B425" i="11"/>
  <c r="B457" i="11"/>
  <c r="B489" i="11"/>
  <c r="B501" i="11"/>
  <c r="B208" i="11"/>
  <c r="B549" i="11"/>
  <c r="B294" i="11"/>
  <c r="B305" i="11"/>
  <c r="B341" i="11"/>
  <c r="B373" i="11"/>
  <c r="B405" i="11"/>
  <c r="B437" i="11"/>
  <c r="B469" i="11"/>
  <c r="B509" i="11"/>
  <c r="B481" i="11"/>
  <c r="B160" i="11"/>
  <c r="B192" i="11"/>
  <c r="B224" i="11"/>
  <c r="B281" i="11"/>
  <c r="B337" i="11"/>
  <c r="B369" i="11"/>
  <c r="B401" i="11"/>
  <c r="B433" i="11"/>
  <c r="B465" i="11"/>
  <c r="B517" i="11"/>
  <c r="B954" i="11"/>
  <c r="B986" i="11"/>
  <c r="B1018" i="11"/>
  <c r="B1024" i="11"/>
  <c r="B1040" i="11"/>
  <c r="B1063" i="11"/>
  <c r="B1071" i="11"/>
  <c r="B1079" i="11"/>
  <c r="B1087" i="11"/>
  <c r="B1095" i="11"/>
  <c r="B1103" i="11"/>
  <c r="B1111" i="11"/>
  <c r="B1119" i="11"/>
  <c r="B1127" i="11"/>
  <c r="B1135" i="11"/>
  <c r="B1143" i="11"/>
  <c r="B1151" i="11"/>
  <c r="B1159" i="11"/>
  <c r="B1167" i="11"/>
  <c r="B1192" i="11"/>
  <c r="B1256" i="11"/>
  <c r="B264" i="11"/>
  <c r="B272" i="11"/>
  <c r="B280" i="11"/>
  <c r="B288" i="11"/>
  <c r="B296" i="11"/>
  <c r="B304" i="11"/>
  <c r="B312" i="11"/>
  <c r="B320" i="11"/>
  <c r="B328" i="11"/>
  <c r="B336" i="11"/>
  <c r="B344" i="11"/>
  <c r="B352" i="11"/>
  <c r="B360" i="11"/>
  <c r="B368" i="11"/>
  <c r="B376" i="11"/>
  <c r="B384" i="11"/>
  <c r="B392" i="11"/>
  <c r="B400" i="11"/>
  <c r="B408" i="11"/>
  <c r="B416" i="11"/>
  <c r="B424" i="11"/>
  <c r="B432" i="11"/>
  <c r="B440" i="11"/>
  <c r="B448" i="11"/>
  <c r="B456" i="11"/>
  <c r="B464" i="11"/>
  <c r="B472" i="11"/>
  <c r="B480" i="11"/>
  <c r="B488" i="11"/>
  <c r="B496" i="11"/>
  <c r="B504" i="11"/>
  <c r="B512" i="11"/>
  <c r="B520" i="11"/>
  <c r="B528" i="11"/>
  <c r="B536" i="11"/>
  <c r="B544" i="11"/>
  <c r="B552" i="11"/>
  <c r="B560" i="11"/>
  <c r="B568" i="11"/>
  <c r="B576" i="11"/>
  <c r="B584" i="11"/>
  <c r="B592" i="11"/>
  <c r="B600" i="11"/>
  <c r="B608" i="11"/>
  <c r="B616" i="11"/>
  <c r="B624" i="11"/>
  <c r="B632" i="11"/>
  <c r="B640" i="11"/>
  <c r="B648" i="11"/>
  <c r="B656" i="11"/>
  <c r="B664" i="11"/>
  <c r="B672" i="11"/>
  <c r="B680" i="11"/>
  <c r="B688" i="11"/>
  <c r="B696" i="11"/>
  <c r="B704" i="11"/>
  <c r="B712" i="11"/>
  <c r="B720" i="11"/>
  <c r="B728" i="11"/>
  <c r="B736" i="11"/>
  <c r="B744" i="11"/>
  <c r="B752" i="11"/>
  <c r="B760" i="11"/>
  <c r="B768" i="11"/>
  <c r="B776" i="11"/>
  <c r="B784" i="11"/>
  <c r="B792" i="11"/>
  <c r="B800" i="11"/>
  <c r="B808" i="11"/>
  <c r="B816" i="11"/>
  <c r="B824" i="11"/>
  <c r="B832" i="11"/>
  <c r="B840" i="11"/>
  <c r="B848" i="11"/>
  <c r="B856" i="11"/>
  <c r="B864" i="11"/>
  <c r="B872" i="11"/>
  <c r="B880" i="11"/>
  <c r="B888" i="11"/>
  <c r="B896" i="11"/>
  <c r="B904" i="11"/>
  <c r="B912" i="11"/>
  <c r="B920" i="11"/>
  <c r="B928" i="11"/>
  <c r="B936" i="11"/>
  <c r="B944" i="11"/>
  <c r="B960" i="11"/>
  <c r="B979" i="11"/>
  <c r="B992" i="11"/>
  <c r="B1011" i="11"/>
  <c r="B1048" i="11"/>
  <c r="B1184" i="11"/>
  <c r="B1248" i="11"/>
  <c r="B557" i="11"/>
  <c r="B565" i="11"/>
  <c r="B573" i="11"/>
  <c r="B581" i="11"/>
  <c r="B589" i="11"/>
  <c r="B597" i="11"/>
  <c r="B605" i="11"/>
  <c r="B613" i="11"/>
  <c r="B621" i="11"/>
  <c r="B629" i="11"/>
  <c r="B637" i="11"/>
  <c r="B645" i="11"/>
  <c r="B653" i="11"/>
  <c r="B661" i="11"/>
  <c r="B669" i="11"/>
  <c r="B677" i="11"/>
  <c r="B685" i="11"/>
  <c r="B693" i="11"/>
  <c r="B701" i="11"/>
  <c r="B709" i="11"/>
  <c r="B717" i="11"/>
  <c r="B725" i="11"/>
  <c r="B733" i="11"/>
  <c r="B741" i="11"/>
  <c r="B749" i="11"/>
  <c r="B757" i="11"/>
  <c r="B765" i="11"/>
  <c r="B773" i="11"/>
  <c r="B781" i="11"/>
  <c r="B789" i="11"/>
  <c r="B797" i="11"/>
  <c r="B805" i="11"/>
  <c r="B813" i="11"/>
  <c r="B821" i="11"/>
  <c r="B829" i="11"/>
  <c r="B837" i="11"/>
  <c r="B845" i="11"/>
  <c r="B853" i="11"/>
  <c r="B861" i="11"/>
  <c r="B869" i="11"/>
  <c r="B877" i="11"/>
  <c r="B885" i="11"/>
  <c r="B893" i="11"/>
  <c r="B901" i="11"/>
  <c r="B909" i="11"/>
  <c r="B917" i="11"/>
  <c r="B925" i="11"/>
  <c r="B933" i="11"/>
  <c r="B941" i="11"/>
  <c r="B951" i="11"/>
  <c r="B962" i="11"/>
  <c r="B966" i="11"/>
  <c r="B983" i="11"/>
  <c r="B994" i="11"/>
  <c r="B998" i="11"/>
  <c r="B1015" i="11"/>
  <c r="B1056" i="11"/>
  <c r="B1064" i="11"/>
  <c r="B1072" i="11"/>
  <c r="B1080" i="11"/>
  <c r="B1088" i="11"/>
  <c r="B1096" i="11"/>
  <c r="B1104" i="11"/>
  <c r="B1112" i="11"/>
  <c r="B1120" i="11"/>
  <c r="B1128" i="11"/>
  <c r="B1136" i="11"/>
  <c r="B1144" i="11"/>
  <c r="B1152" i="11"/>
  <c r="B1160" i="11"/>
  <c r="B1168" i="11"/>
  <c r="B1176" i="11"/>
  <c r="B1240" i="11"/>
  <c r="B1025" i="11"/>
  <c r="B1232" i="11"/>
  <c r="B970" i="11"/>
  <c r="B991" i="11"/>
  <c r="B1002" i="11"/>
  <c r="B1006" i="11"/>
  <c r="B1030" i="11"/>
  <c r="B1032" i="11"/>
  <c r="B1224" i="11"/>
  <c r="B1216" i="11"/>
  <c r="B978" i="11"/>
  <c r="B1010" i="11"/>
  <c r="B1047" i="11"/>
  <c r="B1208" i="11"/>
  <c r="B1272" i="11"/>
  <c r="B1003" i="11"/>
  <c r="B1033" i="11"/>
  <c r="B1055" i="11"/>
  <c r="B1200" i="11"/>
  <c r="B1264" i="11"/>
  <c r="B1492" i="11"/>
  <c r="B1026" i="11"/>
  <c r="B1034" i="11"/>
  <c r="B1042" i="11"/>
  <c r="B1050" i="11"/>
  <c r="B1058" i="11"/>
  <c r="B1066" i="11"/>
  <c r="B1074" i="11"/>
  <c r="B1082" i="11"/>
  <c r="B1090" i="11"/>
  <c r="B1098" i="11"/>
  <c r="B1106" i="11"/>
  <c r="B1114" i="11"/>
  <c r="B1122" i="11"/>
  <c r="B1130" i="11"/>
  <c r="B1138" i="11"/>
  <c r="B1146" i="11"/>
  <c r="B1154" i="11"/>
  <c r="B1162" i="11"/>
  <c r="B1170" i="11"/>
  <c r="B1178" i="11"/>
  <c r="B1186" i="11"/>
  <c r="B1194" i="11"/>
  <c r="B1202" i="11"/>
  <c r="B1210" i="11"/>
  <c r="B1218" i="11"/>
  <c r="B1226" i="11"/>
  <c r="B1234" i="11"/>
  <c r="B1242" i="11"/>
  <c r="B1250" i="11"/>
  <c r="B1258" i="11"/>
  <c r="B1266" i="11"/>
  <c r="B1274" i="11"/>
  <c r="B1282" i="11"/>
  <c r="B1290" i="11"/>
  <c r="B1298" i="11"/>
  <c r="B1306" i="11"/>
  <c r="B1314" i="11"/>
  <c r="B1322" i="11"/>
  <c r="B1330" i="11"/>
  <c r="B1338" i="11"/>
  <c r="B1346" i="11"/>
  <c r="B1354" i="11"/>
  <c r="B1362" i="11"/>
  <c r="B1370" i="11"/>
  <c r="B1378" i="11"/>
  <c r="B1386" i="11"/>
  <c r="B1394" i="11"/>
  <c r="B1402" i="11"/>
  <c r="B1410" i="11"/>
  <c r="B1451" i="11"/>
  <c r="B1453" i="11"/>
  <c r="B1464" i="11"/>
  <c r="B1480" i="11"/>
  <c r="B1500" i="11"/>
  <c r="B1175" i="11"/>
  <c r="B1183" i="11"/>
  <c r="B1191" i="11"/>
  <c r="B1199" i="11"/>
  <c r="B1207" i="11"/>
  <c r="B1215" i="11"/>
  <c r="B1223" i="11"/>
  <c r="B1231" i="11"/>
  <c r="B1239" i="11"/>
  <c r="B1247" i="11"/>
  <c r="B1255" i="11"/>
  <c r="B1263" i="11"/>
  <c r="B1271" i="11"/>
  <c r="B1279" i="11"/>
  <c r="B1287" i="11"/>
  <c r="B1295" i="11"/>
  <c r="B1303" i="11"/>
  <c r="B1311" i="11"/>
  <c r="B1319" i="11"/>
  <c r="B1327" i="11"/>
  <c r="B1335" i="11"/>
  <c r="B1343" i="11"/>
  <c r="B1351" i="11"/>
  <c r="B1359" i="11"/>
  <c r="B1367" i="11"/>
  <c r="B1375" i="11"/>
  <c r="B1383" i="11"/>
  <c r="B1391" i="11"/>
  <c r="B1399" i="11"/>
  <c r="B1407" i="11"/>
  <c r="B1415" i="11"/>
  <c r="B1443" i="11"/>
  <c r="B1445" i="11"/>
  <c r="B1488" i="11"/>
  <c r="B1508" i="11"/>
  <c r="B1496" i="11"/>
  <c r="B1516" i="11"/>
  <c r="B1041" i="11"/>
  <c r="B1049" i="11"/>
  <c r="B1057" i="11"/>
  <c r="B1065" i="11"/>
  <c r="B1073" i="11"/>
  <c r="B1081" i="11"/>
  <c r="B1089" i="11"/>
  <c r="B1097" i="11"/>
  <c r="B1105" i="11"/>
  <c r="B1113" i="11"/>
  <c r="B1121" i="11"/>
  <c r="B1129" i="11"/>
  <c r="B1137" i="11"/>
  <c r="B1145" i="11"/>
  <c r="B1153" i="11"/>
  <c r="B1161" i="11"/>
  <c r="B1169" i="11"/>
  <c r="B1177" i="11"/>
  <c r="B1185" i="11"/>
  <c r="B1193" i="11"/>
  <c r="B1201" i="11"/>
  <c r="B1209" i="11"/>
  <c r="B1217" i="11"/>
  <c r="B1225" i="11"/>
  <c r="B1233" i="11"/>
  <c r="B1241" i="11"/>
  <c r="B1249" i="11"/>
  <c r="B1257" i="11"/>
  <c r="B1265" i="11"/>
  <c r="B1273" i="11"/>
  <c r="B1281" i="11"/>
  <c r="B1289" i="11"/>
  <c r="B1297" i="11"/>
  <c r="B1305" i="11"/>
  <c r="B1313" i="11"/>
  <c r="B1321" i="11"/>
  <c r="B1429" i="11"/>
  <c r="B1456" i="11"/>
  <c r="B1504" i="11"/>
  <c r="B1524" i="11"/>
  <c r="B1512" i="11"/>
  <c r="B1532" i="11"/>
  <c r="B1540" i="11"/>
  <c r="B1548" i="11"/>
  <c r="B1556" i="11"/>
  <c r="B1564" i="11"/>
  <c r="B1572" i="11"/>
  <c r="B1580" i="11"/>
  <c r="B1588" i="11"/>
  <c r="B1596" i="11"/>
  <c r="B1604" i="11"/>
  <c r="B1612" i="11"/>
  <c r="B1620" i="11"/>
  <c r="B1416" i="11"/>
  <c r="B1440" i="11"/>
  <c r="B1472" i="11"/>
  <c r="B1520" i="11"/>
  <c r="B1432" i="11"/>
  <c r="B1484" i="11"/>
  <c r="B1528" i="11"/>
  <c r="B1761" i="11"/>
  <c r="B1793" i="11"/>
  <c r="B1936" i="11"/>
  <c r="B1944" i="11"/>
  <c r="B1952" i="11"/>
  <c r="B1960" i="11"/>
  <c r="B1968" i="11"/>
  <c r="B1976" i="11"/>
  <c r="B1984" i="11"/>
  <c r="B1992" i="11"/>
  <c r="B2000" i="11"/>
  <c r="B2008" i="11"/>
  <c r="B2016" i="11"/>
  <c r="B1423" i="11"/>
  <c r="B1431" i="11"/>
  <c r="B1439" i="11"/>
  <c r="B1447" i="11"/>
  <c r="B1455" i="11"/>
  <c r="B1463" i="11"/>
  <c r="B1471" i="11"/>
  <c r="B1479" i="11"/>
  <c r="B1487" i="11"/>
  <c r="B1495" i="11"/>
  <c r="B1503" i="11"/>
  <c r="B1511" i="11"/>
  <c r="B1519" i="11"/>
  <c r="B1527" i="11"/>
  <c r="B1535" i="11"/>
  <c r="B1543" i="11"/>
  <c r="B1551" i="11"/>
  <c r="B1559" i="11"/>
  <c r="B1567" i="11"/>
  <c r="B1575" i="11"/>
  <c r="B1583" i="11"/>
  <c r="B1591" i="11"/>
  <c r="B1599" i="11"/>
  <c r="B1607" i="11"/>
  <c r="B1615" i="11"/>
  <c r="B1623" i="11"/>
  <c r="B1631" i="11"/>
  <c r="B1639" i="11"/>
  <c r="B1647" i="11"/>
  <c r="B1655" i="11"/>
  <c r="B1663" i="11"/>
  <c r="B1671" i="11"/>
  <c r="B1679" i="11"/>
  <c r="B1687" i="11"/>
  <c r="B1695" i="11"/>
  <c r="B1703" i="11"/>
  <c r="B1711" i="11"/>
  <c r="B1719" i="11"/>
  <c r="B1727" i="11"/>
  <c r="B1735" i="11"/>
  <c r="B1754" i="11"/>
  <c r="B1767" i="11"/>
  <c r="B1786" i="11"/>
  <c r="B1832" i="11"/>
  <c r="B1839" i="11"/>
  <c r="B1880" i="11"/>
  <c r="B1628" i="11"/>
  <c r="B1636" i="11"/>
  <c r="B1644" i="11"/>
  <c r="B1652" i="11"/>
  <c r="B1660" i="11"/>
  <c r="B1668" i="11"/>
  <c r="B1676" i="11"/>
  <c r="B1684" i="11"/>
  <c r="B1692" i="11"/>
  <c r="B1700" i="11"/>
  <c r="B1708" i="11"/>
  <c r="B1716" i="11"/>
  <c r="B1724" i="11"/>
  <c r="B1732" i="11"/>
  <c r="B1740" i="11"/>
  <c r="B1747" i="11"/>
  <c r="B1758" i="11"/>
  <c r="B1769" i="11"/>
  <c r="B1773" i="11"/>
  <c r="B1790" i="11"/>
  <c r="B1800" i="11"/>
  <c r="B1816" i="11"/>
  <c r="B1856" i="11"/>
  <c r="B1888" i="11"/>
  <c r="B1807" i="11"/>
  <c r="B1823" i="11"/>
  <c r="B1896" i="11"/>
  <c r="B1718" i="11"/>
  <c r="B1726" i="11"/>
  <c r="B1734" i="11"/>
  <c r="B1749" i="11"/>
  <c r="B1766" i="11"/>
  <c r="B1777" i="11"/>
  <c r="B1781" i="11"/>
  <c r="B1840" i="11"/>
  <c r="B1847" i="11"/>
  <c r="B1904" i="11"/>
  <c r="B1864" i="11"/>
  <c r="B1912" i="11"/>
  <c r="B1746" i="11"/>
  <c r="B1753" i="11"/>
  <c r="B1785" i="11"/>
  <c r="B1808" i="11"/>
  <c r="B1824" i="11"/>
  <c r="B1831" i="11"/>
  <c r="B1920" i="11"/>
  <c r="B1799" i="11"/>
  <c r="B1815" i="11"/>
  <c r="B1848" i="11"/>
  <c r="B1855" i="11"/>
  <c r="B1872" i="11"/>
  <c r="B1928" i="11"/>
  <c r="B2248" i="11"/>
  <c r="B2273" i="11"/>
  <c r="B2337" i="11"/>
  <c r="B1938" i="11"/>
  <c r="B1946" i="11"/>
  <c r="B1954" i="11"/>
  <c r="B1962" i="11"/>
  <c r="B1970" i="11"/>
  <c r="B1978" i="11"/>
  <c r="B1986" i="11"/>
  <c r="B1994" i="11"/>
  <c r="B2002" i="11"/>
  <c r="B2010" i="11"/>
  <c r="B2018" i="11"/>
  <c r="B2026" i="11"/>
  <c r="B2034" i="11"/>
  <c r="B2042" i="11"/>
  <c r="B2050" i="11"/>
  <c r="B2058" i="11"/>
  <c r="B2066" i="11"/>
  <c r="B2074" i="11"/>
  <c r="B2082" i="11"/>
  <c r="B2090" i="11"/>
  <c r="B2098" i="11"/>
  <c r="B2106" i="11"/>
  <c r="B2114" i="11"/>
  <c r="B2132" i="11"/>
  <c r="B2143" i="11"/>
  <c r="B2147" i="11"/>
  <c r="B2164" i="11"/>
  <c r="B2175" i="11"/>
  <c r="B2179" i="11"/>
  <c r="B2196" i="11"/>
  <c r="B2200" i="11"/>
  <c r="B2204" i="11"/>
  <c r="B2236" i="11"/>
  <c r="B2241" i="11"/>
  <c r="B2265" i="11"/>
  <c r="B2329" i="11"/>
  <c r="B2393" i="11"/>
  <c r="B1863" i="11"/>
  <c r="B1871" i="11"/>
  <c r="B1879" i="11"/>
  <c r="B1887" i="11"/>
  <c r="B1895" i="11"/>
  <c r="B1903" i="11"/>
  <c r="B1911" i="11"/>
  <c r="B1919" i="11"/>
  <c r="B1927" i="11"/>
  <c r="B1935" i="11"/>
  <c r="B1943" i="11"/>
  <c r="B1951" i="11"/>
  <c r="B1959" i="11"/>
  <c r="B1967" i="11"/>
  <c r="B1975" i="11"/>
  <c r="B1983" i="11"/>
  <c r="B1991" i="11"/>
  <c r="B1999" i="11"/>
  <c r="B2007" i="11"/>
  <c r="B2015" i="11"/>
  <c r="B2023" i="11"/>
  <c r="B2031" i="11"/>
  <c r="B2039" i="11"/>
  <c r="B2047" i="11"/>
  <c r="B2055" i="11"/>
  <c r="B2063" i="11"/>
  <c r="B2071" i="11"/>
  <c r="B2079" i="11"/>
  <c r="B2249" i="11"/>
  <c r="B2257" i="11"/>
  <c r="B2321" i="11"/>
  <c r="B2385" i="11"/>
  <c r="B2151" i="11"/>
  <c r="B2183" i="11"/>
  <c r="B2313" i="11"/>
  <c r="B2377" i="11"/>
  <c r="B1801" i="11"/>
  <c r="B1809" i="11"/>
  <c r="B1817" i="11"/>
  <c r="B1825" i="11"/>
  <c r="B1833" i="11"/>
  <c r="B1841" i="11"/>
  <c r="B1849" i="11"/>
  <c r="B1857" i="11"/>
  <c r="B1865" i="11"/>
  <c r="B1873" i="11"/>
  <c r="B1881" i="11"/>
  <c r="B1889" i="11"/>
  <c r="B1897" i="11"/>
  <c r="B1905" i="11"/>
  <c r="B1913" i="11"/>
  <c r="B1921" i="11"/>
  <c r="B1929" i="11"/>
  <c r="B1937" i="11"/>
  <c r="B1945" i="11"/>
  <c r="B1953" i="11"/>
  <c r="B1961" i="11"/>
  <c r="B1969" i="11"/>
  <c r="B1977" i="11"/>
  <c r="B1985" i="11"/>
  <c r="B1993" i="11"/>
  <c r="B2001" i="11"/>
  <c r="B2009" i="11"/>
  <c r="B2017" i="11"/>
  <c r="B2025" i="11"/>
  <c r="B2033" i="11"/>
  <c r="B2041" i="11"/>
  <c r="B2049" i="11"/>
  <c r="B2057" i="11"/>
  <c r="B2065" i="11"/>
  <c r="B2073" i="11"/>
  <c r="B2081" i="11"/>
  <c r="B2089" i="11"/>
  <c r="B2097" i="11"/>
  <c r="B2105" i="11"/>
  <c r="B2113" i="11"/>
  <c r="B2125" i="11"/>
  <c r="B2144" i="11"/>
  <c r="B2157" i="11"/>
  <c r="B2176" i="11"/>
  <c r="B2189" i="11"/>
  <c r="B2213" i="11"/>
  <c r="B2305" i="11"/>
  <c r="B2369" i="11"/>
  <c r="B2127" i="11"/>
  <c r="B2159" i="11"/>
  <c r="B2191" i="11"/>
  <c r="B2215" i="11"/>
  <c r="B2228" i="11"/>
  <c r="B2297" i="11"/>
  <c r="B2361" i="11"/>
  <c r="B2207" i="11"/>
  <c r="B2289" i="11"/>
  <c r="B2353" i="11"/>
  <c r="B2135" i="11"/>
  <c r="B2167" i="11"/>
  <c r="B2199" i="11"/>
  <c r="B2216" i="11"/>
  <c r="B2220" i="11"/>
  <c r="B2240" i="11"/>
  <c r="B2281" i="11"/>
  <c r="B2345" i="11"/>
  <c r="B2624" i="11"/>
  <c r="B2688" i="11"/>
  <c r="B2752" i="11"/>
  <c r="B2816" i="11"/>
  <c r="B2840" i="11"/>
  <c r="B2895" i="11"/>
  <c r="B4234" i="11"/>
  <c r="B2223" i="11"/>
  <c r="B2231" i="11"/>
  <c r="B2235" i="11"/>
  <c r="B2243" i="11"/>
  <c r="B2251" i="11"/>
  <c r="B2259" i="11"/>
  <c r="B2267" i="11"/>
  <c r="B2275" i="11"/>
  <c r="B2283" i="11"/>
  <c r="B2291" i="11"/>
  <c r="B2299" i="11"/>
  <c r="B2307" i="11"/>
  <c r="B2315" i="11"/>
  <c r="B2323" i="11"/>
  <c r="B2331" i="11"/>
  <c r="B2339" i="11"/>
  <c r="B2347" i="11"/>
  <c r="B2355" i="11"/>
  <c r="B2363" i="11"/>
  <c r="B2371" i="11"/>
  <c r="B2379" i="11"/>
  <c r="B2387" i="11"/>
  <c r="B2395" i="11"/>
  <c r="B2403" i="11"/>
  <c r="B2411" i="11"/>
  <c r="B2419" i="11"/>
  <c r="B2427" i="11"/>
  <c r="B2435" i="11"/>
  <c r="B2443" i="11"/>
  <c r="B2451" i="11"/>
  <c r="B2461" i="11"/>
  <c r="B2468" i="11"/>
  <c r="B2485" i="11"/>
  <c r="B2489" i="11"/>
  <c r="B2493" i="11"/>
  <c r="B2541" i="11"/>
  <c r="B2552" i="11"/>
  <c r="B2565" i="11"/>
  <c r="B2613" i="11"/>
  <c r="B2648" i="11"/>
  <c r="B2653" i="11"/>
  <c r="B2712" i="11"/>
  <c r="B2717" i="11"/>
  <c r="B2776" i="11"/>
  <c r="B2805" i="11"/>
  <c r="B2256" i="11"/>
  <c r="B2264" i="11"/>
  <c r="B2272" i="11"/>
  <c r="B2280" i="11"/>
  <c r="B2288" i="11"/>
  <c r="B2296" i="11"/>
  <c r="B2304" i="11"/>
  <c r="B2312" i="11"/>
  <c r="B2320" i="11"/>
  <c r="B2328" i="11"/>
  <c r="B2336" i="11"/>
  <c r="B2344" i="11"/>
  <c r="B2352" i="11"/>
  <c r="B2360" i="11"/>
  <c r="B2368" i="11"/>
  <c r="B2376" i="11"/>
  <c r="B2384" i="11"/>
  <c r="B2392" i="11"/>
  <c r="B2400" i="11"/>
  <c r="B2408" i="11"/>
  <c r="B2416" i="11"/>
  <c r="B2424" i="11"/>
  <c r="B2432" i="11"/>
  <c r="B2440" i="11"/>
  <c r="B2448" i="11"/>
  <c r="B2456" i="11"/>
  <c r="B2472" i="11"/>
  <c r="B2517" i="11"/>
  <c r="B2672" i="11"/>
  <c r="B2736" i="11"/>
  <c r="B2800" i="11"/>
  <c r="B2632" i="11"/>
  <c r="B2696" i="11"/>
  <c r="B2760" i="11"/>
  <c r="B2789" i="11"/>
  <c r="B2824" i="11"/>
  <c r="B2862" i="11"/>
  <c r="B2480" i="11"/>
  <c r="B2533" i="11"/>
  <c r="B2544" i="11"/>
  <c r="B2568" i="11"/>
  <c r="B2605" i="11"/>
  <c r="B2616" i="11"/>
  <c r="B2656" i="11"/>
  <c r="B2661" i="11"/>
  <c r="B2720" i="11"/>
  <c r="B2725" i="11"/>
  <c r="B2749" i="11"/>
  <c r="B2784" i="11"/>
  <c r="B2813" i="11"/>
  <c r="B2877" i="11"/>
  <c r="B2893" i="11"/>
  <c r="B2460" i="11"/>
  <c r="B2500" i="11"/>
  <c r="B2621" i="11"/>
  <c r="B2680" i="11"/>
  <c r="B2685" i="11"/>
  <c r="B2744" i="11"/>
  <c r="B2773" i="11"/>
  <c r="B2808" i="11"/>
  <c r="B2488" i="11"/>
  <c r="B2492" i="11"/>
  <c r="B2549" i="11"/>
  <c r="B2560" i="11"/>
  <c r="B2640" i="11"/>
  <c r="B2645" i="11"/>
  <c r="B2704" i="11"/>
  <c r="B2709" i="11"/>
  <c r="B2768" i="11"/>
  <c r="B2797" i="11"/>
  <c r="B2832" i="11"/>
  <c r="B2943" i="11"/>
  <c r="B2525" i="11"/>
  <c r="B2536" i="11"/>
  <c r="B2573" i="11"/>
  <c r="B2597" i="11"/>
  <c r="B2608" i="11"/>
  <c r="B2664" i="11"/>
  <c r="B2669" i="11"/>
  <c r="B2728" i="11"/>
  <c r="B2733" i="11"/>
  <c r="B2757" i="11"/>
  <c r="B2792" i="11"/>
  <c r="B2821" i="11"/>
  <c r="B2845" i="11"/>
  <c r="B2889" i="11"/>
  <c r="B2849" i="11"/>
  <c r="B2881" i="11"/>
  <c r="B2912" i="11"/>
  <c r="B2951" i="11"/>
  <c r="B2998" i="11"/>
  <c r="B2919" i="11"/>
  <c r="B2959" i="11"/>
  <c r="B2967" i="11"/>
  <c r="B2981" i="11"/>
  <c r="B3064" i="11"/>
  <c r="B3121" i="11"/>
  <c r="B3273" i="11"/>
  <c r="B2508" i="11"/>
  <c r="B2516" i="11"/>
  <c r="B2524" i="11"/>
  <c r="B2532" i="11"/>
  <c r="B2540" i="11"/>
  <c r="B2548" i="11"/>
  <c r="B2556" i="11"/>
  <c r="B2748" i="11"/>
  <c r="B2756" i="11"/>
  <c r="B2764" i="11"/>
  <c r="B2772" i="11"/>
  <c r="B2780" i="11"/>
  <c r="B2788" i="11"/>
  <c r="B2796" i="11"/>
  <c r="B2804" i="11"/>
  <c r="B2812" i="11"/>
  <c r="B2820" i="11"/>
  <c r="B2828" i="11"/>
  <c r="B2836" i="11"/>
  <c r="B2844" i="11"/>
  <c r="B2846" i="11"/>
  <c r="B2857" i="11"/>
  <c r="B2861" i="11"/>
  <c r="B2878" i="11"/>
  <c r="B2894" i="11"/>
  <c r="B2904" i="11"/>
  <c r="B3016" i="11"/>
  <c r="B2850" i="11"/>
  <c r="B2896" i="11"/>
  <c r="B2934" i="11"/>
  <c r="B2973" i="11"/>
  <c r="B2991" i="11"/>
  <c r="B3414" i="11"/>
  <c r="B2865" i="11"/>
  <c r="B2888" i="11"/>
  <c r="B2920" i="11"/>
  <c r="B2942" i="11"/>
  <c r="B3096" i="11"/>
  <c r="B2858" i="11"/>
  <c r="B2905" i="11"/>
  <c r="B2911" i="11"/>
  <c r="B2927" i="11"/>
  <c r="B2950" i="11"/>
  <c r="B3000" i="11"/>
  <c r="B3136" i="11"/>
  <c r="B2873" i="11"/>
  <c r="B2897" i="11"/>
  <c r="B2935" i="11"/>
  <c r="B3004" i="11"/>
  <c r="B3012" i="11"/>
  <c r="B2975" i="11"/>
  <c r="B2983" i="11"/>
  <c r="B2988" i="11"/>
  <c r="B2993" i="11"/>
  <c r="B3032" i="11"/>
  <c r="B3048" i="11"/>
  <c r="B3089" i="11"/>
  <c r="B3129" i="11"/>
  <c r="B3144" i="11"/>
  <c r="B3281" i="11"/>
  <c r="B3326" i="11"/>
  <c r="B3359" i="11"/>
  <c r="B3377" i="11"/>
  <c r="B3072" i="11"/>
  <c r="B3104" i="11"/>
  <c r="B3137" i="11"/>
  <c r="B3152" i="11"/>
  <c r="B3289" i="11"/>
  <c r="B3340" i="11"/>
  <c r="B3558" i="11"/>
  <c r="B3836" i="11"/>
  <c r="B2913" i="11"/>
  <c r="B2921" i="11"/>
  <c r="B2929" i="11"/>
  <c r="B2937" i="11"/>
  <c r="B2945" i="11"/>
  <c r="B2953" i="11"/>
  <c r="B2961" i="11"/>
  <c r="B2969" i="11"/>
  <c r="B2977" i="11"/>
  <c r="B2985" i="11"/>
  <c r="B2990" i="11"/>
  <c r="B3001" i="11"/>
  <c r="B3017" i="11"/>
  <c r="B3065" i="11"/>
  <c r="B3097" i="11"/>
  <c r="B3145" i="11"/>
  <c r="B3160" i="11"/>
  <c r="B3297" i="11"/>
  <c r="B3305" i="11"/>
  <c r="B3313" i="11"/>
  <c r="B3321" i="11"/>
  <c r="B3352" i="11"/>
  <c r="B3412" i="11"/>
  <c r="B3622" i="11"/>
  <c r="B2958" i="11"/>
  <c r="B2966" i="11"/>
  <c r="B2974" i="11"/>
  <c r="B2982" i="11"/>
  <c r="B2992" i="11"/>
  <c r="B3003" i="11"/>
  <c r="B3009" i="11"/>
  <c r="B3033" i="11"/>
  <c r="B3049" i="11"/>
  <c r="B3080" i="11"/>
  <c r="B3112" i="11"/>
  <c r="B3153" i="11"/>
  <c r="B3168" i="11"/>
  <c r="B3011" i="11"/>
  <c r="B3024" i="11"/>
  <c r="B3040" i="11"/>
  <c r="B3056" i="11"/>
  <c r="B3073" i="11"/>
  <c r="B3105" i="11"/>
  <c r="B3161" i="11"/>
  <c r="B3333" i="11"/>
  <c r="B3416" i="11"/>
  <c r="B3675" i="11"/>
  <c r="B3764" i="11"/>
  <c r="B3020" i="11"/>
  <c r="B3036" i="11"/>
  <c r="B3052" i="11"/>
  <c r="B3088" i="11"/>
  <c r="B3120" i="11"/>
  <c r="B3169" i="11"/>
  <c r="B3373" i="11"/>
  <c r="B3381" i="11"/>
  <c r="B3081" i="11"/>
  <c r="B3113" i="11"/>
  <c r="B3128" i="11"/>
  <c r="B3177" i="11"/>
  <c r="B3185" i="11"/>
  <c r="B3193" i="11"/>
  <c r="B3201" i="11"/>
  <c r="B3209" i="11"/>
  <c r="B3217" i="11"/>
  <c r="B3225" i="11"/>
  <c r="B3233" i="11"/>
  <c r="B3241" i="11"/>
  <c r="B3249" i="11"/>
  <c r="B3257" i="11"/>
  <c r="B3265" i="11"/>
  <c r="B3019" i="11"/>
  <c r="B3027" i="11"/>
  <c r="B3035" i="11"/>
  <c r="B3043" i="11"/>
  <c r="B3051" i="11"/>
  <c r="B3059" i="11"/>
  <c r="B3067" i="11"/>
  <c r="B3075" i="11"/>
  <c r="B3083" i="11"/>
  <c r="B3091" i="11"/>
  <c r="B3099" i="11"/>
  <c r="B3107" i="11"/>
  <c r="B3115" i="11"/>
  <c r="B3123" i="11"/>
  <c r="B3131" i="11"/>
  <c r="B3139" i="11"/>
  <c r="B3147" i="11"/>
  <c r="B3155" i="11"/>
  <c r="B3163" i="11"/>
  <c r="B3171" i="11"/>
  <c r="B3179" i="11"/>
  <c r="B3187" i="11"/>
  <c r="B3195" i="11"/>
  <c r="B3203" i="11"/>
  <c r="B3211" i="11"/>
  <c r="B3219" i="11"/>
  <c r="B3227" i="11"/>
  <c r="B3235" i="11"/>
  <c r="B3243" i="11"/>
  <c r="B3251" i="11"/>
  <c r="B3259" i="11"/>
  <c r="B3299" i="11"/>
  <c r="B3307" i="11"/>
  <c r="B3315" i="11"/>
  <c r="B3323" i="11"/>
  <c r="B3337" i="11"/>
  <c r="B3342" i="11"/>
  <c r="B3349" i="11"/>
  <c r="B3356" i="11"/>
  <c r="B3368" i="11"/>
  <c r="B3398" i="11"/>
  <c r="B3408" i="11"/>
  <c r="B3421" i="11"/>
  <c r="B3430" i="11"/>
  <c r="B3550" i="11"/>
  <c r="B3614" i="11"/>
  <c r="B3726" i="11"/>
  <c r="B3786" i="11"/>
  <c r="B3176" i="11"/>
  <c r="B3184" i="11"/>
  <c r="B3192" i="11"/>
  <c r="B3200" i="11"/>
  <c r="B3208" i="11"/>
  <c r="B3216" i="11"/>
  <c r="B3224" i="11"/>
  <c r="B3232" i="11"/>
  <c r="B3240" i="11"/>
  <c r="B3248" i="11"/>
  <c r="B3256" i="11"/>
  <c r="B3264" i="11"/>
  <c r="B3272" i="11"/>
  <c r="B3280" i="11"/>
  <c r="B3288" i="11"/>
  <c r="B3296" i="11"/>
  <c r="B3304" i="11"/>
  <c r="B3312" i="11"/>
  <c r="B3320" i="11"/>
  <c r="B3325" i="11"/>
  <c r="B3332" i="11"/>
  <c r="B3344" i="11"/>
  <c r="B3363" i="11"/>
  <c r="B3390" i="11"/>
  <c r="B3400" i="11"/>
  <c r="B3417" i="11"/>
  <c r="B3432" i="11"/>
  <c r="B3437" i="11"/>
  <c r="B3542" i="11"/>
  <c r="B3606" i="11"/>
  <c r="B3670" i="11"/>
  <c r="B3700" i="11"/>
  <c r="B3751" i="11"/>
  <c r="B3392" i="11"/>
  <c r="B3534" i="11"/>
  <c r="B3598" i="11"/>
  <c r="B3662" i="11"/>
  <c r="B4035" i="11"/>
  <c r="B3329" i="11"/>
  <c r="B3334" i="11"/>
  <c r="B3341" i="11"/>
  <c r="B3348" i="11"/>
  <c r="B3360" i="11"/>
  <c r="B3384" i="11"/>
  <c r="B3401" i="11"/>
  <c r="B3405" i="11"/>
  <c r="B3445" i="11"/>
  <c r="B3453" i="11"/>
  <c r="B3461" i="11"/>
  <c r="B3469" i="11"/>
  <c r="B3477" i="11"/>
  <c r="B3485" i="11"/>
  <c r="B3493" i="11"/>
  <c r="B3501" i="11"/>
  <c r="B3526" i="11"/>
  <c r="B3590" i="11"/>
  <c r="B3654" i="11"/>
  <c r="B3724" i="11"/>
  <c r="B3796" i="11"/>
  <c r="B3336" i="11"/>
  <c r="B3376" i="11"/>
  <c r="B3393" i="11"/>
  <c r="B3397" i="11"/>
  <c r="B3424" i="11"/>
  <c r="B3518" i="11"/>
  <c r="B3582" i="11"/>
  <c r="B3646" i="11"/>
  <c r="B3818" i="11"/>
  <c r="B3446" i="11"/>
  <c r="B3454" i="11"/>
  <c r="B3462" i="11"/>
  <c r="B3470" i="11"/>
  <c r="B3478" i="11"/>
  <c r="B3486" i="11"/>
  <c r="B3494" i="11"/>
  <c r="B3502" i="11"/>
  <c r="B3510" i="11"/>
  <c r="B3574" i="11"/>
  <c r="B3638" i="11"/>
  <c r="B3682" i="11"/>
  <c r="B3425" i="11"/>
  <c r="B3566" i="11"/>
  <c r="B3630" i="11"/>
  <c r="B3702" i="11"/>
  <c r="B3722" i="11"/>
  <c r="B3755" i="11"/>
  <c r="B4074" i="11"/>
  <c r="B3440" i="11"/>
  <c r="B3448" i="11"/>
  <c r="B3456" i="11"/>
  <c r="B3464" i="11"/>
  <c r="B3472" i="11"/>
  <c r="B3480" i="11"/>
  <c r="B3488" i="11"/>
  <c r="B3496" i="11"/>
  <c r="B3504" i="11"/>
  <c r="B3512" i="11"/>
  <c r="B3520" i="11"/>
  <c r="B3528" i="11"/>
  <c r="B3536" i="11"/>
  <c r="B3544" i="11"/>
  <c r="B3552" i="11"/>
  <c r="B3560" i="11"/>
  <c r="B3568" i="11"/>
  <c r="B3576" i="11"/>
  <c r="B3584" i="11"/>
  <c r="B3592" i="11"/>
  <c r="B3600" i="11"/>
  <c r="B3608" i="11"/>
  <c r="B3616" i="11"/>
  <c r="B3624" i="11"/>
  <c r="B3632" i="11"/>
  <c r="B3640" i="11"/>
  <c r="B3648" i="11"/>
  <c r="B3656" i="11"/>
  <c r="B3664" i="11"/>
  <c r="B3679" i="11"/>
  <c r="B3684" i="11"/>
  <c r="B3695" i="11"/>
  <c r="B3708" i="11"/>
  <c r="B3718" i="11"/>
  <c r="B3735" i="11"/>
  <c r="B3739" i="11"/>
  <c r="B3779" i="11"/>
  <c r="B3811" i="11"/>
  <c r="B3844" i="11"/>
  <c r="B4017" i="11"/>
  <c r="B4229" i="11"/>
  <c r="B3509" i="11"/>
  <c r="B3517" i="11"/>
  <c r="B3525" i="11"/>
  <c r="B3533" i="11"/>
  <c r="B3541" i="11"/>
  <c r="B3549" i="11"/>
  <c r="B3557" i="11"/>
  <c r="B3565" i="11"/>
  <c r="B3573" i="11"/>
  <c r="B3581" i="11"/>
  <c r="B3589" i="11"/>
  <c r="B3597" i="11"/>
  <c r="B3605" i="11"/>
  <c r="B3613" i="11"/>
  <c r="B3621" i="11"/>
  <c r="B3629" i="11"/>
  <c r="B3637" i="11"/>
  <c r="B3645" i="11"/>
  <c r="B3653" i="11"/>
  <c r="B3661" i="11"/>
  <c r="B3669" i="11"/>
  <c r="B3674" i="11"/>
  <c r="B3686" i="11"/>
  <c r="B3699" i="11"/>
  <c r="B3710" i="11"/>
  <c r="B3727" i="11"/>
  <c r="B3731" i="11"/>
  <c r="B3772" i="11"/>
  <c r="B3804" i="11"/>
  <c r="B3852" i="11"/>
  <c r="B3860" i="11"/>
  <c r="B3868" i="11"/>
  <c r="B3876" i="11"/>
  <c r="B3884" i="11"/>
  <c r="B3892" i="11"/>
  <c r="B3900" i="11"/>
  <c r="B3908" i="11"/>
  <c r="B3916" i="11"/>
  <c r="B3924" i="11"/>
  <c r="B3932" i="11"/>
  <c r="B3940" i="11"/>
  <c r="B3948" i="11"/>
  <c r="B3956" i="11"/>
  <c r="B3964" i="11"/>
  <c r="B3972" i="11"/>
  <c r="B3980" i="11"/>
  <c r="B3988" i="11"/>
  <c r="B3996" i="11"/>
  <c r="B4004" i="11"/>
  <c r="B4012" i="11"/>
  <c r="B4044" i="11"/>
  <c r="B4181" i="11"/>
  <c r="B3787" i="11"/>
  <c r="B3819" i="11"/>
  <c r="B4178" i="11"/>
  <c r="B3711" i="11"/>
  <c r="B3715" i="11"/>
  <c r="B3780" i="11"/>
  <c r="B3812" i="11"/>
  <c r="B3678" i="11"/>
  <c r="B3750" i="11"/>
  <c r="B3763" i="11"/>
  <c r="B3795" i="11"/>
  <c r="B3827" i="11"/>
  <c r="B4031" i="11"/>
  <c r="B4042" i="11"/>
  <c r="B4149" i="11"/>
  <c r="B3694" i="11"/>
  <c r="B3742" i="11"/>
  <c r="B3759" i="11"/>
  <c r="B3788" i="11"/>
  <c r="B3820" i="11"/>
  <c r="B3835" i="11"/>
  <c r="B4056" i="11"/>
  <c r="B4117" i="11"/>
  <c r="B4146" i="11"/>
  <c r="B3734" i="11"/>
  <c r="B3771" i="11"/>
  <c r="B3803" i="11"/>
  <c r="B3828" i="11"/>
  <c r="B3843" i="11"/>
  <c r="B4024" i="11"/>
  <c r="B4085" i="11"/>
  <c r="B4106" i="11"/>
  <c r="B3758" i="11"/>
  <c r="B3766" i="11"/>
  <c r="B3774" i="11"/>
  <c r="B3782" i="11"/>
  <c r="B3790" i="11"/>
  <c r="B3798" i="11"/>
  <c r="B3806" i="11"/>
  <c r="B3814" i="11"/>
  <c r="B3822" i="11"/>
  <c r="B3830" i="11"/>
  <c r="B3838" i="11"/>
  <c r="B3846" i="11"/>
  <c r="B3854" i="11"/>
  <c r="B3862" i="11"/>
  <c r="B3870" i="11"/>
  <c r="B3878" i="11"/>
  <c r="B3886" i="11"/>
  <c r="B3894" i="11"/>
  <c r="B3902" i="11"/>
  <c r="B3910" i="11"/>
  <c r="B3918" i="11"/>
  <c r="B3926" i="11"/>
  <c r="B3934" i="11"/>
  <c r="B3942" i="11"/>
  <c r="B3950" i="11"/>
  <c r="B3958" i="11"/>
  <c r="B3966" i="11"/>
  <c r="B3974" i="11"/>
  <c r="B3982" i="11"/>
  <c r="B3990" i="11"/>
  <c r="B3998" i="11"/>
  <c r="B4006" i="11"/>
  <c r="B4021" i="11"/>
  <c r="B4026" i="11"/>
  <c r="B4028" i="11"/>
  <c r="B4058" i="11"/>
  <c r="B4060" i="11"/>
  <c r="B4066" i="11"/>
  <c r="B4068" i="11"/>
  <c r="B4077" i="11"/>
  <c r="B4098" i="11"/>
  <c r="B4100" i="11"/>
  <c r="B4109" i="11"/>
  <c r="B4130" i="11"/>
  <c r="B4154" i="11"/>
  <c r="B4186" i="11"/>
  <c r="B3851" i="11"/>
  <c r="B3859" i="11"/>
  <c r="B3867" i="11"/>
  <c r="B3875" i="11"/>
  <c r="B3883" i="11"/>
  <c r="B3891" i="11"/>
  <c r="B3899" i="11"/>
  <c r="B3907" i="11"/>
  <c r="B3915" i="11"/>
  <c r="B3923" i="11"/>
  <c r="B3931" i="11"/>
  <c r="B3939" i="11"/>
  <c r="B3947" i="11"/>
  <c r="B3955" i="11"/>
  <c r="B3963" i="11"/>
  <c r="B3971" i="11"/>
  <c r="B3979" i="11"/>
  <c r="B3987" i="11"/>
  <c r="B3995" i="11"/>
  <c r="B4003" i="11"/>
  <c r="B4011" i="11"/>
  <c r="B4016" i="11"/>
  <c r="B4032" i="11"/>
  <c r="B4039" i="11"/>
  <c r="B4045" i="11"/>
  <c r="B4157" i="11"/>
  <c r="B4189" i="11"/>
  <c r="B4290" i="11"/>
  <c r="B4092" i="11"/>
  <c r="B4101" i="11"/>
  <c r="B4124" i="11"/>
  <c r="B4133" i="11"/>
  <c r="B4162" i="11"/>
  <c r="B4194" i="11"/>
  <c r="B4248" i="11"/>
  <c r="B4036" i="11"/>
  <c r="B4047" i="11"/>
  <c r="B4165" i="11"/>
  <c r="B4197" i="11"/>
  <c r="B4265" i="11"/>
  <c r="B4383" i="11"/>
  <c r="B4020" i="11"/>
  <c r="B4055" i="11"/>
  <c r="B4084" i="11"/>
  <c r="B4093" i="11"/>
  <c r="B4116" i="11"/>
  <c r="B4125" i="11"/>
  <c r="B4138" i="11"/>
  <c r="B4170" i="11"/>
  <c r="B4205" i="11"/>
  <c r="B4141" i="11"/>
  <c r="B4173" i="11"/>
  <c r="B4213" i="11"/>
  <c r="B4338" i="11"/>
  <c r="B4076" i="11"/>
  <c r="B4108" i="11"/>
  <c r="B4221" i="11"/>
  <c r="B4239" i="11"/>
  <c r="B4250" i="11"/>
  <c r="B4263" i="11"/>
  <c r="B4294" i="11"/>
  <c r="B4351" i="11"/>
  <c r="B4359" i="11"/>
  <c r="B4367" i="11"/>
  <c r="B4375" i="11"/>
  <c r="B4417" i="11"/>
  <c r="B4436" i="11"/>
  <c r="B4132" i="11"/>
  <c r="B4140" i="11"/>
  <c r="B4148" i="11"/>
  <c r="B4156" i="11"/>
  <c r="B4164" i="11"/>
  <c r="B4172" i="11"/>
  <c r="B4180" i="11"/>
  <c r="B4188" i="11"/>
  <c r="B4196" i="11"/>
  <c r="B4204" i="11"/>
  <c r="B4212" i="11"/>
  <c r="B4220" i="11"/>
  <c r="B4228" i="11"/>
  <c r="B4238" i="11"/>
  <c r="B4245" i="11"/>
  <c r="B4262" i="11"/>
  <c r="B4266" i="11"/>
  <c r="B4270" i="11"/>
  <c r="B4303" i="11"/>
  <c r="B4313" i="11"/>
  <c r="B4326" i="11"/>
  <c r="B4404" i="11"/>
  <c r="B4305" i="11"/>
  <c r="B4505" i="11"/>
  <c r="B4249" i="11"/>
  <c r="B4297" i="11"/>
  <c r="B4314" i="11"/>
  <c r="B4334" i="11"/>
  <c r="B4289" i="11"/>
  <c r="B4306" i="11"/>
  <c r="B4434" i="11"/>
  <c r="B4480" i="11"/>
  <c r="B4257" i="11"/>
  <c r="B4281" i="11"/>
  <c r="B4298" i="11"/>
  <c r="B4302" i="11"/>
  <c r="B4330" i="11"/>
  <c r="B4335" i="11"/>
  <c r="B4342" i="11"/>
  <c r="B4399" i="11"/>
  <c r="B4419" i="11"/>
  <c r="B4273" i="11"/>
  <c r="B4350" i="11"/>
  <c r="B4358" i="11"/>
  <c r="B4366" i="11"/>
  <c r="B4391" i="11"/>
  <c r="B4321" i="11"/>
  <c r="B4329" i="11"/>
  <c r="B4337" i="11"/>
  <c r="B4345" i="11"/>
  <c r="B4353" i="11"/>
  <c r="B4361" i="11"/>
  <c r="B4369" i="11"/>
  <c r="B4377" i="11"/>
  <c r="B4385" i="11"/>
  <c r="B4393" i="11"/>
  <c r="B4401" i="11"/>
  <c r="B4412" i="11"/>
  <c r="B4425" i="11"/>
  <c r="B4444" i="11"/>
  <c r="B4468" i="11"/>
  <c r="B4472" i="11"/>
  <c r="B4491" i="11"/>
  <c r="B4822" i="11"/>
  <c r="B4374" i="11"/>
  <c r="B4382" i="11"/>
  <c r="B4390" i="11"/>
  <c r="B4398" i="11"/>
  <c r="B4416" i="11"/>
  <c r="B4427" i="11"/>
  <c r="B4431" i="11"/>
  <c r="B4448" i="11"/>
  <c r="B4452" i="11"/>
  <c r="B4456" i="11"/>
  <c r="B4460" i="11"/>
  <c r="B4464" i="11"/>
  <c r="B4481" i="11"/>
  <c r="B4515" i="11"/>
  <c r="B4531" i="11"/>
  <c r="B4547" i="11"/>
  <c r="B4563" i="11"/>
  <c r="B4579" i="11"/>
  <c r="B4595" i="11"/>
  <c r="B4611" i="11"/>
  <c r="B4483" i="11"/>
  <c r="B4624" i="11"/>
  <c r="B4435" i="11"/>
  <c r="B4499" i="11"/>
  <c r="B4637" i="11"/>
  <c r="B4428" i="11"/>
  <c r="B4475" i="11"/>
  <c r="B4484" i="11"/>
  <c r="B4488" i="11"/>
  <c r="B4411" i="11"/>
  <c r="B4443" i="11"/>
  <c r="B4523" i="11"/>
  <c r="B4539" i="11"/>
  <c r="B4555" i="11"/>
  <c r="B4571" i="11"/>
  <c r="B4587" i="11"/>
  <c r="B4603" i="11"/>
  <c r="B4633" i="11"/>
  <c r="B4451" i="11"/>
  <c r="B4459" i="11"/>
  <c r="B4467" i="11"/>
  <c r="B4476" i="11"/>
  <c r="B4507" i="11"/>
  <c r="B4654" i="11"/>
  <c r="B4616" i="11"/>
  <c r="B4662" i="11"/>
  <c r="B4830" i="11"/>
  <c r="B4670" i="11"/>
  <c r="B4678" i="11"/>
  <c r="B4686" i="11"/>
  <c r="B4694" i="11"/>
  <c r="B4702" i="11"/>
  <c r="B4710" i="11"/>
  <c r="B4718" i="11"/>
  <c r="B4726" i="11"/>
  <c r="B4734" i="11"/>
  <c r="B4742" i="11"/>
  <c r="B4750" i="11"/>
  <c r="B4758" i="11"/>
  <c r="B4766" i="11"/>
  <c r="B4645" i="11"/>
  <c r="B4774" i="11"/>
  <c r="B4782" i="11"/>
  <c r="B4653" i="11"/>
  <c r="B4790" i="11"/>
  <c r="B4646" i="11"/>
  <c r="B4798" i="11"/>
  <c r="B4806" i="11"/>
  <c r="B4661" i="11"/>
  <c r="B4814" i="11"/>
  <c r="B4799" i="11"/>
  <c r="B4836" i="11"/>
  <c r="B4838" i="11"/>
  <c r="K27" i="6"/>
  <c r="P43" i="6"/>
  <c r="P42" i="6"/>
  <c r="P40" i="6"/>
  <c r="A7" i="9"/>
  <c r="A36" i="9"/>
  <c r="A37" i="9"/>
  <c r="C3" i="7" l="1"/>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282" i="7"/>
  <c r="C283" i="7"/>
  <c r="C284" i="7"/>
  <c r="C285" i="7"/>
  <c r="C286" i="7"/>
  <c r="C287" i="7"/>
  <c r="C288" i="7"/>
  <c r="C289" i="7"/>
  <c r="C290" i="7"/>
  <c r="C291" i="7"/>
  <c r="C292"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337" i="7"/>
  <c r="C338" i="7"/>
  <c r="C339" i="7"/>
  <c r="C340" i="7"/>
  <c r="C341" i="7"/>
  <c r="C342" i="7"/>
  <c r="C343" i="7"/>
  <c r="C344" i="7"/>
  <c r="C345" i="7"/>
  <c r="C346" i="7"/>
  <c r="C347" i="7"/>
  <c r="C348" i="7"/>
  <c r="C349" i="7"/>
  <c r="C350" i="7"/>
  <c r="C351" i="7"/>
  <c r="C352" i="7"/>
  <c r="C353" i="7"/>
  <c r="C354" i="7"/>
  <c r="C355" i="7"/>
  <c r="C356" i="7"/>
  <c r="C357" i="7"/>
  <c r="C358" i="7"/>
  <c r="C359" i="7"/>
  <c r="C360" i="7"/>
  <c r="C361" i="7"/>
  <c r="C362" i="7"/>
  <c r="C363" i="7"/>
  <c r="C364" i="7"/>
  <c r="C365" i="7"/>
  <c r="C366" i="7"/>
  <c r="C367" i="7"/>
  <c r="C368" i="7"/>
  <c r="C369" i="7"/>
  <c r="C370" i="7"/>
  <c r="C371" i="7"/>
  <c r="C372" i="7"/>
  <c r="C373" i="7"/>
  <c r="C374" i="7"/>
  <c r="C375" i="7"/>
  <c r="C376" i="7"/>
  <c r="C377" i="7"/>
  <c r="C378" i="7"/>
  <c r="C379" i="7"/>
  <c r="C380" i="7"/>
  <c r="C381" i="7"/>
  <c r="C382" i="7"/>
  <c r="C383" i="7"/>
  <c r="C384" i="7"/>
  <c r="C385" i="7"/>
  <c r="C386" i="7"/>
  <c r="C387" i="7"/>
  <c r="C388" i="7"/>
  <c r="C389" i="7"/>
  <c r="C390" i="7"/>
  <c r="C391" i="7"/>
  <c r="C392" i="7"/>
  <c r="C393" i="7"/>
  <c r="C394" i="7"/>
  <c r="C395" i="7"/>
  <c r="C396" i="7"/>
  <c r="C397" i="7"/>
  <c r="C398" i="7"/>
  <c r="C399" i="7"/>
  <c r="C400" i="7"/>
  <c r="C401" i="7"/>
  <c r="C402" i="7"/>
  <c r="C403" i="7"/>
  <c r="C404" i="7"/>
  <c r="C405" i="7"/>
  <c r="C406" i="7"/>
  <c r="C407" i="7"/>
  <c r="C408" i="7"/>
  <c r="C409" i="7"/>
  <c r="C410" i="7"/>
  <c r="C411" i="7"/>
  <c r="C412" i="7"/>
  <c r="C413" i="7"/>
  <c r="C414" i="7"/>
  <c r="C415" i="7"/>
  <c r="C416" i="7"/>
  <c r="C417" i="7"/>
  <c r="C418" i="7"/>
  <c r="C419" i="7"/>
  <c r="C420" i="7"/>
  <c r="C421" i="7"/>
  <c r="C422" i="7"/>
  <c r="C423" i="7"/>
  <c r="C424" i="7"/>
  <c r="C425" i="7"/>
  <c r="C426" i="7"/>
  <c r="C427" i="7"/>
  <c r="C428" i="7"/>
  <c r="C429" i="7"/>
  <c r="C430" i="7"/>
  <c r="C431" i="7"/>
  <c r="C432" i="7"/>
  <c r="C433" i="7"/>
  <c r="C434" i="7"/>
  <c r="C435" i="7"/>
  <c r="C436" i="7"/>
  <c r="C437" i="7"/>
  <c r="C438" i="7"/>
  <c r="C439" i="7"/>
  <c r="C440" i="7"/>
  <c r="C441" i="7"/>
  <c r="C442" i="7"/>
  <c r="C443" i="7"/>
  <c r="C444" i="7"/>
  <c r="C445" i="7"/>
  <c r="C446" i="7"/>
  <c r="C447" i="7"/>
  <c r="C448" i="7"/>
  <c r="C449" i="7"/>
  <c r="C450" i="7"/>
  <c r="C451" i="7"/>
  <c r="C452" i="7"/>
  <c r="C453" i="7"/>
  <c r="C454" i="7"/>
  <c r="C455" i="7"/>
  <c r="C456" i="7"/>
  <c r="C457" i="7"/>
  <c r="C458" i="7"/>
  <c r="C459" i="7"/>
  <c r="C460" i="7"/>
  <c r="C461" i="7"/>
  <c r="C462" i="7"/>
  <c r="C463" i="7"/>
  <c r="C464" i="7"/>
  <c r="C465" i="7"/>
  <c r="C466" i="7"/>
  <c r="C467" i="7"/>
  <c r="C468" i="7"/>
  <c r="C469" i="7"/>
  <c r="C470" i="7"/>
  <c r="C471" i="7"/>
  <c r="C472" i="7"/>
  <c r="C473" i="7"/>
  <c r="C474" i="7"/>
  <c r="C475" i="7"/>
  <c r="C476" i="7"/>
  <c r="C477" i="7"/>
  <c r="C478" i="7"/>
  <c r="C479" i="7"/>
  <c r="C480" i="7"/>
  <c r="C481" i="7"/>
  <c r="C482" i="7"/>
  <c r="C483" i="7"/>
  <c r="C484" i="7"/>
  <c r="C485" i="7"/>
  <c r="C486" i="7"/>
  <c r="C487" i="7"/>
  <c r="C488" i="7"/>
  <c r="C489" i="7"/>
  <c r="C490" i="7"/>
  <c r="C491" i="7"/>
  <c r="C492" i="7"/>
  <c r="C493" i="7"/>
  <c r="C494" i="7"/>
  <c r="C495" i="7"/>
  <c r="C496" i="7"/>
  <c r="C497" i="7"/>
  <c r="C498" i="7"/>
  <c r="C499" i="7"/>
  <c r="C500" i="7"/>
  <c r="C501" i="7"/>
  <c r="C502" i="7"/>
  <c r="C503" i="7"/>
  <c r="C504" i="7"/>
  <c r="C505" i="7"/>
  <c r="C506" i="7"/>
  <c r="C507" i="7"/>
  <c r="C508" i="7"/>
  <c r="C509" i="7"/>
  <c r="C510" i="7"/>
  <c r="C511" i="7"/>
  <c r="C512" i="7"/>
  <c r="C513" i="7"/>
  <c r="C514" i="7"/>
  <c r="C515" i="7"/>
  <c r="C516" i="7"/>
  <c r="C517" i="7"/>
  <c r="C518" i="7"/>
  <c r="C519" i="7"/>
  <c r="C520" i="7"/>
  <c r="C521" i="7"/>
  <c r="C522" i="7"/>
  <c r="C523" i="7"/>
  <c r="C524" i="7"/>
  <c r="C525" i="7"/>
  <c r="C526" i="7"/>
  <c r="C527" i="7"/>
  <c r="C528" i="7"/>
  <c r="C529" i="7"/>
  <c r="C530" i="7"/>
  <c r="C531" i="7"/>
  <c r="C532" i="7"/>
  <c r="C533" i="7"/>
  <c r="C534" i="7"/>
  <c r="C535" i="7"/>
  <c r="C536" i="7"/>
  <c r="C537" i="7"/>
  <c r="C538" i="7"/>
  <c r="C539" i="7"/>
  <c r="C540" i="7"/>
  <c r="C541" i="7"/>
  <c r="C542" i="7"/>
  <c r="C543" i="7"/>
  <c r="C544" i="7"/>
  <c r="C545" i="7"/>
  <c r="C546" i="7"/>
  <c r="C547" i="7"/>
  <c r="C548" i="7"/>
  <c r="C549" i="7"/>
  <c r="C550" i="7"/>
  <c r="C551" i="7"/>
  <c r="C552" i="7"/>
  <c r="C553" i="7"/>
  <c r="C554" i="7"/>
  <c r="C555" i="7"/>
  <c r="C556" i="7"/>
  <c r="C557" i="7"/>
  <c r="C558" i="7"/>
  <c r="C559" i="7"/>
  <c r="C560" i="7"/>
  <c r="C561" i="7"/>
  <c r="C562" i="7"/>
  <c r="C563" i="7"/>
  <c r="C564" i="7"/>
  <c r="C565" i="7"/>
  <c r="C566" i="7"/>
  <c r="C567" i="7"/>
  <c r="C568" i="7"/>
  <c r="C569" i="7"/>
  <c r="C570" i="7"/>
  <c r="C571" i="7"/>
  <c r="C572" i="7"/>
  <c r="C573" i="7"/>
  <c r="C574" i="7"/>
  <c r="C575" i="7"/>
  <c r="C576" i="7"/>
  <c r="C577" i="7"/>
  <c r="C578" i="7"/>
  <c r="C579" i="7"/>
  <c r="C580" i="7"/>
  <c r="C581" i="7"/>
  <c r="C582" i="7"/>
  <c r="C583" i="7"/>
  <c r="C584" i="7"/>
  <c r="C585" i="7"/>
  <c r="C586" i="7"/>
  <c r="C587" i="7"/>
  <c r="C588" i="7"/>
  <c r="C589" i="7"/>
  <c r="C590" i="7"/>
  <c r="C591" i="7"/>
  <c r="C592" i="7"/>
  <c r="C593" i="7"/>
  <c r="C594" i="7"/>
  <c r="C595" i="7"/>
  <c r="C596" i="7"/>
  <c r="C597" i="7"/>
  <c r="C598" i="7"/>
  <c r="C599" i="7"/>
  <c r="C600" i="7"/>
  <c r="C601" i="7"/>
  <c r="C602" i="7"/>
  <c r="C603" i="7"/>
  <c r="C604" i="7"/>
  <c r="C605" i="7"/>
  <c r="C606" i="7"/>
  <c r="C607" i="7"/>
  <c r="C608" i="7"/>
  <c r="C609" i="7"/>
  <c r="C610" i="7"/>
  <c r="C611" i="7"/>
  <c r="C612" i="7"/>
  <c r="C613" i="7"/>
  <c r="C614" i="7"/>
  <c r="C615" i="7"/>
  <c r="C616" i="7"/>
  <c r="C617" i="7"/>
  <c r="C618" i="7"/>
  <c r="C619" i="7"/>
  <c r="C620" i="7"/>
  <c r="C621" i="7"/>
  <c r="C622" i="7"/>
  <c r="C623" i="7"/>
  <c r="C624" i="7"/>
  <c r="C625" i="7"/>
  <c r="C626" i="7"/>
  <c r="C627" i="7"/>
  <c r="C628" i="7"/>
  <c r="C629" i="7"/>
  <c r="C630" i="7"/>
  <c r="C631" i="7"/>
  <c r="C632" i="7"/>
  <c r="C633" i="7"/>
  <c r="C634" i="7"/>
  <c r="C635" i="7"/>
  <c r="C636" i="7"/>
  <c r="C637" i="7"/>
  <c r="C638" i="7"/>
  <c r="C639" i="7"/>
  <c r="C640" i="7"/>
  <c r="C641" i="7"/>
  <c r="C642" i="7"/>
  <c r="C643" i="7"/>
  <c r="C644" i="7"/>
  <c r="C645" i="7"/>
  <c r="C646" i="7"/>
  <c r="C647" i="7"/>
  <c r="C648" i="7"/>
  <c r="C649" i="7"/>
  <c r="C650" i="7"/>
  <c r="C651" i="7"/>
  <c r="C652" i="7"/>
  <c r="C653" i="7"/>
  <c r="C654" i="7"/>
  <c r="C655" i="7"/>
  <c r="C656" i="7"/>
  <c r="C657" i="7"/>
  <c r="C658" i="7"/>
  <c r="C659" i="7"/>
  <c r="C660" i="7"/>
  <c r="C661" i="7"/>
  <c r="C662" i="7"/>
  <c r="C663" i="7"/>
  <c r="C664" i="7"/>
  <c r="C665" i="7"/>
  <c r="C666" i="7"/>
  <c r="C667" i="7"/>
  <c r="C668" i="7"/>
  <c r="C669" i="7"/>
  <c r="C670" i="7"/>
  <c r="C671" i="7"/>
  <c r="C672" i="7"/>
  <c r="C673" i="7"/>
  <c r="C674" i="7"/>
  <c r="C675" i="7"/>
  <c r="C676" i="7"/>
  <c r="C677" i="7"/>
  <c r="C678" i="7"/>
  <c r="C679" i="7"/>
  <c r="C680" i="7"/>
  <c r="C681" i="7"/>
  <c r="C682" i="7"/>
  <c r="C683" i="7"/>
  <c r="C684" i="7"/>
  <c r="C685" i="7"/>
  <c r="C686" i="7"/>
  <c r="C687" i="7"/>
  <c r="C688" i="7"/>
  <c r="C689" i="7"/>
  <c r="C690" i="7"/>
  <c r="C691" i="7"/>
  <c r="C692" i="7"/>
  <c r="C693" i="7"/>
  <c r="C694" i="7"/>
  <c r="C695" i="7"/>
  <c r="C696" i="7"/>
  <c r="C697" i="7"/>
  <c r="C698" i="7"/>
  <c r="C699" i="7"/>
  <c r="C700" i="7"/>
  <c r="C701" i="7"/>
  <c r="C702" i="7"/>
  <c r="C703" i="7"/>
  <c r="C704" i="7"/>
  <c r="C705" i="7"/>
  <c r="C706" i="7"/>
  <c r="C707" i="7"/>
  <c r="C708" i="7"/>
  <c r="C709" i="7"/>
  <c r="C710" i="7"/>
  <c r="C711" i="7"/>
  <c r="C712" i="7"/>
  <c r="C713" i="7"/>
  <c r="C714" i="7"/>
  <c r="C715" i="7"/>
  <c r="C716" i="7"/>
  <c r="C717" i="7"/>
  <c r="C718" i="7"/>
  <c r="C719" i="7"/>
  <c r="C720" i="7"/>
  <c r="C721" i="7"/>
  <c r="C722" i="7"/>
  <c r="C723" i="7"/>
  <c r="C724" i="7"/>
  <c r="C725" i="7"/>
  <c r="C726" i="7"/>
  <c r="C727" i="7"/>
  <c r="C728" i="7"/>
  <c r="C729" i="7"/>
  <c r="C730" i="7"/>
  <c r="C731" i="7"/>
  <c r="C732" i="7"/>
  <c r="C733" i="7"/>
  <c r="C734" i="7"/>
  <c r="C735" i="7"/>
  <c r="C736" i="7"/>
  <c r="C737" i="7"/>
  <c r="C738" i="7"/>
  <c r="C739" i="7"/>
  <c r="C740" i="7"/>
  <c r="C741" i="7"/>
  <c r="C742" i="7"/>
  <c r="C743" i="7"/>
  <c r="C744" i="7"/>
  <c r="C745" i="7"/>
  <c r="C746" i="7"/>
  <c r="C747" i="7"/>
  <c r="C748" i="7"/>
  <c r="C749" i="7"/>
  <c r="C750" i="7"/>
  <c r="C751" i="7"/>
  <c r="C752" i="7"/>
  <c r="C753" i="7"/>
  <c r="C754" i="7"/>
  <c r="C755" i="7"/>
  <c r="C756" i="7"/>
  <c r="C757" i="7"/>
  <c r="C758" i="7"/>
  <c r="C759" i="7"/>
  <c r="C760" i="7"/>
  <c r="C761" i="7"/>
  <c r="C762" i="7"/>
  <c r="C763" i="7"/>
  <c r="C764" i="7"/>
  <c r="C765" i="7"/>
  <c r="C766" i="7"/>
  <c r="C767" i="7"/>
  <c r="C768" i="7"/>
  <c r="C769" i="7"/>
  <c r="C770" i="7"/>
  <c r="C771" i="7"/>
  <c r="C772" i="7"/>
  <c r="C773" i="7"/>
  <c r="C774" i="7"/>
  <c r="C775" i="7"/>
  <c r="C776" i="7"/>
  <c r="C777" i="7"/>
  <c r="C778" i="7"/>
  <c r="C779" i="7"/>
  <c r="C780" i="7"/>
  <c r="C781" i="7"/>
  <c r="C782" i="7"/>
  <c r="C783" i="7"/>
  <c r="C784" i="7"/>
  <c r="C785" i="7"/>
  <c r="C786" i="7"/>
  <c r="C787" i="7"/>
  <c r="C788" i="7"/>
  <c r="C789" i="7"/>
  <c r="C790" i="7"/>
  <c r="C791" i="7"/>
  <c r="C792" i="7"/>
  <c r="C793" i="7"/>
  <c r="C794" i="7"/>
  <c r="C795" i="7"/>
  <c r="C796" i="7"/>
  <c r="C797" i="7"/>
  <c r="C798" i="7"/>
  <c r="C799" i="7"/>
  <c r="C800" i="7"/>
  <c r="C801" i="7"/>
  <c r="C802" i="7"/>
  <c r="C803" i="7"/>
  <c r="C804" i="7"/>
  <c r="C805" i="7"/>
  <c r="C806" i="7"/>
  <c r="C807" i="7"/>
  <c r="C808" i="7"/>
  <c r="C809" i="7"/>
  <c r="C810" i="7"/>
  <c r="C811" i="7"/>
  <c r="C812" i="7"/>
  <c r="C813" i="7"/>
  <c r="C814" i="7"/>
  <c r="C815" i="7"/>
  <c r="C816" i="7"/>
  <c r="C817" i="7"/>
  <c r="C818" i="7"/>
  <c r="C819" i="7"/>
  <c r="C820" i="7"/>
  <c r="C821" i="7"/>
  <c r="C822" i="7"/>
  <c r="C823" i="7"/>
  <c r="C824" i="7"/>
  <c r="C825" i="7"/>
  <c r="C826" i="7"/>
  <c r="C827" i="7"/>
  <c r="C828" i="7"/>
  <c r="C829" i="7"/>
  <c r="C830" i="7"/>
  <c r="C831" i="7"/>
  <c r="C832" i="7"/>
  <c r="C833" i="7"/>
  <c r="C834" i="7"/>
  <c r="C835" i="7"/>
  <c r="C836" i="7"/>
  <c r="C837" i="7"/>
  <c r="C838" i="7"/>
  <c r="C839" i="7"/>
  <c r="C840" i="7"/>
  <c r="C841" i="7"/>
  <c r="C842" i="7"/>
  <c r="C843" i="7"/>
  <c r="C844" i="7"/>
  <c r="C845" i="7"/>
  <c r="C846" i="7"/>
  <c r="C847" i="7"/>
  <c r="C848" i="7"/>
  <c r="C849" i="7"/>
  <c r="C850" i="7"/>
  <c r="C851" i="7"/>
  <c r="C852" i="7"/>
  <c r="C853" i="7"/>
  <c r="C854" i="7"/>
  <c r="C855" i="7"/>
  <c r="C856" i="7"/>
  <c r="C857" i="7"/>
  <c r="C858" i="7"/>
  <c r="C859" i="7"/>
  <c r="C860" i="7"/>
  <c r="C861" i="7"/>
  <c r="C862" i="7"/>
  <c r="C863" i="7"/>
  <c r="C864" i="7"/>
  <c r="C865" i="7"/>
  <c r="C866" i="7"/>
  <c r="C867" i="7"/>
  <c r="C868" i="7"/>
  <c r="C869" i="7"/>
  <c r="C870" i="7"/>
  <c r="C871" i="7"/>
  <c r="C872" i="7"/>
  <c r="C873" i="7"/>
  <c r="C874" i="7"/>
  <c r="C875" i="7"/>
  <c r="C876" i="7"/>
  <c r="C877" i="7"/>
  <c r="C878" i="7"/>
  <c r="C879" i="7"/>
  <c r="C880" i="7"/>
  <c r="C881" i="7"/>
  <c r="C882" i="7"/>
  <c r="C883" i="7"/>
  <c r="C884" i="7"/>
  <c r="C885" i="7"/>
  <c r="C886" i="7"/>
  <c r="C887" i="7"/>
  <c r="C888" i="7"/>
  <c r="C889" i="7"/>
  <c r="C890" i="7"/>
  <c r="C891" i="7"/>
  <c r="C892" i="7"/>
  <c r="C893" i="7"/>
  <c r="C894" i="7"/>
  <c r="C895" i="7"/>
  <c r="C896" i="7"/>
  <c r="C897" i="7"/>
  <c r="C898" i="7"/>
  <c r="C899" i="7"/>
  <c r="C900" i="7"/>
  <c r="C901" i="7"/>
  <c r="C902" i="7"/>
  <c r="C903" i="7"/>
  <c r="C904" i="7"/>
  <c r="C905" i="7"/>
  <c r="C906" i="7"/>
  <c r="C907" i="7"/>
  <c r="C908" i="7"/>
  <c r="C909" i="7"/>
  <c r="C910" i="7"/>
  <c r="C911" i="7"/>
  <c r="C912" i="7"/>
  <c r="C913" i="7"/>
  <c r="C914" i="7"/>
  <c r="C915" i="7"/>
  <c r="C916" i="7"/>
  <c r="C917" i="7"/>
  <c r="C918" i="7"/>
  <c r="C919" i="7"/>
  <c r="C920" i="7"/>
  <c r="C921" i="7"/>
  <c r="C922" i="7"/>
  <c r="C923" i="7"/>
  <c r="C924" i="7"/>
  <c r="C925" i="7"/>
  <c r="C926" i="7"/>
  <c r="C927" i="7"/>
  <c r="C928" i="7"/>
  <c r="C929" i="7"/>
  <c r="C930" i="7"/>
  <c r="C931" i="7"/>
  <c r="C932" i="7"/>
  <c r="C933" i="7"/>
  <c r="C934" i="7"/>
  <c r="C935" i="7"/>
  <c r="C936" i="7"/>
  <c r="C937" i="7"/>
  <c r="C938" i="7"/>
  <c r="C939" i="7"/>
  <c r="C940" i="7"/>
  <c r="C941" i="7"/>
  <c r="C942" i="7"/>
  <c r="C943" i="7"/>
  <c r="C944" i="7"/>
  <c r="C945" i="7"/>
  <c r="C946" i="7"/>
  <c r="C947" i="7"/>
  <c r="C948" i="7"/>
  <c r="C949" i="7"/>
  <c r="C950" i="7"/>
  <c r="C951" i="7"/>
  <c r="C952" i="7"/>
  <c r="C953" i="7"/>
  <c r="C954" i="7"/>
  <c r="C955" i="7"/>
  <c r="C956" i="7"/>
  <c r="C957" i="7"/>
  <c r="C958" i="7"/>
  <c r="C959" i="7"/>
  <c r="C960" i="7"/>
  <c r="C961" i="7"/>
  <c r="C962" i="7"/>
  <c r="C963" i="7"/>
  <c r="C964" i="7"/>
  <c r="C965" i="7"/>
  <c r="C966" i="7"/>
  <c r="C967" i="7"/>
  <c r="C968" i="7"/>
  <c r="C969" i="7"/>
  <c r="C970" i="7"/>
  <c r="C971" i="7"/>
  <c r="C972" i="7"/>
  <c r="C973" i="7"/>
  <c r="C974" i="7"/>
  <c r="C975" i="7"/>
  <c r="C976" i="7"/>
  <c r="C977" i="7"/>
  <c r="C978" i="7"/>
  <c r="C979" i="7"/>
  <c r="C980" i="7"/>
  <c r="C981" i="7"/>
  <c r="C982" i="7"/>
  <c r="C983" i="7"/>
  <c r="C984" i="7"/>
  <c r="C985" i="7"/>
  <c r="C986" i="7"/>
  <c r="C987" i="7"/>
  <c r="C988" i="7"/>
  <c r="C989" i="7"/>
  <c r="C990" i="7"/>
  <c r="C991" i="7"/>
  <c r="C992" i="7"/>
  <c r="C993" i="7"/>
  <c r="C994" i="7"/>
  <c r="C995" i="7"/>
  <c r="C996" i="7"/>
  <c r="C997" i="7"/>
  <c r="C998" i="7"/>
  <c r="C999" i="7"/>
  <c r="C1000" i="7"/>
  <c r="C1001" i="7"/>
  <c r="C1002" i="7"/>
  <c r="C1003" i="7"/>
  <c r="C1004" i="7"/>
  <c r="C1005" i="7"/>
  <c r="C1006" i="7"/>
  <c r="C1007" i="7"/>
  <c r="C1008" i="7"/>
  <c r="C1009" i="7"/>
  <c r="C1010" i="7"/>
  <c r="C1011" i="7"/>
  <c r="C1012" i="7"/>
  <c r="C1013" i="7"/>
  <c r="C1014" i="7"/>
  <c r="C1015" i="7"/>
  <c r="C1016" i="7"/>
  <c r="C1017" i="7"/>
  <c r="C1018" i="7"/>
  <c r="C1019" i="7"/>
  <c r="C1020" i="7"/>
  <c r="C1021" i="7"/>
  <c r="C1022" i="7"/>
  <c r="C1023" i="7"/>
  <c r="C1024" i="7"/>
  <c r="C1025" i="7"/>
  <c r="C1026" i="7"/>
  <c r="C1027" i="7"/>
  <c r="C1028" i="7"/>
  <c r="C1029" i="7"/>
  <c r="C1030" i="7"/>
  <c r="C1031" i="7"/>
  <c r="C1032" i="7"/>
  <c r="C1033" i="7"/>
  <c r="C1034" i="7"/>
  <c r="C1035" i="7"/>
  <c r="C1036" i="7"/>
  <c r="C1037" i="7"/>
  <c r="C1038" i="7"/>
  <c r="C1039" i="7"/>
  <c r="C1040" i="7"/>
  <c r="C1041" i="7"/>
  <c r="C1042" i="7"/>
  <c r="C1043" i="7"/>
  <c r="C1044" i="7"/>
  <c r="C1045" i="7"/>
  <c r="C1046" i="7"/>
  <c r="C1047" i="7"/>
  <c r="C1048" i="7"/>
  <c r="C1049" i="7"/>
  <c r="C1050" i="7"/>
  <c r="C1051" i="7"/>
  <c r="C1052" i="7"/>
  <c r="C1053" i="7"/>
  <c r="C1054" i="7"/>
  <c r="C1055" i="7"/>
  <c r="C1056" i="7"/>
  <c r="C1057" i="7"/>
  <c r="C1058" i="7"/>
  <c r="C1059" i="7"/>
  <c r="C1060" i="7"/>
  <c r="C1061" i="7"/>
  <c r="C1062" i="7"/>
  <c r="C1063" i="7"/>
  <c r="C1064" i="7"/>
  <c r="C1065" i="7"/>
  <c r="C1066" i="7"/>
  <c r="C1067" i="7"/>
  <c r="C1068" i="7"/>
  <c r="C1069" i="7"/>
  <c r="C1070" i="7"/>
  <c r="C1071" i="7"/>
  <c r="C1072" i="7"/>
  <c r="C1073" i="7"/>
  <c r="C1074" i="7"/>
  <c r="C1075" i="7"/>
  <c r="C1076" i="7"/>
  <c r="C1077" i="7"/>
  <c r="C1078" i="7"/>
  <c r="C1079" i="7"/>
  <c r="C1080" i="7"/>
  <c r="C1081" i="7"/>
  <c r="C1082" i="7"/>
  <c r="C1083" i="7"/>
  <c r="C1084" i="7"/>
  <c r="C1085" i="7"/>
  <c r="C1086" i="7"/>
  <c r="C1087" i="7"/>
  <c r="C1088" i="7"/>
  <c r="C1089" i="7"/>
  <c r="C1090" i="7"/>
  <c r="C1091" i="7"/>
  <c r="C1092" i="7"/>
  <c r="C1093" i="7"/>
  <c r="C1094" i="7"/>
  <c r="C1095" i="7"/>
  <c r="C1096" i="7"/>
  <c r="C1097" i="7"/>
  <c r="C1098" i="7"/>
  <c r="C1099" i="7"/>
  <c r="C1100" i="7"/>
  <c r="C1101" i="7"/>
  <c r="C1102" i="7"/>
  <c r="C1103" i="7"/>
  <c r="C1104" i="7"/>
  <c r="C1105" i="7"/>
  <c r="C1106" i="7"/>
  <c r="C1107" i="7"/>
  <c r="C1108" i="7"/>
  <c r="C1109" i="7"/>
  <c r="C1110" i="7"/>
  <c r="C1111" i="7"/>
  <c r="C1112" i="7"/>
  <c r="C1113" i="7"/>
  <c r="C1114" i="7"/>
  <c r="C1115" i="7"/>
  <c r="C1116" i="7"/>
  <c r="C1117" i="7"/>
  <c r="C1118" i="7"/>
  <c r="C1119" i="7"/>
  <c r="C1120" i="7"/>
  <c r="C1121" i="7"/>
  <c r="C1122" i="7"/>
  <c r="C1123" i="7"/>
  <c r="C1124" i="7"/>
  <c r="C1125" i="7"/>
  <c r="C1126" i="7"/>
  <c r="C1127" i="7"/>
  <c r="C1128" i="7"/>
  <c r="C1129" i="7"/>
  <c r="C1130" i="7"/>
  <c r="C1131" i="7"/>
  <c r="C1132" i="7"/>
  <c r="C1133" i="7"/>
  <c r="C1134" i="7"/>
  <c r="C1135" i="7"/>
  <c r="C1136" i="7"/>
  <c r="C1137" i="7"/>
  <c r="C1138" i="7"/>
  <c r="C1139" i="7"/>
  <c r="C1140" i="7"/>
  <c r="C1141" i="7"/>
  <c r="C1142" i="7"/>
  <c r="C1143" i="7"/>
  <c r="C1144" i="7"/>
  <c r="C1145" i="7"/>
  <c r="C1146" i="7"/>
  <c r="C1147" i="7"/>
  <c r="C1148" i="7"/>
  <c r="C1149" i="7"/>
  <c r="C1150" i="7"/>
  <c r="C1151" i="7"/>
  <c r="C1152" i="7"/>
  <c r="C1153" i="7"/>
  <c r="C1154" i="7"/>
  <c r="C1155" i="7"/>
  <c r="C1156" i="7"/>
  <c r="C1157" i="7"/>
  <c r="C1158" i="7"/>
  <c r="C1159" i="7"/>
  <c r="C1160" i="7"/>
  <c r="C1161" i="7"/>
  <c r="C1162" i="7"/>
  <c r="C1163" i="7"/>
  <c r="C1164" i="7"/>
  <c r="C1165" i="7"/>
  <c r="C1166" i="7"/>
  <c r="C1167" i="7"/>
  <c r="C1168" i="7"/>
  <c r="C1169" i="7"/>
  <c r="C1170" i="7"/>
  <c r="C1171" i="7"/>
  <c r="C1172" i="7"/>
  <c r="C1173" i="7"/>
  <c r="C1174" i="7"/>
  <c r="C1175" i="7"/>
  <c r="C1176" i="7"/>
  <c r="C1177" i="7"/>
  <c r="C1178" i="7"/>
  <c r="C1179" i="7"/>
  <c r="C1180" i="7"/>
  <c r="C1181" i="7"/>
  <c r="C1182" i="7"/>
  <c r="C1183" i="7"/>
  <c r="C1184" i="7"/>
  <c r="C1185" i="7"/>
  <c r="C1186" i="7"/>
  <c r="C1187" i="7"/>
  <c r="C1188" i="7"/>
  <c r="C1189" i="7"/>
  <c r="C1190" i="7"/>
  <c r="C1191" i="7"/>
  <c r="C1192" i="7"/>
  <c r="C1193" i="7"/>
  <c r="C1194" i="7"/>
  <c r="C1195" i="7"/>
  <c r="C1196" i="7"/>
  <c r="C1197" i="7"/>
  <c r="C1198" i="7"/>
  <c r="C1199" i="7"/>
  <c r="C1200" i="7"/>
  <c r="C1201" i="7"/>
  <c r="C1202" i="7"/>
  <c r="C1203" i="7"/>
  <c r="C1204" i="7"/>
  <c r="C1205" i="7"/>
  <c r="C1206" i="7"/>
  <c r="C1207" i="7"/>
  <c r="C1208" i="7"/>
  <c r="C1209" i="7"/>
  <c r="C1210" i="7"/>
  <c r="C1211" i="7"/>
  <c r="C1212" i="7"/>
  <c r="C1213" i="7"/>
  <c r="C1214" i="7"/>
  <c r="C1215" i="7"/>
  <c r="C1216" i="7"/>
  <c r="C1217" i="7"/>
  <c r="C1218" i="7"/>
  <c r="C1219" i="7"/>
  <c r="C1220" i="7"/>
  <c r="C1221" i="7"/>
  <c r="C1222" i="7"/>
  <c r="C1223" i="7"/>
  <c r="C1224" i="7"/>
  <c r="C1225" i="7"/>
  <c r="C1226" i="7"/>
  <c r="C1227" i="7"/>
  <c r="C1228" i="7"/>
  <c r="C1229" i="7"/>
  <c r="C1230" i="7"/>
  <c r="C1231" i="7"/>
  <c r="C1232" i="7"/>
  <c r="C1233" i="7"/>
  <c r="C1234" i="7"/>
  <c r="C1235" i="7"/>
  <c r="C1236" i="7"/>
  <c r="C1237" i="7"/>
  <c r="C1238" i="7"/>
  <c r="C1239" i="7"/>
  <c r="C1240" i="7"/>
  <c r="C1241" i="7"/>
  <c r="C1242" i="7"/>
  <c r="C1243" i="7"/>
  <c r="C1244" i="7"/>
  <c r="C1245" i="7"/>
  <c r="C1246" i="7"/>
  <c r="C1247" i="7"/>
  <c r="C1248" i="7"/>
  <c r="C1249" i="7"/>
  <c r="C1250" i="7"/>
  <c r="C1251" i="7"/>
  <c r="C1252" i="7"/>
  <c r="C1253" i="7"/>
  <c r="C1254" i="7"/>
  <c r="C1255" i="7"/>
  <c r="C1256" i="7"/>
  <c r="C1257" i="7"/>
  <c r="C1258" i="7"/>
  <c r="C1259" i="7"/>
  <c r="C1260" i="7"/>
  <c r="C1261" i="7"/>
  <c r="C1262" i="7"/>
  <c r="C1263" i="7"/>
  <c r="C1264" i="7"/>
  <c r="C1265" i="7"/>
  <c r="C1266" i="7"/>
  <c r="C1267" i="7"/>
  <c r="C1268" i="7"/>
  <c r="C1269" i="7"/>
  <c r="C1270" i="7"/>
  <c r="C1271" i="7"/>
  <c r="C1272" i="7"/>
  <c r="C1273" i="7"/>
  <c r="C1274" i="7"/>
  <c r="C1275" i="7"/>
  <c r="C1276" i="7"/>
  <c r="C1277" i="7"/>
  <c r="C1278" i="7"/>
  <c r="C1279" i="7"/>
  <c r="C1280" i="7"/>
  <c r="C1281" i="7"/>
  <c r="C1282" i="7"/>
  <c r="C1283" i="7"/>
  <c r="C1284" i="7"/>
  <c r="C1285" i="7"/>
  <c r="C1286" i="7"/>
  <c r="C1287" i="7"/>
  <c r="C1288" i="7"/>
  <c r="C1289" i="7"/>
  <c r="C1290" i="7"/>
  <c r="C1291" i="7"/>
  <c r="C1292" i="7"/>
  <c r="C1293" i="7"/>
  <c r="C1294" i="7"/>
  <c r="C1295" i="7"/>
  <c r="C1296" i="7"/>
  <c r="C1297" i="7"/>
  <c r="C1298" i="7"/>
  <c r="C1299" i="7"/>
  <c r="C1300" i="7"/>
  <c r="C1301" i="7"/>
  <c r="C1302" i="7"/>
  <c r="C1303" i="7"/>
  <c r="C1304" i="7"/>
  <c r="C1305" i="7"/>
  <c r="C1306" i="7"/>
  <c r="C1307" i="7"/>
  <c r="C1308" i="7"/>
  <c r="C1309" i="7"/>
  <c r="C1310" i="7"/>
  <c r="C1311" i="7"/>
  <c r="C1312" i="7"/>
  <c r="C1313" i="7"/>
  <c r="C1314" i="7"/>
  <c r="C1315" i="7"/>
  <c r="C1316" i="7"/>
  <c r="C1317" i="7"/>
  <c r="C1318" i="7"/>
  <c r="C1319" i="7"/>
  <c r="C1320" i="7"/>
  <c r="C1321" i="7"/>
  <c r="C1322" i="7"/>
  <c r="C1323" i="7"/>
  <c r="C1324" i="7"/>
  <c r="C1325" i="7"/>
  <c r="C1326" i="7"/>
  <c r="C1327" i="7"/>
  <c r="C1328" i="7"/>
  <c r="C1329" i="7"/>
  <c r="C1330" i="7"/>
  <c r="C1331" i="7"/>
  <c r="C1332" i="7"/>
  <c r="C1333" i="7"/>
  <c r="C1334" i="7"/>
  <c r="C1335" i="7"/>
  <c r="C1336" i="7"/>
  <c r="C1337" i="7"/>
  <c r="C1338" i="7"/>
  <c r="C1339" i="7"/>
  <c r="C1340" i="7"/>
  <c r="C1341" i="7"/>
  <c r="C1342" i="7"/>
  <c r="C1343" i="7"/>
  <c r="C1344" i="7"/>
  <c r="C1345" i="7"/>
  <c r="C1346" i="7"/>
  <c r="C1347" i="7"/>
  <c r="C1348" i="7"/>
  <c r="C1349" i="7"/>
  <c r="C1350" i="7"/>
  <c r="C1351" i="7"/>
  <c r="C1352" i="7"/>
  <c r="C1353" i="7"/>
  <c r="C1354" i="7"/>
  <c r="C1355" i="7"/>
  <c r="C1356" i="7"/>
  <c r="C1357" i="7"/>
  <c r="C1358" i="7"/>
  <c r="C1359" i="7"/>
  <c r="C1360" i="7"/>
  <c r="C1361" i="7"/>
  <c r="C1362" i="7"/>
  <c r="C1363" i="7"/>
  <c r="C1364" i="7"/>
  <c r="C1365" i="7"/>
  <c r="C1366" i="7"/>
  <c r="C1367" i="7"/>
  <c r="C1368" i="7"/>
  <c r="C1369" i="7"/>
  <c r="C1370" i="7"/>
  <c r="C1371" i="7"/>
  <c r="C1372" i="7"/>
  <c r="C1373" i="7"/>
  <c r="C1374" i="7"/>
  <c r="C1375" i="7"/>
  <c r="C1376" i="7"/>
  <c r="C1377" i="7"/>
  <c r="C1378" i="7"/>
  <c r="C1379" i="7"/>
  <c r="C1380" i="7"/>
  <c r="C1381" i="7"/>
  <c r="C1382" i="7"/>
  <c r="C1383" i="7"/>
  <c r="C1384" i="7"/>
  <c r="C1385" i="7"/>
  <c r="C1386" i="7"/>
  <c r="C1387" i="7"/>
  <c r="C1388" i="7"/>
  <c r="C1389" i="7"/>
  <c r="C1390" i="7"/>
  <c r="C1391" i="7"/>
  <c r="C1392" i="7"/>
  <c r="C1393" i="7"/>
  <c r="C1394" i="7"/>
  <c r="C1395" i="7"/>
  <c r="C1396" i="7"/>
  <c r="C1397" i="7"/>
  <c r="C1398" i="7"/>
  <c r="C1399" i="7"/>
  <c r="C1400" i="7"/>
  <c r="C1401" i="7"/>
  <c r="C1402" i="7"/>
  <c r="C1403" i="7"/>
  <c r="C1404" i="7"/>
  <c r="C1405" i="7"/>
  <c r="C1406" i="7"/>
  <c r="C1407" i="7"/>
  <c r="C1408" i="7"/>
  <c r="C1409" i="7"/>
  <c r="C1410" i="7"/>
  <c r="C1411" i="7"/>
  <c r="C1412" i="7"/>
  <c r="C1413" i="7"/>
  <c r="C1414" i="7"/>
  <c r="C1415" i="7"/>
  <c r="C1416" i="7"/>
  <c r="C1417" i="7"/>
  <c r="C1418" i="7"/>
  <c r="C1419" i="7"/>
  <c r="C1420" i="7"/>
  <c r="C1421" i="7"/>
  <c r="C1422" i="7"/>
  <c r="C1423" i="7"/>
  <c r="C1424" i="7"/>
  <c r="C1425" i="7"/>
  <c r="C1426" i="7"/>
  <c r="C1427" i="7"/>
  <c r="C1428" i="7"/>
  <c r="C1429" i="7"/>
  <c r="C1430" i="7"/>
  <c r="C1431" i="7"/>
  <c r="C1432" i="7"/>
  <c r="C1433" i="7"/>
  <c r="C1434" i="7"/>
  <c r="C1435" i="7"/>
  <c r="C1436" i="7"/>
  <c r="C1437" i="7"/>
  <c r="C1438" i="7"/>
  <c r="C1439" i="7"/>
  <c r="C1440" i="7"/>
  <c r="C1441" i="7"/>
  <c r="C1442" i="7"/>
  <c r="C1443" i="7"/>
  <c r="C1444" i="7"/>
  <c r="C1445" i="7"/>
  <c r="C1446" i="7"/>
  <c r="C1447" i="7"/>
  <c r="C1448" i="7"/>
  <c r="C1449" i="7"/>
  <c r="C1450" i="7"/>
  <c r="C1451" i="7"/>
  <c r="C1452" i="7"/>
  <c r="C1453" i="7"/>
  <c r="C1454" i="7"/>
  <c r="C1455" i="7"/>
  <c r="C1456" i="7"/>
  <c r="C1457" i="7"/>
  <c r="C1458" i="7"/>
  <c r="C1459" i="7"/>
  <c r="C1460" i="7"/>
  <c r="C1461" i="7"/>
  <c r="C1462" i="7"/>
  <c r="C1463" i="7"/>
  <c r="C1464" i="7"/>
  <c r="C1465" i="7"/>
  <c r="C1466" i="7"/>
  <c r="C1467" i="7"/>
  <c r="C1468" i="7"/>
  <c r="C1469" i="7"/>
  <c r="C1470" i="7"/>
  <c r="C1471" i="7"/>
  <c r="C1472" i="7"/>
  <c r="C1473" i="7"/>
  <c r="C1474" i="7"/>
  <c r="C1475" i="7"/>
  <c r="C1476" i="7"/>
  <c r="C1477" i="7"/>
  <c r="C1478" i="7"/>
  <c r="C1479" i="7"/>
  <c r="C1480" i="7"/>
  <c r="C1481" i="7"/>
  <c r="C1482" i="7"/>
  <c r="C1483" i="7"/>
  <c r="C1484" i="7"/>
  <c r="C1485" i="7"/>
  <c r="C1486" i="7"/>
  <c r="C1487" i="7"/>
  <c r="C1488" i="7"/>
  <c r="C1489" i="7"/>
  <c r="C1490" i="7"/>
  <c r="C1491" i="7"/>
  <c r="C1492" i="7"/>
  <c r="C1493" i="7"/>
  <c r="C1494" i="7"/>
  <c r="C1495" i="7"/>
  <c r="C1496" i="7"/>
  <c r="C1497" i="7"/>
  <c r="C1498" i="7"/>
  <c r="C1499" i="7"/>
  <c r="C1500" i="7"/>
  <c r="C1501" i="7"/>
  <c r="C1502" i="7"/>
  <c r="C1503" i="7"/>
  <c r="C1504" i="7"/>
  <c r="C1505" i="7"/>
  <c r="C1506" i="7"/>
  <c r="C1507" i="7"/>
  <c r="C1508" i="7"/>
  <c r="C1509" i="7"/>
  <c r="C1510" i="7"/>
  <c r="C1511" i="7"/>
  <c r="C1512" i="7"/>
  <c r="C1513" i="7"/>
  <c r="C1514" i="7"/>
  <c r="C1515" i="7"/>
  <c r="C1516" i="7"/>
  <c r="C1517" i="7"/>
  <c r="C1518" i="7"/>
  <c r="C1519" i="7"/>
  <c r="C1520" i="7"/>
  <c r="C1521" i="7"/>
  <c r="C1522" i="7"/>
  <c r="C1523" i="7"/>
  <c r="C1524" i="7"/>
  <c r="C1525" i="7"/>
  <c r="C1526" i="7"/>
  <c r="C1527" i="7"/>
  <c r="C1528" i="7"/>
  <c r="C1529" i="7"/>
  <c r="C1530" i="7"/>
  <c r="C1531" i="7"/>
  <c r="C1532" i="7"/>
  <c r="C1533" i="7"/>
  <c r="C1534" i="7"/>
  <c r="C1535" i="7"/>
  <c r="C1536" i="7"/>
  <c r="C1537" i="7"/>
  <c r="C1538" i="7"/>
  <c r="C1539" i="7"/>
  <c r="C1540" i="7"/>
  <c r="C1541" i="7"/>
  <c r="C1542" i="7"/>
  <c r="C1543" i="7"/>
  <c r="C1544" i="7"/>
  <c r="C1545" i="7"/>
  <c r="C1546" i="7"/>
  <c r="C1547" i="7"/>
  <c r="C1548" i="7"/>
  <c r="C1549" i="7"/>
  <c r="C1550" i="7"/>
  <c r="C1551" i="7"/>
  <c r="C1552" i="7"/>
  <c r="C1553" i="7"/>
  <c r="C1554" i="7"/>
  <c r="C1555" i="7"/>
  <c r="C1556" i="7"/>
  <c r="C1557" i="7"/>
  <c r="C1558" i="7"/>
  <c r="C1559" i="7"/>
  <c r="C1560" i="7"/>
  <c r="C1561" i="7"/>
  <c r="C1562" i="7"/>
  <c r="C1563" i="7"/>
  <c r="C1564" i="7"/>
  <c r="C1565" i="7"/>
  <c r="C1566" i="7"/>
  <c r="C1567" i="7"/>
  <c r="C1568" i="7"/>
  <c r="C1569" i="7"/>
  <c r="C1570" i="7"/>
  <c r="C1571" i="7"/>
  <c r="C1572" i="7"/>
  <c r="C1573" i="7"/>
  <c r="C1574" i="7"/>
  <c r="C1575" i="7"/>
  <c r="C1576" i="7"/>
  <c r="C1577" i="7"/>
  <c r="C1578" i="7"/>
  <c r="C1579" i="7"/>
  <c r="C1580" i="7"/>
  <c r="C1581" i="7"/>
  <c r="C1582" i="7"/>
  <c r="C1583" i="7"/>
  <c r="C1584" i="7"/>
  <c r="C1585" i="7"/>
  <c r="C1586" i="7"/>
  <c r="C1587" i="7"/>
  <c r="C1588" i="7"/>
  <c r="C1589" i="7"/>
  <c r="C1590" i="7"/>
  <c r="C1591" i="7"/>
  <c r="C1592" i="7"/>
  <c r="C1593" i="7"/>
  <c r="C1594" i="7"/>
  <c r="C1595" i="7"/>
  <c r="C1596" i="7"/>
  <c r="C1597" i="7"/>
  <c r="C1598" i="7"/>
  <c r="C1599" i="7"/>
  <c r="C1600" i="7"/>
  <c r="C1601" i="7"/>
  <c r="C1602" i="7"/>
  <c r="C1603" i="7"/>
  <c r="C1604" i="7"/>
  <c r="C1605" i="7"/>
  <c r="C1606" i="7"/>
  <c r="C1607" i="7"/>
  <c r="C1608" i="7"/>
  <c r="C1609" i="7"/>
  <c r="C1610" i="7"/>
  <c r="C1611" i="7"/>
  <c r="C1612" i="7"/>
  <c r="C1613" i="7"/>
  <c r="C1614" i="7"/>
  <c r="C1615" i="7"/>
  <c r="C1616" i="7"/>
  <c r="C1617" i="7"/>
  <c r="C1618" i="7"/>
  <c r="C1619" i="7"/>
  <c r="C1620" i="7"/>
  <c r="C1621" i="7"/>
  <c r="C1622" i="7"/>
  <c r="C1623" i="7"/>
  <c r="C1624" i="7"/>
  <c r="C1625" i="7"/>
  <c r="C1626" i="7"/>
  <c r="C1627" i="7"/>
  <c r="C1628" i="7"/>
  <c r="C1629" i="7"/>
  <c r="C1630" i="7"/>
  <c r="C1631" i="7"/>
  <c r="C1632" i="7"/>
  <c r="C1633" i="7"/>
  <c r="C1634" i="7"/>
  <c r="C1635" i="7"/>
  <c r="C1636" i="7"/>
  <c r="C1637" i="7"/>
  <c r="C1638" i="7"/>
  <c r="C1639" i="7"/>
  <c r="C1640" i="7"/>
  <c r="C1641" i="7"/>
  <c r="C1642" i="7"/>
  <c r="C1643" i="7"/>
  <c r="C1644" i="7"/>
  <c r="C1645" i="7"/>
  <c r="C1646" i="7"/>
  <c r="C1647" i="7"/>
  <c r="C1648" i="7"/>
  <c r="C1649" i="7"/>
  <c r="C1650" i="7"/>
  <c r="C1651" i="7"/>
  <c r="C1652" i="7"/>
  <c r="C1653" i="7"/>
  <c r="C1654" i="7"/>
  <c r="C1655" i="7"/>
  <c r="C1656" i="7"/>
  <c r="C1657" i="7"/>
  <c r="C1658" i="7"/>
  <c r="C1659" i="7"/>
  <c r="C1660" i="7"/>
  <c r="C1661" i="7"/>
  <c r="C1662" i="7"/>
  <c r="C1663" i="7"/>
  <c r="C1664" i="7"/>
  <c r="C1665" i="7"/>
  <c r="C1666" i="7"/>
  <c r="C1667" i="7"/>
  <c r="C1668" i="7"/>
  <c r="C1669" i="7"/>
  <c r="C1670" i="7"/>
  <c r="C1671" i="7"/>
  <c r="C1672" i="7"/>
  <c r="C1673" i="7"/>
  <c r="C1674" i="7"/>
  <c r="C1675" i="7"/>
  <c r="C1676" i="7"/>
  <c r="C1677" i="7"/>
  <c r="C1678" i="7"/>
  <c r="C1679" i="7"/>
  <c r="C1680" i="7"/>
  <c r="C1681" i="7"/>
  <c r="C1682" i="7"/>
  <c r="C1683" i="7"/>
  <c r="C1684" i="7"/>
  <c r="C1685" i="7"/>
  <c r="C1686" i="7"/>
  <c r="C1687" i="7"/>
  <c r="C1688" i="7"/>
  <c r="C1689" i="7"/>
  <c r="C1690" i="7"/>
  <c r="C1691" i="7"/>
  <c r="C1692" i="7"/>
  <c r="C1693" i="7"/>
  <c r="C1694" i="7"/>
  <c r="C1695" i="7"/>
  <c r="C1696" i="7"/>
  <c r="C1697" i="7"/>
  <c r="C1698" i="7"/>
  <c r="C1699" i="7"/>
  <c r="C1700" i="7"/>
  <c r="C1701" i="7"/>
  <c r="C1702" i="7"/>
  <c r="C1703" i="7"/>
  <c r="C1704" i="7"/>
  <c r="C1705" i="7"/>
  <c r="C1706" i="7"/>
  <c r="C1707" i="7"/>
  <c r="C1708" i="7"/>
  <c r="C1709" i="7"/>
  <c r="C1710" i="7"/>
  <c r="C1711" i="7"/>
  <c r="C1712" i="7"/>
  <c r="C1713" i="7"/>
  <c r="C1714" i="7"/>
  <c r="C1715" i="7"/>
  <c r="C1716" i="7"/>
  <c r="C1717" i="7"/>
  <c r="C1718" i="7"/>
  <c r="C1719" i="7"/>
  <c r="C1720" i="7"/>
  <c r="C1721" i="7"/>
  <c r="C1722" i="7"/>
  <c r="C1723" i="7"/>
  <c r="C1724" i="7"/>
  <c r="C1725" i="7"/>
  <c r="C1726" i="7"/>
  <c r="C1727" i="7"/>
  <c r="C1728" i="7"/>
  <c r="C1729" i="7"/>
  <c r="C1730" i="7"/>
  <c r="C1731" i="7"/>
  <c r="C1732" i="7"/>
  <c r="C1733" i="7"/>
  <c r="C1734" i="7"/>
  <c r="C1735" i="7"/>
  <c r="C1736" i="7"/>
  <c r="C1737" i="7"/>
  <c r="C1738" i="7"/>
  <c r="C1739" i="7"/>
  <c r="C1740" i="7"/>
  <c r="C1741" i="7"/>
  <c r="C1742" i="7"/>
  <c r="C1743" i="7"/>
  <c r="C1744" i="7"/>
  <c r="C1745" i="7"/>
  <c r="C1746" i="7"/>
  <c r="C1747" i="7"/>
  <c r="C1748" i="7"/>
  <c r="C1749" i="7"/>
  <c r="C1750" i="7"/>
  <c r="C1751" i="7"/>
  <c r="C1752" i="7"/>
  <c r="C1753" i="7"/>
  <c r="C1754" i="7"/>
  <c r="C1755" i="7"/>
  <c r="C1756" i="7"/>
  <c r="C1757" i="7"/>
  <c r="C1758" i="7"/>
  <c r="C1759" i="7"/>
  <c r="C1760" i="7"/>
  <c r="C1761" i="7"/>
  <c r="C1762" i="7"/>
  <c r="C1763" i="7"/>
  <c r="C1764" i="7"/>
  <c r="C1765" i="7"/>
  <c r="C1766" i="7"/>
  <c r="C1767" i="7"/>
  <c r="C1768" i="7"/>
  <c r="C1769" i="7"/>
  <c r="C1770" i="7"/>
  <c r="C1771" i="7"/>
  <c r="C1772" i="7"/>
  <c r="C1773" i="7"/>
  <c r="C1774" i="7"/>
  <c r="C1775" i="7"/>
  <c r="C1776" i="7"/>
  <c r="C1777" i="7"/>
  <c r="C1778" i="7"/>
  <c r="C1779" i="7"/>
  <c r="C1780" i="7"/>
  <c r="C1781" i="7"/>
  <c r="C1782" i="7"/>
  <c r="C1783" i="7"/>
  <c r="C1784" i="7"/>
  <c r="C1785" i="7"/>
  <c r="C1786" i="7"/>
  <c r="C1787" i="7"/>
  <c r="C1788" i="7"/>
  <c r="C1789" i="7"/>
  <c r="C1790" i="7"/>
  <c r="C1791" i="7"/>
  <c r="C1792" i="7"/>
  <c r="C1793" i="7"/>
  <c r="C1794" i="7"/>
  <c r="C1795" i="7"/>
  <c r="C1796" i="7"/>
  <c r="C1797" i="7"/>
  <c r="C1798" i="7"/>
  <c r="C1799" i="7"/>
  <c r="C1800" i="7"/>
  <c r="C1801" i="7"/>
  <c r="C1802" i="7"/>
  <c r="C1803" i="7"/>
  <c r="C1804" i="7"/>
  <c r="C1805" i="7"/>
  <c r="C1806" i="7"/>
  <c r="C1807" i="7"/>
  <c r="C1808" i="7"/>
  <c r="C1809" i="7"/>
  <c r="C1810" i="7"/>
  <c r="C1811" i="7"/>
  <c r="C1812" i="7"/>
  <c r="C1813" i="7"/>
  <c r="C1814" i="7"/>
  <c r="C1815" i="7"/>
  <c r="C1816" i="7"/>
  <c r="C1817" i="7"/>
  <c r="C1818" i="7"/>
  <c r="C1819" i="7"/>
  <c r="C1820" i="7"/>
  <c r="C1821" i="7"/>
  <c r="C1822" i="7"/>
  <c r="C1823" i="7"/>
  <c r="C1824" i="7"/>
  <c r="C1825" i="7"/>
  <c r="C1826" i="7"/>
  <c r="C1827" i="7"/>
  <c r="C1828" i="7"/>
  <c r="C1829" i="7"/>
  <c r="C1830" i="7"/>
  <c r="C1831" i="7"/>
  <c r="C1832" i="7"/>
  <c r="C1833" i="7"/>
  <c r="C1834" i="7"/>
  <c r="C1835" i="7"/>
  <c r="C1836" i="7"/>
  <c r="C1837" i="7"/>
  <c r="C1838" i="7"/>
  <c r="C1839" i="7"/>
  <c r="C1840" i="7"/>
  <c r="C1841" i="7"/>
  <c r="C1842" i="7"/>
  <c r="C1843" i="7"/>
  <c r="C1844" i="7"/>
  <c r="C1845" i="7"/>
  <c r="C1846" i="7"/>
  <c r="C1847" i="7"/>
  <c r="C1848" i="7"/>
  <c r="C1849" i="7"/>
  <c r="C1850" i="7"/>
  <c r="C1851" i="7"/>
  <c r="C1852" i="7"/>
  <c r="C1853" i="7"/>
  <c r="C1854" i="7"/>
  <c r="C1855" i="7"/>
  <c r="C1856" i="7"/>
  <c r="C1857" i="7"/>
  <c r="C1858" i="7"/>
  <c r="C1859" i="7"/>
  <c r="C1860" i="7"/>
  <c r="C1861" i="7"/>
  <c r="C1862" i="7"/>
  <c r="C1863" i="7"/>
  <c r="C1864" i="7"/>
  <c r="C1865" i="7"/>
  <c r="C1866" i="7"/>
  <c r="C1867" i="7"/>
  <c r="C1868" i="7"/>
  <c r="C1869" i="7"/>
  <c r="C1870" i="7"/>
  <c r="C1871" i="7"/>
  <c r="C1872" i="7"/>
  <c r="C1873" i="7"/>
  <c r="C1874" i="7"/>
  <c r="C1875" i="7"/>
  <c r="C1876" i="7"/>
  <c r="C1877" i="7"/>
  <c r="C1878" i="7"/>
  <c r="C1879" i="7"/>
  <c r="C1880" i="7"/>
  <c r="C1881" i="7"/>
  <c r="C1882" i="7"/>
  <c r="C1883" i="7"/>
  <c r="C1884" i="7"/>
  <c r="C1885" i="7"/>
  <c r="C1886" i="7"/>
  <c r="C1887" i="7"/>
  <c r="C1888" i="7"/>
  <c r="C1889" i="7"/>
  <c r="C1890" i="7"/>
  <c r="C1891" i="7"/>
  <c r="C1892" i="7"/>
  <c r="C1893" i="7"/>
  <c r="C1894" i="7"/>
  <c r="C1895" i="7"/>
  <c r="C1896" i="7"/>
  <c r="C1897" i="7"/>
  <c r="C1898" i="7"/>
  <c r="C1899" i="7"/>
  <c r="C1900" i="7"/>
  <c r="C1901" i="7"/>
  <c r="C1902" i="7"/>
  <c r="C1903" i="7"/>
  <c r="C1904" i="7"/>
  <c r="C1905" i="7"/>
  <c r="C1906" i="7"/>
  <c r="C1907" i="7"/>
  <c r="C1908" i="7"/>
  <c r="C1909" i="7"/>
  <c r="C1910" i="7"/>
  <c r="C1911" i="7"/>
  <c r="C1912" i="7"/>
  <c r="C1913" i="7"/>
  <c r="C1914" i="7"/>
  <c r="C1915" i="7"/>
  <c r="C1916" i="7"/>
  <c r="C1917" i="7"/>
  <c r="C1918" i="7"/>
  <c r="C1919" i="7"/>
  <c r="C1920" i="7"/>
  <c r="C1921" i="7"/>
  <c r="C1922" i="7"/>
  <c r="C1923" i="7"/>
  <c r="C1924" i="7"/>
  <c r="C1925" i="7"/>
  <c r="C1926" i="7"/>
  <c r="C1927" i="7"/>
  <c r="C1928" i="7"/>
  <c r="C1929" i="7"/>
  <c r="C1930" i="7"/>
  <c r="C1931" i="7"/>
  <c r="C1932" i="7"/>
  <c r="C1933" i="7"/>
  <c r="C1934" i="7"/>
  <c r="C1935" i="7"/>
  <c r="C1936" i="7"/>
  <c r="C1937" i="7"/>
  <c r="C1938" i="7"/>
  <c r="C1939" i="7"/>
  <c r="C1940" i="7"/>
  <c r="C1941" i="7"/>
  <c r="C1942" i="7"/>
  <c r="C1943" i="7"/>
  <c r="C1944" i="7"/>
  <c r="C1945" i="7"/>
  <c r="C1946" i="7"/>
  <c r="C1947" i="7"/>
  <c r="C1948" i="7"/>
  <c r="C1949" i="7"/>
  <c r="C1950" i="7"/>
  <c r="C1951" i="7"/>
  <c r="C1952" i="7"/>
  <c r="C1953" i="7"/>
  <c r="C1954" i="7"/>
  <c r="C1955" i="7"/>
  <c r="C1956" i="7"/>
  <c r="C1957" i="7"/>
  <c r="C1958" i="7"/>
  <c r="C1959" i="7"/>
  <c r="C1960" i="7"/>
  <c r="C1961" i="7"/>
  <c r="C1962" i="7"/>
  <c r="C1963" i="7"/>
  <c r="C1964" i="7"/>
  <c r="C1965" i="7"/>
  <c r="C1966" i="7"/>
  <c r="C1967" i="7"/>
  <c r="C1968" i="7"/>
  <c r="C1969" i="7"/>
  <c r="C1970" i="7"/>
  <c r="C1971" i="7"/>
  <c r="C1972" i="7"/>
  <c r="C1973" i="7"/>
  <c r="C1974" i="7"/>
  <c r="C1975" i="7"/>
  <c r="C1976" i="7"/>
  <c r="C1977" i="7"/>
  <c r="C1978" i="7"/>
  <c r="C1979" i="7"/>
  <c r="C1980" i="7"/>
  <c r="C1981" i="7"/>
  <c r="C1982" i="7"/>
  <c r="C1983" i="7"/>
  <c r="C1984" i="7"/>
  <c r="C1985" i="7"/>
  <c r="C1986" i="7"/>
  <c r="C1987" i="7"/>
  <c r="C1988" i="7"/>
  <c r="C1989" i="7"/>
  <c r="C1990" i="7"/>
  <c r="C1991" i="7"/>
  <c r="C1992" i="7"/>
  <c r="C1993" i="7"/>
  <c r="C1994" i="7"/>
  <c r="C1995" i="7"/>
  <c r="C1996" i="7"/>
  <c r="C1997" i="7"/>
  <c r="C1998" i="7"/>
  <c r="C1999" i="7"/>
  <c r="C2000" i="7"/>
  <c r="C2001" i="7"/>
  <c r="C2002" i="7"/>
  <c r="C2003" i="7"/>
  <c r="C2004" i="7"/>
  <c r="C2005" i="7"/>
  <c r="C2006" i="7"/>
  <c r="C2007" i="7"/>
  <c r="C2008" i="7"/>
  <c r="C2009" i="7"/>
  <c r="C2010" i="7"/>
  <c r="C2011" i="7"/>
  <c r="C2012" i="7"/>
  <c r="C2013" i="7"/>
  <c r="C2014" i="7"/>
  <c r="C2015" i="7"/>
  <c r="C2016" i="7"/>
  <c r="C2017" i="7"/>
  <c r="C2018" i="7"/>
  <c r="C2019" i="7"/>
  <c r="C2020" i="7"/>
  <c r="C2021" i="7"/>
  <c r="C2022" i="7"/>
  <c r="C2023" i="7"/>
  <c r="C2024" i="7"/>
  <c r="C2025" i="7"/>
  <c r="C2026" i="7"/>
  <c r="C2027" i="7"/>
  <c r="C2028" i="7"/>
  <c r="C2029" i="7"/>
  <c r="C2030" i="7"/>
  <c r="C2031" i="7"/>
  <c r="C2032" i="7"/>
  <c r="C2033" i="7"/>
  <c r="C2034" i="7"/>
  <c r="C2035" i="7"/>
  <c r="C2036" i="7"/>
  <c r="C2037" i="7"/>
  <c r="C2038" i="7"/>
  <c r="C2039" i="7"/>
  <c r="C2040" i="7"/>
  <c r="C2041" i="7"/>
  <c r="C2042" i="7"/>
  <c r="C2043" i="7"/>
  <c r="C2044" i="7"/>
  <c r="C2045" i="7"/>
  <c r="C2046" i="7"/>
  <c r="C2047" i="7"/>
  <c r="C2048" i="7"/>
  <c r="C2049" i="7"/>
  <c r="C2050" i="7"/>
  <c r="C2051" i="7"/>
  <c r="C2052" i="7"/>
  <c r="C2053" i="7"/>
  <c r="C2054" i="7"/>
  <c r="C2055" i="7"/>
  <c r="C2056" i="7"/>
  <c r="C2057" i="7"/>
  <c r="C2058" i="7"/>
  <c r="C2059" i="7"/>
  <c r="C2060" i="7"/>
  <c r="C2061" i="7"/>
  <c r="C2062" i="7"/>
  <c r="C2063" i="7"/>
  <c r="C2064" i="7"/>
  <c r="C2065" i="7"/>
  <c r="C2066" i="7"/>
  <c r="C2067" i="7"/>
  <c r="C2068" i="7"/>
  <c r="C2069" i="7"/>
  <c r="C2070" i="7"/>
  <c r="C2071" i="7"/>
  <c r="C2072" i="7"/>
  <c r="C2073" i="7"/>
  <c r="C2074" i="7"/>
  <c r="C2075" i="7"/>
  <c r="C2076" i="7"/>
  <c r="C2077" i="7"/>
  <c r="C2078" i="7"/>
  <c r="C2079" i="7"/>
  <c r="C2080" i="7"/>
  <c r="C2081" i="7"/>
  <c r="C2082" i="7"/>
  <c r="C2083" i="7"/>
  <c r="C2084" i="7"/>
  <c r="C2085" i="7"/>
  <c r="C2086" i="7"/>
  <c r="C2087" i="7"/>
  <c r="C2088" i="7"/>
  <c r="C2089" i="7"/>
  <c r="C2090" i="7"/>
  <c r="C2091" i="7"/>
  <c r="C2092" i="7"/>
  <c r="C2093" i="7"/>
  <c r="C2094" i="7"/>
  <c r="C2095" i="7"/>
  <c r="C2096" i="7"/>
  <c r="C2097" i="7"/>
  <c r="C2098" i="7"/>
  <c r="C2099" i="7"/>
  <c r="C2100" i="7"/>
  <c r="C2101" i="7"/>
  <c r="C2102" i="7"/>
  <c r="C2103" i="7"/>
  <c r="C2104" i="7"/>
  <c r="C2105" i="7"/>
  <c r="C2106" i="7"/>
  <c r="C2107" i="7"/>
  <c r="C2108" i="7"/>
  <c r="C2109" i="7"/>
  <c r="C2110" i="7"/>
  <c r="C2111" i="7"/>
  <c r="C2112" i="7"/>
  <c r="C2113" i="7"/>
  <c r="C2114" i="7"/>
  <c r="C2115" i="7"/>
  <c r="C2116" i="7"/>
  <c r="C2117" i="7"/>
  <c r="C2118" i="7"/>
  <c r="C2119" i="7"/>
  <c r="C2120" i="7"/>
  <c r="C2121" i="7"/>
  <c r="C2122" i="7"/>
  <c r="C2123" i="7"/>
  <c r="C2124" i="7"/>
  <c r="C2125" i="7"/>
  <c r="C2126" i="7"/>
  <c r="C2127" i="7"/>
  <c r="C2128" i="7"/>
  <c r="C2129" i="7"/>
  <c r="C2130" i="7"/>
  <c r="C2131" i="7"/>
  <c r="C2132" i="7"/>
  <c r="C2133" i="7"/>
  <c r="C2134" i="7"/>
  <c r="C2135" i="7"/>
  <c r="C2136" i="7"/>
  <c r="C2137" i="7"/>
  <c r="C2138" i="7"/>
  <c r="C2139" i="7"/>
  <c r="C2140" i="7"/>
  <c r="C2141" i="7"/>
  <c r="C2142" i="7"/>
  <c r="C2143" i="7"/>
  <c r="C2144" i="7"/>
  <c r="C2145" i="7"/>
  <c r="C2146" i="7"/>
  <c r="C2147" i="7"/>
  <c r="C2148" i="7"/>
  <c r="C2149" i="7"/>
  <c r="C2150" i="7"/>
  <c r="C2151" i="7"/>
  <c r="C2152" i="7"/>
  <c r="C2153" i="7"/>
  <c r="C2154" i="7"/>
  <c r="C2155" i="7"/>
  <c r="C2156" i="7"/>
  <c r="C2157" i="7"/>
  <c r="C2158" i="7"/>
  <c r="C2159" i="7"/>
  <c r="C2160" i="7"/>
  <c r="C2161" i="7"/>
  <c r="C2162" i="7"/>
  <c r="C2163" i="7"/>
  <c r="C2164" i="7"/>
  <c r="C2165" i="7"/>
  <c r="C2166" i="7"/>
  <c r="C2167" i="7"/>
  <c r="C2168" i="7"/>
  <c r="C2169" i="7"/>
  <c r="C2170" i="7"/>
  <c r="C2171" i="7"/>
  <c r="C2172" i="7"/>
  <c r="C2173" i="7"/>
  <c r="C2174" i="7"/>
  <c r="C2175" i="7"/>
  <c r="C2176" i="7"/>
  <c r="C2177" i="7"/>
  <c r="C2178" i="7"/>
  <c r="C2179" i="7"/>
  <c r="C2180" i="7"/>
  <c r="C2181" i="7"/>
  <c r="C2182" i="7"/>
  <c r="C2183" i="7"/>
  <c r="C2184" i="7"/>
  <c r="C2185" i="7"/>
  <c r="C2186" i="7"/>
  <c r="C2187" i="7"/>
  <c r="C2188" i="7"/>
  <c r="C2189" i="7"/>
  <c r="C2190" i="7"/>
  <c r="C2191" i="7"/>
  <c r="C2192" i="7"/>
  <c r="C2193" i="7"/>
  <c r="C2194" i="7"/>
  <c r="C2195" i="7"/>
  <c r="C2196" i="7"/>
  <c r="C2197" i="7"/>
  <c r="C2198" i="7"/>
  <c r="C2199" i="7"/>
  <c r="C2200" i="7"/>
  <c r="C2201" i="7"/>
  <c r="C2202" i="7"/>
  <c r="C2203" i="7"/>
  <c r="C2204" i="7"/>
  <c r="C2205" i="7"/>
  <c r="C2206" i="7"/>
  <c r="C2207" i="7"/>
  <c r="C2208" i="7"/>
  <c r="C2209" i="7"/>
  <c r="C2210" i="7"/>
  <c r="C2211" i="7"/>
  <c r="C2212" i="7"/>
  <c r="C2213" i="7"/>
  <c r="C2214" i="7"/>
  <c r="C2215" i="7"/>
  <c r="C2216" i="7"/>
  <c r="C2217" i="7"/>
  <c r="C2218" i="7"/>
  <c r="C2219" i="7"/>
  <c r="C2220" i="7"/>
  <c r="C2221" i="7"/>
  <c r="C2222" i="7"/>
  <c r="C2223" i="7"/>
  <c r="C2224" i="7"/>
  <c r="C2225" i="7"/>
  <c r="C2226" i="7"/>
  <c r="C2227" i="7"/>
  <c r="C2228" i="7"/>
  <c r="C2229" i="7"/>
  <c r="C2230" i="7"/>
  <c r="C2231" i="7"/>
  <c r="C2232" i="7"/>
  <c r="C2233" i="7"/>
  <c r="C2242" i="7"/>
  <c r="C2250" i="7"/>
  <c r="C2238" i="7"/>
  <c r="C2241" i="7"/>
  <c r="C2236" i="7"/>
  <c r="C2246" i="7"/>
  <c r="C2253" i="7"/>
  <c r="C2245" i="7"/>
  <c r="C2247" i="7"/>
  <c r="C2234" i="7"/>
  <c r="C2240" i="7"/>
  <c r="C2244" i="7"/>
  <c r="C2248" i="7"/>
  <c r="C2252" i="7"/>
  <c r="C2251" i="7"/>
  <c r="C2239" i="7"/>
  <c r="C2249" i="7"/>
  <c r="C2237" i="7"/>
  <c r="C2235" i="7"/>
  <c r="C2243" i="7"/>
  <c r="C2255" i="7"/>
  <c r="C2256" i="7"/>
  <c r="C2257" i="7"/>
  <c r="C2258" i="7"/>
  <c r="C2259" i="7"/>
  <c r="C2260" i="7"/>
  <c r="C2261" i="7"/>
  <c r="C2262" i="7"/>
  <c r="C2263" i="7"/>
  <c r="C2264" i="7"/>
  <c r="C2265" i="7"/>
  <c r="C2266" i="7"/>
  <c r="C2267" i="7"/>
  <c r="C2268" i="7"/>
  <c r="C2269" i="7"/>
  <c r="C2270" i="7"/>
  <c r="C2271" i="7"/>
  <c r="C2272" i="7"/>
  <c r="C2273" i="7"/>
  <c r="C2274" i="7"/>
  <c r="C2275" i="7"/>
  <c r="C2276" i="7"/>
  <c r="C2277" i="7"/>
  <c r="C2278" i="7"/>
  <c r="C2279" i="7"/>
  <c r="C2280" i="7"/>
  <c r="C2281" i="7"/>
  <c r="C2282" i="7"/>
  <c r="C2283" i="7"/>
  <c r="C2284" i="7"/>
  <c r="C2285" i="7"/>
  <c r="C2286" i="7"/>
  <c r="C2287" i="7"/>
  <c r="C2288" i="7"/>
  <c r="C2289" i="7"/>
  <c r="C2290" i="7"/>
  <c r="C2291" i="7"/>
  <c r="C2292" i="7"/>
  <c r="C2293" i="7"/>
  <c r="C2294" i="7"/>
  <c r="C2295" i="7"/>
  <c r="C2296" i="7"/>
  <c r="C2297" i="7"/>
  <c r="C2298" i="7"/>
  <c r="C2299" i="7"/>
  <c r="C2300" i="7"/>
  <c r="C2301" i="7"/>
  <c r="C2302" i="7"/>
  <c r="C2303" i="7"/>
  <c r="C2304" i="7"/>
  <c r="C2305" i="7"/>
  <c r="C2306" i="7"/>
  <c r="C2307" i="7"/>
  <c r="C2308" i="7"/>
  <c r="C2309" i="7"/>
  <c r="C2310" i="7"/>
  <c r="C2311" i="7"/>
  <c r="C2312" i="7"/>
  <c r="C2313" i="7"/>
  <c r="C2314" i="7"/>
  <c r="C2315" i="7"/>
  <c r="C2316" i="7"/>
  <c r="C2317" i="7"/>
  <c r="C2318" i="7"/>
  <c r="C2319" i="7"/>
  <c r="C2320" i="7"/>
  <c r="C2321" i="7"/>
  <c r="C2322" i="7"/>
  <c r="C2323" i="7"/>
  <c r="C2324" i="7"/>
  <c r="C2325" i="7"/>
  <c r="C2326" i="7"/>
  <c r="C2327" i="7"/>
  <c r="C2328" i="7"/>
  <c r="C2329" i="7"/>
  <c r="C2330" i="7"/>
  <c r="C2331" i="7"/>
  <c r="C2332" i="7"/>
  <c r="C2333" i="7"/>
  <c r="C2334" i="7"/>
  <c r="C2335" i="7"/>
  <c r="C2336" i="7"/>
  <c r="C2337" i="7"/>
  <c r="C2338" i="7"/>
  <c r="C2339" i="7"/>
  <c r="C2340" i="7"/>
  <c r="C2341" i="7"/>
  <c r="C2342" i="7"/>
  <c r="C2343" i="7"/>
  <c r="C2344" i="7"/>
  <c r="C2345" i="7"/>
  <c r="C2346" i="7"/>
  <c r="C2347" i="7"/>
  <c r="C2348" i="7"/>
  <c r="C2349" i="7"/>
  <c r="C2350" i="7"/>
  <c r="C2351" i="7"/>
  <c r="C2352" i="7"/>
  <c r="C2353" i="7"/>
  <c r="C2354" i="7"/>
  <c r="C2355" i="7"/>
  <c r="C2356" i="7"/>
  <c r="C2357" i="7"/>
  <c r="C2358" i="7"/>
  <c r="C2359" i="7"/>
  <c r="C2360" i="7"/>
  <c r="C2361" i="7"/>
  <c r="C2362" i="7"/>
  <c r="C2363" i="7"/>
  <c r="C2364" i="7"/>
  <c r="C2365" i="7"/>
  <c r="C2366" i="7"/>
  <c r="C2367" i="7"/>
  <c r="C2368" i="7"/>
  <c r="C2369" i="7"/>
  <c r="C2370" i="7"/>
  <c r="C2371" i="7"/>
  <c r="C2372" i="7"/>
  <c r="C2373" i="7"/>
  <c r="C2374" i="7"/>
  <c r="C2375" i="7"/>
  <c r="C2376" i="7"/>
  <c r="C2377" i="7"/>
  <c r="C2378" i="7"/>
  <c r="C2379" i="7"/>
  <c r="C2380" i="7"/>
  <c r="C2381" i="7"/>
  <c r="C2382" i="7"/>
  <c r="C2383" i="7"/>
  <c r="C2384" i="7"/>
  <c r="C2385" i="7"/>
  <c r="C2386" i="7"/>
  <c r="C2387" i="7"/>
  <c r="C2388" i="7"/>
  <c r="C2389" i="7"/>
  <c r="C2390" i="7"/>
  <c r="C2391" i="7"/>
  <c r="C2392" i="7"/>
  <c r="C2393" i="7"/>
  <c r="C2394" i="7"/>
  <c r="C2395" i="7"/>
  <c r="C2396" i="7"/>
  <c r="C2397" i="7"/>
  <c r="C2398" i="7"/>
  <c r="C2399" i="7"/>
  <c r="C2400" i="7"/>
  <c r="C2401" i="7"/>
  <c r="C2402" i="7"/>
  <c r="C2403" i="7"/>
  <c r="C2404" i="7"/>
  <c r="C2405" i="7"/>
  <c r="C2406" i="7"/>
  <c r="C2407" i="7"/>
  <c r="C2408" i="7"/>
  <c r="C2409" i="7"/>
  <c r="C2410" i="7"/>
  <c r="C2411" i="7"/>
  <c r="C2423" i="7"/>
  <c r="C2424" i="7"/>
  <c r="C2425" i="7"/>
  <c r="C2426" i="7"/>
  <c r="C2427" i="7"/>
  <c r="C2428" i="7"/>
  <c r="C2429" i="7"/>
  <c r="C2430" i="7"/>
  <c r="C2431" i="7"/>
  <c r="C2432" i="7"/>
  <c r="C2433" i="7"/>
  <c r="C2434" i="7"/>
  <c r="C2435" i="7"/>
  <c r="C2436" i="7"/>
  <c r="C2437" i="7"/>
  <c r="C2438" i="7"/>
  <c r="C2439" i="7"/>
  <c r="C2440" i="7"/>
  <c r="C2441" i="7"/>
  <c r="C2442" i="7"/>
  <c r="C2443" i="7"/>
  <c r="C2444" i="7"/>
  <c r="C2445" i="7"/>
  <c r="C2446" i="7"/>
  <c r="C2447" i="7"/>
  <c r="C2448" i="7"/>
  <c r="C2449" i="7"/>
  <c r="C2450" i="7"/>
  <c r="C2451" i="7"/>
  <c r="C2452" i="7"/>
  <c r="C2453" i="7"/>
  <c r="C2454" i="7"/>
  <c r="C2455" i="7"/>
  <c r="C2456" i="7"/>
  <c r="C2457" i="7"/>
  <c r="C2458" i="7"/>
  <c r="C2459" i="7"/>
  <c r="C2460" i="7"/>
  <c r="C2461" i="7"/>
  <c r="C2462" i="7"/>
  <c r="C2463" i="7"/>
  <c r="C2464" i="7"/>
  <c r="C2465" i="7"/>
  <c r="C2466" i="7"/>
  <c r="C2467" i="7"/>
  <c r="C2468" i="7"/>
  <c r="C2469" i="7"/>
  <c r="C2470" i="7"/>
  <c r="C2471" i="7"/>
  <c r="C2472" i="7"/>
  <c r="C2473" i="7"/>
  <c r="C2474" i="7"/>
  <c r="C2475" i="7"/>
  <c r="C2476" i="7"/>
  <c r="C2477" i="7"/>
  <c r="C2478" i="7"/>
  <c r="C2479" i="7"/>
  <c r="C2480" i="7"/>
  <c r="C2481" i="7"/>
  <c r="C2482" i="7"/>
  <c r="C2483" i="7"/>
  <c r="C2484" i="7"/>
  <c r="C2485" i="7"/>
  <c r="C2486" i="7"/>
  <c r="C2487" i="7"/>
  <c r="C2488" i="7"/>
  <c r="C2489" i="7"/>
  <c r="C2490" i="7"/>
  <c r="C2491" i="7"/>
  <c r="C2492" i="7"/>
  <c r="C2493" i="7"/>
  <c r="C2494" i="7"/>
  <c r="C2495" i="7"/>
  <c r="C2496" i="7"/>
  <c r="C2497" i="7"/>
  <c r="C2498" i="7"/>
  <c r="C2499" i="7"/>
  <c r="C2500" i="7"/>
  <c r="C2501" i="7"/>
  <c r="C2502" i="7"/>
  <c r="C2503" i="7"/>
  <c r="C2504" i="7"/>
  <c r="C2505" i="7"/>
  <c r="C2506" i="7"/>
  <c r="C2507" i="7"/>
  <c r="C2508" i="7"/>
  <c r="C2509" i="7"/>
  <c r="C2510" i="7"/>
  <c r="C2511" i="7"/>
  <c r="C2512" i="7"/>
  <c r="C2513" i="7"/>
  <c r="C2514" i="7"/>
  <c r="C2515" i="7"/>
  <c r="C2516" i="7"/>
  <c r="C2517" i="7"/>
  <c r="C2518" i="7"/>
  <c r="C2519" i="7"/>
  <c r="C2520" i="7"/>
  <c r="C2521" i="7"/>
  <c r="C2522" i="7"/>
  <c r="C2523" i="7"/>
  <c r="C2524" i="7"/>
  <c r="C2525" i="7"/>
  <c r="C2526" i="7"/>
  <c r="C2527" i="7"/>
  <c r="C2528" i="7"/>
  <c r="C2529" i="7"/>
  <c r="C2530" i="7"/>
  <c r="C2531" i="7"/>
  <c r="C2532" i="7"/>
  <c r="C2533" i="7"/>
  <c r="C2534" i="7"/>
  <c r="C2535" i="7"/>
  <c r="C2536" i="7"/>
  <c r="C2537" i="7"/>
  <c r="C2538" i="7"/>
  <c r="C2539" i="7"/>
  <c r="C2540" i="7"/>
  <c r="C2541" i="7"/>
  <c r="C2542" i="7"/>
  <c r="C2543" i="7"/>
  <c r="C2544" i="7"/>
  <c r="C2545" i="7"/>
  <c r="C2546" i="7"/>
  <c r="C2547" i="7"/>
  <c r="C2548" i="7"/>
  <c r="C2549" i="7"/>
  <c r="C2550" i="7"/>
  <c r="C2551" i="7"/>
  <c r="C2552" i="7"/>
  <c r="C2553" i="7"/>
  <c r="C2554" i="7"/>
  <c r="C2555" i="7"/>
  <c r="C2556" i="7"/>
  <c r="C2557" i="7"/>
  <c r="C2558" i="7"/>
  <c r="C2559" i="7"/>
  <c r="C2560" i="7"/>
  <c r="C2561" i="7"/>
  <c r="C2562" i="7"/>
  <c r="C2563" i="7"/>
  <c r="C2564" i="7"/>
  <c r="C2565" i="7"/>
  <c r="C2566" i="7"/>
  <c r="C2567" i="7"/>
  <c r="C2568" i="7"/>
  <c r="C2569" i="7"/>
  <c r="C2570" i="7"/>
  <c r="C2571" i="7"/>
  <c r="C2572" i="7"/>
  <c r="C2573" i="7"/>
  <c r="C2574" i="7"/>
  <c r="C2575" i="7"/>
  <c r="C2576" i="7"/>
  <c r="C2577" i="7"/>
  <c r="C2578" i="7"/>
  <c r="C2579" i="7"/>
  <c r="C2580" i="7"/>
  <c r="C2581" i="7"/>
  <c r="C2582" i="7"/>
  <c r="C2583" i="7"/>
  <c r="C2584" i="7"/>
  <c r="C2585" i="7"/>
  <c r="C2586" i="7"/>
  <c r="C2587" i="7"/>
  <c r="C2588" i="7"/>
  <c r="C2589" i="7"/>
  <c r="C2590" i="7"/>
  <c r="C2591" i="7"/>
  <c r="C2592" i="7"/>
  <c r="C2593" i="7"/>
  <c r="C2594" i="7"/>
  <c r="C2595" i="7"/>
  <c r="C2596" i="7"/>
  <c r="C2597" i="7"/>
  <c r="C2598" i="7"/>
  <c r="C2599" i="7"/>
  <c r="C2600" i="7"/>
  <c r="C2601" i="7"/>
  <c r="C2602" i="7"/>
  <c r="C2603" i="7"/>
  <c r="C2604" i="7"/>
  <c r="C2605" i="7"/>
  <c r="C2606" i="7"/>
  <c r="C2607" i="7"/>
  <c r="C2608" i="7"/>
  <c r="C2609" i="7"/>
  <c r="C2610" i="7"/>
  <c r="C2611" i="7"/>
  <c r="C2612" i="7"/>
  <c r="C2613" i="7"/>
  <c r="C2614" i="7"/>
  <c r="C2615" i="7"/>
  <c r="C2616" i="7"/>
  <c r="C2617" i="7"/>
  <c r="C2618" i="7"/>
  <c r="C2619" i="7"/>
  <c r="C2620" i="7"/>
  <c r="C2621" i="7"/>
  <c r="C2622" i="7"/>
  <c r="C2623" i="7"/>
  <c r="C2624" i="7"/>
  <c r="C2625" i="7"/>
  <c r="C2626" i="7"/>
  <c r="C2627" i="7"/>
  <c r="C2628" i="7"/>
  <c r="C2629" i="7"/>
  <c r="C2630" i="7"/>
  <c r="C2631" i="7"/>
  <c r="C2632" i="7"/>
  <c r="C2633" i="7"/>
  <c r="C2634" i="7"/>
  <c r="C2635" i="7"/>
  <c r="C2636" i="7"/>
  <c r="C2637" i="7"/>
  <c r="C2638" i="7"/>
  <c r="C2639" i="7"/>
  <c r="C2640" i="7"/>
  <c r="C2641" i="7"/>
  <c r="C2642" i="7"/>
  <c r="C2643" i="7"/>
  <c r="C2644" i="7"/>
  <c r="C2645" i="7"/>
  <c r="C2646" i="7"/>
  <c r="C2647" i="7"/>
  <c r="C2648" i="7"/>
  <c r="C2649" i="7"/>
  <c r="C2650" i="7"/>
  <c r="C2651" i="7"/>
  <c r="C2652" i="7"/>
  <c r="C2653" i="7"/>
  <c r="C2654" i="7"/>
  <c r="C2655" i="7"/>
  <c r="C2656" i="7"/>
  <c r="C2657" i="7"/>
  <c r="C2658" i="7"/>
  <c r="C2659" i="7"/>
  <c r="C2660" i="7"/>
  <c r="C2661" i="7"/>
  <c r="C2662" i="7"/>
  <c r="C2663" i="7"/>
  <c r="C2664" i="7"/>
  <c r="C2665" i="7"/>
  <c r="C2666" i="7"/>
  <c r="C2667" i="7"/>
  <c r="C2668" i="7"/>
  <c r="C2669" i="7"/>
  <c r="C2670" i="7"/>
  <c r="C2671" i="7"/>
  <c r="C2672" i="7"/>
  <c r="C2673" i="7"/>
  <c r="C2674" i="7"/>
  <c r="C2675" i="7"/>
  <c r="C2676" i="7"/>
  <c r="C2677" i="7"/>
  <c r="C2678" i="7"/>
  <c r="C2679" i="7"/>
  <c r="C2680" i="7"/>
  <c r="C2681" i="7"/>
  <c r="C2682" i="7"/>
  <c r="C2683" i="7"/>
  <c r="C2684" i="7"/>
  <c r="C2685" i="7"/>
  <c r="C2686" i="7"/>
  <c r="C2687" i="7"/>
  <c r="C2688" i="7"/>
  <c r="C2689" i="7"/>
  <c r="C2690" i="7"/>
  <c r="C2691" i="7"/>
  <c r="C2692" i="7"/>
  <c r="C2693" i="7"/>
  <c r="C2694" i="7"/>
  <c r="C2695" i="7"/>
  <c r="C2696" i="7"/>
  <c r="C2697" i="7"/>
  <c r="C2698" i="7"/>
  <c r="C2699" i="7"/>
  <c r="C2700" i="7"/>
  <c r="C2701" i="7"/>
  <c r="C2702" i="7"/>
  <c r="C2703" i="7"/>
  <c r="C2704" i="7"/>
  <c r="C2705" i="7"/>
  <c r="C2706" i="7"/>
  <c r="C2707" i="7"/>
  <c r="C2708" i="7"/>
  <c r="C2709" i="7"/>
  <c r="C2710" i="7"/>
  <c r="C2711" i="7"/>
  <c r="C2712" i="7"/>
  <c r="C2713" i="7"/>
  <c r="C2714" i="7"/>
  <c r="C2715" i="7"/>
  <c r="C2716" i="7"/>
  <c r="C2717" i="7"/>
  <c r="C2718" i="7"/>
  <c r="C2719" i="7"/>
  <c r="C2720" i="7"/>
  <c r="C2721" i="7"/>
  <c r="C2722" i="7"/>
  <c r="C2723" i="7"/>
  <c r="C2724" i="7"/>
  <c r="C2725" i="7"/>
  <c r="C2726" i="7"/>
  <c r="C2727" i="7"/>
  <c r="C2728" i="7"/>
  <c r="C2729" i="7"/>
  <c r="C2730" i="7"/>
  <c r="C2731" i="7"/>
  <c r="C2732" i="7"/>
  <c r="C2733" i="7"/>
  <c r="C2734" i="7"/>
  <c r="C2735" i="7"/>
  <c r="C2736" i="7"/>
  <c r="C2737" i="7"/>
  <c r="C2738" i="7"/>
  <c r="C2739" i="7"/>
  <c r="C2740" i="7"/>
  <c r="C2741" i="7"/>
  <c r="C2742" i="7"/>
  <c r="C2743" i="7"/>
  <c r="C2744" i="7"/>
  <c r="C2745" i="7"/>
  <c r="C2746" i="7"/>
  <c r="C2747" i="7"/>
  <c r="C2748" i="7"/>
  <c r="C2749" i="7"/>
  <c r="C2750" i="7"/>
  <c r="C2751" i="7"/>
  <c r="C2752" i="7"/>
  <c r="C2753" i="7"/>
  <c r="C2754" i="7"/>
  <c r="C2755" i="7"/>
  <c r="C2756" i="7"/>
  <c r="C2757" i="7"/>
  <c r="C2758" i="7"/>
  <c r="C2759" i="7"/>
  <c r="C2760" i="7"/>
  <c r="C2761" i="7"/>
  <c r="C2762" i="7"/>
  <c r="C2763" i="7"/>
  <c r="C2764" i="7"/>
  <c r="C2765" i="7"/>
  <c r="C2766" i="7"/>
  <c r="C2767" i="7"/>
  <c r="C2768" i="7"/>
  <c r="C2769" i="7"/>
  <c r="C2770" i="7"/>
  <c r="C2771" i="7"/>
  <c r="C2772" i="7"/>
  <c r="C2773" i="7"/>
  <c r="C2774" i="7"/>
  <c r="C2775" i="7"/>
  <c r="C2776" i="7"/>
  <c r="C2777" i="7"/>
  <c r="C2778" i="7"/>
  <c r="C2779" i="7"/>
  <c r="C2780" i="7"/>
  <c r="C2781" i="7"/>
  <c r="C2782" i="7"/>
  <c r="C2783" i="7"/>
  <c r="C2784" i="7"/>
  <c r="C2785" i="7"/>
  <c r="C2786" i="7"/>
  <c r="C2787" i="7"/>
  <c r="C2788" i="7"/>
  <c r="C2789" i="7"/>
  <c r="C2790" i="7"/>
  <c r="C2791" i="7"/>
  <c r="C2792" i="7"/>
  <c r="C2793" i="7"/>
  <c r="C2794" i="7"/>
  <c r="C2795" i="7"/>
  <c r="C2796" i="7"/>
  <c r="C2797" i="7"/>
  <c r="C2798" i="7"/>
  <c r="C2799" i="7"/>
  <c r="C2800" i="7"/>
  <c r="C2801" i="7"/>
  <c r="C2802" i="7"/>
  <c r="C2803" i="7"/>
  <c r="C2804" i="7"/>
  <c r="C2805" i="7"/>
  <c r="C2806" i="7"/>
  <c r="C2807" i="7"/>
  <c r="C2808" i="7"/>
  <c r="C2809" i="7"/>
  <c r="C2810" i="7"/>
  <c r="C2811" i="7"/>
  <c r="C2812" i="7"/>
  <c r="C2813" i="7"/>
  <c r="C2814" i="7"/>
  <c r="C2815" i="7"/>
  <c r="C2816" i="7"/>
  <c r="C2817" i="7"/>
  <c r="C2818" i="7"/>
  <c r="C2819" i="7"/>
  <c r="C2820" i="7"/>
  <c r="C2821" i="7"/>
  <c r="C2822" i="7"/>
  <c r="C2823" i="7"/>
  <c r="C2824" i="7"/>
  <c r="C2825" i="7"/>
  <c r="C2826" i="7"/>
  <c r="C2827" i="7"/>
  <c r="C2828" i="7"/>
  <c r="C2829" i="7"/>
  <c r="C2830" i="7"/>
  <c r="C2831" i="7"/>
  <c r="C2832" i="7"/>
  <c r="C2833" i="7"/>
  <c r="C2834" i="7"/>
  <c r="C2835" i="7"/>
  <c r="C2836" i="7"/>
  <c r="C2837" i="7"/>
  <c r="C2838" i="7"/>
  <c r="C2839" i="7"/>
  <c r="C2840" i="7"/>
  <c r="C2841" i="7"/>
  <c r="C2842" i="7"/>
  <c r="C2843" i="7"/>
  <c r="C2844" i="7"/>
  <c r="C2845" i="7"/>
  <c r="C2846" i="7"/>
  <c r="C2847" i="7"/>
  <c r="C2848" i="7"/>
  <c r="C2849" i="7"/>
  <c r="C2850" i="7"/>
  <c r="C2851" i="7"/>
  <c r="C2852" i="7"/>
  <c r="C2853" i="7"/>
  <c r="C2854" i="7"/>
  <c r="C2855" i="7"/>
  <c r="C2856" i="7"/>
  <c r="C2857" i="7"/>
  <c r="C2858" i="7"/>
  <c r="C2859" i="7"/>
  <c r="C2860" i="7"/>
  <c r="C2861" i="7"/>
  <c r="C2862" i="7"/>
  <c r="C2863" i="7"/>
  <c r="C2864" i="7"/>
  <c r="C2865" i="7"/>
  <c r="C2866" i="7"/>
  <c r="C2867" i="7"/>
  <c r="C2868" i="7"/>
  <c r="C2869" i="7"/>
  <c r="C2870" i="7"/>
  <c r="C2871" i="7"/>
  <c r="C2872" i="7"/>
  <c r="C2873" i="7"/>
  <c r="C2874" i="7"/>
  <c r="C2875" i="7"/>
  <c r="C2876" i="7"/>
  <c r="C2877" i="7"/>
  <c r="C2878" i="7"/>
  <c r="C2879" i="7"/>
  <c r="C2880" i="7"/>
  <c r="C2881" i="7"/>
  <c r="C2882" i="7"/>
  <c r="C2883" i="7"/>
  <c r="C2884" i="7"/>
  <c r="C2885" i="7"/>
  <c r="C2886" i="7"/>
  <c r="C2887" i="7"/>
  <c r="C2888" i="7"/>
  <c r="C2889" i="7"/>
  <c r="C2890" i="7"/>
  <c r="C2891" i="7"/>
  <c r="C2892" i="7"/>
  <c r="C2893" i="7"/>
  <c r="C2894" i="7"/>
  <c r="C2895" i="7"/>
  <c r="C2896" i="7"/>
  <c r="C2897" i="7"/>
  <c r="C2898" i="7"/>
  <c r="C2899" i="7"/>
  <c r="C2900" i="7"/>
  <c r="C2901" i="7"/>
  <c r="C2902" i="7"/>
  <c r="C2903" i="7"/>
  <c r="C2904" i="7"/>
  <c r="C2905" i="7"/>
  <c r="C2906" i="7"/>
  <c r="C2907" i="7"/>
  <c r="C2908" i="7"/>
  <c r="C2909" i="7"/>
  <c r="C2910" i="7"/>
  <c r="C2911" i="7"/>
  <c r="C2912" i="7"/>
  <c r="C2913" i="7"/>
  <c r="C2914" i="7"/>
  <c r="C2915" i="7"/>
  <c r="C2916" i="7"/>
  <c r="C2917" i="7"/>
  <c r="C2918" i="7"/>
  <c r="C2919" i="7"/>
  <c r="C2920" i="7"/>
  <c r="C2921" i="7"/>
  <c r="C2922" i="7"/>
  <c r="C2923" i="7"/>
  <c r="C2924" i="7"/>
  <c r="C2925" i="7"/>
  <c r="C2926" i="7"/>
  <c r="C2927" i="7"/>
  <c r="C2928" i="7"/>
  <c r="C2929" i="7"/>
  <c r="C2930" i="7"/>
  <c r="C2931" i="7"/>
  <c r="C2932" i="7"/>
  <c r="C2933" i="7"/>
  <c r="C2934" i="7"/>
  <c r="C2935" i="7"/>
  <c r="C2936" i="7"/>
  <c r="C2937" i="7"/>
  <c r="C2938" i="7"/>
  <c r="C2939" i="7"/>
  <c r="C2940" i="7"/>
  <c r="C2941" i="7"/>
  <c r="C2942" i="7"/>
  <c r="C2943" i="7"/>
  <c r="C2944" i="7"/>
  <c r="C2945" i="7"/>
  <c r="C2946" i="7"/>
  <c r="C2947" i="7"/>
  <c r="C2948" i="7"/>
  <c r="C2949" i="7"/>
  <c r="C2950" i="7"/>
  <c r="C2951" i="7"/>
  <c r="C2952" i="7"/>
  <c r="C2953" i="7"/>
  <c r="C2954" i="7"/>
  <c r="C2955" i="7"/>
  <c r="C2956" i="7"/>
  <c r="C2957" i="7"/>
  <c r="C2958" i="7"/>
  <c r="C2959" i="7"/>
  <c r="C2960" i="7"/>
  <c r="C2961" i="7"/>
  <c r="C2962" i="7"/>
  <c r="C2963" i="7"/>
  <c r="C2964" i="7"/>
  <c r="C2965" i="7"/>
  <c r="C2966" i="7"/>
  <c r="C2967" i="7"/>
  <c r="C2968" i="7"/>
  <c r="C2969" i="7"/>
  <c r="C2970" i="7"/>
  <c r="C2971" i="7"/>
  <c r="C2972" i="7"/>
  <c r="C2973" i="7"/>
  <c r="C2974" i="7"/>
  <c r="C2975" i="7"/>
  <c r="C2976" i="7"/>
  <c r="C2977" i="7"/>
  <c r="C2978" i="7"/>
  <c r="C2979" i="7"/>
  <c r="C2980" i="7"/>
  <c r="C2981" i="7"/>
  <c r="C2982" i="7"/>
  <c r="C2983" i="7"/>
  <c r="C2984" i="7"/>
  <c r="C2985" i="7"/>
  <c r="C2986" i="7"/>
  <c r="C2987" i="7"/>
  <c r="C2988" i="7"/>
  <c r="C2989" i="7"/>
  <c r="C2990" i="7"/>
  <c r="C2991" i="7"/>
  <c r="C2992" i="7"/>
  <c r="C2993" i="7"/>
  <c r="C2994" i="7"/>
  <c r="C2995" i="7"/>
  <c r="C2996" i="7"/>
  <c r="C2997" i="7"/>
  <c r="C2998" i="7"/>
  <c r="C2999" i="7"/>
  <c r="C3000" i="7"/>
  <c r="C3001" i="7"/>
  <c r="C3002" i="7"/>
  <c r="C3003" i="7"/>
  <c r="C3004" i="7"/>
  <c r="C3005" i="7"/>
  <c r="C3006" i="7"/>
  <c r="C3007" i="7"/>
  <c r="C3008" i="7"/>
  <c r="C3009" i="7"/>
  <c r="C3010" i="7"/>
  <c r="C3011" i="7"/>
  <c r="C3012" i="7"/>
  <c r="C3013" i="7"/>
  <c r="C3014" i="7"/>
  <c r="C3015" i="7"/>
  <c r="C3016" i="7"/>
  <c r="C3017" i="7"/>
  <c r="C3018" i="7"/>
  <c r="C3019" i="7"/>
  <c r="C3020" i="7"/>
  <c r="C3021" i="7"/>
  <c r="C3022" i="7"/>
  <c r="C3023" i="7"/>
  <c r="C3024" i="7"/>
  <c r="C3025" i="7"/>
  <c r="C3026" i="7"/>
  <c r="C3027" i="7"/>
  <c r="C3028" i="7"/>
  <c r="C3029" i="7"/>
  <c r="C3030" i="7"/>
  <c r="C3031" i="7"/>
  <c r="C3032" i="7"/>
  <c r="C3033" i="7"/>
  <c r="C3034" i="7"/>
  <c r="C3035" i="7"/>
  <c r="C3036" i="7"/>
  <c r="C3037" i="7"/>
  <c r="C3038" i="7"/>
  <c r="C3039" i="7"/>
  <c r="C3040" i="7"/>
  <c r="C3041" i="7"/>
  <c r="C3042" i="7"/>
  <c r="C3043" i="7"/>
  <c r="C3044" i="7"/>
  <c r="C3045" i="7"/>
  <c r="C3046" i="7"/>
  <c r="C3047" i="7"/>
  <c r="C3048" i="7"/>
  <c r="C3049" i="7"/>
  <c r="C3050" i="7"/>
  <c r="C3051" i="7"/>
  <c r="C3052" i="7"/>
  <c r="C3053" i="7"/>
  <c r="C3054" i="7"/>
  <c r="C3055" i="7"/>
  <c r="C3056" i="7"/>
  <c r="C3057" i="7"/>
  <c r="C3058" i="7"/>
  <c r="C3059" i="7"/>
  <c r="C3060" i="7"/>
  <c r="C3061" i="7"/>
  <c r="C3062" i="7"/>
  <c r="C3063" i="7"/>
  <c r="C3064" i="7"/>
  <c r="C3065" i="7"/>
  <c r="C3066" i="7"/>
  <c r="C3067" i="7"/>
  <c r="C3068" i="7"/>
  <c r="C3069" i="7"/>
  <c r="C3070" i="7"/>
  <c r="C3071" i="7"/>
  <c r="C3072" i="7"/>
  <c r="C3073" i="7"/>
  <c r="C3074" i="7"/>
  <c r="C3075" i="7"/>
  <c r="C3076" i="7"/>
  <c r="C3077" i="7"/>
  <c r="C3078" i="7"/>
  <c r="C3079" i="7"/>
  <c r="C3080" i="7"/>
  <c r="C3081" i="7"/>
  <c r="C3082" i="7"/>
  <c r="C3083" i="7"/>
  <c r="C3084" i="7"/>
  <c r="C3085" i="7"/>
  <c r="C3086" i="7"/>
  <c r="C3087" i="7"/>
  <c r="C3088" i="7"/>
  <c r="C3089" i="7"/>
  <c r="C3090" i="7"/>
  <c r="C3091" i="7"/>
  <c r="C3092" i="7"/>
  <c r="C3093" i="7"/>
  <c r="C3094" i="7"/>
  <c r="C3095" i="7"/>
  <c r="C3096" i="7"/>
  <c r="C3097" i="7"/>
  <c r="C3098" i="7"/>
  <c r="C3099" i="7"/>
  <c r="C3100" i="7"/>
  <c r="C3101" i="7"/>
  <c r="C3102" i="7"/>
  <c r="C3103" i="7"/>
  <c r="C3104" i="7"/>
  <c r="C3105" i="7"/>
  <c r="C3106" i="7"/>
  <c r="C3107" i="7"/>
  <c r="C3108" i="7"/>
  <c r="C3109" i="7"/>
  <c r="C3110" i="7"/>
  <c r="C3111" i="7"/>
  <c r="C3112" i="7"/>
  <c r="C3113" i="7"/>
  <c r="C3114" i="7"/>
  <c r="C3115" i="7"/>
  <c r="C3116" i="7"/>
  <c r="C3117" i="7"/>
  <c r="C3118" i="7"/>
  <c r="C3119" i="7"/>
  <c r="C3120" i="7"/>
  <c r="C3121" i="7"/>
  <c r="C3122" i="7"/>
  <c r="C3123" i="7"/>
  <c r="C3124" i="7"/>
  <c r="C3125" i="7"/>
  <c r="C3126" i="7"/>
  <c r="C3127" i="7"/>
  <c r="C3128" i="7"/>
  <c r="C3129" i="7"/>
  <c r="C3130" i="7"/>
  <c r="C3131" i="7"/>
  <c r="C3132" i="7"/>
  <c r="C3133" i="7"/>
  <c r="C3134" i="7"/>
  <c r="C3135" i="7"/>
  <c r="C3136" i="7"/>
  <c r="C3137" i="7"/>
  <c r="C3138" i="7"/>
  <c r="C3139" i="7"/>
  <c r="C3140" i="7"/>
  <c r="C3141" i="7"/>
  <c r="C3142" i="7"/>
  <c r="C3143" i="7"/>
  <c r="C3144" i="7"/>
  <c r="C3145" i="7"/>
  <c r="C3146" i="7"/>
  <c r="C3147" i="7"/>
  <c r="C3148" i="7"/>
  <c r="C3149" i="7"/>
  <c r="C3150" i="7"/>
  <c r="C3151" i="7"/>
  <c r="C3152" i="7"/>
  <c r="C3153" i="7"/>
  <c r="C3154" i="7"/>
  <c r="C3155" i="7"/>
  <c r="C3156" i="7"/>
  <c r="C3157" i="7"/>
  <c r="C3158" i="7"/>
  <c r="C3159" i="7"/>
  <c r="C3160" i="7"/>
  <c r="C3161" i="7"/>
  <c r="C3162" i="7"/>
  <c r="C3163" i="7"/>
  <c r="C3164" i="7"/>
  <c r="C3165" i="7"/>
  <c r="C3166" i="7"/>
  <c r="C3167" i="7"/>
  <c r="C3168" i="7"/>
  <c r="C3169" i="7"/>
  <c r="C3170" i="7"/>
  <c r="C3171" i="7"/>
  <c r="C3172" i="7"/>
  <c r="C3173" i="7"/>
  <c r="C3174" i="7"/>
  <c r="C3175" i="7"/>
  <c r="C3176" i="7"/>
  <c r="C3177" i="7"/>
  <c r="C3178" i="7"/>
  <c r="C3179" i="7"/>
  <c r="C3180" i="7"/>
  <c r="C3181" i="7"/>
  <c r="C3182" i="7"/>
  <c r="C3183" i="7"/>
  <c r="C3184" i="7"/>
  <c r="C3185" i="7"/>
  <c r="C3186" i="7"/>
  <c r="C3187" i="7"/>
  <c r="C3188" i="7"/>
  <c r="C3189" i="7"/>
  <c r="C3190" i="7"/>
  <c r="C3191" i="7"/>
  <c r="C3192" i="7"/>
  <c r="C3193" i="7"/>
  <c r="C3194" i="7"/>
  <c r="C3195" i="7"/>
  <c r="C3196" i="7"/>
  <c r="C3197" i="7"/>
  <c r="C3198" i="7"/>
  <c r="C3199" i="7"/>
  <c r="C3200" i="7"/>
  <c r="C3201" i="7"/>
  <c r="C3202" i="7"/>
  <c r="C3203" i="7"/>
  <c r="C3204" i="7"/>
  <c r="C3205" i="7"/>
  <c r="C3206" i="7"/>
  <c r="C3207" i="7"/>
  <c r="C3208" i="7"/>
  <c r="C3209" i="7"/>
  <c r="C3210" i="7"/>
  <c r="C3211" i="7"/>
  <c r="C3212" i="7"/>
  <c r="C3213" i="7"/>
  <c r="C3214" i="7"/>
  <c r="C3215" i="7"/>
  <c r="C3216" i="7"/>
  <c r="C3217" i="7"/>
  <c r="C3218" i="7"/>
  <c r="C3219" i="7"/>
  <c r="C3220" i="7"/>
  <c r="C3221" i="7"/>
  <c r="C3222" i="7"/>
  <c r="C3223" i="7"/>
  <c r="C3224" i="7"/>
  <c r="C3225" i="7"/>
  <c r="C3226" i="7"/>
  <c r="C3227" i="7"/>
  <c r="C3228" i="7"/>
  <c r="C3229" i="7"/>
  <c r="C3230" i="7"/>
  <c r="C3231" i="7"/>
  <c r="C3232" i="7"/>
  <c r="C3233" i="7"/>
  <c r="C3234" i="7"/>
  <c r="C3235" i="7"/>
  <c r="C3236" i="7"/>
  <c r="C3237" i="7"/>
  <c r="C3238" i="7"/>
  <c r="C3239" i="7"/>
  <c r="C3240" i="7"/>
  <c r="C3241" i="7"/>
  <c r="C3242" i="7"/>
  <c r="C3243" i="7"/>
  <c r="C3244" i="7"/>
  <c r="C3245" i="7"/>
  <c r="C3246" i="7"/>
  <c r="C3247" i="7"/>
  <c r="C3248" i="7"/>
  <c r="C3249" i="7"/>
  <c r="C3250" i="7"/>
  <c r="C3251" i="7"/>
  <c r="C3252" i="7"/>
  <c r="C3253" i="7"/>
  <c r="C3254" i="7"/>
  <c r="C3255" i="7"/>
  <c r="C3256" i="7"/>
  <c r="C3257" i="7"/>
  <c r="C3258" i="7"/>
  <c r="C3259" i="7"/>
  <c r="C3260" i="7"/>
  <c r="C3261" i="7"/>
  <c r="C3262" i="7"/>
  <c r="C3263" i="7"/>
  <c r="C3264" i="7"/>
  <c r="C3265" i="7"/>
  <c r="C3266" i="7"/>
  <c r="C3267" i="7"/>
  <c r="C3268" i="7"/>
  <c r="C3269" i="7"/>
  <c r="C3270" i="7"/>
  <c r="C3271" i="7"/>
  <c r="C3272" i="7"/>
  <c r="C3273" i="7"/>
  <c r="C3274" i="7"/>
  <c r="C3275" i="7"/>
  <c r="C3276" i="7"/>
  <c r="C3277" i="7"/>
  <c r="C3278" i="7"/>
  <c r="C3279" i="7"/>
  <c r="C3280" i="7"/>
  <c r="C3281" i="7"/>
  <c r="C3282" i="7"/>
  <c r="C3283" i="7"/>
  <c r="C3284" i="7"/>
  <c r="C3285" i="7"/>
  <c r="C3286" i="7"/>
  <c r="C3287" i="7"/>
  <c r="C3288" i="7"/>
  <c r="C3289" i="7"/>
  <c r="C3290" i="7"/>
  <c r="C3291" i="7"/>
  <c r="C3292" i="7"/>
  <c r="C3293" i="7"/>
  <c r="C3294" i="7"/>
  <c r="C3295" i="7"/>
  <c r="C3296" i="7"/>
  <c r="C3297" i="7"/>
  <c r="C3298" i="7"/>
  <c r="C3299" i="7"/>
  <c r="C3300" i="7"/>
  <c r="C3301" i="7"/>
  <c r="C3302" i="7"/>
  <c r="C3303" i="7"/>
  <c r="C3304" i="7"/>
  <c r="C3305" i="7"/>
  <c r="C3306" i="7"/>
  <c r="C3307" i="7"/>
  <c r="C3308" i="7"/>
  <c r="C3309" i="7"/>
  <c r="C3310" i="7"/>
  <c r="C3311" i="7"/>
  <c r="C3312" i="7"/>
  <c r="C3313" i="7"/>
  <c r="C3314" i="7"/>
  <c r="C3315" i="7"/>
  <c r="C3316" i="7"/>
  <c r="C3317" i="7"/>
  <c r="C3318" i="7"/>
  <c r="C3319" i="7"/>
  <c r="C3320" i="7"/>
  <c r="C3321" i="7"/>
  <c r="C3322" i="7"/>
  <c r="C3323" i="7"/>
  <c r="C3324" i="7"/>
  <c r="C3325" i="7"/>
  <c r="C3326" i="7"/>
  <c r="C3327" i="7"/>
  <c r="C3328" i="7"/>
  <c r="C3329" i="7"/>
  <c r="C3330" i="7"/>
  <c r="C3331" i="7"/>
  <c r="C3332" i="7"/>
  <c r="C3333" i="7"/>
  <c r="C3334" i="7"/>
  <c r="C3335" i="7"/>
  <c r="C3336" i="7"/>
  <c r="C3337" i="7"/>
  <c r="C3338" i="7"/>
  <c r="C3339" i="7"/>
  <c r="C3340" i="7"/>
  <c r="C3341" i="7"/>
  <c r="C3342" i="7"/>
  <c r="C3343" i="7"/>
  <c r="C3344" i="7"/>
  <c r="C3345" i="7"/>
  <c r="C3346" i="7"/>
  <c r="C3347" i="7"/>
  <c r="C3348" i="7"/>
  <c r="C3349" i="7"/>
  <c r="C3350" i="7"/>
  <c r="C3351" i="7"/>
  <c r="C3352" i="7"/>
  <c r="C3353" i="7"/>
  <c r="C3354" i="7"/>
  <c r="C3355" i="7"/>
  <c r="C3356" i="7"/>
  <c r="C3357" i="7"/>
  <c r="C3358" i="7"/>
  <c r="C3359" i="7"/>
  <c r="C3360" i="7"/>
  <c r="C3361" i="7"/>
  <c r="C3362" i="7"/>
  <c r="C3363" i="7"/>
  <c r="C3364" i="7"/>
  <c r="C3365" i="7"/>
  <c r="C3366" i="7"/>
  <c r="C3367" i="7"/>
  <c r="C3368" i="7"/>
  <c r="C3369" i="7"/>
  <c r="C3370" i="7"/>
  <c r="C3371" i="7"/>
  <c r="C3372" i="7"/>
  <c r="C3373" i="7"/>
  <c r="C3374" i="7"/>
  <c r="C3375" i="7"/>
  <c r="C3376" i="7"/>
  <c r="C3377" i="7"/>
  <c r="C3378" i="7"/>
  <c r="C3379" i="7"/>
  <c r="C3380" i="7"/>
  <c r="C3381" i="7"/>
  <c r="C3382" i="7"/>
  <c r="C3383" i="7"/>
  <c r="C3384" i="7"/>
  <c r="C3385" i="7"/>
  <c r="C3386" i="7"/>
  <c r="C3387" i="7"/>
  <c r="C3388" i="7"/>
  <c r="C3389" i="7"/>
  <c r="C3390" i="7"/>
  <c r="C3391" i="7"/>
  <c r="C3392" i="7"/>
  <c r="C3393" i="7"/>
  <c r="C3394" i="7"/>
  <c r="C3395" i="7"/>
  <c r="C3396" i="7"/>
  <c r="C3397" i="7"/>
  <c r="C3398" i="7"/>
  <c r="C3399" i="7"/>
  <c r="C3400" i="7"/>
  <c r="C3401" i="7"/>
  <c r="C3402" i="7"/>
  <c r="C3403" i="7"/>
  <c r="C3404" i="7"/>
  <c r="C3405" i="7"/>
  <c r="C3406" i="7"/>
  <c r="C3407" i="7"/>
  <c r="C3408" i="7"/>
  <c r="C3409" i="7"/>
  <c r="C3410" i="7"/>
  <c r="C3411" i="7"/>
  <c r="C3412" i="7"/>
  <c r="C3413" i="7"/>
  <c r="C3414" i="7"/>
  <c r="C3415" i="7"/>
  <c r="C3416" i="7"/>
  <c r="C3417" i="7"/>
  <c r="C3418" i="7"/>
  <c r="C3419" i="7"/>
  <c r="C3420" i="7"/>
  <c r="C3421" i="7"/>
  <c r="C3422" i="7"/>
  <c r="C3423" i="7"/>
  <c r="C3424" i="7"/>
  <c r="C3425" i="7"/>
  <c r="C3426" i="7"/>
  <c r="C3427" i="7"/>
  <c r="C3428" i="7"/>
  <c r="C3429" i="7"/>
  <c r="C3430" i="7"/>
  <c r="C3431" i="7"/>
  <c r="C3432" i="7"/>
  <c r="C3433" i="7"/>
  <c r="C3434" i="7"/>
  <c r="C3435" i="7"/>
  <c r="C3436" i="7"/>
  <c r="C3437" i="7"/>
  <c r="C3438" i="7"/>
  <c r="C3439" i="7"/>
  <c r="C3440" i="7"/>
  <c r="C3441" i="7"/>
  <c r="C3442" i="7"/>
  <c r="C3443" i="7"/>
  <c r="C3444" i="7"/>
  <c r="C3445" i="7"/>
  <c r="C3446" i="7"/>
  <c r="C3447" i="7"/>
  <c r="C3448" i="7"/>
  <c r="C3449" i="7"/>
  <c r="C3450" i="7"/>
  <c r="C3451" i="7"/>
  <c r="C3452" i="7"/>
  <c r="C3453" i="7"/>
  <c r="C3454" i="7"/>
  <c r="C3455" i="7"/>
  <c r="C3456" i="7"/>
  <c r="C3457" i="7"/>
  <c r="C3458" i="7"/>
  <c r="C3459" i="7"/>
  <c r="C3460" i="7"/>
  <c r="C3461" i="7"/>
  <c r="C3462" i="7"/>
  <c r="C3463" i="7"/>
  <c r="C3464" i="7"/>
  <c r="C3465" i="7"/>
  <c r="C3466" i="7"/>
  <c r="C3467" i="7"/>
  <c r="C3468" i="7"/>
  <c r="C3469" i="7"/>
  <c r="C3470" i="7"/>
  <c r="C3471" i="7"/>
  <c r="C3472" i="7"/>
  <c r="C3473" i="7"/>
  <c r="C3474" i="7"/>
  <c r="C3475" i="7"/>
  <c r="C3476" i="7"/>
  <c r="C3477" i="7"/>
  <c r="C3478" i="7"/>
  <c r="C3479" i="7"/>
  <c r="C3480" i="7"/>
  <c r="C3481" i="7"/>
  <c r="C3482" i="7"/>
  <c r="C3483" i="7"/>
  <c r="C3484" i="7"/>
  <c r="C3485" i="7"/>
  <c r="C3486" i="7"/>
  <c r="C3487" i="7"/>
  <c r="C3488" i="7"/>
  <c r="C3489" i="7"/>
  <c r="C3490" i="7"/>
  <c r="C3491" i="7"/>
  <c r="C3492" i="7"/>
  <c r="C3493" i="7"/>
  <c r="C3494" i="7"/>
  <c r="C3495" i="7"/>
  <c r="C3496" i="7"/>
  <c r="C3497" i="7"/>
  <c r="C3498" i="7"/>
  <c r="C3499" i="7"/>
  <c r="C3500" i="7"/>
  <c r="C3501" i="7"/>
  <c r="C3502" i="7"/>
  <c r="C3503" i="7"/>
  <c r="C3504" i="7"/>
  <c r="C3505" i="7"/>
  <c r="C3506" i="7"/>
  <c r="C3507" i="7"/>
  <c r="C3508" i="7"/>
  <c r="C3509" i="7"/>
  <c r="C3510" i="7"/>
  <c r="C3511" i="7"/>
  <c r="C3512" i="7"/>
  <c r="C3513" i="7"/>
  <c r="C3514" i="7"/>
  <c r="C3515" i="7"/>
  <c r="C3516" i="7"/>
  <c r="C3517" i="7"/>
  <c r="C3518" i="7"/>
  <c r="C3519" i="7"/>
  <c r="C3520" i="7"/>
  <c r="C3521" i="7"/>
  <c r="C3522" i="7"/>
  <c r="C3523" i="7"/>
  <c r="C3524" i="7"/>
  <c r="C3525" i="7"/>
  <c r="C3526" i="7"/>
  <c r="C3527" i="7"/>
  <c r="C3528" i="7"/>
  <c r="C3529" i="7"/>
  <c r="C3530" i="7"/>
  <c r="C3531" i="7"/>
  <c r="C3532" i="7"/>
  <c r="C3533" i="7"/>
  <c r="C3534" i="7"/>
  <c r="C3535" i="7"/>
  <c r="C3536" i="7"/>
  <c r="C3537" i="7"/>
  <c r="C3538" i="7"/>
  <c r="C3539" i="7"/>
  <c r="C3540" i="7"/>
  <c r="C3541" i="7"/>
  <c r="C3542" i="7"/>
  <c r="C3543" i="7"/>
  <c r="C3544" i="7"/>
  <c r="C3545" i="7"/>
  <c r="C3546" i="7"/>
  <c r="C3547" i="7"/>
  <c r="C3548" i="7"/>
  <c r="C3549" i="7"/>
  <c r="C3550" i="7"/>
  <c r="C3551" i="7"/>
  <c r="C3552" i="7"/>
  <c r="C3553" i="7"/>
  <c r="C3554" i="7"/>
  <c r="C3555" i="7"/>
  <c r="C3556" i="7"/>
  <c r="C3557" i="7"/>
  <c r="C3558" i="7"/>
  <c r="C3559" i="7"/>
  <c r="C3560" i="7"/>
  <c r="C3561" i="7"/>
  <c r="C3562" i="7"/>
  <c r="C3563" i="7"/>
  <c r="C3564" i="7"/>
  <c r="C3565" i="7"/>
  <c r="C3566" i="7"/>
  <c r="C3567" i="7"/>
  <c r="C3568" i="7"/>
  <c r="C3569" i="7"/>
  <c r="C3570" i="7"/>
  <c r="C3571" i="7"/>
  <c r="C3572" i="7"/>
  <c r="C3573" i="7"/>
  <c r="C3574" i="7"/>
  <c r="C3575" i="7"/>
  <c r="C3576" i="7"/>
  <c r="C3577" i="7"/>
  <c r="C3578" i="7"/>
  <c r="C3579" i="7"/>
  <c r="C3580" i="7"/>
  <c r="C3581" i="7"/>
  <c r="C3582" i="7"/>
  <c r="C3583" i="7"/>
  <c r="C3584" i="7"/>
  <c r="C3585" i="7"/>
  <c r="C3586" i="7"/>
  <c r="C3587" i="7"/>
  <c r="C3588" i="7"/>
  <c r="C3589" i="7"/>
  <c r="C3590" i="7"/>
  <c r="C3591" i="7"/>
  <c r="C3592" i="7"/>
  <c r="C3593" i="7"/>
  <c r="C3594" i="7"/>
  <c r="C3595" i="7"/>
  <c r="C3596" i="7"/>
  <c r="C3597" i="7"/>
  <c r="C3598" i="7"/>
  <c r="C3599" i="7"/>
  <c r="C3600" i="7"/>
  <c r="C3601" i="7"/>
  <c r="C3602" i="7"/>
  <c r="C3603" i="7"/>
  <c r="C3604" i="7"/>
  <c r="C3605" i="7"/>
  <c r="C3606" i="7"/>
  <c r="C3607" i="7"/>
  <c r="C3608" i="7"/>
  <c r="C3609" i="7"/>
  <c r="C3610" i="7"/>
  <c r="C3611" i="7"/>
  <c r="C3612" i="7"/>
  <c r="C3613" i="7"/>
  <c r="C3614" i="7"/>
  <c r="C3615" i="7"/>
  <c r="C3616" i="7"/>
  <c r="C3617" i="7"/>
  <c r="C3618" i="7"/>
  <c r="C3619" i="7"/>
  <c r="C3620" i="7"/>
  <c r="C3621" i="7"/>
  <c r="C3622" i="7"/>
  <c r="C3623" i="7"/>
  <c r="C3624" i="7"/>
  <c r="C3625" i="7"/>
  <c r="C3626" i="7"/>
  <c r="C3627" i="7"/>
  <c r="C3628" i="7"/>
  <c r="C3629" i="7"/>
  <c r="C3630" i="7"/>
  <c r="C3631" i="7"/>
  <c r="C3632" i="7"/>
  <c r="C3633" i="7"/>
  <c r="C3634" i="7"/>
  <c r="C3635" i="7"/>
  <c r="C3636" i="7"/>
  <c r="C3637" i="7"/>
  <c r="C3638" i="7"/>
  <c r="C3639" i="7"/>
  <c r="C3640" i="7"/>
  <c r="C3641" i="7"/>
  <c r="C3642" i="7"/>
  <c r="C3643" i="7"/>
  <c r="C3644" i="7"/>
  <c r="C3645" i="7"/>
  <c r="C3646" i="7"/>
  <c r="C3647" i="7"/>
  <c r="C3648" i="7"/>
  <c r="C3649" i="7"/>
  <c r="C3650" i="7"/>
  <c r="C3651" i="7"/>
  <c r="C3652" i="7"/>
  <c r="C3653" i="7"/>
  <c r="C3654" i="7"/>
  <c r="C3655" i="7"/>
  <c r="C3656" i="7"/>
  <c r="C3657" i="7"/>
  <c r="C3658" i="7"/>
  <c r="C3659" i="7"/>
  <c r="C3660" i="7"/>
  <c r="C3661" i="7"/>
  <c r="C3662" i="7"/>
  <c r="C3663" i="7"/>
  <c r="C3664" i="7"/>
  <c r="C3665" i="7"/>
  <c r="C3666" i="7"/>
  <c r="C3667" i="7"/>
  <c r="C3668" i="7"/>
  <c r="C3669" i="7"/>
  <c r="C3670" i="7"/>
  <c r="C3671" i="7"/>
  <c r="C3672" i="7"/>
  <c r="C3673" i="7"/>
  <c r="C3674" i="7"/>
  <c r="C3675" i="7"/>
  <c r="C3676" i="7"/>
  <c r="C3677" i="7"/>
  <c r="C3678" i="7"/>
  <c r="C3679" i="7"/>
  <c r="C3680" i="7"/>
  <c r="C3681" i="7"/>
  <c r="C3682" i="7"/>
  <c r="C3683" i="7"/>
  <c r="C3684" i="7"/>
  <c r="C3685" i="7"/>
  <c r="C3686" i="7"/>
  <c r="C3687" i="7"/>
  <c r="C3688" i="7"/>
  <c r="C3689" i="7"/>
  <c r="C3690" i="7"/>
  <c r="C3691" i="7"/>
  <c r="C3692" i="7"/>
  <c r="C3693" i="7"/>
  <c r="C3694" i="7"/>
  <c r="C3695" i="7"/>
  <c r="C3696" i="7"/>
  <c r="C3697" i="7"/>
  <c r="C3698" i="7"/>
  <c r="C3699" i="7"/>
  <c r="C3700" i="7"/>
  <c r="C3701" i="7"/>
  <c r="C3702" i="7"/>
  <c r="C3703" i="7"/>
  <c r="C3704" i="7"/>
  <c r="C3705" i="7"/>
  <c r="C3706" i="7"/>
  <c r="C3707" i="7"/>
  <c r="C3708" i="7"/>
  <c r="C3709" i="7"/>
  <c r="C3710" i="7"/>
  <c r="C3711" i="7"/>
  <c r="C3712" i="7"/>
  <c r="C3713" i="7"/>
  <c r="C3714" i="7"/>
  <c r="C3715" i="7"/>
  <c r="C3716" i="7"/>
  <c r="C3717" i="7"/>
  <c r="C3718" i="7"/>
  <c r="C3719" i="7"/>
  <c r="C3720" i="7"/>
  <c r="C3721" i="7"/>
  <c r="C3722" i="7"/>
  <c r="C3723" i="7"/>
  <c r="C3724" i="7"/>
  <c r="C3725" i="7"/>
  <c r="C3726" i="7"/>
  <c r="C3727" i="7"/>
  <c r="C3728" i="7"/>
  <c r="C3729" i="7"/>
  <c r="C3730" i="7"/>
  <c r="C3731" i="7"/>
  <c r="C3732" i="7"/>
  <c r="C3733" i="7"/>
  <c r="C3734" i="7"/>
  <c r="C3735" i="7"/>
  <c r="C3736" i="7"/>
  <c r="C3737" i="7"/>
  <c r="C3738" i="7"/>
  <c r="C3739" i="7"/>
  <c r="C3740" i="7"/>
  <c r="C3741" i="7"/>
  <c r="C3742" i="7"/>
  <c r="C3743" i="7"/>
  <c r="C3744" i="7"/>
  <c r="C3745" i="7"/>
  <c r="C3746" i="7"/>
  <c r="C3747" i="7"/>
  <c r="C3748" i="7"/>
  <c r="C3749" i="7"/>
  <c r="C3750" i="7"/>
  <c r="C3751" i="7"/>
  <c r="C3752" i="7"/>
  <c r="C3753" i="7"/>
  <c r="C3754" i="7"/>
  <c r="C3755" i="7"/>
  <c r="C3756" i="7"/>
  <c r="C3757" i="7"/>
  <c r="C3758" i="7"/>
  <c r="C3759" i="7"/>
  <c r="C3760" i="7"/>
  <c r="C3761" i="7"/>
  <c r="C3762" i="7"/>
  <c r="C3763" i="7"/>
  <c r="C3764" i="7"/>
  <c r="C3765" i="7"/>
  <c r="C3766" i="7"/>
  <c r="C3767" i="7"/>
  <c r="C3768" i="7"/>
  <c r="C3769" i="7"/>
  <c r="C3770" i="7"/>
  <c r="C3771" i="7"/>
  <c r="C3772" i="7"/>
  <c r="C3773" i="7"/>
  <c r="C3774" i="7"/>
  <c r="C3775" i="7"/>
  <c r="C3776" i="7"/>
  <c r="C3777" i="7"/>
  <c r="C3778" i="7"/>
  <c r="C3779" i="7"/>
  <c r="C3780" i="7"/>
  <c r="C3781" i="7"/>
  <c r="C3782" i="7"/>
  <c r="C3783" i="7"/>
  <c r="C3784" i="7"/>
  <c r="C3785" i="7"/>
  <c r="C3786" i="7"/>
  <c r="C3787" i="7"/>
  <c r="C3788" i="7"/>
  <c r="C3789" i="7"/>
  <c r="C3790" i="7"/>
  <c r="C3791" i="7"/>
  <c r="C3792" i="7"/>
  <c r="C3793" i="7"/>
  <c r="C3794" i="7"/>
  <c r="C3795" i="7"/>
  <c r="C3796" i="7"/>
  <c r="C3797" i="7"/>
  <c r="C3798" i="7"/>
  <c r="C3799" i="7"/>
  <c r="C3800" i="7"/>
  <c r="C3801" i="7"/>
  <c r="C3802" i="7"/>
  <c r="C3803" i="7"/>
  <c r="C3804" i="7"/>
  <c r="C3805" i="7"/>
  <c r="C3806" i="7"/>
  <c r="C3807" i="7"/>
  <c r="C3808" i="7"/>
  <c r="C3809" i="7"/>
  <c r="C3810" i="7"/>
  <c r="C3811" i="7"/>
  <c r="C3812" i="7"/>
  <c r="C3813" i="7"/>
  <c r="C3814" i="7"/>
  <c r="C3815" i="7"/>
  <c r="C3816" i="7"/>
  <c r="C3817" i="7"/>
  <c r="C3818" i="7"/>
  <c r="C3819" i="7"/>
  <c r="C3820" i="7"/>
  <c r="C3821" i="7"/>
  <c r="C3822" i="7"/>
  <c r="C3823" i="7"/>
  <c r="C3824" i="7"/>
  <c r="C3825" i="7"/>
  <c r="C3826" i="7"/>
  <c r="C3827" i="7"/>
  <c r="C3828" i="7"/>
  <c r="C3829" i="7"/>
  <c r="C3830" i="7"/>
  <c r="C3831" i="7"/>
  <c r="C3832" i="7"/>
  <c r="C3833" i="7"/>
  <c r="C3834" i="7"/>
  <c r="C3835" i="7"/>
  <c r="C3836" i="7"/>
  <c r="C3837" i="7"/>
  <c r="C3838" i="7"/>
  <c r="C3839" i="7"/>
  <c r="C3840" i="7"/>
  <c r="C3841" i="7"/>
  <c r="C3842" i="7"/>
  <c r="C3843" i="7"/>
  <c r="C3844" i="7"/>
  <c r="C3845" i="7"/>
  <c r="C3846" i="7"/>
  <c r="C3847" i="7"/>
  <c r="C3848" i="7"/>
  <c r="C3849" i="7"/>
  <c r="C3850" i="7"/>
  <c r="C3851" i="7"/>
  <c r="C3852" i="7"/>
  <c r="C3853" i="7"/>
  <c r="C3854" i="7"/>
  <c r="C3855" i="7"/>
  <c r="C3856" i="7"/>
  <c r="C3857" i="7"/>
  <c r="C3858" i="7"/>
  <c r="C3859" i="7"/>
  <c r="C3860" i="7"/>
  <c r="C3861" i="7"/>
  <c r="C3862" i="7"/>
  <c r="C3863" i="7"/>
  <c r="C3864" i="7"/>
  <c r="C3865" i="7"/>
  <c r="C3866" i="7"/>
  <c r="C3867" i="7"/>
  <c r="C3868" i="7"/>
  <c r="C3869" i="7"/>
  <c r="C3870" i="7"/>
  <c r="C3871" i="7"/>
  <c r="C3872" i="7"/>
  <c r="C3873" i="7"/>
  <c r="C3874" i="7"/>
  <c r="C3875" i="7"/>
  <c r="C3876" i="7"/>
  <c r="C3877" i="7"/>
  <c r="C3878" i="7"/>
  <c r="C3879" i="7"/>
  <c r="C3880" i="7"/>
  <c r="C3881" i="7"/>
  <c r="C3882" i="7"/>
  <c r="C3883" i="7"/>
  <c r="C3884" i="7"/>
  <c r="C3885" i="7"/>
  <c r="C3886" i="7"/>
  <c r="C3887" i="7"/>
  <c r="C3888" i="7"/>
  <c r="C3889" i="7"/>
  <c r="C3890" i="7"/>
  <c r="C3891" i="7"/>
  <c r="C3892" i="7"/>
  <c r="C3893" i="7"/>
  <c r="C3894" i="7"/>
  <c r="C3895" i="7"/>
  <c r="C3896" i="7"/>
  <c r="C3897" i="7"/>
  <c r="C3898" i="7"/>
  <c r="C3899" i="7"/>
  <c r="C3900" i="7"/>
  <c r="C3901" i="7"/>
  <c r="C3902" i="7"/>
  <c r="C3903" i="7"/>
  <c r="C3904" i="7"/>
  <c r="C3905" i="7"/>
  <c r="C3906" i="7"/>
  <c r="C3907" i="7"/>
  <c r="C3908" i="7"/>
  <c r="C3909" i="7"/>
  <c r="C3910" i="7"/>
  <c r="C3911" i="7"/>
  <c r="C3912" i="7"/>
  <c r="C3913" i="7"/>
  <c r="C3914" i="7"/>
  <c r="C3915" i="7"/>
  <c r="C3916" i="7"/>
  <c r="C3917" i="7"/>
  <c r="C3918" i="7"/>
  <c r="C3919" i="7"/>
  <c r="C3920" i="7"/>
  <c r="C3921" i="7"/>
  <c r="C3922" i="7"/>
  <c r="C3923" i="7"/>
  <c r="C3924" i="7"/>
  <c r="C3925" i="7"/>
  <c r="C3926" i="7"/>
  <c r="C3927" i="7"/>
  <c r="C3928" i="7"/>
  <c r="C3929" i="7"/>
  <c r="C3930" i="7"/>
  <c r="C3931" i="7"/>
  <c r="C3932" i="7"/>
  <c r="C3933" i="7"/>
  <c r="C3934" i="7"/>
  <c r="C3935" i="7"/>
  <c r="C3936" i="7"/>
  <c r="C3937" i="7"/>
  <c r="C3938" i="7"/>
  <c r="C3939" i="7"/>
  <c r="C3940" i="7"/>
  <c r="C3941" i="7"/>
  <c r="C3942" i="7"/>
  <c r="C3943" i="7"/>
  <c r="C3944" i="7"/>
  <c r="C3945" i="7"/>
  <c r="C3946" i="7"/>
  <c r="C3947" i="7"/>
  <c r="C3948" i="7"/>
  <c r="C3949" i="7"/>
  <c r="C3950" i="7"/>
  <c r="C3951" i="7"/>
  <c r="C3952" i="7"/>
  <c r="C3953" i="7"/>
  <c r="C3954" i="7"/>
  <c r="C3955" i="7"/>
  <c r="C3956" i="7"/>
  <c r="C3957" i="7"/>
  <c r="C3958" i="7"/>
  <c r="C3959" i="7"/>
  <c r="C3960" i="7"/>
  <c r="C3961" i="7"/>
  <c r="C3962" i="7"/>
  <c r="C3963" i="7"/>
  <c r="C3964" i="7"/>
  <c r="C3965" i="7"/>
  <c r="C3966" i="7"/>
  <c r="C3967" i="7"/>
  <c r="C3968" i="7"/>
  <c r="C3969" i="7"/>
  <c r="C3970" i="7"/>
  <c r="C3971" i="7"/>
  <c r="C3972" i="7"/>
  <c r="C3973" i="7"/>
  <c r="C3974" i="7"/>
  <c r="C3975" i="7"/>
  <c r="C3976" i="7"/>
  <c r="C3977" i="7"/>
  <c r="C3978" i="7"/>
  <c r="C3979" i="7"/>
  <c r="C3980" i="7"/>
  <c r="C3981" i="7"/>
  <c r="C3982" i="7"/>
  <c r="C3983" i="7"/>
  <c r="C3984" i="7"/>
  <c r="C3985" i="7"/>
  <c r="C3986" i="7"/>
  <c r="C3987" i="7"/>
  <c r="C3988" i="7"/>
  <c r="C3989" i="7"/>
  <c r="C3990" i="7"/>
  <c r="C3991" i="7"/>
  <c r="C3992" i="7"/>
  <c r="C3993" i="7"/>
  <c r="C3994" i="7"/>
  <c r="C3995" i="7"/>
  <c r="C3996" i="7"/>
  <c r="C3997" i="7"/>
  <c r="C3998" i="7"/>
  <c r="C3999" i="7"/>
  <c r="C4000" i="7"/>
  <c r="C4001" i="7"/>
  <c r="C4002" i="7"/>
  <c r="C4003" i="7"/>
  <c r="C4004" i="7"/>
  <c r="C4005" i="7"/>
  <c r="C4006" i="7"/>
  <c r="C4007" i="7"/>
  <c r="C4008" i="7"/>
  <c r="C4009" i="7"/>
  <c r="C4010" i="7"/>
  <c r="C4011" i="7"/>
  <c r="C4012" i="7"/>
  <c r="C4013" i="7"/>
  <c r="C4014" i="7"/>
  <c r="C4015" i="7"/>
  <c r="C4016" i="7"/>
  <c r="C4017" i="7"/>
  <c r="C4018" i="7"/>
  <c r="C4019" i="7"/>
  <c r="C4020" i="7"/>
  <c r="C4021" i="7"/>
  <c r="C4022" i="7"/>
  <c r="C4023" i="7"/>
  <c r="C4024" i="7"/>
  <c r="C4025" i="7"/>
  <c r="C4026" i="7"/>
  <c r="C4027" i="7"/>
  <c r="C4028" i="7"/>
  <c r="C4029" i="7"/>
  <c r="C4030" i="7"/>
  <c r="C4031" i="7"/>
  <c r="C4032" i="7"/>
  <c r="C4033" i="7"/>
  <c r="C4034" i="7"/>
  <c r="C4035" i="7"/>
  <c r="C4036" i="7"/>
  <c r="C4037" i="7"/>
  <c r="C4038" i="7"/>
  <c r="C4039" i="7"/>
  <c r="C4040" i="7"/>
  <c r="C4041" i="7"/>
  <c r="C4042" i="7"/>
  <c r="C4043" i="7"/>
  <c r="C4044" i="7"/>
  <c r="C4045" i="7"/>
  <c r="C4046" i="7"/>
  <c r="C4047" i="7"/>
  <c r="C4048" i="7"/>
  <c r="C4049" i="7"/>
  <c r="C4050" i="7"/>
  <c r="C4051" i="7"/>
  <c r="C4052" i="7"/>
  <c r="C4053" i="7"/>
  <c r="C4054" i="7"/>
  <c r="C4055" i="7"/>
  <c r="C4056" i="7"/>
  <c r="C4057" i="7"/>
  <c r="C4058" i="7"/>
  <c r="C4059" i="7"/>
  <c r="C4060" i="7"/>
  <c r="C4061" i="7"/>
  <c r="C4062" i="7"/>
  <c r="C4063" i="7"/>
  <c r="C4064" i="7"/>
  <c r="C4065" i="7"/>
  <c r="C4066" i="7"/>
  <c r="C4067" i="7"/>
  <c r="C4068" i="7"/>
  <c r="C4069" i="7"/>
  <c r="C4070" i="7"/>
  <c r="C4071" i="7"/>
  <c r="C4072" i="7"/>
  <c r="C4073" i="7"/>
  <c r="C4074" i="7"/>
  <c r="C4075" i="7"/>
  <c r="C4076" i="7"/>
  <c r="C4077" i="7"/>
  <c r="C4078" i="7"/>
  <c r="C4079" i="7"/>
  <c r="C4080" i="7"/>
  <c r="C4081" i="7"/>
  <c r="C4082" i="7"/>
  <c r="C4083" i="7"/>
  <c r="C4084" i="7"/>
  <c r="C4085" i="7"/>
  <c r="C4086" i="7"/>
  <c r="C4087" i="7"/>
  <c r="C4088" i="7"/>
  <c r="C4089" i="7"/>
  <c r="C4090" i="7"/>
  <c r="C4091" i="7"/>
  <c r="C4092" i="7"/>
  <c r="C4093" i="7"/>
  <c r="C4094" i="7"/>
  <c r="C4095" i="7"/>
  <c r="C4096" i="7"/>
  <c r="C4097" i="7"/>
  <c r="C4098" i="7"/>
  <c r="C4099" i="7"/>
  <c r="C4100" i="7"/>
  <c r="C4101" i="7"/>
  <c r="C4102" i="7"/>
  <c r="C4103" i="7"/>
  <c r="C4104" i="7"/>
  <c r="C4105" i="7"/>
  <c r="C4106" i="7"/>
  <c r="C4107" i="7"/>
  <c r="C4108" i="7"/>
  <c r="C4109" i="7"/>
  <c r="C4110" i="7"/>
  <c r="C4111" i="7"/>
  <c r="C4112" i="7"/>
  <c r="C4113" i="7"/>
  <c r="C4114" i="7"/>
  <c r="C4115" i="7"/>
  <c r="C4116" i="7"/>
  <c r="C4117" i="7"/>
  <c r="C4118" i="7"/>
  <c r="C4119" i="7"/>
  <c r="C4120" i="7"/>
  <c r="C4121" i="7"/>
  <c r="C4122" i="7"/>
  <c r="C4123" i="7"/>
  <c r="C4124" i="7"/>
  <c r="C4125" i="7"/>
  <c r="C4126" i="7"/>
  <c r="C4127" i="7"/>
  <c r="C4128" i="7"/>
  <c r="C4129" i="7"/>
  <c r="C4130" i="7"/>
  <c r="C4131" i="7"/>
  <c r="C4132" i="7"/>
  <c r="C4133" i="7"/>
  <c r="C4134" i="7"/>
  <c r="C4135" i="7"/>
  <c r="C4136" i="7"/>
  <c r="C4137" i="7"/>
  <c r="C4138" i="7"/>
  <c r="C4139" i="7"/>
  <c r="C4140" i="7"/>
  <c r="C4141" i="7"/>
  <c r="C4142" i="7"/>
  <c r="C4143" i="7"/>
  <c r="C4144" i="7"/>
  <c r="C4145" i="7"/>
  <c r="C4146" i="7"/>
  <c r="C4147" i="7"/>
  <c r="C4148" i="7"/>
  <c r="C4149" i="7"/>
  <c r="C4150" i="7"/>
  <c r="C4151" i="7"/>
  <c r="C4152" i="7"/>
  <c r="C4153" i="7"/>
  <c r="C4154" i="7"/>
  <c r="C4155" i="7"/>
  <c r="C4156" i="7"/>
  <c r="C4157" i="7"/>
  <c r="C4158" i="7"/>
  <c r="C4159" i="7"/>
  <c r="C4160" i="7"/>
  <c r="C4161" i="7"/>
  <c r="C4162" i="7"/>
  <c r="C4163" i="7"/>
  <c r="C4164" i="7"/>
  <c r="C4165" i="7"/>
  <c r="C4166" i="7"/>
  <c r="C4167" i="7"/>
  <c r="C4168" i="7"/>
  <c r="C4169" i="7"/>
  <c r="C4170" i="7"/>
  <c r="C4171" i="7"/>
  <c r="C4172" i="7"/>
  <c r="C4173" i="7"/>
  <c r="C4174" i="7"/>
  <c r="C4175" i="7"/>
  <c r="C4176" i="7"/>
  <c r="C4177" i="7"/>
  <c r="C4178" i="7"/>
  <c r="C4179" i="7"/>
  <c r="C4180" i="7"/>
  <c r="C4181" i="7"/>
  <c r="C4182" i="7"/>
  <c r="C4183" i="7"/>
  <c r="C4184" i="7"/>
  <c r="C4185" i="7"/>
  <c r="C4186" i="7"/>
  <c r="C4187" i="7"/>
  <c r="C4188" i="7"/>
  <c r="C4189" i="7"/>
  <c r="C4190" i="7"/>
  <c r="C4191" i="7"/>
  <c r="C4192" i="7"/>
  <c r="C4193" i="7"/>
  <c r="C4194" i="7"/>
  <c r="C4195" i="7"/>
  <c r="C4196" i="7"/>
  <c r="C4197" i="7"/>
  <c r="C4198" i="7"/>
  <c r="C4199" i="7"/>
  <c r="C4200" i="7"/>
  <c r="C4201" i="7"/>
  <c r="C4202" i="7"/>
  <c r="C4203" i="7"/>
  <c r="C4204" i="7"/>
  <c r="C4205" i="7"/>
  <c r="C4206" i="7"/>
  <c r="C4207" i="7"/>
  <c r="C4208" i="7"/>
  <c r="C4209" i="7"/>
  <c r="C4210" i="7"/>
  <c r="C4211" i="7"/>
  <c r="C4212" i="7"/>
  <c r="C4213" i="7"/>
  <c r="C4214" i="7"/>
  <c r="C4215" i="7"/>
  <c r="C4216" i="7"/>
  <c r="C4217" i="7"/>
  <c r="C4218" i="7"/>
  <c r="C4219" i="7"/>
  <c r="C4220" i="7"/>
  <c r="C4221" i="7"/>
  <c r="C4222" i="7"/>
  <c r="C4223" i="7"/>
  <c r="C4224" i="7"/>
  <c r="C4225" i="7"/>
  <c r="C4226" i="7"/>
  <c r="C4227" i="7"/>
  <c r="C4228" i="7"/>
  <c r="C4229" i="7"/>
  <c r="C4230" i="7"/>
  <c r="C4231" i="7"/>
  <c r="C4232" i="7"/>
  <c r="C4233" i="7"/>
  <c r="C4234" i="7"/>
  <c r="C4235" i="7"/>
  <c r="C4236" i="7"/>
  <c r="C4237" i="7"/>
  <c r="C4238" i="7"/>
  <c r="C4239" i="7"/>
  <c r="C4240" i="7"/>
  <c r="C4241" i="7"/>
  <c r="C4242" i="7"/>
  <c r="C4243" i="7"/>
  <c r="C4244" i="7"/>
  <c r="C4245" i="7"/>
  <c r="C4246" i="7"/>
  <c r="C4247" i="7"/>
  <c r="C4248" i="7"/>
  <c r="C4249" i="7"/>
  <c r="C4250" i="7"/>
  <c r="C4251" i="7"/>
  <c r="C4252" i="7"/>
  <c r="C4253" i="7"/>
  <c r="C4254" i="7"/>
  <c r="C4255" i="7"/>
  <c r="C4256" i="7"/>
  <c r="C4257" i="7"/>
  <c r="C4258" i="7"/>
  <c r="C4259" i="7"/>
  <c r="C4260" i="7"/>
  <c r="C4261" i="7"/>
  <c r="C4262" i="7"/>
  <c r="C4263" i="7"/>
  <c r="C4264" i="7"/>
  <c r="C4265" i="7"/>
  <c r="C4266" i="7"/>
  <c r="C4267" i="7"/>
  <c r="C4268" i="7"/>
  <c r="C4269" i="7"/>
  <c r="C4270" i="7"/>
  <c r="C4271" i="7"/>
  <c r="C4272" i="7"/>
  <c r="C4273" i="7"/>
  <c r="C4274" i="7"/>
  <c r="C4275" i="7"/>
  <c r="C4276" i="7"/>
  <c r="C4277" i="7"/>
  <c r="C4278" i="7"/>
  <c r="C4279" i="7"/>
  <c r="C4280" i="7"/>
  <c r="C4281" i="7"/>
  <c r="C4282" i="7"/>
  <c r="C4283" i="7"/>
  <c r="C4284" i="7"/>
  <c r="C4285" i="7"/>
  <c r="C4286" i="7"/>
  <c r="C4287" i="7"/>
  <c r="C4288" i="7"/>
  <c r="C4289" i="7"/>
  <c r="C4290" i="7"/>
  <c r="C4291" i="7"/>
  <c r="C4292" i="7"/>
  <c r="C4293" i="7"/>
  <c r="C4294" i="7"/>
  <c r="C4295" i="7"/>
  <c r="C4296" i="7"/>
  <c r="C4297" i="7"/>
  <c r="C4298" i="7"/>
  <c r="C4299" i="7"/>
  <c r="C4300" i="7"/>
  <c r="C4301" i="7"/>
  <c r="C4302" i="7"/>
  <c r="C4303" i="7"/>
  <c r="C4304" i="7"/>
  <c r="C4305" i="7"/>
  <c r="C4306" i="7"/>
  <c r="C4307" i="7"/>
  <c r="C4308" i="7"/>
  <c r="C4309" i="7"/>
  <c r="C4310" i="7"/>
  <c r="C4311" i="7"/>
  <c r="C4312" i="7"/>
  <c r="C4313" i="7"/>
  <c r="C4314" i="7"/>
  <c r="C4315" i="7"/>
  <c r="C4316" i="7"/>
  <c r="C4317" i="7"/>
  <c r="C4318" i="7"/>
  <c r="C4319" i="7"/>
  <c r="C4320" i="7"/>
  <c r="C4321" i="7"/>
  <c r="C4322" i="7"/>
  <c r="C4323" i="7"/>
  <c r="C4324" i="7"/>
  <c r="C4325" i="7"/>
  <c r="C4326" i="7"/>
  <c r="C4327" i="7"/>
  <c r="C4328" i="7"/>
  <c r="C4329" i="7"/>
  <c r="C4330" i="7"/>
  <c r="C4331" i="7"/>
  <c r="C4332" i="7"/>
  <c r="C4333" i="7"/>
  <c r="C4334" i="7"/>
  <c r="C4335" i="7"/>
  <c r="C4336" i="7"/>
  <c r="C4337" i="7"/>
  <c r="C4338" i="7"/>
  <c r="C4339" i="7"/>
  <c r="C4340" i="7"/>
  <c r="C4341" i="7"/>
  <c r="C4342" i="7"/>
  <c r="C4343" i="7"/>
  <c r="C4344" i="7"/>
  <c r="C4345" i="7"/>
  <c r="C4346" i="7"/>
  <c r="C4347" i="7"/>
  <c r="C4348" i="7"/>
  <c r="C4349" i="7"/>
  <c r="C4350" i="7"/>
  <c r="C4351" i="7"/>
  <c r="C4352" i="7"/>
  <c r="C4353" i="7"/>
  <c r="C4354" i="7"/>
  <c r="C4355" i="7"/>
  <c r="C4356" i="7"/>
  <c r="C4357" i="7"/>
  <c r="C4358" i="7"/>
  <c r="C4359" i="7"/>
  <c r="C4360" i="7"/>
  <c r="C4361" i="7"/>
  <c r="C4362" i="7"/>
  <c r="C4363" i="7"/>
  <c r="C4364" i="7"/>
  <c r="C4365" i="7"/>
  <c r="C4366" i="7"/>
  <c r="C4367" i="7"/>
  <c r="C4368" i="7"/>
  <c r="C4369" i="7"/>
  <c r="C4370" i="7"/>
  <c r="C4371" i="7"/>
  <c r="C4372" i="7"/>
  <c r="C4373" i="7"/>
  <c r="C4374" i="7"/>
  <c r="C4375" i="7"/>
  <c r="C4376" i="7"/>
  <c r="C4377" i="7"/>
  <c r="C4378" i="7"/>
  <c r="C4379" i="7"/>
  <c r="C4380" i="7"/>
  <c r="C4381" i="7"/>
  <c r="C4382" i="7"/>
  <c r="C4383" i="7"/>
  <c r="C4384" i="7"/>
  <c r="C4385" i="7"/>
  <c r="C4386" i="7"/>
  <c r="C4387" i="7"/>
  <c r="C4388" i="7"/>
  <c r="C4389" i="7"/>
  <c r="C4390" i="7"/>
  <c r="C4391" i="7"/>
  <c r="C4392" i="7"/>
  <c r="C4393" i="7"/>
  <c r="C4394" i="7"/>
  <c r="C4395" i="7"/>
  <c r="C4396" i="7"/>
  <c r="C4397" i="7"/>
  <c r="C4398" i="7"/>
  <c r="C4399" i="7"/>
  <c r="C4400" i="7"/>
  <c r="C4401" i="7"/>
  <c r="C4402" i="7"/>
  <c r="C4403" i="7"/>
  <c r="C4404" i="7"/>
  <c r="C4405" i="7"/>
  <c r="C4406" i="7"/>
  <c r="C4407" i="7"/>
  <c r="C4408" i="7"/>
  <c r="C4409" i="7"/>
  <c r="C4410" i="7"/>
  <c r="C4411" i="7"/>
  <c r="C4412" i="7"/>
  <c r="C4413" i="7"/>
  <c r="C4414" i="7"/>
  <c r="C4415" i="7"/>
  <c r="C4416" i="7"/>
  <c r="C4417" i="7"/>
  <c r="C4418" i="7"/>
  <c r="C4419" i="7"/>
  <c r="C4420" i="7"/>
  <c r="C4421" i="7"/>
  <c r="C4422" i="7"/>
  <c r="C4423" i="7"/>
  <c r="C4424" i="7"/>
  <c r="C4425" i="7"/>
  <c r="C4426" i="7"/>
  <c r="C4427" i="7"/>
  <c r="C4428" i="7"/>
  <c r="C4429" i="7"/>
  <c r="C4430" i="7"/>
  <c r="C4431" i="7"/>
  <c r="C4432" i="7"/>
  <c r="C4433" i="7"/>
  <c r="C4434" i="7"/>
  <c r="C4435" i="7"/>
  <c r="C4436" i="7"/>
  <c r="C4437" i="7"/>
  <c r="C4438" i="7"/>
  <c r="C4439" i="7"/>
  <c r="C4440" i="7"/>
  <c r="C4441" i="7"/>
  <c r="C4442" i="7"/>
  <c r="C4443" i="7"/>
  <c r="C4444" i="7"/>
  <c r="C4445" i="7"/>
  <c r="C4446" i="7"/>
  <c r="C4447" i="7"/>
  <c r="C4448" i="7"/>
  <c r="C4449" i="7"/>
  <c r="C4450" i="7"/>
  <c r="C4451" i="7"/>
  <c r="C4452" i="7"/>
  <c r="C4453" i="7"/>
  <c r="C4454" i="7"/>
  <c r="C4455" i="7"/>
  <c r="C4456" i="7"/>
  <c r="C4457" i="7"/>
  <c r="C4458" i="7"/>
  <c r="C4459" i="7"/>
  <c r="C4460" i="7"/>
  <c r="C4461" i="7"/>
  <c r="C4462" i="7"/>
  <c r="C4463" i="7"/>
  <c r="C4464" i="7"/>
  <c r="C4465" i="7"/>
  <c r="C4466" i="7"/>
  <c r="C4467" i="7"/>
  <c r="C4468" i="7"/>
  <c r="C4469" i="7"/>
  <c r="C4470" i="7"/>
  <c r="C4471" i="7"/>
  <c r="C4472" i="7"/>
  <c r="C4473" i="7"/>
  <c r="C4474" i="7"/>
  <c r="C4475" i="7"/>
  <c r="C4476" i="7"/>
  <c r="C4477" i="7"/>
  <c r="C4478" i="7"/>
  <c r="C4479" i="7"/>
  <c r="C4480" i="7"/>
  <c r="C4481" i="7"/>
  <c r="C4482" i="7"/>
  <c r="C4483" i="7"/>
  <c r="C4484" i="7"/>
  <c r="C4485" i="7"/>
  <c r="C4486" i="7"/>
  <c r="C4487" i="7"/>
  <c r="C4488" i="7"/>
  <c r="C4489" i="7"/>
  <c r="C4490" i="7"/>
  <c r="C4491" i="7"/>
  <c r="C4492" i="7"/>
  <c r="C4493" i="7"/>
  <c r="C4494" i="7"/>
  <c r="C4495" i="7"/>
  <c r="C4496" i="7"/>
  <c r="C4497" i="7"/>
  <c r="C4498" i="7"/>
  <c r="C4499" i="7"/>
  <c r="C4500" i="7"/>
  <c r="C4501" i="7"/>
  <c r="C4502" i="7"/>
  <c r="C4503" i="7"/>
  <c r="C4504" i="7"/>
  <c r="C4505" i="7"/>
  <c r="C4506" i="7"/>
  <c r="C4507" i="7"/>
  <c r="C4508" i="7"/>
  <c r="C4509" i="7"/>
  <c r="C4510" i="7"/>
  <c r="C4511" i="7"/>
  <c r="C4512" i="7"/>
  <c r="C4513" i="7"/>
  <c r="C4514" i="7"/>
  <c r="C4515" i="7"/>
  <c r="C4516" i="7"/>
  <c r="C4517" i="7"/>
  <c r="C4518" i="7"/>
  <c r="C4519" i="7"/>
  <c r="C4520" i="7"/>
  <c r="C4521" i="7"/>
  <c r="C4522" i="7"/>
  <c r="C4523" i="7"/>
  <c r="C4524" i="7"/>
  <c r="C4525" i="7"/>
  <c r="C4526" i="7"/>
  <c r="C4527" i="7"/>
  <c r="C4528" i="7"/>
  <c r="C4529" i="7"/>
  <c r="C4530" i="7"/>
  <c r="C4531" i="7"/>
  <c r="C4532" i="7"/>
  <c r="C4533" i="7"/>
  <c r="C4534" i="7"/>
  <c r="C4535" i="7"/>
  <c r="C4536" i="7"/>
  <c r="C4537" i="7"/>
  <c r="C4538" i="7"/>
  <c r="C4539" i="7"/>
  <c r="C4540" i="7"/>
  <c r="C4541" i="7"/>
  <c r="C4542" i="7"/>
  <c r="C4543" i="7"/>
  <c r="C4544" i="7"/>
  <c r="C4545" i="7"/>
  <c r="C4546" i="7"/>
  <c r="C4547" i="7"/>
  <c r="C4548" i="7"/>
  <c r="C4549" i="7"/>
  <c r="C4550" i="7"/>
  <c r="C4551" i="7"/>
  <c r="C4552" i="7"/>
  <c r="C4553" i="7"/>
  <c r="C4554" i="7"/>
  <c r="C4555" i="7"/>
  <c r="C4556" i="7"/>
  <c r="C4557" i="7"/>
  <c r="C4558" i="7"/>
  <c r="C4559" i="7"/>
  <c r="C4560" i="7"/>
  <c r="C4561" i="7"/>
  <c r="C4562" i="7"/>
  <c r="C4563" i="7"/>
  <c r="C4564" i="7"/>
  <c r="C4565" i="7"/>
  <c r="C4566" i="7"/>
  <c r="C4567" i="7"/>
  <c r="C4568" i="7"/>
  <c r="C4569" i="7"/>
  <c r="C4570" i="7"/>
  <c r="C4571" i="7"/>
  <c r="C4572" i="7"/>
  <c r="C4573" i="7"/>
  <c r="C4574" i="7"/>
  <c r="C4575" i="7"/>
  <c r="C4576" i="7"/>
  <c r="C4577" i="7"/>
  <c r="C4578" i="7"/>
  <c r="C4579" i="7"/>
  <c r="C4580" i="7"/>
  <c r="C4581" i="7"/>
  <c r="C4582" i="7"/>
  <c r="C4583" i="7"/>
  <c r="C4584" i="7"/>
  <c r="C4585" i="7"/>
  <c r="C4586" i="7"/>
  <c r="C4587" i="7"/>
  <c r="C4588" i="7"/>
  <c r="C4589" i="7"/>
  <c r="C4590" i="7"/>
  <c r="C4591" i="7"/>
  <c r="C4592" i="7"/>
  <c r="C4593" i="7"/>
  <c r="C4594" i="7"/>
  <c r="C4595" i="7"/>
  <c r="C4596" i="7"/>
  <c r="C4597" i="7"/>
  <c r="C4598" i="7"/>
  <c r="C4599" i="7"/>
  <c r="C4600" i="7"/>
  <c r="C4601" i="7"/>
  <c r="C4602" i="7"/>
  <c r="C4603" i="7"/>
  <c r="C4604" i="7"/>
  <c r="C4605" i="7"/>
  <c r="C4606" i="7"/>
  <c r="C4607" i="7"/>
  <c r="C4608" i="7"/>
  <c r="C4609" i="7"/>
  <c r="C4610" i="7"/>
  <c r="C4611" i="7"/>
  <c r="C4612" i="7"/>
  <c r="C4613" i="7"/>
  <c r="C4614" i="7"/>
  <c r="C4615" i="7"/>
  <c r="C4616" i="7"/>
  <c r="C4617" i="7"/>
  <c r="C4618" i="7"/>
  <c r="C4619" i="7"/>
  <c r="C4620" i="7"/>
  <c r="C4621" i="7"/>
  <c r="C4622" i="7"/>
  <c r="C4623" i="7"/>
  <c r="C4624" i="7"/>
  <c r="C4625" i="7"/>
  <c r="C4626" i="7"/>
  <c r="C4627" i="7"/>
  <c r="C4628" i="7"/>
  <c r="C4629" i="7"/>
  <c r="C4630" i="7"/>
  <c r="C4631" i="7"/>
  <c r="C4632" i="7"/>
  <c r="C4633" i="7"/>
  <c r="C4634" i="7"/>
  <c r="C4635" i="7"/>
  <c r="C4636" i="7"/>
  <c r="C4637" i="7"/>
  <c r="C4638" i="7"/>
  <c r="C4639" i="7"/>
  <c r="C4640" i="7"/>
  <c r="C4641" i="7"/>
  <c r="C4642" i="7"/>
  <c r="C4643" i="7"/>
  <c r="C4644" i="7"/>
  <c r="C4645" i="7"/>
  <c r="C4646" i="7"/>
  <c r="C4647" i="7"/>
  <c r="C4648" i="7"/>
  <c r="C4649" i="7"/>
  <c r="C4650" i="7"/>
  <c r="C4651" i="7"/>
  <c r="C4652" i="7"/>
  <c r="C4653" i="7"/>
  <c r="C4654" i="7"/>
  <c r="C4655" i="7"/>
  <c r="C4656" i="7"/>
  <c r="C4657" i="7"/>
  <c r="C4658" i="7"/>
  <c r="C4659" i="7"/>
  <c r="C4660" i="7"/>
  <c r="C4661" i="7"/>
  <c r="C4662" i="7"/>
  <c r="C4663" i="7"/>
  <c r="C4664" i="7"/>
  <c r="C4665" i="7"/>
  <c r="C4666" i="7"/>
  <c r="C4667" i="7"/>
  <c r="C4668" i="7"/>
  <c r="C4669" i="7"/>
  <c r="C4670" i="7"/>
  <c r="C4671" i="7"/>
  <c r="C4672" i="7"/>
  <c r="C4673" i="7"/>
  <c r="C4674" i="7"/>
  <c r="C4675" i="7"/>
  <c r="C4676" i="7"/>
  <c r="C4677" i="7"/>
  <c r="C4678" i="7"/>
  <c r="C4679" i="7"/>
  <c r="C4680" i="7"/>
  <c r="C4681" i="7"/>
  <c r="C4682" i="7"/>
  <c r="C4683" i="7"/>
  <c r="C4684" i="7"/>
  <c r="C4685" i="7"/>
  <c r="C4686" i="7"/>
  <c r="C4687" i="7"/>
  <c r="C4688" i="7"/>
  <c r="C4689" i="7"/>
  <c r="C4690" i="7"/>
  <c r="C4691" i="7"/>
  <c r="C4692" i="7"/>
  <c r="C4693" i="7"/>
  <c r="C4694" i="7"/>
  <c r="C4695" i="7"/>
  <c r="C4696" i="7"/>
  <c r="C4697" i="7"/>
  <c r="C4698" i="7"/>
  <c r="C4699" i="7"/>
  <c r="C4700" i="7"/>
  <c r="C4701" i="7"/>
  <c r="C4702" i="7"/>
  <c r="C4703" i="7"/>
  <c r="C4704" i="7"/>
  <c r="C4705" i="7"/>
  <c r="C4706" i="7"/>
  <c r="C4707" i="7"/>
  <c r="C4708" i="7"/>
  <c r="C4709" i="7"/>
  <c r="C4710" i="7"/>
  <c r="C4711" i="7"/>
  <c r="C4712" i="7"/>
  <c r="C4713" i="7"/>
  <c r="C4714" i="7"/>
  <c r="C4715" i="7"/>
  <c r="C4716" i="7"/>
  <c r="C4717" i="7"/>
  <c r="C4718" i="7"/>
  <c r="C4719" i="7"/>
  <c r="C4720" i="7"/>
  <c r="C4721" i="7"/>
  <c r="C4722" i="7"/>
  <c r="C4723" i="7"/>
  <c r="C4724" i="7"/>
  <c r="C4725" i="7"/>
  <c r="C4726" i="7"/>
  <c r="C4727" i="7"/>
  <c r="C4728" i="7"/>
  <c r="C4729" i="7"/>
  <c r="C4730" i="7"/>
  <c r="C4731" i="7"/>
  <c r="C4732" i="7"/>
  <c r="C4733" i="7"/>
  <c r="C4734" i="7"/>
  <c r="C4735" i="7"/>
  <c r="C4736" i="7"/>
  <c r="C4737" i="7"/>
  <c r="C4738" i="7"/>
  <c r="C4739" i="7"/>
  <c r="C4740" i="7"/>
  <c r="C4741" i="7"/>
  <c r="C4742" i="7"/>
  <c r="C4743" i="7"/>
  <c r="C4744" i="7"/>
  <c r="C4745" i="7"/>
  <c r="C4746" i="7"/>
  <c r="C4747" i="7"/>
  <c r="C4748" i="7"/>
  <c r="C4749" i="7"/>
  <c r="C4750" i="7"/>
  <c r="C4751" i="7"/>
  <c r="C4752" i="7"/>
  <c r="C4753" i="7"/>
  <c r="C4754" i="7"/>
  <c r="C4755" i="7"/>
  <c r="C4756" i="7"/>
  <c r="C4757" i="7"/>
  <c r="C4758" i="7"/>
  <c r="C4759" i="7"/>
  <c r="C4760" i="7"/>
  <c r="C4761" i="7"/>
  <c r="C4762" i="7"/>
  <c r="C4763" i="7"/>
  <c r="C4764" i="7"/>
  <c r="C4765" i="7"/>
  <c r="C4766" i="7"/>
  <c r="C4767" i="7"/>
  <c r="C4768" i="7"/>
  <c r="C4769" i="7"/>
  <c r="C4770" i="7"/>
  <c r="C4771" i="7"/>
  <c r="C4772" i="7"/>
  <c r="C4773" i="7"/>
  <c r="C4774" i="7"/>
  <c r="C4775" i="7"/>
  <c r="C4776" i="7"/>
  <c r="C4777" i="7"/>
  <c r="C4778" i="7"/>
  <c r="C4779" i="7"/>
  <c r="C4780" i="7"/>
  <c r="C4781" i="7"/>
  <c r="C4782" i="7"/>
  <c r="C4783" i="7"/>
  <c r="C4784" i="7"/>
  <c r="C4785" i="7"/>
  <c r="C4786" i="7"/>
  <c r="C4787" i="7"/>
  <c r="C4788" i="7"/>
  <c r="C4789" i="7"/>
  <c r="C4790" i="7"/>
  <c r="C4791" i="7"/>
  <c r="C4792" i="7"/>
  <c r="C4793" i="7"/>
  <c r="C4794" i="7"/>
  <c r="C4795" i="7"/>
  <c r="C4796" i="7"/>
  <c r="C4797" i="7"/>
  <c r="C4798" i="7"/>
  <c r="C4799" i="7"/>
  <c r="C4800" i="7"/>
  <c r="C4801" i="7"/>
  <c r="C4802" i="7"/>
  <c r="C4803" i="7"/>
  <c r="C4804" i="7"/>
  <c r="C4805" i="7"/>
  <c r="C4806" i="7"/>
  <c r="C4807" i="7"/>
  <c r="C4808" i="7"/>
  <c r="C4809" i="7"/>
  <c r="C4810" i="7"/>
  <c r="C4811" i="7"/>
  <c r="C4812" i="7"/>
  <c r="C4813" i="7"/>
  <c r="C4814" i="7"/>
  <c r="C4815" i="7"/>
  <c r="C4816" i="7"/>
  <c r="C4817" i="7"/>
  <c r="C4818" i="7"/>
  <c r="C4819" i="7"/>
  <c r="C4820" i="7"/>
  <c r="C4821" i="7"/>
  <c r="C4822" i="7"/>
  <c r="C4823" i="7"/>
  <c r="C4824" i="7"/>
  <c r="C4825" i="7"/>
  <c r="C4826" i="7"/>
  <c r="C4827" i="7"/>
  <c r="C4828" i="7"/>
  <c r="C4829" i="7"/>
  <c r="C4830" i="7"/>
  <c r="C4831" i="7"/>
  <c r="C4832" i="7"/>
  <c r="C4833" i="7"/>
  <c r="C4834" i="7"/>
  <c r="C4835" i="7"/>
  <c r="C4836" i="7"/>
  <c r="C4837" i="7"/>
  <c r="C4838" i="7"/>
  <c r="C4839" i="7"/>
  <c r="C4840" i="7"/>
  <c r="C4841" i="7"/>
  <c r="C4842" i="7"/>
  <c r="C4843" i="7"/>
  <c r="C4844" i="7"/>
  <c r="C4845" i="7"/>
  <c r="C4846" i="7"/>
  <c r="C4847" i="7"/>
  <c r="C4848" i="7"/>
  <c r="C4849" i="7"/>
  <c r="C4850" i="7"/>
  <c r="C4851" i="7"/>
  <c r="C4852" i="7"/>
  <c r="C4853" i="7"/>
  <c r="C4854" i="7"/>
  <c r="C4855" i="7"/>
  <c r="C4856" i="7"/>
  <c r="C4857" i="7"/>
  <c r="C4858" i="7"/>
  <c r="C4859" i="7"/>
  <c r="C4860" i="7"/>
  <c r="C4861" i="7"/>
  <c r="C4862" i="7"/>
  <c r="C4863" i="7"/>
  <c r="C4864" i="7"/>
  <c r="C4865" i="7"/>
  <c r="C4866" i="7"/>
  <c r="C4867" i="7"/>
  <c r="C4868" i="7"/>
  <c r="C4869" i="7"/>
  <c r="C4870" i="7"/>
  <c r="C2" i="7"/>
  <c r="A26" i="9"/>
  <c r="A39" i="9" l="1"/>
  <c r="P41" i="6" l="1"/>
  <c r="P44" i="6"/>
  <c r="P47" i="6" l="1"/>
  <c r="A16" i="9"/>
  <c r="A17" i="9"/>
  <c r="A22" i="9"/>
  <c r="A13" i="9"/>
  <c r="A4" i="9"/>
  <c r="A48" i="9"/>
  <c r="A44" i="9"/>
  <c r="A43" i="9"/>
  <c r="A41" i="9"/>
  <c r="A12" i="9"/>
  <c r="A35" i="9"/>
  <c r="A34" i="9"/>
  <c r="A33" i="9"/>
  <c r="A27" i="9"/>
  <c r="A19" i="9"/>
  <c r="A15" i="9"/>
  <c r="A14" i="9"/>
  <c r="A10" i="9"/>
  <c r="A49" i="9"/>
  <c r="A51" i="9"/>
  <c r="A2" i="9"/>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80" i="8"/>
  <c r="D179" i="8"/>
  <c r="B179" i="8"/>
  <c r="D178" i="8"/>
  <c r="B178" i="8"/>
  <c r="D177" i="8"/>
  <c r="B177" i="8"/>
  <c r="D176" i="8"/>
  <c r="B176" i="8"/>
  <c r="D175" i="8"/>
  <c r="B175" i="8"/>
  <c r="D174" i="8"/>
  <c r="B174" i="8"/>
  <c r="D173" i="8"/>
  <c r="B173" i="8"/>
  <c r="D172" i="8"/>
  <c r="B172" i="8"/>
  <c r="D171" i="8"/>
  <c r="B171" i="8"/>
  <c r="D170" i="8"/>
  <c r="B170" i="8"/>
  <c r="D169" i="8"/>
  <c r="B169" i="8"/>
  <c r="D168" i="8"/>
  <c r="B168" i="8"/>
  <c r="D167" i="8"/>
  <c r="B167" i="8"/>
  <c r="D166" i="8"/>
  <c r="B166" i="8"/>
  <c r="D165" i="8"/>
  <c r="B165" i="8"/>
  <c r="D164" i="8"/>
  <c r="B164" i="8"/>
  <c r="D163" i="8"/>
  <c r="B163" i="8"/>
  <c r="D162" i="8"/>
  <c r="B162" i="8"/>
  <c r="D161" i="8"/>
  <c r="B161" i="8"/>
  <c r="D160" i="8"/>
  <c r="B160" i="8"/>
  <c r="D159" i="8"/>
  <c r="B159" i="8"/>
  <c r="D158" i="8"/>
  <c r="B158" i="8"/>
  <c r="D157" i="8"/>
  <c r="B157" i="8"/>
  <c r="D156" i="8"/>
  <c r="B156" i="8"/>
  <c r="D155" i="8"/>
  <c r="B155" i="8"/>
  <c r="D154" i="8"/>
  <c r="B154" i="8"/>
  <c r="D153" i="8"/>
  <c r="B153" i="8"/>
  <c r="D152" i="8"/>
  <c r="B152" i="8"/>
  <c r="D151" i="8"/>
  <c r="B151" i="8"/>
  <c r="D150" i="8"/>
  <c r="B150" i="8"/>
  <c r="D149" i="8"/>
  <c r="B149" i="8"/>
  <c r="D148" i="8"/>
  <c r="B148" i="8"/>
  <c r="D147" i="8"/>
  <c r="B147" i="8"/>
  <c r="D146" i="8"/>
  <c r="B146" i="8"/>
  <c r="D145" i="8"/>
  <c r="B145" i="8"/>
  <c r="D144" i="8"/>
  <c r="B144" i="8"/>
  <c r="D143" i="8"/>
  <c r="B143" i="8"/>
  <c r="D142" i="8"/>
  <c r="B142" i="8"/>
  <c r="D141" i="8"/>
  <c r="B141" i="8"/>
  <c r="D140" i="8"/>
  <c r="B140" i="8"/>
  <c r="D139" i="8"/>
  <c r="B139" i="8"/>
  <c r="D138" i="8"/>
  <c r="B138" i="8"/>
  <c r="D137" i="8"/>
  <c r="B137" i="8"/>
  <c r="D136" i="8"/>
  <c r="B136" i="8"/>
  <c r="D135" i="8"/>
  <c r="B135" i="8"/>
  <c r="D134" i="8"/>
  <c r="B134" i="8"/>
  <c r="D133" i="8"/>
  <c r="B133" i="8"/>
  <c r="D132" i="8"/>
  <c r="B132" i="8"/>
  <c r="D131" i="8"/>
  <c r="B131" i="8"/>
  <c r="D130" i="8"/>
  <c r="B130" i="8"/>
  <c r="D129" i="8"/>
  <c r="B129" i="8"/>
  <c r="D128" i="8"/>
  <c r="B128" i="8"/>
  <c r="D127" i="8"/>
  <c r="B127" i="8"/>
  <c r="D126" i="8"/>
  <c r="B126" i="8"/>
  <c r="D125" i="8"/>
  <c r="B125" i="8"/>
  <c r="D124" i="8"/>
  <c r="B124" i="8"/>
  <c r="D123" i="8"/>
  <c r="B123" i="8"/>
  <c r="D122" i="8"/>
  <c r="B122" i="8"/>
  <c r="D121" i="8"/>
  <c r="B121" i="8"/>
  <c r="D120" i="8"/>
  <c r="B120" i="8"/>
  <c r="B11" i="8"/>
  <c r="N6" i="1"/>
  <c r="F2" i="7"/>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1994" i="7"/>
  <c r="B1995" i="7"/>
  <c r="B1996" i="7"/>
  <c r="B1997" i="7"/>
  <c r="B1998" i="7"/>
  <c r="B1999" i="7"/>
  <c r="B2000" i="7"/>
  <c r="B2001" i="7"/>
  <c r="B2002" i="7"/>
  <c r="B2003" i="7"/>
  <c r="B2004" i="7"/>
  <c r="B2005" i="7"/>
  <c r="B2006" i="7"/>
  <c r="B2007" i="7"/>
  <c r="B2008" i="7"/>
  <c r="B2009" i="7"/>
  <c r="B2010" i="7"/>
  <c r="B2011" i="7"/>
  <c r="B2012" i="7"/>
  <c r="B2013" i="7"/>
  <c r="B2014" i="7"/>
  <c r="B2015" i="7"/>
  <c r="B2016" i="7"/>
  <c r="B2017" i="7"/>
  <c r="B2018" i="7"/>
  <c r="B2019" i="7"/>
  <c r="B2020" i="7"/>
  <c r="B2021" i="7"/>
  <c r="B2022" i="7"/>
  <c r="B2023" i="7"/>
  <c r="B2024" i="7"/>
  <c r="B2025" i="7"/>
  <c r="B2026" i="7"/>
  <c r="B2027" i="7"/>
  <c r="B2028" i="7"/>
  <c r="B2029" i="7"/>
  <c r="B2030" i="7"/>
  <c r="B2031" i="7"/>
  <c r="B2032" i="7"/>
  <c r="B2033" i="7"/>
  <c r="B2034" i="7"/>
  <c r="B2035" i="7"/>
  <c r="B2036" i="7"/>
  <c r="B2037" i="7"/>
  <c r="B2038" i="7"/>
  <c r="B2039" i="7"/>
  <c r="B2040" i="7"/>
  <c r="B2041" i="7"/>
  <c r="B2042" i="7"/>
  <c r="B2043" i="7"/>
  <c r="B2044" i="7"/>
  <c r="B2045" i="7"/>
  <c r="B2046" i="7"/>
  <c r="B2047" i="7"/>
  <c r="B2048" i="7"/>
  <c r="B2049" i="7"/>
  <c r="B2050" i="7"/>
  <c r="B2051" i="7"/>
  <c r="B2052" i="7"/>
  <c r="B2053" i="7"/>
  <c r="B2054" i="7"/>
  <c r="B2055" i="7"/>
  <c r="B2056" i="7"/>
  <c r="B2057" i="7"/>
  <c r="B2058" i="7"/>
  <c r="B2059" i="7"/>
  <c r="B2060" i="7"/>
  <c r="B2061" i="7"/>
  <c r="B2062" i="7"/>
  <c r="B2063" i="7"/>
  <c r="B2064" i="7"/>
  <c r="B2065" i="7"/>
  <c r="B2066" i="7"/>
  <c r="B2067" i="7"/>
  <c r="B2068" i="7"/>
  <c r="B2069" i="7"/>
  <c r="B2070" i="7"/>
  <c r="B2071" i="7"/>
  <c r="B2072" i="7"/>
  <c r="B2073" i="7"/>
  <c r="B2074" i="7"/>
  <c r="B2075" i="7"/>
  <c r="B2076" i="7"/>
  <c r="B2077" i="7"/>
  <c r="B2078" i="7"/>
  <c r="B2079" i="7"/>
  <c r="B2080" i="7"/>
  <c r="B2081" i="7"/>
  <c r="B2082" i="7"/>
  <c r="B2083" i="7"/>
  <c r="B2084" i="7"/>
  <c r="B2085" i="7"/>
  <c r="B2086" i="7"/>
  <c r="B2087" i="7"/>
  <c r="B2088" i="7"/>
  <c r="B2089" i="7"/>
  <c r="B2090" i="7"/>
  <c r="B2091" i="7"/>
  <c r="B2092" i="7"/>
  <c r="B2093" i="7"/>
  <c r="B2094" i="7"/>
  <c r="B2095" i="7"/>
  <c r="B2096" i="7"/>
  <c r="B2097" i="7"/>
  <c r="B2098" i="7"/>
  <c r="B2099" i="7"/>
  <c r="B2100" i="7"/>
  <c r="B2101" i="7"/>
  <c r="B2102" i="7"/>
  <c r="B2103" i="7"/>
  <c r="B2104" i="7"/>
  <c r="B2105" i="7"/>
  <c r="B2106" i="7"/>
  <c r="B2107" i="7"/>
  <c r="B2108" i="7"/>
  <c r="B2109" i="7"/>
  <c r="B2110" i="7"/>
  <c r="B2111" i="7"/>
  <c r="B2112" i="7"/>
  <c r="B2113" i="7"/>
  <c r="B2114" i="7"/>
  <c r="B2115" i="7"/>
  <c r="B2116" i="7"/>
  <c r="B2117" i="7"/>
  <c r="B2118" i="7"/>
  <c r="B2119" i="7"/>
  <c r="B2120" i="7"/>
  <c r="B2121" i="7"/>
  <c r="B2122" i="7"/>
  <c r="B2123" i="7"/>
  <c r="B2124" i="7"/>
  <c r="B2125" i="7"/>
  <c r="B2126" i="7"/>
  <c r="B2127" i="7"/>
  <c r="B2128" i="7"/>
  <c r="B2129" i="7"/>
  <c r="B2130" i="7"/>
  <c r="B2131" i="7"/>
  <c r="B2132" i="7"/>
  <c r="B2133" i="7"/>
  <c r="B2134" i="7"/>
  <c r="B2135" i="7"/>
  <c r="B2136" i="7"/>
  <c r="B2137" i="7"/>
  <c r="B2138" i="7"/>
  <c r="B2139" i="7"/>
  <c r="B2140" i="7"/>
  <c r="B2141" i="7"/>
  <c r="B2142" i="7"/>
  <c r="B2143" i="7"/>
  <c r="B2144" i="7"/>
  <c r="B2145" i="7"/>
  <c r="B2146" i="7"/>
  <c r="B2147" i="7"/>
  <c r="B2148" i="7"/>
  <c r="B2149" i="7"/>
  <c r="B2150" i="7"/>
  <c r="B2151" i="7"/>
  <c r="B2152" i="7"/>
  <c r="B2153" i="7"/>
  <c r="B2154" i="7"/>
  <c r="B2155" i="7"/>
  <c r="B2156" i="7"/>
  <c r="B2157" i="7"/>
  <c r="B2158" i="7"/>
  <c r="B2159" i="7"/>
  <c r="B2160" i="7"/>
  <c r="B2161" i="7"/>
  <c r="B2162" i="7"/>
  <c r="B2163" i="7"/>
  <c r="B2164" i="7"/>
  <c r="B2165" i="7"/>
  <c r="B2166" i="7"/>
  <c r="B2167" i="7"/>
  <c r="B2168" i="7"/>
  <c r="B2169" i="7"/>
  <c r="B2170" i="7"/>
  <c r="B2171" i="7"/>
  <c r="B2172" i="7"/>
  <c r="B2173" i="7"/>
  <c r="B2174" i="7"/>
  <c r="B2175" i="7"/>
  <c r="B2176" i="7"/>
  <c r="B2177" i="7"/>
  <c r="B2178" i="7"/>
  <c r="B2179" i="7"/>
  <c r="B2180" i="7"/>
  <c r="B2181" i="7"/>
  <c r="B2182" i="7"/>
  <c r="B2183" i="7"/>
  <c r="B2184" i="7"/>
  <c r="B2185" i="7"/>
  <c r="B2186" i="7"/>
  <c r="B2187" i="7"/>
  <c r="B2188" i="7"/>
  <c r="B2189" i="7"/>
  <c r="B2190" i="7"/>
  <c r="B2191" i="7"/>
  <c r="B2192" i="7"/>
  <c r="B2193" i="7"/>
  <c r="B2194" i="7"/>
  <c r="B2195" i="7"/>
  <c r="B2196" i="7"/>
  <c r="B2197" i="7"/>
  <c r="B2198" i="7"/>
  <c r="B2199" i="7"/>
  <c r="B2200" i="7"/>
  <c r="B2201" i="7"/>
  <c r="B2202" i="7"/>
  <c r="B2203" i="7"/>
  <c r="B2204" i="7"/>
  <c r="B2205" i="7"/>
  <c r="B2206" i="7"/>
  <c r="B2207" i="7"/>
  <c r="B2208" i="7"/>
  <c r="B2209" i="7"/>
  <c r="B2210" i="7"/>
  <c r="B2211" i="7"/>
  <c r="B2212" i="7"/>
  <c r="B2213" i="7"/>
  <c r="B2214" i="7"/>
  <c r="B2215" i="7"/>
  <c r="B2216" i="7"/>
  <c r="B2217" i="7"/>
  <c r="B2218" i="7"/>
  <c r="B2219" i="7"/>
  <c r="B2220" i="7"/>
  <c r="B2221" i="7"/>
  <c r="B2222" i="7"/>
  <c r="B2223" i="7"/>
  <c r="B2224" i="7"/>
  <c r="B2225" i="7"/>
  <c r="B2226" i="7"/>
  <c r="B2227" i="7"/>
  <c r="B2228" i="7"/>
  <c r="B2229" i="7"/>
  <c r="B2230" i="7"/>
  <c r="B2231" i="7"/>
  <c r="B2232" i="7"/>
  <c r="B2233" i="7"/>
  <c r="B2242" i="7"/>
  <c r="B2250" i="7"/>
  <c r="B2238" i="7"/>
  <c r="B2241" i="7"/>
  <c r="B2236" i="7"/>
  <c r="B2246" i="7"/>
  <c r="B2253" i="7"/>
  <c r="B2245" i="7"/>
  <c r="B2247" i="7"/>
  <c r="B2234" i="7"/>
  <c r="B2240" i="7"/>
  <c r="B2244" i="7"/>
  <c r="B2248" i="7"/>
  <c r="B2252" i="7"/>
  <c r="B2251" i="7"/>
  <c r="B2239" i="7"/>
  <c r="B2249" i="7"/>
  <c r="B2237" i="7"/>
  <c r="B2235" i="7"/>
  <c r="B2243" i="7"/>
  <c r="B2255" i="7"/>
  <c r="B2256" i="7"/>
  <c r="B2257" i="7"/>
  <c r="B2258" i="7"/>
  <c r="B2259" i="7"/>
  <c r="B2260" i="7"/>
  <c r="B2261" i="7"/>
  <c r="B2262" i="7"/>
  <c r="B2263" i="7"/>
  <c r="B2264" i="7"/>
  <c r="B2265" i="7"/>
  <c r="B2266" i="7"/>
  <c r="B2267" i="7"/>
  <c r="B2268" i="7"/>
  <c r="B2269" i="7"/>
  <c r="B2270" i="7"/>
  <c r="B2271" i="7"/>
  <c r="B2272" i="7"/>
  <c r="B2273" i="7"/>
  <c r="B2274" i="7"/>
  <c r="B2275" i="7"/>
  <c r="B2276" i="7"/>
  <c r="B2277" i="7"/>
  <c r="B2278" i="7"/>
  <c r="B2279" i="7"/>
  <c r="B2280" i="7"/>
  <c r="B2281" i="7"/>
  <c r="B2282" i="7"/>
  <c r="B2283" i="7"/>
  <c r="B2284" i="7"/>
  <c r="B2285" i="7"/>
  <c r="B2286" i="7"/>
  <c r="B2287" i="7"/>
  <c r="B2288" i="7"/>
  <c r="B2289" i="7"/>
  <c r="B2290" i="7"/>
  <c r="B2291" i="7"/>
  <c r="B2292" i="7"/>
  <c r="B2293" i="7"/>
  <c r="B2294" i="7"/>
  <c r="B2295" i="7"/>
  <c r="B2296" i="7"/>
  <c r="B2297" i="7"/>
  <c r="B2298" i="7"/>
  <c r="B2299" i="7"/>
  <c r="B2300" i="7"/>
  <c r="B2301" i="7"/>
  <c r="B2302" i="7"/>
  <c r="B2303" i="7"/>
  <c r="B2304" i="7"/>
  <c r="B2305" i="7"/>
  <c r="B2306" i="7"/>
  <c r="B2307" i="7"/>
  <c r="B2308" i="7"/>
  <c r="B2309" i="7"/>
  <c r="B2310" i="7"/>
  <c r="B2311" i="7"/>
  <c r="B2312" i="7"/>
  <c r="B2313" i="7"/>
  <c r="B2314" i="7"/>
  <c r="B2315" i="7"/>
  <c r="B2316" i="7"/>
  <c r="B2317" i="7"/>
  <c r="B2318" i="7"/>
  <c r="B2319" i="7"/>
  <c r="B2320" i="7"/>
  <c r="B2321" i="7"/>
  <c r="B2322" i="7"/>
  <c r="B2323" i="7"/>
  <c r="B2324" i="7"/>
  <c r="B2325" i="7"/>
  <c r="B2326" i="7"/>
  <c r="B2327" i="7"/>
  <c r="B2328" i="7"/>
  <c r="B2329" i="7"/>
  <c r="B2330" i="7"/>
  <c r="B2331" i="7"/>
  <c r="B2332" i="7"/>
  <c r="B2333" i="7"/>
  <c r="B2334" i="7"/>
  <c r="B2335" i="7"/>
  <c r="B2336" i="7"/>
  <c r="B2337" i="7"/>
  <c r="B2338" i="7"/>
  <c r="B2339" i="7"/>
  <c r="B2340" i="7"/>
  <c r="B2341" i="7"/>
  <c r="B2342" i="7"/>
  <c r="B2343" i="7"/>
  <c r="B2344" i="7"/>
  <c r="B2345" i="7"/>
  <c r="B2346" i="7"/>
  <c r="B2347" i="7"/>
  <c r="B2348" i="7"/>
  <c r="B2349" i="7"/>
  <c r="B2350" i="7"/>
  <c r="B2351" i="7"/>
  <c r="B2352" i="7"/>
  <c r="B2353" i="7"/>
  <c r="B2354" i="7"/>
  <c r="B2355" i="7"/>
  <c r="B2356" i="7"/>
  <c r="B2357" i="7"/>
  <c r="B2358" i="7"/>
  <c r="B2359" i="7"/>
  <c r="B2360" i="7"/>
  <c r="B2361" i="7"/>
  <c r="B2362" i="7"/>
  <c r="B2363" i="7"/>
  <c r="B2364" i="7"/>
  <c r="B2365" i="7"/>
  <c r="B2366" i="7"/>
  <c r="B2367" i="7"/>
  <c r="B2368" i="7"/>
  <c r="B2369" i="7"/>
  <c r="B2370" i="7"/>
  <c r="B2371" i="7"/>
  <c r="B2372" i="7"/>
  <c r="B2373" i="7"/>
  <c r="B2374" i="7"/>
  <c r="B2375" i="7"/>
  <c r="B2376" i="7"/>
  <c r="B2377" i="7"/>
  <c r="B2378" i="7"/>
  <c r="B2379" i="7"/>
  <c r="B2380" i="7"/>
  <c r="B2381" i="7"/>
  <c r="B2382" i="7"/>
  <c r="B2383" i="7"/>
  <c r="B2384" i="7"/>
  <c r="B2385" i="7"/>
  <c r="B2386" i="7"/>
  <c r="B2387" i="7"/>
  <c r="B2388" i="7"/>
  <c r="B2389" i="7"/>
  <c r="B2390" i="7"/>
  <c r="B2391" i="7"/>
  <c r="B2392" i="7"/>
  <c r="B2393" i="7"/>
  <c r="B2394" i="7"/>
  <c r="B2395" i="7"/>
  <c r="B2396" i="7"/>
  <c r="B2397" i="7"/>
  <c r="B2398" i="7"/>
  <c r="B2399" i="7"/>
  <c r="B2400" i="7"/>
  <c r="B2401" i="7"/>
  <c r="B2402" i="7"/>
  <c r="B2403" i="7"/>
  <c r="B2404" i="7"/>
  <c r="B2405" i="7"/>
  <c r="B2406" i="7"/>
  <c r="B2407" i="7"/>
  <c r="B2408" i="7"/>
  <c r="B2409" i="7"/>
  <c r="B2410" i="7"/>
  <c r="B2411" i="7"/>
  <c r="B2423" i="7"/>
  <c r="B2424" i="7"/>
  <c r="B2425" i="7"/>
  <c r="B2426" i="7"/>
  <c r="B2427" i="7"/>
  <c r="B2428" i="7"/>
  <c r="B2429" i="7"/>
  <c r="B2430" i="7"/>
  <c r="B2431" i="7"/>
  <c r="B2432" i="7"/>
  <c r="B2433" i="7"/>
  <c r="B2434" i="7"/>
  <c r="B2435" i="7"/>
  <c r="B2436" i="7"/>
  <c r="B2437" i="7"/>
  <c r="B2438" i="7"/>
  <c r="B2439" i="7"/>
  <c r="B2440" i="7"/>
  <c r="B2441" i="7"/>
  <c r="B2442" i="7"/>
  <c r="B2443" i="7"/>
  <c r="B2444" i="7"/>
  <c r="B2445" i="7"/>
  <c r="B2446" i="7"/>
  <c r="B2447" i="7"/>
  <c r="B2448" i="7"/>
  <c r="B2449" i="7"/>
  <c r="B2450" i="7"/>
  <c r="B2451" i="7"/>
  <c r="B2452" i="7"/>
  <c r="B2453" i="7"/>
  <c r="B2454" i="7"/>
  <c r="B2455" i="7"/>
  <c r="B2456" i="7"/>
  <c r="B2457" i="7"/>
  <c r="B2458" i="7"/>
  <c r="B2459" i="7"/>
  <c r="B2460" i="7"/>
  <c r="B2461" i="7"/>
  <c r="B2462" i="7"/>
  <c r="B2463" i="7"/>
  <c r="B2464" i="7"/>
  <c r="B2465" i="7"/>
  <c r="B2466" i="7"/>
  <c r="B2467" i="7"/>
  <c r="B2468" i="7"/>
  <c r="B2469" i="7"/>
  <c r="B2470" i="7"/>
  <c r="B2471" i="7"/>
  <c r="B2472" i="7"/>
  <c r="B2473" i="7"/>
  <c r="B2474" i="7"/>
  <c r="B2475" i="7"/>
  <c r="B2476" i="7"/>
  <c r="B2477" i="7"/>
  <c r="B2478" i="7"/>
  <c r="B2479" i="7"/>
  <c r="B2480" i="7"/>
  <c r="B2481" i="7"/>
  <c r="B2482" i="7"/>
  <c r="B2483" i="7"/>
  <c r="B2484" i="7"/>
  <c r="B2485" i="7"/>
  <c r="B2486" i="7"/>
  <c r="B2487" i="7"/>
  <c r="B2488" i="7"/>
  <c r="B2489" i="7"/>
  <c r="B2490" i="7"/>
  <c r="B2491" i="7"/>
  <c r="B2492" i="7"/>
  <c r="B2493" i="7"/>
  <c r="B2494" i="7"/>
  <c r="B2495" i="7"/>
  <c r="B2496" i="7"/>
  <c r="B2497" i="7"/>
  <c r="B2498" i="7"/>
  <c r="B2499" i="7"/>
  <c r="B2500" i="7"/>
  <c r="B2501" i="7"/>
  <c r="B2502" i="7"/>
  <c r="B2503" i="7"/>
  <c r="B2504" i="7"/>
  <c r="B2505" i="7"/>
  <c r="B2506" i="7"/>
  <c r="B2507" i="7"/>
  <c r="B2508" i="7"/>
  <c r="B2509" i="7"/>
  <c r="B2510" i="7"/>
  <c r="B2511" i="7"/>
  <c r="B2512" i="7"/>
  <c r="B2513" i="7"/>
  <c r="B2514" i="7"/>
  <c r="B2515" i="7"/>
  <c r="B2516" i="7"/>
  <c r="B2517" i="7"/>
  <c r="B2518" i="7"/>
  <c r="B2519" i="7"/>
  <c r="B2520" i="7"/>
  <c r="B2521" i="7"/>
  <c r="B2522" i="7"/>
  <c r="B2523" i="7"/>
  <c r="B2524" i="7"/>
  <c r="B2525" i="7"/>
  <c r="B2526" i="7"/>
  <c r="B2527" i="7"/>
  <c r="B2528" i="7"/>
  <c r="B2529" i="7"/>
  <c r="B2530" i="7"/>
  <c r="B2531" i="7"/>
  <c r="B2532" i="7"/>
  <c r="B2533" i="7"/>
  <c r="B2534" i="7"/>
  <c r="B2535" i="7"/>
  <c r="B2536" i="7"/>
  <c r="B2537" i="7"/>
  <c r="B2538" i="7"/>
  <c r="B2539" i="7"/>
  <c r="B2540" i="7"/>
  <c r="B2541" i="7"/>
  <c r="B2542" i="7"/>
  <c r="B2543" i="7"/>
  <c r="B2544" i="7"/>
  <c r="B2545" i="7"/>
  <c r="B2546" i="7"/>
  <c r="B2547" i="7"/>
  <c r="B2548" i="7"/>
  <c r="B2549" i="7"/>
  <c r="B2550" i="7"/>
  <c r="B2551" i="7"/>
  <c r="B2552" i="7"/>
  <c r="B2553" i="7"/>
  <c r="B2554" i="7"/>
  <c r="B2555" i="7"/>
  <c r="B2556" i="7"/>
  <c r="B2557" i="7"/>
  <c r="B2558" i="7"/>
  <c r="B2559" i="7"/>
  <c r="B2560" i="7"/>
  <c r="B2561" i="7"/>
  <c r="B2562" i="7"/>
  <c r="B2563" i="7"/>
  <c r="B2564" i="7"/>
  <c r="B2565" i="7"/>
  <c r="B2566" i="7"/>
  <c r="B2567" i="7"/>
  <c r="B2568" i="7"/>
  <c r="B2569" i="7"/>
  <c r="B2570" i="7"/>
  <c r="B2571" i="7"/>
  <c r="B2572" i="7"/>
  <c r="B2573" i="7"/>
  <c r="B2574" i="7"/>
  <c r="B2575" i="7"/>
  <c r="B2576" i="7"/>
  <c r="B2577" i="7"/>
  <c r="B2578" i="7"/>
  <c r="B2579" i="7"/>
  <c r="B2580" i="7"/>
  <c r="B2581" i="7"/>
  <c r="B2582" i="7"/>
  <c r="B2583" i="7"/>
  <c r="B2584" i="7"/>
  <c r="B2585" i="7"/>
  <c r="B2586" i="7"/>
  <c r="B2587" i="7"/>
  <c r="B2588" i="7"/>
  <c r="B2589" i="7"/>
  <c r="B2590" i="7"/>
  <c r="B2591" i="7"/>
  <c r="B2592" i="7"/>
  <c r="B2593" i="7"/>
  <c r="B2594" i="7"/>
  <c r="B2595" i="7"/>
  <c r="B2596" i="7"/>
  <c r="B2597" i="7"/>
  <c r="B2598" i="7"/>
  <c r="B2599" i="7"/>
  <c r="B2600" i="7"/>
  <c r="B2601" i="7"/>
  <c r="B2602" i="7"/>
  <c r="B2603" i="7"/>
  <c r="B2604" i="7"/>
  <c r="B2605" i="7"/>
  <c r="B2606" i="7"/>
  <c r="B2607" i="7"/>
  <c r="B2608" i="7"/>
  <c r="B2609" i="7"/>
  <c r="B2610" i="7"/>
  <c r="B2611" i="7"/>
  <c r="B2612" i="7"/>
  <c r="B2613" i="7"/>
  <c r="B2614" i="7"/>
  <c r="B2615" i="7"/>
  <c r="B2616" i="7"/>
  <c r="B2617" i="7"/>
  <c r="B2618" i="7"/>
  <c r="B2619" i="7"/>
  <c r="B2620" i="7"/>
  <c r="B2621" i="7"/>
  <c r="B2622" i="7"/>
  <c r="B2623" i="7"/>
  <c r="B2624" i="7"/>
  <c r="B2625" i="7"/>
  <c r="B2626" i="7"/>
  <c r="B2627" i="7"/>
  <c r="B2628" i="7"/>
  <c r="B2629" i="7"/>
  <c r="B2630" i="7"/>
  <c r="B2631" i="7"/>
  <c r="B2632" i="7"/>
  <c r="B2633" i="7"/>
  <c r="B2634" i="7"/>
  <c r="B2635" i="7"/>
  <c r="B2636" i="7"/>
  <c r="B2637" i="7"/>
  <c r="B2638" i="7"/>
  <c r="B2639" i="7"/>
  <c r="B2640" i="7"/>
  <c r="B2641" i="7"/>
  <c r="B2642" i="7"/>
  <c r="B2643" i="7"/>
  <c r="B2644" i="7"/>
  <c r="B2645" i="7"/>
  <c r="B2646" i="7"/>
  <c r="B2647" i="7"/>
  <c r="B2648" i="7"/>
  <c r="B2649" i="7"/>
  <c r="B2650" i="7"/>
  <c r="B2651" i="7"/>
  <c r="B2652" i="7"/>
  <c r="B2653" i="7"/>
  <c r="B2654" i="7"/>
  <c r="B2655" i="7"/>
  <c r="B2656" i="7"/>
  <c r="B2657" i="7"/>
  <c r="B2658" i="7"/>
  <c r="B2659" i="7"/>
  <c r="B2660" i="7"/>
  <c r="B2661" i="7"/>
  <c r="B2662" i="7"/>
  <c r="B2663" i="7"/>
  <c r="B2664" i="7"/>
  <c r="B2665" i="7"/>
  <c r="B2666" i="7"/>
  <c r="B2667" i="7"/>
  <c r="B2668" i="7"/>
  <c r="B2669" i="7"/>
  <c r="B2670" i="7"/>
  <c r="B2671" i="7"/>
  <c r="B2672" i="7"/>
  <c r="B2673" i="7"/>
  <c r="B2674" i="7"/>
  <c r="B2675" i="7"/>
  <c r="B2676" i="7"/>
  <c r="B2677" i="7"/>
  <c r="B2678" i="7"/>
  <c r="B2679" i="7"/>
  <c r="B2680" i="7"/>
  <c r="B2681" i="7"/>
  <c r="B2682" i="7"/>
  <c r="B2683" i="7"/>
  <c r="B2684" i="7"/>
  <c r="B2685" i="7"/>
  <c r="B2686" i="7"/>
  <c r="B2687" i="7"/>
  <c r="B2688" i="7"/>
  <c r="B2689" i="7"/>
  <c r="B2690" i="7"/>
  <c r="B2691" i="7"/>
  <c r="B2692" i="7"/>
  <c r="B2693" i="7"/>
  <c r="B2694" i="7"/>
  <c r="B2695" i="7"/>
  <c r="B2696" i="7"/>
  <c r="B2697" i="7"/>
  <c r="B2698" i="7"/>
  <c r="B2699" i="7"/>
  <c r="B2700" i="7"/>
  <c r="B2701" i="7"/>
  <c r="B2702" i="7"/>
  <c r="B2703" i="7"/>
  <c r="B2704" i="7"/>
  <c r="B2705" i="7"/>
  <c r="B2706" i="7"/>
  <c r="B2707" i="7"/>
  <c r="B2708" i="7"/>
  <c r="B2709" i="7"/>
  <c r="B2710" i="7"/>
  <c r="B2711" i="7"/>
  <c r="B2712" i="7"/>
  <c r="B2713" i="7"/>
  <c r="B2714" i="7"/>
  <c r="B2715" i="7"/>
  <c r="B2716" i="7"/>
  <c r="B2717" i="7"/>
  <c r="B2718" i="7"/>
  <c r="B2719" i="7"/>
  <c r="B2720" i="7"/>
  <c r="B2721" i="7"/>
  <c r="B2722" i="7"/>
  <c r="B2723" i="7"/>
  <c r="B2724" i="7"/>
  <c r="B2725" i="7"/>
  <c r="B2726" i="7"/>
  <c r="B2727" i="7"/>
  <c r="B2728" i="7"/>
  <c r="B2729" i="7"/>
  <c r="B2730" i="7"/>
  <c r="B2731" i="7"/>
  <c r="B2732" i="7"/>
  <c r="B2733" i="7"/>
  <c r="B2734" i="7"/>
  <c r="B2735" i="7"/>
  <c r="B2736" i="7"/>
  <c r="B2737" i="7"/>
  <c r="B2738" i="7"/>
  <c r="B2739" i="7"/>
  <c r="B2740" i="7"/>
  <c r="B2741" i="7"/>
  <c r="B2742" i="7"/>
  <c r="B2743" i="7"/>
  <c r="B2744" i="7"/>
  <c r="B2745" i="7"/>
  <c r="B2746" i="7"/>
  <c r="B2747" i="7"/>
  <c r="B2748" i="7"/>
  <c r="B2749" i="7"/>
  <c r="B2750" i="7"/>
  <c r="B2751" i="7"/>
  <c r="B2752" i="7"/>
  <c r="B2753" i="7"/>
  <c r="B2754" i="7"/>
  <c r="B2755" i="7"/>
  <c r="B2756" i="7"/>
  <c r="B2757" i="7"/>
  <c r="B2758" i="7"/>
  <c r="B2759" i="7"/>
  <c r="B2760" i="7"/>
  <c r="B2761" i="7"/>
  <c r="B2762" i="7"/>
  <c r="B2763" i="7"/>
  <c r="B2764" i="7"/>
  <c r="B2765" i="7"/>
  <c r="B2766" i="7"/>
  <c r="B2767" i="7"/>
  <c r="B2768" i="7"/>
  <c r="B2769" i="7"/>
  <c r="B2770" i="7"/>
  <c r="B2771" i="7"/>
  <c r="B2772" i="7"/>
  <c r="B2773" i="7"/>
  <c r="B2774" i="7"/>
  <c r="B2775" i="7"/>
  <c r="B2776" i="7"/>
  <c r="B2777" i="7"/>
  <c r="B2778" i="7"/>
  <c r="B2779" i="7"/>
  <c r="B2780" i="7"/>
  <c r="B2781" i="7"/>
  <c r="B2782" i="7"/>
  <c r="B2783" i="7"/>
  <c r="B2784" i="7"/>
  <c r="B2785" i="7"/>
  <c r="B2786" i="7"/>
  <c r="B2787" i="7"/>
  <c r="B2788" i="7"/>
  <c r="B2789" i="7"/>
  <c r="B2790" i="7"/>
  <c r="B2791" i="7"/>
  <c r="B2792" i="7"/>
  <c r="B2793" i="7"/>
  <c r="B2794" i="7"/>
  <c r="B2795" i="7"/>
  <c r="B2796" i="7"/>
  <c r="B2797" i="7"/>
  <c r="B2798" i="7"/>
  <c r="B2799" i="7"/>
  <c r="B2800" i="7"/>
  <c r="B2801" i="7"/>
  <c r="B2802" i="7"/>
  <c r="B2803" i="7"/>
  <c r="B2804" i="7"/>
  <c r="B2805" i="7"/>
  <c r="B2806" i="7"/>
  <c r="B2807" i="7"/>
  <c r="B2808" i="7"/>
  <c r="B2809" i="7"/>
  <c r="B2810" i="7"/>
  <c r="B2811" i="7"/>
  <c r="B2812" i="7"/>
  <c r="B2813" i="7"/>
  <c r="B2814" i="7"/>
  <c r="B2815" i="7"/>
  <c r="B2816" i="7"/>
  <c r="B2817" i="7"/>
  <c r="B2818" i="7"/>
  <c r="B2819" i="7"/>
  <c r="B2820" i="7"/>
  <c r="B2821" i="7"/>
  <c r="B2822" i="7"/>
  <c r="B2823" i="7"/>
  <c r="B2824" i="7"/>
  <c r="B2825" i="7"/>
  <c r="B2826" i="7"/>
  <c r="B2827" i="7"/>
  <c r="B2828" i="7"/>
  <c r="B2829" i="7"/>
  <c r="B2830" i="7"/>
  <c r="B2831" i="7"/>
  <c r="B2832" i="7"/>
  <c r="B2833" i="7"/>
  <c r="B2834" i="7"/>
  <c r="B2835" i="7"/>
  <c r="B2836" i="7"/>
  <c r="B2837" i="7"/>
  <c r="B2838" i="7"/>
  <c r="B2839" i="7"/>
  <c r="B2840" i="7"/>
  <c r="B2841" i="7"/>
  <c r="B2842" i="7"/>
  <c r="B2843" i="7"/>
  <c r="B2844" i="7"/>
  <c r="B2845" i="7"/>
  <c r="B2846" i="7"/>
  <c r="B2847" i="7"/>
  <c r="B2848" i="7"/>
  <c r="B2849" i="7"/>
  <c r="B2850" i="7"/>
  <c r="B2851" i="7"/>
  <c r="B2852" i="7"/>
  <c r="B2853" i="7"/>
  <c r="B2854" i="7"/>
  <c r="B2855" i="7"/>
  <c r="B2856" i="7"/>
  <c r="B2857" i="7"/>
  <c r="B2858" i="7"/>
  <c r="B2859" i="7"/>
  <c r="B2860" i="7"/>
  <c r="B2861" i="7"/>
  <c r="B2862" i="7"/>
  <c r="B2863" i="7"/>
  <c r="B2864" i="7"/>
  <c r="B2865" i="7"/>
  <c r="B2866" i="7"/>
  <c r="B2867" i="7"/>
  <c r="B2868" i="7"/>
  <c r="B2869" i="7"/>
  <c r="B2870" i="7"/>
  <c r="B2871" i="7"/>
  <c r="B2872" i="7"/>
  <c r="B2873" i="7"/>
  <c r="B2874" i="7"/>
  <c r="B2875" i="7"/>
  <c r="B2876" i="7"/>
  <c r="B2877" i="7"/>
  <c r="B2878" i="7"/>
  <c r="B2879" i="7"/>
  <c r="B2880" i="7"/>
  <c r="B2881" i="7"/>
  <c r="B2882" i="7"/>
  <c r="B2883" i="7"/>
  <c r="B2884" i="7"/>
  <c r="B2885" i="7"/>
  <c r="B2886" i="7"/>
  <c r="B2887" i="7"/>
  <c r="B2888" i="7"/>
  <c r="B2889" i="7"/>
  <c r="B2890" i="7"/>
  <c r="B2891" i="7"/>
  <c r="B2892" i="7"/>
  <c r="B2893" i="7"/>
  <c r="B2894" i="7"/>
  <c r="B2895" i="7"/>
  <c r="B2896" i="7"/>
  <c r="B2897" i="7"/>
  <c r="B2898" i="7"/>
  <c r="B2899" i="7"/>
  <c r="B2900" i="7"/>
  <c r="B2901" i="7"/>
  <c r="B2902" i="7"/>
  <c r="B2903" i="7"/>
  <c r="B2904" i="7"/>
  <c r="B2905" i="7"/>
  <c r="B2906" i="7"/>
  <c r="B2907" i="7"/>
  <c r="B2908" i="7"/>
  <c r="B2909" i="7"/>
  <c r="B2910" i="7"/>
  <c r="B2911" i="7"/>
  <c r="B2912" i="7"/>
  <c r="B2913" i="7"/>
  <c r="B2914" i="7"/>
  <c r="B2915" i="7"/>
  <c r="B2916" i="7"/>
  <c r="B2917" i="7"/>
  <c r="B2918" i="7"/>
  <c r="B2919" i="7"/>
  <c r="B2920" i="7"/>
  <c r="B2921" i="7"/>
  <c r="B2922" i="7"/>
  <c r="B2923" i="7"/>
  <c r="B2924" i="7"/>
  <c r="B2925" i="7"/>
  <c r="B2926" i="7"/>
  <c r="B2927" i="7"/>
  <c r="B2928" i="7"/>
  <c r="B2929" i="7"/>
  <c r="B2930" i="7"/>
  <c r="B2931" i="7"/>
  <c r="B2932" i="7"/>
  <c r="B2933" i="7"/>
  <c r="B2934" i="7"/>
  <c r="B2935" i="7"/>
  <c r="B2936" i="7"/>
  <c r="B2937" i="7"/>
  <c r="B2938" i="7"/>
  <c r="B2939" i="7"/>
  <c r="B2940" i="7"/>
  <c r="B2941" i="7"/>
  <c r="B2942" i="7"/>
  <c r="B2943" i="7"/>
  <c r="B2944" i="7"/>
  <c r="B2945" i="7"/>
  <c r="B2946" i="7"/>
  <c r="B2947" i="7"/>
  <c r="B2948" i="7"/>
  <c r="B2949" i="7"/>
  <c r="B2950" i="7"/>
  <c r="B2951" i="7"/>
  <c r="B2952" i="7"/>
  <c r="B2953" i="7"/>
  <c r="B2954" i="7"/>
  <c r="B2955" i="7"/>
  <c r="B2956" i="7"/>
  <c r="B2957" i="7"/>
  <c r="B2958" i="7"/>
  <c r="B2959" i="7"/>
  <c r="B2960" i="7"/>
  <c r="B2961" i="7"/>
  <c r="B2962" i="7"/>
  <c r="B2963" i="7"/>
  <c r="B2964" i="7"/>
  <c r="B2965" i="7"/>
  <c r="B2966" i="7"/>
  <c r="B2967" i="7"/>
  <c r="B2968" i="7"/>
  <c r="B2969" i="7"/>
  <c r="B2970" i="7"/>
  <c r="B2971" i="7"/>
  <c r="B2972" i="7"/>
  <c r="B2973" i="7"/>
  <c r="B2974" i="7"/>
  <c r="B2975" i="7"/>
  <c r="B2976" i="7"/>
  <c r="B2977" i="7"/>
  <c r="B2978" i="7"/>
  <c r="B2979" i="7"/>
  <c r="B2980" i="7"/>
  <c r="B2981" i="7"/>
  <c r="B2982" i="7"/>
  <c r="B2983" i="7"/>
  <c r="B2984" i="7"/>
  <c r="B2985" i="7"/>
  <c r="B2986" i="7"/>
  <c r="B2987" i="7"/>
  <c r="B2988" i="7"/>
  <c r="B2989" i="7"/>
  <c r="B2990" i="7"/>
  <c r="B2991" i="7"/>
  <c r="B2992" i="7"/>
  <c r="B2993" i="7"/>
  <c r="B2994" i="7"/>
  <c r="B2995" i="7"/>
  <c r="B2996" i="7"/>
  <c r="B2997" i="7"/>
  <c r="B2998" i="7"/>
  <c r="B2999" i="7"/>
  <c r="B3000" i="7"/>
  <c r="B3001" i="7"/>
  <c r="B3002" i="7"/>
  <c r="B3003" i="7"/>
  <c r="B3004" i="7"/>
  <c r="B3005" i="7"/>
  <c r="B3006" i="7"/>
  <c r="B3007" i="7"/>
  <c r="B3008" i="7"/>
  <c r="B3009" i="7"/>
  <c r="B3010" i="7"/>
  <c r="B3011" i="7"/>
  <c r="B3012" i="7"/>
  <c r="B3013" i="7"/>
  <c r="B3014" i="7"/>
  <c r="B3015" i="7"/>
  <c r="B3016" i="7"/>
  <c r="B3017" i="7"/>
  <c r="B3018" i="7"/>
  <c r="B3019" i="7"/>
  <c r="B3020" i="7"/>
  <c r="B3021" i="7"/>
  <c r="B3022" i="7"/>
  <c r="B3023" i="7"/>
  <c r="B3024" i="7"/>
  <c r="B3025" i="7"/>
  <c r="B3026" i="7"/>
  <c r="B3027" i="7"/>
  <c r="B3028" i="7"/>
  <c r="B3029" i="7"/>
  <c r="B3030" i="7"/>
  <c r="B3031" i="7"/>
  <c r="B3032" i="7"/>
  <c r="B3033" i="7"/>
  <c r="B3034" i="7"/>
  <c r="B3035" i="7"/>
  <c r="B3036" i="7"/>
  <c r="B3037" i="7"/>
  <c r="B3038" i="7"/>
  <c r="B3039" i="7"/>
  <c r="B3040" i="7"/>
  <c r="B3041" i="7"/>
  <c r="B3042" i="7"/>
  <c r="B3043" i="7"/>
  <c r="B3044" i="7"/>
  <c r="B3045" i="7"/>
  <c r="B3046" i="7"/>
  <c r="B3047" i="7"/>
  <c r="B3048" i="7"/>
  <c r="B3049" i="7"/>
  <c r="B3050" i="7"/>
  <c r="B3051" i="7"/>
  <c r="B3052" i="7"/>
  <c r="B3053" i="7"/>
  <c r="B3054" i="7"/>
  <c r="B3055" i="7"/>
  <c r="B3056" i="7"/>
  <c r="B3057" i="7"/>
  <c r="B3058" i="7"/>
  <c r="B3059" i="7"/>
  <c r="B3060" i="7"/>
  <c r="B3061" i="7"/>
  <c r="B3062" i="7"/>
  <c r="B3063" i="7"/>
  <c r="B3064" i="7"/>
  <c r="B3065" i="7"/>
  <c r="B3066" i="7"/>
  <c r="B3067" i="7"/>
  <c r="B3068" i="7"/>
  <c r="B3069" i="7"/>
  <c r="B3070" i="7"/>
  <c r="B3071" i="7"/>
  <c r="B3072" i="7"/>
  <c r="B3073" i="7"/>
  <c r="B3074" i="7"/>
  <c r="B3075" i="7"/>
  <c r="B3076" i="7"/>
  <c r="B3077" i="7"/>
  <c r="B3078" i="7"/>
  <c r="B3079" i="7"/>
  <c r="B3080" i="7"/>
  <c r="B3081" i="7"/>
  <c r="B3082" i="7"/>
  <c r="B3083" i="7"/>
  <c r="B3084" i="7"/>
  <c r="B3085" i="7"/>
  <c r="B3086" i="7"/>
  <c r="B3087" i="7"/>
  <c r="B3088" i="7"/>
  <c r="B3089" i="7"/>
  <c r="B3090" i="7"/>
  <c r="B3091" i="7"/>
  <c r="B3092" i="7"/>
  <c r="B3093" i="7"/>
  <c r="B3094" i="7"/>
  <c r="B3095" i="7"/>
  <c r="B3096" i="7"/>
  <c r="B3097" i="7"/>
  <c r="B3098" i="7"/>
  <c r="B3099" i="7"/>
  <c r="B3100" i="7"/>
  <c r="B3101" i="7"/>
  <c r="B3102" i="7"/>
  <c r="B3103" i="7"/>
  <c r="B3104" i="7"/>
  <c r="B3105" i="7"/>
  <c r="B3106" i="7"/>
  <c r="B3107" i="7"/>
  <c r="B3108" i="7"/>
  <c r="B3109" i="7"/>
  <c r="B3110" i="7"/>
  <c r="B3111" i="7"/>
  <c r="B3112" i="7"/>
  <c r="B3113" i="7"/>
  <c r="B3114" i="7"/>
  <c r="B3115" i="7"/>
  <c r="B3116" i="7"/>
  <c r="B3117" i="7"/>
  <c r="B3118" i="7"/>
  <c r="B3119" i="7"/>
  <c r="B3120" i="7"/>
  <c r="B3121" i="7"/>
  <c r="B3122" i="7"/>
  <c r="B3123" i="7"/>
  <c r="B3124" i="7"/>
  <c r="B3125" i="7"/>
  <c r="B3126" i="7"/>
  <c r="B3127" i="7"/>
  <c r="B3128" i="7"/>
  <c r="B3129" i="7"/>
  <c r="B3130" i="7"/>
  <c r="B3131" i="7"/>
  <c r="B3132" i="7"/>
  <c r="B3133" i="7"/>
  <c r="B3134" i="7"/>
  <c r="B3135" i="7"/>
  <c r="B3136" i="7"/>
  <c r="B3137" i="7"/>
  <c r="B3138" i="7"/>
  <c r="B3139" i="7"/>
  <c r="B3140" i="7"/>
  <c r="B3141" i="7"/>
  <c r="B3142" i="7"/>
  <c r="B3143" i="7"/>
  <c r="B3144" i="7"/>
  <c r="B3145" i="7"/>
  <c r="B3146" i="7"/>
  <c r="B3147" i="7"/>
  <c r="B3148" i="7"/>
  <c r="B3149" i="7"/>
  <c r="B3150" i="7"/>
  <c r="B3151" i="7"/>
  <c r="B3152" i="7"/>
  <c r="B3153" i="7"/>
  <c r="B3154" i="7"/>
  <c r="B3155" i="7"/>
  <c r="B3156" i="7"/>
  <c r="B3157" i="7"/>
  <c r="B3158" i="7"/>
  <c r="B3159" i="7"/>
  <c r="B3160" i="7"/>
  <c r="B3161" i="7"/>
  <c r="B3162" i="7"/>
  <c r="B3163" i="7"/>
  <c r="B3164" i="7"/>
  <c r="B3165" i="7"/>
  <c r="B3166" i="7"/>
  <c r="B3167" i="7"/>
  <c r="B3168" i="7"/>
  <c r="B3169" i="7"/>
  <c r="B3170" i="7"/>
  <c r="B3171" i="7"/>
  <c r="B3172" i="7"/>
  <c r="B3173" i="7"/>
  <c r="B3174" i="7"/>
  <c r="B3175" i="7"/>
  <c r="B3176" i="7"/>
  <c r="B3177" i="7"/>
  <c r="B3178" i="7"/>
  <c r="B3179" i="7"/>
  <c r="B3180" i="7"/>
  <c r="B3181" i="7"/>
  <c r="B3182" i="7"/>
  <c r="B3183" i="7"/>
  <c r="B3184" i="7"/>
  <c r="B3185" i="7"/>
  <c r="B3186" i="7"/>
  <c r="B3187" i="7"/>
  <c r="B3188" i="7"/>
  <c r="B3189" i="7"/>
  <c r="B3190" i="7"/>
  <c r="B3191" i="7"/>
  <c r="B3192" i="7"/>
  <c r="B3193" i="7"/>
  <c r="B3194" i="7"/>
  <c r="B3195" i="7"/>
  <c r="B3196" i="7"/>
  <c r="B3197" i="7"/>
  <c r="B3198" i="7"/>
  <c r="B3199" i="7"/>
  <c r="B3200" i="7"/>
  <c r="B3201" i="7"/>
  <c r="B3202" i="7"/>
  <c r="B3203" i="7"/>
  <c r="B3204" i="7"/>
  <c r="B3205" i="7"/>
  <c r="B3206" i="7"/>
  <c r="B3207" i="7"/>
  <c r="B3208" i="7"/>
  <c r="B3209" i="7"/>
  <c r="B3210" i="7"/>
  <c r="B3211" i="7"/>
  <c r="B3212" i="7"/>
  <c r="B3213" i="7"/>
  <c r="B3214" i="7"/>
  <c r="B3215" i="7"/>
  <c r="B3216" i="7"/>
  <c r="B3217" i="7"/>
  <c r="B3218" i="7"/>
  <c r="B3219" i="7"/>
  <c r="B3220" i="7"/>
  <c r="B3221" i="7"/>
  <c r="B3222" i="7"/>
  <c r="B3223" i="7"/>
  <c r="B3224" i="7"/>
  <c r="B3225" i="7"/>
  <c r="B3226" i="7"/>
  <c r="B3227" i="7"/>
  <c r="B3228" i="7"/>
  <c r="B3229" i="7"/>
  <c r="B3230" i="7"/>
  <c r="B3231" i="7"/>
  <c r="B3232" i="7"/>
  <c r="B3233" i="7"/>
  <c r="B3234" i="7"/>
  <c r="B3235" i="7"/>
  <c r="B3236" i="7"/>
  <c r="B3237" i="7"/>
  <c r="B3238" i="7"/>
  <c r="B3239" i="7"/>
  <c r="B3240" i="7"/>
  <c r="B3241" i="7"/>
  <c r="B3242" i="7"/>
  <c r="B3243" i="7"/>
  <c r="B3244" i="7"/>
  <c r="B3245" i="7"/>
  <c r="B3246" i="7"/>
  <c r="B3247" i="7"/>
  <c r="B3248" i="7"/>
  <c r="B3249" i="7"/>
  <c r="B3250" i="7"/>
  <c r="B3251" i="7"/>
  <c r="B3252" i="7"/>
  <c r="B3253" i="7"/>
  <c r="B3254" i="7"/>
  <c r="B3255" i="7"/>
  <c r="B3256" i="7"/>
  <c r="B3257" i="7"/>
  <c r="B3258" i="7"/>
  <c r="B3259" i="7"/>
  <c r="B3260" i="7"/>
  <c r="B3261" i="7"/>
  <c r="B3262" i="7"/>
  <c r="B3263" i="7"/>
  <c r="B3264" i="7"/>
  <c r="B3265" i="7"/>
  <c r="B3266" i="7"/>
  <c r="B3267" i="7"/>
  <c r="B3268" i="7"/>
  <c r="B3269" i="7"/>
  <c r="B3270" i="7"/>
  <c r="B3271" i="7"/>
  <c r="B3272" i="7"/>
  <c r="B3273" i="7"/>
  <c r="B3274" i="7"/>
  <c r="B3275" i="7"/>
  <c r="B3276" i="7"/>
  <c r="B3277" i="7"/>
  <c r="B3278" i="7"/>
  <c r="B3279" i="7"/>
  <c r="B3280" i="7"/>
  <c r="B3281" i="7"/>
  <c r="B3282" i="7"/>
  <c r="B3283" i="7"/>
  <c r="B3284" i="7"/>
  <c r="B3285" i="7"/>
  <c r="B3286" i="7"/>
  <c r="B3287" i="7"/>
  <c r="B3288" i="7"/>
  <c r="B3289" i="7"/>
  <c r="B3290" i="7"/>
  <c r="B3291" i="7"/>
  <c r="B3292" i="7"/>
  <c r="B3293" i="7"/>
  <c r="B3294" i="7"/>
  <c r="B3295" i="7"/>
  <c r="B3296" i="7"/>
  <c r="B3297" i="7"/>
  <c r="B3298" i="7"/>
  <c r="B3299" i="7"/>
  <c r="B3300" i="7"/>
  <c r="B3301" i="7"/>
  <c r="B3302" i="7"/>
  <c r="B3303" i="7"/>
  <c r="B3304" i="7"/>
  <c r="B3305" i="7"/>
  <c r="B3306" i="7"/>
  <c r="B3307" i="7"/>
  <c r="B3308" i="7"/>
  <c r="B3309" i="7"/>
  <c r="B3310" i="7"/>
  <c r="B3311" i="7"/>
  <c r="B3312" i="7"/>
  <c r="B3313" i="7"/>
  <c r="B3314" i="7"/>
  <c r="B3315" i="7"/>
  <c r="B3316" i="7"/>
  <c r="B3317" i="7"/>
  <c r="B3318" i="7"/>
  <c r="B3319" i="7"/>
  <c r="B3320" i="7"/>
  <c r="B3321" i="7"/>
  <c r="B3322" i="7"/>
  <c r="B3323" i="7"/>
  <c r="B3324" i="7"/>
  <c r="B3325" i="7"/>
  <c r="B3326" i="7"/>
  <c r="B3327" i="7"/>
  <c r="B3328" i="7"/>
  <c r="B3329" i="7"/>
  <c r="B3330" i="7"/>
  <c r="B3331" i="7"/>
  <c r="B3332" i="7"/>
  <c r="B3333" i="7"/>
  <c r="B3334" i="7"/>
  <c r="B3335" i="7"/>
  <c r="B3336" i="7"/>
  <c r="B3337" i="7"/>
  <c r="B3338" i="7"/>
  <c r="B3339" i="7"/>
  <c r="B3340" i="7"/>
  <c r="B3341" i="7"/>
  <c r="B3342" i="7"/>
  <c r="B3343" i="7"/>
  <c r="B3344" i="7"/>
  <c r="B3345" i="7"/>
  <c r="B3346" i="7"/>
  <c r="B3347" i="7"/>
  <c r="B3348" i="7"/>
  <c r="B3349" i="7"/>
  <c r="B3350" i="7"/>
  <c r="B3351" i="7"/>
  <c r="B3352" i="7"/>
  <c r="B3353" i="7"/>
  <c r="B3354" i="7"/>
  <c r="B3355" i="7"/>
  <c r="B3356" i="7"/>
  <c r="B3357" i="7"/>
  <c r="B3358" i="7"/>
  <c r="B3359" i="7"/>
  <c r="B3360" i="7"/>
  <c r="B3361" i="7"/>
  <c r="B3362" i="7"/>
  <c r="B3363" i="7"/>
  <c r="B3364" i="7"/>
  <c r="B3365" i="7"/>
  <c r="B3366" i="7"/>
  <c r="B3367" i="7"/>
  <c r="B3368" i="7"/>
  <c r="B3369" i="7"/>
  <c r="B3370" i="7"/>
  <c r="B3371" i="7"/>
  <c r="B3372" i="7"/>
  <c r="B3373" i="7"/>
  <c r="B3374" i="7"/>
  <c r="B3375" i="7"/>
  <c r="B3376" i="7"/>
  <c r="B3377" i="7"/>
  <c r="B3378" i="7"/>
  <c r="B3379" i="7"/>
  <c r="B3380" i="7"/>
  <c r="B3381" i="7"/>
  <c r="B3382" i="7"/>
  <c r="B3383" i="7"/>
  <c r="B3384" i="7"/>
  <c r="B3385" i="7"/>
  <c r="B3386" i="7"/>
  <c r="B3387" i="7"/>
  <c r="B3388" i="7"/>
  <c r="B3389" i="7"/>
  <c r="B3390" i="7"/>
  <c r="B3391" i="7"/>
  <c r="B3392" i="7"/>
  <c r="B3393" i="7"/>
  <c r="B3394" i="7"/>
  <c r="B3395" i="7"/>
  <c r="B3396" i="7"/>
  <c r="B3397" i="7"/>
  <c r="B3398" i="7"/>
  <c r="B3399" i="7"/>
  <c r="B3400" i="7"/>
  <c r="B3401" i="7"/>
  <c r="B3402" i="7"/>
  <c r="B3403" i="7"/>
  <c r="B3404" i="7"/>
  <c r="B3405" i="7"/>
  <c r="B3406" i="7"/>
  <c r="B3407" i="7"/>
  <c r="B3408" i="7"/>
  <c r="B3409" i="7"/>
  <c r="B3410" i="7"/>
  <c r="B3411" i="7"/>
  <c r="B3412" i="7"/>
  <c r="B3413" i="7"/>
  <c r="B3414" i="7"/>
  <c r="B3415" i="7"/>
  <c r="B3416" i="7"/>
  <c r="B3417" i="7"/>
  <c r="B3418" i="7"/>
  <c r="B3419" i="7"/>
  <c r="B3420" i="7"/>
  <c r="B3421" i="7"/>
  <c r="B3422" i="7"/>
  <c r="B3423" i="7"/>
  <c r="B3424" i="7"/>
  <c r="B3425" i="7"/>
  <c r="B3426" i="7"/>
  <c r="B3427" i="7"/>
  <c r="B3428" i="7"/>
  <c r="B3429" i="7"/>
  <c r="B3430" i="7"/>
  <c r="B3431" i="7"/>
  <c r="B3432" i="7"/>
  <c r="B3433" i="7"/>
  <c r="B3434" i="7"/>
  <c r="B3435" i="7"/>
  <c r="B3436" i="7"/>
  <c r="B3437" i="7"/>
  <c r="B3438" i="7"/>
  <c r="B3439" i="7"/>
  <c r="B3440" i="7"/>
  <c r="B3441" i="7"/>
  <c r="B3442" i="7"/>
  <c r="B3443" i="7"/>
  <c r="B3444" i="7"/>
  <c r="B3445" i="7"/>
  <c r="B3446" i="7"/>
  <c r="B3447" i="7"/>
  <c r="B3448" i="7"/>
  <c r="B3449" i="7"/>
  <c r="B3450" i="7"/>
  <c r="B3451" i="7"/>
  <c r="B3452" i="7"/>
  <c r="B3453" i="7"/>
  <c r="B3454" i="7"/>
  <c r="B3455" i="7"/>
  <c r="B3456" i="7"/>
  <c r="B3457" i="7"/>
  <c r="B3458" i="7"/>
  <c r="B3459" i="7"/>
  <c r="B3460" i="7"/>
  <c r="B3461" i="7"/>
  <c r="B3462" i="7"/>
  <c r="B3463" i="7"/>
  <c r="B3464" i="7"/>
  <c r="B3465" i="7"/>
  <c r="B3466" i="7"/>
  <c r="B3467" i="7"/>
  <c r="B3468" i="7"/>
  <c r="B3469" i="7"/>
  <c r="B3470" i="7"/>
  <c r="B3471" i="7"/>
  <c r="B3472" i="7"/>
  <c r="B3473" i="7"/>
  <c r="B3474" i="7"/>
  <c r="B3475" i="7"/>
  <c r="B3476" i="7"/>
  <c r="B3477" i="7"/>
  <c r="B3478" i="7"/>
  <c r="B3479" i="7"/>
  <c r="B3480" i="7"/>
  <c r="B3481" i="7"/>
  <c r="B3482" i="7"/>
  <c r="B3483" i="7"/>
  <c r="B3484" i="7"/>
  <c r="B3485" i="7"/>
  <c r="B3486" i="7"/>
  <c r="B3487" i="7"/>
  <c r="B3488" i="7"/>
  <c r="B3489" i="7"/>
  <c r="B3490" i="7"/>
  <c r="B3491" i="7"/>
  <c r="B3492" i="7"/>
  <c r="B3493" i="7"/>
  <c r="B3494" i="7"/>
  <c r="B3495" i="7"/>
  <c r="B3496" i="7"/>
  <c r="B3497" i="7"/>
  <c r="B3498" i="7"/>
  <c r="B3499" i="7"/>
  <c r="B3500" i="7"/>
  <c r="B3501" i="7"/>
  <c r="B3502" i="7"/>
  <c r="B3503" i="7"/>
  <c r="B3504" i="7"/>
  <c r="B3505" i="7"/>
  <c r="B3506" i="7"/>
  <c r="B3507" i="7"/>
  <c r="B3508" i="7"/>
  <c r="B3509" i="7"/>
  <c r="B3510" i="7"/>
  <c r="B3511" i="7"/>
  <c r="B3512" i="7"/>
  <c r="B3513" i="7"/>
  <c r="B3514" i="7"/>
  <c r="B3515" i="7"/>
  <c r="B3516" i="7"/>
  <c r="B3517" i="7"/>
  <c r="B3518" i="7"/>
  <c r="B3519" i="7"/>
  <c r="B3520" i="7"/>
  <c r="B3521" i="7"/>
  <c r="B3522" i="7"/>
  <c r="B3523" i="7"/>
  <c r="B3524" i="7"/>
  <c r="B3525" i="7"/>
  <c r="B3526" i="7"/>
  <c r="B3527" i="7"/>
  <c r="B3528" i="7"/>
  <c r="B3529" i="7"/>
  <c r="B3530" i="7"/>
  <c r="B3531" i="7"/>
  <c r="B3532" i="7"/>
  <c r="B3533" i="7"/>
  <c r="B3534" i="7"/>
  <c r="B3535" i="7"/>
  <c r="B3536" i="7"/>
  <c r="B3537" i="7"/>
  <c r="B3538" i="7"/>
  <c r="B3539" i="7"/>
  <c r="B3540" i="7"/>
  <c r="B3541" i="7"/>
  <c r="B3542" i="7"/>
  <c r="B3543" i="7"/>
  <c r="B3544" i="7"/>
  <c r="B3545" i="7"/>
  <c r="B3546" i="7"/>
  <c r="B3547" i="7"/>
  <c r="B3548" i="7"/>
  <c r="B3549" i="7"/>
  <c r="B3550" i="7"/>
  <c r="B3551" i="7"/>
  <c r="B3552" i="7"/>
  <c r="B3553" i="7"/>
  <c r="B3554" i="7"/>
  <c r="B3555" i="7"/>
  <c r="B3556" i="7"/>
  <c r="B3557" i="7"/>
  <c r="B3558" i="7"/>
  <c r="B3559" i="7"/>
  <c r="B3560" i="7"/>
  <c r="B3561" i="7"/>
  <c r="B3562" i="7"/>
  <c r="B3563" i="7"/>
  <c r="B3564" i="7"/>
  <c r="B3565" i="7"/>
  <c r="B3566" i="7"/>
  <c r="B3567" i="7"/>
  <c r="B3568" i="7"/>
  <c r="B3569" i="7"/>
  <c r="B3570" i="7"/>
  <c r="B3571" i="7"/>
  <c r="B3572" i="7"/>
  <c r="B3573" i="7"/>
  <c r="B3574" i="7"/>
  <c r="B3575" i="7"/>
  <c r="B3576" i="7"/>
  <c r="B3577" i="7"/>
  <c r="B3578" i="7"/>
  <c r="B3579" i="7"/>
  <c r="B3580" i="7"/>
  <c r="B3581" i="7"/>
  <c r="B3582" i="7"/>
  <c r="B3583" i="7"/>
  <c r="B3584" i="7"/>
  <c r="B3585" i="7"/>
  <c r="B3586" i="7"/>
  <c r="B3587" i="7"/>
  <c r="B3588" i="7"/>
  <c r="B3589" i="7"/>
  <c r="B3590" i="7"/>
  <c r="B3591" i="7"/>
  <c r="B3592" i="7"/>
  <c r="B3593" i="7"/>
  <c r="B3594" i="7"/>
  <c r="B3595" i="7"/>
  <c r="B3596" i="7"/>
  <c r="B3597" i="7"/>
  <c r="B3598" i="7"/>
  <c r="B3599" i="7"/>
  <c r="B3600" i="7"/>
  <c r="B3601" i="7"/>
  <c r="B3602" i="7"/>
  <c r="B3603" i="7"/>
  <c r="B3604" i="7"/>
  <c r="B3605" i="7"/>
  <c r="B3606" i="7"/>
  <c r="B3607" i="7"/>
  <c r="B3608" i="7"/>
  <c r="B3609" i="7"/>
  <c r="B3610" i="7"/>
  <c r="B3611" i="7"/>
  <c r="B3612" i="7"/>
  <c r="B3613" i="7"/>
  <c r="B3614" i="7"/>
  <c r="B3615" i="7"/>
  <c r="B3616" i="7"/>
  <c r="B3617" i="7"/>
  <c r="B3618" i="7"/>
  <c r="B3619" i="7"/>
  <c r="B3620" i="7"/>
  <c r="B3621" i="7"/>
  <c r="B3622" i="7"/>
  <c r="B3623" i="7"/>
  <c r="B3624" i="7"/>
  <c r="B3625" i="7"/>
  <c r="B3626" i="7"/>
  <c r="B3627" i="7"/>
  <c r="B3628" i="7"/>
  <c r="B3629" i="7"/>
  <c r="B3630" i="7"/>
  <c r="B3631" i="7"/>
  <c r="B3632" i="7"/>
  <c r="B3633" i="7"/>
  <c r="B3634" i="7"/>
  <c r="B3635" i="7"/>
  <c r="B3636" i="7"/>
  <c r="B3637" i="7"/>
  <c r="B3638" i="7"/>
  <c r="B3639" i="7"/>
  <c r="B3640" i="7"/>
  <c r="B3641" i="7"/>
  <c r="B3642" i="7"/>
  <c r="B3643" i="7"/>
  <c r="B3644" i="7"/>
  <c r="B3645" i="7"/>
  <c r="B3646" i="7"/>
  <c r="B3647" i="7"/>
  <c r="B3648" i="7"/>
  <c r="B3649" i="7"/>
  <c r="B3650" i="7"/>
  <c r="B3651" i="7"/>
  <c r="B3652" i="7"/>
  <c r="B3653" i="7"/>
  <c r="B3654" i="7"/>
  <c r="B3655" i="7"/>
  <c r="B3656" i="7"/>
  <c r="B3657" i="7"/>
  <c r="B3658" i="7"/>
  <c r="B3659" i="7"/>
  <c r="B3660" i="7"/>
  <c r="B3661" i="7"/>
  <c r="B3662" i="7"/>
  <c r="B3663" i="7"/>
  <c r="B3664" i="7"/>
  <c r="B3665" i="7"/>
  <c r="B3666" i="7"/>
  <c r="B3667" i="7"/>
  <c r="B3668" i="7"/>
  <c r="B3669" i="7"/>
  <c r="B3670" i="7"/>
  <c r="B3671" i="7"/>
  <c r="B3672" i="7"/>
  <c r="B3673" i="7"/>
  <c r="B3674" i="7"/>
  <c r="B3675" i="7"/>
  <c r="B3676" i="7"/>
  <c r="B3677" i="7"/>
  <c r="B3678" i="7"/>
  <c r="B3679" i="7"/>
  <c r="B3680" i="7"/>
  <c r="B3681" i="7"/>
  <c r="B3682" i="7"/>
  <c r="B3683" i="7"/>
  <c r="B3684" i="7"/>
  <c r="B3685" i="7"/>
  <c r="B3686" i="7"/>
  <c r="B3687" i="7"/>
  <c r="B3688" i="7"/>
  <c r="B3689" i="7"/>
  <c r="B3690" i="7"/>
  <c r="B3691" i="7"/>
  <c r="B3692" i="7"/>
  <c r="B3693" i="7"/>
  <c r="B3694" i="7"/>
  <c r="B3695" i="7"/>
  <c r="B3696" i="7"/>
  <c r="B3697" i="7"/>
  <c r="B3698" i="7"/>
  <c r="B3699" i="7"/>
  <c r="B3700" i="7"/>
  <c r="B3701" i="7"/>
  <c r="B3702" i="7"/>
  <c r="B3703" i="7"/>
  <c r="B3704" i="7"/>
  <c r="B3705" i="7"/>
  <c r="B3706" i="7"/>
  <c r="B3707" i="7"/>
  <c r="B3708" i="7"/>
  <c r="B3709" i="7"/>
  <c r="B3710" i="7"/>
  <c r="B3711" i="7"/>
  <c r="B3712" i="7"/>
  <c r="B3713" i="7"/>
  <c r="B3714" i="7"/>
  <c r="B3715" i="7"/>
  <c r="B3716" i="7"/>
  <c r="B3717" i="7"/>
  <c r="B3718" i="7"/>
  <c r="B3719" i="7"/>
  <c r="B3720" i="7"/>
  <c r="B3721" i="7"/>
  <c r="B3722" i="7"/>
  <c r="B3723" i="7"/>
  <c r="B3724" i="7"/>
  <c r="B3725" i="7"/>
  <c r="B3726" i="7"/>
  <c r="B3727" i="7"/>
  <c r="B3728" i="7"/>
  <c r="B3729" i="7"/>
  <c r="B3730" i="7"/>
  <c r="B3731" i="7"/>
  <c r="B3732" i="7"/>
  <c r="B3733" i="7"/>
  <c r="B3734" i="7"/>
  <c r="B3735" i="7"/>
  <c r="B3736" i="7"/>
  <c r="B3737" i="7"/>
  <c r="B3738" i="7"/>
  <c r="B3739" i="7"/>
  <c r="B3740" i="7"/>
  <c r="B3741" i="7"/>
  <c r="B3742" i="7"/>
  <c r="B3743" i="7"/>
  <c r="B3744" i="7"/>
  <c r="B3745" i="7"/>
  <c r="B3746" i="7"/>
  <c r="B3747" i="7"/>
  <c r="B3748" i="7"/>
  <c r="B3749" i="7"/>
  <c r="B3750" i="7"/>
  <c r="B3751" i="7"/>
  <c r="B3752" i="7"/>
  <c r="B3753" i="7"/>
  <c r="B3754" i="7"/>
  <c r="B3755" i="7"/>
  <c r="B3756" i="7"/>
  <c r="B3757" i="7"/>
  <c r="B3758" i="7"/>
  <c r="B3759" i="7"/>
  <c r="B3760" i="7"/>
  <c r="B3761" i="7"/>
  <c r="B3762" i="7"/>
  <c r="B3763" i="7"/>
  <c r="B3764" i="7"/>
  <c r="B3765" i="7"/>
  <c r="B3766" i="7"/>
  <c r="B3767" i="7"/>
  <c r="B3768" i="7"/>
  <c r="B3769" i="7"/>
  <c r="B3770" i="7"/>
  <c r="B3771" i="7"/>
  <c r="B3772" i="7"/>
  <c r="B3773" i="7"/>
  <c r="B3774" i="7"/>
  <c r="B3775" i="7"/>
  <c r="B3776" i="7"/>
  <c r="B3777" i="7"/>
  <c r="B3778" i="7"/>
  <c r="B3779" i="7"/>
  <c r="B3780" i="7"/>
  <c r="B3781" i="7"/>
  <c r="B3782" i="7"/>
  <c r="B3783" i="7"/>
  <c r="B3784" i="7"/>
  <c r="B3785" i="7"/>
  <c r="B3786" i="7"/>
  <c r="B3787" i="7"/>
  <c r="B3788" i="7"/>
  <c r="B3789" i="7"/>
  <c r="B3790" i="7"/>
  <c r="B3791" i="7"/>
  <c r="B3792" i="7"/>
  <c r="B3793" i="7"/>
  <c r="B3794" i="7"/>
  <c r="B3795" i="7"/>
  <c r="B3796" i="7"/>
  <c r="B3797" i="7"/>
  <c r="B3798" i="7"/>
  <c r="B3799" i="7"/>
  <c r="B3800" i="7"/>
  <c r="B3801" i="7"/>
  <c r="B3802" i="7"/>
  <c r="B3803" i="7"/>
  <c r="B3804" i="7"/>
  <c r="B3805" i="7"/>
  <c r="B3806" i="7"/>
  <c r="B3807" i="7"/>
  <c r="B3808" i="7"/>
  <c r="B3809" i="7"/>
  <c r="B3810" i="7"/>
  <c r="B3811" i="7"/>
  <c r="B3812" i="7"/>
  <c r="B3813" i="7"/>
  <c r="B3814" i="7"/>
  <c r="B3815" i="7"/>
  <c r="B3816" i="7"/>
  <c r="B3817" i="7"/>
  <c r="B3818" i="7"/>
  <c r="B3819" i="7"/>
  <c r="B3820" i="7"/>
  <c r="B3821" i="7"/>
  <c r="B3822" i="7"/>
  <c r="B3823" i="7"/>
  <c r="B3824" i="7"/>
  <c r="B3825" i="7"/>
  <c r="B3826" i="7"/>
  <c r="B3827" i="7"/>
  <c r="B3828" i="7"/>
  <c r="B3829" i="7"/>
  <c r="B3830" i="7"/>
  <c r="B3831" i="7"/>
  <c r="B3832" i="7"/>
  <c r="B3833" i="7"/>
  <c r="B3834" i="7"/>
  <c r="B3835" i="7"/>
  <c r="B3836" i="7"/>
  <c r="B3837" i="7"/>
  <c r="B3838" i="7"/>
  <c r="B3839" i="7"/>
  <c r="B3840" i="7"/>
  <c r="B3841" i="7"/>
  <c r="B3842" i="7"/>
  <c r="B3843" i="7"/>
  <c r="B3844" i="7"/>
  <c r="B3845" i="7"/>
  <c r="B3846" i="7"/>
  <c r="B3847" i="7"/>
  <c r="B3848" i="7"/>
  <c r="B3849" i="7"/>
  <c r="B3850" i="7"/>
  <c r="B3851" i="7"/>
  <c r="B3852" i="7"/>
  <c r="B3853" i="7"/>
  <c r="B3854" i="7"/>
  <c r="B3855" i="7"/>
  <c r="B3856" i="7"/>
  <c r="B3857" i="7"/>
  <c r="B3858" i="7"/>
  <c r="B3859" i="7"/>
  <c r="B3860" i="7"/>
  <c r="B3861" i="7"/>
  <c r="B3862" i="7"/>
  <c r="B3863" i="7"/>
  <c r="B3864" i="7"/>
  <c r="B3865" i="7"/>
  <c r="B3866" i="7"/>
  <c r="B3867" i="7"/>
  <c r="B3868" i="7"/>
  <c r="B3869" i="7"/>
  <c r="B3870" i="7"/>
  <c r="B3871" i="7"/>
  <c r="B3872" i="7"/>
  <c r="B3873" i="7"/>
  <c r="B3874" i="7"/>
  <c r="B3875" i="7"/>
  <c r="B3876" i="7"/>
  <c r="B3877" i="7"/>
  <c r="B3878" i="7"/>
  <c r="B3879" i="7"/>
  <c r="B3880" i="7"/>
  <c r="B3881" i="7"/>
  <c r="B3882" i="7"/>
  <c r="B3883" i="7"/>
  <c r="B3884" i="7"/>
  <c r="B3885" i="7"/>
  <c r="B3886" i="7"/>
  <c r="B3887" i="7"/>
  <c r="B3888" i="7"/>
  <c r="B3889" i="7"/>
  <c r="B3890" i="7"/>
  <c r="B3891" i="7"/>
  <c r="B3892" i="7"/>
  <c r="B3893" i="7"/>
  <c r="B3894" i="7"/>
  <c r="B3895" i="7"/>
  <c r="B3896" i="7"/>
  <c r="B3897" i="7"/>
  <c r="B3898" i="7"/>
  <c r="B3899" i="7"/>
  <c r="B3900" i="7"/>
  <c r="B3901" i="7"/>
  <c r="B3902" i="7"/>
  <c r="B3903" i="7"/>
  <c r="B3904" i="7"/>
  <c r="B3905" i="7"/>
  <c r="B3906" i="7"/>
  <c r="B3907" i="7"/>
  <c r="B3908" i="7"/>
  <c r="B3909" i="7"/>
  <c r="B3910" i="7"/>
  <c r="B3911" i="7"/>
  <c r="B3912" i="7"/>
  <c r="B3913" i="7"/>
  <c r="B3914" i="7"/>
  <c r="B3915" i="7"/>
  <c r="B3916" i="7"/>
  <c r="B3917" i="7"/>
  <c r="B3918" i="7"/>
  <c r="B3919" i="7"/>
  <c r="B3920" i="7"/>
  <c r="B3921" i="7"/>
  <c r="B3922" i="7"/>
  <c r="B3923" i="7"/>
  <c r="B3924" i="7"/>
  <c r="B3925" i="7"/>
  <c r="B3926" i="7"/>
  <c r="B3927" i="7"/>
  <c r="B3928" i="7"/>
  <c r="B3929" i="7"/>
  <c r="B3930" i="7"/>
  <c r="B3931" i="7"/>
  <c r="B3932" i="7"/>
  <c r="B3933" i="7"/>
  <c r="B3934" i="7"/>
  <c r="B3935" i="7"/>
  <c r="B3936" i="7"/>
  <c r="B3937" i="7"/>
  <c r="B3938" i="7"/>
  <c r="B3939" i="7"/>
  <c r="B3940" i="7"/>
  <c r="B3941" i="7"/>
  <c r="B3942" i="7"/>
  <c r="B3943" i="7"/>
  <c r="B3944" i="7"/>
  <c r="B3945" i="7"/>
  <c r="B3946" i="7"/>
  <c r="B3947" i="7"/>
  <c r="B3948" i="7"/>
  <c r="B3949" i="7"/>
  <c r="B3950" i="7"/>
  <c r="B3951" i="7"/>
  <c r="B3952" i="7"/>
  <c r="B3953" i="7"/>
  <c r="B3954" i="7"/>
  <c r="B3955" i="7"/>
  <c r="B3956" i="7"/>
  <c r="B3957" i="7"/>
  <c r="B3958" i="7"/>
  <c r="B3959" i="7"/>
  <c r="B3960" i="7"/>
  <c r="B3961" i="7"/>
  <c r="B3962" i="7"/>
  <c r="B3963" i="7"/>
  <c r="B3964" i="7"/>
  <c r="B3965" i="7"/>
  <c r="B3966" i="7"/>
  <c r="B3967" i="7"/>
  <c r="B3968" i="7"/>
  <c r="B3969" i="7"/>
  <c r="B3970" i="7"/>
  <c r="B3971" i="7"/>
  <c r="B3972" i="7"/>
  <c r="B3973" i="7"/>
  <c r="B3974" i="7"/>
  <c r="B3975" i="7"/>
  <c r="B3976" i="7"/>
  <c r="B3977" i="7"/>
  <c r="B3978" i="7"/>
  <c r="B3979" i="7"/>
  <c r="B3980" i="7"/>
  <c r="B3981" i="7"/>
  <c r="B3982" i="7"/>
  <c r="B3983" i="7"/>
  <c r="B3984" i="7"/>
  <c r="B3985" i="7"/>
  <c r="B3986" i="7"/>
  <c r="B3987" i="7"/>
  <c r="B3988" i="7"/>
  <c r="B3989" i="7"/>
  <c r="B3990" i="7"/>
  <c r="B3991" i="7"/>
  <c r="B3992" i="7"/>
  <c r="B3993" i="7"/>
  <c r="B3994" i="7"/>
  <c r="B3995" i="7"/>
  <c r="B3996" i="7"/>
  <c r="B3997" i="7"/>
  <c r="B3998" i="7"/>
  <c r="B3999" i="7"/>
  <c r="B4000" i="7"/>
  <c r="B4001" i="7"/>
  <c r="B4002" i="7"/>
  <c r="B4003" i="7"/>
  <c r="B4004" i="7"/>
  <c r="B4005" i="7"/>
  <c r="B4006" i="7"/>
  <c r="B4007" i="7"/>
  <c r="B4008" i="7"/>
  <c r="B4009" i="7"/>
  <c r="B4010" i="7"/>
  <c r="B4011" i="7"/>
  <c r="B4012" i="7"/>
  <c r="B4013" i="7"/>
  <c r="B4014" i="7"/>
  <c r="B4015" i="7"/>
  <c r="B4016" i="7"/>
  <c r="B4017" i="7"/>
  <c r="B4018" i="7"/>
  <c r="B4019" i="7"/>
  <c r="B4020" i="7"/>
  <c r="B4021" i="7"/>
  <c r="B4022" i="7"/>
  <c r="B4023" i="7"/>
  <c r="B4024" i="7"/>
  <c r="B4025" i="7"/>
  <c r="B4026" i="7"/>
  <c r="B4027" i="7"/>
  <c r="B4028" i="7"/>
  <c r="B4029" i="7"/>
  <c r="B4030" i="7"/>
  <c r="B4031" i="7"/>
  <c r="B4032" i="7"/>
  <c r="B4033" i="7"/>
  <c r="B4034" i="7"/>
  <c r="B4035" i="7"/>
  <c r="B4036" i="7"/>
  <c r="B4037" i="7"/>
  <c r="B4038" i="7"/>
  <c r="B4039" i="7"/>
  <c r="B4040" i="7"/>
  <c r="B4041" i="7"/>
  <c r="B4042" i="7"/>
  <c r="B4043" i="7"/>
  <c r="B4044" i="7"/>
  <c r="B4045" i="7"/>
  <c r="B4046" i="7"/>
  <c r="B4047" i="7"/>
  <c r="B4048" i="7"/>
  <c r="B4049" i="7"/>
  <c r="B4050" i="7"/>
  <c r="B4051" i="7"/>
  <c r="B4052" i="7"/>
  <c r="B4053" i="7"/>
  <c r="B4054" i="7"/>
  <c r="B4055" i="7"/>
  <c r="B4056" i="7"/>
  <c r="B4057" i="7"/>
  <c r="B4058" i="7"/>
  <c r="B4059" i="7"/>
  <c r="B4060" i="7"/>
  <c r="B4061" i="7"/>
  <c r="B4062" i="7"/>
  <c r="B4063" i="7"/>
  <c r="B4064" i="7"/>
  <c r="B4065" i="7"/>
  <c r="B4066" i="7"/>
  <c r="B4067" i="7"/>
  <c r="B4068" i="7"/>
  <c r="B4069" i="7"/>
  <c r="B4070" i="7"/>
  <c r="B4071" i="7"/>
  <c r="B4072" i="7"/>
  <c r="B4073" i="7"/>
  <c r="B4074" i="7"/>
  <c r="B4075" i="7"/>
  <c r="B4076" i="7"/>
  <c r="B4077" i="7"/>
  <c r="B4078" i="7"/>
  <c r="B4079" i="7"/>
  <c r="B4080" i="7"/>
  <c r="B4081" i="7"/>
  <c r="B4082" i="7"/>
  <c r="B4083" i="7"/>
  <c r="B4084" i="7"/>
  <c r="B4085" i="7"/>
  <c r="B4086" i="7"/>
  <c r="B4087" i="7"/>
  <c r="B4088" i="7"/>
  <c r="B4089" i="7"/>
  <c r="B4090" i="7"/>
  <c r="B4091" i="7"/>
  <c r="B4092" i="7"/>
  <c r="B4093" i="7"/>
  <c r="B4094" i="7"/>
  <c r="B4095" i="7"/>
  <c r="B4096" i="7"/>
  <c r="B4097" i="7"/>
  <c r="B4098" i="7"/>
  <c r="B4099" i="7"/>
  <c r="B4100" i="7"/>
  <c r="B4101" i="7"/>
  <c r="B4102" i="7"/>
  <c r="B4103" i="7"/>
  <c r="B4104" i="7"/>
  <c r="B4105" i="7"/>
  <c r="B4106" i="7"/>
  <c r="B4107" i="7"/>
  <c r="B4108" i="7"/>
  <c r="B4109" i="7"/>
  <c r="B4110" i="7"/>
  <c r="B4111" i="7"/>
  <c r="B4112" i="7"/>
  <c r="B4113" i="7"/>
  <c r="B4114" i="7"/>
  <c r="B4115" i="7"/>
  <c r="B4116" i="7"/>
  <c r="B4117" i="7"/>
  <c r="B4118" i="7"/>
  <c r="B4119" i="7"/>
  <c r="B4120" i="7"/>
  <c r="B4121" i="7"/>
  <c r="B4122" i="7"/>
  <c r="B4123" i="7"/>
  <c r="B4124" i="7"/>
  <c r="B4125" i="7"/>
  <c r="B4126" i="7"/>
  <c r="B4127" i="7"/>
  <c r="B4128" i="7"/>
  <c r="B4129" i="7"/>
  <c r="B4130" i="7"/>
  <c r="B4131" i="7"/>
  <c r="B4132" i="7"/>
  <c r="B4133" i="7"/>
  <c r="B4134" i="7"/>
  <c r="B4135" i="7"/>
  <c r="B4136" i="7"/>
  <c r="B4137" i="7"/>
  <c r="B4138" i="7"/>
  <c r="B4139" i="7"/>
  <c r="B4140" i="7"/>
  <c r="B4141" i="7"/>
  <c r="B4142" i="7"/>
  <c r="B4143" i="7"/>
  <c r="B4144" i="7"/>
  <c r="B4145" i="7"/>
  <c r="B4146" i="7"/>
  <c r="B4147" i="7"/>
  <c r="B4148" i="7"/>
  <c r="B4149" i="7"/>
  <c r="B4150" i="7"/>
  <c r="B4151" i="7"/>
  <c r="B4152" i="7"/>
  <c r="B4153" i="7"/>
  <c r="B4154" i="7"/>
  <c r="B4155" i="7"/>
  <c r="B4156" i="7"/>
  <c r="B4157" i="7"/>
  <c r="B4158" i="7"/>
  <c r="B4159" i="7"/>
  <c r="B4160" i="7"/>
  <c r="B4161" i="7"/>
  <c r="B4162" i="7"/>
  <c r="B4163" i="7"/>
  <c r="B4164" i="7"/>
  <c r="B4165" i="7"/>
  <c r="B4166" i="7"/>
  <c r="B4167" i="7"/>
  <c r="B4168" i="7"/>
  <c r="B4169" i="7"/>
  <c r="B4170" i="7"/>
  <c r="B4171" i="7"/>
  <c r="B4172" i="7"/>
  <c r="B4173" i="7"/>
  <c r="B4174" i="7"/>
  <c r="B4175" i="7"/>
  <c r="B4176" i="7"/>
  <c r="B4177" i="7"/>
  <c r="B4178" i="7"/>
  <c r="B4179" i="7"/>
  <c r="B4180" i="7"/>
  <c r="B4181" i="7"/>
  <c r="B4182" i="7"/>
  <c r="B4183" i="7"/>
  <c r="B4184" i="7"/>
  <c r="B4185" i="7"/>
  <c r="B4186" i="7"/>
  <c r="B4187" i="7"/>
  <c r="B4188" i="7"/>
  <c r="B4189" i="7"/>
  <c r="B4190" i="7"/>
  <c r="B4191" i="7"/>
  <c r="B4192" i="7"/>
  <c r="B4193" i="7"/>
  <c r="B4194" i="7"/>
  <c r="B4195" i="7"/>
  <c r="B4196" i="7"/>
  <c r="B4197" i="7"/>
  <c r="B4198" i="7"/>
  <c r="B4199" i="7"/>
  <c r="B4200" i="7"/>
  <c r="B4201" i="7"/>
  <c r="B4202" i="7"/>
  <c r="B4203" i="7"/>
  <c r="B4204" i="7"/>
  <c r="B4205" i="7"/>
  <c r="B4206" i="7"/>
  <c r="B4207" i="7"/>
  <c r="B4208" i="7"/>
  <c r="B4209" i="7"/>
  <c r="B4210" i="7"/>
  <c r="B4211" i="7"/>
  <c r="B4212" i="7"/>
  <c r="B4213" i="7"/>
  <c r="B4214" i="7"/>
  <c r="B4215" i="7"/>
  <c r="B4216" i="7"/>
  <c r="B4217" i="7"/>
  <c r="B4218" i="7"/>
  <c r="B4219" i="7"/>
  <c r="B4220" i="7"/>
  <c r="B4221" i="7"/>
  <c r="B4222" i="7"/>
  <c r="B4223" i="7"/>
  <c r="B4224" i="7"/>
  <c r="B4225" i="7"/>
  <c r="B4226" i="7"/>
  <c r="B4227" i="7"/>
  <c r="B4228" i="7"/>
  <c r="B4229" i="7"/>
  <c r="B4230" i="7"/>
  <c r="B4231" i="7"/>
  <c r="B4232" i="7"/>
  <c r="B4233" i="7"/>
  <c r="B4234" i="7"/>
  <c r="B4235" i="7"/>
  <c r="B4236" i="7"/>
  <c r="B4237" i="7"/>
  <c r="B4238" i="7"/>
  <c r="B4239" i="7"/>
  <c r="B4240" i="7"/>
  <c r="B4241" i="7"/>
  <c r="B4242" i="7"/>
  <c r="B4243" i="7"/>
  <c r="B4244" i="7"/>
  <c r="B4245" i="7"/>
  <c r="B4246" i="7"/>
  <c r="B4247" i="7"/>
  <c r="B4248" i="7"/>
  <c r="B4249" i="7"/>
  <c r="B4250" i="7"/>
  <c r="B4251" i="7"/>
  <c r="B4252" i="7"/>
  <c r="B4253" i="7"/>
  <c r="B4254" i="7"/>
  <c r="B4255" i="7"/>
  <c r="B4256" i="7"/>
  <c r="B4257" i="7"/>
  <c r="B4258" i="7"/>
  <c r="B4259" i="7"/>
  <c r="B4260" i="7"/>
  <c r="B4261" i="7"/>
  <c r="B4262" i="7"/>
  <c r="B4263" i="7"/>
  <c r="B4264" i="7"/>
  <c r="B4265" i="7"/>
  <c r="B4266" i="7"/>
  <c r="B4267" i="7"/>
  <c r="B4268" i="7"/>
  <c r="B4269" i="7"/>
  <c r="B4270" i="7"/>
  <c r="B4271" i="7"/>
  <c r="B4272" i="7"/>
  <c r="B4273" i="7"/>
  <c r="B4274" i="7"/>
  <c r="B4275" i="7"/>
  <c r="B4276" i="7"/>
  <c r="B4277" i="7"/>
  <c r="B4278" i="7"/>
  <c r="B4279" i="7"/>
  <c r="B4280" i="7"/>
  <c r="B4281" i="7"/>
  <c r="B4282" i="7"/>
  <c r="B4283" i="7"/>
  <c r="B4284" i="7"/>
  <c r="B4285" i="7"/>
  <c r="B4286" i="7"/>
  <c r="B4287" i="7"/>
  <c r="B4288" i="7"/>
  <c r="B4289" i="7"/>
  <c r="B4290" i="7"/>
  <c r="B4291" i="7"/>
  <c r="B4292" i="7"/>
  <c r="B4293" i="7"/>
  <c r="B4294" i="7"/>
  <c r="B4295" i="7"/>
  <c r="B4296" i="7"/>
  <c r="B4297" i="7"/>
  <c r="B4298" i="7"/>
  <c r="B4299" i="7"/>
  <c r="B4300" i="7"/>
  <c r="B4301" i="7"/>
  <c r="B4302" i="7"/>
  <c r="B4303" i="7"/>
  <c r="B4304" i="7"/>
  <c r="B4305" i="7"/>
  <c r="B4306" i="7"/>
  <c r="B4307" i="7"/>
  <c r="B4308" i="7"/>
  <c r="B4309" i="7"/>
  <c r="B4310" i="7"/>
  <c r="B4311" i="7"/>
  <c r="B4312" i="7"/>
  <c r="B4313" i="7"/>
  <c r="B4314" i="7"/>
  <c r="B4315" i="7"/>
  <c r="B4316" i="7"/>
  <c r="B4317" i="7"/>
  <c r="B4318" i="7"/>
  <c r="B4319" i="7"/>
  <c r="B4320" i="7"/>
  <c r="B4321" i="7"/>
  <c r="B4322" i="7"/>
  <c r="B4323" i="7"/>
  <c r="B4324" i="7"/>
  <c r="B4325" i="7"/>
  <c r="B4326" i="7"/>
  <c r="B4327" i="7"/>
  <c r="B4328" i="7"/>
  <c r="B4329" i="7"/>
  <c r="B4330" i="7"/>
  <c r="B4331" i="7"/>
  <c r="B4332" i="7"/>
  <c r="B4333" i="7"/>
  <c r="B4334" i="7"/>
  <c r="B4335" i="7"/>
  <c r="B4336" i="7"/>
  <c r="B4337" i="7"/>
  <c r="B4338" i="7"/>
  <c r="B4339" i="7"/>
  <c r="B4340" i="7"/>
  <c r="B4341" i="7"/>
  <c r="B4342" i="7"/>
  <c r="B4343" i="7"/>
  <c r="B4344" i="7"/>
  <c r="B4345" i="7"/>
  <c r="B4346" i="7"/>
  <c r="B4347" i="7"/>
  <c r="B4348" i="7"/>
  <c r="B4349" i="7"/>
  <c r="B4350" i="7"/>
  <c r="B4351" i="7"/>
  <c r="B4352" i="7"/>
  <c r="B4353" i="7"/>
  <c r="B4354" i="7"/>
  <c r="B4355" i="7"/>
  <c r="B4356" i="7"/>
  <c r="B4357" i="7"/>
  <c r="B4358" i="7"/>
  <c r="B4359" i="7"/>
  <c r="B4360" i="7"/>
  <c r="B4361" i="7"/>
  <c r="B4362" i="7"/>
  <c r="B4363" i="7"/>
  <c r="B4364" i="7"/>
  <c r="B4365" i="7"/>
  <c r="B4366" i="7"/>
  <c r="B4367" i="7"/>
  <c r="B4368" i="7"/>
  <c r="B4369" i="7"/>
  <c r="B4370" i="7"/>
  <c r="B4371" i="7"/>
  <c r="B4372" i="7"/>
  <c r="B4373" i="7"/>
  <c r="B4374" i="7"/>
  <c r="B4375" i="7"/>
  <c r="B4376" i="7"/>
  <c r="B4377" i="7"/>
  <c r="B4378" i="7"/>
  <c r="B4379" i="7"/>
  <c r="B4380" i="7"/>
  <c r="B4381" i="7"/>
  <c r="B4382" i="7"/>
  <c r="B4383" i="7"/>
  <c r="B4384" i="7"/>
  <c r="B4385" i="7"/>
  <c r="B4386" i="7"/>
  <c r="B4387" i="7"/>
  <c r="B4388" i="7"/>
  <c r="B4389" i="7"/>
  <c r="B4390" i="7"/>
  <c r="B4391" i="7"/>
  <c r="B4392" i="7"/>
  <c r="B4393" i="7"/>
  <c r="B4394" i="7"/>
  <c r="B4395" i="7"/>
  <c r="B4396" i="7"/>
  <c r="B4397" i="7"/>
  <c r="B4398" i="7"/>
  <c r="B4399" i="7"/>
  <c r="B4400" i="7"/>
  <c r="B4401" i="7"/>
  <c r="B4402" i="7"/>
  <c r="B4403" i="7"/>
  <c r="B4404" i="7"/>
  <c r="B4405" i="7"/>
  <c r="B4406" i="7"/>
  <c r="B4407" i="7"/>
  <c r="B4408" i="7"/>
  <c r="B4409" i="7"/>
  <c r="B4410" i="7"/>
  <c r="B4411" i="7"/>
  <c r="B4412" i="7"/>
  <c r="B4413" i="7"/>
  <c r="B4414" i="7"/>
  <c r="B4415" i="7"/>
  <c r="B4416" i="7"/>
  <c r="B4417" i="7"/>
  <c r="B4418" i="7"/>
  <c r="B4419" i="7"/>
  <c r="B4420" i="7"/>
  <c r="B4421" i="7"/>
  <c r="B4422" i="7"/>
  <c r="B4423" i="7"/>
  <c r="B4424" i="7"/>
  <c r="B4425" i="7"/>
  <c r="B4426" i="7"/>
  <c r="B4427" i="7"/>
  <c r="B4428" i="7"/>
  <c r="B4429" i="7"/>
  <c r="B4430" i="7"/>
  <c r="B4431" i="7"/>
  <c r="B4432" i="7"/>
  <c r="B4433" i="7"/>
  <c r="B4434" i="7"/>
  <c r="B4435" i="7"/>
  <c r="B4436" i="7"/>
  <c r="B4437" i="7"/>
  <c r="B4438" i="7"/>
  <c r="B4439" i="7"/>
  <c r="B4440" i="7"/>
  <c r="B4441" i="7"/>
  <c r="B4442" i="7"/>
  <c r="B4443" i="7"/>
  <c r="B4444" i="7"/>
  <c r="B4445" i="7"/>
  <c r="B4446" i="7"/>
  <c r="B4447" i="7"/>
  <c r="B4448" i="7"/>
  <c r="B4449" i="7"/>
  <c r="B4450" i="7"/>
  <c r="B4451" i="7"/>
  <c r="B4452" i="7"/>
  <c r="B4453" i="7"/>
  <c r="B4454" i="7"/>
  <c r="B4455" i="7"/>
  <c r="B4456" i="7"/>
  <c r="B4457" i="7"/>
  <c r="B4458" i="7"/>
  <c r="B4459" i="7"/>
  <c r="B4460" i="7"/>
  <c r="B4461" i="7"/>
  <c r="B4462" i="7"/>
  <c r="B4463" i="7"/>
  <c r="B4464" i="7"/>
  <c r="B4465" i="7"/>
  <c r="B4466" i="7"/>
  <c r="B4467" i="7"/>
  <c r="B4468" i="7"/>
  <c r="B4469" i="7"/>
  <c r="B4470" i="7"/>
  <c r="B4471" i="7"/>
  <c r="B4472" i="7"/>
  <c r="B4473" i="7"/>
  <c r="B4474" i="7"/>
  <c r="B4475" i="7"/>
  <c r="B4476" i="7"/>
  <c r="B4477" i="7"/>
  <c r="B4478" i="7"/>
  <c r="B4479" i="7"/>
  <c r="B4480" i="7"/>
  <c r="B4481" i="7"/>
  <c r="B4482" i="7"/>
  <c r="B4483" i="7"/>
  <c r="B4484" i="7"/>
  <c r="B4485" i="7"/>
  <c r="B4486" i="7"/>
  <c r="B4487" i="7"/>
  <c r="B4488" i="7"/>
  <c r="B4489" i="7"/>
  <c r="B4490" i="7"/>
  <c r="B4491" i="7"/>
  <c r="B4492" i="7"/>
  <c r="B4493" i="7"/>
  <c r="B4494" i="7"/>
  <c r="B4495" i="7"/>
  <c r="B4496" i="7"/>
  <c r="B4497" i="7"/>
  <c r="B4498" i="7"/>
  <c r="B4499" i="7"/>
  <c r="B4500" i="7"/>
  <c r="B4501" i="7"/>
  <c r="B4502" i="7"/>
  <c r="B4503" i="7"/>
  <c r="B4504" i="7"/>
  <c r="B4505" i="7"/>
  <c r="B4506" i="7"/>
  <c r="B4507" i="7"/>
  <c r="B4508" i="7"/>
  <c r="B4509" i="7"/>
  <c r="B4510" i="7"/>
  <c r="B4511" i="7"/>
  <c r="B4512" i="7"/>
  <c r="B4513" i="7"/>
  <c r="B4514" i="7"/>
  <c r="B4515" i="7"/>
  <c r="B4516" i="7"/>
  <c r="B4517" i="7"/>
  <c r="B4518" i="7"/>
  <c r="B4519" i="7"/>
  <c r="B4520" i="7"/>
  <c r="B4521" i="7"/>
  <c r="B4522" i="7"/>
  <c r="B4523" i="7"/>
  <c r="B4524" i="7"/>
  <c r="B4525" i="7"/>
  <c r="B4526" i="7"/>
  <c r="B4527" i="7"/>
  <c r="B4528" i="7"/>
  <c r="B4529" i="7"/>
  <c r="B4530" i="7"/>
  <c r="B4531" i="7"/>
  <c r="B4532" i="7"/>
  <c r="B4533" i="7"/>
  <c r="B4534" i="7"/>
  <c r="B4535" i="7"/>
  <c r="B4536" i="7"/>
  <c r="B4537" i="7"/>
  <c r="B4538" i="7"/>
  <c r="B4539" i="7"/>
  <c r="B4540" i="7"/>
  <c r="B4541" i="7"/>
  <c r="B4542" i="7"/>
  <c r="B4543" i="7"/>
  <c r="B4544" i="7"/>
  <c r="B4545" i="7"/>
  <c r="B4546" i="7"/>
  <c r="B4547" i="7"/>
  <c r="B4548" i="7"/>
  <c r="B4549" i="7"/>
  <c r="B4550" i="7"/>
  <c r="B4551" i="7"/>
  <c r="B4552" i="7"/>
  <c r="B4553" i="7"/>
  <c r="B4554" i="7"/>
  <c r="B4555" i="7"/>
  <c r="B4556" i="7"/>
  <c r="B4557" i="7"/>
  <c r="B4558" i="7"/>
  <c r="B4559" i="7"/>
  <c r="B4560" i="7"/>
  <c r="B4561" i="7"/>
  <c r="B4562" i="7"/>
  <c r="B4563" i="7"/>
  <c r="B4564" i="7"/>
  <c r="B4565" i="7"/>
  <c r="B4566" i="7"/>
  <c r="B4567" i="7"/>
  <c r="B4568" i="7"/>
  <c r="B4569" i="7"/>
  <c r="B4570" i="7"/>
  <c r="B4571" i="7"/>
  <c r="B4572" i="7"/>
  <c r="B4573" i="7"/>
  <c r="B4574" i="7"/>
  <c r="B4575" i="7"/>
  <c r="B4576" i="7"/>
  <c r="B4577" i="7"/>
  <c r="B4578" i="7"/>
  <c r="B4579" i="7"/>
  <c r="B4580" i="7"/>
  <c r="B4581" i="7"/>
  <c r="B4582" i="7"/>
  <c r="B4583" i="7"/>
  <c r="B4584" i="7"/>
  <c r="B4585" i="7"/>
  <c r="B4586" i="7"/>
  <c r="B4587" i="7"/>
  <c r="B4588" i="7"/>
  <c r="B4589" i="7"/>
  <c r="B4590" i="7"/>
  <c r="B4591" i="7"/>
  <c r="B4592" i="7"/>
  <c r="B4593" i="7"/>
  <c r="B4594" i="7"/>
  <c r="B4595" i="7"/>
  <c r="B4596" i="7"/>
  <c r="B4597" i="7"/>
  <c r="B4598" i="7"/>
  <c r="B4599" i="7"/>
  <c r="B4600" i="7"/>
  <c r="B4601" i="7"/>
  <c r="B4602" i="7"/>
  <c r="B4603" i="7"/>
  <c r="B4604" i="7"/>
  <c r="B4605" i="7"/>
  <c r="B4606" i="7"/>
  <c r="B4607" i="7"/>
  <c r="B4608" i="7"/>
  <c r="B4609" i="7"/>
  <c r="B4610" i="7"/>
  <c r="B4611" i="7"/>
  <c r="B4612" i="7"/>
  <c r="B4613" i="7"/>
  <c r="B4614" i="7"/>
  <c r="B4615" i="7"/>
  <c r="B4616" i="7"/>
  <c r="B4617" i="7"/>
  <c r="B4618" i="7"/>
  <c r="B4619" i="7"/>
  <c r="B4620" i="7"/>
  <c r="B4621" i="7"/>
  <c r="B4622" i="7"/>
  <c r="B4623" i="7"/>
  <c r="B4624" i="7"/>
  <c r="B4625" i="7"/>
  <c r="B4626" i="7"/>
  <c r="B4627" i="7"/>
  <c r="B4628" i="7"/>
  <c r="B4629" i="7"/>
  <c r="B4630" i="7"/>
  <c r="B4631" i="7"/>
  <c r="B4632" i="7"/>
  <c r="B4633" i="7"/>
  <c r="B4634" i="7"/>
  <c r="B4635" i="7"/>
  <c r="B4636" i="7"/>
  <c r="B4637" i="7"/>
  <c r="B4638" i="7"/>
  <c r="B4639" i="7"/>
  <c r="B4640" i="7"/>
  <c r="B4641" i="7"/>
  <c r="B4642" i="7"/>
  <c r="B4643" i="7"/>
  <c r="B4644" i="7"/>
  <c r="B4645" i="7"/>
  <c r="B4646" i="7"/>
  <c r="B4647" i="7"/>
  <c r="B4648" i="7"/>
  <c r="B4649" i="7"/>
  <c r="B4650" i="7"/>
  <c r="B4651" i="7"/>
  <c r="B4652" i="7"/>
  <c r="B4653" i="7"/>
  <c r="B4654" i="7"/>
  <c r="B4655" i="7"/>
  <c r="B4656" i="7"/>
  <c r="B4657" i="7"/>
  <c r="B4658" i="7"/>
  <c r="B4659" i="7"/>
  <c r="B4660" i="7"/>
  <c r="B4661" i="7"/>
  <c r="B4662" i="7"/>
  <c r="B4663" i="7"/>
  <c r="B4664" i="7"/>
  <c r="B4665" i="7"/>
  <c r="B4666" i="7"/>
  <c r="B4667" i="7"/>
  <c r="B4668" i="7"/>
  <c r="B4669" i="7"/>
  <c r="B4670" i="7"/>
  <c r="B4671" i="7"/>
  <c r="B4672" i="7"/>
  <c r="B4673" i="7"/>
  <c r="B4674" i="7"/>
  <c r="B4675" i="7"/>
  <c r="B4676" i="7"/>
  <c r="B4677" i="7"/>
  <c r="B4678" i="7"/>
  <c r="B4679" i="7"/>
  <c r="B4680" i="7"/>
  <c r="B4681" i="7"/>
  <c r="B4682" i="7"/>
  <c r="B4683" i="7"/>
  <c r="B4684" i="7"/>
  <c r="B4685" i="7"/>
  <c r="B4686" i="7"/>
  <c r="B4687" i="7"/>
  <c r="B4688" i="7"/>
  <c r="B4689" i="7"/>
  <c r="B4690" i="7"/>
  <c r="B4691" i="7"/>
  <c r="B4692" i="7"/>
  <c r="B4693" i="7"/>
  <c r="B4694" i="7"/>
  <c r="B4695" i="7"/>
  <c r="B4696" i="7"/>
  <c r="B4697" i="7"/>
  <c r="B4698" i="7"/>
  <c r="B4699" i="7"/>
  <c r="B4700" i="7"/>
  <c r="B4701" i="7"/>
  <c r="B4702" i="7"/>
  <c r="B4703" i="7"/>
  <c r="B4704" i="7"/>
  <c r="B4705" i="7"/>
  <c r="B4706" i="7"/>
  <c r="B4707" i="7"/>
  <c r="B4708" i="7"/>
  <c r="B4709" i="7"/>
  <c r="B4710" i="7"/>
  <c r="B4711" i="7"/>
  <c r="B4712" i="7"/>
  <c r="B4713" i="7"/>
  <c r="B4714" i="7"/>
  <c r="B4715" i="7"/>
  <c r="B4716" i="7"/>
  <c r="B4717" i="7"/>
  <c r="B4718" i="7"/>
  <c r="B4719" i="7"/>
  <c r="B4720" i="7"/>
  <c r="B4721" i="7"/>
  <c r="B4722" i="7"/>
  <c r="B4723" i="7"/>
  <c r="B4724" i="7"/>
  <c r="B4725" i="7"/>
  <c r="B4726" i="7"/>
  <c r="B4727" i="7"/>
  <c r="B4728" i="7"/>
  <c r="B4729" i="7"/>
  <c r="B4730" i="7"/>
  <c r="B4731" i="7"/>
  <c r="B4732" i="7"/>
  <c r="B4733" i="7"/>
  <c r="B4734" i="7"/>
  <c r="B4735" i="7"/>
  <c r="B4736" i="7"/>
  <c r="B4737" i="7"/>
  <c r="B4738" i="7"/>
  <c r="B4739" i="7"/>
  <c r="B4740" i="7"/>
  <c r="B4741" i="7"/>
  <c r="B4742" i="7"/>
  <c r="B4743" i="7"/>
  <c r="B4744" i="7"/>
  <c r="B4745" i="7"/>
  <c r="B4746" i="7"/>
  <c r="B4747" i="7"/>
  <c r="B4748" i="7"/>
  <c r="B4749" i="7"/>
  <c r="B4750" i="7"/>
  <c r="B4751" i="7"/>
  <c r="B4752" i="7"/>
  <c r="B4753" i="7"/>
  <c r="B4754" i="7"/>
  <c r="B4755" i="7"/>
  <c r="B4756" i="7"/>
  <c r="B4757" i="7"/>
  <c r="B4758" i="7"/>
  <c r="B4759" i="7"/>
  <c r="B4760" i="7"/>
  <c r="B4761" i="7"/>
  <c r="B4762" i="7"/>
  <c r="B4763" i="7"/>
  <c r="B4764" i="7"/>
  <c r="B4765" i="7"/>
  <c r="B4766" i="7"/>
  <c r="B4767" i="7"/>
  <c r="B4768" i="7"/>
  <c r="B4769" i="7"/>
  <c r="B4770" i="7"/>
  <c r="B4771" i="7"/>
  <c r="B4772" i="7"/>
  <c r="B4773" i="7"/>
  <c r="B4774" i="7"/>
  <c r="B4775" i="7"/>
  <c r="B4776" i="7"/>
  <c r="B4777" i="7"/>
  <c r="B4778" i="7"/>
  <c r="B4779" i="7"/>
  <c r="B4780" i="7"/>
  <c r="B4781" i="7"/>
  <c r="B4782" i="7"/>
  <c r="B4783" i="7"/>
  <c r="B4784" i="7"/>
  <c r="B4785" i="7"/>
  <c r="B4786" i="7"/>
  <c r="B4787" i="7"/>
  <c r="B4788" i="7"/>
  <c r="B4789" i="7"/>
  <c r="B4790" i="7"/>
  <c r="B4791" i="7"/>
  <c r="B4792" i="7"/>
  <c r="B4793" i="7"/>
  <c r="B4794" i="7"/>
  <c r="B4795" i="7"/>
  <c r="B4796" i="7"/>
  <c r="B4797" i="7"/>
  <c r="B4798" i="7"/>
  <c r="B4799" i="7"/>
  <c r="B4800" i="7"/>
  <c r="B4801" i="7"/>
  <c r="B4802" i="7"/>
  <c r="B4803" i="7"/>
  <c r="B4804" i="7"/>
  <c r="B4805" i="7"/>
  <c r="B4806" i="7"/>
  <c r="B4807" i="7"/>
  <c r="B4808" i="7"/>
  <c r="B4809" i="7"/>
  <c r="B4810" i="7"/>
  <c r="B4811" i="7"/>
  <c r="B4812" i="7"/>
  <c r="B4813" i="7"/>
  <c r="B4814" i="7"/>
  <c r="B4815" i="7"/>
  <c r="B4816" i="7"/>
  <c r="B4817" i="7"/>
  <c r="B4818" i="7"/>
  <c r="B4819" i="7"/>
  <c r="B4820" i="7"/>
  <c r="B4821" i="7"/>
  <c r="B4822" i="7"/>
  <c r="B4823" i="7"/>
  <c r="B4824" i="7"/>
  <c r="B4825" i="7"/>
  <c r="B4826" i="7"/>
  <c r="B4827" i="7"/>
  <c r="B4828" i="7"/>
  <c r="B4829" i="7"/>
  <c r="B4830" i="7"/>
  <c r="B4831" i="7"/>
  <c r="B4832" i="7"/>
  <c r="B4833" i="7"/>
  <c r="B4834" i="7"/>
  <c r="B4835" i="7"/>
  <c r="B4836" i="7"/>
  <c r="B4837" i="7"/>
  <c r="B4838" i="7"/>
  <c r="B4839" i="7"/>
  <c r="B4840" i="7"/>
  <c r="B4841" i="7"/>
  <c r="B4842" i="7"/>
  <c r="B4843" i="7"/>
  <c r="B4844" i="7"/>
  <c r="B4845" i="7"/>
  <c r="B4846" i="7"/>
  <c r="B4847" i="7"/>
  <c r="B4848" i="7"/>
  <c r="B4849" i="7"/>
  <c r="B4850" i="7"/>
  <c r="B4851" i="7"/>
  <c r="B4852" i="7"/>
  <c r="B4853" i="7"/>
  <c r="B4854" i="7"/>
  <c r="B4855" i="7"/>
  <c r="B4856" i="7"/>
  <c r="B4857" i="7"/>
  <c r="B4858" i="7"/>
  <c r="B4859" i="7"/>
  <c r="B4860" i="7"/>
  <c r="B4861" i="7"/>
  <c r="B4862" i="7"/>
  <c r="B4863" i="7"/>
  <c r="B4864" i="7"/>
  <c r="B4865" i="7"/>
  <c r="B4866" i="7"/>
  <c r="B4867" i="7"/>
  <c r="B4868" i="7"/>
  <c r="B4869" i="7"/>
  <c r="B4870" i="7"/>
  <c r="B2" i="7"/>
  <c r="P48" i="6" l="1"/>
  <c r="L33" i="6" s="1"/>
  <c r="G3" i="7"/>
  <c r="G7" i="7"/>
  <c r="G11" i="7"/>
  <c r="G15" i="7"/>
  <c r="G19" i="7"/>
  <c r="G23" i="7"/>
  <c r="G27" i="7"/>
  <c r="G31" i="7"/>
  <c r="G35" i="7"/>
  <c r="G39" i="7"/>
  <c r="G43" i="7"/>
  <c r="G47" i="7"/>
  <c r="G51" i="7"/>
  <c r="G55" i="7"/>
  <c r="G59" i="7"/>
  <c r="G63" i="7"/>
  <c r="G67" i="7"/>
  <c r="G71" i="7"/>
  <c r="G75" i="7"/>
  <c r="G79" i="7"/>
  <c r="G83" i="7"/>
  <c r="G87" i="7"/>
  <c r="G91" i="7"/>
  <c r="G95" i="7"/>
  <c r="G99" i="7"/>
  <c r="G103" i="7"/>
  <c r="G107" i="7"/>
  <c r="G111" i="7"/>
  <c r="G115" i="7"/>
  <c r="G119" i="7"/>
  <c r="G123" i="7"/>
  <c r="G127" i="7"/>
  <c r="G131" i="7"/>
  <c r="G135" i="7"/>
  <c r="G139" i="7"/>
  <c r="G143" i="7"/>
  <c r="G147" i="7"/>
  <c r="G151" i="7"/>
  <c r="G155" i="7"/>
  <c r="G159" i="7"/>
  <c r="G163" i="7"/>
  <c r="G167" i="7"/>
  <c r="G171" i="7"/>
  <c r="G175" i="7"/>
  <c r="G179" i="7"/>
  <c r="G183" i="7"/>
  <c r="G187" i="7"/>
  <c r="G191" i="7"/>
  <c r="G195" i="7"/>
  <c r="G199" i="7"/>
  <c r="G203" i="7"/>
  <c r="G207" i="7"/>
  <c r="G211" i="7"/>
  <c r="G4" i="7"/>
  <c r="G8" i="7"/>
  <c r="G12" i="7"/>
  <c r="G16" i="7"/>
  <c r="G20" i="7"/>
  <c r="G24" i="7"/>
  <c r="G28" i="7"/>
  <c r="G32" i="7"/>
  <c r="G36" i="7"/>
  <c r="G40" i="7"/>
  <c r="G44" i="7"/>
  <c r="G48" i="7"/>
  <c r="G52" i="7"/>
  <c r="G56" i="7"/>
  <c r="G60" i="7"/>
  <c r="G64" i="7"/>
  <c r="G68" i="7"/>
  <c r="G72" i="7"/>
  <c r="G76" i="7"/>
  <c r="G80" i="7"/>
  <c r="G84" i="7"/>
  <c r="G88" i="7"/>
  <c r="G92" i="7"/>
  <c r="G96" i="7"/>
  <c r="G100" i="7"/>
  <c r="G104" i="7"/>
  <c r="G108" i="7"/>
  <c r="G112" i="7"/>
  <c r="G116" i="7"/>
  <c r="G120" i="7"/>
  <c r="G124" i="7"/>
  <c r="G128" i="7"/>
  <c r="G132" i="7"/>
  <c r="G136" i="7"/>
  <c r="G140" i="7"/>
  <c r="G144" i="7"/>
  <c r="G148" i="7"/>
  <c r="G152" i="7"/>
  <c r="G156" i="7"/>
  <c r="G160" i="7"/>
  <c r="G164" i="7"/>
  <c r="G168" i="7"/>
  <c r="G172" i="7"/>
  <c r="G176" i="7"/>
  <c r="G180" i="7"/>
  <c r="G184" i="7"/>
  <c r="G188" i="7"/>
  <c r="G192" i="7"/>
  <c r="G196" i="7"/>
  <c r="G200" i="7"/>
  <c r="G204" i="7"/>
  <c r="G208" i="7"/>
  <c r="G5" i="7"/>
  <c r="G9" i="7"/>
  <c r="G13" i="7"/>
  <c r="G17" i="7"/>
  <c r="G21" i="7"/>
  <c r="G25" i="7"/>
  <c r="G29" i="7"/>
  <c r="G33" i="7"/>
  <c r="G37" i="7"/>
  <c r="G41" i="7"/>
  <c r="G45" i="7"/>
  <c r="G49" i="7"/>
  <c r="G53" i="7"/>
  <c r="G57" i="7"/>
  <c r="G61" i="7"/>
  <c r="G65" i="7"/>
  <c r="G69" i="7"/>
  <c r="G73" i="7"/>
  <c r="G77" i="7"/>
  <c r="G81" i="7"/>
  <c r="G85" i="7"/>
  <c r="G89" i="7"/>
  <c r="G93" i="7"/>
  <c r="G97" i="7"/>
  <c r="G101" i="7"/>
  <c r="G105" i="7"/>
  <c r="G109" i="7"/>
  <c r="G113" i="7"/>
  <c r="G117" i="7"/>
  <c r="G121" i="7"/>
  <c r="G125" i="7"/>
  <c r="G129" i="7"/>
  <c r="G133" i="7"/>
  <c r="G137" i="7"/>
  <c r="G141" i="7"/>
  <c r="G145" i="7"/>
  <c r="G149" i="7"/>
  <c r="G153" i="7"/>
  <c r="G157" i="7"/>
  <c r="G161" i="7"/>
  <c r="G165" i="7"/>
  <c r="G169" i="7"/>
  <c r="G173" i="7"/>
  <c r="G177" i="7"/>
  <c r="G181" i="7"/>
  <c r="G185" i="7"/>
  <c r="G189" i="7"/>
  <c r="G193" i="7"/>
  <c r="G197" i="7"/>
  <c r="G201" i="7"/>
  <c r="G205" i="7"/>
  <c r="G209" i="7"/>
  <c r="G213" i="7"/>
  <c r="G217" i="7"/>
  <c r="G221" i="7"/>
  <c r="G225" i="7"/>
  <c r="G229" i="7"/>
  <c r="G233" i="7"/>
  <c r="G237" i="7"/>
  <c r="G241" i="7"/>
  <c r="G245" i="7"/>
  <c r="G249" i="7"/>
  <c r="G253" i="7"/>
  <c r="G257" i="7"/>
  <c r="G261" i="7"/>
  <c r="G265" i="7"/>
  <c r="G269" i="7"/>
  <c r="G273" i="7"/>
  <c r="G277" i="7"/>
  <c r="G281" i="7"/>
  <c r="G285" i="7"/>
  <c r="G289" i="7"/>
  <c r="G293" i="7"/>
  <c r="G297" i="7"/>
  <c r="G301" i="7"/>
  <c r="G305" i="7"/>
  <c r="G309" i="7"/>
  <c r="G313" i="7"/>
  <c r="G317" i="7"/>
  <c r="G321" i="7"/>
  <c r="G325" i="7"/>
  <c r="G329" i="7"/>
  <c r="G333" i="7"/>
  <c r="G337" i="7"/>
  <c r="G341" i="7"/>
  <c r="G6" i="7"/>
  <c r="G10" i="7"/>
  <c r="G14" i="7"/>
  <c r="G18" i="7"/>
  <c r="G22" i="7"/>
  <c r="G26" i="7"/>
  <c r="G30" i="7"/>
  <c r="G34" i="7"/>
  <c r="G38" i="7"/>
  <c r="G42" i="7"/>
  <c r="G46" i="7"/>
  <c r="G50" i="7"/>
  <c r="G54" i="7"/>
  <c r="G58" i="7"/>
  <c r="G62" i="7"/>
  <c r="G66" i="7"/>
  <c r="G70" i="7"/>
  <c r="G74" i="7"/>
  <c r="G78" i="7"/>
  <c r="G82" i="7"/>
  <c r="G86" i="7"/>
  <c r="G90" i="7"/>
  <c r="G94" i="7"/>
  <c r="G98" i="7"/>
  <c r="G102" i="7"/>
  <c r="G106" i="7"/>
  <c r="G110" i="7"/>
  <c r="G114" i="7"/>
  <c r="G118" i="7"/>
  <c r="G122" i="7"/>
  <c r="G126" i="7"/>
  <c r="G130" i="7"/>
  <c r="G134" i="7"/>
  <c r="G138" i="7"/>
  <c r="G142" i="7"/>
  <c r="G146" i="7"/>
  <c r="G150" i="7"/>
  <c r="G154" i="7"/>
  <c r="G158" i="7"/>
  <c r="G162" i="7"/>
  <c r="G166" i="7"/>
  <c r="G170" i="7"/>
  <c r="G174" i="7"/>
  <c r="G178" i="7"/>
  <c r="G182" i="7"/>
  <c r="G186" i="7"/>
  <c r="G190" i="7"/>
  <c r="G194" i="7"/>
  <c r="G198" i="7"/>
  <c r="G202" i="7"/>
  <c r="G206" i="7"/>
  <c r="G210" i="7"/>
  <c r="G214" i="7"/>
  <c r="G218" i="7"/>
  <c r="G222" i="7"/>
  <c r="G226" i="7"/>
  <c r="G230" i="7"/>
  <c r="G234" i="7"/>
  <c r="G238" i="7"/>
  <c r="G242" i="7"/>
  <c r="G246" i="7"/>
  <c r="G250" i="7"/>
  <c r="G254" i="7"/>
  <c r="G258" i="7"/>
  <c r="G262" i="7"/>
  <c r="G266" i="7"/>
  <c r="G270" i="7"/>
  <c r="G274" i="7"/>
  <c r="G278" i="7"/>
  <c r="G282" i="7"/>
  <c r="G286" i="7"/>
  <c r="G290" i="7"/>
  <c r="G294" i="7"/>
  <c r="G298" i="7"/>
  <c r="G302" i="7"/>
  <c r="G306" i="7"/>
  <c r="G310" i="7"/>
  <c r="G314" i="7"/>
  <c r="G318" i="7"/>
  <c r="G322" i="7"/>
  <c r="G326" i="7"/>
  <c r="G330" i="7"/>
  <c r="G334" i="7"/>
  <c r="G338" i="7"/>
  <c r="G342" i="7"/>
  <c r="G212" i="7"/>
  <c r="G223" i="7"/>
  <c r="G228" i="7"/>
  <c r="G239" i="7"/>
  <c r="G244" i="7"/>
  <c r="G255" i="7"/>
  <c r="G260" i="7"/>
  <c r="G271" i="7"/>
  <c r="G276" i="7"/>
  <c r="G287" i="7"/>
  <c r="G292" i="7"/>
  <c r="G303" i="7"/>
  <c r="G308" i="7"/>
  <c r="G319" i="7"/>
  <c r="G324" i="7"/>
  <c r="G335" i="7"/>
  <c r="G340" i="7"/>
  <c r="G345" i="7"/>
  <c r="G349" i="7"/>
  <c r="G353" i="7"/>
  <c r="G357" i="7"/>
  <c r="G361" i="7"/>
  <c r="G365" i="7"/>
  <c r="G369" i="7"/>
  <c r="G373" i="7"/>
  <c r="G377" i="7"/>
  <c r="G381" i="7"/>
  <c r="G385" i="7"/>
  <c r="G389" i="7"/>
  <c r="G393" i="7"/>
  <c r="G397" i="7"/>
  <c r="G401" i="7"/>
  <c r="G405" i="7"/>
  <c r="G409" i="7"/>
  <c r="G413" i="7"/>
  <c r="G417" i="7"/>
  <c r="G421" i="7"/>
  <c r="G425" i="7"/>
  <c r="G429" i="7"/>
  <c r="G433" i="7"/>
  <c r="G437" i="7"/>
  <c r="G441" i="7"/>
  <c r="G445" i="7"/>
  <c r="G449" i="7"/>
  <c r="G453" i="7"/>
  <c r="G457" i="7"/>
  <c r="G461" i="7"/>
  <c r="G465" i="7"/>
  <c r="G469" i="7"/>
  <c r="G473" i="7"/>
  <c r="G477" i="7"/>
  <c r="G481" i="7"/>
  <c r="G485" i="7"/>
  <c r="G489" i="7"/>
  <c r="G493" i="7"/>
  <c r="G497" i="7"/>
  <c r="G501" i="7"/>
  <c r="G505" i="7"/>
  <c r="G509" i="7"/>
  <c r="G513" i="7"/>
  <c r="G517" i="7"/>
  <c r="G521" i="7"/>
  <c r="G525" i="7"/>
  <c r="G529" i="7"/>
  <c r="G533" i="7"/>
  <c r="G537" i="7"/>
  <c r="G541" i="7"/>
  <c r="G545" i="7"/>
  <c r="G549" i="7"/>
  <c r="G553" i="7"/>
  <c r="G557" i="7"/>
  <c r="G561" i="7"/>
  <c r="G565" i="7"/>
  <c r="G569" i="7"/>
  <c r="G573" i="7"/>
  <c r="G577" i="7"/>
  <c r="G581" i="7"/>
  <c r="G585" i="7"/>
  <c r="G589" i="7"/>
  <c r="G593" i="7"/>
  <c r="G597" i="7"/>
  <c r="G601" i="7"/>
  <c r="G605" i="7"/>
  <c r="G609" i="7"/>
  <c r="G613" i="7"/>
  <c r="G235" i="7"/>
  <c r="G247" i="7"/>
  <c r="G252" i="7"/>
  <c r="G264" i="7"/>
  <c r="G299" i="7"/>
  <c r="G311" i="7"/>
  <c r="G316" i="7"/>
  <c r="G328" i="7"/>
  <c r="G350" i="7"/>
  <c r="G359" i="7"/>
  <c r="G368" i="7"/>
  <c r="G382" i="7"/>
  <c r="G391" i="7"/>
  <c r="G400" i="7"/>
  <c r="G414" i="7"/>
  <c r="G423" i="7"/>
  <c r="G432" i="7"/>
  <c r="G446" i="7"/>
  <c r="G455" i="7"/>
  <c r="G464" i="7"/>
  <c r="G478" i="7"/>
  <c r="G487" i="7"/>
  <c r="G496" i="7"/>
  <c r="G510" i="7"/>
  <c r="G519" i="7"/>
  <c r="G528" i="7"/>
  <c r="G542" i="7"/>
  <c r="G551" i="7"/>
  <c r="G560" i="7"/>
  <c r="G574" i="7"/>
  <c r="G583" i="7"/>
  <c r="G592" i="7"/>
  <c r="G606" i="7"/>
  <c r="G615" i="7"/>
  <c r="G619" i="7"/>
  <c r="G623" i="7"/>
  <c r="G627" i="7"/>
  <c r="G631" i="7"/>
  <c r="G635" i="7"/>
  <c r="G639" i="7"/>
  <c r="G643" i="7"/>
  <c r="G647" i="7"/>
  <c r="G651" i="7"/>
  <c r="G655" i="7"/>
  <c r="G659" i="7"/>
  <c r="G663" i="7"/>
  <c r="G667" i="7"/>
  <c r="G671" i="7"/>
  <c r="G675" i="7"/>
  <c r="G679" i="7"/>
  <c r="G683" i="7"/>
  <c r="G687" i="7"/>
  <c r="G691" i="7"/>
  <c r="G695" i="7"/>
  <c r="G699" i="7"/>
  <c r="G703" i="7"/>
  <c r="G707" i="7"/>
  <c r="G711" i="7"/>
  <c r="G715" i="7"/>
  <c r="G719" i="7"/>
  <c r="G723" i="7"/>
  <c r="G727" i="7"/>
  <c r="G731" i="7"/>
  <c r="G735" i="7"/>
  <c r="G739" i="7"/>
  <c r="G743" i="7"/>
  <c r="G747" i="7"/>
  <c r="G751" i="7"/>
  <c r="G755" i="7"/>
  <c r="G759" i="7"/>
  <c r="G763" i="7"/>
  <c r="G767" i="7"/>
  <c r="G771" i="7"/>
  <c r="G775" i="7"/>
  <c r="G779" i="7"/>
  <c r="G783" i="7"/>
  <c r="G787" i="7"/>
  <c r="G791" i="7"/>
  <c r="G795" i="7"/>
  <c r="G799" i="7"/>
  <c r="G803" i="7"/>
  <c r="G807" i="7"/>
  <c r="G811" i="7"/>
  <c r="G815" i="7"/>
  <c r="G819" i="7"/>
  <c r="G224" i="7"/>
  <c r="G259" i="7"/>
  <c r="G288" i="7"/>
  <c r="G323" i="7"/>
  <c r="G346" i="7"/>
  <c r="G355" i="7"/>
  <c r="G364" i="7"/>
  <c r="G378" i="7"/>
  <c r="G387" i="7"/>
  <c r="G396" i="7"/>
  <c r="G410" i="7"/>
  <c r="G419" i="7"/>
  <c r="G428" i="7"/>
  <c r="G442" i="7"/>
  <c r="G451" i="7"/>
  <c r="G460" i="7"/>
  <c r="G474" i="7"/>
  <c r="G483" i="7"/>
  <c r="G492" i="7"/>
  <c r="G506" i="7"/>
  <c r="G515" i="7"/>
  <c r="G524" i="7"/>
  <c r="G538" i="7"/>
  <c r="G547" i="7"/>
  <c r="G556" i="7"/>
  <c r="G570" i="7"/>
  <c r="G579" i="7"/>
  <c r="G588" i="7"/>
  <c r="G602" i="7"/>
  <c r="G611" i="7"/>
  <c r="G219" i="7"/>
  <c r="G231" i="7"/>
  <c r="G236" i="7"/>
  <c r="G248" i="7"/>
  <c r="G283" i="7"/>
  <c r="G295" i="7"/>
  <c r="G300" i="7"/>
  <c r="G312" i="7"/>
  <c r="G351" i="7"/>
  <c r="G360" i="7"/>
  <c r="G374" i="7"/>
  <c r="G383" i="7"/>
  <c r="G392" i="7"/>
  <c r="G406" i="7"/>
  <c r="G415" i="7"/>
  <c r="G424" i="7"/>
  <c r="G438" i="7"/>
  <c r="G447" i="7"/>
  <c r="G456" i="7"/>
  <c r="G470" i="7"/>
  <c r="G479" i="7"/>
  <c r="G488" i="7"/>
  <c r="G502" i="7"/>
  <c r="G511" i="7"/>
  <c r="G520" i="7"/>
  <c r="G534" i="7"/>
  <c r="G543" i="7"/>
  <c r="G552" i="7"/>
  <c r="G566" i="7"/>
  <c r="G575" i="7"/>
  <c r="G584" i="7"/>
  <c r="G598" i="7"/>
  <c r="G607" i="7"/>
  <c r="G616" i="7"/>
  <c r="G620" i="7"/>
  <c r="G624" i="7"/>
  <c r="G628" i="7"/>
  <c r="G632" i="7"/>
  <c r="G636" i="7"/>
  <c r="G640" i="7"/>
  <c r="G644" i="7"/>
  <c r="G648" i="7"/>
  <c r="G652" i="7"/>
  <c r="G656" i="7"/>
  <c r="G660" i="7"/>
  <c r="G664" i="7"/>
  <c r="G668" i="7"/>
  <c r="G672" i="7"/>
  <c r="G676" i="7"/>
  <c r="G680" i="7"/>
  <c r="G684" i="7"/>
  <c r="G688" i="7"/>
  <c r="G692" i="7"/>
  <c r="G696" i="7"/>
  <c r="G700" i="7"/>
  <c r="G704" i="7"/>
  <c r="G708" i="7"/>
  <c r="G712" i="7"/>
  <c r="G716" i="7"/>
  <c r="G720" i="7"/>
  <c r="G724" i="7"/>
  <c r="G728" i="7"/>
  <c r="G732" i="7"/>
  <c r="G736" i="7"/>
  <c r="G740" i="7"/>
  <c r="G744" i="7"/>
  <c r="G748" i="7"/>
  <c r="G752" i="7"/>
  <c r="G756" i="7"/>
  <c r="G760" i="7"/>
  <c r="G764" i="7"/>
  <c r="G768" i="7"/>
  <c r="G772" i="7"/>
  <c r="G776" i="7"/>
  <c r="G780" i="7"/>
  <c r="G784" i="7"/>
  <c r="G788" i="7"/>
  <c r="G792" i="7"/>
  <c r="G796" i="7"/>
  <c r="G800" i="7"/>
  <c r="G804" i="7"/>
  <c r="G808" i="7"/>
  <c r="G812" i="7"/>
  <c r="G816" i="7"/>
  <c r="G243" i="7"/>
  <c r="G272" i="7"/>
  <c r="G307" i="7"/>
  <c r="G336" i="7"/>
  <c r="G347" i="7"/>
  <c r="G356" i="7"/>
  <c r="G370" i="7"/>
  <c r="G379" i="7"/>
  <c r="G388" i="7"/>
  <c r="G402" i="7"/>
  <c r="G411" i="7"/>
  <c r="G420" i="7"/>
  <c r="G434" i="7"/>
  <c r="G443" i="7"/>
  <c r="G452" i="7"/>
  <c r="G466" i="7"/>
  <c r="G475" i="7"/>
  <c r="G484" i="7"/>
  <c r="G498" i="7"/>
  <c r="G507" i="7"/>
  <c r="G516" i="7"/>
  <c r="G530" i="7"/>
  <c r="G539" i="7"/>
  <c r="G548" i="7"/>
  <c r="G562" i="7"/>
  <c r="G571" i="7"/>
  <c r="G580" i="7"/>
  <c r="G594" i="7"/>
  <c r="G603" i="7"/>
  <c r="G612" i="7"/>
  <c r="G227" i="7"/>
  <c r="G256" i="7"/>
  <c r="G291" i="7"/>
  <c r="G320" i="7"/>
  <c r="G348" i="7"/>
  <c r="G362" i="7"/>
  <c r="G371" i="7"/>
  <c r="G380" i="7"/>
  <c r="G394" i="7"/>
  <c r="G403" i="7"/>
  <c r="G412" i="7"/>
  <c r="G426" i="7"/>
  <c r="G435" i="7"/>
  <c r="G444" i="7"/>
  <c r="G458" i="7"/>
  <c r="G467" i="7"/>
  <c r="G476" i="7"/>
  <c r="G490" i="7"/>
  <c r="G499" i="7"/>
  <c r="G508" i="7"/>
  <c r="G522" i="7"/>
  <c r="G531" i="7"/>
  <c r="G540" i="7"/>
  <c r="G554" i="7"/>
  <c r="G563" i="7"/>
  <c r="G572" i="7"/>
  <c r="G586" i="7"/>
  <c r="G595" i="7"/>
  <c r="G604" i="7"/>
  <c r="G232" i="7"/>
  <c r="G280" i="7"/>
  <c r="G343" i="7"/>
  <c r="G399" i="7"/>
  <c r="G418" i="7"/>
  <c r="G462" i="7"/>
  <c r="G468" i="7"/>
  <c r="G512" i="7"/>
  <c r="G518" i="7"/>
  <c r="G536" i="7"/>
  <c r="G587" i="7"/>
  <c r="G599" i="7"/>
  <c r="G820" i="7"/>
  <c r="G824" i="7"/>
  <c r="G828" i="7"/>
  <c r="G832" i="7"/>
  <c r="G836" i="7"/>
  <c r="G840" i="7"/>
  <c r="G844" i="7"/>
  <c r="G848" i="7"/>
  <c r="G852" i="7"/>
  <c r="G856" i="7"/>
  <c r="G860" i="7"/>
  <c r="G864" i="7"/>
  <c r="G868" i="7"/>
  <c r="G872" i="7"/>
  <c r="G876" i="7"/>
  <c r="G880" i="7"/>
  <c r="G884" i="7"/>
  <c r="G888" i="7"/>
  <c r="G892" i="7"/>
  <c r="G896" i="7"/>
  <c r="G900" i="7"/>
  <c r="G904" i="7"/>
  <c r="G908" i="7"/>
  <c r="G912" i="7"/>
  <c r="G916" i="7"/>
  <c r="G920" i="7"/>
  <c r="G924" i="7"/>
  <c r="G928" i="7"/>
  <c r="G932" i="7"/>
  <c r="G936" i="7"/>
  <c r="G940" i="7"/>
  <c r="G944" i="7"/>
  <c r="G948" i="7"/>
  <c r="G952" i="7"/>
  <c r="G956" i="7"/>
  <c r="G960" i="7"/>
  <c r="G964" i="7"/>
  <c r="G968" i="7"/>
  <c r="G972" i="7"/>
  <c r="G976" i="7"/>
  <c r="G980" i="7"/>
  <c r="G984" i="7"/>
  <c r="G988" i="7"/>
  <c r="G992" i="7"/>
  <c r="G996" i="7"/>
  <c r="G1000" i="7"/>
  <c r="G1004" i="7"/>
  <c r="G1008" i="7"/>
  <c r="G1012" i="7"/>
  <c r="G1016" i="7"/>
  <c r="G1020" i="7"/>
  <c r="G1024" i="7"/>
  <c r="G1028" i="7"/>
  <c r="G1032" i="7"/>
  <c r="G1036" i="7"/>
  <c r="G1040" i="7"/>
  <c r="G1044" i="7"/>
  <c r="G1048" i="7"/>
  <c r="G1052" i="7"/>
  <c r="G1056" i="7"/>
  <c r="G1060" i="7"/>
  <c r="G1064" i="7"/>
  <c r="G1068" i="7"/>
  <c r="G1072" i="7"/>
  <c r="G1076" i="7"/>
  <c r="G1080" i="7"/>
  <c r="G1084" i="7"/>
  <c r="G1088" i="7"/>
  <c r="G1092" i="7"/>
  <c r="G1096" i="7"/>
  <c r="G1100" i="7"/>
  <c r="G1104" i="7"/>
  <c r="G1108" i="7"/>
  <c r="G1112" i="7"/>
  <c r="G240" i="7"/>
  <c r="G268" i="7"/>
  <c r="G275" i="7"/>
  <c r="G331" i="7"/>
  <c r="G363" i="7"/>
  <c r="G375" i="7"/>
  <c r="G431" i="7"/>
  <c r="G450" i="7"/>
  <c r="G494" i="7"/>
  <c r="G500" i="7"/>
  <c r="G544" i="7"/>
  <c r="G550" i="7"/>
  <c r="G568" i="7"/>
  <c r="G618" i="7"/>
  <c r="G629" i="7"/>
  <c r="G634" i="7"/>
  <c r="G645" i="7"/>
  <c r="G650" i="7"/>
  <c r="G661" i="7"/>
  <c r="G666" i="7"/>
  <c r="G677" i="7"/>
  <c r="G682" i="7"/>
  <c r="G693" i="7"/>
  <c r="G698" i="7"/>
  <c r="G709" i="7"/>
  <c r="G714" i="7"/>
  <c r="G725" i="7"/>
  <c r="G730" i="7"/>
  <c r="G741" i="7"/>
  <c r="G746" i="7"/>
  <c r="G757" i="7"/>
  <c r="G762" i="7"/>
  <c r="G773" i="7"/>
  <c r="G778" i="7"/>
  <c r="G789" i="7"/>
  <c r="G794" i="7"/>
  <c r="G805" i="7"/>
  <c r="G810" i="7"/>
  <c r="G263" i="7"/>
  <c r="G296" i="7"/>
  <c r="G344" i="7"/>
  <c r="G395" i="7"/>
  <c r="G407" i="7"/>
  <c r="G463" i="7"/>
  <c r="G482" i="7"/>
  <c r="G526" i="7"/>
  <c r="G532" i="7"/>
  <c r="G576" i="7"/>
  <c r="G582" i="7"/>
  <c r="G600" i="7"/>
  <c r="G821" i="7"/>
  <c r="G825" i="7"/>
  <c r="G829" i="7"/>
  <c r="G833" i="7"/>
  <c r="G837" i="7"/>
  <c r="G841" i="7"/>
  <c r="G845" i="7"/>
  <c r="G849" i="7"/>
  <c r="G853" i="7"/>
  <c r="G857" i="7"/>
  <c r="G861" i="7"/>
  <c r="G865" i="7"/>
  <c r="G869" i="7"/>
  <c r="G873" i="7"/>
  <c r="G877" i="7"/>
  <c r="G881" i="7"/>
  <c r="G885" i="7"/>
  <c r="G889" i="7"/>
  <c r="G893" i="7"/>
  <c r="G897" i="7"/>
  <c r="G901" i="7"/>
  <c r="G905" i="7"/>
  <c r="G909" i="7"/>
  <c r="G913" i="7"/>
  <c r="G917" i="7"/>
  <c r="G921" i="7"/>
  <c r="G925" i="7"/>
  <c r="G929" i="7"/>
  <c r="G933" i="7"/>
  <c r="G937" i="7"/>
  <c r="G941" i="7"/>
  <c r="G945" i="7"/>
  <c r="G949" i="7"/>
  <c r="G953" i="7"/>
  <c r="G957" i="7"/>
  <c r="G961" i="7"/>
  <c r="G965" i="7"/>
  <c r="G969" i="7"/>
  <c r="G973" i="7"/>
  <c r="G977" i="7"/>
  <c r="G981" i="7"/>
  <c r="G985" i="7"/>
  <c r="G989" i="7"/>
  <c r="G993" i="7"/>
  <c r="G997" i="7"/>
  <c r="G1001" i="7"/>
  <c r="G1005" i="7"/>
  <c r="G1009" i="7"/>
  <c r="G1013" i="7"/>
  <c r="G1017" i="7"/>
  <c r="G1021" i="7"/>
  <c r="G1025" i="7"/>
  <c r="G1029" i="7"/>
  <c r="G1033" i="7"/>
  <c r="G1037" i="7"/>
  <c r="G1041" i="7"/>
  <c r="G1045" i="7"/>
  <c r="G1049" i="7"/>
  <c r="G1053" i="7"/>
  <c r="G1057" i="7"/>
  <c r="G1061" i="7"/>
  <c r="G1065" i="7"/>
  <c r="G1069" i="7"/>
  <c r="G1073" i="7"/>
  <c r="G1077" i="7"/>
  <c r="G1081" i="7"/>
  <c r="G1085" i="7"/>
  <c r="G1089" i="7"/>
  <c r="G1093" i="7"/>
  <c r="G1097" i="7"/>
  <c r="G1101" i="7"/>
  <c r="G1105" i="7"/>
  <c r="G1109" i="7"/>
  <c r="G220" i="7"/>
  <c r="G304" i="7"/>
  <c r="G332" i="7"/>
  <c r="G339" i="7"/>
  <c r="G352" i="7"/>
  <c r="G358" i="7"/>
  <c r="G376" i="7"/>
  <c r="G427" i="7"/>
  <c r="G439" i="7"/>
  <c r="G495" i="7"/>
  <c r="G514" i="7"/>
  <c r="G558" i="7"/>
  <c r="G564" i="7"/>
  <c r="G608" i="7"/>
  <c r="G614" i="7"/>
  <c r="G625" i="7"/>
  <c r="G630" i="7"/>
  <c r="G641" i="7"/>
  <c r="G646" i="7"/>
  <c r="G657" i="7"/>
  <c r="G662" i="7"/>
  <c r="G673" i="7"/>
  <c r="G678" i="7"/>
  <c r="G689" i="7"/>
  <c r="G694" i="7"/>
  <c r="G705" i="7"/>
  <c r="G710" i="7"/>
  <c r="G721" i="7"/>
  <c r="G726" i="7"/>
  <c r="G737" i="7"/>
  <c r="G742" i="7"/>
  <c r="G753" i="7"/>
  <c r="G758" i="7"/>
  <c r="G769" i="7"/>
  <c r="G774" i="7"/>
  <c r="G785" i="7"/>
  <c r="G790" i="7"/>
  <c r="G801" i="7"/>
  <c r="G806" i="7"/>
  <c r="G817" i="7"/>
  <c r="G251" i="7"/>
  <c r="G284" i="7"/>
  <c r="G366" i="7"/>
  <c r="G372" i="7"/>
  <c r="G416" i="7"/>
  <c r="G422" i="7"/>
  <c r="G440" i="7"/>
  <c r="G491" i="7"/>
  <c r="G503" i="7"/>
  <c r="G559" i="7"/>
  <c r="G578" i="7"/>
  <c r="G621" i="7"/>
  <c r="G626" i="7"/>
  <c r="G637" i="7"/>
  <c r="G642" i="7"/>
  <c r="G653" i="7"/>
  <c r="G658" i="7"/>
  <c r="G669" i="7"/>
  <c r="G674" i="7"/>
  <c r="G685" i="7"/>
  <c r="G690" i="7"/>
  <c r="G701" i="7"/>
  <c r="G706" i="7"/>
  <c r="G717" i="7"/>
  <c r="G722" i="7"/>
  <c r="G733" i="7"/>
  <c r="G738" i="7"/>
  <c r="G749" i="7"/>
  <c r="G754" i="7"/>
  <c r="G765" i="7"/>
  <c r="G770" i="7"/>
  <c r="G781" i="7"/>
  <c r="G786" i="7"/>
  <c r="G797" i="7"/>
  <c r="G802" i="7"/>
  <c r="G813" i="7"/>
  <c r="G818" i="7"/>
  <c r="G386" i="7"/>
  <c r="G436" i="7"/>
  <c r="G523" i="7"/>
  <c r="G610" i="7"/>
  <c r="G617" i="7"/>
  <c r="G638" i="7"/>
  <c r="G681" i="7"/>
  <c r="G702" i="7"/>
  <c r="G745" i="7"/>
  <c r="G766" i="7"/>
  <c r="G809" i="7"/>
  <c r="G1115" i="7"/>
  <c r="G1119" i="7"/>
  <c r="G1123" i="7"/>
  <c r="G1127" i="7"/>
  <c r="G1131" i="7"/>
  <c r="G1135" i="7"/>
  <c r="G1139" i="7"/>
  <c r="G1143" i="7"/>
  <c r="G1147" i="7"/>
  <c r="G1151" i="7"/>
  <c r="G1155" i="7"/>
  <c r="G1159" i="7"/>
  <c r="G1163" i="7"/>
  <c r="G1167" i="7"/>
  <c r="G1171" i="7"/>
  <c r="G1175" i="7"/>
  <c r="G1179" i="7"/>
  <c r="G1183" i="7"/>
  <c r="G1187" i="7"/>
  <c r="G1191" i="7"/>
  <c r="G1195" i="7"/>
  <c r="G1199" i="7"/>
  <c r="G1203" i="7"/>
  <c r="G1207" i="7"/>
  <c r="G1211" i="7"/>
  <c r="G1215" i="7"/>
  <c r="G1219" i="7"/>
  <c r="G1223" i="7"/>
  <c r="G1227" i="7"/>
  <c r="G1231" i="7"/>
  <c r="G1235" i="7"/>
  <c r="G1239" i="7"/>
  <c r="G1243" i="7"/>
  <c r="G1247" i="7"/>
  <c r="G1251" i="7"/>
  <c r="G1255" i="7"/>
  <c r="G1259" i="7"/>
  <c r="G1263" i="7"/>
  <c r="G1267" i="7"/>
  <c r="G1271" i="7"/>
  <c r="G1275" i="7"/>
  <c r="G1279" i="7"/>
  <c r="G1283" i="7"/>
  <c r="G1287" i="7"/>
  <c r="G1291" i="7"/>
  <c r="G1295" i="7"/>
  <c r="G1299" i="7"/>
  <c r="G1303" i="7"/>
  <c r="G1307" i="7"/>
  <c r="G1311" i="7"/>
  <c r="G1315" i="7"/>
  <c r="G1319" i="7"/>
  <c r="G1323" i="7"/>
  <c r="G1327" i="7"/>
  <c r="G1331" i="7"/>
  <c r="G1335" i="7"/>
  <c r="G1339" i="7"/>
  <c r="G1343" i="7"/>
  <c r="G1347" i="7"/>
  <c r="G1351" i="7"/>
  <c r="G1355" i="7"/>
  <c r="G1359" i="7"/>
  <c r="G1363" i="7"/>
  <c r="G1367" i="7"/>
  <c r="G1371" i="7"/>
  <c r="G1375" i="7"/>
  <c r="G1379" i="7"/>
  <c r="G1383" i="7"/>
  <c r="G1387" i="7"/>
  <c r="G1391" i="7"/>
  <c r="G1395" i="7"/>
  <c r="G1399" i="7"/>
  <c r="G1403" i="7"/>
  <c r="G1407" i="7"/>
  <c r="G1411" i="7"/>
  <c r="G1415" i="7"/>
  <c r="G1419" i="7"/>
  <c r="G1423" i="7"/>
  <c r="G1427" i="7"/>
  <c r="G1431" i="7"/>
  <c r="G1435" i="7"/>
  <c r="G1439" i="7"/>
  <c r="G1443" i="7"/>
  <c r="G1447" i="7"/>
  <c r="G1451" i="7"/>
  <c r="G1455" i="7"/>
  <c r="G1459" i="7"/>
  <c r="G1463" i="7"/>
  <c r="G1467" i="7"/>
  <c r="G1471" i="7"/>
  <c r="G1475" i="7"/>
  <c r="G1479" i="7"/>
  <c r="G1483" i="7"/>
  <c r="G1487" i="7"/>
  <c r="G1491" i="7"/>
  <c r="G1495" i="7"/>
  <c r="G1499" i="7"/>
  <c r="G1503" i="7"/>
  <c r="G1507" i="7"/>
  <c r="G1511" i="7"/>
  <c r="G1515" i="7"/>
  <c r="G1519" i="7"/>
  <c r="G1523" i="7"/>
  <c r="G1527" i="7"/>
  <c r="G1531" i="7"/>
  <c r="G1535" i="7"/>
  <c r="G1539" i="7"/>
  <c r="G1543" i="7"/>
  <c r="G1547" i="7"/>
  <c r="G1551" i="7"/>
  <c r="G1555" i="7"/>
  <c r="G1559" i="7"/>
  <c r="G1563" i="7"/>
  <c r="G1567" i="7"/>
  <c r="G1571" i="7"/>
  <c r="G1575" i="7"/>
  <c r="G1579" i="7"/>
  <c r="G1583" i="7"/>
  <c r="G1587" i="7"/>
  <c r="G1591" i="7"/>
  <c r="G1595" i="7"/>
  <c r="G1599" i="7"/>
  <c r="G1603" i="7"/>
  <c r="G1607" i="7"/>
  <c r="G1611" i="7"/>
  <c r="G1615" i="7"/>
  <c r="G1619" i="7"/>
  <c r="G1623" i="7"/>
  <c r="G1627" i="7"/>
  <c r="G1631" i="7"/>
  <c r="G1635" i="7"/>
  <c r="G1639" i="7"/>
  <c r="G1643" i="7"/>
  <c r="G1647" i="7"/>
  <c r="G1651" i="7"/>
  <c r="G1655" i="7"/>
  <c r="G1659" i="7"/>
  <c r="G1663" i="7"/>
  <c r="G1667" i="7"/>
  <c r="G1671" i="7"/>
  <c r="G1675" i="7"/>
  <c r="G1679" i="7"/>
  <c r="G1683" i="7"/>
  <c r="G1687" i="7"/>
  <c r="G1691" i="7"/>
  <c r="G1695" i="7"/>
  <c r="G1699" i="7"/>
  <c r="G1703" i="7"/>
  <c r="G1707" i="7"/>
  <c r="G1711" i="7"/>
  <c r="G1715" i="7"/>
  <c r="G1719" i="7"/>
  <c r="G1723" i="7"/>
  <c r="G1727" i="7"/>
  <c r="G1731" i="7"/>
  <c r="G1735" i="7"/>
  <c r="G1739" i="7"/>
  <c r="G1743" i="7"/>
  <c r="G1747" i="7"/>
  <c r="G327" i="7"/>
  <c r="G430" i="7"/>
  <c r="G472" i="7"/>
  <c r="G486" i="7"/>
  <c r="G567" i="7"/>
  <c r="G590" i="7"/>
  <c r="G596" i="7"/>
  <c r="G823" i="7"/>
  <c r="G834" i="7"/>
  <c r="G839" i="7"/>
  <c r="G850" i="7"/>
  <c r="G855" i="7"/>
  <c r="G866" i="7"/>
  <c r="G871" i="7"/>
  <c r="G882" i="7"/>
  <c r="G887" i="7"/>
  <c r="G898" i="7"/>
  <c r="G903" i="7"/>
  <c r="G914" i="7"/>
  <c r="G919" i="7"/>
  <c r="G930" i="7"/>
  <c r="G935" i="7"/>
  <c r="G946" i="7"/>
  <c r="G951" i="7"/>
  <c r="G962" i="7"/>
  <c r="G967" i="7"/>
  <c r="G978" i="7"/>
  <c r="G983" i="7"/>
  <c r="G994" i="7"/>
  <c r="G999" i="7"/>
  <c r="G1010" i="7"/>
  <c r="G1015" i="7"/>
  <c r="G1026" i="7"/>
  <c r="G1031" i="7"/>
  <c r="G1042" i="7"/>
  <c r="G1047" i="7"/>
  <c r="G1058" i="7"/>
  <c r="G1063" i="7"/>
  <c r="G1074" i="7"/>
  <c r="G1079" i="7"/>
  <c r="G1090" i="7"/>
  <c r="G1095" i="7"/>
  <c r="G1106" i="7"/>
  <c r="G1111" i="7"/>
  <c r="G267" i="7"/>
  <c r="G408" i="7"/>
  <c r="G459" i="7"/>
  <c r="G480" i="7"/>
  <c r="G546" i="7"/>
  <c r="G633" i="7"/>
  <c r="G654" i="7"/>
  <c r="G697" i="7"/>
  <c r="G718" i="7"/>
  <c r="G761" i="7"/>
  <c r="G782" i="7"/>
  <c r="G1116" i="7"/>
  <c r="G1120" i="7"/>
  <c r="G1124" i="7"/>
  <c r="G1128" i="7"/>
  <c r="G1132" i="7"/>
  <c r="G1136" i="7"/>
  <c r="G1140" i="7"/>
  <c r="G1144" i="7"/>
  <c r="G1148" i="7"/>
  <c r="G1152" i="7"/>
  <c r="G1156" i="7"/>
  <c r="G1160" i="7"/>
  <c r="G1164" i="7"/>
  <c r="G1168" i="7"/>
  <c r="G1172" i="7"/>
  <c r="G1176" i="7"/>
  <c r="G1180" i="7"/>
  <c r="G1184" i="7"/>
  <c r="G1188" i="7"/>
  <c r="G1192" i="7"/>
  <c r="G1196" i="7"/>
  <c r="G1200" i="7"/>
  <c r="G1204" i="7"/>
  <c r="G1208" i="7"/>
  <c r="G1212" i="7"/>
  <c r="G1216" i="7"/>
  <c r="G1220" i="7"/>
  <c r="G1224" i="7"/>
  <c r="G1228" i="7"/>
  <c r="G1232" i="7"/>
  <c r="G1236" i="7"/>
  <c r="G1240" i="7"/>
  <c r="G1244" i="7"/>
  <c r="G1248" i="7"/>
  <c r="G1252" i="7"/>
  <c r="G1256" i="7"/>
  <c r="G1260" i="7"/>
  <c r="G1264" i="7"/>
  <c r="G1268" i="7"/>
  <c r="G1272" i="7"/>
  <c r="G1276" i="7"/>
  <c r="G1280" i="7"/>
  <c r="G1284" i="7"/>
  <c r="G1288" i="7"/>
  <c r="G1292" i="7"/>
  <c r="G1296" i="7"/>
  <c r="G1300" i="7"/>
  <c r="G1304" i="7"/>
  <c r="G1308" i="7"/>
  <c r="G1312" i="7"/>
  <c r="G1316" i="7"/>
  <c r="G1320" i="7"/>
  <c r="G1324" i="7"/>
  <c r="G1328" i="7"/>
  <c r="G1332" i="7"/>
  <c r="G1336" i="7"/>
  <c r="G1340" i="7"/>
  <c r="G1344" i="7"/>
  <c r="G1348" i="7"/>
  <c r="G1352" i="7"/>
  <c r="G1356" i="7"/>
  <c r="G1360" i="7"/>
  <c r="G1364" i="7"/>
  <c r="G1368" i="7"/>
  <c r="G1372" i="7"/>
  <c r="G1376" i="7"/>
  <c r="G1380" i="7"/>
  <c r="G1384" i="7"/>
  <c r="G1388" i="7"/>
  <c r="G1392" i="7"/>
  <c r="G1396" i="7"/>
  <c r="G1400" i="7"/>
  <c r="G1404" i="7"/>
  <c r="G1408" i="7"/>
  <c r="G1412" i="7"/>
  <c r="G1416" i="7"/>
  <c r="G1420" i="7"/>
  <c r="G1424" i="7"/>
  <c r="G1428" i="7"/>
  <c r="G1432" i="7"/>
  <c r="G1436" i="7"/>
  <c r="G1440" i="7"/>
  <c r="G1444" i="7"/>
  <c r="G1448" i="7"/>
  <c r="G1452" i="7"/>
  <c r="G1456" i="7"/>
  <c r="G1460" i="7"/>
  <c r="G1464" i="7"/>
  <c r="G1468" i="7"/>
  <c r="G1472" i="7"/>
  <c r="G1476" i="7"/>
  <c r="G1480" i="7"/>
  <c r="G1484" i="7"/>
  <c r="G1488" i="7"/>
  <c r="G1492" i="7"/>
  <c r="G1496" i="7"/>
  <c r="G1500" i="7"/>
  <c r="G1504" i="7"/>
  <c r="G1508" i="7"/>
  <c r="G1512" i="7"/>
  <c r="G1516" i="7"/>
  <c r="G1520" i="7"/>
  <c r="G1524" i="7"/>
  <c r="G1528" i="7"/>
  <c r="G1532" i="7"/>
  <c r="G1536" i="7"/>
  <c r="G1540" i="7"/>
  <c r="G1544" i="7"/>
  <c r="G1548" i="7"/>
  <c r="G1552" i="7"/>
  <c r="G1556" i="7"/>
  <c r="G1560" i="7"/>
  <c r="G1564" i="7"/>
  <c r="G1568" i="7"/>
  <c r="G1572" i="7"/>
  <c r="G1576" i="7"/>
  <c r="G1580" i="7"/>
  <c r="G1584" i="7"/>
  <c r="G1588" i="7"/>
  <c r="G1592" i="7"/>
  <c r="G1596" i="7"/>
  <c r="G1600" i="7"/>
  <c r="G1604" i="7"/>
  <c r="G1608" i="7"/>
  <c r="G1612" i="7"/>
  <c r="G1616" i="7"/>
  <c r="G1620" i="7"/>
  <c r="G1624" i="7"/>
  <c r="G1628" i="7"/>
  <c r="G1632" i="7"/>
  <c r="G1636" i="7"/>
  <c r="G1640" i="7"/>
  <c r="G1644" i="7"/>
  <c r="G1648" i="7"/>
  <c r="G1652" i="7"/>
  <c r="G1656" i="7"/>
  <c r="G1660" i="7"/>
  <c r="G1664" i="7"/>
  <c r="G1668" i="7"/>
  <c r="G1672" i="7"/>
  <c r="G1676" i="7"/>
  <c r="G1680" i="7"/>
  <c r="G1684" i="7"/>
  <c r="G1688" i="7"/>
  <c r="G1692" i="7"/>
  <c r="G1696" i="7"/>
  <c r="G1700" i="7"/>
  <c r="G1704" i="7"/>
  <c r="G1708" i="7"/>
  <c r="G1712" i="7"/>
  <c r="G1716" i="7"/>
  <c r="G1720" i="7"/>
  <c r="G1724" i="7"/>
  <c r="G1728" i="7"/>
  <c r="G1732" i="7"/>
  <c r="G1736" i="7"/>
  <c r="G1740" i="7"/>
  <c r="G1744" i="7"/>
  <c r="G367" i="7"/>
  <c r="G591" i="7"/>
  <c r="G830" i="7"/>
  <c r="G835" i="7"/>
  <c r="G846" i="7"/>
  <c r="G851" i="7"/>
  <c r="G862" i="7"/>
  <c r="G867" i="7"/>
  <c r="G878" i="7"/>
  <c r="G883" i="7"/>
  <c r="G894" i="7"/>
  <c r="G899" i="7"/>
  <c r="G910" i="7"/>
  <c r="G915" i="7"/>
  <c r="G926" i="7"/>
  <c r="G931" i="7"/>
  <c r="G942" i="7"/>
  <c r="G947" i="7"/>
  <c r="G958" i="7"/>
  <c r="G963" i="7"/>
  <c r="G974" i="7"/>
  <c r="G979" i="7"/>
  <c r="G990" i="7"/>
  <c r="G995" i="7"/>
  <c r="G1006" i="7"/>
  <c r="G1011" i="7"/>
  <c r="G1022" i="7"/>
  <c r="G1027" i="7"/>
  <c r="G1038" i="7"/>
  <c r="G1043" i="7"/>
  <c r="G1054" i="7"/>
  <c r="G1059" i="7"/>
  <c r="G1070" i="7"/>
  <c r="G1075" i="7"/>
  <c r="G1086" i="7"/>
  <c r="G1091" i="7"/>
  <c r="G1102" i="7"/>
  <c r="G1107" i="7"/>
  <c r="G2418" i="7"/>
  <c r="G354" i="7"/>
  <c r="G384" i="7"/>
  <c r="G390" i="7"/>
  <c r="G404" i="7"/>
  <c r="G448" i="7"/>
  <c r="G527" i="7"/>
  <c r="G826" i="7"/>
  <c r="G831" i="7"/>
  <c r="G842" i="7"/>
  <c r="G847" i="7"/>
  <c r="G858" i="7"/>
  <c r="G863" i="7"/>
  <c r="G874" i="7"/>
  <c r="G879" i="7"/>
  <c r="G890" i="7"/>
  <c r="G895" i="7"/>
  <c r="G906" i="7"/>
  <c r="G911" i="7"/>
  <c r="G922" i="7"/>
  <c r="G927" i="7"/>
  <c r="G938" i="7"/>
  <c r="G943" i="7"/>
  <c r="G954" i="7"/>
  <c r="G959" i="7"/>
  <c r="G970" i="7"/>
  <c r="G975" i="7"/>
  <c r="G986" i="7"/>
  <c r="G991" i="7"/>
  <c r="G1002" i="7"/>
  <c r="G1007" i="7"/>
  <c r="G1018" i="7"/>
  <c r="G1023" i="7"/>
  <c r="G1034" i="7"/>
  <c r="G1039" i="7"/>
  <c r="G1050" i="7"/>
  <c r="G1055" i="7"/>
  <c r="G1066" i="7"/>
  <c r="G1071" i="7"/>
  <c r="G1082" i="7"/>
  <c r="G1087" i="7"/>
  <c r="G1098" i="7"/>
  <c r="G1103" i="7"/>
  <c r="G398" i="7"/>
  <c r="G454" i="7"/>
  <c r="G670" i="7"/>
  <c r="G798" i="7"/>
  <c r="G827" i="7"/>
  <c r="G870" i="7"/>
  <c r="G891" i="7"/>
  <c r="G934" i="7"/>
  <c r="G955" i="7"/>
  <c r="G998" i="7"/>
  <c r="G1019" i="7"/>
  <c r="G1062" i="7"/>
  <c r="G1083" i="7"/>
  <c r="G1117" i="7"/>
  <c r="G1122" i="7"/>
  <c r="G1133" i="7"/>
  <c r="G1138" i="7"/>
  <c r="G1149" i="7"/>
  <c r="G1154" i="7"/>
  <c r="G1165" i="7"/>
  <c r="G1170" i="7"/>
  <c r="G1181" i="7"/>
  <c r="G1186" i="7"/>
  <c r="G1197" i="7"/>
  <c r="G1202" i="7"/>
  <c r="G1213" i="7"/>
  <c r="G1218" i="7"/>
  <c r="G1229" i="7"/>
  <c r="G1234" i="7"/>
  <c r="G1245" i="7"/>
  <c r="G1250" i="7"/>
  <c r="G1261" i="7"/>
  <c r="G1266" i="7"/>
  <c r="G1277" i="7"/>
  <c r="G1282" i="7"/>
  <c r="G1293" i="7"/>
  <c r="G1298" i="7"/>
  <c r="G1309" i="7"/>
  <c r="G1314" i="7"/>
  <c r="G1325" i="7"/>
  <c r="G1330" i="7"/>
  <c r="G1341" i="7"/>
  <c r="G1346" i="7"/>
  <c r="G1357" i="7"/>
  <c r="G1362" i="7"/>
  <c r="G1373" i="7"/>
  <c r="G1378" i="7"/>
  <c r="G1389" i="7"/>
  <c r="G1394" i="7"/>
  <c r="G1405" i="7"/>
  <c r="G1410" i="7"/>
  <c r="G1421" i="7"/>
  <c r="G1426" i="7"/>
  <c r="G1437" i="7"/>
  <c r="G1442" i="7"/>
  <c r="G1453" i="7"/>
  <c r="G1458" i="7"/>
  <c r="G1469" i="7"/>
  <c r="G1474" i="7"/>
  <c r="G1485" i="7"/>
  <c r="G1490" i="7"/>
  <c r="G1501" i="7"/>
  <c r="G1506" i="7"/>
  <c r="G1517" i="7"/>
  <c r="G1522" i="7"/>
  <c r="G1533" i="7"/>
  <c r="G1538" i="7"/>
  <c r="G1549" i="7"/>
  <c r="G1554" i="7"/>
  <c r="G1565" i="7"/>
  <c r="G1570" i="7"/>
  <c r="G1581" i="7"/>
  <c r="G1586" i="7"/>
  <c r="G1597" i="7"/>
  <c r="G1602" i="7"/>
  <c r="G1613" i="7"/>
  <c r="G1618" i="7"/>
  <c r="G1629" i="7"/>
  <c r="G1634" i="7"/>
  <c r="G1645" i="7"/>
  <c r="G1650" i="7"/>
  <c r="G1661" i="7"/>
  <c r="G1666" i="7"/>
  <c r="G1677" i="7"/>
  <c r="G1682" i="7"/>
  <c r="G1693" i="7"/>
  <c r="G1698" i="7"/>
  <c r="G1709" i="7"/>
  <c r="G1714" i="7"/>
  <c r="G1725" i="7"/>
  <c r="G1730" i="7"/>
  <c r="G1741" i="7"/>
  <c r="G1746" i="7"/>
  <c r="G2422" i="7"/>
  <c r="G2426" i="7"/>
  <c r="G2430" i="7"/>
  <c r="G2434" i="7"/>
  <c r="G555" i="7"/>
  <c r="G649" i="7"/>
  <c r="G686" i="7"/>
  <c r="G777" i="7"/>
  <c r="G814" i="7"/>
  <c r="G1751" i="7"/>
  <c r="G1755" i="7"/>
  <c r="G1759" i="7"/>
  <c r="G1763" i="7"/>
  <c r="G1767" i="7"/>
  <c r="G1771" i="7"/>
  <c r="G1775" i="7"/>
  <c r="G1779" i="7"/>
  <c r="G1783" i="7"/>
  <c r="G1787" i="7"/>
  <c r="G1791" i="7"/>
  <c r="G1795" i="7"/>
  <c r="G1799" i="7"/>
  <c r="G1803" i="7"/>
  <c r="G1807" i="7"/>
  <c r="G1811" i="7"/>
  <c r="G1815" i="7"/>
  <c r="G1819" i="7"/>
  <c r="G1823" i="7"/>
  <c r="G1827" i="7"/>
  <c r="G1831" i="7"/>
  <c r="G1835" i="7"/>
  <c r="G1839" i="7"/>
  <c r="G1843" i="7"/>
  <c r="G1847" i="7"/>
  <c r="G1851" i="7"/>
  <c r="G1855" i="7"/>
  <c r="G1859" i="7"/>
  <c r="G1863" i="7"/>
  <c r="G1867" i="7"/>
  <c r="G1871" i="7"/>
  <c r="G1875" i="7"/>
  <c r="G1879" i="7"/>
  <c r="G1883" i="7"/>
  <c r="G1887" i="7"/>
  <c r="G1891" i="7"/>
  <c r="G1895" i="7"/>
  <c r="G1899" i="7"/>
  <c r="G1903" i="7"/>
  <c r="G1907" i="7"/>
  <c r="G1911" i="7"/>
  <c r="G1915" i="7"/>
  <c r="G1919" i="7"/>
  <c r="G1923" i="7"/>
  <c r="G1927" i="7"/>
  <c r="G1931" i="7"/>
  <c r="G1935" i="7"/>
  <c r="G1939" i="7"/>
  <c r="G1943" i="7"/>
  <c r="G1947" i="7"/>
  <c r="G1951" i="7"/>
  <c r="G1955" i="7"/>
  <c r="G1959" i="7"/>
  <c r="G1963" i="7"/>
  <c r="G1967" i="7"/>
  <c r="G1971" i="7"/>
  <c r="G1975" i="7"/>
  <c r="G1979" i="7"/>
  <c r="G1983" i="7"/>
  <c r="G1987" i="7"/>
  <c r="G1991" i="7"/>
  <c r="G1995" i="7"/>
  <c r="G1999" i="7"/>
  <c r="G2003" i="7"/>
  <c r="G2007" i="7"/>
  <c r="G2011" i="7"/>
  <c r="G2015" i="7"/>
  <c r="G2019" i="7"/>
  <c r="G2023" i="7"/>
  <c r="G2027" i="7"/>
  <c r="G2031" i="7"/>
  <c r="G2035" i="7"/>
  <c r="G2039" i="7"/>
  <c r="G2043" i="7"/>
  <c r="G2047" i="7"/>
  <c r="G2051" i="7"/>
  <c r="G2055" i="7"/>
  <c r="G2059" i="7"/>
  <c r="G2063" i="7"/>
  <c r="G2067" i="7"/>
  <c r="G2071" i="7"/>
  <c r="G2075" i="7"/>
  <c r="G471" i="7"/>
  <c r="G665" i="7"/>
  <c r="G793" i="7"/>
  <c r="G822" i="7"/>
  <c r="G843" i="7"/>
  <c r="G886" i="7"/>
  <c r="G907" i="7"/>
  <c r="G315" i="7"/>
  <c r="G1748" i="7"/>
  <c r="G1752" i="7"/>
  <c r="G1756" i="7"/>
  <c r="G1760" i="7"/>
  <c r="G1764" i="7"/>
  <c r="G1768" i="7"/>
  <c r="G1772" i="7"/>
  <c r="G1776" i="7"/>
  <c r="G1780" i="7"/>
  <c r="G1784" i="7"/>
  <c r="G1788" i="7"/>
  <c r="G1792" i="7"/>
  <c r="G1796" i="7"/>
  <c r="G1800" i="7"/>
  <c r="G1804" i="7"/>
  <c r="G1808" i="7"/>
  <c r="G1812" i="7"/>
  <c r="G1816" i="7"/>
  <c r="G1820" i="7"/>
  <c r="G1824" i="7"/>
  <c r="G1828" i="7"/>
  <c r="G1832" i="7"/>
  <c r="G1836" i="7"/>
  <c r="G1840" i="7"/>
  <c r="G1844" i="7"/>
  <c r="G1848" i="7"/>
  <c r="G1852" i="7"/>
  <c r="G1856" i="7"/>
  <c r="G1860" i="7"/>
  <c r="G1864" i="7"/>
  <c r="G1868" i="7"/>
  <c r="G1872" i="7"/>
  <c r="G1876" i="7"/>
  <c r="G1880" i="7"/>
  <c r="G1884" i="7"/>
  <c r="G1888" i="7"/>
  <c r="G1892" i="7"/>
  <c r="G1896" i="7"/>
  <c r="G1900" i="7"/>
  <c r="G1904" i="7"/>
  <c r="G1908" i="7"/>
  <c r="G1912" i="7"/>
  <c r="G1916" i="7"/>
  <c r="G1920" i="7"/>
  <c r="G1924" i="7"/>
  <c r="G1928" i="7"/>
  <c r="G1932" i="7"/>
  <c r="G1936" i="7"/>
  <c r="G1940" i="7"/>
  <c r="G1944" i="7"/>
  <c r="G1948" i="7"/>
  <c r="G1952" i="7"/>
  <c r="G1956" i="7"/>
  <c r="G1960" i="7"/>
  <c r="G1964" i="7"/>
  <c r="G1968" i="7"/>
  <c r="G1972" i="7"/>
  <c r="G1976" i="7"/>
  <c r="G1980" i="7"/>
  <c r="G1984" i="7"/>
  <c r="G1988" i="7"/>
  <c r="G1992" i="7"/>
  <c r="G1996" i="7"/>
  <c r="G2000" i="7"/>
  <c r="G2004" i="7"/>
  <c r="G2008" i="7"/>
  <c r="G2012" i="7"/>
  <c r="G2016" i="7"/>
  <c r="G2020" i="7"/>
  <c r="G2024" i="7"/>
  <c r="G2028" i="7"/>
  <c r="G2032" i="7"/>
  <c r="G2036" i="7"/>
  <c r="G2040" i="7"/>
  <c r="G2044" i="7"/>
  <c r="G2048" i="7"/>
  <c r="G2052" i="7"/>
  <c r="G2056" i="7"/>
  <c r="G2060" i="7"/>
  <c r="G2064" i="7"/>
  <c r="G2068" i="7"/>
  <c r="G215" i="7"/>
  <c r="G504" i="7"/>
  <c r="G535" i="7"/>
  <c r="G622" i="7"/>
  <c r="G713" i="7"/>
  <c r="G750" i="7"/>
  <c r="G1749" i="7"/>
  <c r="G1753" i="7"/>
  <c r="G1757" i="7"/>
  <c r="G1761" i="7"/>
  <c r="G1765" i="7"/>
  <c r="G1769" i="7"/>
  <c r="G1773" i="7"/>
  <c r="G1777" i="7"/>
  <c r="G1781" i="7"/>
  <c r="G1785" i="7"/>
  <c r="G1789" i="7"/>
  <c r="G1793" i="7"/>
  <c r="G1797" i="7"/>
  <c r="G1801" i="7"/>
  <c r="G1805" i="7"/>
  <c r="G1809" i="7"/>
  <c r="G1813" i="7"/>
  <c r="G1817" i="7"/>
  <c r="G1821" i="7"/>
  <c r="G1825" i="7"/>
  <c r="G1829" i="7"/>
  <c r="G1833" i="7"/>
  <c r="G1837" i="7"/>
  <c r="G1841" i="7"/>
  <c r="G1845" i="7"/>
  <c r="G1849" i="7"/>
  <c r="G1853" i="7"/>
  <c r="G1857" i="7"/>
  <c r="G1861" i="7"/>
  <c r="G1865" i="7"/>
  <c r="G1869" i="7"/>
  <c r="G1873" i="7"/>
  <c r="G1877" i="7"/>
  <c r="G1881" i="7"/>
  <c r="G1885" i="7"/>
  <c r="G1889" i="7"/>
  <c r="G1893" i="7"/>
  <c r="G1897" i="7"/>
  <c r="G1901" i="7"/>
  <c r="G1905" i="7"/>
  <c r="G1909" i="7"/>
  <c r="G1913" i="7"/>
  <c r="G1917" i="7"/>
  <c r="G1921" i="7"/>
  <c r="G1925" i="7"/>
  <c r="G1929" i="7"/>
  <c r="G1933" i="7"/>
  <c r="G1937" i="7"/>
  <c r="G1941" i="7"/>
  <c r="G1945" i="7"/>
  <c r="G1949" i="7"/>
  <c r="G1953" i="7"/>
  <c r="G1957" i="7"/>
  <c r="G1961" i="7"/>
  <c r="G1965" i="7"/>
  <c r="G1969" i="7"/>
  <c r="G1973" i="7"/>
  <c r="G1977" i="7"/>
  <c r="G1981" i="7"/>
  <c r="G1985" i="7"/>
  <c r="G1989" i="7"/>
  <c r="G1993" i="7"/>
  <c r="G1997" i="7"/>
  <c r="G2001" i="7"/>
  <c r="G2005" i="7"/>
  <c r="G2009" i="7"/>
  <c r="G2013" i="7"/>
  <c r="G2017" i="7"/>
  <c r="G2021" i="7"/>
  <c r="G2025" i="7"/>
  <c r="G2029" i="7"/>
  <c r="G2033" i="7"/>
  <c r="G2037" i="7"/>
  <c r="G2041" i="7"/>
  <c r="G2045" i="7"/>
  <c r="G2049" i="7"/>
  <c r="G2053" i="7"/>
  <c r="G2057" i="7"/>
  <c r="G2061" i="7"/>
  <c r="G2065" i="7"/>
  <c r="G2069" i="7"/>
  <c r="G2073" i="7"/>
  <c r="G838" i="7"/>
  <c r="G875" i="7"/>
  <c r="G950" i="7"/>
  <c r="G1067" i="7"/>
  <c r="G1134" i="7"/>
  <c r="G1169" i="7"/>
  <c r="G1198" i="7"/>
  <c r="G1233" i="7"/>
  <c r="G1262" i="7"/>
  <c r="G1297" i="7"/>
  <c r="G1326" i="7"/>
  <c r="G1361" i="7"/>
  <c r="G729" i="7"/>
  <c r="G854" i="7"/>
  <c r="G966" i="7"/>
  <c r="G987" i="7"/>
  <c r="G1046" i="7"/>
  <c r="G1129" i="7"/>
  <c r="G1141" i="7"/>
  <c r="G1146" i="7"/>
  <c r="G1158" i="7"/>
  <c r="G1193" i="7"/>
  <c r="G1205" i="7"/>
  <c r="G1210" i="7"/>
  <c r="G1222" i="7"/>
  <c r="G1257" i="7"/>
  <c r="G1269" i="7"/>
  <c r="G1274" i="7"/>
  <c r="G1286" i="7"/>
  <c r="G1321" i="7"/>
  <c r="G1333" i="7"/>
  <c r="G1338" i="7"/>
  <c r="G1350" i="7"/>
  <c r="G1385" i="7"/>
  <c r="G1397" i="7"/>
  <c r="G1402" i="7"/>
  <c r="G1414" i="7"/>
  <c r="G1449" i="7"/>
  <c r="G1461" i="7"/>
  <c r="G1466" i="7"/>
  <c r="G1478" i="7"/>
  <c r="G1513" i="7"/>
  <c r="G1525" i="7"/>
  <c r="G1530" i="7"/>
  <c r="G1542" i="7"/>
  <c r="G1577" i="7"/>
  <c r="G1589" i="7"/>
  <c r="G1594" i="7"/>
  <c r="G1606" i="7"/>
  <c r="G1641" i="7"/>
  <c r="G1653" i="7"/>
  <c r="G1658" i="7"/>
  <c r="G1670" i="7"/>
  <c r="G1705" i="7"/>
  <c r="G1717" i="7"/>
  <c r="G1722" i="7"/>
  <c r="G1734" i="7"/>
  <c r="G1778" i="7"/>
  <c r="G1810" i="7"/>
  <c r="G1842" i="7"/>
  <c r="G1874" i="7"/>
  <c r="G1906" i="7"/>
  <c r="G1938" i="7"/>
  <c r="G1970" i="7"/>
  <c r="G2002" i="7"/>
  <c r="G2034" i="7"/>
  <c r="G2066" i="7"/>
  <c r="G2072" i="7"/>
  <c r="G2077" i="7"/>
  <c r="G2081" i="7"/>
  <c r="G2085" i="7"/>
  <c r="G2089" i="7"/>
  <c r="G2093" i="7"/>
  <c r="G2097" i="7"/>
  <c r="G2101" i="7"/>
  <c r="G2105" i="7"/>
  <c r="G2109" i="7"/>
  <c r="G2113" i="7"/>
  <c r="G2117" i="7"/>
  <c r="G2121" i="7"/>
  <c r="G2125" i="7"/>
  <c r="G2129" i="7"/>
  <c r="G2133" i="7"/>
  <c r="G2137" i="7"/>
  <c r="G2141" i="7"/>
  <c r="G2145" i="7"/>
  <c r="G2149" i="7"/>
  <c r="G2153" i="7"/>
  <c r="G2157" i="7"/>
  <c r="G2161" i="7"/>
  <c r="G2165" i="7"/>
  <c r="G2169" i="7"/>
  <c r="G2173" i="7"/>
  <c r="G2177" i="7"/>
  <c r="G2181" i="7"/>
  <c r="G2185" i="7"/>
  <c r="G2189" i="7"/>
  <c r="G2193" i="7"/>
  <c r="G2197" i="7"/>
  <c r="G2201" i="7"/>
  <c r="G2205" i="7"/>
  <c r="G2209" i="7"/>
  <c r="G2213" i="7"/>
  <c r="G2217" i="7"/>
  <c r="G2221" i="7"/>
  <c r="G2225" i="7"/>
  <c r="G2229" i="7"/>
  <c r="G2233" i="7"/>
  <c r="G2237" i="7"/>
  <c r="G2241" i="7"/>
  <c r="G2245" i="7"/>
  <c r="G2249" i="7"/>
  <c r="G2253" i="7"/>
  <c r="G2257" i="7"/>
  <c r="G2261" i="7"/>
  <c r="G2265" i="7"/>
  <c r="G2269" i="7"/>
  <c r="G2273" i="7"/>
  <c r="G2277" i="7"/>
  <c r="G2281" i="7"/>
  <c r="G2285" i="7"/>
  <c r="G2289" i="7"/>
  <c r="G2293" i="7"/>
  <c r="G2297" i="7"/>
  <c r="G2301" i="7"/>
  <c r="G2305" i="7"/>
  <c r="G2309" i="7"/>
  <c r="G2313" i="7"/>
  <c r="G2317" i="7"/>
  <c r="G2321" i="7"/>
  <c r="G2325" i="7"/>
  <c r="G2329" i="7"/>
  <c r="G2333" i="7"/>
  <c r="G2337" i="7"/>
  <c r="G2341" i="7"/>
  <c r="G2345" i="7"/>
  <c r="G2349" i="7"/>
  <c r="G2353" i="7"/>
  <c r="G2357" i="7"/>
  <c r="G2361" i="7"/>
  <c r="G2365" i="7"/>
  <c r="G2369" i="7"/>
  <c r="G2373" i="7"/>
  <c r="G2377" i="7"/>
  <c r="G2381" i="7"/>
  <c r="G2385" i="7"/>
  <c r="G2389" i="7"/>
  <c r="G2393" i="7"/>
  <c r="G2397" i="7"/>
  <c r="G2401" i="7"/>
  <c r="G2405" i="7"/>
  <c r="G2409" i="7"/>
  <c r="G2414" i="7"/>
  <c r="G2425" i="7"/>
  <c r="G1003" i="7"/>
  <c r="G1118" i="7"/>
  <c r="G1153" i="7"/>
  <c r="G1182" i="7"/>
  <c r="G1217" i="7"/>
  <c r="G1246" i="7"/>
  <c r="G1281" i="7"/>
  <c r="G1310" i="7"/>
  <c r="G1345" i="7"/>
  <c r="G1374" i="7"/>
  <c r="G1409" i="7"/>
  <c r="G1438" i="7"/>
  <c r="G1473" i="7"/>
  <c r="G1502" i="7"/>
  <c r="G1537" i="7"/>
  <c r="G1566" i="7"/>
  <c r="G1601" i="7"/>
  <c r="G1630" i="7"/>
  <c r="G1665" i="7"/>
  <c r="G1694" i="7"/>
  <c r="G1729" i="7"/>
  <c r="G1766" i="7"/>
  <c r="G1798" i="7"/>
  <c r="G1830" i="7"/>
  <c r="G1862" i="7"/>
  <c r="G1894" i="7"/>
  <c r="G1926" i="7"/>
  <c r="G1958" i="7"/>
  <c r="G1990" i="7"/>
  <c r="G2022" i="7"/>
  <c r="G2054" i="7"/>
  <c r="G2435" i="7"/>
  <c r="G2439" i="7"/>
  <c r="G2443" i="7"/>
  <c r="G2447" i="7"/>
  <c r="G2451" i="7"/>
  <c r="G2455" i="7"/>
  <c r="G2459" i="7"/>
  <c r="G2463" i="7"/>
  <c r="G2467" i="7"/>
  <c r="G2471" i="7"/>
  <c r="G2475" i="7"/>
  <c r="G2479" i="7"/>
  <c r="G2483" i="7"/>
  <c r="G2487" i="7"/>
  <c r="G2491" i="7"/>
  <c r="G2495" i="7"/>
  <c r="G2499" i="7"/>
  <c r="G2503" i="7"/>
  <c r="G2507" i="7"/>
  <c r="G2511" i="7"/>
  <c r="G2515" i="7"/>
  <c r="G2519" i="7"/>
  <c r="G2523" i="7"/>
  <c r="G2527" i="7"/>
  <c r="G2531" i="7"/>
  <c r="G2535" i="7"/>
  <c r="G2539" i="7"/>
  <c r="G2543" i="7"/>
  <c r="G2547" i="7"/>
  <c r="G2551" i="7"/>
  <c r="G2555" i="7"/>
  <c r="G2559" i="7"/>
  <c r="G2563" i="7"/>
  <c r="G2567" i="7"/>
  <c r="G2571" i="7"/>
  <c r="G2575" i="7"/>
  <c r="G2579" i="7"/>
  <c r="G2583" i="7"/>
  <c r="G2587" i="7"/>
  <c r="G2591" i="7"/>
  <c r="G2595" i="7"/>
  <c r="G2599" i="7"/>
  <c r="G2603" i="7"/>
  <c r="G2607" i="7"/>
  <c r="G2611" i="7"/>
  <c r="G2615" i="7"/>
  <c r="G2619" i="7"/>
  <c r="G2623" i="7"/>
  <c r="G2627" i="7"/>
  <c r="G2631" i="7"/>
  <c r="G2635" i="7"/>
  <c r="G2639" i="7"/>
  <c r="G2643" i="7"/>
  <c r="G2647" i="7"/>
  <c r="G2651" i="7"/>
  <c r="G2655" i="7"/>
  <c r="G2659" i="7"/>
  <c r="G2663" i="7"/>
  <c r="G2667" i="7"/>
  <c r="G2671" i="7"/>
  <c r="G2675" i="7"/>
  <c r="G2679" i="7"/>
  <c r="G2683" i="7"/>
  <c r="G2687" i="7"/>
  <c r="G2691" i="7"/>
  <c r="G2695" i="7"/>
  <c r="G2699" i="7"/>
  <c r="G2703" i="7"/>
  <c r="G2707" i="7"/>
  <c r="G2711" i="7"/>
  <c r="G2715" i="7"/>
  <c r="G2719" i="7"/>
  <c r="G2723" i="7"/>
  <c r="G2727" i="7"/>
  <c r="G2731" i="7"/>
  <c r="G2735" i="7"/>
  <c r="G2739" i="7"/>
  <c r="G2743" i="7"/>
  <c r="G2747" i="7"/>
  <c r="G2751" i="7"/>
  <c r="G2755" i="7"/>
  <c r="G2759" i="7"/>
  <c r="G2763" i="7"/>
  <c r="G2767" i="7"/>
  <c r="G2771" i="7"/>
  <c r="G2775" i="7"/>
  <c r="G2779" i="7"/>
  <c r="G2783" i="7"/>
  <c r="G2787" i="7"/>
  <c r="G2791" i="7"/>
  <c r="G2795" i="7"/>
  <c r="G2799" i="7"/>
  <c r="G2803" i="7"/>
  <c r="G2807" i="7"/>
  <c r="G2811" i="7"/>
  <c r="G2815" i="7"/>
  <c r="G2819" i="7"/>
  <c r="G2823" i="7"/>
  <c r="G2827" i="7"/>
  <c r="G2831" i="7"/>
  <c r="G2835" i="7"/>
  <c r="G2839" i="7"/>
  <c r="G2843" i="7"/>
  <c r="G2847" i="7"/>
  <c r="G2851" i="7"/>
  <c r="G2855" i="7"/>
  <c r="G2859" i="7"/>
  <c r="G2863" i="7"/>
  <c r="G2867" i="7"/>
  <c r="G2871" i="7"/>
  <c r="G2875" i="7"/>
  <c r="G2879" i="7"/>
  <c r="G2883" i="7"/>
  <c r="G2887" i="7"/>
  <c r="G2891" i="7"/>
  <c r="G2895" i="7"/>
  <c r="G2899" i="7"/>
  <c r="G2903" i="7"/>
  <c r="G2907" i="7"/>
  <c r="G2911" i="7"/>
  <c r="G2915" i="7"/>
  <c r="G2919" i="7"/>
  <c r="G2923" i="7"/>
  <c r="G2927" i="7"/>
  <c r="G2931" i="7"/>
  <c r="G2935" i="7"/>
  <c r="G2939" i="7"/>
  <c r="G2943" i="7"/>
  <c r="G2947" i="7"/>
  <c r="G2951" i="7"/>
  <c r="G2955" i="7"/>
  <c r="G2959" i="7"/>
  <c r="G2963" i="7"/>
  <c r="G2967" i="7"/>
  <c r="G2971" i="7"/>
  <c r="G2975" i="7"/>
  <c r="G2979" i="7"/>
  <c r="G2983" i="7"/>
  <c r="G923" i="7"/>
  <c r="G982" i="7"/>
  <c r="G1099" i="7"/>
  <c r="G1113" i="7"/>
  <c r="G1125" i="7"/>
  <c r="G1130" i="7"/>
  <c r="G1142" i="7"/>
  <c r="G1177" i="7"/>
  <c r="G1189" i="7"/>
  <c r="G1194" i="7"/>
  <c r="G1206" i="7"/>
  <c r="G1241" i="7"/>
  <c r="G1253" i="7"/>
  <c r="G1258" i="7"/>
  <c r="G1270" i="7"/>
  <c r="G1305" i="7"/>
  <c r="G1317" i="7"/>
  <c r="G1322" i="7"/>
  <c r="G1334" i="7"/>
  <c r="G1369" i="7"/>
  <c r="G1381" i="7"/>
  <c r="G1386" i="7"/>
  <c r="G1398" i="7"/>
  <c r="G1433" i="7"/>
  <c r="G1445" i="7"/>
  <c r="G1450" i="7"/>
  <c r="G1462" i="7"/>
  <c r="G1497" i="7"/>
  <c r="G1509" i="7"/>
  <c r="G1514" i="7"/>
  <c r="G1526" i="7"/>
  <c r="G1561" i="7"/>
  <c r="G1573" i="7"/>
  <c r="G1578" i="7"/>
  <c r="G1590" i="7"/>
  <c r="G1625" i="7"/>
  <c r="G1637" i="7"/>
  <c r="G1642" i="7"/>
  <c r="G1654" i="7"/>
  <c r="G1689" i="7"/>
  <c r="G1701" i="7"/>
  <c r="G1706" i="7"/>
  <c r="G1718" i="7"/>
  <c r="G1754" i="7"/>
  <c r="G1786" i="7"/>
  <c r="G1818" i="7"/>
  <c r="G1850" i="7"/>
  <c r="G1882" i="7"/>
  <c r="G1914" i="7"/>
  <c r="G1946" i="7"/>
  <c r="G1978" i="7"/>
  <c r="G2010" i="7"/>
  <c r="G2042" i="7"/>
  <c r="G2078" i="7"/>
  <c r="G2082" i="7"/>
  <c r="G2086" i="7"/>
  <c r="G2090" i="7"/>
  <c r="G2094" i="7"/>
  <c r="G2098" i="7"/>
  <c r="G2102" i="7"/>
  <c r="G2106" i="7"/>
  <c r="G2110" i="7"/>
  <c r="G2114" i="7"/>
  <c r="G2118" i="7"/>
  <c r="G2122" i="7"/>
  <c r="G2126" i="7"/>
  <c r="G2130" i="7"/>
  <c r="G2134" i="7"/>
  <c r="G2138" i="7"/>
  <c r="G2142" i="7"/>
  <c r="G2146" i="7"/>
  <c r="G2150" i="7"/>
  <c r="G2154" i="7"/>
  <c r="G2158" i="7"/>
  <c r="G2162" i="7"/>
  <c r="G2166" i="7"/>
  <c r="G2170" i="7"/>
  <c r="G2174" i="7"/>
  <c r="G2178" i="7"/>
  <c r="G2182" i="7"/>
  <c r="G2186" i="7"/>
  <c r="G2190" i="7"/>
  <c r="G2194" i="7"/>
  <c r="G2198" i="7"/>
  <c r="G2202" i="7"/>
  <c r="G2206" i="7"/>
  <c r="G2210" i="7"/>
  <c r="G2214" i="7"/>
  <c r="G2218" i="7"/>
  <c r="G2222" i="7"/>
  <c r="G2226" i="7"/>
  <c r="G2230" i="7"/>
  <c r="G2234" i="7"/>
  <c r="G2238" i="7"/>
  <c r="G2242" i="7"/>
  <c r="G2246" i="7"/>
  <c r="G2250" i="7"/>
  <c r="G2254" i="7"/>
  <c r="G2258" i="7"/>
  <c r="G2262" i="7"/>
  <c r="G2266" i="7"/>
  <c r="G2270" i="7"/>
  <c r="G2274" i="7"/>
  <c r="G2278" i="7"/>
  <c r="G2282" i="7"/>
  <c r="G2286" i="7"/>
  <c r="G2290" i="7"/>
  <c r="G2294" i="7"/>
  <c r="G2298" i="7"/>
  <c r="G2302" i="7"/>
  <c r="G2306" i="7"/>
  <c r="G2310" i="7"/>
  <c r="G2314" i="7"/>
  <c r="G2318" i="7"/>
  <c r="G2322" i="7"/>
  <c r="G2326" i="7"/>
  <c r="G2330" i="7"/>
  <c r="G2334" i="7"/>
  <c r="G2338" i="7"/>
  <c r="G2342" i="7"/>
  <c r="G2346" i="7"/>
  <c r="G2350" i="7"/>
  <c r="G2354" i="7"/>
  <c r="G2358" i="7"/>
  <c r="G2362" i="7"/>
  <c r="G2366" i="7"/>
  <c r="G2370" i="7"/>
  <c r="G2374" i="7"/>
  <c r="G2378" i="7"/>
  <c r="G2382" i="7"/>
  <c r="G2386" i="7"/>
  <c r="G2390" i="7"/>
  <c r="G2394" i="7"/>
  <c r="G2398" i="7"/>
  <c r="G2402" i="7"/>
  <c r="G2406" i="7"/>
  <c r="G2410" i="7"/>
  <c r="G2415" i="7"/>
  <c r="G2431" i="7"/>
  <c r="G902" i="7"/>
  <c r="G939" i="7"/>
  <c r="G1078" i="7"/>
  <c r="G1137" i="7"/>
  <c r="G1166" i="7"/>
  <c r="G1201" i="7"/>
  <c r="G1230" i="7"/>
  <c r="G1265" i="7"/>
  <c r="G1294" i="7"/>
  <c r="G1329" i="7"/>
  <c r="G1358" i="7"/>
  <c r="G918" i="7"/>
  <c r="G1035" i="7"/>
  <c r="G1094" i="7"/>
  <c r="G1114" i="7"/>
  <c r="G1126" i="7"/>
  <c r="G1161" i="7"/>
  <c r="G1173" i="7"/>
  <c r="G1178" i="7"/>
  <c r="G1190" i="7"/>
  <c r="G1225" i="7"/>
  <c r="G1237" i="7"/>
  <c r="G1242" i="7"/>
  <c r="G1254" i="7"/>
  <c r="G1289" i="7"/>
  <c r="G1301" i="7"/>
  <c r="G1306" i="7"/>
  <c r="G1318" i="7"/>
  <c r="G1353" i="7"/>
  <c r="G1365" i="7"/>
  <c r="G1370" i="7"/>
  <c r="G1382" i="7"/>
  <c r="G1417" i="7"/>
  <c r="G1429" i="7"/>
  <c r="G1434" i="7"/>
  <c r="G1446" i="7"/>
  <c r="G1481" i="7"/>
  <c r="G1493" i="7"/>
  <c r="G1498" i="7"/>
  <c r="G1510" i="7"/>
  <c r="G1545" i="7"/>
  <c r="G1557" i="7"/>
  <c r="G1562" i="7"/>
  <c r="G1574" i="7"/>
  <c r="G1609" i="7"/>
  <c r="G1621" i="7"/>
  <c r="G1626" i="7"/>
  <c r="G1638" i="7"/>
  <c r="G1673" i="7"/>
  <c r="G1685" i="7"/>
  <c r="G1690" i="7"/>
  <c r="G1702" i="7"/>
  <c r="G1737" i="7"/>
  <c r="G1762" i="7"/>
  <c r="G1794" i="7"/>
  <c r="G1826" i="7"/>
  <c r="G1858" i="7"/>
  <c r="G1890" i="7"/>
  <c r="G1922" i="7"/>
  <c r="G1954" i="7"/>
  <c r="G1986" i="7"/>
  <c r="G2018" i="7"/>
  <c r="G2050" i="7"/>
  <c r="G2079" i="7"/>
  <c r="G2083" i="7"/>
  <c r="G2087" i="7"/>
  <c r="G2091" i="7"/>
  <c r="G2095" i="7"/>
  <c r="G2099" i="7"/>
  <c r="G2103" i="7"/>
  <c r="G2107" i="7"/>
  <c r="G2111" i="7"/>
  <c r="G2115" i="7"/>
  <c r="G2119" i="7"/>
  <c r="G2123" i="7"/>
  <c r="G2127" i="7"/>
  <c r="G2131" i="7"/>
  <c r="G2135" i="7"/>
  <c r="G2139" i="7"/>
  <c r="G2143" i="7"/>
  <c r="G2147" i="7"/>
  <c r="G2151" i="7"/>
  <c r="G2155" i="7"/>
  <c r="G2159" i="7"/>
  <c r="G2163" i="7"/>
  <c r="G2167" i="7"/>
  <c r="G2171" i="7"/>
  <c r="G2175" i="7"/>
  <c r="G2179" i="7"/>
  <c r="G2183" i="7"/>
  <c r="G2187" i="7"/>
  <c r="G2191" i="7"/>
  <c r="G2195" i="7"/>
  <c r="G2199" i="7"/>
  <c r="G2203" i="7"/>
  <c r="G2207" i="7"/>
  <c r="G2211" i="7"/>
  <c r="G2215" i="7"/>
  <c r="G2219" i="7"/>
  <c r="G2223" i="7"/>
  <c r="G2227" i="7"/>
  <c r="G2231" i="7"/>
  <c r="G2235" i="7"/>
  <c r="G2239" i="7"/>
  <c r="G2243" i="7"/>
  <c r="G2247" i="7"/>
  <c r="G2251" i="7"/>
  <c r="G2255" i="7"/>
  <c r="G2259" i="7"/>
  <c r="G2263" i="7"/>
  <c r="G2267" i="7"/>
  <c r="G2271" i="7"/>
  <c r="G2275" i="7"/>
  <c r="G2279" i="7"/>
  <c r="G2283" i="7"/>
  <c r="G2287" i="7"/>
  <c r="G2291" i="7"/>
  <c r="G2295" i="7"/>
  <c r="G2299" i="7"/>
  <c r="G2303" i="7"/>
  <c r="G2307" i="7"/>
  <c r="G2311" i="7"/>
  <c r="G2315" i="7"/>
  <c r="G2319" i="7"/>
  <c r="G2323" i="7"/>
  <c r="G2327" i="7"/>
  <c r="G2331" i="7"/>
  <c r="G2335" i="7"/>
  <c r="G2339" i="7"/>
  <c r="G2343" i="7"/>
  <c r="G2347" i="7"/>
  <c r="G2351" i="7"/>
  <c r="G2355" i="7"/>
  <c r="G2359" i="7"/>
  <c r="G2363" i="7"/>
  <c r="G2367" i="7"/>
  <c r="G2371" i="7"/>
  <c r="G2375" i="7"/>
  <c r="G2379" i="7"/>
  <c r="G2383" i="7"/>
  <c r="G2387" i="7"/>
  <c r="G2391" i="7"/>
  <c r="G2395" i="7"/>
  <c r="G2399" i="7"/>
  <c r="G2403" i="7"/>
  <c r="G2407" i="7"/>
  <c r="G2411" i="7"/>
  <c r="G2416" i="7"/>
  <c r="G2423" i="7"/>
  <c r="G2432" i="7"/>
  <c r="G734" i="7"/>
  <c r="G859" i="7"/>
  <c r="G971" i="7"/>
  <c r="G1030" i="7"/>
  <c r="G1051" i="7"/>
  <c r="G1110" i="7"/>
  <c r="G1145" i="7"/>
  <c r="G1157" i="7"/>
  <c r="G1162" i="7"/>
  <c r="G1174" i="7"/>
  <c r="G1209" i="7"/>
  <c r="G1221" i="7"/>
  <c r="G1226" i="7"/>
  <c r="G1238" i="7"/>
  <c r="G1273" i="7"/>
  <c r="G1285" i="7"/>
  <c r="G1290" i="7"/>
  <c r="G1302" i="7"/>
  <c r="G1337" i="7"/>
  <c r="G1349" i="7"/>
  <c r="G1354" i="7"/>
  <c r="G1366" i="7"/>
  <c r="G1401" i="7"/>
  <c r="G1413" i="7"/>
  <c r="G1418" i="7"/>
  <c r="G1430" i="7"/>
  <c r="G1465" i="7"/>
  <c r="G1477" i="7"/>
  <c r="G1482" i="7"/>
  <c r="G1494" i="7"/>
  <c r="G1529" i="7"/>
  <c r="G1541" i="7"/>
  <c r="G1546" i="7"/>
  <c r="G1558" i="7"/>
  <c r="G1593" i="7"/>
  <c r="G1605" i="7"/>
  <c r="G1610" i="7"/>
  <c r="G1622" i="7"/>
  <c r="G1657" i="7"/>
  <c r="G1669" i="7"/>
  <c r="G1674" i="7"/>
  <c r="G1686" i="7"/>
  <c r="G1721" i="7"/>
  <c r="G1733" i="7"/>
  <c r="G1738" i="7"/>
  <c r="G1770" i="7"/>
  <c r="G1802" i="7"/>
  <c r="G1834" i="7"/>
  <c r="G1866" i="7"/>
  <c r="G1898" i="7"/>
  <c r="G1930" i="7"/>
  <c r="G1962" i="7"/>
  <c r="G1994" i="7"/>
  <c r="G2026" i="7"/>
  <c r="G2058" i="7"/>
  <c r="G2076" i="7"/>
  <c r="G2080" i="7"/>
  <c r="G2084" i="7"/>
  <c r="G2088" i="7"/>
  <c r="G2092" i="7"/>
  <c r="G2096" i="7"/>
  <c r="G2100" i="7"/>
  <c r="G2104" i="7"/>
  <c r="G2108" i="7"/>
  <c r="G2112" i="7"/>
  <c r="G2116" i="7"/>
  <c r="G2120" i="7"/>
  <c r="G2124" i="7"/>
  <c r="G2128" i="7"/>
  <c r="G2132" i="7"/>
  <c r="G2136" i="7"/>
  <c r="G2140" i="7"/>
  <c r="G2144" i="7"/>
  <c r="G2148" i="7"/>
  <c r="G2152" i="7"/>
  <c r="G2156" i="7"/>
  <c r="G2160" i="7"/>
  <c r="G2164" i="7"/>
  <c r="G2168" i="7"/>
  <c r="G2172" i="7"/>
  <c r="G2176" i="7"/>
  <c r="G2180" i="7"/>
  <c r="G2184" i="7"/>
  <c r="G2188" i="7"/>
  <c r="G2192" i="7"/>
  <c r="G2196" i="7"/>
  <c r="G2200" i="7"/>
  <c r="G2204" i="7"/>
  <c r="G2208" i="7"/>
  <c r="G2212" i="7"/>
  <c r="G2216" i="7"/>
  <c r="G2220" i="7"/>
  <c r="G2224" i="7"/>
  <c r="G2228" i="7"/>
  <c r="G2232" i="7"/>
  <c r="G2236" i="7"/>
  <c r="G2240" i="7"/>
  <c r="G2244" i="7"/>
  <c r="G2248" i="7"/>
  <c r="G2252" i="7"/>
  <c r="G2256" i="7"/>
  <c r="G2260" i="7"/>
  <c r="G2264" i="7"/>
  <c r="G2268" i="7"/>
  <c r="G2272" i="7"/>
  <c r="G2276" i="7"/>
  <c r="G2280" i="7"/>
  <c r="G2284" i="7"/>
  <c r="G2288" i="7"/>
  <c r="G2292" i="7"/>
  <c r="G2296" i="7"/>
  <c r="G2300" i="7"/>
  <c r="G2304" i="7"/>
  <c r="G2308" i="7"/>
  <c r="G2312" i="7"/>
  <c r="G2316" i="7"/>
  <c r="G2320" i="7"/>
  <c r="G2324" i="7"/>
  <c r="G2328" i="7"/>
  <c r="G2332" i="7"/>
  <c r="G2336" i="7"/>
  <c r="G2340" i="7"/>
  <c r="G2344" i="7"/>
  <c r="G2348" i="7"/>
  <c r="G2352" i="7"/>
  <c r="G2356" i="7"/>
  <c r="G2360" i="7"/>
  <c r="G2364" i="7"/>
  <c r="G2368" i="7"/>
  <c r="G2372" i="7"/>
  <c r="G2376" i="7"/>
  <c r="G2380" i="7"/>
  <c r="G2384" i="7"/>
  <c r="G2388" i="7"/>
  <c r="G2392" i="7"/>
  <c r="G2396" i="7"/>
  <c r="G2400" i="7"/>
  <c r="G2404" i="7"/>
  <c r="G2408" i="7"/>
  <c r="G2424" i="7"/>
  <c r="G2433" i="7"/>
  <c r="G1150" i="7"/>
  <c r="G1313" i="7"/>
  <c r="G1390" i="7"/>
  <c r="G1441" i="7"/>
  <c r="G1470" i="7"/>
  <c r="G1521" i="7"/>
  <c r="G1646" i="7"/>
  <c r="G1697" i="7"/>
  <c r="G1726" i="7"/>
  <c r="G1806" i="7"/>
  <c r="G1886" i="7"/>
  <c r="G1974" i="7"/>
  <c r="G2062" i="7"/>
  <c r="G2427" i="7"/>
  <c r="G2438" i="7"/>
  <c r="G2452" i="7"/>
  <c r="G2461" i="7"/>
  <c r="G2470" i="7"/>
  <c r="G2484" i="7"/>
  <c r="G2493" i="7"/>
  <c r="G2502" i="7"/>
  <c r="G2516" i="7"/>
  <c r="G2525" i="7"/>
  <c r="G2534" i="7"/>
  <c r="G2548" i="7"/>
  <c r="G2557" i="7"/>
  <c r="G2566" i="7"/>
  <c r="G2580" i="7"/>
  <c r="G2589" i="7"/>
  <c r="G2598" i="7"/>
  <c r="G2612" i="7"/>
  <c r="G2621" i="7"/>
  <c r="G2630" i="7"/>
  <c r="G2644" i="7"/>
  <c r="G2653" i="7"/>
  <c r="G2662" i="7"/>
  <c r="G2676" i="7"/>
  <c r="G2685" i="7"/>
  <c r="G2694" i="7"/>
  <c r="G2708" i="7"/>
  <c r="G2717" i="7"/>
  <c r="G2726" i="7"/>
  <c r="G2740" i="7"/>
  <c r="G2749" i="7"/>
  <c r="G2758" i="7"/>
  <c r="G2772" i="7"/>
  <c r="G2781" i="7"/>
  <c r="G2790" i="7"/>
  <c r="G2804" i="7"/>
  <c r="G2813" i="7"/>
  <c r="G2822" i="7"/>
  <c r="G2836" i="7"/>
  <c r="G2845" i="7"/>
  <c r="G2854" i="7"/>
  <c r="G2868" i="7"/>
  <c r="G2877" i="7"/>
  <c r="G2886" i="7"/>
  <c r="G2900" i="7"/>
  <c r="G2909" i="7"/>
  <c r="G2918" i="7"/>
  <c r="G2932" i="7"/>
  <c r="G2941" i="7"/>
  <c r="G2950" i="7"/>
  <c r="G2964" i="7"/>
  <c r="G2973" i="7"/>
  <c r="G2982" i="7"/>
  <c r="G1486" i="7"/>
  <c r="G1617" i="7"/>
  <c r="G1742" i="7"/>
  <c r="G1814" i="7"/>
  <c r="G1902" i="7"/>
  <c r="G1982" i="7"/>
  <c r="G2070" i="7"/>
  <c r="G2448" i="7"/>
  <c r="G2457" i="7"/>
  <c r="G2466" i="7"/>
  <c r="G2480" i="7"/>
  <c r="G2489" i="7"/>
  <c r="G2498" i="7"/>
  <c r="G2512" i="7"/>
  <c r="G2521" i="7"/>
  <c r="G2530" i="7"/>
  <c r="G2544" i="7"/>
  <c r="G2553" i="7"/>
  <c r="G2562" i="7"/>
  <c r="G2576" i="7"/>
  <c r="G2585" i="7"/>
  <c r="G2594" i="7"/>
  <c r="G2608" i="7"/>
  <c r="G2617" i="7"/>
  <c r="G2626" i="7"/>
  <c r="G2640" i="7"/>
  <c r="G2649" i="7"/>
  <c r="G2658" i="7"/>
  <c r="G2672" i="7"/>
  <c r="G2681" i="7"/>
  <c r="G1121" i="7"/>
  <c r="G1214" i="7"/>
  <c r="G1377" i="7"/>
  <c r="G1406" i="7"/>
  <c r="G1457" i="7"/>
  <c r="G1582" i="7"/>
  <c r="G1633" i="7"/>
  <c r="G1662" i="7"/>
  <c r="G1713" i="7"/>
  <c r="G1822" i="7"/>
  <c r="G1910" i="7"/>
  <c r="G1998" i="7"/>
  <c r="G2428" i="7"/>
  <c r="G2444" i="7"/>
  <c r="G2453" i="7"/>
  <c r="G2462" i="7"/>
  <c r="G2476" i="7"/>
  <c r="G2485" i="7"/>
  <c r="G2494" i="7"/>
  <c r="G2508" i="7"/>
  <c r="G2517" i="7"/>
  <c r="G2526" i="7"/>
  <c r="G2540" i="7"/>
  <c r="G2549" i="7"/>
  <c r="G2558" i="7"/>
  <c r="G2572" i="7"/>
  <c r="G2581" i="7"/>
  <c r="G2590" i="7"/>
  <c r="G2604" i="7"/>
  <c r="G2613" i="7"/>
  <c r="G2622" i="7"/>
  <c r="G2636" i="7"/>
  <c r="G2645" i="7"/>
  <c r="G2654" i="7"/>
  <c r="G2668" i="7"/>
  <c r="G2677" i="7"/>
  <c r="G2686" i="7"/>
  <c r="G2700" i="7"/>
  <c r="G2709" i="7"/>
  <c r="G2718" i="7"/>
  <c r="G2732" i="7"/>
  <c r="G2741" i="7"/>
  <c r="G2750" i="7"/>
  <c r="G2764" i="7"/>
  <c r="G2773" i="7"/>
  <c r="G2782" i="7"/>
  <c r="G2796" i="7"/>
  <c r="G2805" i="7"/>
  <c r="G2814" i="7"/>
  <c r="G2828" i="7"/>
  <c r="G2837" i="7"/>
  <c r="G2846" i="7"/>
  <c r="G2860" i="7"/>
  <c r="G2869" i="7"/>
  <c r="G2878" i="7"/>
  <c r="G2892" i="7"/>
  <c r="G2901" i="7"/>
  <c r="G2910" i="7"/>
  <c r="G2924" i="7"/>
  <c r="G2933" i="7"/>
  <c r="G2942" i="7"/>
  <c r="G2956" i="7"/>
  <c r="G2965" i="7"/>
  <c r="G2974" i="7"/>
  <c r="G1422" i="7"/>
  <c r="G1553" i="7"/>
  <c r="G1678" i="7"/>
  <c r="G1750" i="7"/>
  <c r="G1838" i="7"/>
  <c r="G1918" i="7"/>
  <c r="G2006" i="7"/>
  <c r="G2440" i="7"/>
  <c r="G2449" i="7"/>
  <c r="G2458" i="7"/>
  <c r="G2472" i="7"/>
  <c r="G2481" i="7"/>
  <c r="G2490" i="7"/>
  <c r="G2504" i="7"/>
  <c r="G2513" i="7"/>
  <c r="G2522" i="7"/>
  <c r="G2536" i="7"/>
  <c r="G2545" i="7"/>
  <c r="G2554" i="7"/>
  <c r="G2568" i="7"/>
  <c r="G2577" i="7"/>
  <c r="G2586" i="7"/>
  <c r="G2600" i="7"/>
  <c r="G2609" i="7"/>
  <c r="G2618" i="7"/>
  <c r="G2632" i="7"/>
  <c r="G2641" i="7"/>
  <c r="G2650" i="7"/>
  <c r="G2664" i="7"/>
  <c r="G2673" i="7"/>
  <c r="G2682" i="7"/>
  <c r="G2696" i="7"/>
  <c r="G2705" i="7"/>
  <c r="G2714" i="7"/>
  <c r="G2728" i="7"/>
  <c r="G2737" i="7"/>
  <c r="G2746" i="7"/>
  <c r="G2760" i="7"/>
  <c r="G2769" i="7"/>
  <c r="G2778" i="7"/>
  <c r="G2792" i="7"/>
  <c r="G2801" i="7"/>
  <c r="G2810" i="7"/>
  <c r="G2824" i="7"/>
  <c r="G2833" i="7"/>
  <c r="G2842" i="7"/>
  <c r="G2856" i="7"/>
  <c r="G2865" i="7"/>
  <c r="G2874" i="7"/>
  <c r="G2888" i="7"/>
  <c r="G2897" i="7"/>
  <c r="G2906" i="7"/>
  <c r="G2920" i="7"/>
  <c r="G2929" i="7"/>
  <c r="G2938" i="7"/>
  <c r="G2952" i="7"/>
  <c r="G2961" i="7"/>
  <c r="G2970" i="7"/>
  <c r="G2984" i="7"/>
  <c r="G2988" i="7"/>
  <c r="G2992" i="7"/>
  <c r="G2996" i="7"/>
  <c r="G3000" i="7"/>
  <c r="G3004" i="7"/>
  <c r="G3008" i="7"/>
  <c r="G3012" i="7"/>
  <c r="G3016" i="7"/>
  <c r="G3020" i="7"/>
  <c r="G3024" i="7"/>
  <c r="G3028" i="7"/>
  <c r="G3032" i="7"/>
  <c r="G3036" i="7"/>
  <c r="G3040" i="7"/>
  <c r="G3044" i="7"/>
  <c r="G3048" i="7"/>
  <c r="G3052" i="7"/>
  <c r="G3056" i="7"/>
  <c r="G3060" i="7"/>
  <c r="G3064" i="7"/>
  <c r="G3068" i="7"/>
  <c r="G3072" i="7"/>
  <c r="G3076" i="7"/>
  <c r="G3080" i="7"/>
  <c r="G3084" i="7"/>
  <c r="G3088" i="7"/>
  <c r="G3092" i="7"/>
  <c r="G3096" i="7"/>
  <c r="G3100" i="7"/>
  <c r="G3104" i="7"/>
  <c r="G3108" i="7"/>
  <c r="G3112" i="7"/>
  <c r="G3116" i="7"/>
  <c r="G3120" i="7"/>
  <c r="G3124" i="7"/>
  <c r="G3128" i="7"/>
  <c r="G3132" i="7"/>
  <c r="G3136" i="7"/>
  <c r="G3140" i="7"/>
  <c r="G3144" i="7"/>
  <c r="G3148" i="7"/>
  <c r="G3152" i="7"/>
  <c r="G3156" i="7"/>
  <c r="G3160" i="7"/>
  <c r="G3164" i="7"/>
  <c r="G3168" i="7"/>
  <c r="G3172" i="7"/>
  <c r="G3176" i="7"/>
  <c r="G3180" i="7"/>
  <c r="G3184" i="7"/>
  <c r="G3188" i="7"/>
  <c r="G3192" i="7"/>
  <c r="G3196" i="7"/>
  <c r="G3200" i="7"/>
  <c r="G3204" i="7"/>
  <c r="G3208" i="7"/>
  <c r="G3212" i="7"/>
  <c r="G3216" i="7"/>
  <c r="G3220" i="7"/>
  <c r="G3224" i="7"/>
  <c r="G3228" i="7"/>
  <c r="G3232" i="7"/>
  <c r="G3236" i="7"/>
  <c r="G3240" i="7"/>
  <c r="G3244" i="7"/>
  <c r="G3248" i="7"/>
  <c r="G3252" i="7"/>
  <c r="G3256" i="7"/>
  <c r="G3260" i="7"/>
  <c r="G3264" i="7"/>
  <c r="G3268" i="7"/>
  <c r="G3272" i="7"/>
  <c r="G3276" i="7"/>
  <c r="G3280" i="7"/>
  <c r="G3284" i="7"/>
  <c r="G3288" i="7"/>
  <c r="G3292" i="7"/>
  <c r="G3296" i="7"/>
  <c r="G3300" i="7"/>
  <c r="G3304" i="7"/>
  <c r="G3308" i="7"/>
  <c r="G3312" i="7"/>
  <c r="G3316" i="7"/>
  <c r="G3320" i="7"/>
  <c r="G3324" i="7"/>
  <c r="G3328" i="7"/>
  <c r="G3332" i="7"/>
  <c r="G3336" i="7"/>
  <c r="G3340" i="7"/>
  <c r="G3344" i="7"/>
  <c r="G3348" i="7"/>
  <c r="G3352" i="7"/>
  <c r="G3356" i="7"/>
  <c r="G3360" i="7"/>
  <c r="G3364" i="7"/>
  <c r="G3368" i="7"/>
  <c r="G3372" i="7"/>
  <c r="G3376" i="7"/>
  <c r="G3380" i="7"/>
  <c r="G3384" i="7"/>
  <c r="G3388" i="7"/>
  <c r="G3392" i="7"/>
  <c r="G3396" i="7"/>
  <c r="G3400" i="7"/>
  <c r="G3404" i="7"/>
  <c r="G3408" i="7"/>
  <c r="G3412" i="7"/>
  <c r="G3416" i="7"/>
  <c r="G3420" i="7"/>
  <c r="G3424" i="7"/>
  <c r="G3428" i="7"/>
  <c r="G1185" i="7"/>
  <c r="G1278" i="7"/>
  <c r="G1393" i="7"/>
  <c r="G1518" i="7"/>
  <c r="G1569" i="7"/>
  <c r="G1598" i="7"/>
  <c r="G1649" i="7"/>
  <c r="G1758" i="7"/>
  <c r="G1846" i="7"/>
  <c r="G1934" i="7"/>
  <c r="G2014" i="7"/>
  <c r="G2429" i="7"/>
  <c r="G2436" i="7"/>
  <c r="G2445" i="7"/>
  <c r="G2454" i="7"/>
  <c r="G2468" i="7"/>
  <c r="G2477" i="7"/>
  <c r="G2486" i="7"/>
  <c r="G2500" i="7"/>
  <c r="G2509" i="7"/>
  <c r="G2518" i="7"/>
  <c r="G2532" i="7"/>
  <c r="G2541" i="7"/>
  <c r="G2550" i="7"/>
  <c r="G2564" i="7"/>
  <c r="G2573" i="7"/>
  <c r="G2582" i="7"/>
  <c r="G2596" i="7"/>
  <c r="G2605" i="7"/>
  <c r="G2614" i="7"/>
  <c r="G2628" i="7"/>
  <c r="G2637" i="7"/>
  <c r="G2646" i="7"/>
  <c r="G2660" i="7"/>
  <c r="G2669" i="7"/>
  <c r="G2678" i="7"/>
  <c r="G2692" i="7"/>
  <c r="G2701" i="7"/>
  <c r="G2710" i="7"/>
  <c r="G2724" i="7"/>
  <c r="G2733" i="7"/>
  <c r="G2742" i="7"/>
  <c r="G2756" i="7"/>
  <c r="G2765" i="7"/>
  <c r="G2774" i="7"/>
  <c r="G2788" i="7"/>
  <c r="G2797" i="7"/>
  <c r="G2806" i="7"/>
  <c r="G2820" i="7"/>
  <c r="G2829" i="7"/>
  <c r="G2838" i="7"/>
  <c r="G2852" i="7"/>
  <c r="G2861" i="7"/>
  <c r="G2870" i="7"/>
  <c r="G2884" i="7"/>
  <c r="G2893" i="7"/>
  <c r="G2902" i="7"/>
  <c r="G2916" i="7"/>
  <c r="G2925" i="7"/>
  <c r="G2934" i="7"/>
  <c r="G2948" i="7"/>
  <c r="G2957" i="7"/>
  <c r="G2966" i="7"/>
  <c r="G2980" i="7"/>
  <c r="G1489" i="7"/>
  <c r="G1614" i="7"/>
  <c r="G1745" i="7"/>
  <c r="G1774" i="7"/>
  <c r="G1854" i="7"/>
  <c r="G1942" i="7"/>
  <c r="G2030" i="7"/>
  <c r="G2441" i="7"/>
  <c r="G2450" i="7"/>
  <c r="G2464" i="7"/>
  <c r="G2473" i="7"/>
  <c r="G2482" i="7"/>
  <c r="G2496" i="7"/>
  <c r="G2505" i="7"/>
  <c r="G2514" i="7"/>
  <c r="G2528" i="7"/>
  <c r="G2537" i="7"/>
  <c r="G2546" i="7"/>
  <c r="G2560" i="7"/>
  <c r="G2569" i="7"/>
  <c r="G2578" i="7"/>
  <c r="G2592" i="7"/>
  <c r="G2601" i="7"/>
  <c r="G2610" i="7"/>
  <c r="G2624" i="7"/>
  <c r="G2633" i="7"/>
  <c r="G2642" i="7"/>
  <c r="G2656" i="7"/>
  <c r="G2665" i="7"/>
  <c r="G2674" i="7"/>
  <c r="G2688" i="7"/>
  <c r="G2697" i="7"/>
  <c r="G216" i="7"/>
  <c r="G279" i="7"/>
  <c r="G1014" i="7"/>
  <c r="G1249" i="7"/>
  <c r="G1342" i="7"/>
  <c r="G1454" i="7"/>
  <c r="G1505" i="7"/>
  <c r="G1534" i="7"/>
  <c r="G1585" i="7"/>
  <c r="G1710" i="7"/>
  <c r="G1782" i="7"/>
  <c r="G1870" i="7"/>
  <c r="G1950" i="7"/>
  <c r="G2038" i="7"/>
  <c r="G2074" i="7"/>
  <c r="G2437" i="7"/>
  <c r="G2446" i="7"/>
  <c r="G2460" i="7"/>
  <c r="G2469" i="7"/>
  <c r="G2478" i="7"/>
  <c r="G2492" i="7"/>
  <c r="G2501" i="7"/>
  <c r="G2510" i="7"/>
  <c r="G2524" i="7"/>
  <c r="G2533" i="7"/>
  <c r="G2542" i="7"/>
  <c r="G2556" i="7"/>
  <c r="G2565" i="7"/>
  <c r="G2574" i="7"/>
  <c r="G2588" i="7"/>
  <c r="G2597" i="7"/>
  <c r="G2606" i="7"/>
  <c r="G2620" i="7"/>
  <c r="G2629" i="7"/>
  <c r="G2638" i="7"/>
  <c r="G2652" i="7"/>
  <c r="G2661" i="7"/>
  <c r="G2670" i="7"/>
  <c r="G2684" i="7"/>
  <c r="G2693" i="7"/>
  <c r="G2702" i="7"/>
  <c r="G2716" i="7"/>
  <c r="G2725" i="7"/>
  <c r="G2734" i="7"/>
  <c r="G2748" i="7"/>
  <c r="G2757" i="7"/>
  <c r="G2766" i="7"/>
  <c r="G2780" i="7"/>
  <c r="G2789" i="7"/>
  <c r="G2798" i="7"/>
  <c r="G2812" i="7"/>
  <c r="G2821" i="7"/>
  <c r="G2830" i="7"/>
  <c r="G2844" i="7"/>
  <c r="G2853" i="7"/>
  <c r="G2862" i="7"/>
  <c r="G2876" i="7"/>
  <c r="G2885" i="7"/>
  <c r="G2894" i="7"/>
  <c r="G2908" i="7"/>
  <c r="G2917" i="7"/>
  <c r="G2926" i="7"/>
  <c r="G2940" i="7"/>
  <c r="G2949" i="7"/>
  <c r="G2958" i="7"/>
  <c r="G2972" i="7"/>
  <c r="G2981" i="7"/>
  <c r="G1878" i="7"/>
  <c r="G2465" i="7"/>
  <c r="G2538" i="7"/>
  <c r="G2648" i="7"/>
  <c r="G2698" i="7"/>
  <c r="G2736" i="7"/>
  <c r="G2754" i="7"/>
  <c r="G2761" i="7"/>
  <c r="G2817" i="7"/>
  <c r="G2873" i="7"/>
  <c r="G2880" i="7"/>
  <c r="G2898" i="7"/>
  <c r="G2936" i="7"/>
  <c r="G2954" i="7"/>
  <c r="G2990" i="7"/>
  <c r="G2999" i="7"/>
  <c r="G3013" i="7"/>
  <c r="G3022" i="7"/>
  <c r="G3031" i="7"/>
  <c r="G3045" i="7"/>
  <c r="G3054" i="7"/>
  <c r="G3063" i="7"/>
  <c r="G3077" i="7"/>
  <c r="G3086" i="7"/>
  <c r="G3095" i="7"/>
  <c r="G3109" i="7"/>
  <c r="G3118" i="7"/>
  <c r="G3127" i="7"/>
  <c r="G3141" i="7"/>
  <c r="G3150" i="7"/>
  <c r="G3159" i="7"/>
  <c r="G3173" i="7"/>
  <c r="G3182" i="7"/>
  <c r="G3191" i="7"/>
  <c r="G3205" i="7"/>
  <c r="G3214" i="7"/>
  <c r="G3223" i="7"/>
  <c r="G3237" i="7"/>
  <c r="G3246" i="7"/>
  <c r="G3255" i="7"/>
  <c r="G3269" i="7"/>
  <c r="G3278" i="7"/>
  <c r="G3287" i="7"/>
  <c r="G3301" i="7"/>
  <c r="G3310" i="7"/>
  <c r="G3319" i="7"/>
  <c r="G3333" i="7"/>
  <c r="G3342" i="7"/>
  <c r="G3351" i="7"/>
  <c r="G3365" i="7"/>
  <c r="G3374" i="7"/>
  <c r="G3383" i="7"/>
  <c r="G3397" i="7"/>
  <c r="G3406" i="7"/>
  <c r="G3415" i="7"/>
  <c r="G3429" i="7"/>
  <c r="G3433" i="7"/>
  <c r="G3437" i="7"/>
  <c r="G3441" i="7"/>
  <c r="G3445" i="7"/>
  <c r="G3449" i="7"/>
  <c r="G3453" i="7"/>
  <c r="G3457" i="7"/>
  <c r="G3461" i="7"/>
  <c r="G3465" i="7"/>
  <c r="G3469" i="7"/>
  <c r="G3473" i="7"/>
  <c r="G3477" i="7"/>
  <c r="G3481" i="7"/>
  <c r="G3485" i="7"/>
  <c r="G3489" i="7"/>
  <c r="G3493" i="7"/>
  <c r="G3497" i="7"/>
  <c r="G3501" i="7"/>
  <c r="G3505" i="7"/>
  <c r="G3509" i="7"/>
  <c r="G3513" i="7"/>
  <c r="G3517" i="7"/>
  <c r="G3521" i="7"/>
  <c r="G3525" i="7"/>
  <c r="G3529" i="7"/>
  <c r="G3533" i="7"/>
  <c r="G3537" i="7"/>
  <c r="G3541" i="7"/>
  <c r="G3545" i="7"/>
  <c r="G1681" i="7"/>
  <c r="G1966" i="7"/>
  <c r="G2488" i="7"/>
  <c r="G2561" i="7"/>
  <c r="G2634" i="7"/>
  <c r="G2712" i="7"/>
  <c r="G2730" i="7"/>
  <c r="G2768" i="7"/>
  <c r="G2786" i="7"/>
  <c r="G2793" i="7"/>
  <c r="G2849" i="7"/>
  <c r="G2905" i="7"/>
  <c r="G2912" i="7"/>
  <c r="G2930" i="7"/>
  <c r="G2968" i="7"/>
  <c r="G2986" i="7"/>
  <c r="G2995" i="7"/>
  <c r="G3009" i="7"/>
  <c r="G3018" i="7"/>
  <c r="G3027" i="7"/>
  <c r="G3041" i="7"/>
  <c r="G3050" i="7"/>
  <c r="G3059" i="7"/>
  <c r="G3073" i="7"/>
  <c r="G3082" i="7"/>
  <c r="G3091" i="7"/>
  <c r="G3105" i="7"/>
  <c r="G3114" i="7"/>
  <c r="G3123" i="7"/>
  <c r="G3137" i="7"/>
  <c r="G3146" i="7"/>
  <c r="G3155" i="7"/>
  <c r="G3169" i="7"/>
  <c r="G3178" i="7"/>
  <c r="G3187" i="7"/>
  <c r="G3201" i="7"/>
  <c r="G3210" i="7"/>
  <c r="G3219" i="7"/>
  <c r="G3233" i="7"/>
  <c r="G3242" i="7"/>
  <c r="G3251" i="7"/>
  <c r="G3265" i="7"/>
  <c r="G3274" i="7"/>
  <c r="G3283" i="7"/>
  <c r="G3297" i="7"/>
  <c r="G3306" i="7"/>
  <c r="G3315" i="7"/>
  <c r="G3329" i="7"/>
  <c r="G3338" i="7"/>
  <c r="G3347" i="7"/>
  <c r="G3361" i="7"/>
  <c r="G3370" i="7"/>
  <c r="G3379" i="7"/>
  <c r="G3393" i="7"/>
  <c r="G3402" i="7"/>
  <c r="G3411" i="7"/>
  <c r="G3425" i="7"/>
  <c r="G4705" i="7"/>
  <c r="G4709" i="7"/>
  <c r="G4713" i="7"/>
  <c r="G4717" i="7"/>
  <c r="G4721" i="7"/>
  <c r="G4725" i="7"/>
  <c r="G4729" i="7"/>
  <c r="G4733" i="7"/>
  <c r="G4737" i="7"/>
  <c r="G4741" i="7"/>
  <c r="G4745" i="7"/>
  <c r="G4749" i="7"/>
  <c r="G4753" i="7"/>
  <c r="G4757" i="7"/>
  <c r="G4761" i="7"/>
  <c r="G4765" i="7"/>
  <c r="G4769" i="7"/>
  <c r="G4773" i="7"/>
  <c r="G4777" i="7"/>
  <c r="G4781" i="7"/>
  <c r="G4785" i="7"/>
  <c r="G4789" i="7"/>
  <c r="G4793" i="7"/>
  <c r="G4797" i="7"/>
  <c r="G4801" i="7"/>
  <c r="G4805" i="7"/>
  <c r="G4809" i="7"/>
  <c r="G4813" i="7"/>
  <c r="G4817" i="7"/>
  <c r="G4821" i="7"/>
  <c r="G4825" i="7"/>
  <c r="G4829" i="7"/>
  <c r="G4833" i="7"/>
  <c r="G4837" i="7"/>
  <c r="G4841" i="7"/>
  <c r="G4845" i="7"/>
  <c r="G4860" i="7"/>
  <c r="G4864" i="7"/>
  <c r="G3890" i="7"/>
  <c r="G4022" i="7"/>
  <c r="G4042" i="7"/>
  <c r="G4050" i="7"/>
  <c r="G4058" i="7"/>
  <c r="G4066" i="7"/>
  <c r="G4074" i="7"/>
  <c r="G4078" i="7"/>
  <c r="G2046" i="7"/>
  <c r="G2474" i="7"/>
  <c r="G2584" i="7"/>
  <c r="G2657" i="7"/>
  <c r="G2706" i="7"/>
  <c r="G2744" i="7"/>
  <c r="G2762" i="7"/>
  <c r="G2800" i="7"/>
  <c r="G2818" i="7"/>
  <c r="G2825" i="7"/>
  <c r="G2881" i="7"/>
  <c r="G2937" i="7"/>
  <c r="G2944" i="7"/>
  <c r="G2962" i="7"/>
  <c r="G2991" i="7"/>
  <c r="G3005" i="7"/>
  <c r="G3014" i="7"/>
  <c r="G3023" i="7"/>
  <c r="G3037" i="7"/>
  <c r="G3046" i="7"/>
  <c r="G3055" i="7"/>
  <c r="G3069" i="7"/>
  <c r="G3078" i="7"/>
  <c r="G3087" i="7"/>
  <c r="G3101" i="7"/>
  <c r="G3110" i="7"/>
  <c r="G3119" i="7"/>
  <c r="G3133" i="7"/>
  <c r="G3142" i="7"/>
  <c r="G3151" i="7"/>
  <c r="G3165" i="7"/>
  <c r="G3174" i="7"/>
  <c r="G3183" i="7"/>
  <c r="G3197" i="7"/>
  <c r="G3206" i="7"/>
  <c r="G3215" i="7"/>
  <c r="G3229" i="7"/>
  <c r="G3238" i="7"/>
  <c r="G3247" i="7"/>
  <c r="G3261" i="7"/>
  <c r="G3270" i="7"/>
  <c r="G3279" i="7"/>
  <c r="G3293" i="7"/>
  <c r="G3302" i="7"/>
  <c r="G3311" i="7"/>
  <c r="G3325" i="7"/>
  <c r="G3334" i="7"/>
  <c r="G3343" i="7"/>
  <c r="G3357" i="7"/>
  <c r="G3366" i="7"/>
  <c r="G3375" i="7"/>
  <c r="G3389" i="7"/>
  <c r="G3398" i="7"/>
  <c r="G3407" i="7"/>
  <c r="G3421" i="7"/>
  <c r="G3430" i="7"/>
  <c r="G3434" i="7"/>
  <c r="G3438" i="7"/>
  <c r="G3442" i="7"/>
  <c r="G3446" i="7"/>
  <c r="G3450" i="7"/>
  <c r="G3454" i="7"/>
  <c r="G3458" i="7"/>
  <c r="G3462" i="7"/>
  <c r="G3466" i="7"/>
  <c r="G3470" i="7"/>
  <c r="G3474" i="7"/>
  <c r="G3478" i="7"/>
  <c r="G3482" i="7"/>
  <c r="G3486" i="7"/>
  <c r="G3490" i="7"/>
  <c r="G3494" i="7"/>
  <c r="G3498" i="7"/>
  <c r="G3502" i="7"/>
  <c r="G3506" i="7"/>
  <c r="G3510" i="7"/>
  <c r="G3514" i="7"/>
  <c r="G3518" i="7"/>
  <c r="G3522" i="7"/>
  <c r="G3526" i="7"/>
  <c r="G3530" i="7"/>
  <c r="G3534" i="7"/>
  <c r="G3538" i="7"/>
  <c r="G3542" i="7"/>
  <c r="G3546" i="7"/>
  <c r="G3550" i="7"/>
  <c r="G3554" i="7"/>
  <c r="G3558" i="7"/>
  <c r="G3562" i="7"/>
  <c r="G3566" i="7"/>
  <c r="G3570" i="7"/>
  <c r="G3574" i="7"/>
  <c r="G3578" i="7"/>
  <c r="G3582" i="7"/>
  <c r="G3586" i="7"/>
  <c r="G3590" i="7"/>
  <c r="G3594" i="7"/>
  <c r="G3598" i="7"/>
  <c r="G3602" i="7"/>
  <c r="G3606" i="7"/>
  <c r="G3610" i="7"/>
  <c r="G3614" i="7"/>
  <c r="G3618" i="7"/>
  <c r="G3622" i="7"/>
  <c r="G3626" i="7"/>
  <c r="G3630" i="7"/>
  <c r="G3634" i="7"/>
  <c r="G3638" i="7"/>
  <c r="G3642" i="7"/>
  <c r="G3646" i="7"/>
  <c r="G3650" i="7"/>
  <c r="G3654" i="7"/>
  <c r="G3658" i="7"/>
  <c r="G3662" i="7"/>
  <c r="G3666" i="7"/>
  <c r="G3670" i="7"/>
  <c r="G3674" i="7"/>
  <c r="G3678" i="7"/>
  <c r="G3682" i="7"/>
  <c r="G3686" i="7"/>
  <c r="G3690" i="7"/>
  <c r="G3694" i="7"/>
  <c r="G3698" i="7"/>
  <c r="G3702" i="7"/>
  <c r="G3706" i="7"/>
  <c r="G3710" i="7"/>
  <c r="G3714" i="7"/>
  <c r="G3718" i="7"/>
  <c r="G3722" i="7"/>
  <c r="G3726" i="7"/>
  <c r="G3730" i="7"/>
  <c r="G3734" i="7"/>
  <c r="G3738" i="7"/>
  <c r="G3742" i="7"/>
  <c r="G3746" i="7"/>
  <c r="G3750" i="7"/>
  <c r="G3754" i="7"/>
  <c r="G3758" i="7"/>
  <c r="G3762" i="7"/>
  <c r="G3766" i="7"/>
  <c r="G3770" i="7"/>
  <c r="G3774" i="7"/>
  <c r="G3778" i="7"/>
  <c r="G3782" i="7"/>
  <c r="G3786" i="7"/>
  <c r="G3790" i="7"/>
  <c r="G3794" i="7"/>
  <c r="G3798" i="7"/>
  <c r="G3802" i="7"/>
  <c r="G3806" i="7"/>
  <c r="G3810" i="7"/>
  <c r="G3814" i="7"/>
  <c r="G3818" i="7"/>
  <c r="G3822" i="7"/>
  <c r="G3826" i="7"/>
  <c r="G3830" i="7"/>
  <c r="G3834" i="7"/>
  <c r="G3838" i="7"/>
  <c r="G3842" i="7"/>
  <c r="G3846" i="7"/>
  <c r="G3850" i="7"/>
  <c r="G3854" i="7"/>
  <c r="G3858" i="7"/>
  <c r="G3862" i="7"/>
  <c r="G3866" i="7"/>
  <c r="G3870" i="7"/>
  <c r="G3874" i="7"/>
  <c r="G3878" i="7"/>
  <c r="G3882" i="7"/>
  <c r="G3886" i="7"/>
  <c r="G3894" i="7"/>
  <c r="G3898" i="7"/>
  <c r="G3902" i="7"/>
  <c r="G3906" i="7"/>
  <c r="G3910" i="7"/>
  <c r="G3914" i="7"/>
  <c r="G3918" i="7"/>
  <c r="G3922" i="7"/>
  <c r="G3926" i="7"/>
  <c r="G3930" i="7"/>
  <c r="G3934" i="7"/>
  <c r="G3938" i="7"/>
  <c r="G3942" i="7"/>
  <c r="G3946" i="7"/>
  <c r="G3950" i="7"/>
  <c r="G3954" i="7"/>
  <c r="G3958" i="7"/>
  <c r="G3962" i="7"/>
  <c r="G3966" i="7"/>
  <c r="G3970" i="7"/>
  <c r="G3974" i="7"/>
  <c r="G3978" i="7"/>
  <c r="G3982" i="7"/>
  <c r="G3986" i="7"/>
  <c r="G3990" i="7"/>
  <c r="G3994" i="7"/>
  <c r="G3998" i="7"/>
  <c r="G4002" i="7"/>
  <c r="G4006" i="7"/>
  <c r="G4010" i="7"/>
  <c r="G4014" i="7"/>
  <c r="G4018" i="7"/>
  <c r="G4026" i="7"/>
  <c r="G4030" i="7"/>
  <c r="G4034" i="7"/>
  <c r="G4038" i="7"/>
  <c r="G4046" i="7"/>
  <c r="G4054" i="7"/>
  <c r="G4062" i="7"/>
  <c r="G4070" i="7"/>
  <c r="G4082" i="7"/>
  <c r="G2497" i="7"/>
  <c r="G2570" i="7"/>
  <c r="G2680" i="7"/>
  <c r="G2713" i="7"/>
  <c r="G2720" i="7"/>
  <c r="G2738" i="7"/>
  <c r="G2776" i="7"/>
  <c r="G2794" i="7"/>
  <c r="G2832" i="7"/>
  <c r="G2850" i="7"/>
  <c r="G2857" i="7"/>
  <c r="G2913" i="7"/>
  <c r="G2969" i="7"/>
  <c r="G2976" i="7"/>
  <c r="G2987" i="7"/>
  <c r="G3001" i="7"/>
  <c r="G3010" i="7"/>
  <c r="G3019" i="7"/>
  <c r="G3033" i="7"/>
  <c r="G3042" i="7"/>
  <c r="G3051" i="7"/>
  <c r="G3065" i="7"/>
  <c r="G3074" i="7"/>
  <c r="G3083" i="7"/>
  <c r="G3097" i="7"/>
  <c r="G3106" i="7"/>
  <c r="G3115" i="7"/>
  <c r="G3129" i="7"/>
  <c r="G3138" i="7"/>
  <c r="G3147" i="7"/>
  <c r="G3161" i="7"/>
  <c r="G3170" i="7"/>
  <c r="G3179" i="7"/>
  <c r="G3193" i="7"/>
  <c r="G3202" i="7"/>
  <c r="G3211" i="7"/>
  <c r="G3225" i="7"/>
  <c r="G3234" i="7"/>
  <c r="G3243" i="7"/>
  <c r="G3257" i="7"/>
  <c r="G3266" i="7"/>
  <c r="G3275" i="7"/>
  <c r="G3289" i="7"/>
  <c r="G3298" i="7"/>
  <c r="G3307" i="7"/>
  <c r="G3321" i="7"/>
  <c r="G3330" i="7"/>
  <c r="G3339" i="7"/>
  <c r="G3353" i="7"/>
  <c r="G3362" i="7"/>
  <c r="G3371" i="7"/>
  <c r="G3385" i="7"/>
  <c r="G3394" i="7"/>
  <c r="G3403" i="7"/>
  <c r="G3417" i="7"/>
  <c r="G3426" i="7"/>
  <c r="G4706" i="7"/>
  <c r="G4710" i="7"/>
  <c r="G4714" i="7"/>
  <c r="G4718" i="7"/>
  <c r="G4722" i="7"/>
  <c r="G4726" i="7"/>
  <c r="G4730" i="7"/>
  <c r="G4734" i="7"/>
  <c r="G4738" i="7"/>
  <c r="G4742" i="7"/>
  <c r="G4746" i="7"/>
  <c r="G4750" i="7"/>
  <c r="G4754" i="7"/>
  <c r="G4758" i="7"/>
  <c r="G4762" i="7"/>
  <c r="G4766" i="7"/>
  <c r="G4770" i="7"/>
  <c r="G4774" i="7"/>
  <c r="G4778" i="7"/>
  <c r="G4782" i="7"/>
  <c r="G4786" i="7"/>
  <c r="G4790" i="7"/>
  <c r="G4794" i="7"/>
  <c r="G4798" i="7"/>
  <c r="G4802" i="7"/>
  <c r="G4806" i="7"/>
  <c r="G4810" i="7"/>
  <c r="G4814" i="7"/>
  <c r="G4818" i="7"/>
  <c r="G4822" i="7"/>
  <c r="G4826" i="7"/>
  <c r="G4830" i="7"/>
  <c r="G4834" i="7"/>
  <c r="G4838" i="7"/>
  <c r="G4842" i="7"/>
  <c r="G4846" i="7"/>
  <c r="G4857" i="7"/>
  <c r="G4861" i="7"/>
  <c r="G2520" i="7"/>
  <c r="G2593" i="7"/>
  <c r="G2666" i="7"/>
  <c r="G2745" i="7"/>
  <c r="G2752" i="7"/>
  <c r="G2770" i="7"/>
  <c r="G2808" i="7"/>
  <c r="G2826" i="7"/>
  <c r="G2864" i="7"/>
  <c r="G2882" i="7"/>
  <c r="G2889" i="7"/>
  <c r="G2945" i="7"/>
  <c r="G2997" i="7"/>
  <c r="G3006" i="7"/>
  <c r="G3015" i="7"/>
  <c r="G3029" i="7"/>
  <c r="G3038" i="7"/>
  <c r="G3047" i="7"/>
  <c r="G3061" i="7"/>
  <c r="G3070" i="7"/>
  <c r="G3079" i="7"/>
  <c r="G3093" i="7"/>
  <c r="G3102" i="7"/>
  <c r="G3111" i="7"/>
  <c r="G3125" i="7"/>
  <c r="G3134" i="7"/>
  <c r="G3143" i="7"/>
  <c r="G3157" i="7"/>
  <c r="G3166" i="7"/>
  <c r="G3189" i="7"/>
  <c r="G3198" i="7"/>
  <c r="G3207" i="7"/>
  <c r="G3221" i="7"/>
  <c r="G3230" i="7"/>
  <c r="G3239" i="7"/>
  <c r="G3253" i="7"/>
  <c r="G3262" i="7"/>
  <c r="G3271" i="7"/>
  <c r="G3285" i="7"/>
  <c r="G3294" i="7"/>
  <c r="G3303" i="7"/>
  <c r="G3317" i="7"/>
  <c r="G3326" i="7"/>
  <c r="G3335" i="7"/>
  <c r="G3349" i="7"/>
  <c r="G3358" i="7"/>
  <c r="G3367" i="7"/>
  <c r="G3381" i="7"/>
  <c r="G3390" i="7"/>
  <c r="G3399" i="7"/>
  <c r="G3413" i="7"/>
  <c r="G3422" i="7"/>
  <c r="G3431" i="7"/>
  <c r="G3435" i="7"/>
  <c r="G3439" i="7"/>
  <c r="G3443" i="7"/>
  <c r="G3447" i="7"/>
  <c r="G3451" i="7"/>
  <c r="G3455" i="7"/>
  <c r="G3459" i="7"/>
  <c r="G3463" i="7"/>
  <c r="G3467" i="7"/>
  <c r="G3471" i="7"/>
  <c r="G3475" i="7"/>
  <c r="G3479" i="7"/>
  <c r="G3483" i="7"/>
  <c r="G3487" i="7"/>
  <c r="G3491" i="7"/>
  <c r="G3495" i="7"/>
  <c r="G3499" i="7"/>
  <c r="G3503" i="7"/>
  <c r="G3507" i="7"/>
  <c r="G3511" i="7"/>
  <c r="G3515" i="7"/>
  <c r="G3519" i="7"/>
  <c r="G3523" i="7"/>
  <c r="G3527" i="7"/>
  <c r="G3531" i="7"/>
  <c r="G3535" i="7"/>
  <c r="G3539" i="7"/>
  <c r="G3543" i="7"/>
  <c r="G3547" i="7"/>
  <c r="G1550" i="7"/>
  <c r="G2506" i="7"/>
  <c r="G2616" i="7"/>
  <c r="G2689" i="7"/>
  <c r="G2721" i="7"/>
  <c r="G2777" i="7"/>
  <c r="G2784" i="7"/>
  <c r="G2802" i="7"/>
  <c r="G2840" i="7"/>
  <c r="G2858" i="7"/>
  <c r="G2896" i="7"/>
  <c r="G2914" i="7"/>
  <c r="G2921" i="7"/>
  <c r="G2977" i="7"/>
  <c r="G2993" i="7"/>
  <c r="G3002" i="7"/>
  <c r="G3011" i="7"/>
  <c r="G3025" i="7"/>
  <c r="G3034" i="7"/>
  <c r="G3043" i="7"/>
  <c r="G3057" i="7"/>
  <c r="G3066" i="7"/>
  <c r="G3075" i="7"/>
  <c r="G3089" i="7"/>
  <c r="G3098" i="7"/>
  <c r="G3107" i="7"/>
  <c r="G3121" i="7"/>
  <c r="G3130" i="7"/>
  <c r="G3139" i="7"/>
  <c r="G3153" i="7"/>
  <c r="G3162" i="7"/>
  <c r="G3171" i="7"/>
  <c r="G3185" i="7"/>
  <c r="G3194" i="7"/>
  <c r="G3203" i="7"/>
  <c r="G3217" i="7"/>
  <c r="G3226" i="7"/>
  <c r="G3235" i="7"/>
  <c r="G3249" i="7"/>
  <c r="G3258" i="7"/>
  <c r="G3267" i="7"/>
  <c r="G3281" i="7"/>
  <c r="G3290" i="7"/>
  <c r="G3299" i="7"/>
  <c r="G3313" i="7"/>
  <c r="G3322" i="7"/>
  <c r="G3331" i="7"/>
  <c r="G3345" i="7"/>
  <c r="G3354" i="7"/>
  <c r="G3363" i="7"/>
  <c r="G3377" i="7"/>
  <c r="G3386" i="7"/>
  <c r="G3395" i="7"/>
  <c r="G3409" i="7"/>
  <c r="G3418" i="7"/>
  <c r="G3427" i="7"/>
  <c r="G4707" i="7"/>
  <c r="G4711" i="7"/>
  <c r="G4715" i="7"/>
  <c r="G4719" i="7"/>
  <c r="G4723" i="7"/>
  <c r="G4727" i="7"/>
  <c r="G4731" i="7"/>
  <c r="G4735" i="7"/>
  <c r="G4739" i="7"/>
  <c r="G4743" i="7"/>
  <c r="G4747" i="7"/>
  <c r="G4751" i="7"/>
  <c r="G4755" i="7"/>
  <c r="G4759" i="7"/>
  <c r="G4763" i="7"/>
  <c r="G4767" i="7"/>
  <c r="G4771" i="7"/>
  <c r="G4775" i="7"/>
  <c r="G4779" i="7"/>
  <c r="G4783" i="7"/>
  <c r="G4787" i="7"/>
  <c r="G4791" i="7"/>
  <c r="G4795" i="7"/>
  <c r="G4799" i="7"/>
  <c r="G4803" i="7"/>
  <c r="G4807" i="7"/>
  <c r="G4811" i="7"/>
  <c r="G4815" i="7"/>
  <c r="G4819" i="7"/>
  <c r="G4823" i="7"/>
  <c r="G4827" i="7"/>
  <c r="G4831" i="7"/>
  <c r="G4835" i="7"/>
  <c r="G4839" i="7"/>
  <c r="G4843" i="7"/>
  <c r="G4847" i="7"/>
  <c r="G4858" i="7"/>
  <c r="G4862" i="7"/>
  <c r="G4869" i="7"/>
  <c r="G1425" i="7"/>
  <c r="G1790" i="7"/>
  <c r="G2442" i="7"/>
  <c r="G2552" i="7"/>
  <c r="G2625" i="7"/>
  <c r="G2690" i="7"/>
  <c r="G2704" i="7"/>
  <c r="G2722" i="7"/>
  <c r="G2729" i="7"/>
  <c r="G2785" i="7"/>
  <c r="G2841" i="7"/>
  <c r="G2848" i="7"/>
  <c r="G2866" i="7"/>
  <c r="G2904" i="7"/>
  <c r="G2922" i="7"/>
  <c r="G2960" i="7"/>
  <c r="G2978" i="7"/>
  <c r="G2985" i="7"/>
  <c r="G2994" i="7"/>
  <c r="G3003" i="7"/>
  <c r="G3017" i="7"/>
  <c r="G3026" i="7"/>
  <c r="G3035" i="7"/>
  <c r="G3049" i="7"/>
  <c r="G3058" i="7"/>
  <c r="G3067" i="7"/>
  <c r="G3081" i="7"/>
  <c r="G3090" i="7"/>
  <c r="G3099" i="7"/>
  <c r="G3113" i="7"/>
  <c r="G3122" i="7"/>
  <c r="G3131" i="7"/>
  <c r="G3145" i="7"/>
  <c r="G3154" i="7"/>
  <c r="G3163" i="7"/>
  <c r="G3177" i="7"/>
  <c r="G3186" i="7"/>
  <c r="G3195" i="7"/>
  <c r="G3209" i="7"/>
  <c r="G3218" i="7"/>
  <c r="G3227" i="7"/>
  <c r="G3241" i="7"/>
  <c r="G3250" i="7"/>
  <c r="G3259" i="7"/>
  <c r="G3273" i="7"/>
  <c r="G3282" i="7"/>
  <c r="G3291" i="7"/>
  <c r="G3305" i="7"/>
  <c r="G3314" i="7"/>
  <c r="G3323" i="7"/>
  <c r="G3337" i="7"/>
  <c r="G3346" i="7"/>
  <c r="G3355" i="7"/>
  <c r="G3369" i="7"/>
  <c r="G3378" i="7"/>
  <c r="G3387" i="7"/>
  <c r="G3401" i="7"/>
  <c r="G3410" i="7"/>
  <c r="G3419" i="7"/>
  <c r="G4708" i="7"/>
  <c r="G4712" i="7"/>
  <c r="G4716" i="7"/>
  <c r="G4720" i="7"/>
  <c r="G4724" i="7"/>
  <c r="G4728" i="7"/>
  <c r="G4732" i="7"/>
  <c r="G4736" i="7"/>
  <c r="G4740" i="7"/>
  <c r="G4744" i="7"/>
  <c r="G4748" i="7"/>
  <c r="G4752" i="7"/>
  <c r="G4756" i="7"/>
  <c r="G4760" i="7"/>
  <c r="G4764" i="7"/>
  <c r="G4768" i="7"/>
  <c r="G4772" i="7"/>
  <c r="G4776" i="7"/>
  <c r="G4780" i="7"/>
  <c r="G4784" i="7"/>
  <c r="G4788" i="7"/>
  <c r="G4792" i="7"/>
  <c r="G4796" i="7"/>
  <c r="G4800" i="7"/>
  <c r="G4804" i="7"/>
  <c r="G4808" i="7"/>
  <c r="G4812" i="7"/>
  <c r="G4816" i="7"/>
  <c r="G4820" i="7"/>
  <c r="G4824" i="7"/>
  <c r="G4828" i="7"/>
  <c r="G4832" i="7"/>
  <c r="G4836" i="7"/>
  <c r="G4840" i="7"/>
  <c r="G4844" i="7"/>
  <c r="G4848" i="7"/>
  <c r="G4859" i="7"/>
  <c r="G4863" i="7"/>
  <c r="G4870" i="7"/>
  <c r="G2529" i="7"/>
  <c r="G2890" i="7"/>
  <c r="G3085" i="7"/>
  <c r="G3158" i="7"/>
  <c r="G3245" i="7"/>
  <c r="G3318" i="7"/>
  <c r="G3391" i="7"/>
  <c r="G3460" i="7"/>
  <c r="G3492" i="7"/>
  <c r="G3524" i="7"/>
  <c r="G3549" i="7"/>
  <c r="G3563" i="7"/>
  <c r="G3572" i="7"/>
  <c r="G3581" i="7"/>
  <c r="G3595" i="7"/>
  <c r="G3604" i="7"/>
  <c r="G3613" i="7"/>
  <c r="G3627" i="7"/>
  <c r="G3636" i="7"/>
  <c r="G3645" i="7"/>
  <c r="G3659" i="7"/>
  <c r="G3668" i="7"/>
  <c r="G3677" i="7"/>
  <c r="G3691" i="7"/>
  <c r="G3700" i="7"/>
  <c r="G3709" i="7"/>
  <c r="G3723" i="7"/>
  <c r="G3732" i="7"/>
  <c r="G3741" i="7"/>
  <c r="G3755" i="7"/>
  <c r="G3764" i="7"/>
  <c r="G3773" i="7"/>
  <c r="G3787" i="7"/>
  <c r="G3796" i="7"/>
  <c r="G3805" i="7"/>
  <c r="G3819" i="7"/>
  <c r="G3828" i="7"/>
  <c r="G3837" i="7"/>
  <c r="G3851" i="7"/>
  <c r="G3860" i="7"/>
  <c r="G3869" i="7"/>
  <c r="G3883" i="7"/>
  <c r="G3892" i="7"/>
  <c r="G3901" i="7"/>
  <c r="G3915" i="7"/>
  <c r="G3924" i="7"/>
  <c r="G3933" i="7"/>
  <c r="G3947" i="7"/>
  <c r="G3956" i="7"/>
  <c r="G3965" i="7"/>
  <c r="G3979" i="7"/>
  <c r="G3988" i="7"/>
  <c r="G3997" i="7"/>
  <c r="G4011" i="7"/>
  <c r="G4020" i="7"/>
  <c r="G4029" i="7"/>
  <c r="G4043" i="7"/>
  <c r="G4052" i="7"/>
  <c r="G4061" i="7"/>
  <c r="G4075" i="7"/>
  <c r="G4084" i="7"/>
  <c r="G4088" i="7"/>
  <c r="G4092" i="7"/>
  <c r="G4096" i="7"/>
  <c r="G4100" i="7"/>
  <c r="G4104" i="7"/>
  <c r="G4108" i="7"/>
  <c r="G4116" i="7"/>
  <c r="G4120" i="7"/>
  <c r="G4124" i="7"/>
  <c r="G4128" i="7"/>
  <c r="G4132" i="7"/>
  <c r="G4136" i="7"/>
  <c r="G4140" i="7"/>
  <c r="G4144" i="7"/>
  <c r="G4148" i="7"/>
  <c r="G4152" i="7"/>
  <c r="G4156" i="7"/>
  <c r="G4160" i="7"/>
  <c r="G4164" i="7"/>
  <c r="G4168" i="7"/>
  <c r="G4172" i="7"/>
  <c r="G4176" i="7"/>
  <c r="G4180" i="7"/>
  <c r="G4184" i="7"/>
  <c r="G4192" i="7"/>
  <c r="G4196" i="7"/>
  <c r="G4200" i="7"/>
  <c r="G4204" i="7"/>
  <c r="G2998" i="7"/>
  <c r="G3071" i="7"/>
  <c r="G3231" i="7"/>
  <c r="G3341" i="7"/>
  <c r="G3414" i="7"/>
  <c r="G3448" i="7"/>
  <c r="G3480" i="7"/>
  <c r="G3512" i="7"/>
  <c r="G3544" i="7"/>
  <c r="G3559" i="7"/>
  <c r="G3568" i="7"/>
  <c r="G3577" i="7"/>
  <c r="G3591" i="7"/>
  <c r="G3600" i="7"/>
  <c r="G3609" i="7"/>
  <c r="G3623" i="7"/>
  <c r="G3632" i="7"/>
  <c r="G3641" i="7"/>
  <c r="G3655" i="7"/>
  <c r="G3664" i="7"/>
  <c r="G3673" i="7"/>
  <c r="G3687" i="7"/>
  <c r="G3696" i="7"/>
  <c r="G3705" i="7"/>
  <c r="G3719" i="7"/>
  <c r="G3728" i="7"/>
  <c r="G3737" i="7"/>
  <c r="G3751" i="7"/>
  <c r="G3760" i="7"/>
  <c r="G3769" i="7"/>
  <c r="G3783" i="7"/>
  <c r="G3792" i="7"/>
  <c r="G3801" i="7"/>
  <c r="G3815" i="7"/>
  <c r="G3824" i="7"/>
  <c r="G3833" i="7"/>
  <c r="G3847" i="7"/>
  <c r="G3856" i="7"/>
  <c r="G3865" i="7"/>
  <c r="G3879" i="7"/>
  <c r="G3888" i="7"/>
  <c r="G3897" i="7"/>
  <c r="G3911" i="7"/>
  <c r="G3920" i="7"/>
  <c r="G3929" i="7"/>
  <c r="G3943" i="7"/>
  <c r="G3952" i="7"/>
  <c r="G3961" i="7"/>
  <c r="G3975" i="7"/>
  <c r="G3984" i="7"/>
  <c r="G3993" i="7"/>
  <c r="G4007" i="7"/>
  <c r="G4016" i="7"/>
  <c r="G4025" i="7"/>
  <c r="G4039" i="7"/>
  <c r="G4048" i="7"/>
  <c r="G4057" i="7"/>
  <c r="G4071" i="7"/>
  <c r="G4080" i="7"/>
  <c r="G4852" i="7"/>
  <c r="G4856" i="7"/>
  <c r="G4281" i="7"/>
  <c r="G4337" i="7"/>
  <c r="G4345" i="7"/>
  <c r="G4357" i="7"/>
  <c r="G4365" i="7"/>
  <c r="G4373" i="7"/>
  <c r="G4381" i="7"/>
  <c r="G4389" i="7"/>
  <c r="G4397" i="7"/>
  <c r="G4405" i="7"/>
  <c r="G4409" i="7"/>
  <c r="G4421" i="7"/>
  <c r="G4429" i="7"/>
  <c r="G4437" i="7"/>
  <c r="G4445" i="7"/>
  <c r="G4449" i="7"/>
  <c r="G4457" i="7"/>
  <c r="G4461" i="7"/>
  <c r="G4469" i="7"/>
  <c r="G4477" i="7"/>
  <c r="G4485" i="7"/>
  <c r="G4493" i="7"/>
  <c r="G4497" i="7"/>
  <c r="G4505" i="7"/>
  <c r="G4513" i="7"/>
  <c r="G4521" i="7"/>
  <c r="G4529" i="7"/>
  <c r="G4537" i="7"/>
  <c r="G4545" i="7"/>
  <c r="G4553" i="7"/>
  <c r="G4557" i="7"/>
  <c r="G4565" i="7"/>
  <c r="G4573" i="7"/>
  <c r="G4577" i="7"/>
  <c r="G4585" i="7"/>
  <c r="G4593" i="7"/>
  <c r="G4601" i="7"/>
  <c r="G4609" i="7"/>
  <c r="G4617" i="7"/>
  <c r="G4625" i="7"/>
  <c r="G4633" i="7"/>
  <c r="G4641" i="7"/>
  <c r="G4649" i="7"/>
  <c r="G4661" i="7"/>
  <c r="G4669" i="7"/>
  <c r="G4677" i="7"/>
  <c r="G4685" i="7"/>
  <c r="G4693" i="7"/>
  <c r="G4701" i="7"/>
  <c r="G4868" i="7"/>
  <c r="G2602" i="7"/>
  <c r="G2753" i="7"/>
  <c r="G2946" i="7"/>
  <c r="G2953" i="7"/>
  <c r="G3021" i="7"/>
  <c r="G3094" i="7"/>
  <c r="G3167" i="7"/>
  <c r="G3181" i="7"/>
  <c r="G3254" i="7"/>
  <c r="G3327" i="7"/>
  <c r="G3436" i="7"/>
  <c r="G3468" i="7"/>
  <c r="G3500" i="7"/>
  <c r="G3532" i="7"/>
  <c r="G3555" i="7"/>
  <c r="G3564" i="7"/>
  <c r="G3573" i="7"/>
  <c r="G3587" i="7"/>
  <c r="G3596" i="7"/>
  <c r="G3605" i="7"/>
  <c r="G3619" i="7"/>
  <c r="G3628" i="7"/>
  <c r="G3637" i="7"/>
  <c r="G3651" i="7"/>
  <c r="G3660" i="7"/>
  <c r="G3669" i="7"/>
  <c r="G3683" i="7"/>
  <c r="G3692" i="7"/>
  <c r="G3701" i="7"/>
  <c r="G3715" i="7"/>
  <c r="G3724" i="7"/>
  <c r="G3733" i="7"/>
  <c r="G3747" i="7"/>
  <c r="G3756" i="7"/>
  <c r="G3765" i="7"/>
  <c r="G3779" i="7"/>
  <c r="G3788" i="7"/>
  <c r="G3797" i="7"/>
  <c r="G3811" i="7"/>
  <c r="G3820" i="7"/>
  <c r="G3829" i="7"/>
  <c r="G3843" i="7"/>
  <c r="G3852" i="7"/>
  <c r="G3861" i="7"/>
  <c r="G3875" i="7"/>
  <c r="G3884" i="7"/>
  <c r="G3893" i="7"/>
  <c r="G3907" i="7"/>
  <c r="G3916" i="7"/>
  <c r="G3925" i="7"/>
  <c r="G3939" i="7"/>
  <c r="G3948" i="7"/>
  <c r="G3957" i="7"/>
  <c r="G3971" i="7"/>
  <c r="G3980" i="7"/>
  <c r="G3989" i="7"/>
  <c r="G4003" i="7"/>
  <c r="G4012" i="7"/>
  <c r="G4021" i="7"/>
  <c r="G4035" i="7"/>
  <c r="G4044" i="7"/>
  <c r="G4053" i="7"/>
  <c r="G4067" i="7"/>
  <c r="G4076" i="7"/>
  <c r="G4085" i="7"/>
  <c r="G4089" i="7"/>
  <c r="G4093" i="7"/>
  <c r="G4097" i="7"/>
  <c r="G4101" i="7"/>
  <c r="G4105" i="7"/>
  <c r="G4109" i="7"/>
  <c r="G4113" i="7"/>
  <c r="G4117" i="7"/>
  <c r="G4121" i="7"/>
  <c r="G4125" i="7"/>
  <c r="G4129" i="7"/>
  <c r="G4133" i="7"/>
  <c r="G4137" i="7"/>
  <c r="G4141" i="7"/>
  <c r="G4145" i="7"/>
  <c r="G4149" i="7"/>
  <c r="G4153" i="7"/>
  <c r="G4157" i="7"/>
  <c r="G4161" i="7"/>
  <c r="G4165" i="7"/>
  <c r="G4169" i="7"/>
  <c r="G4173" i="7"/>
  <c r="G4177" i="7"/>
  <c r="G4181" i="7"/>
  <c r="G4185" i="7"/>
  <c r="G4189" i="7"/>
  <c r="G4193" i="7"/>
  <c r="G4197" i="7"/>
  <c r="G4201" i="7"/>
  <c r="G4205" i="7"/>
  <c r="G4209" i="7"/>
  <c r="G4213" i="7"/>
  <c r="G4217" i="7"/>
  <c r="G4221" i="7"/>
  <c r="G4225" i="7"/>
  <c r="G4229" i="7"/>
  <c r="G4233" i="7"/>
  <c r="G4237" i="7"/>
  <c r="G4241" i="7"/>
  <c r="G4245" i="7"/>
  <c r="G4249" i="7"/>
  <c r="G4253" i="7"/>
  <c r="G4257" i="7"/>
  <c r="G4261" i="7"/>
  <c r="G4265" i="7"/>
  <c r="G4269" i="7"/>
  <c r="G4273" i="7"/>
  <c r="G4277" i="7"/>
  <c r="G4285" i="7"/>
  <c r="G4289" i="7"/>
  <c r="G4293" i="7"/>
  <c r="G4297" i="7"/>
  <c r="G4301" i="7"/>
  <c r="G4305" i="7"/>
  <c r="G4309" i="7"/>
  <c r="G4313" i="7"/>
  <c r="G4317" i="7"/>
  <c r="G4321" i="7"/>
  <c r="G4325" i="7"/>
  <c r="G4329" i="7"/>
  <c r="G4333" i="7"/>
  <c r="G4341" i="7"/>
  <c r="G4349" i="7"/>
  <c r="G4353" i="7"/>
  <c r="G4361" i="7"/>
  <c r="G4369" i="7"/>
  <c r="G4377" i="7"/>
  <c r="G4385" i="7"/>
  <c r="G4393" i="7"/>
  <c r="G4401" i="7"/>
  <c r="G4413" i="7"/>
  <c r="G4417" i="7"/>
  <c r="G4425" i="7"/>
  <c r="G4433" i="7"/>
  <c r="G4441" i="7"/>
  <c r="G4453" i="7"/>
  <c r="G4465" i="7"/>
  <c r="G4473" i="7"/>
  <c r="G4481" i="7"/>
  <c r="G4489" i="7"/>
  <c r="G4501" i="7"/>
  <c r="G4509" i="7"/>
  <c r="G4517" i="7"/>
  <c r="G4525" i="7"/>
  <c r="G4533" i="7"/>
  <c r="G4541" i="7"/>
  <c r="G4549" i="7"/>
  <c r="G4561" i="7"/>
  <c r="G4569" i="7"/>
  <c r="G4581" i="7"/>
  <c r="G4589" i="7"/>
  <c r="G4597" i="7"/>
  <c r="G4605" i="7"/>
  <c r="G4613" i="7"/>
  <c r="G4621" i="7"/>
  <c r="G4629" i="7"/>
  <c r="G4637" i="7"/>
  <c r="G4645" i="7"/>
  <c r="G4653" i="7"/>
  <c r="G4657" i="7"/>
  <c r="G4665" i="7"/>
  <c r="G4673" i="7"/>
  <c r="G4681" i="7"/>
  <c r="G4689" i="7"/>
  <c r="G4697" i="7"/>
  <c r="G2809" i="7"/>
  <c r="G2816" i="7"/>
  <c r="G3007" i="7"/>
  <c r="G3117" i="7"/>
  <c r="G3175" i="7"/>
  <c r="G3277" i="7"/>
  <c r="G3350" i="7"/>
  <c r="G3423" i="7"/>
  <c r="G3456" i="7"/>
  <c r="G3488" i="7"/>
  <c r="G3520" i="7"/>
  <c r="G3551" i="7"/>
  <c r="G3560" i="7"/>
  <c r="G3569" i="7"/>
  <c r="G3583" i="7"/>
  <c r="G3592" i="7"/>
  <c r="G3601" i="7"/>
  <c r="G3615" i="7"/>
  <c r="G3624" i="7"/>
  <c r="G3633" i="7"/>
  <c r="G3647" i="7"/>
  <c r="G3656" i="7"/>
  <c r="G3665" i="7"/>
  <c r="G3679" i="7"/>
  <c r="G3688" i="7"/>
  <c r="G3697" i="7"/>
  <c r="G3711" i="7"/>
  <c r="G3720" i="7"/>
  <c r="G3729" i="7"/>
  <c r="G3743" i="7"/>
  <c r="G3752" i="7"/>
  <c r="G3761" i="7"/>
  <c r="G3775" i="7"/>
  <c r="G3784" i="7"/>
  <c r="G3793" i="7"/>
  <c r="G3807" i="7"/>
  <c r="G3816" i="7"/>
  <c r="G3825" i="7"/>
  <c r="G3839" i="7"/>
  <c r="G3848" i="7"/>
  <c r="G3857" i="7"/>
  <c r="G3871" i="7"/>
  <c r="G3880" i="7"/>
  <c r="G3889" i="7"/>
  <c r="G3903" i="7"/>
  <c r="G3912" i="7"/>
  <c r="G3921" i="7"/>
  <c r="G3935" i="7"/>
  <c r="G3944" i="7"/>
  <c r="G3953" i="7"/>
  <c r="G3967" i="7"/>
  <c r="G3976" i="7"/>
  <c r="G3985" i="7"/>
  <c r="G3999" i="7"/>
  <c r="G4008" i="7"/>
  <c r="G4017" i="7"/>
  <c r="G4031" i="7"/>
  <c r="G4040" i="7"/>
  <c r="G4049" i="7"/>
  <c r="G4063" i="7"/>
  <c r="G4072" i="7"/>
  <c r="G4081" i="7"/>
  <c r="G4849" i="7"/>
  <c r="G4853" i="7"/>
  <c r="G4122" i="7"/>
  <c r="G3030" i="7"/>
  <c r="G3103" i="7"/>
  <c r="G3190" i="7"/>
  <c r="G3263" i="7"/>
  <c r="G3373" i="7"/>
  <c r="G3444" i="7"/>
  <c r="G3476" i="7"/>
  <c r="G3508" i="7"/>
  <c r="G3540" i="7"/>
  <c r="G3556" i="7"/>
  <c r="G3565" i="7"/>
  <c r="G3579" i="7"/>
  <c r="G3588" i="7"/>
  <c r="G3597" i="7"/>
  <c r="G3611" i="7"/>
  <c r="G3620" i="7"/>
  <c r="G3629" i="7"/>
  <c r="G3643" i="7"/>
  <c r="G3652" i="7"/>
  <c r="G3661" i="7"/>
  <c r="G3675" i="7"/>
  <c r="G3684" i="7"/>
  <c r="G3693" i="7"/>
  <c r="G3707" i="7"/>
  <c r="G3716" i="7"/>
  <c r="G3725" i="7"/>
  <c r="G3739" i="7"/>
  <c r="G3748" i="7"/>
  <c r="G3757" i="7"/>
  <c r="G3771" i="7"/>
  <c r="G3780" i="7"/>
  <c r="G3789" i="7"/>
  <c r="G3803" i="7"/>
  <c r="G3812" i="7"/>
  <c r="G3821" i="7"/>
  <c r="G3835" i="7"/>
  <c r="G3844" i="7"/>
  <c r="G3853" i="7"/>
  <c r="G3867" i="7"/>
  <c r="G3876" i="7"/>
  <c r="G3885" i="7"/>
  <c r="G3899" i="7"/>
  <c r="G3908" i="7"/>
  <c r="G3917" i="7"/>
  <c r="G3931" i="7"/>
  <c r="G3940" i="7"/>
  <c r="G3949" i="7"/>
  <c r="G3963" i="7"/>
  <c r="G3972" i="7"/>
  <c r="G3981" i="7"/>
  <c r="G3995" i="7"/>
  <c r="G4004" i="7"/>
  <c r="G4013" i="7"/>
  <c r="G4027" i="7"/>
  <c r="G4036" i="7"/>
  <c r="G4045" i="7"/>
  <c r="G4059" i="7"/>
  <c r="G4068" i="7"/>
  <c r="G4077" i="7"/>
  <c r="G4086" i="7"/>
  <c r="G4090" i="7"/>
  <c r="G4094" i="7"/>
  <c r="G4098" i="7"/>
  <c r="G4102" i="7"/>
  <c r="G4106" i="7"/>
  <c r="G4110" i="7"/>
  <c r="G4114" i="7"/>
  <c r="G4118" i="7"/>
  <c r="G4126" i="7"/>
  <c r="G4130" i="7"/>
  <c r="G4134" i="7"/>
  <c r="G4142" i="7"/>
  <c r="G4146" i="7"/>
  <c r="G4150" i="7"/>
  <c r="G4154" i="7"/>
  <c r="G4158" i="7"/>
  <c r="G4162" i="7"/>
  <c r="G4166" i="7"/>
  <c r="G4170" i="7"/>
  <c r="G4174" i="7"/>
  <c r="G4178" i="7"/>
  <c r="G4182" i="7"/>
  <c r="G4190" i="7"/>
  <c r="G4194" i="7"/>
  <c r="G4198" i="7"/>
  <c r="G2872" i="7"/>
  <c r="G3053" i="7"/>
  <c r="G3126" i="7"/>
  <c r="G3213" i="7"/>
  <c r="G3286" i="7"/>
  <c r="G3359" i="7"/>
  <c r="G3432" i="7"/>
  <c r="G3464" i="7"/>
  <c r="G3496" i="7"/>
  <c r="G3528" i="7"/>
  <c r="G3552" i="7"/>
  <c r="G3561" i="7"/>
  <c r="G3575" i="7"/>
  <c r="G3584" i="7"/>
  <c r="G3593" i="7"/>
  <c r="G3607" i="7"/>
  <c r="G3616" i="7"/>
  <c r="G3625" i="7"/>
  <c r="G3639" i="7"/>
  <c r="G3648" i="7"/>
  <c r="G3657" i="7"/>
  <c r="G3671" i="7"/>
  <c r="G3680" i="7"/>
  <c r="G3689" i="7"/>
  <c r="G3703" i="7"/>
  <c r="G3712" i="7"/>
  <c r="G3721" i="7"/>
  <c r="G3735" i="7"/>
  <c r="G3744" i="7"/>
  <c r="G3753" i="7"/>
  <c r="G3767" i="7"/>
  <c r="G3776" i="7"/>
  <c r="G3785" i="7"/>
  <c r="G3799" i="7"/>
  <c r="G3808" i="7"/>
  <c r="G3817" i="7"/>
  <c r="G3831" i="7"/>
  <c r="G3840" i="7"/>
  <c r="G3849" i="7"/>
  <c r="G3863" i="7"/>
  <c r="G3872" i="7"/>
  <c r="G3881" i="7"/>
  <c r="G3895" i="7"/>
  <c r="G3904" i="7"/>
  <c r="G3913" i="7"/>
  <c r="G3927" i="7"/>
  <c r="G3936" i="7"/>
  <c r="G3945" i="7"/>
  <c r="G3959" i="7"/>
  <c r="G3968" i="7"/>
  <c r="G3977" i="7"/>
  <c r="G3991" i="7"/>
  <c r="G4000" i="7"/>
  <c r="G4009" i="7"/>
  <c r="G4023" i="7"/>
  <c r="G4032" i="7"/>
  <c r="G4041" i="7"/>
  <c r="G4055" i="7"/>
  <c r="G4064" i="7"/>
  <c r="G4073" i="7"/>
  <c r="G4850" i="7"/>
  <c r="G4854" i="7"/>
  <c r="G2928" i="7"/>
  <c r="G2989" i="7"/>
  <c r="G3062" i="7"/>
  <c r="G3135" i="7"/>
  <c r="G3222" i="7"/>
  <c r="G3295" i="7"/>
  <c r="G3405" i="7"/>
  <c r="G3440" i="7"/>
  <c r="G3472" i="7"/>
  <c r="G3504" i="7"/>
  <c r="G3536" i="7"/>
  <c r="G3553" i="7"/>
  <c r="G3567" i="7"/>
  <c r="G3576" i="7"/>
  <c r="G3585" i="7"/>
  <c r="G3599" i="7"/>
  <c r="G3608" i="7"/>
  <c r="G3617" i="7"/>
  <c r="G3631" i="7"/>
  <c r="G3640" i="7"/>
  <c r="G3649" i="7"/>
  <c r="G3663" i="7"/>
  <c r="G3672" i="7"/>
  <c r="G3681" i="7"/>
  <c r="G3695" i="7"/>
  <c r="G3704" i="7"/>
  <c r="G3713" i="7"/>
  <c r="G3727" i="7"/>
  <c r="G3736" i="7"/>
  <c r="G3745" i="7"/>
  <c r="G3759" i="7"/>
  <c r="G3768" i="7"/>
  <c r="G3777" i="7"/>
  <c r="G3791" i="7"/>
  <c r="G3800" i="7"/>
  <c r="G3809" i="7"/>
  <c r="G3823" i="7"/>
  <c r="G3832" i="7"/>
  <c r="G3841" i="7"/>
  <c r="G3855" i="7"/>
  <c r="G3864" i="7"/>
  <c r="G3873" i="7"/>
  <c r="G3887" i="7"/>
  <c r="G3896" i="7"/>
  <c r="G3905" i="7"/>
  <c r="G3919" i="7"/>
  <c r="G3928" i="7"/>
  <c r="G3937" i="7"/>
  <c r="G3951" i="7"/>
  <c r="G3960" i="7"/>
  <c r="G3969" i="7"/>
  <c r="G3983" i="7"/>
  <c r="G3992" i="7"/>
  <c r="G4001" i="7"/>
  <c r="G4015" i="7"/>
  <c r="G4024" i="7"/>
  <c r="G4033" i="7"/>
  <c r="G4047" i="7"/>
  <c r="G4056" i="7"/>
  <c r="G4065" i="7"/>
  <c r="G4079" i="7"/>
  <c r="G4851" i="7"/>
  <c r="G4855" i="7"/>
  <c r="G4112" i="7"/>
  <c r="G3309" i="7"/>
  <c r="G3603" i="7"/>
  <c r="G3676" i="7"/>
  <c r="G3749" i="7"/>
  <c r="G3859" i="7"/>
  <c r="G3932" i="7"/>
  <c r="G4005" i="7"/>
  <c r="G4111" i="7"/>
  <c r="G4155" i="7"/>
  <c r="G4218" i="7"/>
  <c r="G4227" i="7"/>
  <c r="G4236" i="7"/>
  <c r="G4250" i="7"/>
  <c r="G4259" i="7"/>
  <c r="G4268" i="7"/>
  <c r="G4282" i="7"/>
  <c r="G4291" i="7"/>
  <c r="G4300" i="7"/>
  <c r="G4314" i="7"/>
  <c r="G4323" i="7"/>
  <c r="G4332" i="7"/>
  <c r="G4346" i="7"/>
  <c r="G4355" i="7"/>
  <c r="G4364" i="7"/>
  <c r="G4378" i="7"/>
  <c r="G4387" i="7"/>
  <c r="G4396" i="7"/>
  <c r="G4410" i="7"/>
  <c r="G4419" i="7"/>
  <c r="G4428" i="7"/>
  <c r="G4442" i="7"/>
  <c r="G4451" i="7"/>
  <c r="G4460" i="7"/>
  <c r="G4474" i="7"/>
  <c r="G4483" i="7"/>
  <c r="G4492" i="7"/>
  <c r="G4506" i="7"/>
  <c r="G4515" i="7"/>
  <c r="G4524" i="7"/>
  <c r="G4538" i="7"/>
  <c r="G4547" i="7"/>
  <c r="G4556" i="7"/>
  <c r="G4570" i="7"/>
  <c r="G4579" i="7"/>
  <c r="G4588" i="7"/>
  <c r="G4602" i="7"/>
  <c r="G4611" i="7"/>
  <c r="G4620" i="7"/>
  <c r="G4634" i="7"/>
  <c r="G4643" i="7"/>
  <c r="G4652" i="7"/>
  <c r="G4666" i="7"/>
  <c r="G4675" i="7"/>
  <c r="G4684" i="7"/>
  <c r="G4698" i="7"/>
  <c r="G2834" i="7"/>
  <c r="G3199" i="7"/>
  <c r="G3452" i="7"/>
  <c r="G3589" i="7"/>
  <c r="G3699" i="7"/>
  <c r="G3772" i="7"/>
  <c r="G3845" i="7"/>
  <c r="G3955" i="7"/>
  <c r="G4028" i="7"/>
  <c r="G4099" i="7"/>
  <c r="G4131" i="7"/>
  <c r="G4143" i="7"/>
  <c r="G4175" i="7"/>
  <c r="G4187" i="7"/>
  <c r="G4199" i="7"/>
  <c r="G4214" i="7"/>
  <c r="G4246" i="7"/>
  <c r="G4264" i="7"/>
  <c r="G4296" i="7"/>
  <c r="G4319" i="7"/>
  <c r="G4351" i="7"/>
  <c r="G4415" i="7"/>
  <c r="G4479" i="7"/>
  <c r="G4511" i="7"/>
  <c r="G4575" i="7"/>
  <c r="G4639" i="7"/>
  <c r="G4671" i="7"/>
  <c r="G3382" i="7"/>
  <c r="G3484" i="7"/>
  <c r="G3612" i="7"/>
  <c r="G3685" i="7"/>
  <c r="G3795" i="7"/>
  <c r="G3868" i="7"/>
  <c r="G3941" i="7"/>
  <c r="G4051" i="7"/>
  <c r="G4087" i="7"/>
  <c r="G4119" i="7"/>
  <c r="G4138" i="7"/>
  <c r="G4163" i="7"/>
  <c r="G4210" i="7"/>
  <c r="G4219" i="7"/>
  <c r="G4228" i="7"/>
  <c r="G4242" i="7"/>
  <c r="G4251" i="7"/>
  <c r="G4260" i="7"/>
  <c r="G4274" i="7"/>
  <c r="G4283" i="7"/>
  <c r="G4292" i="7"/>
  <c r="G4306" i="7"/>
  <c r="G4315" i="7"/>
  <c r="G4324" i="7"/>
  <c r="G4338" i="7"/>
  <c r="G4347" i="7"/>
  <c r="G4356" i="7"/>
  <c r="G4370" i="7"/>
  <c r="G4379" i="7"/>
  <c r="G4388" i="7"/>
  <c r="G4402" i="7"/>
  <c r="G4411" i="7"/>
  <c r="G4420" i="7"/>
  <c r="G4434" i="7"/>
  <c r="G4443" i="7"/>
  <c r="G4452" i="7"/>
  <c r="G4466" i="7"/>
  <c r="G4475" i="7"/>
  <c r="G4484" i="7"/>
  <c r="G4498" i="7"/>
  <c r="G4507" i="7"/>
  <c r="G4516" i="7"/>
  <c r="G4530" i="7"/>
  <c r="G4539" i="7"/>
  <c r="G4548" i="7"/>
  <c r="G4562" i="7"/>
  <c r="G4571" i="7"/>
  <c r="G4580" i="7"/>
  <c r="G4594" i="7"/>
  <c r="G4603" i="7"/>
  <c r="G4612" i="7"/>
  <c r="G4626" i="7"/>
  <c r="G4635" i="7"/>
  <c r="G4644" i="7"/>
  <c r="G4658" i="7"/>
  <c r="G4667" i="7"/>
  <c r="G4676" i="7"/>
  <c r="G4690" i="7"/>
  <c r="G4699" i="7"/>
  <c r="G4448" i="7"/>
  <c r="G4544" i="7"/>
  <c r="G4558" i="7"/>
  <c r="G4576" i="7"/>
  <c r="G4590" i="7"/>
  <c r="G4608" i="7"/>
  <c r="G4631" i="7"/>
  <c r="G4640" i="7"/>
  <c r="G4654" i="7"/>
  <c r="G4686" i="7"/>
  <c r="G4695" i="7"/>
  <c r="G4624" i="7"/>
  <c r="G4670" i="7"/>
  <c r="G4223" i="7"/>
  <c r="G4255" i="7"/>
  <c r="G4278" i="7"/>
  <c r="G4310" i="7"/>
  <c r="G4360" i="7"/>
  <c r="G4383" i="7"/>
  <c r="G4406" i="7"/>
  <c r="G4438" i="7"/>
  <c r="G4456" i="7"/>
  <c r="G4502" i="7"/>
  <c r="G4520" i="7"/>
  <c r="G4543" i="7"/>
  <c r="G4566" i="7"/>
  <c r="G4584" i="7"/>
  <c r="G4607" i="7"/>
  <c r="G4648" i="7"/>
  <c r="G4694" i="7"/>
  <c r="G4867" i="7"/>
  <c r="G3516" i="7"/>
  <c r="G3635" i="7"/>
  <c r="G3708" i="7"/>
  <c r="G3781" i="7"/>
  <c r="G3891" i="7"/>
  <c r="G3964" i="7"/>
  <c r="G4037" i="7"/>
  <c r="G4107" i="7"/>
  <c r="G4151" i="7"/>
  <c r="G4183" i="7"/>
  <c r="G4188" i="7"/>
  <c r="G4206" i="7"/>
  <c r="G4215" i="7"/>
  <c r="G4224" i="7"/>
  <c r="G4238" i="7"/>
  <c r="G4247" i="7"/>
  <c r="G4256" i="7"/>
  <c r="G4270" i="7"/>
  <c r="G4279" i="7"/>
  <c r="G4288" i="7"/>
  <c r="G4302" i="7"/>
  <c r="G4311" i="7"/>
  <c r="G4320" i="7"/>
  <c r="G4334" i="7"/>
  <c r="G4343" i="7"/>
  <c r="G4352" i="7"/>
  <c r="G4366" i="7"/>
  <c r="G4375" i="7"/>
  <c r="G4384" i="7"/>
  <c r="G4398" i="7"/>
  <c r="G4407" i="7"/>
  <c r="G4416" i="7"/>
  <c r="G4430" i="7"/>
  <c r="G4439" i="7"/>
  <c r="G4462" i="7"/>
  <c r="G4471" i="7"/>
  <c r="G4480" i="7"/>
  <c r="G4494" i="7"/>
  <c r="G4503" i="7"/>
  <c r="G4512" i="7"/>
  <c r="G4526" i="7"/>
  <c r="G4535" i="7"/>
  <c r="G4567" i="7"/>
  <c r="G4599" i="7"/>
  <c r="G4622" i="7"/>
  <c r="G4663" i="7"/>
  <c r="G4672" i="7"/>
  <c r="G4704" i="7"/>
  <c r="G3548" i="7"/>
  <c r="G3621" i="7"/>
  <c r="G3731" i="7"/>
  <c r="G3804" i="7"/>
  <c r="G3877" i="7"/>
  <c r="G3987" i="7"/>
  <c r="G4060" i="7"/>
  <c r="G4095" i="7"/>
  <c r="G4127" i="7"/>
  <c r="G4139" i="7"/>
  <c r="G4171" i="7"/>
  <c r="G4195" i="7"/>
  <c r="G4211" i="7"/>
  <c r="G4220" i="7"/>
  <c r="G4234" i="7"/>
  <c r="G4243" i="7"/>
  <c r="G4252" i="7"/>
  <c r="G4266" i="7"/>
  <c r="G4275" i="7"/>
  <c r="G4284" i="7"/>
  <c r="G4298" i="7"/>
  <c r="G4307" i="7"/>
  <c r="G4316" i="7"/>
  <c r="G4330" i="7"/>
  <c r="G4339" i="7"/>
  <c r="G4348" i="7"/>
  <c r="G4362" i="7"/>
  <c r="G4371" i="7"/>
  <c r="G4380" i="7"/>
  <c r="G4394" i="7"/>
  <c r="G4403" i="7"/>
  <c r="G4412" i="7"/>
  <c r="G4426" i="7"/>
  <c r="G4435" i="7"/>
  <c r="G4444" i="7"/>
  <c r="G4458" i="7"/>
  <c r="G4467" i="7"/>
  <c r="G4476" i="7"/>
  <c r="G4490" i="7"/>
  <c r="G4499" i="7"/>
  <c r="G4508" i="7"/>
  <c r="G4522" i="7"/>
  <c r="G4531" i="7"/>
  <c r="G4540" i="7"/>
  <c r="G4554" i="7"/>
  <c r="G4563" i="7"/>
  <c r="G4572" i="7"/>
  <c r="G4586" i="7"/>
  <c r="G4595" i="7"/>
  <c r="G4604" i="7"/>
  <c r="G4618" i="7"/>
  <c r="G4627" i="7"/>
  <c r="G4636" i="7"/>
  <c r="G4650" i="7"/>
  <c r="G4659" i="7"/>
  <c r="G4668" i="7"/>
  <c r="G4682" i="7"/>
  <c r="G4691" i="7"/>
  <c r="G4700" i="7"/>
  <c r="G4391" i="7"/>
  <c r="G4414" i="7"/>
  <c r="G4446" i="7"/>
  <c r="G4455" i="7"/>
  <c r="G4487" i="7"/>
  <c r="G4496" i="7"/>
  <c r="G4528" i="7"/>
  <c r="G4551" i="7"/>
  <c r="G4583" i="7"/>
  <c r="G4424" i="7"/>
  <c r="G3571" i="7"/>
  <c r="G3644" i="7"/>
  <c r="G3717" i="7"/>
  <c r="G3827" i="7"/>
  <c r="G3900" i="7"/>
  <c r="G3973" i="7"/>
  <c r="G4083" i="7"/>
  <c r="G4115" i="7"/>
  <c r="G4159" i="7"/>
  <c r="G4202" i="7"/>
  <c r="G4207" i="7"/>
  <c r="G4216" i="7"/>
  <c r="G4230" i="7"/>
  <c r="G4239" i="7"/>
  <c r="G4248" i="7"/>
  <c r="G4262" i="7"/>
  <c r="G4271" i="7"/>
  <c r="G4280" i="7"/>
  <c r="G4294" i="7"/>
  <c r="G4303" i="7"/>
  <c r="G4312" i="7"/>
  <c r="G4326" i="7"/>
  <c r="G4335" i="7"/>
  <c r="G4344" i="7"/>
  <c r="G4358" i="7"/>
  <c r="G4367" i="7"/>
  <c r="G4376" i="7"/>
  <c r="G4390" i="7"/>
  <c r="G4399" i="7"/>
  <c r="G4408" i="7"/>
  <c r="G4422" i="7"/>
  <c r="G4431" i="7"/>
  <c r="G4440" i="7"/>
  <c r="G4454" i="7"/>
  <c r="G4463" i="7"/>
  <c r="G4472" i="7"/>
  <c r="G4486" i="7"/>
  <c r="G4495" i="7"/>
  <c r="G4504" i="7"/>
  <c r="G4518" i="7"/>
  <c r="G4527" i="7"/>
  <c r="G4536" i="7"/>
  <c r="G4550" i="7"/>
  <c r="G4559" i="7"/>
  <c r="G4568" i="7"/>
  <c r="G4582" i="7"/>
  <c r="G4591" i="7"/>
  <c r="G4600" i="7"/>
  <c r="G4614" i="7"/>
  <c r="G4623" i="7"/>
  <c r="G4632" i="7"/>
  <c r="G4646" i="7"/>
  <c r="G4655" i="7"/>
  <c r="G4664" i="7"/>
  <c r="G4678" i="7"/>
  <c r="G4687" i="7"/>
  <c r="G4696" i="7"/>
  <c r="G4865" i="7"/>
  <c r="G4327" i="7"/>
  <c r="G4519" i="7"/>
  <c r="G4592" i="7"/>
  <c r="G4615" i="7"/>
  <c r="G4647" i="7"/>
  <c r="G4688" i="7"/>
  <c r="G2456" i="7"/>
  <c r="G3149" i="7"/>
  <c r="G3557" i="7"/>
  <c r="G3667" i="7"/>
  <c r="G3740" i="7"/>
  <c r="G3813" i="7"/>
  <c r="G3923" i="7"/>
  <c r="G3996" i="7"/>
  <c r="G4069" i="7"/>
  <c r="G4103" i="7"/>
  <c r="G4135" i="7"/>
  <c r="G4147" i="7"/>
  <c r="G4179" i="7"/>
  <c r="G4212" i="7"/>
  <c r="G4226" i="7"/>
  <c r="G4235" i="7"/>
  <c r="G4244" i="7"/>
  <c r="G4258" i="7"/>
  <c r="G4267" i="7"/>
  <c r="G4276" i="7"/>
  <c r="G4290" i="7"/>
  <c r="G4299" i="7"/>
  <c r="G4308" i="7"/>
  <c r="G4322" i="7"/>
  <c r="G4331" i="7"/>
  <c r="G4340" i="7"/>
  <c r="G4354" i="7"/>
  <c r="G4363" i="7"/>
  <c r="G4372" i="7"/>
  <c r="G4386" i="7"/>
  <c r="G4395" i="7"/>
  <c r="G4404" i="7"/>
  <c r="G4418" i="7"/>
  <c r="G4427" i="7"/>
  <c r="G4436" i="7"/>
  <c r="G4450" i="7"/>
  <c r="G4459" i="7"/>
  <c r="G4468" i="7"/>
  <c r="G4482" i="7"/>
  <c r="G4491" i="7"/>
  <c r="G4500" i="7"/>
  <c r="G4514" i="7"/>
  <c r="G4523" i="7"/>
  <c r="G4532" i="7"/>
  <c r="G4546" i="7"/>
  <c r="G4555" i="7"/>
  <c r="G4564" i="7"/>
  <c r="G4578" i="7"/>
  <c r="G4587" i="7"/>
  <c r="G4596" i="7"/>
  <c r="G4610" i="7"/>
  <c r="G4619" i="7"/>
  <c r="G4628" i="7"/>
  <c r="G4642" i="7"/>
  <c r="G4651" i="7"/>
  <c r="G4660" i="7"/>
  <c r="G4674" i="7"/>
  <c r="G4683" i="7"/>
  <c r="G4692" i="7"/>
  <c r="G3039" i="7"/>
  <c r="G3580" i="7"/>
  <c r="G3653" i="7"/>
  <c r="G3763" i="7"/>
  <c r="G3836" i="7"/>
  <c r="G3909" i="7"/>
  <c r="G4019" i="7"/>
  <c r="G4091" i="7"/>
  <c r="G4123" i="7"/>
  <c r="G4167" i="7"/>
  <c r="G4186" i="7"/>
  <c r="G4191" i="7"/>
  <c r="G4203" i="7"/>
  <c r="G4208" i="7"/>
  <c r="G4222" i="7"/>
  <c r="G4231" i="7"/>
  <c r="G4240" i="7"/>
  <c r="G4254" i="7"/>
  <c r="G4263" i="7"/>
  <c r="G4272" i="7"/>
  <c r="G4286" i="7"/>
  <c r="G4295" i="7"/>
  <c r="G4304" i="7"/>
  <c r="G4318" i="7"/>
  <c r="G4336" i="7"/>
  <c r="G4350" i="7"/>
  <c r="G4359" i="7"/>
  <c r="G4368" i="7"/>
  <c r="G4382" i="7"/>
  <c r="G4400" i="7"/>
  <c r="G4423" i="7"/>
  <c r="G4432" i="7"/>
  <c r="G4464" i="7"/>
  <c r="G4478" i="7"/>
  <c r="G4510" i="7"/>
  <c r="G4542" i="7"/>
  <c r="G4560" i="7"/>
  <c r="G4574" i="7"/>
  <c r="G4606" i="7"/>
  <c r="G4638" i="7"/>
  <c r="G4656" i="7"/>
  <c r="G4679" i="7"/>
  <c r="G4702" i="7"/>
  <c r="G4866" i="7"/>
  <c r="G4232" i="7"/>
  <c r="G4287" i="7"/>
  <c r="G4328" i="7"/>
  <c r="G4342" i="7"/>
  <c r="G4374" i="7"/>
  <c r="G4392" i="7"/>
  <c r="G4447" i="7"/>
  <c r="G4470" i="7"/>
  <c r="G4488" i="7"/>
  <c r="G4534" i="7"/>
  <c r="G4552" i="7"/>
  <c r="G4598" i="7"/>
  <c r="G4616" i="7"/>
  <c r="G4630" i="7"/>
  <c r="G4662" i="7"/>
  <c r="G4680" i="7"/>
  <c r="G4703" i="7"/>
  <c r="G2419" i="7"/>
  <c r="G2413" i="7"/>
  <c r="G2421" i="7"/>
  <c r="G2420" i="7"/>
  <c r="G2417" i="7"/>
  <c r="G2412" i="7"/>
  <c r="G2" i="7"/>
  <c r="H4821" i="7" l="1"/>
  <c r="H4789" i="7"/>
  <c r="H4757" i="7"/>
  <c r="H4741" i="7"/>
  <c r="H4752" i="7"/>
  <c r="H4856" i="7"/>
  <c r="H4868" i="7"/>
  <c r="H4704" i="7"/>
  <c r="H4848" i="7"/>
  <c r="H4864" i="7"/>
  <c r="H4870" i="7"/>
  <c r="H4784" i="7"/>
  <c r="H4818" i="7"/>
  <c r="H4754" i="7"/>
  <c r="H4690" i="7"/>
  <c r="H4255" i="7"/>
  <c r="H3743" i="7"/>
  <c r="H4839" i="7"/>
  <c r="H4775" i="7"/>
  <c r="H4711" i="7"/>
  <c r="H4311" i="7"/>
  <c r="H3799" i="7"/>
  <c r="H4780" i="7"/>
  <c r="H4716" i="7"/>
  <c r="H4367" i="7"/>
  <c r="H3855" i="7"/>
  <c r="H3137" i="7"/>
  <c r="H4841" i="7"/>
  <c r="H4777" i="7"/>
  <c r="H4713" i="7"/>
  <c r="H4487" i="7"/>
  <c r="H3975" i="7"/>
  <c r="H4814" i="7"/>
  <c r="H4718" i="7"/>
  <c r="H4415" i="7"/>
  <c r="H3903" i="7"/>
  <c r="H3510" i="7"/>
  <c r="H3329" i="7"/>
  <c r="H4859" i="7"/>
  <c r="H4795" i="7"/>
  <c r="H4731" i="7"/>
  <c r="H4535" i="7"/>
  <c r="H4023" i="7"/>
  <c r="H4527" i="7"/>
  <c r="H4015" i="7"/>
  <c r="H4683" i="7"/>
  <c r="H4669" i="7"/>
  <c r="H4605" i="7"/>
  <c r="H2583" i="7"/>
  <c r="H4519" i="7"/>
  <c r="H4007" i="7"/>
  <c r="H4642" i="7"/>
  <c r="H4578" i="7"/>
  <c r="H4514" i="7"/>
  <c r="H4450" i="7"/>
  <c r="H4386" i="7"/>
  <c r="H4322" i="7"/>
  <c r="H4258" i="7"/>
  <c r="H4194" i="7"/>
  <c r="H4130" i="7"/>
  <c r="H4066" i="7"/>
  <c r="H4002" i="7"/>
  <c r="H3938" i="7"/>
  <c r="H3874" i="7"/>
  <c r="H3810" i="7"/>
  <c r="H3746" i="7"/>
  <c r="H3682" i="7"/>
  <c r="H3618" i="7"/>
  <c r="H3543" i="7"/>
  <c r="H3440" i="7"/>
  <c r="H3236" i="7"/>
  <c r="H3001" i="7"/>
  <c r="H3687" i="7"/>
  <c r="H3623" i="7"/>
  <c r="H3521" i="7"/>
  <c r="H3409" i="7"/>
  <c r="H3193" i="7"/>
  <c r="H2865" i="7"/>
  <c r="H4644" i="7"/>
  <c r="H4580" i="7"/>
  <c r="H4516" i="7"/>
  <c r="H4452" i="7"/>
  <c r="H4388" i="7"/>
  <c r="H4324" i="7"/>
  <c r="H4260" i="7"/>
  <c r="H4196" i="7"/>
  <c r="H4132" i="7"/>
  <c r="H4068" i="7"/>
  <c r="H4004" i="7"/>
  <c r="H3940" i="7"/>
  <c r="H3876" i="7"/>
  <c r="H3812" i="7"/>
  <c r="H3748" i="7"/>
  <c r="H3684" i="7"/>
  <c r="H3620" i="7"/>
  <c r="H3536" i="7"/>
  <c r="H3392" i="7"/>
  <c r="H3164" i="7"/>
  <c r="H2793" i="7"/>
  <c r="H4617" i="7"/>
  <c r="H4553" i="7"/>
  <c r="H4489" i="7"/>
  <c r="H4425" i="7"/>
  <c r="H4361" i="7"/>
  <c r="H4297" i="7"/>
  <c r="H4233" i="7"/>
  <c r="H4169" i="7"/>
  <c r="H4105" i="7"/>
  <c r="H4041" i="7"/>
  <c r="H3977" i="7"/>
  <c r="H3913" i="7"/>
  <c r="H3849" i="7"/>
  <c r="H3785" i="7"/>
  <c r="H3721" i="7"/>
  <c r="H3657" i="7"/>
  <c r="H3575" i="7"/>
  <c r="H3496" i="7"/>
  <c r="H3388" i="7"/>
  <c r="H3153" i="7"/>
  <c r="H2785" i="7"/>
  <c r="H4638" i="7"/>
  <c r="H4574" i="7"/>
  <c r="H4510" i="7"/>
  <c r="H4446" i="7"/>
  <c r="H4382" i="7"/>
  <c r="H4318" i="7"/>
  <c r="H4254" i="7"/>
  <c r="H4190" i="7"/>
  <c r="H4126" i="7"/>
  <c r="H4062" i="7"/>
  <c r="H3998" i="7"/>
  <c r="H3934" i="7"/>
  <c r="H3870" i="7"/>
  <c r="H3806" i="7"/>
  <c r="H3742" i="7"/>
  <c r="H3678" i="7"/>
  <c r="H3614" i="7"/>
  <c r="H3508" i="7"/>
  <c r="H3337" i="7"/>
  <c r="H3092" i="7"/>
  <c r="H2675" i="7"/>
  <c r="H3063" i="7"/>
  <c r="H3127" i="7"/>
  <c r="H3191" i="7"/>
  <c r="H3255" i="7"/>
  <c r="H3319" i="7"/>
  <c r="H3383" i="7"/>
  <c r="H3447" i="7"/>
  <c r="H3098" i="7"/>
  <c r="H3162" i="7"/>
  <c r="H3226" i="7"/>
  <c r="H3290" i="7"/>
  <c r="H3354" i="7"/>
  <c r="H3418" i="7"/>
  <c r="H3482" i="7"/>
  <c r="H3546" i="7"/>
  <c r="H3117" i="7"/>
  <c r="H3181" i="7"/>
  <c r="H3245" i="7"/>
  <c r="H3309" i="7"/>
  <c r="H3373" i="7"/>
  <c r="H3437" i="7"/>
  <c r="H3501" i="7"/>
  <c r="H3565" i="7"/>
  <c r="H2936" i="7"/>
  <c r="H3000" i="7"/>
  <c r="H3064" i="7"/>
  <c r="H3128" i="7"/>
  <c r="H3192" i="7"/>
  <c r="H3256" i="7"/>
  <c r="H3320" i="7"/>
  <c r="H3099" i="7"/>
  <c r="H3163" i="7"/>
  <c r="H3227" i="7"/>
  <c r="H3291" i="7"/>
  <c r="H3355" i="7"/>
  <c r="H3419" i="7"/>
  <c r="H3483" i="7"/>
  <c r="H3547" i="7"/>
  <c r="H2958" i="7"/>
  <c r="H4760" i="7"/>
  <c r="H4810" i="7"/>
  <c r="H4746" i="7"/>
  <c r="H4687" i="7"/>
  <c r="H4191" i="7"/>
  <c r="H4541" i="7"/>
  <c r="H4831" i="7"/>
  <c r="H4767" i="7"/>
  <c r="H4703" i="7"/>
  <c r="H4247" i="7"/>
  <c r="H3735" i="7"/>
  <c r="H4772" i="7"/>
  <c r="H4708" i="7"/>
  <c r="H4303" i="7"/>
  <c r="H3791" i="7"/>
  <c r="H2753" i="7"/>
  <c r="H4833" i="7"/>
  <c r="H4769" i="7"/>
  <c r="H4705" i="7"/>
  <c r="H4423" i="7"/>
  <c r="H3911" i="7"/>
  <c r="H4798" i="7"/>
  <c r="H4710" i="7"/>
  <c r="H4351" i="7"/>
  <c r="H3839" i="7"/>
  <c r="H3473" i="7"/>
  <c r="H3265" i="7"/>
  <c r="H4851" i="7"/>
  <c r="H4787" i="7"/>
  <c r="H4723" i="7"/>
  <c r="H4471" i="7"/>
  <c r="H3959" i="7"/>
  <c r="H4463" i="7"/>
  <c r="H3951" i="7"/>
  <c r="H4686" i="7"/>
  <c r="H4661" i="7"/>
  <c r="H4597" i="7"/>
  <c r="H4869" i="7"/>
  <c r="H4455" i="7"/>
  <c r="H3943" i="7"/>
  <c r="H4634" i="7"/>
  <c r="H4570" i="7"/>
  <c r="H4506" i="7"/>
  <c r="H4442" i="7"/>
  <c r="H4378" i="7"/>
  <c r="H4314" i="7"/>
  <c r="H4250" i="7"/>
  <c r="H4186" i="7"/>
  <c r="H4122" i="7"/>
  <c r="H4058" i="7"/>
  <c r="H3994" i="7"/>
  <c r="H3930" i="7"/>
  <c r="H3866" i="7"/>
  <c r="H3802" i="7"/>
  <c r="H3738" i="7"/>
  <c r="H3674" i="7"/>
  <c r="H3610" i="7"/>
  <c r="H3540" i="7"/>
  <c r="H3433" i="7"/>
  <c r="H3204" i="7"/>
  <c r="H2937" i="7"/>
  <c r="H3679" i="7"/>
  <c r="H3615" i="7"/>
  <c r="H3512" i="7"/>
  <c r="H3372" i="7"/>
  <c r="H3161" i="7"/>
  <c r="H2801" i="7"/>
  <c r="H4636" i="7"/>
  <c r="H4572" i="7"/>
  <c r="H4508" i="7"/>
  <c r="H4444" i="7"/>
  <c r="H4380" i="7"/>
  <c r="H4316" i="7"/>
  <c r="H4252" i="7"/>
  <c r="H4188" i="7"/>
  <c r="H4124" i="7"/>
  <c r="H4060" i="7"/>
  <c r="H3996" i="7"/>
  <c r="H3932" i="7"/>
  <c r="H3868" i="7"/>
  <c r="H3804" i="7"/>
  <c r="H3740" i="7"/>
  <c r="H3676" i="7"/>
  <c r="H3612" i="7"/>
  <c r="H3527" i="7"/>
  <c r="H3385" i="7"/>
  <c r="H3132" i="7"/>
  <c r="H2729" i="7"/>
  <c r="H4609" i="7"/>
  <c r="H4545" i="7"/>
  <c r="H4481" i="7"/>
  <c r="H4417" i="7"/>
  <c r="H4353" i="7"/>
  <c r="H4289" i="7"/>
  <c r="H4225" i="7"/>
  <c r="H4161" i="7"/>
  <c r="H4097" i="7"/>
  <c r="H4033" i="7"/>
  <c r="H3969" i="7"/>
  <c r="H3905" i="7"/>
  <c r="H3841" i="7"/>
  <c r="H3777" i="7"/>
  <c r="H3713" i="7"/>
  <c r="H3649" i="7"/>
  <c r="H3572" i="7"/>
  <c r="H3487" i="7"/>
  <c r="H3368" i="7"/>
  <c r="H3121" i="7"/>
  <c r="H2721" i="7"/>
  <c r="H4630" i="7"/>
  <c r="H4566" i="7"/>
  <c r="H4502" i="7"/>
  <c r="H4438" i="7"/>
  <c r="H4374" i="7"/>
  <c r="H4310" i="7"/>
  <c r="H4246" i="7"/>
  <c r="H4182" i="7"/>
  <c r="H4118" i="7"/>
  <c r="H4054" i="7"/>
  <c r="H3990" i="7"/>
  <c r="H3926" i="7"/>
  <c r="H3862" i="7"/>
  <c r="H3798" i="7"/>
  <c r="H3734" i="7"/>
  <c r="H3670" i="7"/>
  <c r="H3606" i="7"/>
  <c r="H3502" i="7"/>
  <c r="H3316" i="7"/>
  <c r="H3060" i="7"/>
  <c r="H2620" i="7"/>
  <c r="H3071" i="7"/>
  <c r="H3135" i="7"/>
  <c r="H3199" i="7"/>
  <c r="H3263" i="7"/>
  <c r="H3327" i="7"/>
  <c r="H3391" i="7"/>
  <c r="H3455" i="7"/>
  <c r="H3106" i="7"/>
  <c r="H3170" i="7"/>
  <c r="H3234" i="7"/>
  <c r="H3298" i="7"/>
  <c r="H3362" i="7"/>
  <c r="H3426" i="7"/>
  <c r="H3490" i="7"/>
  <c r="H3554" i="7"/>
  <c r="H3125" i="7"/>
  <c r="H3189" i="7"/>
  <c r="H3253" i="7"/>
  <c r="H3317" i="7"/>
  <c r="H3381" i="7"/>
  <c r="H3445" i="7"/>
  <c r="H3509" i="7"/>
  <c r="H3573" i="7"/>
  <c r="H2944" i="7"/>
  <c r="H3008" i="7"/>
  <c r="H3072" i="7"/>
  <c r="H3136" i="7"/>
  <c r="H3200" i="7"/>
  <c r="H3264" i="7"/>
  <c r="H3328" i="7"/>
  <c r="H3107" i="7"/>
  <c r="H3171" i="7"/>
  <c r="H3235" i="7"/>
  <c r="H3299" i="7"/>
  <c r="H3363" i="7"/>
  <c r="H3427" i="7"/>
  <c r="H3491" i="7"/>
  <c r="H4736" i="7"/>
  <c r="H4802" i="7"/>
  <c r="H4738" i="7"/>
  <c r="H4639" i="7"/>
  <c r="H4127" i="7"/>
  <c r="H4501" i="7"/>
  <c r="H4823" i="7"/>
  <c r="H4759" i="7"/>
  <c r="H4695" i="7"/>
  <c r="H4183" i="7"/>
  <c r="H4852" i="7"/>
  <c r="H4764" i="7"/>
  <c r="H4700" i="7"/>
  <c r="H4239" i="7"/>
  <c r="H3727" i="7"/>
  <c r="H2686" i="7"/>
  <c r="H4825" i="7"/>
  <c r="H4761" i="7"/>
  <c r="H4697" i="7"/>
  <c r="H4359" i="7"/>
  <c r="H3847" i="7"/>
  <c r="H4782" i="7"/>
  <c r="H4702" i="7"/>
  <c r="H4287" i="7"/>
  <c r="H3775" i="7"/>
  <c r="H3457" i="7"/>
  <c r="H4862" i="7"/>
  <c r="H4843" i="7"/>
  <c r="H4779" i="7"/>
  <c r="H4715" i="7"/>
  <c r="H4407" i="7"/>
  <c r="H3895" i="7"/>
  <c r="H4399" i="7"/>
  <c r="H3887" i="7"/>
  <c r="H4665" i="7"/>
  <c r="H4653" i="7"/>
  <c r="H4589" i="7"/>
  <c r="H4861" i="7"/>
  <c r="H4391" i="7"/>
  <c r="H3879" i="7"/>
  <c r="H4626" i="7"/>
  <c r="H4562" i="7"/>
  <c r="H4498" i="7"/>
  <c r="H4434" i="7"/>
  <c r="H4370" i="7"/>
  <c r="H4306" i="7"/>
  <c r="H4242" i="7"/>
  <c r="H4178" i="7"/>
  <c r="H4114" i="7"/>
  <c r="H4050" i="7"/>
  <c r="H3986" i="7"/>
  <c r="H3922" i="7"/>
  <c r="H3858" i="7"/>
  <c r="H3794" i="7"/>
  <c r="H3730" i="7"/>
  <c r="H3666" i="7"/>
  <c r="H3599" i="7"/>
  <c r="H3534" i="7"/>
  <c r="H3396" i="7"/>
  <c r="H3172" i="7"/>
  <c r="H2873" i="7"/>
  <c r="H3671" i="7"/>
  <c r="H3607" i="7"/>
  <c r="H3503" i="7"/>
  <c r="H3352" i="7"/>
  <c r="H3129" i="7"/>
  <c r="H2737" i="7"/>
  <c r="H4628" i="7"/>
  <c r="H4564" i="7"/>
  <c r="H4500" i="7"/>
  <c r="H4436" i="7"/>
  <c r="H4372" i="7"/>
  <c r="H4308" i="7"/>
  <c r="H4244" i="7"/>
  <c r="H4180" i="7"/>
  <c r="H4116" i="7"/>
  <c r="H4052" i="7"/>
  <c r="H3988" i="7"/>
  <c r="H3924" i="7"/>
  <c r="H3860" i="7"/>
  <c r="H3796" i="7"/>
  <c r="H3732" i="7"/>
  <c r="H3668" i="7"/>
  <c r="H3604" i="7"/>
  <c r="H3524" i="7"/>
  <c r="H3348" i="7"/>
  <c r="H3100" i="7"/>
  <c r="H2487" i="7"/>
  <c r="H4601" i="7"/>
  <c r="H4537" i="7"/>
  <c r="H4473" i="7"/>
  <c r="H4409" i="7"/>
  <c r="H4345" i="7"/>
  <c r="H4281" i="7"/>
  <c r="H4217" i="7"/>
  <c r="H4153" i="7"/>
  <c r="H4089" i="7"/>
  <c r="H4025" i="7"/>
  <c r="H3961" i="7"/>
  <c r="H3897" i="7"/>
  <c r="H3833" i="7"/>
  <c r="H3769" i="7"/>
  <c r="H3705" i="7"/>
  <c r="H3641" i="7"/>
  <c r="H3569" i="7"/>
  <c r="H3484" i="7"/>
  <c r="H3361" i="7"/>
  <c r="H3089" i="7"/>
  <c r="H2455" i="7"/>
  <c r="H4622" i="7"/>
  <c r="H4558" i="7"/>
  <c r="H4494" i="7"/>
  <c r="H4430" i="7"/>
  <c r="H4366" i="7"/>
  <c r="H4302" i="7"/>
  <c r="H4238" i="7"/>
  <c r="H4174" i="7"/>
  <c r="H4110" i="7"/>
  <c r="H4046" i="7"/>
  <c r="H3982" i="7"/>
  <c r="H3918" i="7"/>
  <c r="H3854" i="7"/>
  <c r="H3790" i="7"/>
  <c r="H3726" i="7"/>
  <c r="H3662" i="7"/>
  <c r="H3592" i="7"/>
  <c r="H3468" i="7"/>
  <c r="H3284" i="7"/>
  <c r="H3028" i="7"/>
  <c r="H3015" i="7"/>
  <c r="H3079" i="7"/>
  <c r="H3143" i="7"/>
  <c r="H3207" i="7"/>
  <c r="H3271" i="7"/>
  <c r="H3335" i="7"/>
  <c r="H3399" i="7"/>
  <c r="H3050" i="7"/>
  <c r="H3114" i="7"/>
  <c r="H3178" i="7"/>
  <c r="H3242" i="7"/>
  <c r="H3306" i="7"/>
  <c r="H3370" i="7"/>
  <c r="H3434" i="7"/>
  <c r="H3498" i="7"/>
  <c r="H3562" i="7"/>
  <c r="H3133" i="7"/>
  <c r="H3197" i="7"/>
  <c r="H3261" i="7"/>
  <c r="H3325" i="7"/>
  <c r="H3389" i="7"/>
  <c r="H3453" i="7"/>
  <c r="H3517" i="7"/>
  <c r="H3581" i="7"/>
  <c r="H2952" i="7"/>
  <c r="H3016" i="7"/>
  <c r="H3080" i="7"/>
  <c r="H3144" i="7"/>
  <c r="H3208" i="7"/>
  <c r="H3272" i="7"/>
  <c r="H3051" i="7"/>
  <c r="H3115" i="7"/>
  <c r="H3179" i="7"/>
  <c r="H3243" i="7"/>
  <c r="H3307" i="7"/>
  <c r="H3371" i="7"/>
  <c r="H3435" i="7"/>
  <c r="H3499" i="7"/>
  <c r="H4712" i="7"/>
  <c r="H4794" i="7"/>
  <c r="H4730" i="7"/>
  <c r="H4575" i="7"/>
  <c r="H4063" i="7"/>
  <c r="H4866" i="7"/>
  <c r="H4815" i="7"/>
  <c r="H4751" i="7"/>
  <c r="H4631" i="7"/>
  <c r="H4119" i="7"/>
  <c r="H4828" i="7"/>
  <c r="H4756" i="7"/>
  <c r="H4692" i="7"/>
  <c r="H4175" i="7"/>
  <c r="H4525" i="7"/>
  <c r="H4844" i="7"/>
  <c r="H4817" i="7"/>
  <c r="H4753" i="7"/>
  <c r="H4689" i="7"/>
  <c r="H4295" i="7"/>
  <c r="H3783" i="7"/>
  <c r="H4758" i="7"/>
  <c r="H4694" i="7"/>
  <c r="H4223" i="7"/>
  <c r="H4565" i="7"/>
  <c r="H3420" i="7"/>
  <c r="H4846" i="7"/>
  <c r="H4835" i="7"/>
  <c r="H4771" i="7"/>
  <c r="H4707" i="7"/>
  <c r="H4343" i="7"/>
  <c r="H3831" i="7"/>
  <c r="H4335" i="7"/>
  <c r="H3823" i="7"/>
  <c r="H4673" i="7"/>
  <c r="H4645" i="7"/>
  <c r="H4581" i="7"/>
  <c r="H4853" i="7"/>
  <c r="H4327" i="7"/>
  <c r="H3815" i="7"/>
  <c r="H4618" i="7"/>
  <c r="H4554" i="7"/>
  <c r="H4490" i="7"/>
  <c r="H4426" i="7"/>
  <c r="H4362" i="7"/>
  <c r="H4298" i="7"/>
  <c r="H4234" i="7"/>
  <c r="H4170" i="7"/>
  <c r="H4106" i="7"/>
  <c r="H4042" i="7"/>
  <c r="H3978" i="7"/>
  <c r="H3914" i="7"/>
  <c r="H3850" i="7"/>
  <c r="H3786" i="7"/>
  <c r="H3722" i="7"/>
  <c r="H3658" i="7"/>
  <c r="H3582" i="7"/>
  <c r="H3497" i="7"/>
  <c r="H3376" i="7"/>
  <c r="H3140" i="7"/>
  <c r="H2809" i="7"/>
  <c r="H3663" i="7"/>
  <c r="H3596" i="7"/>
  <c r="H3500" i="7"/>
  <c r="H3345" i="7"/>
  <c r="H3097" i="7"/>
  <c r="H2519" i="7"/>
  <c r="H4620" i="7"/>
  <c r="H4556" i="7"/>
  <c r="H4492" i="7"/>
  <c r="H4428" i="7"/>
  <c r="H4364" i="7"/>
  <c r="H4300" i="7"/>
  <c r="H4236" i="7"/>
  <c r="H4172" i="7"/>
  <c r="H4108" i="7"/>
  <c r="H4044" i="7"/>
  <c r="H3980" i="7"/>
  <c r="H3916" i="7"/>
  <c r="H3852" i="7"/>
  <c r="H3788" i="7"/>
  <c r="H3724" i="7"/>
  <c r="H3660" i="7"/>
  <c r="H3601" i="7"/>
  <c r="H3481" i="7"/>
  <c r="H3324" i="7"/>
  <c r="H3068" i="7"/>
  <c r="H4657" i="7"/>
  <c r="H4593" i="7"/>
  <c r="H4529" i="7"/>
  <c r="H4465" i="7"/>
  <c r="H4401" i="7"/>
  <c r="H4337" i="7"/>
  <c r="H4273" i="7"/>
  <c r="H4209" i="7"/>
  <c r="H4145" i="7"/>
  <c r="H4081" i="7"/>
  <c r="H4017" i="7"/>
  <c r="H3953" i="7"/>
  <c r="H3889" i="7"/>
  <c r="H3825" i="7"/>
  <c r="H3761" i="7"/>
  <c r="H3697" i="7"/>
  <c r="H3633" i="7"/>
  <c r="H3560" i="7"/>
  <c r="H3478" i="7"/>
  <c r="H3313" i="7"/>
  <c r="H3057" i="7"/>
  <c r="H4678" i="7"/>
  <c r="H4614" i="7"/>
  <c r="H4550" i="7"/>
  <c r="H4486" i="7"/>
  <c r="H4422" i="7"/>
  <c r="H4358" i="7"/>
  <c r="H4294" i="7"/>
  <c r="H4230" i="7"/>
  <c r="H4166" i="7"/>
  <c r="H4102" i="7"/>
  <c r="H4038" i="7"/>
  <c r="H3974" i="7"/>
  <c r="H3910" i="7"/>
  <c r="H3846" i="7"/>
  <c r="H3782" i="7"/>
  <c r="H3718" i="7"/>
  <c r="H3654" i="7"/>
  <c r="H3586" i="7"/>
  <c r="H3428" i="7"/>
  <c r="H3252" i="7"/>
  <c r="H2969" i="7"/>
  <c r="H3023" i="7"/>
  <c r="H3087" i="7"/>
  <c r="H3151" i="7"/>
  <c r="H3215" i="7"/>
  <c r="H3279" i="7"/>
  <c r="H3343" i="7"/>
  <c r="H3407" i="7"/>
  <c r="H3058" i="7"/>
  <c r="H3122" i="7"/>
  <c r="H3186" i="7"/>
  <c r="H3250" i="7"/>
  <c r="H3314" i="7"/>
  <c r="H3378" i="7"/>
  <c r="H3442" i="7"/>
  <c r="H3506" i="7"/>
  <c r="H3077" i="7"/>
  <c r="H3141" i="7"/>
  <c r="H3205" i="7"/>
  <c r="H3269" i="7"/>
  <c r="H3333" i="7"/>
  <c r="H3397" i="7"/>
  <c r="H3461" i="7"/>
  <c r="H3525" i="7"/>
  <c r="H3589" i="7"/>
  <c r="H2960" i="7"/>
  <c r="H3024" i="7"/>
  <c r="H3088" i="7"/>
  <c r="H3152" i="7"/>
  <c r="H4858" i="7"/>
  <c r="H4786" i="7"/>
  <c r="H4722" i="7"/>
  <c r="H4511" i="7"/>
  <c r="H3999" i="7"/>
  <c r="H4850" i="7"/>
  <c r="H4807" i="7"/>
  <c r="H4743" i="7"/>
  <c r="H4567" i="7"/>
  <c r="H4055" i="7"/>
  <c r="H4812" i="7"/>
  <c r="H4748" i="7"/>
  <c r="H4623" i="7"/>
  <c r="H4111" i="7"/>
  <c r="H3518" i="7"/>
  <c r="H4836" i="7"/>
  <c r="H4809" i="7"/>
  <c r="H4745" i="7"/>
  <c r="H4682" i="7"/>
  <c r="H4231" i="7"/>
  <c r="H3719" i="7"/>
  <c r="H4750" i="7"/>
  <c r="H4671" i="7"/>
  <c r="H4159" i="7"/>
  <c r="H4485" i="7"/>
  <c r="H3400" i="7"/>
  <c r="H4822" i="7"/>
  <c r="H4827" i="7"/>
  <c r="H4763" i="7"/>
  <c r="H4699" i="7"/>
  <c r="H4279" i="7"/>
  <c r="H4696" i="7"/>
  <c r="H4271" i="7"/>
  <c r="H3759" i="7"/>
  <c r="H4684" i="7"/>
  <c r="H4637" i="7"/>
  <c r="H4549" i="7"/>
  <c r="H4701" i="7"/>
  <c r="H4263" i="7"/>
  <c r="H3751" i="7"/>
  <c r="H4610" i="7"/>
  <c r="H4546" i="7"/>
  <c r="H4482" i="7"/>
  <c r="H4418" i="7"/>
  <c r="H4354" i="7"/>
  <c r="H4290" i="7"/>
  <c r="H4226" i="7"/>
  <c r="H4162" i="7"/>
  <c r="H4098" i="7"/>
  <c r="H4034" i="7"/>
  <c r="H3970" i="7"/>
  <c r="H3906" i="7"/>
  <c r="H3842" i="7"/>
  <c r="H3778" i="7"/>
  <c r="H3714" i="7"/>
  <c r="H3650" i="7"/>
  <c r="H3576" i="7"/>
  <c r="H3488" i="7"/>
  <c r="H3369" i="7"/>
  <c r="H3108" i="7"/>
  <c r="H2745" i="7"/>
  <c r="H3655" i="7"/>
  <c r="H3593" i="7"/>
  <c r="H3494" i="7"/>
  <c r="H3321" i="7"/>
  <c r="H3065" i="7"/>
  <c r="H4676" i="7"/>
  <c r="H4612" i="7"/>
  <c r="H4548" i="7"/>
  <c r="H4484" i="7"/>
  <c r="H4420" i="7"/>
  <c r="H4356" i="7"/>
  <c r="H4292" i="7"/>
  <c r="H4228" i="7"/>
  <c r="H4164" i="7"/>
  <c r="H4100" i="7"/>
  <c r="H4036" i="7"/>
  <c r="H3972" i="7"/>
  <c r="H3908" i="7"/>
  <c r="H3844" i="7"/>
  <c r="H3780" i="7"/>
  <c r="H3716" i="7"/>
  <c r="H3652" i="7"/>
  <c r="H3590" i="7"/>
  <c r="H3472" i="7"/>
  <c r="H3292" i="7"/>
  <c r="H3036" i="7"/>
  <c r="H4649" i="7"/>
  <c r="H4585" i="7"/>
  <c r="H4521" i="7"/>
  <c r="H4457" i="7"/>
  <c r="H4393" i="7"/>
  <c r="H4329" i="7"/>
  <c r="H4265" i="7"/>
  <c r="H4201" i="7"/>
  <c r="H4137" i="7"/>
  <c r="H4073" i="7"/>
  <c r="H4009" i="7"/>
  <c r="H3945" i="7"/>
  <c r="H3881" i="7"/>
  <c r="H3817" i="7"/>
  <c r="H3753" i="7"/>
  <c r="H3689" i="7"/>
  <c r="H3625" i="7"/>
  <c r="H3551" i="7"/>
  <c r="H3465" i="7"/>
  <c r="H3281" i="7"/>
  <c r="H3025" i="7"/>
  <c r="H4670" i="7"/>
  <c r="H4606" i="7"/>
  <c r="H4542" i="7"/>
  <c r="H4478" i="7"/>
  <c r="H4414" i="7"/>
  <c r="H4350" i="7"/>
  <c r="H4286" i="7"/>
  <c r="H4222" i="7"/>
  <c r="H4158" i="7"/>
  <c r="H4094" i="7"/>
  <c r="H4030" i="7"/>
  <c r="H3966" i="7"/>
  <c r="H3902" i="7"/>
  <c r="H3838" i="7"/>
  <c r="H3774" i="7"/>
  <c r="H3710" i="7"/>
  <c r="H3646" i="7"/>
  <c r="H3566" i="7"/>
  <c r="H3408" i="7"/>
  <c r="H3220" i="7"/>
  <c r="H2905" i="7"/>
  <c r="H3031" i="7"/>
  <c r="H3095" i="7"/>
  <c r="H3159" i="7"/>
  <c r="H3223" i="7"/>
  <c r="H3287" i="7"/>
  <c r="H3351" i="7"/>
  <c r="H3415" i="7"/>
  <c r="H3066" i="7"/>
  <c r="H3130" i="7"/>
  <c r="H3194" i="7"/>
  <c r="H3258" i="7"/>
  <c r="H3322" i="7"/>
  <c r="H3386" i="7"/>
  <c r="H3450" i="7"/>
  <c r="H3514" i="7"/>
  <c r="H3085" i="7"/>
  <c r="H3149" i="7"/>
  <c r="H3213" i="7"/>
  <c r="H3277" i="7"/>
  <c r="H3341" i="7"/>
  <c r="H3405" i="7"/>
  <c r="H3469" i="7"/>
  <c r="H3533" i="7"/>
  <c r="H2904" i="7"/>
  <c r="H2968" i="7"/>
  <c r="H3032" i="7"/>
  <c r="H3096" i="7"/>
  <c r="H3160" i="7"/>
  <c r="H3224" i="7"/>
  <c r="H3288" i="7"/>
  <c r="H3067" i="7"/>
  <c r="H3131" i="7"/>
  <c r="H3195" i="7"/>
  <c r="H3259" i="7"/>
  <c r="H3323" i="7"/>
  <c r="H4816" i="7"/>
  <c r="H4826" i="7"/>
  <c r="H4762" i="7"/>
  <c r="H4698" i="7"/>
  <c r="H4319" i="7"/>
  <c r="H3807" i="7"/>
  <c r="H4847" i="7"/>
  <c r="H4783" i="7"/>
  <c r="H4719" i="7"/>
  <c r="H4375" i="7"/>
  <c r="H3863" i="7"/>
  <c r="H4788" i="7"/>
  <c r="H4724" i="7"/>
  <c r="H4431" i="7"/>
  <c r="H3919" i="7"/>
  <c r="H3169" i="7"/>
  <c r="H4849" i="7"/>
  <c r="H4785" i="7"/>
  <c r="H4721" i="7"/>
  <c r="H4551" i="7"/>
  <c r="H4039" i="7"/>
  <c r="H4830" i="7"/>
  <c r="H4726" i="7"/>
  <c r="H4479" i="7"/>
  <c r="H3967" i="7"/>
  <c r="H3516" i="7"/>
  <c r="H3336" i="7"/>
  <c r="H4867" i="7"/>
  <c r="H4803" i="7"/>
  <c r="H4739" i="7"/>
  <c r="H4599" i="7"/>
  <c r="H4087" i="7"/>
  <c r="H4591" i="7"/>
  <c r="H4079" i="7"/>
  <c r="H4675" i="7"/>
  <c r="H4677" i="7"/>
  <c r="H4613" i="7"/>
  <c r="H2697" i="7"/>
  <c r="H4583" i="7"/>
  <c r="H4071" i="7"/>
  <c r="H4650" i="7"/>
  <c r="H4586" i="7"/>
  <c r="H4522" i="7"/>
  <c r="H4458" i="7"/>
  <c r="H4394" i="7"/>
  <c r="H4330" i="7"/>
  <c r="H4266" i="7"/>
  <c r="H4202" i="7"/>
  <c r="H4138" i="7"/>
  <c r="H4074" i="7"/>
  <c r="H4010" i="7"/>
  <c r="H3946" i="7"/>
  <c r="H3882" i="7"/>
  <c r="H3818" i="7"/>
  <c r="H3754" i="7"/>
  <c r="H3690" i="7"/>
  <c r="H3626" i="7"/>
  <c r="H3552" i="7"/>
  <c r="H3460" i="7"/>
  <c r="H3268" i="7"/>
  <c r="H3012" i="7"/>
  <c r="H3695" i="7"/>
  <c r="H3631" i="7"/>
  <c r="H3558" i="7"/>
  <c r="H3416" i="7"/>
  <c r="H3225" i="7"/>
  <c r="H2929" i="7"/>
  <c r="H4652" i="7"/>
  <c r="H4588" i="7"/>
  <c r="H4524" i="7"/>
  <c r="H4460" i="7"/>
  <c r="H4396" i="7"/>
  <c r="H4332" i="7"/>
  <c r="H4268" i="7"/>
  <c r="H4204" i="7"/>
  <c r="H4140" i="7"/>
  <c r="H4076" i="7"/>
  <c r="H4012" i="7"/>
  <c r="H3948" i="7"/>
  <c r="H3884" i="7"/>
  <c r="H3820" i="7"/>
  <c r="H3756" i="7"/>
  <c r="H3692" i="7"/>
  <c r="H3628" i="7"/>
  <c r="H3545" i="7"/>
  <c r="H3412" i="7"/>
  <c r="H3196" i="7"/>
  <c r="H2857" i="7"/>
  <c r="H4625" i="7"/>
  <c r="H4561" i="7"/>
  <c r="H4497" i="7"/>
  <c r="H4433" i="7"/>
  <c r="H4369" i="7"/>
  <c r="H4305" i="7"/>
  <c r="H4241" i="7"/>
  <c r="H4177" i="7"/>
  <c r="H4113" i="7"/>
  <c r="H4049" i="7"/>
  <c r="H3985" i="7"/>
  <c r="H3921" i="7"/>
  <c r="H3857" i="7"/>
  <c r="H3793" i="7"/>
  <c r="H3729" i="7"/>
  <c r="H3665" i="7"/>
  <c r="H3598" i="7"/>
  <c r="H3505" i="7"/>
  <c r="H3425" i="7"/>
  <c r="H3185" i="7"/>
  <c r="H2849" i="7"/>
  <c r="H4646" i="7"/>
  <c r="H4582" i="7"/>
  <c r="H4518" i="7"/>
  <c r="H4454" i="7"/>
  <c r="H4390" i="7"/>
  <c r="H4326" i="7"/>
  <c r="H4262" i="7"/>
  <c r="H4198" i="7"/>
  <c r="H4134" i="7"/>
  <c r="H4070" i="7"/>
  <c r="H4006" i="7"/>
  <c r="H3942" i="7"/>
  <c r="H3878" i="7"/>
  <c r="H3814" i="7"/>
  <c r="H3750" i="7"/>
  <c r="H3686" i="7"/>
  <c r="H3622" i="7"/>
  <c r="H3511" i="7"/>
  <c r="H3344" i="7"/>
  <c r="H3124" i="7"/>
  <c r="H2713" i="7"/>
  <c r="H3055" i="7"/>
  <c r="H3119" i="7"/>
  <c r="H3183" i="7"/>
  <c r="H3247" i="7"/>
  <c r="H3311" i="7"/>
  <c r="H3375" i="7"/>
  <c r="H3439" i="7"/>
  <c r="H3090" i="7"/>
  <c r="H3154" i="7"/>
  <c r="H3218" i="7"/>
  <c r="H3282" i="7"/>
  <c r="H3346" i="7"/>
  <c r="H3410" i="7"/>
  <c r="H3474" i="7"/>
  <c r="H3538" i="7"/>
  <c r="H3109" i="7"/>
  <c r="H3173" i="7"/>
  <c r="H3237" i="7"/>
  <c r="H3301" i="7"/>
  <c r="H3365" i="7"/>
  <c r="H3429" i="7"/>
  <c r="H3493" i="7"/>
  <c r="H3557" i="7"/>
  <c r="H2928" i="7"/>
  <c r="H2992" i="7"/>
  <c r="H3056" i="7"/>
  <c r="H3120" i="7"/>
  <c r="H3184" i="7"/>
  <c r="H3248" i="7"/>
  <c r="H3312" i="7"/>
  <c r="H3091" i="7"/>
  <c r="H3155" i="7"/>
  <c r="H3219" i="7"/>
  <c r="H3283" i="7"/>
  <c r="H3347" i="7"/>
  <c r="H3411" i="7"/>
  <c r="H3475" i="7"/>
  <c r="H3539" i="7"/>
  <c r="H4447" i="7"/>
  <c r="H4735" i="7"/>
  <c r="H4740" i="7"/>
  <c r="H4820" i="7"/>
  <c r="H4167" i="7"/>
  <c r="H4095" i="7"/>
  <c r="H4819" i="7"/>
  <c r="H4681" i="7"/>
  <c r="H4629" i="7"/>
  <c r="H4666" i="7"/>
  <c r="H4410" i="7"/>
  <c r="H4154" i="7"/>
  <c r="H3898" i="7"/>
  <c r="H3642" i="7"/>
  <c r="H3076" i="7"/>
  <c r="H3463" i="7"/>
  <c r="H4604" i="7"/>
  <c r="H4348" i="7"/>
  <c r="H4092" i="7"/>
  <c r="H3836" i="7"/>
  <c r="H3584" i="7"/>
  <c r="H4641" i="7"/>
  <c r="H4385" i="7"/>
  <c r="H4129" i="7"/>
  <c r="H3873" i="7"/>
  <c r="H3617" i="7"/>
  <c r="H2977" i="7"/>
  <c r="H4470" i="7"/>
  <c r="H4214" i="7"/>
  <c r="H3958" i="7"/>
  <c r="H3702" i="7"/>
  <c r="H3188" i="7"/>
  <c r="H3167" i="7"/>
  <c r="H3423" i="7"/>
  <c r="H3266" i="7"/>
  <c r="H3522" i="7"/>
  <c r="H3285" i="7"/>
  <c r="H3541" i="7"/>
  <c r="H3104" i="7"/>
  <c r="H3296" i="7"/>
  <c r="H3187" i="7"/>
  <c r="H3339" i="7"/>
  <c r="H3467" i="7"/>
  <c r="H3579" i="7"/>
  <c r="H2998" i="7"/>
  <c r="H3062" i="7"/>
  <c r="H3126" i="7"/>
  <c r="H3190" i="7"/>
  <c r="H3254" i="7"/>
  <c r="H3318" i="7"/>
  <c r="H3382" i="7"/>
  <c r="H3446" i="7"/>
  <c r="H2587" i="7"/>
  <c r="H2700" i="7"/>
  <c r="H2764" i="7"/>
  <c r="H2828" i="7"/>
  <c r="H2892" i="7"/>
  <c r="H2956" i="7"/>
  <c r="H4659" i="7"/>
  <c r="H4595" i="7"/>
  <c r="H4531" i="7"/>
  <c r="H4467" i="7"/>
  <c r="H4403" i="7"/>
  <c r="H4339" i="7"/>
  <c r="H4275" i="7"/>
  <c r="H4211" i="7"/>
  <c r="H4147" i="7"/>
  <c r="H4083" i="7"/>
  <c r="H4019" i="7"/>
  <c r="H3955" i="7"/>
  <c r="H3891" i="7"/>
  <c r="H3827" i="7"/>
  <c r="H3763" i="7"/>
  <c r="H3699" i="7"/>
  <c r="H3635" i="7"/>
  <c r="H3553" i="7"/>
  <c r="H3448" i="7"/>
  <c r="H3241" i="7"/>
  <c r="H2961" i="7"/>
  <c r="H4664" i="7"/>
  <c r="H4600" i="7"/>
  <c r="H4536" i="7"/>
  <c r="H4472" i="7"/>
  <c r="H4408" i="7"/>
  <c r="H4344" i="7"/>
  <c r="H4280" i="7"/>
  <c r="H4216" i="7"/>
  <c r="H4152" i="7"/>
  <c r="H4088" i="7"/>
  <c r="H4024" i="7"/>
  <c r="H3960" i="7"/>
  <c r="H3896" i="7"/>
  <c r="H3832" i="7"/>
  <c r="H3768" i="7"/>
  <c r="H3704" i="7"/>
  <c r="H3640" i="7"/>
  <c r="H3568" i="7"/>
  <c r="H3486" i="7"/>
  <c r="H3308" i="7"/>
  <c r="H3052" i="7"/>
  <c r="H4533" i="7"/>
  <c r="H4421" i="7"/>
  <c r="H4357" i="7"/>
  <c r="H4293" i="7"/>
  <c r="H4229" i="7"/>
  <c r="H4165" i="7"/>
  <c r="H4101" i="7"/>
  <c r="H4037" i="7"/>
  <c r="H3973" i="7"/>
  <c r="H3909" i="7"/>
  <c r="H3845" i="7"/>
  <c r="H3781" i="7"/>
  <c r="H3717" i="7"/>
  <c r="H3653" i="7"/>
  <c r="H3591" i="7"/>
  <c r="H3041" i="7"/>
  <c r="H2387" i="7"/>
  <c r="H2658" i="7"/>
  <c r="H2570" i="7"/>
  <c r="H2474" i="7"/>
  <c r="H2410" i="7"/>
  <c r="H968" i="7"/>
  <c r="H2894" i="7"/>
  <c r="H2830" i="7"/>
  <c r="H2766" i="7"/>
  <c r="H2702" i="7"/>
  <c r="H2596" i="7"/>
  <c r="H2138" i="7"/>
  <c r="H1956" i="7"/>
  <c r="H3019" i="7"/>
  <c r="H2955" i="7"/>
  <c r="H2891" i="7"/>
  <c r="H2827" i="7"/>
  <c r="H2763" i="7"/>
  <c r="H2699" i="7"/>
  <c r="H2639" i="7"/>
  <c r="H2411" i="7"/>
  <c r="H2840" i="7"/>
  <c r="H2776" i="7"/>
  <c r="H2712" i="7"/>
  <c r="H2571" i="7"/>
  <c r="H3061" i="7"/>
  <c r="H2997" i="7"/>
  <c r="H2933" i="7"/>
  <c r="H2869" i="7"/>
  <c r="H2805" i="7"/>
  <c r="H2741" i="7"/>
  <c r="H2679" i="7"/>
  <c r="H2439" i="7"/>
  <c r="H2994" i="7"/>
  <c r="H2930" i="7"/>
  <c r="H2866" i="7"/>
  <c r="H2802" i="7"/>
  <c r="H2738" i="7"/>
  <c r="H2676" i="7"/>
  <c r="H2499" i="7"/>
  <c r="H3007" i="7"/>
  <c r="H2943" i="7"/>
  <c r="H2879" i="7"/>
  <c r="H2815" i="7"/>
  <c r="H2751" i="7"/>
  <c r="H2684" i="7"/>
  <c r="H2559" i="7"/>
  <c r="H2399" i="7"/>
  <c r="H2335" i="7"/>
  <c r="H2271" i="7"/>
  <c r="H2207" i="7"/>
  <c r="H2143" i="7"/>
  <c r="H1998" i="7"/>
  <c r="H1574" i="7"/>
  <c r="H4832" i="7"/>
  <c r="H4383" i="7"/>
  <c r="H4727" i="7"/>
  <c r="H4732" i="7"/>
  <c r="H4865" i="7"/>
  <c r="H4103" i="7"/>
  <c r="H4031" i="7"/>
  <c r="H4811" i="7"/>
  <c r="H4655" i="7"/>
  <c r="H4621" i="7"/>
  <c r="H4658" i="7"/>
  <c r="H4402" i="7"/>
  <c r="H4146" i="7"/>
  <c r="H3890" i="7"/>
  <c r="H3634" i="7"/>
  <c r="H3044" i="7"/>
  <c r="H3436" i="7"/>
  <c r="H4596" i="7"/>
  <c r="H4340" i="7"/>
  <c r="H4084" i="7"/>
  <c r="H3828" i="7"/>
  <c r="H3578" i="7"/>
  <c r="H4633" i="7"/>
  <c r="H4377" i="7"/>
  <c r="H4121" i="7"/>
  <c r="H3865" i="7"/>
  <c r="H3609" i="7"/>
  <c r="H2913" i="7"/>
  <c r="H4462" i="7"/>
  <c r="H4206" i="7"/>
  <c r="H3950" i="7"/>
  <c r="H3694" i="7"/>
  <c r="H3156" i="7"/>
  <c r="H3175" i="7"/>
  <c r="H3431" i="7"/>
  <c r="H3274" i="7"/>
  <c r="H3530" i="7"/>
  <c r="H3293" i="7"/>
  <c r="H3549" i="7"/>
  <c r="H3112" i="7"/>
  <c r="H3304" i="7"/>
  <c r="H3203" i="7"/>
  <c r="H3379" i="7"/>
  <c r="H3507" i="7"/>
  <c r="H3587" i="7"/>
  <c r="H3006" i="7"/>
  <c r="H3070" i="7"/>
  <c r="H3134" i="7"/>
  <c r="H3198" i="7"/>
  <c r="H3262" i="7"/>
  <c r="H3326" i="7"/>
  <c r="H3390" i="7"/>
  <c r="H3454" i="7"/>
  <c r="H2607" i="7"/>
  <c r="H2708" i="7"/>
  <c r="H2772" i="7"/>
  <c r="H2836" i="7"/>
  <c r="H2900" i="7"/>
  <c r="H2964" i="7"/>
  <c r="H4651" i="7"/>
  <c r="H4587" i="7"/>
  <c r="H4523" i="7"/>
  <c r="H4459" i="7"/>
  <c r="H4395" i="7"/>
  <c r="H4331" i="7"/>
  <c r="H4267" i="7"/>
  <c r="H4203" i="7"/>
  <c r="H4139" i="7"/>
  <c r="H4075" i="7"/>
  <c r="H4011" i="7"/>
  <c r="H3947" i="7"/>
  <c r="H3883" i="7"/>
  <c r="H3819" i="7"/>
  <c r="H3755" i="7"/>
  <c r="H3691" i="7"/>
  <c r="H3627" i="7"/>
  <c r="H3544" i="7"/>
  <c r="H3441" i="7"/>
  <c r="H3209" i="7"/>
  <c r="H2897" i="7"/>
  <c r="H4656" i="7"/>
  <c r="H4592" i="7"/>
  <c r="H4528" i="7"/>
  <c r="H4464" i="7"/>
  <c r="H4400" i="7"/>
  <c r="H4336" i="7"/>
  <c r="H4272" i="7"/>
  <c r="H4208" i="7"/>
  <c r="H4144" i="7"/>
  <c r="H4080" i="7"/>
  <c r="H4016" i="7"/>
  <c r="H3952" i="7"/>
  <c r="H3888" i="7"/>
  <c r="H3824" i="7"/>
  <c r="H3760" i="7"/>
  <c r="H3696" i="7"/>
  <c r="H3632" i="7"/>
  <c r="H3559" i="7"/>
  <c r="H3464" i="7"/>
  <c r="H3276" i="7"/>
  <c r="H3020" i="7"/>
  <c r="H4517" i="7"/>
  <c r="H4413" i="7"/>
  <c r="H4349" i="7"/>
  <c r="H4285" i="7"/>
  <c r="H4221" i="7"/>
  <c r="H4157" i="7"/>
  <c r="H4093" i="7"/>
  <c r="H4029" i="7"/>
  <c r="H3965" i="7"/>
  <c r="H3901" i="7"/>
  <c r="H3837" i="7"/>
  <c r="H3773" i="7"/>
  <c r="H3709" i="7"/>
  <c r="H3645" i="7"/>
  <c r="H3588" i="7"/>
  <c r="H3009" i="7"/>
  <c r="H2670" i="7"/>
  <c r="H2618" i="7"/>
  <c r="H2562" i="7"/>
  <c r="H2466" i="7"/>
  <c r="H2402" i="7"/>
  <c r="H2950" i="7"/>
  <c r="H2886" i="7"/>
  <c r="H2822" i="7"/>
  <c r="H2758" i="7"/>
  <c r="H2694" i="7"/>
  <c r="H2579" i="7"/>
  <c r="H2130" i="7"/>
  <c r="H1924" i="7"/>
  <c r="H3011" i="7"/>
  <c r="H2947" i="7"/>
  <c r="H2883" i="7"/>
  <c r="H2819" i="7"/>
  <c r="H2755" i="7"/>
  <c r="H2691" i="7"/>
  <c r="H2636" i="7"/>
  <c r="H2896" i="7"/>
  <c r="H2832" i="7"/>
  <c r="H2768" i="7"/>
  <c r="H2704" i="7"/>
  <c r="H2539" i="7"/>
  <c r="H3053" i="7"/>
  <c r="H2989" i="7"/>
  <c r="H2925" i="7"/>
  <c r="H2861" i="7"/>
  <c r="H2797" i="7"/>
  <c r="H2733" i="7"/>
  <c r="H2615" i="7"/>
  <c r="H2395" i="7"/>
  <c r="H4842" i="7"/>
  <c r="H3935" i="7"/>
  <c r="H4503" i="7"/>
  <c r="H4559" i="7"/>
  <c r="H4801" i="7"/>
  <c r="H4854" i="7"/>
  <c r="H4469" i="7"/>
  <c r="H4755" i="7"/>
  <c r="H4207" i="7"/>
  <c r="H4509" i="7"/>
  <c r="H4602" i="7"/>
  <c r="H4346" i="7"/>
  <c r="H4090" i="7"/>
  <c r="H3834" i="7"/>
  <c r="H3570" i="7"/>
  <c r="H2551" i="7"/>
  <c r="H3289" i="7"/>
  <c r="H4540" i="7"/>
  <c r="H4284" i="7"/>
  <c r="H4028" i="7"/>
  <c r="H3772" i="7"/>
  <c r="H3456" i="7"/>
  <c r="H4577" i="7"/>
  <c r="H4321" i="7"/>
  <c r="H4065" i="7"/>
  <c r="H3809" i="7"/>
  <c r="H3548" i="7"/>
  <c r="H4662" i="7"/>
  <c r="H4406" i="7"/>
  <c r="H4150" i="7"/>
  <c r="H3894" i="7"/>
  <c r="H3638" i="7"/>
  <c r="H2841" i="7"/>
  <c r="H3231" i="7"/>
  <c r="H3074" i="7"/>
  <c r="H3330" i="7"/>
  <c r="H3093" i="7"/>
  <c r="H3349" i="7"/>
  <c r="H2912" i="7"/>
  <c r="H3168" i="7"/>
  <c r="H3059" i="7"/>
  <c r="H3211" i="7"/>
  <c r="H3387" i="7"/>
  <c r="H3515" i="7"/>
  <c r="H3595" i="7"/>
  <c r="H3014" i="7"/>
  <c r="H3078" i="7"/>
  <c r="H3142" i="7"/>
  <c r="H3206" i="7"/>
  <c r="H3270" i="7"/>
  <c r="H3334" i="7"/>
  <c r="H3398" i="7"/>
  <c r="H3462" i="7"/>
  <c r="H2637" i="7"/>
  <c r="H2716" i="7"/>
  <c r="H2780" i="7"/>
  <c r="H2844" i="7"/>
  <c r="H2908" i="7"/>
  <c r="H2972" i="7"/>
  <c r="H4643" i="7"/>
  <c r="H4579" i="7"/>
  <c r="H4515" i="7"/>
  <c r="H4451" i="7"/>
  <c r="H4387" i="7"/>
  <c r="H4323" i="7"/>
  <c r="H4259" i="7"/>
  <c r="H4195" i="7"/>
  <c r="H4131" i="7"/>
  <c r="H4067" i="7"/>
  <c r="H4003" i="7"/>
  <c r="H3939" i="7"/>
  <c r="H3875" i="7"/>
  <c r="H3811" i="7"/>
  <c r="H3747" i="7"/>
  <c r="H3683" i="7"/>
  <c r="H3619" i="7"/>
  <c r="H3535" i="7"/>
  <c r="H3404" i="7"/>
  <c r="H3177" i="7"/>
  <c r="H2833" i="7"/>
  <c r="H4648" i="7"/>
  <c r="H4584" i="7"/>
  <c r="H4520" i="7"/>
  <c r="H4456" i="7"/>
  <c r="H4392" i="7"/>
  <c r="H4328" i="7"/>
  <c r="H4264" i="7"/>
  <c r="H4200" i="7"/>
  <c r="H4136" i="7"/>
  <c r="H4072" i="7"/>
  <c r="H4008" i="7"/>
  <c r="H3944" i="7"/>
  <c r="H3880" i="7"/>
  <c r="H3816" i="7"/>
  <c r="H3752" i="7"/>
  <c r="H3688" i="7"/>
  <c r="H3624" i="7"/>
  <c r="H3556" i="7"/>
  <c r="H3444" i="7"/>
  <c r="H3244" i="7"/>
  <c r="H2953" i="7"/>
  <c r="H4477" i="7"/>
  <c r="H4405" i="7"/>
  <c r="H4341" i="7"/>
  <c r="H4277" i="7"/>
  <c r="H4213" i="7"/>
  <c r="H4149" i="7"/>
  <c r="H4085" i="7"/>
  <c r="H4021" i="7"/>
  <c r="H3957" i="7"/>
  <c r="H3893" i="7"/>
  <c r="H3829" i="7"/>
  <c r="H3765" i="7"/>
  <c r="H3701" i="7"/>
  <c r="H3637" i="7"/>
  <c r="H3585" i="7"/>
  <c r="H2945" i="7"/>
  <c r="H2681" i="7"/>
  <c r="H2610" i="7"/>
  <c r="H2554" i="7"/>
  <c r="H2458" i="7"/>
  <c r="H2394" i="7"/>
  <c r="H2942" i="7"/>
  <c r="H2878" i="7"/>
  <c r="H2814" i="7"/>
  <c r="H2750" i="7"/>
  <c r="H2683" i="7"/>
  <c r="H2547" i="7"/>
  <c r="H2030" i="7"/>
  <c r="H1563" i="7"/>
  <c r="H3003" i="7"/>
  <c r="H2939" i="7"/>
  <c r="H2875" i="7"/>
  <c r="H2811" i="7"/>
  <c r="H2747" i="7"/>
  <c r="H2688" i="7"/>
  <c r="H2599" i="7"/>
  <c r="H2888" i="7"/>
  <c r="H2824" i="7"/>
  <c r="H2760" i="7"/>
  <c r="H2696" i="7"/>
  <c r="H2507" i="7"/>
  <c r="H3045" i="7"/>
  <c r="H2981" i="7"/>
  <c r="H2917" i="7"/>
  <c r="H2853" i="7"/>
  <c r="H4834" i="7"/>
  <c r="H3871" i="7"/>
  <c r="H4439" i="7"/>
  <c r="H4495" i="7"/>
  <c r="H4793" i="7"/>
  <c r="H4838" i="7"/>
  <c r="H3519" i="7"/>
  <c r="H4747" i="7"/>
  <c r="H4143" i="7"/>
  <c r="H4493" i="7"/>
  <c r="H4594" i="7"/>
  <c r="H4338" i="7"/>
  <c r="H4082" i="7"/>
  <c r="H3826" i="7"/>
  <c r="H3561" i="7"/>
  <c r="H3703" i="7"/>
  <c r="H3257" i="7"/>
  <c r="H4532" i="7"/>
  <c r="H4276" i="7"/>
  <c r="H4020" i="7"/>
  <c r="H3764" i="7"/>
  <c r="H4778" i="7"/>
  <c r="H4863" i="7"/>
  <c r="H3991" i="7"/>
  <c r="H4047" i="7"/>
  <c r="H4737" i="7"/>
  <c r="H4742" i="7"/>
  <c r="H3393" i="7"/>
  <c r="H4691" i="7"/>
  <c r="H4685" i="7"/>
  <c r="H4693" i="7"/>
  <c r="H4538" i="7"/>
  <c r="H4282" i="7"/>
  <c r="H4026" i="7"/>
  <c r="H3770" i="7"/>
  <c r="H3479" i="7"/>
  <c r="H3647" i="7"/>
  <c r="H3033" i="7"/>
  <c r="H4476" i="7"/>
  <c r="H4220" i="7"/>
  <c r="H3964" i="7"/>
  <c r="H3708" i="7"/>
  <c r="H3260" i="7"/>
  <c r="H4513" i="7"/>
  <c r="H4257" i="7"/>
  <c r="H4001" i="7"/>
  <c r="H3745" i="7"/>
  <c r="H3452" i="7"/>
  <c r="H4598" i="7"/>
  <c r="H4342" i="7"/>
  <c r="H4086" i="7"/>
  <c r="H3830" i="7"/>
  <c r="H3529" i="7"/>
  <c r="H3039" i="7"/>
  <c r="H3295" i="7"/>
  <c r="H3138" i="7"/>
  <c r="H3394" i="7"/>
  <c r="H3157" i="7"/>
  <c r="H3413" i="7"/>
  <c r="H2976" i="7"/>
  <c r="H3216" i="7"/>
  <c r="H3083" i="7"/>
  <c r="H3267" i="7"/>
  <c r="H3403" i="7"/>
  <c r="H3531" i="7"/>
  <c r="H2966" i="7"/>
  <c r="H3030" i="7"/>
  <c r="H3094" i="7"/>
  <c r="H3158" i="7"/>
  <c r="H3222" i="7"/>
  <c r="H3286" i="7"/>
  <c r="H3350" i="7"/>
  <c r="H3414" i="7"/>
  <c r="H2459" i="7"/>
  <c r="H2669" i="7"/>
  <c r="H2732" i="7"/>
  <c r="H2796" i="7"/>
  <c r="H2860" i="7"/>
  <c r="H2924" i="7"/>
  <c r="H2988" i="7"/>
  <c r="H4627" i="7"/>
  <c r="H4563" i="7"/>
  <c r="H4499" i="7"/>
  <c r="H4435" i="7"/>
  <c r="H4371" i="7"/>
  <c r="H4307" i="7"/>
  <c r="H4243" i="7"/>
  <c r="H4179" i="7"/>
  <c r="H4115" i="7"/>
  <c r="H4051" i="7"/>
  <c r="H3987" i="7"/>
  <c r="H3923" i="7"/>
  <c r="H3859" i="7"/>
  <c r="H3795" i="7"/>
  <c r="H3731" i="7"/>
  <c r="H3667" i="7"/>
  <c r="H3600" i="7"/>
  <c r="H3526" i="7"/>
  <c r="H3377" i="7"/>
  <c r="H3113" i="7"/>
  <c r="H2705" i="7"/>
  <c r="H4632" i="7"/>
  <c r="H4568" i="7"/>
  <c r="H4504" i="7"/>
  <c r="H4440" i="7"/>
  <c r="H4376" i="7"/>
  <c r="H4312" i="7"/>
  <c r="H4248" i="7"/>
  <c r="H4184" i="7"/>
  <c r="H4120" i="7"/>
  <c r="H4056" i="7"/>
  <c r="H3992" i="7"/>
  <c r="H3928" i="7"/>
  <c r="H3864" i="7"/>
  <c r="H3800" i="7"/>
  <c r="H3736" i="7"/>
  <c r="H3672" i="7"/>
  <c r="H3608" i="7"/>
  <c r="H3513" i="7"/>
  <c r="H3417" i="7"/>
  <c r="H3180" i="7"/>
  <c r="H2825" i="7"/>
  <c r="H4453" i="7"/>
  <c r="H4389" i="7"/>
  <c r="H4325" i="7"/>
  <c r="H4261" i="7"/>
  <c r="H4197" i="7"/>
  <c r="H4133" i="7"/>
  <c r="H4069" i="7"/>
  <c r="H4005" i="7"/>
  <c r="H3941" i="7"/>
  <c r="H3877" i="7"/>
  <c r="H3813" i="7"/>
  <c r="H3749" i="7"/>
  <c r="H3685" i="7"/>
  <c r="H3621" i="7"/>
  <c r="H3528" i="7"/>
  <c r="H2817" i="7"/>
  <c r="H2572" i="7"/>
  <c r="H2594" i="7"/>
  <c r="H2506" i="7"/>
  <c r="H2442" i="7"/>
  <c r="H2378" i="7"/>
  <c r="H2926" i="7"/>
  <c r="H2862" i="7"/>
  <c r="H2798" i="7"/>
  <c r="H2734" i="7"/>
  <c r="H2659" i="7"/>
  <c r="H2483" i="7"/>
  <c r="H2070" i="7"/>
  <c r="H1378" i="7"/>
  <c r="H2987" i="7"/>
  <c r="H2923" i="7"/>
  <c r="H2859" i="7"/>
  <c r="H2795" i="7"/>
  <c r="H2731" i="7"/>
  <c r="H2671" i="7"/>
  <c r="H2543" i="7"/>
  <c r="H2872" i="7"/>
  <c r="H2808" i="7"/>
  <c r="H2744" i="7"/>
  <c r="H2661" i="7"/>
  <c r="H2443" i="7"/>
  <c r="H3029" i="7"/>
  <c r="H2965" i="7"/>
  <c r="H2901" i="7"/>
  <c r="H2837" i="7"/>
  <c r="H2773" i="7"/>
  <c r="H2709" i="7"/>
  <c r="H2567" i="7"/>
  <c r="H3026" i="7"/>
  <c r="H2962" i="7"/>
  <c r="H4770" i="7"/>
  <c r="H4855" i="7"/>
  <c r="H3927" i="7"/>
  <c r="H3983" i="7"/>
  <c r="H4729" i="7"/>
  <c r="H4734" i="7"/>
  <c r="H3356" i="7"/>
  <c r="H4663" i="7"/>
  <c r="H4688" i="7"/>
  <c r="H4647" i="7"/>
  <c r="H4530" i="7"/>
  <c r="H4274" i="7"/>
  <c r="H4018" i="7"/>
  <c r="H3762" i="7"/>
  <c r="H3476" i="7"/>
  <c r="H3639" i="7"/>
  <c r="H2993" i="7"/>
  <c r="H4468" i="7"/>
  <c r="H4212" i="7"/>
  <c r="H3956" i="7"/>
  <c r="H3700" i="7"/>
  <c r="H3228" i="7"/>
  <c r="H4505" i="7"/>
  <c r="H4249" i="7"/>
  <c r="H3993" i="7"/>
  <c r="H3737" i="7"/>
  <c r="H3432" i="7"/>
  <c r="H4590" i="7"/>
  <c r="H4334" i="7"/>
  <c r="H4078" i="7"/>
  <c r="H3822" i="7"/>
  <c r="H3520" i="7"/>
  <c r="H3047" i="7"/>
  <c r="H3303" i="7"/>
  <c r="H3146" i="7"/>
  <c r="H3402" i="7"/>
  <c r="H3165" i="7"/>
  <c r="H3421" i="7"/>
  <c r="H2984" i="7"/>
  <c r="H3232" i="7"/>
  <c r="H3123" i="7"/>
  <c r="H3275" i="7"/>
  <c r="H3443" i="7"/>
  <c r="H3555" i="7"/>
  <c r="H2974" i="7"/>
  <c r="H3038" i="7"/>
  <c r="H3102" i="7"/>
  <c r="H3166" i="7"/>
  <c r="H3230" i="7"/>
  <c r="H3294" i="7"/>
  <c r="H3358" i="7"/>
  <c r="H3422" i="7"/>
  <c r="H2491" i="7"/>
  <c r="H2672" i="7"/>
  <c r="H2740" i="7"/>
  <c r="H2804" i="7"/>
  <c r="H2868" i="7"/>
  <c r="H2932" i="7"/>
  <c r="H2996" i="7"/>
  <c r="H4619" i="7"/>
  <c r="H4555" i="7"/>
  <c r="H4491" i="7"/>
  <c r="H4427" i="7"/>
  <c r="H4363" i="7"/>
  <c r="H4299" i="7"/>
  <c r="H4235" i="7"/>
  <c r="H4171" i="7"/>
  <c r="H4107" i="7"/>
  <c r="H4043" i="7"/>
  <c r="H3979" i="7"/>
  <c r="H3915" i="7"/>
  <c r="H3851" i="7"/>
  <c r="H3787" i="7"/>
  <c r="H3723" i="7"/>
  <c r="H3659" i="7"/>
  <c r="H3583" i="7"/>
  <c r="H3489" i="7"/>
  <c r="H3340" i="7"/>
  <c r="H3081" i="7"/>
  <c r="H2627" i="7"/>
  <c r="H4624" i="7"/>
  <c r="H4560" i="7"/>
  <c r="H4496" i="7"/>
  <c r="H4432" i="7"/>
  <c r="H4368" i="7"/>
  <c r="H4304" i="7"/>
  <c r="H4240" i="7"/>
  <c r="H4176" i="7"/>
  <c r="H4112" i="7"/>
  <c r="H4048" i="7"/>
  <c r="H3984" i="7"/>
  <c r="H3920" i="7"/>
  <c r="H3856" i="7"/>
  <c r="H3792" i="7"/>
  <c r="H3728" i="7"/>
  <c r="H3664" i="7"/>
  <c r="H3597" i="7"/>
  <c r="H3504" i="7"/>
  <c r="H3380" i="7"/>
  <c r="H3148" i="7"/>
  <c r="H2761" i="7"/>
  <c r="H4445" i="7"/>
  <c r="H4381" i="7"/>
  <c r="H4317" i="7"/>
  <c r="H4253" i="7"/>
  <c r="H4189" i="7"/>
  <c r="H4125" i="7"/>
  <c r="H4061" i="7"/>
  <c r="H3997" i="7"/>
  <c r="H3933" i="7"/>
  <c r="H3869" i="7"/>
  <c r="H3805" i="7"/>
  <c r="H3741" i="7"/>
  <c r="H3677" i="7"/>
  <c r="H3613" i="7"/>
  <c r="H3297" i="7"/>
  <c r="H2674" i="7"/>
  <c r="H2580" i="7"/>
  <c r="H2586" i="7"/>
  <c r="H2498" i="7"/>
  <c r="H2434" i="7"/>
  <c r="H2370" i="7"/>
  <c r="H2918" i="7"/>
  <c r="H2854" i="7"/>
  <c r="H2790" i="7"/>
  <c r="H2726" i="7"/>
  <c r="H2643" i="7"/>
  <c r="H2451" i="7"/>
  <c r="H2067" i="7"/>
  <c r="H3043" i="7"/>
  <c r="H2979" i="7"/>
  <c r="H2915" i="7"/>
  <c r="H2851" i="7"/>
  <c r="H2787" i="7"/>
  <c r="H2723" i="7"/>
  <c r="H2668" i="7"/>
  <c r="H2511" i="7"/>
  <c r="H2864" i="7"/>
  <c r="H2800" i="7"/>
  <c r="H2736" i="7"/>
  <c r="H2645" i="7"/>
  <c r="H2403" i="7"/>
  <c r="H3021" i="7"/>
  <c r="H2957" i="7"/>
  <c r="H2893" i="7"/>
  <c r="H2829" i="7"/>
  <c r="H2765" i="7"/>
  <c r="H2701" i="7"/>
  <c r="H2535" i="7"/>
  <c r="H3018" i="7"/>
  <c r="H2954" i="7"/>
  <c r="H2890" i="7"/>
  <c r="H2826" i="7"/>
  <c r="H2762" i="7"/>
  <c r="H2698" i="7"/>
  <c r="H2591" i="7"/>
  <c r="H2146" i="7"/>
  <c r="H2967" i="7"/>
  <c r="H2903" i="7"/>
  <c r="H2839" i="7"/>
  <c r="H2775" i="7"/>
  <c r="H2711" i="7"/>
  <c r="H2631" i="7"/>
  <c r="H2423" i="7"/>
  <c r="H2359" i="7"/>
  <c r="H2295" i="7"/>
  <c r="H2231" i="7"/>
  <c r="H2167" i="7"/>
  <c r="H2046" i="7"/>
  <c r="H1766" i="7"/>
  <c r="H4714" i="7"/>
  <c r="H4799" i="7"/>
  <c r="H4804" i="7"/>
  <c r="H3233" i="7"/>
  <c r="H4679" i="7"/>
  <c r="H4607" i="7"/>
  <c r="H4706" i="7"/>
  <c r="H4215" i="7"/>
  <c r="H4218" i="7"/>
  <c r="H3567" i="7"/>
  <c r="H3900" i="7"/>
  <c r="H4449" i="7"/>
  <c r="H3801" i="7"/>
  <c r="H4526" i="7"/>
  <c r="H3766" i="7"/>
  <c r="H3239" i="7"/>
  <c r="H3466" i="7"/>
  <c r="H3040" i="7"/>
  <c r="H3251" i="7"/>
  <c r="H3571" i="7"/>
  <c r="H3110" i="7"/>
  <c r="H3278" i="7"/>
  <c r="H3438" i="7"/>
  <c r="H2748" i="7"/>
  <c r="H2916" i="7"/>
  <c r="H4603" i="7"/>
  <c r="H4419" i="7"/>
  <c r="H4251" i="7"/>
  <c r="H4091" i="7"/>
  <c r="H3907" i="7"/>
  <c r="H3739" i="7"/>
  <c r="H3577" i="7"/>
  <c r="H3049" i="7"/>
  <c r="H4576" i="7"/>
  <c r="H4416" i="7"/>
  <c r="H4232" i="7"/>
  <c r="H4064" i="7"/>
  <c r="H3904" i="7"/>
  <c r="H3720" i="7"/>
  <c r="H3550" i="7"/>
  <c r="H3084" i="7"/>
  <c r="H4373" i="7"/>
  <c r="H4205" i="7"/>
  <c r="H4045" i="7"/>
  <c r="H3861" i="7"/>
  <c r="H3693" i="7"/>
  <c r="H3073" i="7"/>
  <c r="H2323" i="7"/>
  <c r="H2386" i="7"/>
  <c r="H2838" i="7"/>
  <c r="H2623" i="7"/>
  <c r="H1606" i="7"/>
  <c r="H2899" i="7"/>
  <c r="H2715" i="7"/>
  <c r="H2880" i="7"/>
  <c r="H2720" i="7"/>
  <c r="H3013" i="7"/>
  <c r="H2845" i="7"/>
  <c r="H2717" i="7"/>
  <c r="H3034" i="7"/>
  <c r="H2922" i="7"/>
  <c r="H2842" i="7"/>
  <c r="H2754" i="7"/>
  <c r="H2667" i="7"/>
  <c r="H2419" i="7"/>
  <c r="H2959" i="7"/>
  <c r="H2871" i="7"/>
  <c r="H2791" i="7"/>
  <c r="H2703" i="7"/>
  <c r="H2527" i="7"/>
  <c r="H2375" i="7"/>
  <c r="H2287" i="7"/>
  <c r="H2199" i="7"/>
  <c r="H2102" i="7"/>
  <c r="H1702" i="7"/>
  <c r="H2556" i="7"/>
  <c r="H2492" i="7"/>
  <c r="H2428" i="7"/>
  <c r="H2364" i="7"/>
  <c r="H2300" i="7"/>
  <c r="H2236" i="7"/>
  <c r="H2172" i="7"/>
  <c r="H2114" i="7"/>
  <c r="H1980" i="7"/>
  <c r="H1250" i="7"/>
  <c r="H2617" i="7"/>
  <c r="H2553" i="7"/>
  <c r="H2489" i="7"/>
  <c r="H2425" i="7"/>
  <c r="H2361" i="7"/>
  <c r="H2289" i="7"/>
  <c r="H2225" i="7"/>
  <c r="H2153" i="7"/>
  <c r="H2052" i="7"/>
  <c r="H1622" i="7"/>
  <c r="H2630" i="7"/>
  <c r="H2566" i="7"/>
  <c r="H2502" i="7"/>
  <c r="H2438" i="7"/>
  <c r="H2374" i="7"/>
  <c r="H2310" i="7"/>
  <c r="H2246" i="7"/>
  <c r="H2182" i="7"/>
  <c r="H2107" i="7"/>
  <c r="H1870" i="7"/>
  <c r="H2363" i="7"/>
  <c r="H2291" i="7"/>
  <c r="H2227" i="7"/>
  <c r="H2163" i="7"/>
  <c r="H2075" i="7"/>
  <c r="H1734" i="7"/>
  <c r="H2608" i="7"/>
  <c r="H2544" i="7"/>
  <c r="H2480" i="7"/>
  <c r="H2416" i="7"/>
  <c r="H2352" i="7"/>
  <c r="H2288" i="7"/>
  <c r="H2224" i="7"/>
  <c r="H2160" i="7"/>
  <c r="H2051" i="7"/>
  <c r="H1662" i="7"/>
  <c r="H2605" i="7"/>
  <c r="H2541" i="7"/>
  <c r="H2477" i="7"/>
  <c r="H2413" i="7"/>
  <c r="H2349" i="7"/>
  <c r="H2285" i="7"/>
  <c r="H2221" i="7"/>
  <c r="H2157" i="7"/>
  <c r="H2084" i="7"/>
  <c r="H1782" i="7"/>
  <c r="H1483" i="7"/>
  <c r="H1569" i="7"/>
  <c r="H1633" i="7"/>
  <c r="H1697" i="7"/>
  <c r="H1761" i="7"/>
  <c r="H1825" i="7"/>
  <c r="H1889" i="7"/>
  <c r="H1953" i="7"/>
  <c r="H2017" i="7"/>
  <c r="H2081" i="7"/>
  <c r="H1514" i="7"/>
  <c r="H1588" i="7"/>
  <c r="H1652" i="7"/>
  <c r="H1716" i="7"/>
  <c r="H1780" i="7"/>
  <c r="H1844" i="7"/>
  <c r="H1908" i="7"/>
  <c r="H1623" i="7"/>
  <c r="H1687" i="7"/>
  <c r="H1751" i="7"/>
  <c r="H1815" i="7"/>
  <c r="H1879" i="7"/>
  <c r="H1943" i="7"/>
  <c r="H2007" i="7"/>
  <c r="H2071" i="7"/>
  <c r="H1524" i="7"/>
  <c r="H1578" i="7"/>
  <c r="H1642" i="7"/>
  <c r="H1706" i="7"/>
  <c r="H1770" i="7"/>
  <c r="H1834" i="7"/>
  <c r="H1898" i="7"/>
  <c r="H1962" i="7"/>
  <c r="H2026" i="7"/>
  <c r="H2090" i="7"/>
  <c r="H1605" i="7"/>
  <c r="H1669" i="7"/>
  <c r="H1733" i="7"/>
  <c r="H1797" i="7"/>
  <c r="H1861" i="7"/>
  <c r="H1925" i="7"/>
  <c r="H1989" i="7"/>
  <c r="H2053" i="7"/>
  <c r="H2117" i="7"/>
  <c r="H4791" i="7"/>
  <c r="H4151" i="7"/>
  <c r="H4210" i="7"/>
  <c r="H3564" i="7"/>
  <c r="H3892" i="7"/>
  <c r="H4441" i="7"/>
  <c r="H3681" i="7"/>
  <c r="H4398" i="7"/>
  <c r="H3758" i="7"/>
  <c r="H3359" i="7"/>
  <c r="H3101" i="7"/>
  <c r="H3048" i="7"/>
  <c r="H3315" i="7"/>
  <c r="H3603" i="7"/>
  <c r="H3118" i="7"/>
  <c r="H3302" i="7"/>
  <c r="H3470" i="7"/>
  <c r="H2756" i="7"/>
  <c r="H2940" i="7"/>
  <c r="H4571" i="7"/>
  <c r="H4411" i="7"/>
  <c r="H4227" i="7"/>
  <c r="H4059" i="7"/>
  <c r="H3899" i="7"/>
  <c r="H3715" i="7"/>
  <c r="H3532" i="7"/>
  <c r="H3017" i="7"/>
  <c r="H4552" i="7"/>
  <c r="H4384" i="7"/>
  <c r="H4224" i="7"/>
  <c r="H4040" i="7"/>
  <c r="H3872" i="7"/>
  <c r="H3712" i="7"/>
  <c r="H3495" i="7"/>
  <c r="H2889" i="7"/>
  <c r="H4365" i="7"/>
  <c r="H4181" i="7"/>
  <c r="H4013" i="7"/>
  <c r="H3853" i="7"/>
  <c r="H3669" i="7"/>
  <c r="H2881" i="7"/>
  <c r="H2578" i="7"/>
  <c r="H2362" i="7"/>
  <c r="H2806" i="7"/>
  <c r="H2603" i="7"/>
  <c r="H3035" i="7"/>
  <c r="H2867" i="7"/>
  <c r="H2707" i="7"/>
  <c r="H2856" i="7"/>
  <c r="H2685" i="7"/>
  <c r="H3005" i="7"/>
  <c r="H2821" i="7"/>
  <c r="H2693" i="7"/>
  <c r="H3010" i="7"/>
  <c r="H2914" i="7"/>
  <c r="H2834" i="7"/>
  <c r="H2746" i="7"/>
  <c r="H2651" i="7"/>
  <c r="H2353" i="7"/>
  <c r="H2951" i="7"/>
  <c r="H2863" i="7"/>
  <c r="H2783" i="7"/>
  <c r="H2695" i="7"/>
  <c r="H2495" i="7"/>
  <c r="H2367" i="7"/>
  <c r="H2279" i="7"/>
  <c r="H2191" i="7"/>
  <c r="H2099" i="7"/>
  <c r="H1638" i="7"/>
  <c r="H2548" i="7"/>
  <c r="H2484" i="7"/>
  <c r="H2420" i="7"/>
  <c r="H2356" i="7"/>
  <c r="H2292" i="7"/>
  <c r="H2228" i="7"/>
  <c r="H2164" i="7"/>
  <c r="H2105" i="7"/>
  <c r="H1948" i="7"/>
  <c r="H2673" i="7"/>
  <c r="H2609" i="7"/>
  <c r="H2545" i="7"/>
  <c r="H2481" i="7"/>
  <c r="H2417" i="7"/>
  <c r="H2345" i="7"/>
  <c r="H2281" i="7"/>
  <c r="H2217" i="7"/>
  <c r="H2145" i="7"/>
  <c r="H1990" i="7"/>
  <c r="H1186" i="7"/>
  <c r="H2622" i="7"/>
  <c r="H2558" i="7"/>
  <c r="H2494" i="7"/>
  <c r="H2430" i="7"/>
  <c r="H2366" i="7"/>
  <c r="H2302" i="7"/>
  <c r="H2238" i="7"/>
  <c r="H2174" i="7"/>
  <c r="H2098" i="7"/>
  <c r="H1806" i="7"/>
  <c r="H2355" i="7"/>
  <c r="H2283" i="7"/>
  <c r="H2219" i="7"/>
  <c r="H2155" i="7"/>
  <c r="H2068" i="7"/>
  <c r="H1670" i="7"/>
  <c r="H2600" i="7"/>
  <c r="H2536" i="7"/>
  <c r="H2472" i="7"/>
  <c r="H2408" i="7"/>
  <c r="H2344" i="7"/>
  <c r="H2280" i="7"/>
  <c r="H2216" i="7"/>
  <c r="H2152" i="7"/>
  <c r="H2044" i="7"/>
  <c r="H1598" i="7"/>
  <c r="H2597" i="7"/>
  <c r="H2533" i="7"/>
  <c r="H2469" i="7"/>
  <c r="H2405" i="7"/>
  <c r="H2341" i="7"/>
  <c r="H2277" i="7"/>
  <c r="H2213" i="7"/>
  <c r="H2149" i="7"/>
  <c r="H2027" i="7"/>
  <c r="H1718" i="7"/>
  <c r="H1490" i="7"/>
  <c r="H1577" i="7"/>
  <c r="H1641" i="7"/>
  <c r="H1705" i="7"/>
  <c r="H1769" i="7"/>
  <c r="H1833" i="7"/>
  <c r="H1897" i="7"/>
  <c r="H1961" i="7"/>
  <c r="H2025" i="7"/>
  <c r="H872" i="7"/>
  <c r="H1517" i="7"/>
  <c r="H1596" i="7"/>
  <c r="H1660" i="7"/>
  <c r="H1724" i="7"/>
  <c r="H1788" i="7"/>
  <c r="H1852" i="7"/>
  <c r="H1567" i="7"/>
  <c r="H1631" i="7"/>
  <c r="H1695" i="7"/>
  <c r="H1759" i="7"/>
  <c r="H1823" i="7"/>
  <c r="H1887" i="7"/>
  <c r="H1951" i="7"/>
  <c r="H2015" i="7"/>
  <c r="H2079" i="7"/>
  <c r="H1527" i="7"/>
  <c r="H1586" i="7"/>
  <c r="H1650" i="7"/>
  <c r="H1714" i="7"/>
  <c r="H1778" i="7"/>
  <c r="H1842" i="7"/>
  <c r="H1906" i="7"/>
  <c r="H1970" i="7"/>
  <c r="H2034" i="7"/>
  <c r="H1548" i="7"/>
  <c r="H1613" i="7"/>
  <c r="H1677" i="7"/>
  <c r="H1741" i="7"/>
  <c r="H1805" i="7"/>
  <c r="H1869" i="7"/>
  <c r="H1933" i="7"/>
  <c r="H1997" i="7"/>
  <c r="H2061" i="7"/>
  <c r="H2125" i="7"/>
  <c r="H1608" i="7"/>
  <c r="H1672" i="7"/>
  <c r="H4796" i="7"/>
  <c r="H3711" i="7"/>
  <c r="H3962" i="7"/>
  <c r="H4668" i="7"/>
  <c r="H3644" i="7"/>
  <c r="H4313" i="7"/>
  <c r="H3673" i="7"/>
  <c r="H4278" i="7"/>
  <c r="H3630" i="7"/>
  <c r="H3367" i="7"/>
  <c r="H3221" i="7"/>
  <c r="H3176" i="7"/>
  <c r="H3331" i="7"/>
  <c r="H2982" i="7"/>
  <c r="H3150" i="7"/>
  <c r="H3310" i="7"/>
  <c r="H2523" i="7"/>
  <c r="H2788" i="7"/>
  <c r="H2948" i="7"/>
  <c r="H4547" i="7"/>
  <c r="H4379" i="7"/>
  <c r="H4219" i="7"/>
  <c r="H4035" i="7"/>
  <c r="H3867" i="7"/>
  <c r="H3707" i="7"/>
  <c r="H3480" i="7"/>
  <c r="H2769" i="7"/>
  <c r="H4544" i="7"/>
  <c r="H4360" i="7"/>
  <c r="H4192" i="7"/>
  <c r="H4032" i="7"/>
  <c r="H3848" i="7"/>
  <c r="H3680" i="7"/>
  <c r="H3492" i="7"/>
  <c r="H4573" i="7"/>
  <c r="H4333" i="7"/>
  <c r="H4173" i="7"/>
  <c r="H3989" i="7"/>
  <c r="H3821" i="7"/>
  <c r="H3661" i="7"/>
  <c r="H2629" i="7"/>
  <c r="H2546" i="7"/>
  <c r="H2161" i="7"/>
  <c r="H2782" i="7"/>
  <c r="H2515" i="7"/>
  <c r="H3027" i="7"/>
  <c r="H2843" i="7"/>
  <c r="H2677" i="7"/>
  <c r="H2848" i="7"/>
  <c r="H2619" i="7"/>
  <c r="H2973" i="7"/>
  <c r="H2813" i="7"/>
  <c r="H2682" i="7"/>
  <c r="H3002" i="7"/>
  <c r="H2906" i="7"/>
  <c r="H2818" i="7"/>
  <c r="H2730" i="7"/>
  <c r="H2635" i="7"/>
  <c r="H2116" i="7"/>
  <c r="H2935" i="7"/>
  <c r="H2855" i="7"/>
  <c r="H2767" i="7"/>
  <c r="H2663" i="7"/>
  <c r="H2463" i="7"/>
  <c r="H2351" i="7"/>
  <c r="H2263" i="7"/>
  <c r="H2183" i="7"/>
  <c r="H2043" i="7"/>
  <c r="H1314" i="7"/>
  <c r="H2540" i="7"/>
  <c r="H2476" i="7"/>
  <c r="H2412" i="7"/>
  <c r="H2348" i="7"/>
  <c r="H2284" i="7"/>
  <c r="H2220" i="7"/>
  <c r="H2156" i="7"/>
  <c r="H2086" i="7"/>
  <c r="H1916" i="7"/>
  <c r="H2665" i="7"/>
  <c r="H2601" i="7"/>
  <c r="H2537" i="7"/>
  <c r="H2473" i="7"/>
  <c r="H2409" i="7"/>
  <c r="H2337" i="7"/>
  <c r="H2273" i="7"/>
  <c r="H2209" i="7"/>
  <c r="H2137" i="7"/>
  <c r="H1958" i="7"/>
  <c r="H840" i="7"/>
  <c r="H2614" i="7"/>
  <c r="H2550" i="7"/>
  <c r="H2486" i="7"/>
  <c r="H2422" i="7"/>
  <c r="H2358" i="7"/>
  <c r="H2294" i="7"/>
  <c r="H2230" i="7"/>
  <c r="H2166" i="7"/>
  <c r="H2038" i="7"/>
  <c r="H1742" i="7"/>
  <c r="H2347" i="7"/>
  <c r="H2275" i="7"/>
  <c r="H2211" i="7"/>
  <c r="H2147" i="7"/>
  <c r="H2014" i="7"/>
  <c r="H2656" i="7"/>
  <c r="H2592" i="7"/>
  <c r="H2528" i="7"/>
  <c r="H2464" i="7"/>
  <c r="H2400" i="7"/>
  <c r="H2336" i="7"/>
  <c r="H2272" i="7"/>
  <c r="H2208" i="7"/>
  <c r="H2144" i="7"/>
  <c r="H1996" i="7"/>
  <c r="H1549" i="7"/>
  <c r="H2589" i="7"/>
  <c r="H2525" i="7"/>
  <c r="H2461" i="7"/>
  <c r="H2397" i="7"/>
  <c r="H2333" i="7"/>
  <c r="H2269" i="7"/>
  <c r="H2205" i="7"/>
  <c r="H2141" i="7"/>
  <c r="H2020" i="7"/>
  <c r="H1654" i="7"/>
  <c r="H1493" i="7"/>
  <c r="H1585" i="7"/>
  <c r="H1649" i="7"/>
  <c r="H1713" i="7"/>
  <c r="H1777" i="7"/>
  <c r="H1841" i="7"/>
  <c r="H1905" i="7"/>
  <c r="H1969" i="7"/>
  <c r="H2033" i="7"/>
  <c r="H1202" i="7"/>
  <c r="H1541" i="7"/>
  <c r="H1604" i="7"/>
  <c r="H1668" i="7"/>
  <c r="H1732" i="7"/>
  <c r="H1796" i="7"/>
  <c r="H1860" i="7"/>
  <c r="H1575" i="7"/>
  <c r="H1639" i="7"/>
  <c r="H1703" i="7"/>
  <c r="H1767" i="7"/>
  <c r="H1831" i="7"/>
  <c r="H1895" i="7"/>
  <c r="H1959" i="7"/>
  <c r="H2023" i="7"/>
  <c r="H2087" i="7"/>
  <c r="H1533" i="7"/>
  <c r="H1594" i="7"/>
  <c r="H1658" i="7"/>
  <c r="H1722" i="7"/>
  <c r="H1786" i="7"/>
  <c r="H1850" i="7"/>
  <c r="H1914" i="7"/>
  <c r="H1978" i="7"/>
  <c r="H2042" i="7"/>
  <c r="H1551" i="7"/>
  <c r="H1621" i="7"/>
  <c r="H1685" i="7"/>
  <c r="H1749" i="7"/>
  <c r="H1813" i="7"/>
  <c r="H1877" i="7"/>
  <c r="H1941" i="7"/>
  <c r="H2005" i="7"/>
  <c r="H2069" i="7"/>
  <c r="H1554" i="7"/>
  <c r="H3201" i="7"/>
  <c r="H4674" i="7"/>
  <c r="H3954" i="7"/>
  <c r="H4660" i="7"/>
  <c r="H3636" i="7"/>
  <c r="H4193" i="7"/>
  <c r="H3542" i="7"/>
  <c r="H4270" i="7"/>
  <c r="H3401" i="7"/>
  <c r="H3082" i="7"/>
  <c r="H3229" i="7"/>
  <c r="H3240" i="7"/>
  <c r="H3395" i="7"/>
  <c r="H2990" i="7"/>
  <c r="H3174" i="7"/>
  <c r="H3342" i="7"/>
  <c r="H2555" i="7"/>
  <c r="H2812" i="7"/>
  <c r="H2980" i="7"/>
  <c r="H4539" i="7"/>
  <c r="H4355" i="7"/>
  <c r="H4187" i="7"/>
  <c r="H4027" i="7"/>
  <c r="H3843" i="7"/>
  <c r="H3675" i="7"/>
  <c r="H3471" i="7"/>
  <c r="H4680" i="7"/>
  <c r="H4512" i="7"/>
  <c r="H4352" i="7"/>
  <c r="H4168" i="7"/>
  <c r="H4000" i="7"/>
  <c r="H3840" i="7"/>
  <c r="H3656" i="7"/>
  <c r="H3424" i="7"/>
  <c r="H4557" i="7"/>
  <c r="H4309" i="7"/>
  <c r="H4141" i="7"/>
  <c r="H3981" i="7"/>
  <c r="H3797" i="7"/>
  <c r="H3629" i="7"/>
  <c r="H2664" i="7"/>
  <c r="H2490" i="7"/>
  <c r="H2934" i="7"/>
  <c r="H2774" i="7"/>
  <c r="H2354" i="7"/>
  <c r="H2995" i="7"/>
  <c r="H2835" i="7"/>
  <c r="H2655" i="7"/>
  <c r="H2816" i="7"/>
  <c r="H2612" i="7"/>
  <c r="H2949" i="7"/>
  <c r="H2789" i="7"/>
  <c r="H2595" i="7"/>
  <c r="H2986" i="7"/>
  <c r="H2898" i="7"/>
  <c r="H2810" i="7"/>
  <c r="H2722" i="7"/>
  <c r="H2628" i="7"/>
  <c r="H1646" i="7"/>
  <c r="H2927" i="7"/>
  <c r="H2847" i="7"/>
  <c r="H2759" i="7"/>
  <c r="H2660" i="7"/>
  <c r="H2427" i="7"/>
  <c r="H2343" i="7"/>
  <c r="H2255" i="7"/>
  <c r="H2175" i="7"/>
  <c r="H2036" i="7"/>
  <c r="H727" i="7"/>
  <c r="H2532" i="7"/>
  <c r="H2468" i="7"/>
  <c r="H2404" i="7"/>
  <c r="H2340" i="7"/>
  <c r="H2276" i="7"/>
  <c r="H2212" i="7"/>
  <c r="H2148" i="7"/>
  <c r="H2083" i="7"/>
  <c r="H1886" i="7"/>
  <c r="H2657" i="7"/>
  <c r="H2593" i="7"/>
  <c r="H2529" i="7"/>
  <c r="H2465" i="7"/>
  <c r="H2401" i="7"/>
  <c r="H2329" i="7"/>
  <c r="H2265" i="7"/>
  <c r="H2201" i="7"/>
  <c r="H2129" i="7"/>
  <c r="H1926" i="7"/>
  <c r="H666" i="7"/>
  <c r="H2606" i="7"/>
  <c r="H2542" i="7"/>
  <c r="H2478" i="7"/>
  <c r="H2414" i="7"/>
  <c r="H2350" i="7"/>
  <c r="H2286" i="7"/>
  <c r="H2222" i="7"/>
  <c r="H2158" i="7"/>
  <c r="H2035" i="7"/>
  <c r="H1678" i="7"/>
  <c r="H2339" i="7"/>
  <c r="H2267" i="7"/>
  <c r="H2203" i="7"/>
  <c r="H2139" i="7"/>
  <c r="H1982" i="7"/>
  <c r="H2648" i="7"/>
  <c r="H2584" i="7"/>
  <c r="H2520" i="7"/>
  <c r="H2456" i="7"/>
  <c r="H2392" i="7"/>
  <c r="H2328" i="7"/>
  <c r="H2264" i="7"/>
  <c r="H2200" i="7"/>
  <c r="H2136" i="7"/>
  <c r="H1964" i="7"/>
  <c r="H1466" i="7"/>
  <c r="H2581" i="7"/>
  <c r="H2517" i="7"/>
  <c r="H2453" i="7"/>
  <c r="H2389" i="7"/>
  <c r="H2325" i="7"/>
  <c r="H2261" i="7"/>
  <c r="H2197" i="7"/>
  <c r="H2133" i="7"/>
  <c r="H2006" i="7"/>
  <c r="H1590" i="7"/>
  <c r="H1523" i="7"/>
  <c r="H1593" i="7"/>
  <c r="H1657" i="7"/>
  <c r="H1721" i="7"/>
  <c r="H1785" i="7"/>
  <c r="H1849" i="7"/>
  <c r="H1913" i="7"/>
  <c r="H1977" i="7"/>
  <c r="H2041" i="7"/>
  <c r="H1266" i="7"/>
  <c r="H1544" i="7"/>
  <c r="H1612" i="7"/>
  <c r="H1676" i="7"/>
  <c r="H1740" i="7"/>
  <c r="H1804" i="7"/>
  <c r="H1868" i="7"/>
  <c r="H1583" i="7"/>
  <c r="H1647" i="7"/>
  <c r="H1711" i="7"/>
  <c r="H1775" i="7"/>
  <c r="H1839" i="7"/>
  <c r="H1903" i="7"/>
  <c r="H1967" i="7"/>
  <c r="H2031" i="7"/>
  <c r="H2095" i="7"/>
  <c r="H1536" i="7"/>
  <c r="H1602" i="7"/>
  <c r="H1666" i="7"/>
  <c r="H1730" i="7"/>
  <c r="H1794" i="7"/>
  <c r="H1858" i="7"/>
  <c r="H1922" i="7"/>
  <c r="H1986" i="7"/>
  <c r="H2050" i="7"/>
  <c r="H1562" i="7"/>
  <c r="H1629" i="7"/>
  <c r="H1693" i="7"/>
  <c r="H1757" i="7"/>
  <c r="H1821" i="7"/>
  <c r="H1885" i="7"/>
  <c r="H1949" i="7"/>
  <c r="H2013" i="7"/>
  <c r="H2077" i="7"/>
  <c r="H1565" i="7"/>
  <c r="H1624" i="7"/>
  <c r="H1688" i="7"/>
  <c r="H4615" i="7"/>
  <c r="H4199" i="7"/>
  <c r="H3706" i="7"/>
  <c r="H4412" i="7"/>
  <c r="H3449" i="7"/>
  <c r="H4185" i="7"/>
  <c r="H3249" i="7"/>
  <c r="H4142" i="7"/>
  <c r="H3364" i="7"/>
  <c r="H3202" i="7"/>
  <c r="H3357" i="7"/>
  <c r="H3280" i="7"/>
  <c r="H3451" i="7"/>
  <c r="H3022" i="7"/>
  <c r="H3182" i="7"/>
  <c r="H3366" i="7"/>
  <c r="H2653" i="7"/>
  <c r="H2820" i="7"/>
  <c r="H3004" i="7"/>
  <c r="H4507" i="7"/>
  <c r="H4347" i="7"/>
  <c r="H4163" i="7"/>
  <c r="H3995" i="7"/>
  <c r="H3835" i="7"/>
  <c r="H3651" i="7"/>
  <c r="H3384" i="7"/>
  <c r="H4672" i="7"/>
  <c r="H4488" i="7"/>
  <c r="H4320" i="7"/>
  <c r="H4160" i="7"/>
  <c r="H3976" i="7"/>
  <c r="H3808" i="7"/>
  <c r="H3648" i="7"/>
  <c r="H3360" i="7"/>
  <c r="H4461" i="7"/>
  <c r="H4301" i="7"/>
  <c r="H4117" i="7"/>
  <c r="H3949" i="7"/>
  <c r="H3789" i="7"/>
  <c r="H3605" i="7"/>
  <c r="H2689" i="7"/>
  <c r="H2482" i="7"/>
  <c r="H2910" i="7"/>
  <c r="H2742" i="7"/>
  <c r="H2115" i="7"/>
  <c r="H2971" i="7"/>
  <c r="H2803" i="7"/>
  <c r="H2652" i="7"/>
  <c r="H2792" i="7"/>
  <c r="H2475" i="7"/>
  <c r="H2941" i="7"/>
  <c r="H2781" i="7"/>
  <c r="H2588" i="7"/>
  <c r="H2978" i="7"/>
  <c r="H2882" i="7"/>
  <c r="H2794" i="7"/>
  <c r="H2714" i="7"/>
  <c r="H2563" i="7"/>
  <c r="H2999" i="7"/>
  <c r="H2919" i="7"/>
  <c r="H2831" i="7"/>
  <c r="H2743" i="7"/>
  <c r="H2647" i="7"/>
  <c r="H2415" i="7"/>
  <c r="H2327" i="7"/>
  <c r="H2247" i="7"/>
  <c r="H2159" i="7"/>
  <c r="H1966" i="7"/>
  <c r="H295" i="7"/>
  <c r="H2524" i="7"/>
  <c r="H2460" i="7"/>
  <c r="H2396" i="7"/>
  <c r="H2332" i="7"/>
  <c r="H2268" i="7"/>
  <c r="H2204" i="7"/>
  <c r="H2140" i="7"/>
  <c r="H2076" i="7"/>
  <c r="H1822" i="7"/>
  <c r="H2649" i="7"/>
  <c r="H2585" i="7"/>
  <c r="H2521" i="7"/>
  <c r="H2457" i="7"/>
  <c r="H2393" i="7"/>
  <c r="H2321" i="7"/>
  <c r="H2257" i="7"/>
  <c r="H2193" i="7"/>
  <c r="H2092" i="7"/>
  <c r="H1878" i="7"/>
  <c r="H2662" i="7"/>
  <c r="H2598" i="7"/>
  <c r="H2534" i="7"/>
  <c r="H2470" i="7"/>
  <c r="H2406" i="7"/>
  <c r="H2342" i="7"/>
  <c r="H2278" i="7"/>
  <c r="H2214" i="7"/>
  <c r="H2150" i="7"/>
  <c r="H2028" i="7"/>
  <c r="H1614" i="7"/>
  <c r="H2331" i="7"/>
  <c r="H2259" i="7"/>
  <c r="H2195" i="7"/>
  <c r="H2131" i="7"/>
  <c r="H1950" i="7"/>
  <c r="H2640" i="7"/>
  <c r="H2576" i="7"/>
  <c r="H2512" i="7"/>
  <c r="H2448" i="7"/>
  <c r="H2384" i="7"/>
  <c r="H2320" i="7"/>
  <c r="H2256" i="7"/>
  <c r="H2192" i="7"/>
  <c r="H2100" i="7"/>
  <c r="H1932" i="7"/>
  <c r="H1459" i="7"/>
  <c r="H2573" i="7"/>
  <c r="H2509" i="7"/>
  <c r="H2445" i="7"/>
  <c r="H2381" i="7"/>
  <c r="H2317" i="7"/>
  <c r="H2253" i="7"/>
  <c r="H2189" i="7"/>
  <c r="H2124" i="7"/>
  <c r="H1974" i="7"/>
  <c r="H1552" i="7"/>
  <c r="H1532" i="7"/>
  <c r="H1601" i="7"/>
  <c r="H1665" i="7"/>
  <c r="H1729" i="7"/>
  <c r="H1793" i="7"/>
  <c r="H1857" i="7"/>
  <c r="H1921" i="7"/>
  <c r="H1985" i="7"/>
  <c r="H2049" i="7"/>
  <c r="H1330" i="7"/>
  <c r="H1547" i="7"/>
  <c r="H1620" i="7"/>
  <c r="H1684" i="7"/>
  <c r="H1748" i="7"/>
  <c r="H1812" i="7"/>
  <c r="H1876" i="7"/>
  <c r="H1591" i="7"/>
  <c r="H1655" i="7"/>
  <c r="H1719" i="7"/>
  <c r="H1783" i="7"/>
  <c r="H1847" i="7"/>
  <c r="H1911" i="7"/>
  <c r="H1975" i="7"/>
  <c r="H2039" i="7"/>
  <c r="H2103" i="7"/>
  <c r="H1539" i="7"/>
  <c r="H1610" i="7"/>
  <c r="H4543" i="7"/>
  <c r="H4135" i="7"/>
  <c r="H3698" i="7"/>
  <c r="H4404" i="7"/>
  <c r="H2985" i="7"/>
  <c r="H4057" i="7"/>
  <c r="H3217" i="7"/>
  <c r="H4022" i="7"/>
  <c r="H2777" i="7"/>
  <c r="H3210" i="7"/>
  <c r="H3477" i="7"/>
  <c r="H3075" i="7"/>
  <c r="H3459" i="7"/>
  <c r="H3046" i="7"/>
  <c r="H3214" i="7"/>
  <c r="H3374" i="7"/>
  <c r="H2678" i="7"/>
  <c r="H2852" i="7"/>
  <c r="H4667" i="7"/>
  <c r="H4483" i="7"/>
  <c r="H4315" i="7"/>
  <c r="H4155" i="7"/>
  <c r="H3971" i="7"/>
  <c r="H3803" i="7"/>
  <c r="H3643" i="7"/>
  <c r="H3305" i="7"/>
  <c r="H4640" i="7"/>
  <c r="H4480" i="7"/>
  <c r="H4296" i="7"/>
  <c r="H4128" i="7"/>
  <c r="H3968" i="7"/>
  <c r="H3784" i="7"/>
  <c r="H3616" i="7"/>
  <c r="H3353" i="7"/>
  <c r="H4437" i="7"/>
  <c r="H4269" i="7"/>
  <c r="H4109" i="7"/>
  <c r="H3925" i="7"/>
  <c r="H3757" i="7"/>
  <c r="H3602" i="7"/>
  <c r="H2431" i="7"/>
  <c r="H2450" i="7"/>
  <c r="H2902" i="7"/>
  <c r="H2718" i="7"/>
  <c r="H2121" i="7"/>
  <c r="H2963" i="7"/>
  <c r="H2779" i="7"/>
  <c r="H2575" i="7"/>
  <c r="H2784" i="7"/>
  <c r="H2162" i="7"/>
  <c r="H2909" i="7"/>
  <c r="H2757" i="7"/>
  <c r="H2503" i="7"/>
  <c r="H2970" i="7"/>
  <c r="H2874" i="7"/>
  <c r="H2786" i="7"/>
  <c r="H2706" i="7"/>
  <c r="H2531" i="7"/>
  <c r="H2991" i="7"/>
  <c r="H2911" i="7"/>
  <c r="H2823" i="7"/>
  <c r="H2735" i="7"/>
  <c r="H2644" i="7"/>
  <c r="H2407" i="7"/>
  <c r="H2319" i="7"/>
  <c r="H2239" i="7"/>
  <c r="H2151" i="7"/>
  <c r="H1934" i="7"/>
  <c r="H375" i="7"/>
  <c r="H2516" i="7"/>
  <c r="H2452" i="7"/>
  <c r="H2388" i="7"/>
  <c r="H2324" i="7"/>
  <c r="H2260" i="7"/>
  <c r="H2196" i="7"/>
  <c r="H2132" i="7"/>
  <c r="H2022" i="7"/>
  <c r="H1758" i="7"/>
  <c r="H2641" i="7"/>
  <c r="H2577" i="7"/>
  <c r="H2513" i="7"/>
  <c r="H2449" i="7"/>
  <c r="H2385" i="7"/>
  <c r="H2313" i="7"/>
  <c r="H2249" i="7"/>
  <c r="H2185" i="7"/>
  <c r="H2089" i="7"/>
  <c r="H1814" i="7"/>
  <c r="H2654" i="7"/>
  <c r="H2590" i="7"/>
  <c r="H2526" i="7"/>
  <c r="H2462" i="7"/>
  <c r="H2398" i="7"/>
  <c r="H2334" i="7"/>
  <c r="H2270" i="7"/>
  <c r="H2206" i="7"/>
  <c r="H2142" i="7"/>
  <c r="H2004" i="7"/>
  <c r="H1118" i="7"/>
  <c r="H2315" i="7"/>
  <c r="H2251" i="7"/>
  <c r="H2187" i="7"/>
  <c r="H2122" i="7"/>
  <c r="H1918" i="7"/>
  <c r="H2632" i="7"/>
  <c r="H2568" i="7"/>
  <c r="H2504" i="7"/>
  <c r="H2440" i="7"/>
  <c r="H2376" i="7"/>
  <c r="H2312" i="7"/>
  <c r="H2248" i="7"/>
  <c r="H2184" i="7"/>
  <c r="H2094" i="7"/>
  <c r="H1854" i="7"/>
  <c r="H695" i="7"/>
  <c r="H2565" i="7"/>
  <c r="H2501" i="7"/>
  <c r="H2437" i="7"/>
  <c r="H2373" i="7"/>
  <c r="H2309" i="7"/>
  <c r="H2245" i="7"/>
  <c r="H2181" i="7"/>
  <c r="H2118" i="7"/>
  <c r="H1942" i="7"/>
  <c r="H1469" i="7"/>
  <c r="H1535" i="7"/>
  <c r="H1609" i="7"/>
  <c r="H1673" i="7"/>
  <c r="H1737" i="7"/>
  <c r="H1801" i="7"/>
  <c r="H1865" i="7"/>
  <c r="H1929" i="7"/>
  <c r="H1993" i="7"/>
  <c r="H2057" i="7"/>
  <c r="H1394" i="7"/>
  <c r="H1561" i="7"/>
  <c r="H1628" i="7"/>
  <c r="H1692" i="7"/>
  <c r="H1756" i="7"/>
  <c r="H1820" i="7"/>
  <c r="H1884" i="7"/>
  <c r="H1599" i="7"/>
  <c r="H1663" i="7"/>
  <c r="H1727" i="7"/>
  <c r="H1791" i="7"/>
  <c r="H1855" i="7"/>
  <c r="H1919" i="7"/>
  <c r="H1983" i="7"/>
  <c r="H2047" i="7"/>
  <c r="H2111" i="7"/>
  <c r="H1556" i="7"/>
  <c r="H1618" i="7"/>
  <c r="H1682" i="7"/>
  <c r="H1746" i="7"/>
  <c r="H1810" i="7"/>
  <c r="H1874" i="7"/>
  <c r="H1938" i="7"/>
  <c r="H2002" i="7"/>
  <c r="H2066" i="7"/>
  <c r="H1581" i="7"/>
  <c r="H1645" i="7"/>
  <c r="H1709" i="7"/>
  <c r="H1773" i="7"/>
  <c r="H1837" i="7"/>
  <c r="H1901" i="7"/>
  <c r="H1965" i="7"/>
  <c r="H2029" i="7"/>
  <c r="H2093" i="7"/>
  <c r="H1576" i="7"/>
  <c r="H4766" i="7"/>
  <c r="H4466" i="7"/>
  <c r="H3300" i="7"/>
  <c r="H4148" i="7"/>
  <c r="H4569" i="7"/>
  <c r="H3929" i="7"/>
  <c r="H4534" i="7"/>
  <c r="H3886" i="7"/>
  <c r="H3111" i="7"/>
  <c r="H3458" i="7"/>
  <c r="H2920" i="7"/>
  <c r="H3147" i="7"/>
  <c r="H3563" i="7"/>
  <c r="H3086" i="7"/>
  <c r="H3246" i="7"/>
  <c r="H3430" i="7"/>
  <c r="H2724" i="7"/>
  <c r="H2884" i="7"/>
  <c r="H4611" i="7"/>
  <c r="H4443" i="7"/>
  <c r="H4283" i="7"/>
  <c r="H4099" i="7"/>
  <c r="H3931" i="7"/>
  <c r="H3771" i="7"/>
  <c r="H3580" i="7"/>
  <c r="H3145" i="7"/>
  <c r="H4608" i="7"/>
  <c r="H4424" i="7"/>
  <c r="H4256" i="7"/>
  <c r="H4096" i="7"/>
  <c r="H3912" i="7"/>
  <c r="H3744" i="7"/>
  <c r="H3574" i="7"/>
  <c r="H3116" i="7"/>
  <c r="H4397" i="7"/>
  <c r="H4237" i="7"/>
  <c r="H4053" i="7"/>
  <c r="H3885" i="7"/>
  <c r="H3725" i="7"/>
  <c r="H3105" i="7"/>
  <c r="H2602" i="7"/>
  <c r="H2418" i="7"/>
  <c r="H2846" i="7"/>
  <c r="H2680" i="7"/>
  <c r="H1988" i="7"/>
  <c r="H2907" i="7"/>
  <c r="H2739" i="7"/>
  <c r="H2447" i="7"/>
  <c r="H2728" i="7"/>
  <c r="H3037" i="7"/>
  <c r="H2877" i="7"/>
  <c r="H2725" i="7"/>
  <c r="H3042" i="7"/>
  <c r="H2938" i="7"/>
  <c r="H2850" i="7"/>
  <c r="H2770" i="7"/>
  <c r="H2687" i="7"/>
  <c r="H2435" i="7"/>
  <c r="H2975" i="7"/>
  <c r="H2887" i="7"/>
  <c r="H2799" i="7"/>
  <c r="H2719" i="7"/>
  <c r="H2604" i="7"/>
  <c r="H2383" i="7"/>
  <c r="H2303" i="7"/>
  <c r="H2215" i="7"/>
  <c r="H2108" i="7"/>
  <c r="H1830" i="7"/>
  <c r="H2564" i="7"/>
  <c r="H2500" i="7"/>
  <c r="H2436" i="7"/>
  <c r="H2372" i="7"/>
  <c r="H2308" i="7"/>
  <c r="H2244" i="7"/>
  <c r="H2180" i="7"/>
  <c r="H2123" i="7"/>
  <c r="H2012" i="7"/>
  <c r="H1630" i="7"/>
  <c r="H2625" i="7"/>
  <c r="H2561" i="7"/>
  <c r="H2497" i="7"/>
  <c r="H2433" i="7"/>
  <c r="H2369" i="7"/>
  <c r="H2297" i="7"/>
  <c r="H2233" i="7"/>
  <c r="H2169" i="7"/>
  <c r="H2059" i="7"/>
  <c r="H1686" i="7"/>
  <c r="H2638" i="7"/>
  <c r="H2574" i="7"/>
  <c r="H2510" i="7"/>
  <c r="H2446" i="7"/>
  <c r="H2382" i="7"/>
  <c r="H2318" i="7"/>
  <c r="H2254" i="7"/>
  <c r="H2190" i="7"/>
  <c r="H2110" i="7"/>
  <c r="H1940" i="7"/>
  <c r="H2371" i="7"/>
  <c r="H2299" i="7"/>
  <c r="H2235" i="7"/>
  <c r="H2171" i="7"/>
  <c r="H2078" i="7"/>
  <c r="H1798" i="7"/>
  <c r="H2616" i="7"/>
  <c r="H2552" i="7"/>
  <c r="H2488" i="7"/>
  <c r="H2424" i="7"/>
  <c r="H2360" i="7"/>
  <c r="H2296" i="7"/>
  <c r="H2232" i="7"/>
  <c r="H2168" i="7"/>
  <c r="H2054" i="7"/>
  <c r="H1726" i="7"/>
  <c r="H2613" i="7"/>
  <c r="H2549" i="7"/>
  <c r="H2485" i="7"/>
  <c r="H2421" i="7"/>
  <c r="H2357" i="7"/>
  <c r="H2293" i="7"/>
  <c r="H2229" i="7"/>
  <c r="H2165" i="7"/>
  <c r="H2097" i="7"/>
  <c r="H1846" i="7"/>
  <c r="H1045" i="7"/>
  <c r="H1555" i="7"/>
  <c r="H1625" i="7"/>
  <c r="H1689" i="7"/>
  <c r="H1753" i="7"/>
  <c r="H1817" i="7"/>
  <c r="H1881" i="7"/>
  <c r="H1945" i="7"/>
  <c r="H2009" i="7"/>
  <c r="H2073" i="7"/>
  <c r="H1507" i="7"/>
  <c r="H1580" i="7"/>
  <c r="H1644" i="7"/>
  <c r="H1708" i="7"/>
  <c r="H1772" i="7"/>
  <c r="H1836" i="7"/>
  <c r="H1900" i="7"/>
  <c r="H1615" i="7"/>
  <c r="H1679" i="7"/>
  <c r="H1743" i="7"/>
  <c r="H1807" i="7"/>
  <c r="H1871" i="7"/>
  <c r="H1935" i="7"/>
  <c r="H1999" i="7"/>
  <c r="H2063" i="7"/>
  <c r="H2127" i="7"/>
  <c r="H1570" i="7"/>
  <c r="H1634" i="7"/>
  <c r="H1698" i="7"/>
  <c r="H1762" i="7"/>
  <c r="H1826" i="7"/>
  <c r="H1890" i="7"/>
  <c r="H1954" i="7"/>
  <c r="H2018" i="7"/>
  <c r="H2082" i="7"/>
  <c r="H1597" i="7"/>
  <c r="H1661" i="7"/>
  <c r="H1725" i="7"/>
  <c r="H1789" i="7"/>
  <c r="H1853" i="7"/>
  <c r="H1917" i="7"/>
  <c r="H1981" i="7"/>
  <c r="H2045" i="7"/>
  <c r="H2109" i="7"/>
  <c r="H1592" i="7"/>
  <c r="H1656" i="7"/>
  <c r="H4790" i="7"/>
  <c r="H3103" i="7"/>
  <c r="H2692" i="7"/>
  <c r="H3611" i="7"/>
  <c r="H3594" i="7"/>
  <c r="H2666" i="7"/>
  <c r="H2752" i="7"/>
  <c r="H2690" i="7"/>
  <c r="H2311" i="7"/>
  <c r="H2316" i="7"/>
  <c r="H2505" i="7"/>
  <c r="H2646" i="7"/>
  <c r="H2134" i="7"/>
  <c r="H2624" i="7"/>
  <c r="H2091" i="7"/>
  <c r="H2237" i="7"/>
  <c r="H1745" i="7"/>
  <c r="H1636" i="7"/>
  <c r="H1799" i="7"/>
  <c r="H1674" i="7"/>
  <c r="H1930" i="7"/>
  <c r="H1637" i="7"/>
  <c r="H1893" i="7"/>
  <c r="H1568" i="7"/>
  <c r="H1680" i="7"/>
  <c r="H1752" i="7"/>
  <c r="H1816" i="7"/>
  <c r="H1880" i="7"/>
  <c r="H1944" i="7"/>
  <c r="H2008" i="7"/>
  <c r="H2072" i="7"/>
  <c r="H1451" i="7"/>
  <c r="H1546" i="7"/>
  <c r="H1611" i="7"/>
  <c r="H1675" i="7"/>
  <c r="H1739" i="7"/>
  <c r="H1803" i="7"/>
  <c r="H1867" i="7"/>
  <c r="H1931" i="7"/>
  <c r="H1995" i="7"/>
  <c r="H2530" i="7"/>
  <c r="H2306" i="7"/>
  <c r="H2242" i="7"/>
  <c r="H2178" i="7"/>
  <c r="H1370" i="7"/>
  <c r="H1522" i="7"/>
  <c r="H1234" i="7"/>
  <c r="H1515" i="7"/>
  <c r="H920" i="7"/>
  <c r="H1346" i="7"/>
  <c r="H1564" i="7"/>
  <c r="H1338" i="7"/>
  <c r="H1427" i="7"/>
  <c r="H856" i="7"/>
  <c r="H854" i="7"/>
  <c r="H997" i="7"/>
  <c r="H1088" i="7"/>
  <c r="H1176" i="7"/>
  <c r="H1240" i="7"/>
  <c r="H1304" i="7"/>
  <c r="H1368" i="7"/>
  <c r="H1432" i="7"/>
  <c r="H1496" i="7"/>
  <c r="H4474" i="7"/>
  <c r="H3338" i="7"/>
  <c r="H2876" i="7"/>
  <c r="H3273" i="7"/>
  <c r="H3212" i="7"/>
  <c r="H2426" i="7"/>
  <c r="H3069" i="7"/>
  <c r="H2467" i="7"/>
  <c r="H2223" i="7"/>
  <c r="H2252" i="7"/>
  <c r="H2441" i="7"/>
  <c r="H2582" i="7"/>
  <c r="H1972" i="7"/>
  <c r="H2560" i="7"/>
  <c r="H1790" i="7"/>
  <c r="H2173" i="7"/>
  <c r="H1809" i="7"/>
  <c r="H1700" i="7"/>
  <c r="H1863" i="7"/>
  <c r="H1690" i="7"/>
  <c r="H1946" i="7"/>
  <c r="H1653" i="7"/>
  <c r="H1909" i="7"/>
  <c r="H1584" i="7"/>
  <c r="H1696" i="7"/>
  <c r="H1760" i="7"/>
  <c r="H1824" i="7"/>
  <c r="H1888" i="7"/>
  <c r="H1952" i="7"/>
  <c r="H2016" i="7"/>
  <c r="H2080" i="7"/>
  <c r="H1499" i="7"/>
  <c r="H1557" i="7"/>
  <c r="H1619" i="7"/>
  <c r="H1683" i="7"/>
  <c r="H1747" i="7"/>
  <c r="H1811" i="7"/>
  <c r="H1875" i="7"/>
  <c r="H1939" i="7"/>
  <c r="H2003" i="7"/>
  <c r="H2522" i="7"/>
  <c r="H2298" i="7"/>
  <c r="H2234" i="7"/>
  <c r="H2170" i="7"/>
  <c r="H1306" i="7"/>
  <c r="H1485" i="7"/>
  <c r="H1170" i="7"/>
  <c r="H1443" i="7"/>
  <c r="H807" i="7"/>
  <c r="H1282" i="7"/>
  <c r="H1553" i="7"/>
  <c r="H1274" i="7"/>
  <c r="H1386" i="7"/>
  <c r="H703" i="7"/>
  <c r="H870" i="7"/>
  <c r="H1006" i="7"/>
  <c r="H1097" i="7"/>
  <c r="H1184" i="7"/>
  <c r="H1248" i="7"/>
  <c r="H1312" i="7"/>
  <c r="H1376" i="7"/>
  <c r="H1440" i="7"/>
  <c r="H1504" i="7"/>
  <c r="H728" i="7"/>
  <c r="H893" i="7"/>
  <c r="H1000" i="7"/>
  <c r="H1110" i="7"/>
  <c r="H1187" i="7"/>
  <c r="H1251" i="7"/>
  <c r="H1315" i="7"/>
  <c r="H1379" i="7"/>
  <c r="H880" i="7"/>
  <c r="H1013" i="7"/>
  <c r="H1104" i="7"/>
  <c r="H1190" i="7"/>
  <c r="H1254" i="7"/>
  <c r="H1318" i="7"/>
  <c r="H1382" i="7"/>
  <c r="H1446" i="7"/>
  <c r="H1510" i="7"/>
  <c r="H768" i="7"/>
  <c r="H903" i="7"/>
  <c r="H1016" i="7"/>
  <c r="H1126" i="7"/>
  <c r="H1193" i="7"/>
  <c r="H1257" i="7"/>
  <c r="H1321" i="7"/>
  <c r="H1385" i="7"/>
  <c r="H1449" i="7"/>
  <c r="H1513" i="7"/>
  <c r="H719" i="7"/>
  <c r="H894" i="7"/>
  <c r="H1001" i="7"/>
  <c r="H1111" i="7"/>
  <c r="H1196" i="7"/>
  <c r="H1260" i="7"/>
  <c r="H1324" i="7"/>
  <c r="H1388" i="7"/>
  <c r="H1452" i="7"/>
  <c r="H1516" i="7"/>
  <c r="H783" i="7"/>
  <c r="H949" i="7"/>
  <c r="H1069" i="7"/>
  <c r="H1159" i="7"/>
  <c r="H1223" i="7"/>
  <c r="H1287" i="7"/>
  <c r="H1351" i="7"/>
  <c r="H1415" i="7"/>
  <c r="H1479" i="7"/>
  <c r="H847" i="7"/>
  <c r="H975" i="7"/>
  <c r="H1085" i="7"/>
  <c r="H1173" i="7"/>
  <c r="H1237" i="7"/>
  <c r="H1301" i="7"/>
  <c r="H1365" i="7"/>
  <c r="H1429" i="7"/>
  <c r="H688" i="7"/>
  <c r="H63" i="7"/>
  <c r="E72" i="8" s="1"/>
  <c r="D72" i="8" s="1"/>
  <c r="H704" i="7"/>
  <c r="H829" i="7"/>
  <c r="H503" i="7"/>
  <c r="H379" i="7"/>
  <c r="H551" i="7"/>
  <c r="H638" i="7"/>
  <c r="H709" i="7"/>
  <c r="H773" i="7"/>
  <c r="H803" i="7"/>
  <c r="H867" i="7"/>
  <c r="H931" i="7"/>
  <c r="H995" i="7"/>
  <c r="H1059" i="7"/>
  <c r="H1123" i="7"/>
  <c r="H579" i="7"/>
  <c r="H664" i="7"/>
  <c r="H726" i="7"/>
  <c r="H790" i="7"/>
  <c r="H519" i="7"/>
  <c r="H606" i="7"/>
  <c r="H681" i="7"/>
  <c r="H745" i="7"/>
  <c r="H809" i="7"/>
  <c r="H873" i="7"/>
  <c r="H937" i="7"/>
  <c r="H804" i="7"/>
  <c r="H868" i="7"/>
  <c r="H932" i="7"/>
  <c r="H996" i="7"/>
  <c r="H1060" i="7"/>
  <c r="H1124" i="7"/>
  <c r="H810" i="7"/>
  <c r="H874" i="7"/>
  <c r="H938" i="7"/>
  <c r="H1002" i="7"/>
  <c r="H1066" i="7"/>
  <c r="H1130" i="7"/>
  <c r="H730" i="7"/>
  <c r="H657" i="7"/>
  <c r="H587" i="7"/>
  <c r="H426" i="7"/>
  <c r="H47" i="7"/>
  <c r="E56" i="8" s="1"/>
  <c r="H716" i="7"/>
  <c r="H648" i="7"/>
  <c r="H563" i="7"/>
  <c r="H378" i="7"/>
  <c r="H418" i="7"/>
  <c r="H87" i="7"/>
  <c r="E96" i="8" s="1"/>
  <c r="H338" i="7"/>
  <c r="H755" i="7"/>
  <c r="H691" i="7"/>
  <c r="H619" i="7"/>
  <c r="H3332" i="7"/>
  <c r="H3485" i="7"/>
  <c r="H4635" i="7"/>
  <c r="H4616" i="7"/>
  <c r="H4429" i="7"/>
  <c r="H2870" i="7"/>
  <c r="H2885" i="7"/>
  <c r="H2983" i="7"/>
  <c r="H2135" i="7"/>
  <c r="H2188" i="7"/>
  <c r="H2377" i="7"/>
  <c r="H2518" i="7"/>
  <c r="H2379" i="7"/>
  <c r="H2496" i="7"/>
  <c r="H2621" i="7"/>
  <c r="H2106" i="7"/>
  <c r="H1873" i="7"/>
  <c r="H1764" i="7"/>
  <c r="H1927" i="7"/>
  <c r="H1738" i="7"/>
  <c r="H1994" i="7"/>
  <c r="H1701" i="7"/>
  <c r="H1957" i="7"/>
  <c r="H1600" i="7"/>
  <c r="H1704" i="7"/>
  <c r="H1768" i="7"/>
  <c r="H1832" i="7"/>
  <c r="H1896" i="7"/>
  <c r="H1960" i="7"/>
  <c r="H2024" i="7"/>
  <c r="H2088" i="7"/>
  <c r="H1506" i="7"/>
  <c r="H1560" i="7"/>
  <c r="H1627" i="7"/>
  <c r="H1691" i="7"/>
  <c r="H1755" i="7"/>
  <c r="H1819" i="7"/>
  <c r="H1883" i="7"/>
  <c r="H1947" i="7"/>
  <c r="H2011" i="7"/>
  <c r="H2514" i="7"/>
  <c r="H2290" i="7"/>
  <c r="H2226" i="7"/>
  <c r="H2154" i="7"/>
  <c r="H1242" i="7"/>
  <c r="H1482" i="7"/>
  <c r="H1136" i="7"/>
  <c r="H1418" i="7"/>
  <c r="H567" i="7"/>
  <c r="H1218" i="7"/>
  <c r="H1530" i="7"/>
  <c r="H1210" i="7"/>
  <c r="H1322" i="7"/>
  <c r="H735" i="7"/>
  <c r="H886" i="7"/>
  <c r="H1015" i="7"/>
  <c r="H1125" i="7"/>
  <c r="H1192" i="7"/>
  <c r="H1256" i="7"/>
  <c r="H1320" i="7"/>
  <c r="H1384" i="7"/>
  <c r="H1448" i="7"/>
  <c r="H1512" i="7"/>
  <c r="H760" i="7"/>
  <c r="H909" i="7"/>
  <c r="H1009" i="7"/>
  <c r="H1119" i="7"/>
  <c r="H1195" i="7"/>
  <c r="H1259" i="7"/>
  <c r="H1323" i="7"/>
  <c r="H1387" i="7"/>
  <c r="H896" i="7"/>
  <c r="H1022" i="7"/>
  <c r="H1113" i="7"/>
  <c r="H1198" i="7"/>
  <c r="H1262" i="7"/>
  <c r="H1326" i="7"/>
  <c r="H1390" i="7"/>
  <c r="H1454" i="7"/>
  <c r="H1518" i="7"/>
  <c r="H789" i="7"/>
  <c r="H919" i="7"/>
  <c r="H1025" i="7"/>
  <c r="H1135" i="7"/>
  <c r="H1201" i="7"/>
  <c r="H1265" i="7"/>
  <c r="H1329" i="7"/>
  <c r="H1393" i="7"/>
  <c r="H1457" i="7"/>
  <c r="H1521" i="7"/>
  <c r="H751" i="7"/>
  <c r="H910" i="7"/>
  <c r="H1029" i="7"/>
  <c r="H1120" i="7"/>
  <c r="H1204" i="7"/>
  <c r="H1268" i="7"/>
  <c r="H1332" i="7"/>
  <c r="H1396" i="7"/>
  <c r="H1460" i="7"/>
  <c r="H474" i="7"/>
  <c r="H837" i="7"/>
  <c r="H965" i="7"/>
  <c r="H1078" i="7"/>
  <c r="H1167" i="7"/>
  <c r="H1231" i="7"/>
  <c r="H1295" i="7"/>
  <c r="H1359" i="7"/>
  <c r="H1423" i="7"/>
  <c r="H1487" i="7"/>
  <c r="H863" i="7"/>
  <c r="H984" i="7"/>
  <c r="H1094" i="7"/>
  <c r="H1181" i="7"/>
  <c r="H1245" i="7"/>
  <c r="H1309" i="7"/>
  <c r="H1373" i="7"/>
  <c r="H1437" i="7"/>
  <c r="H641" i="7"/>
  <c r="H231" i="7"/>
  <c r="H665" i="7"/>
  <c r="H775" i="7"/>
  <c r="H402" i="7"/>
  <c r="H386" i="7"/>
  <c r="H571" i="7"/>
  <c r="H649" i="7"/>
  <c r="H717" i="7"/>
  <c r="H383" i="7"/>
  <c r="H811" i="7"/>
  <c r="H875" i="7"/>
  <c r="H939" i="7"/>
  <c r="H1003" i="7"/>
  <c r="H1067" i="7"/>
  <c r="H1131" i="7"/>
  <c r="H600" i="7"/>
  <c r="H675" i="7"/>
  <c r="H734" i="7"/>
  <c r="H798" i="7"/>
  <c r="H539" i="7"/>
  <c r="H617" i="7"/>
  <c r="H689" i="7"/>
  <c r="H753" i="7"/>
  <c r="H817" i="7"/>
  <c r="H881" i="7"/>
  <c r="H945" i="7"/>
  <c r="H812" i="7"/>
  <c r="H876" i="7"/>
  <c r="H940" i="7"/>
  <c r="H1004" i="7"/>
  <c r="H1068" i="7"/>
  <c r="H1132" i="7"/>
  <c r="H818" i="7"/>
  <c r="H882" i="7"/>
  <c r="H946" i="7"/>
  <c r="H1010" i="7"/>
  <c r="H1074" i="7"/>
  <c r="H1138" i="7"/>
  <c r="H722" i="7"/>
  <c r="H646" i="7"/>
  <c r="H584" i="7"/>
  <c r="H419" i="7"/>
  <c r="H772" i="7"/>
  <c r="H708" i="7"/>
  <c r="H637" i="7"/>
  <c r="H543" i="7"/>
  <c r="H346" i="7"/>
  <c r="H411" i="7"/>
  <c r="H23" i="7"/>
  <c r="E32" i="8" s="1"/>
  <c r="H4156" i="7"/>
  <c r="H3139" i="7"/>
  <c r="H4475" i="7"/>
  <c r="H4448" i="7"/>
  <c r="H4245" i="7"/>
  <c r="H2710" i="7"/>
  <c r="H2749" i="7"/>
  <c r="H2895" i="7"/>
  <c r="H1894" i="7"/>
  <c r="H2126" i="7"/>
  <c r="H2305" i="7"/>
  <c r="H2454" i="7"/>
  <c r="H2307" i="7"/>
  <c r="H2432" i="7"/>
  <c r="H2557" i="7"/>
  <c r="H1910" i="7"/>
  <c r="H1937" i="7"/>
  <c r="H1828" i="7"/>
  <c r="H1991" i="7"/>
  <c r="H1754" i="7"/>
  <c r="H2010" i="7"/>
  <c r="H1717" i="7"/>
  <c r="H1973" i="7"/>
  <c r="H1616" i="7"/>
  <c r="H1712" i="7"/>
  <c r="H1776" i="7"/>
  <c r="H1840" i="7"/>
  <c r="H1904" i="7"/>
  <c r="H1968" i="7"/>
  <c r="H2032" i="7"/>
  <c r="H2096" i="7"/>
  <c r="H1509" i="7"/>
  <c r="H1571" i="7"/>
  <c r="H1635" i="7"/>
  <c r="H1699" i="7"/>
  <c r="H1763" i="7"/>
  <c r="H1827" i="7"/>
  <c r="H1891" i="7"/>
  <c r="H1955" i="7"/>
  <c r="H2650" i="7"/>
  <c r="H2346" i="7"/>
  <c r="H2282" i="7"/>
  <c r="H2218" i="7"/>
  <c r="H1902" i="7"/>
  <c r="H1178" i="7"/>
  <c r="H1475" i="7"/>
  <c r="H1063" i="7"/>
  <c r="H1354" i="7"/>
  <c r="H1501" i="7"/>
  <c r="H1154" i="7"/>
  <c r="H1477" i="7"/>
  <c r="H1127" i="7"/>
  <c r="H1258" i="7"/>
  <c r="H767" i="7"/>
  <c r="H902" i="7"/>
  <c r="H1024" i="7"/>
  <c r="H1134" i="7"/>
  <c r="H1200" i="7"/>
  <c r="H1264" i="7"/>
  <c r="H1328" i="7"/>
  <c r="H1392" i="7"/>
  <c r="H1456" i="7"/>
  <c r="H1520" i="7"/>
  <c r="H805" i="7"/>
  <c r="H925" i="7"/>
  <c r="H1037" i="7"/>
  <c r="H1128" i="7"/>
  <c r="H1203" i="7"/>
  <c r="H1267" i="7"/>
  <c r="H1331" i="7"/>
  <c r="H1395" i="7"/>
  <c r="H912" i="7"/>
  <c r="H1031" i="7"/>
  <c r="H1141" i="7"/>
  <c r="H1206" i="7"/>
  <c r="H1270" i="7"/>
  <c r="H1334" i="7"/>
  <c r="H1398" i="7"/>
  <c r="H1462" i="7"/>
  <c r="H1526" i="7"/>
  <c r="H792" i="7"/>
  <c r="H935" i="7"/>
  <c r="H1053" i="7"/>
  <c r="H1144" i="7"/>
  <c r="H1209" i="7"/>
  <c r="H1273" i="7"/>
  <c r="H1337" i="7"/>
  <c r="H1401" i="7"/>
  <c r="H1465" i="7"/>
  <c r="H1529" i="7"/>
  <c r="H813" i="7"/>
  <c r="H926" i="7"/>
  <c r="H1038" i="7"/>
  <c r="H1129" i="7"/>
  <c r="H1212" i="7"/>
  <c r="H1276" i="7"/>
  <c r="H1340" i="7"/>
  <c r="H1404" i="7"/>
  <c r="H1468" i="7"/>
  <c r="H601" i="7"/>
  <c r="H853" i="7"/>
  <c r="H977" i="7"/>
  <c r="H1087" i="7"/>
  <c r="H1175" i="7"/>
  <c r="H1239" i="7"/>
  <c r="H1303" i="7"/>
  <c r="H1367" i="7"/>
  <c r="H1431" i="7"/>
  <c r="H1495" i="7"/>
  <c r="H879" i="7"/>
  <c r="H993" i="7"/>
  <c r="H1103" i="7"/>
  <c r="H1189" i="7"/>
  <c r="H1253" i="7"/>
  <c r="H1317" i="7"/>
  <c r="H1381" i="7"/>
  <c r="H1445" i="7"/>
  <c r="H630" i="7"/>
  <c r="H629" i="7"/>
  <c r="H654" i="7"/>
  <c r="H743" i="7"/>
  <c r="H55" i="7"/>
  <c r="E64" i="8" s="1"/>
  <c r="H423" i="7"/>
  <c r="H578" i="7"/>
  <c r="H663" i="7"/>
  <c r="H725" i="7"/>
  <c r="H403" i="7"/>
  <c r="H819" i="7"/>
  <c r="H883" i="7"/>
  <c r="H947" i="7"/>
  <c r="H1011" i="7"/>
  <c r="H1075" i="7"/>
  <c r="H1139" i="7"/>
  <c r="H611" i="7"/>
  <c r="H678" i="7"/>
  <c r="H742" i="7"/>
  <c r="H806" i="7"/>
  <c r="H546" i="7"/>
  <c r="H631" i="7"/>
  <c r="H697" i="7"/>
  <c r="H761" i="7"/>
  <c r="H825" i="7"/>
  <c r="H889" i="7"/>
  <c r="H953" i="7"/>
  <c r="H820" i="7"/>
  <c r="H884" i="7"/>
  <c r="H948" i="7"/>
  <c r="H1012" i="7"/>
  <c r="H1076" i="7"/>
  <c r="H1140" i="7"/>
  <c r="H826" i="7"/>
  <c r="H890" i="7"/>
  <c r="H954" i="7"/>
  <c r="H1018" i="7"/>
  <c r="H1082" i="7"/>
  <c r="H1146" i="7"/>
  <c r="H714" i="7"/>
  <c r="H643" i="7"/>
  <c r="H554" i="7"/>
  <c r="H399" i="7"/>
  <c r="H764" i="7"/>
  <c r="H700" i="7"/>
  <c r="H634" i="7"/>
  <c r="H506" i="7"/>
  <c r="H287" i="7"/>
  <c r="H391" i="7"/>
  <c r="H458" i="7"/>
  <c r="H207" i="7"/>
  <c r="H739" i="7"/>
  <c r="H672" i="7"/>
  <c r="H2921" i="7"/>
  <c r="H3523" i="7"/>
  <c r="H4291" i="7"/>
  <c r="H4288" i="7"/>
  <c r="H4077" i="7"/>
  <c r="H2060" i="7"/>
  <c r="H2471" i="7"/>
  <c r="H2807" i="7"/>
  <c r="H39" i="7"/>
  <c r="E48" i="8" s="1"/>
  <c r="H2019" i="7"/>
  <c r="H2241" i="7"/>
  <c r="H2390" i="7"/>
  <c r="H2243" i="7"/>
  <c r="H2368" i="7"/>
  <c r="H2493" i="7"/>
  <c r="H1434" i="7"/>
  <c r="H2001" i="7"/>
  <c r="H1892" i="7"/>
  <c r="H2055" i="7"/>
  <c r="H1802" i="7"/>
  <c r="H2058" i="7"/>
  <c r="H1765" i="7"/>
  <c r="H2021" i="7"/>
  <c r="H1632" i="7"/>
  <c r="H1720" i="7"/>
  <c r="H1784" i="7"/>
  <c r="H1848" i="7"/>
  <c r="H1912" i="7"/>
  <c r="H1976" i="7"/>
  <c r="H2040" i="7"/>
  <c r="H2104" i="7"/>
  <c r="H1519" i="7"/>
  <c r="H1579" i="7"/>
  <c r="H1643" i="7"/>
  <c r="H1707" i="7"/>
  <c r="H1771" i="7"/>
  <c r="H1835" i="7"/>
  <c r="H1899" i="7"/>
  <c r="H1963" i="7"/>
  <c r="H2642" i="7"/>
  <c r="H2338" i="7"/>
  <c r="H2274" i="7"/>
  <c r="H2210" i="7"/>
  <c r="H1838" i="7"/>
  <c r="H1017" i="7"/>
  <c r="H1458" i="7"/>
  <c r="H990" i="7"/>
  <c r="H1290" i="7"/>
  <c r="H1498" i="7"/>
  <c r="H1081" i="7"/>
  <c r="H1474" i="7"/>
  <c r="H1054" i="7"/>
  <c r="H1194" i="7"/>
  <c r="H781" i="7"/>
  <c r="H918" i="7"/>
  <c r="H1033" i="7"/>
  <c r="H1143" i="7"/>
  <c r="H1208" i="7"/>
  <c r="H1272" i="7"/>
  <c r="H1336" i="7"/>
  <c r="H1400" i="7"/>
  <c r="H1464" i="7"/>
  <c r="H1528" i="7"/>
  <c r="H3937" i="7"/>
  <c r="H3054" i="7"/>
  <c r="H4123" i="7"/>
  <c r="H4104" i="7"/>
  <c r="H3917" i="7"/>
  <c r="H2931" i="7"/>
  <c r="H2946" i="7"/>
  <c r="H2727" i="7"/>
  <c r="H2508" i="7"/>
  <c r="H1694" i="7"/>
  <c r="H2177" i="7"/>
  <c r="H2326" i="7"/>
  <c r="H2179" i="7"/>
  <c r="H2304" i="7"/>
  <c r="H2429" i="7"/>
  <c r="H1538" i="7"/>
  <c r="H2065" i="7"/>
  <c r="H1607" i="7"/>
  <c r="H2119" i="7"/>
  <c r="H1818" i="7"/>
  <c r="H2074" i="7"/>
  <c r="H1781" i="7"/>
  <c r="H2037" i="7"/>
  <c r="H1640" i="7"/>
  <c r="H1728" i="7"/>
  <c r="H1792" i="7"/>
  <c r="H1856" i="7"/>
  <c r="H1920" i="7"/>
  <c r="H1984" i="7"/>
  <c r="H2048" i="7"/>
  <c r="H2112" i="7"/>
  <c r="H1525" i="7"/>
  <c r="H1587" i="7"/>
  <c r="H1651" i="7"/>
  <c r="H1715" i="7"/>
  <c r="H1779" i="7"/>
  <c r="H1843" i="7"/>
  <c r="H1907" i="7"/>
  <c r="H1971" i="7"/>
  <c r="H2634" i="7"/>
  <c r="H2330" i="7"/>
  <c r="H2266" i="7"/>
  <c r="H2202" i="7"/>
  <c r="H1774" i="7"/>
  <c r="H952" i="7"/>
  <c r="H1426" i="7"/>
  <c r="H936" i="7"/>
  <c r="H1226" i="7"/>
  <c r="H1491" i="7"/>
  <c r="H1008" i="7"/>
  <c r="H1467" i="7"/>
  <c r="H981" i="7"/>
  <c r="H1145" i="7"/>
  <c r="H784" i="7"/>
  <c r="H934" i="7"/>
  <c r="H1061" i="7"/>
  <c r="H1152" i="7"/>
  <c r="H1216" i="7"/>
  <c r="H1280" i="7"/>
  <c r="H1344" i="7"/>
  <c r="H1408" i="7"/>
  <c r="H1472" i="7"/>
  <c r="H395" i="7"/>
  <c r="H815" i="7"/>
  <c r="H957" i="7"/>
  <c r="H1055" i="7"/>
  <c r="H1155" i="7"/>
  <c r="H1219" i="7"/>
  <c r="H1283" i="7"/>
  <c r="H1347" i="7"/>
  <c r="H1411" i="7"/>
  <c r="H944" i="7"/>
  <c r="H1049" i="7"/>
  <c r="H1158" i="7"/>
  <c r="H1222" i="7"/>
  <c r="H1286" i="7"/>
  <c r="H1350" i="7"/>
  <c r="H1414" i="7"/>
  <c r="H1478" i="7"/>
  <c r="H1542" i="7"/>
  <c r="H839" i="7"/>
  <c r="H967" i="7"/>
  <c r="H1071" i="7"/>
  <c r="H1161" i="7"/>
  <c r="H1225" i="7"/>
  <c r="H1289" i="7"/>
  <c r="H1353" i="7"/>
  <c r="H1417" i="7"/>
  <c r="H1481" i="7"/>
  <c r="H1545" i="7"/>
  <c r="H823" i="7"/>
  <c r="H958" i="7"/>
  <c r="H1056" i="7"/>
  <c r="H1164" i="7"/>
  <c r="H1228" i="7"/>
  <c r="H1292" i="7"/>
  <c r="H1356" i="7"/>
  <c r="H1420" i="7"/>
  <c r="H1484" i="7"/>
  <c r="H680" i="7"/>
  <c r="H885" i="7"/>
  <c r="H1014" i="7"/>
  <c r="H1105" i="7"/>
  <c r="H1191" i="7"/>
  <c r="H1255" i="7"/>
  <c r="H1319" i="7"/>
  <c r="H1383" i="7"/>
  <c r="H1447" i="7"/>
  <c r="H1511" i="7"/>
  <c r="H911" i="7"/>
  <c r="H1030" i="7"/>
  <c r="H1121" i="7"/>
  <c r="H1205" i="7"/>
  <c r="H1269" i="7"/>
  <c r="H1333" i="7"/>
  <c r="H1397" i="7"/>
  <c r="H1461" i="7"/>
  <c r="H616" i="7"/>
  <c r="H615" i="7"/>
  <c r="H466" i="7"/>
  <c r="H679" i="7"/>
  <c r="H183" i="7"/>
  <c r="H450" i="7"/>
  <c r="H610" i="7"/>
  <c r="H677" i="7"/>
  <c r="H741" i="7"/>
  <c r="H447" i="7"/>
  <c r="H835" i="7"/>
  <c r="H899" i="7"/>
  <c r="H963" i="7"/>
  <c r="H1027" i="7"/>
  <c r="H1091" i="7"/>
  <c r="H495" i="7"/>
  <c r="H625" i="7"/>
  <c r="H694" i="7"/>
  <c r="H758" i="7"/>
  <c r="H822" i="7"/>
  <c r="H586" i="7"/>
  <c r="H645" i="7"/>
  <c r="H713" i="7"/>
  <c r="H777" i="7"/>
  <c r="H841" i="7"/>
  <c r="H905" i="7"/>
  <c r="H969" i="7"/>
  <c r="H836" i="7"/>
  <c r="H900" i="7"/>
  <c r="H964" i="7"/>
  <c r="H1028" i="7"/>
  <c r="H1092" i="7"/>
  <c r="H778" i="7"/>
  <c r="H842" i="7"/>
  <c r="H906" i="7"/>
  <c r="H970" i="7"/>
  <c r="H1034" i="7"/>
  <c r="H1098" i="7"/>
  <c r="H762" i="7"/>
  <c r="H698" i="7"/>
  <c r="H621" i="7"/>
  <c r="H527" i="7"/>
  <c r="H303" i="7"/>
  <c r="H748" i="7"/>
  <c r="H684" i="7"/>
  <c r="H609" i="7"/>
  <c r="H479" i="7"/>
  <c r="H159" i="7"/>
  <c r="H335" i="7"/>
  <c r="H431" i="7"/>
  <c r="H4654" i="7"/>
  <c r="H3238" i="7"/>
  <c r="H3963" i="7"/>
  <c r="H3936" i="7"/>
  <c r="H3733" i="7"/>
  <c r="H2771" i="7"/>
  <c r="H2858" i="7"/>
  <c r="H2611" i="7"/>
  <c r="H2444" i="7"/>
  <c r="H2633" i="7"/>
  <c r="H2062" i="7"/>
  <c r="H2262" i="7"/>
  <c r="H2113" i="7"/>
  <c r="H2240" i="7"/>
  <c r="H2365" i="7"/>
  <c r="H1617" i="7"/>
  <c r="H1442" i="7"/>
  <c r="H1671" i="7"/>
  <c r="H1559" i="7"/>
  <c r="H1866" i="7"/>
  <c r="H1573" i="7"/>
  <c r="H1829" i="7"/>
  <c r="H2085" i="7"/>
  <c r="H1648" i="7"/>
  <c r="H1736" i="7"/>
  <c r="H1800" i="7"/>
  <c r="H1864" i="7"/>
  <c r="H1928" i="7"/>
  <c r="H1992" i="7"/>
  <c r="H2056" i="7"/>
  <c r="H2120" i="7"/>
  <c r="H1540" i="7"/>
  <c r="H1595" i="7"/>
  <c r="H1659" i="7"/>
  <c r="H1723" i="7"/>
  <c r="H1787" i="7"/>
  <c r="H1851" i="7"/>
  <c r="H1915" i="7"/>
  <c r="H1979" i="7"/>
  <c r="H2626" i="7"/>
  <c r="H2322" i="7"/>
  <c r="H2258" i="7"/>
  <c r="H2194" i="7"/>
  <c r="H1710" i="7"/>
  <c r="H797" i="7"/>
  <c r="H1362" i="7"/>
  <c r="H800" i="7"/>
  <c r="H1162" i="7"/>
  <c r="H1450" i="7"/>
  <c r="H904" i="7"/>
  <c r="H1435" i="7"/>
  <c r="H888" i="7"/>
  <c r="H1072" i="7"/>
  <c r="H791" i="7"/>
  <c r="H950" i="7"/>
  <c r="H1070" i="7"/>
  <c r="H1160" i="7"/>
  <c r="H1224" i="7"/>
  <c r="H1288" i="7"/>
  <c r="H1352" i="7"/>
  <c r="H1416" i="7"/>
  <c r="H1480" i="7"/>
  <c r="H511" i="7"/>
  <c r="H845" i="7"/>
  <c r="H973" i="7"/>
  <c r="H1064" i="7"/>
  <c r="H1163" i="7"/>
  <c r="H1227" i="7"/>
  <c r="H1291" i="7"/>
  <c r="H1355" i="7"/>
  <c r="H1419" i="7"/>
  <c r="H960" i="7"/>
  <c r="H1077" i="7"/>
  <c r="H1166" i="7"/>
  <c r="H1230" i="7"/>
  <c r="H1294" i="7"/>
  <c r="H1358" i="7"/>
  <c r="H1422" i="7"/>
  <c r="H1486" i="7"/>
  <c r="H1550" i="7"/>
  <c r="H855" i="7"/>
  <c r="H989" i="7"/>
  <c r="H1080" i="7"/>
  <c r="H1169" i="7"/>
  <c r="H1233" i="7"/>
  <c r="H1297" i="7"/>
  <c r="H1361" i="7"/>
  <c r="H1425" i="7"/>
  <c r="H1489" i="7"/>
  <c r="H640" i="7"/>
  <c r="H846" i="7"/>
  <c r="H974" i="7"/>
  <c r="H1065" i="7"/>
  <c r="H1172" i="7"/>
  <c r="H1236" i="7"/>
  <c r="H1300" i="7"/>
  <c r="H1364" i="7"/>
  <c r="H1428" i="7"/>
  <c r="H1492" i="7"/>
  <c r="H712" i="7"/>
  <c r="H901" i="7"/>
  <c r="H1023" i="7"/>
  <c r="H1133" i="7"/>
  <c r="H1199" i="7"/>
  <c r="H1263" i="7"/>
  <c r="H1327" i="7"/>
  <c r="H1391" i="7"/>
  <c r="H1455" i="7"/>
  <c r="H821" i="7"/>
  <c r="H927" i="7"/>
  <c r="H1039" i="7"/>
  <c r="H1149" i="7"/>
  <c r="H1213" i="7"/>
  <c r="H1277" i="7"/>
  <c r="H1341" i="7"/>
  <c r="H1405" i="7"/>
  <c r="H736" i="7"/>
  <c r="H605" i="7"/>
  <c r="H531" i="7"/>
  <c r="H439" i="7"/>
  <c r="H523" i="7"/>
  <c r="H247" i="7"/>
  <c r="H487" i="7"/>
  <c r="H613" i="7"/>
  <c r="H685" i="7"/>
  <c r="H749" i="7"/>
  <c r="H779" i="7"/>
  <c r="H843" i="7"/>
  <c r="H907" i="7"/>
  <c r="H971" i="7"/>
  <c r="H1035" i="7"/>
  <c r="H1099" i="7"/>
  <c r="H515" i="7"/>
  <c r="H639" i="7"/>
  <c r="H702" i="7"/>
  <c r="H766" i="7"/>
  <c r="H830" i="7"/>
  <c r="H589" i="7"/>
  <c r="H656" i="7"/>
  <c r="H721" i="7"/>
  <c r="H785" i="7"/>
  <c r="H849" i="7"/>
  <c r="H913" i="7"/>
  <c r="H780" i="7"/>
  <c r="H844" i="7"/>
  <c r="H908" i="7"/>
  <c r="H972" i="7"/>
  <c r="H1036" i="7"/>
  <c r="H1100" i="7"/>
  <c r="H786" i="7"/>
  <c r="H850" i="7"/>
  <c r="H914" i="7"/>
  <c r="H978" i="7"/>
  <c r="H1042" i="7"/>
  <c r="H1106" i="7"/>
  <c r="H754" i="7"/>
  <c r="H690" i="7"/>
  <c r="H618" i="7"/>
  <c r="H490" i="7"/>
  <c r="H239" i="7"/>
  <c r="H740" i="7"/>
  <c r="H673" i="7"/>
  <c r="H598" i="7"/>
  <c r="H442" i="7"/>
  <c r="H95" i="7"/>
  <c r="E104" i="8" s="1"/>
  <c r="H279" i="7"/>
  <c r="H394" i="7"/>
  <c r="H15" i="7"/>
  <c r="E24" i="8" s="1"/>
  <c r="H715" i="7"/>
  <c r="H647" i="7"/>
  <c r="H4014" i="7"/>
  <c r="H2380" i="7"/>
  <c r="H1572" i="7"/>
  <c r="H1603" i="7"/>
  <c r="H2314" i="7"/>
  <c r="H1410" i="7"/>
  <c r="H1168" i="7"/>
  <c r="H808" i="7"/>
  <c r="H1101" i="7"/>
  <c r="H1299" i="7"/>
  <c r="H928" i="7"/>
  <c r="H1182" i="7"/>
  <c r="H1534" i="7"/>
  <c r="H1241" i="7"/>
  <c r="H687" i="7"/>
  <c r="H1284" i="7"/>
  <c r="H917" i="7"/>
  <c r="H1343" i="7"/>
  <c r="H1112" i="7"/>
  <c r="H538" i="7"/>
  <c r="H693" i="7"/>
  <c r="H987" i="7"/>
  <c r="H750" i="7"/>
  <c r="H793" i="7"/>
  <c r="H1108" i="7"/>
  <c r="H1058" i="7"/>
  <c r="H354" i="7"/>
  <c r="H31" i="7"/>
  <c r="E40" i="8" s="1"/>
  <c r="H707" i="7"/>
  <c r="H71" i="7"/>
  <c r="E80" i="8" s="1"/>
  <c r="H69" i="7"/>
  <c r="E78" i="8" s="1"/>
  <c r="D78" i="8" s="1"/>
  <c r="H197" i="7"/>
  <c r="H325" i="7"/>
  <c r="H517" i="7"/>
  <c r="H64" i="7"/>
  <c r="E73" i="8" s="1"/>
  <c r="H192" i="7"/>
  <c r="H320" i="7"/>
  <c r="H512" i="7"/>
  <c r="H59" i="7"/>
  <c r="E68" i="8" s="1"/>
  <c r="H187" i="7"/>
  <c r="H315" i="7"/>
  <c r="H70" i="7"/>
  <c r="E79" i="8" s="1"/>
  <c r="H198" i="7"/>
  <c r="H326" i="7"/>
  <c r="H454" i="7"/>
  <c r="H582" i="7"/>
  <c r="H185" i="7"/>
  <c r="H313" i="7"/>
  <c r="H441" i="7"/>
  <c r="H569" i="7"/>
  <c r="H108" i="7"/>
  <c r="E117" i="8" s="1"/>
  <c r="H236" i="7"/>
  <c r="H364" i="7"/>
  <c r="H492" i="7"/>
  <c r="H10" i="7"/>
  <c r="E19" i="8" s="1"/>
  <c r="H138" i="7"/>
  <c r="H266" i="7"/>
  <c r="H3406" i="7"/>
  <c r="H2569" i="7"/>
  <c r="H1735" i="7"/>
  <c r="H1808" i="7"/>
  <c r="H1667" i="7"/>
  <c r="H2250" i="7"/>
  <c r="H467" i="7"/>
  <c r="H1232" i="7"/>
  <c r="H861" i="7"/>
  <c r="H1137" i="7"/>
  <c r="H1307" i="7"/>
  <c r="H976" i="7"/>
  <c r="H1214" i="7"/>
  <c r="H1374" i="7"/>
  <c r="H1558" i="7"/>
  <c r="H1062" i="7"/>
  <c r="H1249" i="7"/>
  <c r="H1433" i="7"/>
  <c r="H816" i="7"/>
  <c r="H1102" i="7"/>
  <c r="H1308" i="7"/>
  <c r="H1476" i="7"/>
  <c r="H933" i="7"/>
  <c r="H1207" i="7"/>
  <c r="H1375" i="7"/>
  <c r="H831" i="7"/>
  <c r="H1157" i="7"/>
  <c r="H1325" i="7"/>
  <c r="H720" i="7"/>
  <c r="H103" i="7"/>
  <c r="E112" i="8" s="1"/>
  <c r="H443" i="7"/>
  <c r="H701" i="7"/>
  <c r="H851" i="7"/>
  <c r="H1019" i="7"/>
  <c r="H559" i="7"/>
  <c r="H774" i="7"/>
  <c r="H642" i="7"/>
  <c r="H801" i="7"/>
  <c r="H788" i="7"/>
  <c r="H956" i="7"/>
  <c r="H1116" i="7"/>
  <c r="H922" i="7"/>
  <c r="H1090" i="7"/>
  <c r="H671" i="7"/>
  <c r="H175" i="7"/>
  <c r="H623" i="7"/>
  <c r="H455" i="7"/>
  <c r="H143" i="7"/>
  <c r="H699" i="7"/>
  <c r="H594" i="7"/>
  <c r="H427" i="7"/>
  <c r="H7" i="7"/>
  <c r="E16" i="8" s="1"/>
  <c r="H13" i="7"/>
  <c r="H77" i="7"/>
  <c r="E86" i="8" s="1"/>
  <c r="H141" i="7"/>
  <c r="H205" i="7"/>
  <c r="H269" i="7"/>
  <c r="H333" i="7"/>
  <c r="H397" i="7"/>
  <c r="H461" i="7"/>
  <c r="H525" i="7"/>
  <c r="H8" i="7"/>
  <c r="E17" i="8" s="1"/>
  <c r="H72" i="7"/>
  <c r="E81" i="8" s="1"/>
  <c r="H136" i="7"/>
  <c r="H200" i="7"/>
  <c r="H264" i="7"/>
  <c r="H328" i="7"/>
  <c r="H392" i="7"/>
  <c r="H456" i="7"/>
  <c r="H520" i="7"/>
  <c r="H3" i="7"/>
  <c r="E12" i="8" s="1"/>
  <c r="H67" i="7"/>
  <c r="E76" i="8" s="1"/>
  <c r="H131" i="7"/>
  <c r="H195" i="7"/>
  <c r="H259" i="7"/>
  <c r="H323" i="7"/>
  <c r="H14" i="7"/>
  <c r="E23" i="8" s="1"/>
  <c r="H78" i="7"/>
  <c r="E87" i="8" s="1"/>
  <c r="H142" i="7"/>
  <c r="H206" i="7"/>
  <c r="H270" i="7"/>
  <c r="H334" i="7"/>
  <c r="H398" i="7"/>
  <c r="H462" i="7"/>
  <c r="H526" i="7"/>
  <c r="H590" i="7"/>
  <c r="H65" i="7"/>
  <c r="E74" i="8" s="1"/>
  <c r="H129" i="7"/>
  <c r="H193" i="7"/>
  <c r="H257" i="7"/>
  <c r="H321" i="7"/>
  <c r="H385" i="7"/>
  <c r="H449" i="7"/>
  <c r="H513" i="7"/>
  <c r="H577" i="7"/>
  <c r="H52" i="7"/>
  <c r="E61" i="8" s="1"/>
  <c r="H116" i="7"/>
  <c r="H180" i="7"/>
  <c r="H244" i="7"/>
  <c r="H308" i="7"/>
  <c r="H372" i="7"/>
  <c r="H436" i="7"/>
  <c r="H500" i="7"/>
  <c r="H564" i="7"/>
  <c r="H628" i="7"/>
  <c r="H18" i="7"/>
  <c r="G27" i="8" s="1"/>
  <c r="H82" i="7"/>
  <c r="E91" i="8" s="1"/>
  <c r="H146" i="7"/>
  <c r="H210" i="7"/>
  <c r="H274" i="7"/>
  <c r="H1795" i="7"/>
  <c r="H799" i="7"/>
  <c r="H1473" i="7"/>
  <c r="H1348" i="7"/>
  <c r="H1247" i="7"/>
  <c r="H1197" i="7"/>
  <c r="H575" i="7"/>
  <c r="H757" i="7"/>
  <c r="H650" i="7"/>
  <c r="H670" i="7"/>
  <c r="H988" i="7"/>
  <c r="H962" i="7"/>
  <c r="H756" i="7"/>
  <c r="H771" i="7"/>
  <c r="H555" i="7"/>
  <c r="H29" i="7"/>
  <c r="E38" i="8" s="1"/>
  <c r="H157" i="7"/>
  <c r="H285" i="7"/>
  <c r="H413" i="7"/>
  <c r="H24" i="7"/>
  <c r="E33" i="8" s="1"/>
  <c r="H216" i="7"/>
  <c r="H344" i="7"/>
  <c r="H536" i="7"/>
  <c r="H147" i="7"/>
  <c r="H211" i="7"/>
  <c r="H30" i="7"/>
  <c r="E39" i="8" s="1"/>
  <c r="H222" i="7"/>
  <c r="H350" i="7"/>
  <c r="H542" i="7"/>
  <c r="H145" i="7"/>
  <c r="H337" i="7"/>
  <c r="H465" i="7"/>
  <c r="H68" i="7"/>
  <c r="E77" i="8" s="1"/>
  <c r="H196" i="7"/>
  <c r="H388" i="7"/>
  <c r="H580" i="7"/>
  <c r="H98" i="7"/>
  <c r="E107" i="8" s="1"/>
  <c r="H226" i="7"/>
  <c r="H566" i="7"/>
  <c r="H425" i="7"/>
  <c r="H156" i="7"/>
  <c r="H476" i="7"/>
  <c r="H58" i="7"/>
  <c r="E67" i="8" s="1"/>
  <c r="H3779" i="7"/>
  <c r="H1750" i="7"/>
  <c r="H1626" i="7"/>
  <c r="H1872" i="7"/>
  <c r="H1731" i="7"/>
  <c r="H2186" i="7"/>
  <c r="H1402" i="7"/>
  <c r="H1296" i="7"/>
  <c r="H877" i="7"/>
  <c r="H1171" i="7"/>
  <c r="H1339" i="7"/>
  <c r="H985" i="7"/>
  <c r="H1238" i="7"/>
  <c r="H1406" i="7"/>
  <c r="H1566" i="7"/>
  <c r="H1089" i="7"/>
  <c r="H1281" i="7"/>
  <c r="H1441" i="7"/>
  <c r="H862" i="7"/>
  <c r="H1156" i="7"/>
  <c r="H1316" i="7"/>
  <c r="H1500" i="7"/>
  <c r="H1005" i="7"/>
  <c r="H1215" i="7"/>
  <c r="H1399" i="7"/>
  <c r="H895" i="7"/>
  <c r="H1165" i="7"/>
  <c r="H1349" i="7"/>
  <c r="H627" i="7"/>
  <c r="H832" i="7"/>
  <c r="H507" i="7"/>
  <c r="H733" i="7"/>
  <c r="H859" i="7"/>
  <c r="H1043" i="7"/>
  <c r="H614" i="7"/>
  <c r="H782" i="7"/>
  <c r="H667" i="7"/>
  <c r="H833" i="7"/>
  <c r="H796" i="7"/>
  <c r="H980" i="7"/>
  <c r="H1148" i="7"/>
  <c r="H930" i="7"/>
  <c r="H1114" i="7"/>
  <c r="H632" i="7"/>
  <c r="H111" i="7"/>
  <c r="H595" i="7"/>
  <c r="H367" i="7"/>
  <c r="H79" i="7"/>
  <c r="E88" i="8" s="1"/>
  <c r="H683" i="7"/>
  <c r="H562" i="7"/>
  <c r="H407" i="7"/>
  <c r="H362" i="7"/>
  <c r="H21" i="7"/>
  <c r="E30" i="8" s="1"/>
  <c r="H85" i="7"/>
  <c r="E94" i="8" s="1"/>
  <c r="H149" i="7"/>
  <c r="H213" i="7"/>
  <c r="H277" i="7"/>
  <c r="H341" i="7"/>
  <c r="H405" i="7"/>
  <c r="H469" i="7"/>
  <c r="H533" i="7"/>
  <c r="H16" i="7"/>
  <c r="E25" i="8" s="1"/>
  <c r="H80" i="7"/>
  <c r="E89" i="8" s="1"/>
  <c r="H144" i="7"/>
  <c r="H208" i="7"/>
  <c r="H272" i="7"/>
  <c r="H336" i="7"/>
  <c r="H400" i="7"/>
  <c r="H464" i="7"/>
  <c r="H528" i="7"/>
  <c r="H11" i="7"/>
  <c r="E20" i="8" s="1"/>
  <c r="H75" i="7"/>
  <c r="A84" i="8" s="1"/>
  <c r="H139" i="7"/>
  <c r="H203" i="7"/>
  <c r="H267" i="7"/>
  <c r="H331" i="7"/>
  <c r="H22" i="7"/>
  <c r="E31" i="8" s="1"/>
  <c r="H86" i="7"/>
  <c r="E95" i="8" s="1"/>
  <c r="H150" i="7"/>
  <c r="H214" i="7"/>
  <c r="H278" i="7"/>
  <c r="H342" i="7"/>
  <c r="H406" i="7"/>
  <c r="H470" i="7"/>
  <c r="H534" i="7"/>
  <c r="H9" i="7"/>
  <c r="E18" i="8" s="1"/>
  <c r="H73" i="7"/>
  <c r="E82" i="8" s="1"/>
  <c r="H137" i="7"/>
  <c r="H201" i="7"/>
  <c r="H265" i="7"/>
  <c r="H329" i="7"/>
  <c r="H393" i="7"/>
  <c r="H457" i="7"/>
  <c r="H521" i="7"/>
  <c r="H585" i="7"/>
  <c r="H60" i="7"/>
  <c r="E69" i="8" s="1"/>
  <c r="H124" i="7"/>
  <c r="H188" i="7"/>
  <c r="H252" i="7"/>
  <c r="H316" i="7"/>
  <c r="H380" i="7"/>
  <c r="H444" i="7"/>
  <c r="H508" i="7"/>
  <c r="H572" i="7"/>
  <c r="H636" i="7"/>
  <c r="H26" i="7"/>
  <c r="E35" i="8" s="1"/>
  <c r="H90" i="7"/>
  <c r="E99" i="8" s="1"/>
  <c r="H154" i="7"/>
  <c r="H218" i="7"/>
  <c r="H282" i="7"/>
  <c r="H1936" i="7"/>
  <c r="H1430" i="7"/>
  <c r="H1305" i="7"/>
  <c r="H1180" i="7"/>
  <c r="H1032" i="7"/>
  <c r="H1407" i="7"/>
  <c r="H1357" i="7"/>
  <c r="H514" i="7"/>
  <c r="H891" i="7"/>
  <c r="H814" i="7"/>
  <c r="H828" i="7"/>
  <c r="H794" i="7"/>
  <c r="H607" i="7"/>
  <c r="H215" i="7"/>
  <c r="H661" i="7"/>
  <c r="H330" i="7"/>
  <c r="H93" i="7"/>
  <c r="E102" i="8" s="1"/>
  <c r="H349" i="7"/>
  <c r="H541" i="7"/>
  <c r="H88" i="7"/>
  <c r="E97" i="8" s="1"/>
  <c r="H280" i="7"/>
  <c r="H472" i="7"/>
  <c r="H83" i="7"/>
  <c r="E92" i="8" s="1"/>
  <c r="D92" i="8" s="1"/>
  <c r="H339" i="7"/>
  <c r="H94" i="7"/>
  <c r="E103" i="8" s="1"/>
  <c r="H286" i="7"/>
  <c r="H478" i="7"/>
  <c r="H81" i="7"/>
  <c r="E90" i="8" s="1"/>
  <c r="H273" i="7"/>
  <c r="H401" i="7"/>
  <c r="H4" i="7"/>
  <c r="E13" i="8" s="1"/>
  <c r="H260" i="7"/>
  <c r="H452" i="7"/>
  <c r="H644" i="7"/>
  <c r="H162" i="7"/>
  <c r="H41" i="7"/>
  <c r="E50" i="8" s="1"/>
  <c r="H361" i="7"/>
  <c r="H92" i="7"/>
  <c r="E101" i="8" s="1"/>
  <c r="H412" i="7"/>
  <c r="H668" i="7"/>
  <c r="H314" i="7"/>
  <c r="H3776" i="7"/>
  <c r="H2198" i="7"/>
  <c r="H1882" i="7"/>
  <c r="H1582" i="7"/>
  <c r="H759" i="7"/>
  <c r="H1360" i="7"/>
  <c r="H941" i="7"/>
  <c r="H1179" i="7"/>
  <c r="H1363" i="7"/>
  <c r="H1040" i="7"/>
  <c r="H1246" i="7"/>
  <c r="H1117" i="7"/>
  <c r="H878" i="7"/>
  <c r="H1508" i="7"/>
  <c r="H943" i="7"/>
  <c r="H711" i="7"/>
  <c r="H1051" i="7"/>
  <c r="H857" i="7"/>
  <c r="H1122" i="7"/>
  <c r="H570" i="7"/>
  <c r="H359" i="7"/>
  <c r="H221" i="7"/>
  <c r="H477" i="7"/>
  <c r="H152" i="7"/>
  <c r="H408" i="7"/>
  <c r="H19" i="7"/>
  <c r="E28" i="8" s="1"/>
  <c r="H275" i="7"/>
  <c r="H158" i="7"/>
  <c r="H414" i="7"/>
  <c r="H17" i="7"/>
  <c r="E26" i="8" s="1"/>
  <c r="H209" i="7"/>
  <c r="H529" i="7"/>
  <c r="H132" i="7"/>
  <c r="H324" i="7"/>
  <c r="H516" i="7"/>
  <c r="H34" i="7"/>
  <c r="E43" i="8" s="1"/>
  <c r="D43" i="8" s="1"/>
  <c r="H290" i="7"/>
  <c r="H169" i="7"/>
  <c r="H28" i="7"/>
  <c r="E37" i="8" s="1"/>
  <c r="H284" i="7"/>
  <c r="H604" i="7"/>
  <c r="H250" i="7"/>
  <c r="H3537" i="7"/>
  <c r="H1862" i="7"/>
  <c r="H1589" i="7"/>
  <c r="H2000" i="7"/>
  <c r="H1859" i="7"/>
  <c r="H1531" i="7"/>
  <c r="H999" i="7"/>
  <c r="H1424" i="7"/>
  <c r="H982" i="7"/>
  <c r="H1211" i="7"/>
  <c r="H1371" i="7"/>
  <c r="H1086" i="7"/>
  <c r="H1278" i="7"/>
  <c r="H1438" i="7"/>
  <c r="H871" i="7"/>
  <c r="H1153" i="7"/>
  <c r="H1313" i="7"/>
  <c r="H1497" i="7"/>
  <c r="H942" i="7"/>
  <c r="H1188" i="7"/>
  <c r="H1372" i="7"/>
  <c r="H669" i="7"/>
  <c r="H1041" i="7"/>
  <c r="H1271" i="7"/>
  <c r="H1439" i="7"/>
  <c r="H959" i="7"/>
  <c r="H1221" i="7"/>
  <c r="H1389" i="7"/>
  <c r="H343" i="7"/>
  <c r="H602" i="7"/>
  <c r="H599" i="7"/>
  <c r="H765" i="7"/>
  <c r="H915" i="7"/>
  <c r="H1083" i="7"/>
  <c r="H653" i="7"/>
  <c r="H475" i="7"/>
  <c r="H705" i="7"/>
  <c r="H865" i="7"/>
  <c r="H852" i="7"/>
  <c r="H1020" i="7"/>
  <c r="H802" i="7"/>
  <c r="H986" i="7"/>
  <c r="H770" i="7"/>
  <c r="H593" i="7"/>
  <c r="H732" i="7"/>
  <c r="H499" i="7"/>
  <c r="H151" i="7"/>
  <c r="H763" i="7"/>
  <c r="H658" i="7"/>
  <c r="H535" i="7"/>
  <c r="H327" i="7"/>
  <c r="H319" i="7"/>
  <c r="H37" i="7"/>
  <c r="E46" i="8" s="1"/>
  <c r="H101" i="7"/>
  <c r="E110" i="8" s="1"/>
  <c r="H165" i="7"/>
  <c r="H229" i="7"/>
  <c r="H293" i="7"/>
  <c r="H357" i="7"/>
  <c r="H421" i="7"/>
  <c r="H485" i="7"/>
  <c r="H549" i="7"/>
  <c r="H32" i="7"/>
  <c r="F41" i="8" s="1"/>
  <c r="H96" i="7"/>
  <c r="E105" i="8" s="1"/>
  <c r="D105" i="8" s="1"/>
  <c r="H160" i="7"/>
  <c r="H224" i="7"/>
  <c r="H288" i="7"/>
  <c r="H352" i="7"/>
  <c r="H416" i="7"/>
  <c r="H480" i="7"/>
  <c r="H544" i="7"/>
  <c r="H27" i="7"/>
  <c r="E36" i="8" s="1"/>
  <c r="H91" i="7"/>
  <c r="E100" i="8" s="1"/>
  <c r="H155" i="7"/>
  <c r="H219" i="7"/>
  <c r="H283" i="7"/>
  <c r="H347" i="7"/>
  <c r="H38" i="7"/>
  <c r="E47" i="8" s="1"/>
  <c r="H102" i="7"/>
  <c r="E111" i="8" s="1"/>
  <c r="H166" i="7"/>
  <c r="H230" i="7"/>
  <c r="H294" i="7"/>
  <c r="H358" i="7"/>
  <c r="H422" i="7"/>
  <c r="H486" i="7"/>
  <c r="H550" i="7"/>
  <c r="H25" i="7"/>
  <c r="E34" i="8" s="1"/>
  <c r="H89" i="7"/>
  <c r="E98" i="8" s="1"/>
  <c r="H153" i="7"/>
  <c r="H217" i="7"/>
  <c r="H281" i="7"/>
  <c r="H345" i="7"/>
  <c r="H409" i="7"/>
  <c r="H473" i="7"/>
  <c r="H537" i="7"/>
  <c r="H12" i="7"/>
  <c r="E21" i="8" s="1"/>
  <c r="H76" i="7"/>
  <c r="E85" i="8" s="1"/>
  <c r="H140" i="7"/>
  <c r="H204" i="7"/>
  <c r="H268" i="7"/>
  <c r="H332" i="7"/>
  <c r="H396" i="7"/>
  <c r="H460" i="7"/>
  <c r="H524" i="7"/>
  <c r="H588" i="7"/>
  <c r="H652" i="7"/>
  <c r="H42" i="7"/>
  <c r="E51" i="8" s="1"/>
  <c r="H106" i="7"/>
  <c r="E115" i="8" s="1"/>
  <c r="H170" i="7"/>
  <c r="H234" i="7"/>
  <c r="H298" i="7"/>
  <c r="H2301" i="7"/>
  <c r="H966" i="7"/>
  <c r="H1046" i="7"/>
  <c r="H848" i="7"/>
  <c r="H1310" i="7"/>
  <c r="H951" i="7"/>
  <c r="H1369" i="7"/>
  <c r="H1537" i="7"/>
  <c r="H1244" i="7"/>
  <c r="H776" i="7"/>
  <c r="H1311" i="7"/>
  <c r="H1048" i="7"/>
  <c r="H1261" i="7"/>
  <c r="H459" i="7"/>
  <c r="H635" i="7"/>
  <c r="H955" i="7"/>
  <c r="H710" i="7"/>
  <c r="H583" i="7"/>
  <c r="H921" i="7"/>
  <c r="H1052" i="7"/>
  <c r="H1026" i="7"/>
  <c r="H483" i="7"/>
  <c r="H692" i="7"/>
  <c r="H387" i="7"/>
  <c r="H622" i="7"/>
  <c r="H199" i="7"/>
  <c r="H53" i="7"/>
  <c r="E62" i="8" s="1"/>
  <c r="H181" i="7"/>
  <c r="H309" i="7"/>
  <c r="H437" i="7"/>
  <c r="H565" i="7"/>
  <c r="H112" i="7"/>
  <c r="H176" i="7"/>
  <c r="H304" i="7"/>
  <c r="H432" i="7"/>
  <c r="H560" i="7"/>
  <c r="H107" i="7"/>
  <c r="E116" i="8" s="1"/>
  <c r="H235" i="7"/>
  <c r="H363" i="7"/>
  <c r="H118" i="7"/>
  <c r="H246" i="7"/>
  <c r="H310" i="7"/>
  <c r="H438" i="7"/>
  <c r="H105" i="7"/>
  <c r="E114" i="8" s="1"/>
  <c r="H297" i="7"/>
  <c r="H553" i="7"/>
  <c r="H348" i="7"/>
  <c r="H186" i="7"/>
  <c r="H2479" i="7"/>
  <c r="H2176" i="7"/>
  <c r="H1845" i="7"/>
  <c r="H2064" i="7"/>
  <c r="H1923" i="7"/>
  <c r="H1298" i="7"/>
  <c r="H838" i="7"/>
  <c r="H1488" i="7"/>
  <c r="H991" i="7"/>
  <c r="H1235" i="7"/>
  <c r="H1403" i="7"/>
  <c r="H1095" i="7"/>
  <c r="H1302" i="7"/>
  <c r="H1470" i="7"/>
  <c r="H887" i="7"/>
  <c r="H1177" i="7"/>
  <c r="H1345" i="7"/>
  <c r="H1505" i="7"/>
  <c r="H983" i="7"/>
  <c r="H1220" i="7"/>
  <c r="H1380" i="7"/>
  <c r="H744" i="7"/>
  <c r="H1096" i="7"/>
  <c r="H1279" i="7"/>
  <c r="H1463" i="7"/>
  <c r="H1021" i="7"/>
  <c r="H1229" i="7"/>
  <c r="H1413" i="7"/>
  <c r="H626" i="7"/>
  <c r="H591" i="7"/>
  <c r="H624" i="7"/>
  <c r="H410" i="7"/>
  <c r="H923" i="7"/>
  <c r="H1107" i="7"/>
  <c r="H686" i="7"/>
  <c r="H482" i="7"/>
  <c r="H729" i="7"/>
  <c r="H897" i="7"/>
  <c r="H860" i="7"/>
  <c r="H1044" i="7"/>
  <c r="H834" i="7"/>
  <c r="H994" i="7"/>
  <c r="H746" i="7"/>
  <c r="H547" i="7"/>
  <c r="H724" i="7"/>
  <c r="H435" i="7"/>
  <c r="H451" i="7"/>
  <c r="H747" i="7"/>
  <c r="H633" i="7"/>
  <c r="H498" i="7"/>
  <c r="H263" i="7"/>
  <c r="H255" i="7"/>
  <c r="H45" i="7"/>
  <c r="E54" i="8" s="1"/>
  <c r="H109" i="7"/>
  <c r="E118" i="8" s="1"/>
  <c r="H173" i="7"/>
  <c r="H237" i="7"/>
  <c r="H301" i="7"/>
  <c r="H365" i="7"/>
  <c r="H429" i="7"/>
  <c r="H493" i="7"/>
  <c r="H557" i="7"/>
  <c r="H40" i="7"/>
  <c r="E49" i="8" s="1"/>
  <c r="H104" i="7"/>
  <c r="E113" i="8" s="1"/>
  <c r="H168" i="7"/>
  <c r="H232" i="7"/>
  <c r="H296" i="7"/>
  <c r="H360" i="7"/>
  <c r="H424" i="7"/>
  <c r="H488" i="7"/>
  <c r="H552" i="7"/>
  <c r="H35" i="7"/>
  <c r="E44" i="8" s="1"/>
  <c r="H99" i="7"/>
  <c r="E108" i="8" s="1"/>
  <c r="D108" i="8" s="1"/>
  <c r="H163" i="7"/>
  <c r="H227" i="7"/>
  <c r="H291" i="7"/>
  <c r="H355" i="7"/>
  <c r="H46" i="7"/>
  <c r="E55" i="8" s="1"/>
  <c r="H110" i="7"/>
  <c r="E119" i="8" s="1"/>
  <c r="D119" i="8" s="1"/>
  <c r="H174" i="7"/>
  <c r="H238" i="7"/>
  <c r="H302" i="7"/>
  <c r="H366" i="7"/>
  <c r="H430" i="7"/>
  <c r="H494" i="7"/>
  <c r="H558" i="7"/>
  <c r="H33" i="7"/>
  <c r="E42" i="8" s="1"/>
  <c r="H97" i="7"/>
  <c r="E106" i="8" s="1"/>
  <c r="H161" i="7"/>
  <c r="H225" i="7"/>
  <c r="H289" i="7"/>
  <c r="H353" i="7"/>
  <c r="H417" i="7"/>
  <c r="H481" i="7"/>
  <c r="H545" i="7"/>
  <c r="H20" i="7"/>
  <c r="F29" i="8" s="1"/>
  <c r="H84" i="7"/>
  <c r="E93" i="8" s="1"/>
  <c r="D93" i="8" s="1"/>
  <c r="H148" i="7"/>
  <c r="H212" i="7"/>
  <c r="H276" i="7"/>
  <c r="H340" i="7"/>
  <c r="H404" i="7"/>
  <c r="H468" i="7"/>
  <c r="H532" i="7"/>
  <c r="H596" i="7"/>
  <c r="H660" i="7"/>
  <c r="H50" i="7"/>
  <c r="E59" i="8" s="1"/>
  <c r="H114" i="7"/>
  <c r="H178" i="7"/>
  <c r="H242" i="7"/>
  <c r="H306" i="7"/>
  <c r="H2778" i="7"/>
  <c r="H2101" i="7"/>
  <c r="H2128" i="7"/>
  <c r="H1987" i="7"/>
  <c r="H655" i="7"/>
  <c r="H530" i="7"/>
  <c r="H1243" i="7"/>
  <c r="H1150" i="7"/>
  <c r="H1494" i="7"/>
  <c r="H1185" i="7"/>
  <c r="H992" i="7"/>
  <c r="H1412" i="7"/>
  <c r="H1142" i="7"/>
  <c r="H1471" i="7"/>
  <c r="H1421" i="7"/>
  <c r="H119" i="7"/>
  <c r="H787" i="7"/>
  <c r="H1115" i="7"/>
  <c r="H737" i="7"/>
  <c r="H892" i="7"/>
  <c r="H858" i="7"/>
  <c r="H738" i="7"/>
  <c r="H415" i="7"/>
  <c r="H731" i="7"/>
  <c r="H491" i="7"/>
  <c r="H191" i="7"/>
  <c r="H117" i="7"/>
  <c r="H245" i="7"/>
  <c r="H373" i="7"/>
  <c r="H501" i="7"/>
  <c r="H48" i="7"/>
  <c r="E57" i="8" s="1"/>
  <c r="H240" i="7"/>
  <c r="H368" i="7"/>
  <c r="H496" i="7"/>
  <c r="H43" i="7"/>
  <c r="E52" i="8" s="1"/>
  <c r="H171" i="7"/>
  <c r="H299" i="7"/>
  <c r="H54" i="7"/>
  <c r="E63" i="8" s="1"/>
  <c r="H182" i="7"/>
  <c r="H374" i="7"/>
  <c r="H502" i="7"/>
  <c r="H233" i="7"/>
  <c r="H489" i="7"/>
  <c r="H220" i="7"/>
  <c r="H540" i="7"/>
  <c r="H122" i="7"/>
  <c r="H2391" i="7"/>
  <c r="H1681" i="7"/>
  <c r="H1664" i="7"/>
  <c r="H1543" i="7"/>
  <c r="H2538" i="7"/>
  <c r="H1109" i="7"/>
  <c r="H1079" i="7"/>
  <c r="H696" i="7"/>
  <c r="H1073" i="7"/>
  <c r="H1275" i="7"/>
  <c r="H864" i="7"/>
  <c r="H1174" i="7"/>
  <c r="H1342" i="7"/>
  <c r="H1502" i="7"/>
  <c r="H998" i="7"/>
  <c r="H1217" i="7"/>
  <c r="H1377" i="7"/>
  <c r="H651" i="7"/>
  <c r="H1047" i="7"/>
  <c r="H1252" i="7"/>
  <c r="H1436" i="7"/>
  <c r="H869" i="7"/>
  <c r="H1151" i="7"/>
  <c r="H1335" i="7"/>
  <c r="H1503" i="7"/>
  <c r="H1057" i="7"/>
  <c r="H1285" i="7"/>
  <c r="H1453" i="7"/>
  <c r="H167" i="7"/>
  <c r="H311" i="7"/>
  <c r="H674" i="7"/>
  <c r="H795" i="7"/>
  <c r="H979" i="7"/>
  <c r="H1147" i="7"/>
  <c r="H718" i="7"/>
  <c r="H592" i="7"/>
  <c r="H769" i="7"/>
  <c r="H929" i="7"/>
  <c r="H916" i="7"/>
  <c r="H1084" i="7"/>
  <c r="H866" i="7"/>
  <c r="H1050" i="7"/>
  <c r="H706" i="7"/>
  <c r="H463" i="7"/>
  <c r="H662" i="7"/>
  <c r="H223" i="7"/>
  <c r="H370" i="7"/>
  <c r="H723" i="7"/>
  <c r="H608" i="7"/>
  <c r="H471" i="7"/>
  <c r="H135" i="7"/>
  <c r="H127" i="7"/>
  <c r="H61" i="7"/>
  <c r="E70" i="8" s="1"/>
  <c r="H125" i="7"/>
  <c r="H189" i="7"/>
  <c r="H253" i="7"/>
  <c r="H317" i="7"/>
  <c r="H381" i="7"/>
  <c r="H445" i="7"/>
  <c r="H509" i="7"/>
  <c r="H573" i="7"/>
  <c r="H56" i="7"/>
  <c r="E65" i="8" s="1"/>
  <c r="H120" i="7"/>
  <c r="H184" i="7"/>
  <c r="H248" i="7"/>
  <c r="H312" i="7"/>
  <c r="H376" i="7"/>
  <c r="H440" i="7"/>
  <c r="H504" i="7"/>
  <c r="H568" i="7"/>
  <c r="H51" i="7"/>
  <c r="E60" i="8" s="1"/>
  <c r="H115" i="7"/>
  <c r="H179" i="7"/>
  <c r="H243" i="7"/>
  <c r="H307" i="7"/>
  <c r="H371" i="7"/>
  <c r="H62" i="7"/>
  <c r="E71" i="8" s="1"/>
  <c r="H126" i="7"/>
  <c r="H190" i="7"/>
  <c r="H254" i="7"/>
  <c r="H318" i="7"/>
  <c r="H382" i="7"/>
  <c r="H446" i="7"/>
  <c r="H510" i="7"/>
  <c r="H574" i="7"/>
  <c r="H49" i="7"/>
  <c r="E58" i="8" s="1"/>
  <c r="H113" i="7"/>
  <c r="H177" i="7"/>
  <c r="H241" i="7"/>
  <c r="H305" i="7"/>
  <c r="H369" i="7"/>
  <c r="H433" i="7"/>
  <c r="H497" i="7"/>
  <c r="H561" i="7"/>
  <c r="H36" i="7"/>
  <c r="E45" i="8" s="1"/>
  <c r="H100" i="7"/>
  <c r="E109" i="8" s="1"/>
  <c r="H164" i="7"/>
  <c r="H228" i="7"/>
  <c r="H292" i="7"/>
  <c r="H356" i="7"/>
  <c r="H420" i="7"/>
  <c r="H484" i="7"/>
  <c r="H548" i="7"/>
  <c r="H612" i="7"/>
  <c r="H676" i="7"/>
  <c r="H66" i="7"/>
  <c r="E75" i="8" s="1"/>
  <c r="H130" i="7"/>
  <c r="H194" i="7"/>
  <c r="H258" i="7"/>
  <c r="H322" i="7"/>
  <c r="H1744" i="7"/>
  <c r="H1366" i="7"/>
  <c r="H1007" i="7"/>
  <c r="H1409" i="7"/>
  <c r="H1093" i="7"/>
  <c r="H1444" i="7"/>
  <c r="H1183" i="7"/>
  <c r="H824" i="7"/>
  <c r="H1293" i="7"/>
  <c r="H752" i="7"/>
  <c r="H351" i="7"/>
  <c r="H827" i="7"/>
  <c r="H522" i="7"/>
  <c r="H603" i="7"/>
  <c r="H961" i="7"/>
  <c r="H924" i="7"/>
  <c r="H898" i="7"/>
  <c r="H682" i="7"/>
  <c r="H659" i="7"/>
  <c r="H271" i="7"/>
  <c r="H597" i="7"/>
  <c r="H434" i="7"/>
  <c r="H5" i="7"/>
  <c r="E14" i="8" s="1"/>
  <c r="H133" i="7"/>
  <c r="H261" i="7"/>
  <c r="H389" i="7"/>
  <c r="H453" i="7"/>
  <c r="H581" i="7"/>
  <c r="H128" i="7"/>
  <c r="H256" i="7"/>
  <c r="H384" i="7"/>
  <c r="H448" i="7"/>
  <c r="H576" i="7"/>
  <c r="H123" i="7"/>
  <c r="H251" i="7"/>
  <c r="H6" i="7"/>
  <c r="E15" i="8" s="1"/>
  <c r="D15" i="8" s="1"/>
  <c r="H134" i="7"/>
  <c r="H262" i="7"/>
  <c r="H390" i="7"/>
  <c r="H518" i="7"/>
  <c r="H57" i="7"/>
  <c r="E66" i="8" s="1"/>
  <c r="H121" i="7"/>
  <c r="H249" i="7"/>
  <c r="H377" i="7"/>
  <c r="H505" i="7"/>
  <c r="H44" i="7"/>
  <c r="E53" i="8" s="1"/>
  <c r="H172" i="7"/>
  <c r="H300" i="7"/>
  <c r="H428" i="7"/>
  <c r="H556" i="7"/>
  <c r="H620" i="7"/>
  <c r="H74" i="7"/>
  <c r="E83" i="8" s="1"/>
  <c r="H202" i="7"/>
  <c r="H4829" i="7"/>
  <c r="H4840" i="7"/>
  <c r="H4808" i="7"/>
  <c r="H4776" i="7"/>
  <c r="H4774" i="7"/>
  <c r="H4845" i="7"/>
  <c r="H4765" i="7"/>
  <c r="H4792" i="7"/>
  <c r="H4797" i="7"/>
  <c r="H4805" i="7"/>
  <c r="H4773" i="7"/>
  <c r="H4860" i="7"/>
  <c r="H4800" i="7"/>
  <c r="H4768" i="7"/>
  <c r="H4744" i="7"/>
  <c r="H4857" i="7"/>
  <c r="H4720" i="7"/>
  <c r="H4837" i="7"/>
  <c r="H4717" i="7"/>
  <c r="H4709" i="7"/>
  <c r="H3767" i="7"/>
  <c r="H4813" i="7"/>
  <c r="H4781" i="7"/>
  <c r="H4749" i="7"/>
  <c r="H4824" i="7"/>
  <c r="H4806" i="7"/>
  <c r="H4728" i="7"/>
  <c r="H4733" i="7"/>
  <c r="H4725" i="7"/>
  <c r="E22" i="8"/>
  <c r="H2" i="7"/>
  <c r="E11" i="8" s="1"/>
  <c r="F72" i="8"/>
  <c r="G72" i="8"/>
  <c r="G78" i="8" l="1"/>
  <c r="G84" i="8"/>
  <c r="G43" i="8"/>
  <c r="E84" i="8"/>
  <c r="F55" i="8"/>
  <c r="G55" i="8"/>
  <c r="A43" i="8"/>
  <c r="E29" i="8"/>
  <c r="D29" i="8" s="1"/>
  <c r="E41" i="8"/>
  <c r="D41" i="8" s="1"/>
  <c r="A41" i="8"/>
  <c r="G41" i="8"/>
  <c r="F119" i="8"/>
  <c r="A119" i="8"/>
  <c r="E27" i="8"/>
  <c r="D27" i="8" s="1"/>
  <c r="G119" i="8"/>
  <c r="A28" i="8"/>
  <c r="A83" i="8"/>
  <c r="A72" i="8"/>
  <c r="F78" i="8"/>
  <c r="D55" i="8"/>
  <c r="F84" i="8"/>
  <c r="A55" i="8"/>
  <c r="D84" i="8"/>
  <c r="A29" i="8"/>
  <c r="A78" i="8"/>
  <c r="G29" i="8"/>
  <c r="G105" i="8"/>
  <c r="G83" i="8"/>
  <c r="G93" i="8"/>
  <c r="F43" i="8"/>
  <c r="D83" i="8"/>
  <c r="A108" i="8"/>
  <c r="F83" i="8"/>
  <c r="A93" i="8"/>
  <c r="F105" i="8"/>
  <c r="A105" i="8"/>
  <c r="A15" i="8"/>
  <c r="F27" i="8"/>
  <c r="A27" i="8"/>
  <c r="F15" i="8"/>
  <c r="F6" i="8" s="1"/>
  <c r="G15" i="8"/>
  <c r="G6" i="8" s="1"/>
  <c r="F93" i="8"/>
  <c r="A92" i="8"/>
  <c r="G108" i="8"/>
  <c r="F108" i="8"/>
  <c r="G92" i="8"/>
  <c r="G28" i="8"/>
  <c r="F28" i="8"/>
  <c r="D28" i="8"/>
  <c r="F92" i="8"/>
  <c r="D57" i="8"/>
  <c r="F57" i="8"/>
  <c r="G57" i="8"/>
  <c r="A57" i="8"/>
  <c r="A36" i="8"/>
  <c r="D36" i="8"/>
  <c r="F36" i="8"/>
  <c r="G36" i="8"/>
  <c r="G99" i="8"/>
  <c r="A99" i="8"/>
  <c r="F99" i="8"/>
  <c r="D99" i="8"/>
  <c r="D42" i="8"/>
  <c r="F42" i="8"/>
  <c r="G42" i="8"/>
  <c r="A42" i="8"/>
  <c r="D65" i="8"/>
  <c r="F65" i="8"/>
  <c r="G65" i="8"/>
  <c r="A65" i="8"/>
  <c r="A44" i="8"/>
  <c r="D44" i="8"/>
  <c r="F44" i="8"/>
  <c r="G44" i="8"/>
  <c r="D73" i="8"/>
  <c r="F73" i="8"/>
  <c r="G73" i="8"/>
  <c r="A73" i="8"/>
  <c r="D70" i="8"/>
  <c r="F70" i="8"/>
  <c r="G70" i="8"/>
  <c r="A70" i="8"/>
  <c r="D81" i="8"/>
  <c r="F81" i="8"/>
  <c r="G81" i="8"/>
  <c r="A81" i="8"/>
  <c r="G67" i="8"/>
  <c r="A67" i="8"/>
  <c r="F67" i="8"/>
  <c r="D67" i="8"/>
  <c r="G51" i="8"/>
  <c r="A51" i="8"/>
  <c r="F51" i="8"/>
  <c r="D51" i="8"/>
  <c r="D86" i="8"/>
  <c r="F86" i="8"/>
  <c r="G86" i="8"/>
  <c r="A86" i="8"/>
  <c r="G63" i="8"/>
  <c r="A63" i="8"/>
  <c r="F63" i="8"/>
  <c r="D63" i="8"/>
  <c r="D38" i="8"/>
  <c r="F38" i="8"/>
  <c r="G38" i="8"/>
  <c r="A38" i="8"/>
  <c r="D53" i="8"/>
  <c r="F53" i="8"/>
  <c r="G53" i="8"/>
  <c r="A53" i="8"/>
  <c r="A100" i="8"/>
  <c r="D100" i="8"/>
  <c r="F100" i="8"/>
  <c r="G100" i="8"/>
  <c r="D14" i="8"/>
  <c r="F14" i="8"/>
  <c r="F5" i="8" s="1"/>
  <c r="G14" i="8"/>
  <c r="G5" i="8" s="1"/>
  <c r="A14" i="8"/>
  <c r="G19" i="8"/>
  <c r="G8" i="8" s="1"/>
  <c r="A19" i="8"/>
  <c r="F19" i="8"/>
  <c r="F8" i="8" s="1"/>
  <c r="D19" i="8"/>
  <c r="A40" i="8"/>
  <c r="D40" i="8"/>
  <c r="F40" i="8"/>
  <c r="G40" i="8"/>
  <c r="D77" i="8"/>
  <c r="F77" i="8"/>
  <c r="G77" i="8"/>
  <c r="A77" i="8"/>
  <c r="D97" i="8"/>
  <c r="F97" i="8"/>
  <c r="G97" i="8"/>
  <c r="A97" i="8"/>
  <c r="A48" i="8"/>
  <c r="D48" i="8"/>
  <c r="F48" i="8"/>
  <c r="G48" i="8"/>
  <c r="G39" i="8"/>
  <c r="A39" i="8"/>
  <c r="F39" i="8"/>
  <c r="D39" i="8"/>
  <c r="D21" i="8"/>
  <c r="F21" i="8"/>
  <c r="G21" i="8"/>
  <c r="A21" i="8"/>
  <c r="A56" i="8"/>
  <c r="D56" i="8"/>
  <c r="F56" i="8"/>
  <c r="G56" i="8"/>
  <c r="A76" i="8"/>
  <c r="D76" i="8"/>
  <c r="F76" i="8"/>
  <c r="G76" i="8"/>
  <c r="D94" i="8"/>
  <c r="F94" i="8"/>
  <c r="G94" i="8"/>
  <c r="A94" i="8"/>
  <c r="D82" i="8"/>
  <c r="F82" i="8"/>
  <c r="G82" i="8"/>
  <c r="A82" i="8"/>
  <c r="G35" i="8"/>
  <c r="A35" i="8"/>
  <c r="F35" i="8"/>
  <c r="D35" i="8"/>
  <c r="A64" i="8"/>
  <c r="D64" i="8"/>
  <c r="F64" i="8"/>
  <c r="G64" i="8"/>
  <c r="A32" i="8"/>
  <c r="D32" i="8"/>
  <c r="F32" i="8"/>
  <c r="G32" i="8"/>
  <c r="D18" i="8"/>
  <c r="F18" i="8"/>
  <c r="G18" i="8"/>
  <c r="A18" i="8"/>
  <c r="A52" i="8"/>
  <c r="D52" i="8"/>
  <c r="F52" i="8"/>
  <c r="G52" i="8"/>
  <c r="A104" i="8"/>
  <c r="D104" i="8"/>
  <c r="F104" i="8"/>
  <c r="G104" i="8"/>
  <c r="A68" i="8"/>
  <c r="D68" i="8"/>
  <c r="F68" i="8"/>
  <c r="G68" i="8"/>
  <c r="A60" i="8"/>
  <c r="D60" i="8"/>
  <c r="F60" i="8"/>
  <c r="G60" i="8"/>
  <c r="A112" i="8"/>
  <c r="D112" i="8"/>
  <c r="F112" i="8"/>
  <c r="G112" i="8"/>
  <c r="D25" i="8"/>
  <c r="F25" i="8"/>
  <c r="G25" i="8"/>
  <c r="A25" i="8"/>
  <c r="D22" i="8"/>
  <c r="F22" i="8"/>
  <c r="G22" i="8"/>
  <c r="A22" i="8"/>
  <c r="D102" i="8"/>
  <c r="F102" i="8"/>
  <c r="G102" i="8"/>
  <c r="A102" i="8"/>
  <c r="D37" i="8"/>
  <c r="F37" i="8"/>
  <c r="G37" i="8"/>
  <c r="A37" i="8"/>
  <c r="A12" i="8"/>
  <c r="D12" i="8"/>
  <c r="F12" i="8"/>
  <c r="G12" i="8"/>
  <c r="D90" i="8"/>
  <c r="F90" i="8"/>
  <c r="G90" i="8"/>
  <c r="A90" i="8"/>
  <c r="G71" i="8"/>
  <c r="A71" i="8"/>
  <c r="F71" i="8"/>
  <c r="D71" i="8"/>
  <c r="D30" i="8"/>
  <c r="F30" i="8"/>
  <c r="G30" i="8"/>
  <c r="A30" i="8"/>
  <c r="A116" i="8"/>
  <c r="D116" i="8"/>
  <c r="F116" i="8"/>
  <c r="G116" i="8"/>
  <c r="G59" i="8"/>
  <c r="A59" i="8"/>
  <c r="F59" i="8"/>
  <c r="D59" i="8"/>
  <c r="D62" i="8"/>
  <c r="F62" i="8"/>
  <c r="G62" i="8"/>
  <c r="A62" i="8"/>
  <c r="D46" i="8"/>
  <c r="F46" i="8"/>
  <c r="G46" i="8"/>
  <c r="A46" i="8"/>
  <c r="D98" i="8"/>
  <c r="F98" i="8"/>
  <c r="G98" i="8"/>
  <c r="A98" i="8"/>
  <c r="D114" i="8"/>
  <c r="F114" i="8"/>
  <c r="G114" i="8"/>
  <c r="A114" i="8"/>
  <c r="D50" i="8"/>
  <c r="F50" i="8"/>
  <c r="G50" i="8"/>
  <c r="A50" i="8"/>
  <c r="D101" i="8"/>
  <c r="F101" i="8"/>
  <c r="G101" i="8"/>
  <c r="A101" i="8"/>
  <c r="D45" i="8"/>
  <c r="F45" i="8"/>
  <c r="G45" i="8"/>
  <c r="A45" i="8"/>
  <c r="A96" i="8"/>
  <c r="D96" i="8"/>
  <c r="F96" i="8"/>
  <c r="G96" i="8"/>
  <c r="D33" i="8"/>
  <c r="F33" i="8"/>
  <c r="G33" i="8"/>
  <c r="A33" i="8"/>
  <c r="G23" i="8"/>
  <c r="A23" i="8"/>
  <c r="F23" i="8"/>
  <c r="D23" i="8"/>
  <c r="G115" i="8"/>
  <c r="A115" i="8"/>
  <c r="F115" i="8"/>
  <c r="D115" i="8"/>
  <c r="D34" i="8"/>
  <c r="F34" i="8"/>
  <c r="G34" i="8"/>
  <c r="A34" i="8"/>
  <c r="G111" i="8"/>
  <c r="A111" i="8"/>
  <c r="F111" i="8"/>
  <c r="D111" i="8"/>
  <c r="G31" i="8"/>
  <c r="A31" i="8"/>
  <c r="F31" i="8"/>
  <c r="D31" i="8"/>
  <c r="G75" i="8"/>
  <c r="A75" i="8"/>
  <c r="F75" i="8"/>
  <c r="D75" i="8"/>
  <c r="G103" i="8"/>
  <c r="A103" i="8"/>
  <c r="F103" i="8"/>
  <c r="D103" i="8"/>
  <c r="D118" i="8"/>
  <c r="F118" i="8"/>
  <c r="G118" i="8"/>
  <c r="A118" i="8"/>
  <c r="D66" i="8"/>
  <c r="F66" i="8"/>
  <c r="G66" i="8"/>
  <c r="A66" i="8"/>
  <c r="D85" i="8"/>
  <c r="F85" i="8"/>
  <c r="G85" i="8"/>
  <c r="A85" i="8"/>
  <c r="D109" i="8"/>
  <c r="F109" i="8"/>
  <c r="G109" i="8"/>
  <c r="A109" i="8"/>
  <c r="G87" i="8"/>
  <c r="A87" i="8"/>
  <c r="F87" i="8"/>
  <c r="D87" i="8"/>
  <c r="D58" i="8"/>
  <c r="F58" i="8"/>
  <c r="G58" i="8"/>
  <c r="A58" i="8"/>
  <c r="G95" i="8"/>
  <c r="A95" i="8"/>
  <c r="F95" i="8"/>
  <c r="D95" i="8"/>
  <c r="A20" i="8"/>
  <c r="D20" i="8"/>
  <c r="F20" i="8"/>
  <c r="G20" i="8"/>
  <c r="D89" i="8"/>
  <c r="F89" i="8"/>
  <c r="G89" i="8"/>
  <c r="A89" i="8"/>
  <c r="D54" i="8"/>
  <c r="F54" i="8"/>
  <c r="G54" i="8"/>
  <c r="A54" i="8"/>
  <c r="D110" i="8"/>
  <c r="F110" i="8"/>
  <c r="G110" i="8"/>
  <c r="A110" i="8"/>
  <c r="D74" i="8"/>
  <c r="F74" i="8"/>
  <c r="G74" i="8"/>
  <c r="A74" i="8"/>
  <c r="A80" i="8"/>
  <c r="D80" i="8"/>
  <c r="F80" i="8"/>
  <c r="G80" i="8"/>
  <c r="G79" i="8"/>
  <c r="A79" i="8"/>
  <c r="F79" i="8"/>
  <c r="D79" i="8"/>
  <c r="A24" i="8"/>
  <c r="D24" i="8"/>
  <c r="F24" i="8"/>
  <c r="G24" i="8"/>
  <c r="D13" i="8"/>
  <c r="F13" i="8"/>
  <c r="G13" i="8"/>
  <c r="A13" i="8"/>
  <c r="A16" i="8"/>
  <c r="D16" i="8"/>
  <c r="F16" i="8"/>
  <c r="F7" i="8" s="1"/>
  <c r="G16" i="8"/>
  <c r="G7" i="8" s="1"/>
  <c r="D17" i="8"/>
  <c r="F17" i="8"/>
  <c r="G17" i="8"/>
  <c r="A17" i="8"/>
  <c r="D26" i="8"/>
  <c r="F26" i="8"/>
  <c r="G26" i="8"/>
  <c r="A26" i="8"/>
  <c r="D49" i="8"/>
  <c r="F49" i="8"/>
  <c r="G49" i="8"/>
  <c r="A49" i="8"/>
  <c r="G11" i="8"/>
  <c r="F11" i="8"/>
  <c r="D11" i="8"/>
  <c r="A11" i="8"/>
  <c r="A88" i="8"/>
  <c r="D88" i="8"/>
  <c r="F88" i="8"/>
  <c r="G88" i="8"/>
  <c r="G47" i="8"/>
  <c r="A47" i="8"/>
  <c r="F47" i="8"/>
  <c r="D47" i="8"/>
  <c r="D117" i="8"/>
  <c r="F117" i="8"/>
  <c r="G117" i="8"/>
  <c r="A117" i="8"/>
  <c r="D61" i="8"/>
  <c r="F61" i="8"/>
  <c r="G61" i="8"/>
  <c r="A61" i="8"/>
  <c r="D69" i="8"/>
  <c r="F69" i="8"/>
  <c r="G69" i="8"/>
  <c r="A69" i="8"/>
  <c r="D106" i="8"/>
  <c r="F106" i="8"/>
  <c r="G106" i="8"/>
  <c r="A106" i="8"/>
  <c r="D113" i="8"/>
  <c r="F113" i="8"/>
  <c r="G113" i="8"/>
  <c r="A113" i="8"/>
  <c r="G91" i="8"/>
  <c r="A91" i="8"/>
  <c r="F91" i="8"/>
  <c r="D91" i="8"/>
  <c r="G107" i="8"/>
  <c r="A107" i="8"/>
  <c r="F107" i="8"/>
  <c r="D107" i="8"/>
  <c r="G3" i="8" l="1"/>
  <c r="F3" i="8"/>
  <c r="C72" i="6" s="1"/>
  <c r="G4" i="8"/>
  <c r="F4" i="8"/>
  <c r="H27" i="6"/>
  <c r="I74" i="6" l="1"/>
  <c r="C74" i="6"/>
  <c r="I73" i="6"/>
  <c r="I72" i="6"/>
  <c r="C7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Wyker, Alaina M CIV USN OCHR PHL OPS CEN PA (USA)</author>
    <author>Becker, Lisa A CIV USN OCHR WASHINGTON DC (USA)</author>
  </authors>
  <commentList>
    <comment ref="C18" authorId="0" shapeId="0" xr:uid="{1C5D1658-2FDE-43E1-BCD3-AD8BB7A57A2F}">
      <text>
        <r>
          <rPr>
            <sz val="9"/>
            <color indexed="81"/>
            <rFont val="Tahoma"/>
            <family val="2"/>
          </rPr>
          <t xml:space="preserve">A Navy BIN is a 7-digit number. E.g. BIN: 3817366   
A USMC BIC is an 11-digit alphanumeric identifier.            E.g. BIC: M3100103865 </t>
        </r>
      </text>
    </comment>
    <comment ref="C26" authorId="0" shapeId="0" xr:uid="{340DF786-8CC6-4931-9BEF-035C343D70CB}">
      <text>
        <r>
          <rPr>
            <b/>
            <sz val="9"/>
            <color indexed="81"/>
            <rFont val="Tahoma"/>
            <family val="2"/>
          </rPr>
          <t>NOTE</t>
        </r>
        <r>
          <rPr>
            <sz val="9"/>
            <color indexed="81"/>
            <rFont val="Tahoma"/>
            <charset val="1"/>
          </rPr>
          <t>: For supervisory positions, it is highly encouraged to use the Federal Supervisory Assessment (FSA) for existing series/grade, as long as allocations are available..</t>
        </r>
      </text>
    </comment>
    <comment ref="D32" authorId="1" shapeId="0" xr:uid="{00000000-0006-0000-0000-000001000000}">
      <text>
        <r>
          <rPr>
            <sz val="9"/>
            <color indexed="81"/>
            <rFont val="Tahoma"/>
            <family val="2"/>
          </rPr>
          <t xml:space="preserve"> GS/DEMO - Enter 0000 if not on a special rate.  https://www.opm.gov/policy-data-oversight/pay-leave/salaries-wages/.  If series 0299/0899 search by title. 
- GS SPECIAL RATE - https://apps.opm.gov/SpecialRates/index.aspx.  if series 0299/0899 search by title
- GS Law Enforcement Officer (LEO) - https://www.opm.gov/policy-data-oversight/pay-leave/salaries-wages/.
- FWS - https://www.dcpas.osd.mil/BWN/WageIndex
- Naval Academy Pay Plan AD - Enter F00</t>
        </r>
        <r>
          <rPr>
            <b/>
            <sz val="9"/>
            <color indexed="81"/>
            <rFont val="Tahoma"/>
            <family val="2"/>
          </rPr>
          <t xml:space="preserve">2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Culp, Marcus J CIV USN OCHR SAN OPS CEN CA (USA)</author>
    <author>Becker, Lisa A CIV USN OCHR WASHINGTON DC (USA)</author>
  </authors>
  <commentList>
    <comment ref="B27" authorId="0" shapeId="0" xr:uid="{00000000-0006-0000-0300-000001000000}">
      <text>
        <r>
          <rPr>
            <b/>
            <sz val="9"/>
            <color indexed="81"/>
            <rFont val="Tahoma"/>
            <family val="2"/>
          </rPr>
          <t>Culp, Marcus J CIV USN OCHR SAN OPS CEN CA (USA):</t>
        </r>
        <r>
          <rPr>
            <sz val="9"/>
            <color indexed="81"/>
            <rFont val="Tahoma"/>
            <family val="2"/>
          </rPr>
          <t xml:space="preserve">
</t>
        </r>
      </text>
    </comment>
    <comment ref="C51" authorId="1" shapeId="0" xr:uid="{00000000-0006-0000-0300-000002000000}">
      <text>
        <r>
          <rPr>
            <sz val="8"/>
            <color indexed="81"/>
            <rFont val="Tahoma"/>
            <family val="2"/>
          </rPr>
          <t xml:space="preserve">This requests OCHR to post a marketing flyer for a command recruitment event or vacancy using DHA.  No certificates are issued from this.  Please add additional information regarding flyer process in the comments/notes section below. </t>
        </r>
        <r>
          <rPr>
            <sz val="9"/>
            <color indexed="81"/>
            <rFont val="Tahoma"/>
            <family val="2"/>
          </rPr>
          <t xml:space="preserve">
</t>
        </r>
      </text>
    </comment>
  </commentList>
</comments>
</file>

<file path=xl/sharedStrings.xml><?xml version="1.0" encoding="utf-8"?>
<sst xmlns="http://schemas.openxmlformats.org/spreadsheetml/2006/main" count="36423" uniqueCount="2802">
  <si>
    <t>     </t>
  </si>
  <si>
    <t>Full Performance Level (FPL)</t>
  </si>
  <si>
    <t>In-sourcing Position</t>
  </si>
  <si>
    <t>Organizational Code</t>
  </si>
  <si>
    <t>Obligated Position</t>
  </si>
  <si>
    <t>UIC</t>
  </si>
  <si>
    <t>Financial Disclosure</t>
  </si>
  <si>
    <t>Major Claimant</t>
  </si>
  <si>
    <t>Base Closure</t>
  </si>
  <si>
    <t>Payroll Code (Cost Center)</t>
  </si>
  <si>
    <t>BRAC Identifier</t>
  </si>
  <si>
    <t>Payroll Office ID</t>
  </si>
  <si>
    <t>Physical Required</t>
  </si>
  <si>
    <t>Geolocation Code</t>
  </si>
  <si>
    <t>Security Clearance</t>
  </si>
  <si>
    <t>BUS Code</t>
  </si>
  <si>
    <t>Number of Hours per Week</t>
  </si>
  <si>
    <t>Work Schedule</t>
  </si>
  <si>
    <t>Duration of Appt/Action</t>
  </si>
  <si>
    <t>Appointment Type</t>
  </si>
  <si>
    <t>Telework</t>
  </si>
  <si>
    <t>Drug Testing Position</t>
  </si>
  <si>
    <t>Furlough Indicator</t>
  </si>
  <si>
    <t>New Beginnings</t>
  </si>
  <si>
    <t>Nuclear Deterrent Mission</t>
  </si>
  <si>
    <t xml:space="preserve">Overtime/Shift/Weekend/Holiday Work/Rotating Shifts </t>
  </si>
  <si>
    <t>If yes, what type?</t>
  </si>
  <si>
    <t>Certification or Licensing Req</t>
  </si>
  <si>
    <t>Credentialing Required</t>
  </si>
  <si>
    <t>Mobility Agreement Required</t>
  </si>
  <si>
    <t>Financial Management Certification</t>
  </si>
  <si>
    <t>If yes, select appropriate level:</t>
  </si>
  <si>
    <t>Special Salary/Premium Pay</t>
  </si>
  <si>
    <t xml:space="preserve">If yes, Table # </t>
  </si>
  <si>
    <t>DAWIA Level</t>
  </si>
  <si>
    <t>State Criminal History Repository Check</t>
  </si>
  <si>
    <t>PCS Authorized</t>
  </si>
  <si>
    <t>Recruitment Incentive</t>
  </si>
  <si>
    <t>Vice (Employee Name):</t>
  </si>
  <si>
    <t>Relocation Incentive</t>
  </si>
  <si>
    <t>TDY Requirement</t>
  </si>
  <si>
    <t>Age restricted positions?</t>
  </si>
  <si>
    <t>If yes, select type:</t>
  </si>
  <si>
    <t>Age essential determination received:</t>
  </si>
  <si>
    <t>Approved for Special Retirement Coverage</t>
  </si>
  <si>
    <t>Law Enforcement Officer Position</t>
  </si>
  <si>
    <t>Firefighter Schedule</t>
  </si>
  <si>
    <t>30% or More Disabled Veterans</t>
  </si>
  <si>
    <t>Foreign Service</t>
  </si>
  <si>
    <t>Administrative Officer of the Courts</t>
  </si>
  <si>
    <t>Government Accountability Office (GAO)</t>
  </si>
  <si>
    <t>Appointment of Certain Military Spouses E.O. 13473</t>
  </si>
  <si>
    <t>Certain Former Overseas Employees E.O. 12721</t>
  </si>
  <si>
    <t>Interchange Eligibles (e.g.: NAFI)</t>
  </si>
  <si>
    <t>Local Hire (Overseas)</t>
  </si>
  <si>
    <t>National Service (Peace Corps/VISTA)</t>
  </si>
  <si>
    <t>Panama Canal Commission</t>
  </si>
  <si>
    <t>Delegated Examining (DE) –U.S. Citizen</t>
  </si>
  <si>
    <t>People with Disabilities, Schedule A</t>
  </si>
  <si>
    <t>Reinstatement Eligibles</t>
  </si>
  <si>
    <t>DSSA (Distinguished Scholastic Ach Appt Demo)</t>
  </si>
  <si>
    <t>U.S. Postal Career Service Employees</t>
  </si>
  <si>
    <t>Excepted Service Overseas Family Member</t>
  </si>
  <si>
    <t>Tour Length</t>
  </si>
  <si>
    <t>Overseas Entitlements/Allowances:</t>
  </si>
  <si>
    <t>Select Item</t>
  </si>
  <si>
    <t>CH</t>
  </si>
  <si>
    <t>CY</t>
  </si>
  <si>
    <t>PE</t>
  </si>
  <si>
    <t>Full-time</t>
  </si>
  <si>
    <t>Part-time</t>
  </si>
  <si>
    <t>Intermittent</t>
  </si>
  <si>
    <t>Seasonal</t>
  </si>
  <si>
    <t>Permanent</t>
  </si>
  <si>
    <t>Temporary</t>
  </si>
  <si>
    <t>Term</t>
  </si>
  <si>
    <t>No</t>
  </si>
  <si>
    <t>Yes</t>
  </si>
  <si>
    <t xml:space="preserve">No </t>
  </si>
  <si>
    <t>None</t>
  </si>
  <si>
    <t>Confidential</t>
  </si>
  <si>
    <t>Secret</t>
  </si>
  <si>
    <t>Top Secret</t>
  </si>
  <si>
    <t>N/A</t>
  </si>
  <si>
    <t>2 Weeks</t>
  </si>
  <si>
    <t>30 Days</t>
  </si>
  <si>
    <t>60 Days</t>
  </si>
  <si>
    <t>90 Days</t>
  </si>
  <si>
    <t>120 Days</t>
  </si>
  <si>
    <t>180 Days</t>
  </si>
  <si>
    <t>1 Year</t>
  </si>
  <si>
    <t>2 Years</t>
  </si>
  <si>
    <t>3 Years</t>
  </si>
  <si>
    <t>4 Years</t>
  </si>
  <si>
    <t>5 Years</t>
  </si>
  <si>
    <t>F - Furlough Eligible</t>
  </si>
  <si>
    <t>E - Exempt from Furlough</t>
  </si>
  <si>
    <t>Nuclear Deterrent Mission (NDM)</t>
  </si>
  <si>
    <t>Overtime/Shift/Weekend/Holiday Work/Rotating Shifts</t>
  </si>
  <si>
    <t>Select item</t>
  </si>
  <si>
    <t>Bi-Weekly Hours</t>
  </si>
  <si>
    <t>Daily Schedule</t>
  </si>
  <si>
    <t>DAWIA Position</t>
  </si>
  <si>
    <t>Level I</t>
  </si>
  <si>
    <t>Level II</t>
  </si>
  <si>
    <t>Level III</t>
  </si>
  <si>
    <t>Is Re-Promotion Eligible List cleared?</t>
  </si>
  <si>
    <t>36 Months</t>
  </si>
  <si>
    <t>24 Months</t>
  </si>
  <si>
    <t>18 Months</t>
  </si>
  <si>
    <t>12 Months</t>
  </si>
  <si>
    <t>In-Sourcing Position</t>
  </si>
  <si>
    <t>Firefighter</t>
  </si>
  <si>
    <t>Law Enforcement Officer</t>
  </si>
  <si>
    <t>Air Traffic Controller</t>
  </si>
  <si>
    <t>Age Essential Determination Received</t>
  </si>
  <si>
    <t>N - No Subject to Furlough</t>
  </si>
  <si>
    <t>Age Restricted position</t>
  </si>
  <si>
    <t>0 - No Applicable Program</t>
  </si>
  <si>
    <t>1 - Law Enf Off Program</t>
  </si>
  <si>
    <t>2 - Law Enf Off (Inter Geo Area) Prgm</t>
  </si>
  <si>
    <t>Pathways Type:</t>
  </si>
  <si>
    <t>Pres Mgmt Fellow</t>
  </si>
  <si>
    <t>Summer</t>
  </si>
  <si>
    <t xml:space="preserve">Tour Length: </t>
  </si>
  <si>
    <t xml:space="preserve"># of Vacancies: </t>
  </si>
  <si>
    <t>Current Permanent Competitive Service Department of Defense</t>
  </si>
  <si>
    <t>Current Permanent Competitive Service Department of the Navy</t>
  </si>
  <si>
    <t>Current Permanent Competitive Service Federal</t>
  </si>
  <si>
    <t>Pathways Internship</t>
  </si>
  <si>
    <t>Pathways Recent Graduates</t>
  </si>
  <si>
    <t>Eligibilities</t>
  </si>
  <si>
    <t>Other Recruitment Information</t>
  </si>
  <si>
    <t>Not Required</t>
  </si>
  <si>
    <t>Occasional Travel</t>
  </si>
  <si>
    <t>Internship</t>
  </si>
  <si>
    <t>Non-Embedded</t>
  </si>
  <si>
    <t>Embedded</t>
  </si>
  <si>
    <t>Veterans' Recruitment Appointment (VRA)</t>
  </si>
  <si>
    <t>Veterans Employment Opportunities Act (VEOA)</t>
  </si>
  <si>
    <t>BIN/BIC</t>
  </si>
  <si>
    <t>Phone</t>
  </si>
  <si>
    <t>X - Excepted from Furlough</t>
  </si>
  <si>
    <t>Duty Location</t>
  </si>
  <si>
    <t>Yes-YA002 Eligible for situational telework only</t>
  </si>
  <si>
    <t>Current Permanent Comp/Excep Service Federal</t>
  </si>
  <si>
    <t>Current Permanent Comp/Excep Service Department of Defense</t>
  </si>
  <si>
    <t>Current Permanent Comp/Excep Service Department of the Navy      </t>
  </si>
  <si>
    <t>DCIPS/NCIS Recent Graduate</t>
  </si>
  <si>
    <t>DCIPS/NCIS Current Student</t>
  </si>
  <si>
    <t>Cyber Security - Direct Hire Authority (DHA)</t>
  </si>
  <si>
    <t>No- NE001 Not Eligible</t>
  </si>
  <si>
    <t>https://www.fedshirevets.gov/job/shav/</t>
  </si>
  <si>
    <t>https://www.opm.gov/policy-data-oversight/hiring-information/competitive-hiring/#MiscellaneousAuthoritiesNotRegulated</t>
  </si>
  <si>
    <t>https://www.opm.gov/policy-data-oversight/hiring-information/competitive-hiring/#CurrentFormerCompetitiveEmployees</t>
  </si>
  <si>
    <t>Current Permanent Competitive Service Major Command - BSO:      </t>
  </si>
  <si>
    <t>Delegate Examining (DE) - U.S. Citizen</t>
  </si>
  <si>
    <t>https://www.usajobs.gov/Help/working-in-government/us-citizens/</t>
  </si>
  <si>
    <t>Direct Hire Authority (DHA) - U.S. Citizen</t>
  </si>
  <si>
    <t>https://www.federalregister.gov/documents/2010/08/30/2010-21355/science-and-technology-reinvention-laboratory-personnel-management-demonstration-project-department</t>
  </si>
  <si>
    <t>https://www.state.gov/m/dghr/flo/c21651.htm</t>
  </si>
  <si>
    <t>http://www.esd.whs.mil/DD/DoD-Issuances/140025/</t>
  </si>
  <si>
    <t>https://www.opm.gov/policy-data-oversight/hiring-information/competitive-hiring/#AppointmentForeignServiceEmployees</t>
  </si>
  <si>
    <t>https://www.opm.gov/policy-data-oversight/hiring-information/competitive-hiring/#MiscellaneousAuthoritiesRegulated</t>
  </si>
  <si>
    <t>https://www.usajobs.gov/Help/working-in-government/unique-hiring-paths/military-spouses/</t>
  </si>
  <si>
    <t>https://www.usajobs.gov/Help/working-in-government/unique-hiring-paths/peace-corps/</t>
  </si>
  <si>
    <t>https://www.ecfr.gov/cgi-bin/text-idx?SID=404f19a1c367c31c865023cbe48408e9&amp;mc=true&amp;node=se5.1.315_1601&amp;rgn=div8</t>
  </si>
  <si>
    <t>https://www.usajobs.gov/Help/working-in-government/unique-hiring-paths/students/</t>
  </si>
  <si>
    <t>https://www.usajobs.gov/Help/working-in-government/service/</t>
  </si>
  <si>
    <t>https://www.usajobs.gov/Help/working-in-government/unique-hiring-paths/individuals-with-disabilities/</t>
  </si>
  <si>
    <t>https://www.usajobs.gov/Help/working-in-government/unique-hiring-paths/federal-employees/reinstatement/</t>
  </si>
  <si>
    <t>No URL available</t>
  </si>
  <si>
    <t>URL (To access URL Copy and Paste it into your internet browser)</t>
  </si>
  <si>
    <r>
      <rPr>
        <b/>
        <sz val="11"/>
        <color theme="1"/>
        <rFont val="Calibri"/>
        <family val="2"/>
      </rPr>
      <t xml:space="preserve">BPD Assessment #2: </t>
    </r>
    <r>
      <rPr>
        <sz val="11"/>
        <color theme="1"/>
        <rFont val="Calibri"/>
        <family val="2"/>
      </rPr>
      <t>Recruitments are limited to two grade levels. Hiring Managers may recruit to fill career ladder positions that have more than 2 grade levels, but the OCHR Operations Center User will provide advice and guidance to help hiring managers determine which two grade levels that would be best to recruit for: at the high end of the career ladder (need a journey level) or at the low end of the career ladder (looking for new talent). Certs will only be issued for two grade levels.</t>
    </r>
  </si>
  <si>
    <r>
      <rPr>
        <b/>
        <sz val="11"/>
        <color theme="1"/>
        <rFont val="Calibri"/>
        <family val="2"/>
      </rPr>
      <t>BPD Announcement #3:</t>
    </r>
    <r>
      <rPr>
        <sz val="11"/>
        <color theme="1"/>
        <rFont val="Calibri"/>
        <family val="2"/>
      </rPr>
      <t xml:space="preserve"> Long term announcements (open periods of more than 30 days) can be used for Command  (UIC) only OR mission critical/hard to fill positions.</t>
    </r>
  </si>
  <si>
    <r>
      <rPr>
        <b/>
        <sz val="11"/>
        <color theme="1"/>
        <rFont val="Calibri"/>
        <family val="2"/>
      </rPr>
      <t xml:space="preserve">BPD Announcement #1: </t>
    </r>
    <r>
      <rPr>
        <sz val="11"/>
        <color theme="1"/>
        <rFont val="Calibri"/>
        <family val="2"/>
      </rPr>
      <t xml:space="preserve">Hiring Managers may limit the AOC to the local commute area. The OCHR Operations will add the standard DON question for AOC in the assessment, however, applicants will self-certify if they live/work within the commuting area and OCHR Operations Centers Users will not verify or change answers. </t>
    </r>
  </si>
  <si>
    <t>25% or less</t>
  </si>
  <si>
    <t>50% or less</t>
  </si>
  <si>
    <t>75% or less</t>
  </si>
  <si>
    <t>76% or greater</t>
  </si>
  <si>
    <t>Furlough Exempt/Excepted Reason, if applicable</t>
  </si>
  <si>
    <t>Top Secret SCI</t>
  </si>
  <si>
    <t>https://www.opm.gov/policy-data-oversight/hiring-information/competitive-hiring/#url=InterchangeAgreementsWithOtherMeritSystems</t>
  </si>
  <si>
    <t>Certain Land Management Agency Employees</t>
  </si>
  <si>
    <t>Number of Applicants</t>
  </si>
  <si>
    <t>Number of Days</t>
  </si>
  <si>
    <t>Pathways Recent Grad</t>
  </si>
  <si>
    <t>HIRING MANAGER INFORMATION</t>
  </si>
  <si>
    <t>Certification or Licensing Required</t>
  </si>
  <si>
    <t xml:space="preserve">POSITION TO BE FILLED </t>
  </si>
  <si>
    <t>HRO POC</t>
  </si>
  <si>
    <t>COMMENT</t>
  </si>
  <si>
    <t>RETURN CERTIFICATE</t>
  </si>
  <si>
    <t>VIEW only</t>
  </si>
  <si>
    <t xml:space="preserve">RPA#: </t>
  </si>
  <si>
    <t>Recruit Type</t>
  </si>
  <si>
    <t>Age Restricted Positions</t>
  </si>
  <si>
    <t>Alt Hiring Manager</t>
  </si>
  <si>
    <t xml:space="preserve">PD/ LDA #: </t>
  </si>
  <si>
    <t>Parent RPA # (if applicable):</t>
  </si>
  <si>
    <t>Reinstatement</t>
  </si>
  <si>
    <t>Annuitant</t>
  </si>
  <si>
    <t>Superior Quals</t>
  </si>
  <si>
    <t>Yes- Attach Superior Quals form</t>
  </si>
  <si>
    <t>Advanced Leave Accrual</t>
  </si>
  <si>
    <t>Yes- Attach Annual Leave Memo</t>
  </si>
  <si>
    <t xml:space="preserve">RPA #: </t>
  </si>
  <si>
    <t xml:space="preserve">Parent RPA #: </t>
  </si>
  <si>
    <t>SME (Optional)</t>
  </si>
  <si>
    <t>Alt Onboarding Manager POC</t>
  </si>
  <si>
    <t>Tour Info</t>
  </si>
  <si>
    <t>SPECIAL POSITION CONSIDERATIONS</t>
  </si>
  <si>
    <t>RECRUITEMENT TYPE</t>
  </si>
  <si>
    <t>RECRUITMENT DETAILS</t>
  </si>
  <si>
    <t>Grade Level(s) to Recruit for (Limit 2):</t>
  </si>
  <si>
    <t>Announcement Length can be based on Number of Days or Number of Applicants   (Select one)</t>
  </si>
  <si>
    <t xml:space="preserve">Interim Clearance would be granted </t>
  </si>
  <si>
    <t>Name of Selecting Official who validated qualifications</t>
  </si>
  <si>
    <t>Name of HR Advisor who validated qualifications</t>
  </si>
  <si>
    <t xml:space="preserve">Supv/Hiring Manager </t>
  </si>
  <si>
    <t>180 Day Waiver Retired Military</t>
  </si>
  <si>
    <t>VIN/JOA# of Public Notice (if required)</t>
  </si>
  <si>
    <t>Method used to locate candidate</t>
  </si>
  <si>
    <t>180 Day Waiver</t>
  </si>
  <si>
    <t>Yes- Attach Waiver Memo</t>
  </si>
  <si>
    <t>Selective Service Verified (if applicable)</t>
  </si>
  <si>
    <t>ACWA Position?</t>
  </si>
  <si>
    <t>Method to locate candidate</t>
  </si>
  <si>
    <t>Job Fair</t>
  </si>
  <si>
    <t>Other</t>
  </si>
  <si>
    <t>College Recruit</t>
  </si>
  <si>
    <t>MIOC</t>
  </si>
  <si>
    <t>Selective Service</t>
  </si>
  <si>
    <t>No- Waiver initiated</t>
  </si>
  <si>
    <t xml:space="preserve">If yes ACWA, Date assessment was completed: </t>
  </si>
  <si>
    <t>Resume Mining</t>
  </si>
  <si>
    <t>HRO Admin Asst POC</t>
  </si>
  <si>
    <t xml:space="preserve">POSITION BUILD INFORMATION                                                                   </t>
  </si>
  <si>
    <t>DEMO Location Code (if applicable)</t>
  </si>
  <si>
    <t>DEMO SAC (Specialty Area Code)</t>
  </si>
  <si>
    <t>Sensitivity Criterion</t>
  </si>
  <si>
    <t>FLSA</t>
  </si>
  <si>
    <t>Competitive level (RIF)</t>
  </si>
  <si>
    <t>Functional Class</t>
  </si>
  <si>
    <t>Supervisory Status</t>
  </si>
  <si>
    <t>Type Employee Supervised</t>
  </si>
  <si>
    <t>Position Occupied</t>
  </si>
  <si>
    <t>Date Position Classified</t>
  </si>
  <si>
    <t>Classification Official</t>
  </si>
  <si>
    <t>Training Program ID (if applicable)</t>
  </si>
  <si>
    <t>Name/ Email</t>
  </si>
  <si>
    <t>Is the Name Request / Non Comp a current employee in the competitive service at the activity for which the position is being filled?</t>
  </si>
  <si>
    <t>NAME REQUEST DETAILS (for Non-Comp / Name Request action)</t>
  </si>
  <si>
    <t>Overseas Returnee</t>
  </si>
  <si>
    <t>If your candidate declines are you interested in seeing nondisplaced overseas returning candidates available for placement?</t>
  </si>
  <si>
    <t>DON 0260</t>
  </si>
  <si>
    <t>AFFIRMATIVE EMPLOYMENT PROGRAMS</t>
  </si>
  <si>
    <t>Evaluate, establish and maintain blueprints for improving the employment and advancement opportunities for women, minorities, and individuals with disabilities. Plan content generally relates to problem assessment, statistical data, and specific numerical goals and narrative objectives set by the Equal Employment Opportunity Commission (EEOC) and supplemented by agency guidance.</t>
  </si>
  <si>
    <t>CONFLICT MANAGEMENT</t>
  </si>
  <si>
    <t>Applies techniques, skills, and strategies to resolve conflict between individuals or groups seeking their own self-interest.</t>
  </si>
  <si>
    <t>DON 0201</t>
  </si>
  <si>
    <t>DON 0361</t>
  </si>
  <si>
    <t>DISCRIMINATION COMPLAINTS</t>
  </si>
  <si>
    <t>Counsels employees and applicants who believe they have been discriminated against; supervises the timely, fair and impartial consideration and disposition of complaints; schedules prompt investigation of complaints, negotiating for informal adjustment wherever possible; maintains and secures all documents pertinent to informal and formal complaints.</t>
  </si>
  <si>
    <t>EQUAL EMPLOYMENT OPPORTUNITY</t>
  </si>
  <si>
    <t>Equal opportunity work involves identifying and taking actions designed to eliminate institutional barriers to equal opportunity, investigating and resolving cases of alleged illegal discrimination, developing affirmative action plans, and similar work.</t>
  </si>
  <si>
    <t>DON 0392</t>
  </si>
  <si>
    <t>INFLUENCING/NEGOTIATING</t>
  </si>
  <si>
    <t>In representing the organization, establishes and maintains relationships with key individuals or groups; understands what motivates them. Persuades others; builds consensus through give and take; gains cooperation from others to obtain information, find solutions, and accomplish goals.</t>
  </si>
  <si>
    <t>DON 0413</t>
  </si>
  <si>
    <t>DON 1360</t>
  </si>
  <si>
    <t>DON 0301_B</t>
  </si>
  <si>
    <t>DON 0343</t>
  </si>
  <si>
    <t>DON 0802</t>
  </si>
  <si>
    <t>DON 1306</t>
  </si>
  <si>
    <t>DON 1601</t>
  </si>
  <si>
    <t>DON 0132</t>
  </si>
  <si>
    <t>DON 0018</t>
  </si>
  <si>
    <t>DON 0801</t>
  </si>
  <si>
    <t>DON 0856</t>
  </si>
  <si>
    <t>DON 0871</t>
  </si>
  <si>
    <t>DON SECCM</t>
  </si>
  <si>
    <t>DON 0804</t>
  </si>
  <si>
    <t>DON 0840</t>
  </si>
  <si>
    <t>DON 1550</t>
  </si>
  <si>
    <t>DON 0850</t>
  </si>
  <si>
    <t>DON 0855</t>
  </si>
  <si>
    <t>DON 1311</t>
  </si>
  <si>
    <t>DON 1152</t>
  </si>
  <si>
    <t>DON 0670</t>
  </si>
  <si>
    <t>DON 1801</t>
  </si>
  <si>
    <t>DON 1520</t>
  </si>
  <si>
    <t>DON 0810</t>
  </si>
  <si>
    <t>DON 1350</t>
  </si>
  <si>
    <t>DON 0340</t>
  </si>
  <si>
    <t>DON 0690</t>
  </si>
  <si>
    <t>DON 0896</t>
  </si>
  <si>
    <t>DON 2130</t>
  </si>
  <si>
    <t>DON 1313</t>
  </si>
  <si>
    <t>DON 0080</t>
  </si>
  <si>
    <t>DON 0346</t>
  </si>
  <si>
    <t>DON 0830</t>
  </si>
  <si>
    <t>DON 0808</t>
  </si>
  <si>
    <t>DON 1310</t>
  </si>
  <si>
    <t>DON 1670</t>
  </si>
  <si>
    <t>DON 1173</t>
  </si>
  <si>
    <t>DON 0083</t>
  </si>
  <si>
    <t>DON 2101</t>
  </si>
  <si>
    <t>DON 0854</t>
  </si>
  <si>
    <t>DON 1105</t>
  </si>
  <si>
    <t>DON 1712</t>
  </si>
  <si>
    <t>INFORMATION MANAGEMENT</t>
  </si>
  <si>
    <t>Identifies a need for and knows where or how to gather information; organizes and maintains information or information management systems. Determines its importance and accuracy, and communicates it by a variety of methods.</t>
  </si>
  <si>
    <t>DON 0462</t>
  </si>
  <si>
    <t>DON 2001</t>
  </si>
  <si>
    <t>DON 0170</t>
  </si>
  <si>
    <t>DON 1104</t>
  </si>
  <si>
    <t>DON 1702</t>
  </si>
  <si>
    <t>DON 1603</t>
  </si>
  <si>
    <t>DON 0640</t>
  </si>
  <si>
    <t>DON 1008</t>
  </si>
  <si>
    <t>DON 0303</t>
  </si>
  <si>
    <t>DON 1411</t>
  </si>
  <si>
    <t>DON 0901</t>
  </si>
  <si>
    <t>DON 0306</t>
  </si>
  <si>
    <t>DON 0630</t>
  </si>
  <si>
    <t>DON 0460</t>
  </si>
  <si>
    <t>DON 0401</t>
  </si>
  <si>
    <t>DON 0180</t>
  </si>
  <si>
    <t>DON 0404</t>
  </si>
  <si>
    <t>DON 2030</t>
  </si>
  <si>
    <t>DON 2003</t>
  </si>
  <si>
    <t>DON 0511</t>
  </si>
  <si>
    <t>DON 1750</t>
  </si>
  <si>
    <t>DON 2102</t>
  </si>
  <si>
    <t>DON 1654</t>
  </si>
  <si>
    <t>DON 0017</t>
  </si>
  <si>
    <t>DON 1015</t>
  </si>
  <si>
    <t>DON 2032</t>
  </si>
  <si>
    <t>DON 0021</t>
  </si>
  <si>
    <t>DON 0028</t>
  </si>
  <si>
    <t>DON 2151</t>
  </si>
  <si>
    <t>DON 0101</t>
  </si>
  <si>
    <t>DON 0560</t>
  </si>
  <si>
    <t>DON 1340</t>
  </si>
  <si>
    <t>DON 0998</t>
  </si>
  <si>
    <t>DON 0644</t>
  </si>
  <si>
    <t>DON 1084</t>
  </si>
  <si>
    <t>DON 0185</t>
  </si>
  <si>
    <t>DON 0019</t>
  </si>
  <si>
    <t>DON 1103</t>
  </si>
  <si>
    <t>DON 1810</t>
  </si>
  <si>
    <t>DON 1802</t>
  </si>
  <si>
    <t>DON 0391</t>
  </si>
  <si>
    <t>DON 1016</t>
  </si>
  <si>
    <t>DON 1087</t>
  </si>
  <si>
    <t>DON 1001</t>
  </si>
  <si>
    <t>DON 0950</t>
  </si>
  <si>
    <t>DON 0335</t>
  </si>
  <si>
    <t>DON 1060</t>
  </si>
  <si>
    <t>DON 1701</t>
  </si>
  <si>
    <t>DON 1106</t>
  </si>
  <si>
    <t>DON 1412</t>
  </si>
  <si>
    <t>DON 1083</t>
  </si>
  <si>
    <t>DON 0186</t>
  </si>
  <si>
    <t>DON 0394</t>
  </si>
  <si>
    <t>DON 0305</t>
  </si>
  <si>
    <t>DON 0962</t>
  </si>
  <si>
    <t>DON 0326</t>
  </si>
  <si>
    <t>DON 2150</t>
  </si>
  <si>
    <t>DON 1410</t>
  </si>
  <si>
    <t>DON 0187</t>
  </si>
  <si>
    <t>DON 0675</t>
  </si>
  <si>
    <t>REASONABLE ACCOMMODATION</t>
  </si>
  <si>
    <t>Applying laws, rules, regulations, principles, and practices of the Americans with Disabilities Act to provide reasonable accommodation to qualified individuals with disabilities who are employees or applicants for employment.</t>
  </si>
  <si>
    <t>REASONING</t>
  </si>
  <si>
    <t>Identifies rules, principles, or relationships that explain facts, data or other information; analyzes information and makes correct inferences or draws accurate conclusions.</t>
  </si>
  <si>
    <t>DON 1171</t>
  </si>
  <si>
    <t>SENIOR EXECUTIVE SERVICE (SES) PROGRAM MANAGEMENT</t>
  </si>
  <si>
    <t>Manages the Senior Executive Service program by maintaining an environment that administers all resources in a manner that instills public trust while accomplishing the mission. Monitors progress and evaluates outcomes to improve organizational efficiency and effectiveness. Holds self and others accountable for measurable high-quality, timely, and cost effective results. Determines objectives, sets priorities, and ensures sound management processes and procedures are in place, ensuring that national interests are well served.</t>
  </si>
  <si>
    <t>DON 1530</t>
  </si>
  <si>
    <t>PROJECT MANAGEMENT</t>
  </si>
  <si>
    <t>Applies principles, methods, tools for developing, scheduling, coordinating, monitoring, evaluating, and managing projects and resources, including technical performance.</t>
  </si>
  <si>
    <t>DON 0110</t>
  </si>
  <si>
    <t>DON 1071</t>
  </si>
  <si>
    <t>DON 1315</t>
  </si>
  <si>
    <t>DON 1501</t>
  </si>
  <si>
    <t>DON 1529</t>
  </si>
  <si>
    <t>DON 1320</t>
  </si>
  <si>
    <t>DON 0062</t>
  </si>
  <si>
    <t>DON 0006</t>
  </si>
  <si>
    <t>DON 1301</t>
  </si>
  <si>
    <t>DON 1384</t>
  </si>
  <si>
    <t>DON 0601</t>
  </si>
  <si>
    <t>DON 0150</t>
  </si>
  <si>
    <t>DON 1370</t>
  </si>
  <si>
    <t>DON 1740</t>
  </si>
  <si>
    <t>DON 0403</t>
  </si>
  <si>
    <t>DON 1150</t>
  </si>
  <si>
    <t>DON 0414</t>
  </si>
  <si>
    <t>DON 1321</t>
  </si>
  <si>
    <t>DON 1373</t>
  </si>
  <si>
    <t>DON 1515</t>
  </si>
  <si>
    <t>DON 0482</t>
  </si>
  <si>
    <t>DON 1040</t>
  </si>
  <si>
    <t>DON 0486</t>
  </si>
  <si>
    <t>DRUG FREE WORKPLACE</t>
  </si>
  <si>
    <t>Work that involves managing a drug free program designed to provide a safe workplace, discourage alcohol and drug abuse and encourage treatment, recovery, and the return to work for the Federal civilian workforce.</t>
  </si>
  <si>
    <t>HUMAN RESOURCES PROGRAM EVALUATION</t>
  </si>
  <si>
    <t>Conducts systematic assessments of the processes and/or outcomes of human resources programs with the intent of furthering development, efficiency, and effectiveness.</t>
  </si>
  <si>
    <t>HUMAN RESOURCES ANALYTICS</t>
  </si>
  <si>
    <t>Searches for meaningful patterns in data to describe, predict, and improve business performance using data mining, statistical analysis, quantitative analysis, predictive modeling, computer programming and operations research to quantify performance.  Uses statistical graphics, plots, information tables, and charts to communicate results.</t>
  </si>
  <si>
    <t>STRATEGIC WORKFORCE PLANNING</t>
  </si>
  <si>
    <t>Analyze workforce data to develop, integrate, and align human resources strategies with the enterprise focus to support and influence decision-making on human capital needs and planning.</t>
  </si>
  <si>
    <t>WORKFORCE SHAPING</t>
  </si>
  <si>
    <t>Works with organizations that are considering and/or undergoing some type of reshaping (e.g., reorganization, management directed reassignments, furlough, transfer of function, reduction in force).</t>
  </si>
  <si>
    <t>MANAGEMENT IN AN INTERNATIONAL ENVIRONMENT</t>
  </si>
  <si>
    <t>Leading and applying knowledge for managing and decision making in an international environment.</t>
  </si>
  <si>
    <t>CUSTOMER SERVICE</t>
  </si>
  <si>
    <t>Anticipates and meets the needs of both internal and external customers.  Delivers high-quality products and services; is committed to continuous improvement.</t>
  </si>
  <si>
    <t>DON 0986</t>
  </si>
  <si>
    <t>DON 0501</t>
  </si>
  <si>
    <t>DON 1720</t>
  </si>
  <si>
    <t>DON 1102</t>
  </si>
  <si>
    <t>DON 0503</t>
  </si>
  <si>
    <t>DON 2005</t>
  </si>
  <si>
    <t>DON 0020</t>
  </si>
  <si>
    <t>DON 1330</t>
  </si>
  <si>
    <t>DON 0610</t>
  </si>
  <si>
    <t>DON 0203</t>
  </si>
  <si>
    <t>DON 0181</t>
  </si>
  <si>
    <t>DON 1371</t>
  </si>
  <si>
    <t>DON 0390</t>
  </si>
  <si>
    <t>DON 0318</t>
  </si>
  <si>
    <t>DON 1421</t>
  </si>
  <si>
    <t>DON 0301_A</t>
  </si>
  <si>
    <t>PERFORMANCE MANAGEMENT</t>
  </si>
  <si>
    <t>Apply performance management concepts, principles practices, and regulations, regarding planning, monitoring, advising on the rating and rewarding of employee performance.</t>
  </si>
  <si>
    <t>FINANCIAL MANAGEMENT</t>
  </si>
  <si>
    <t>Understands the organization's financial processes.  Prepares, justifies, and administers the program budget.  Applies sound resource management principles, business or industry best practices, and applicable policies, regulations, and laws to support operations.  Aligns resources with policy and the strategic direction and priorities.  Oversees procurement and contracting to achieve desired results.  Monitors expenditures and uses cost-benefit thinking to set priorities.</t>
  </si>
  <si>
    <t>DON 0893</t>
  </si>
  <si>
    <t>DON 0806</t>
  </si>
  <si>
    <t>DON 0660</t>
  </si>
  <si>
    <t>DON 0188</t>
  </si>
  <si>
    <t>DON 1101</t>
  </si>
  <si>
    <t>DON 0819</t>
  </si>
  <si>
    <t>DON 0861</t>
  </si>
  <si>
    <t>DON 1640</t>
  </si>
  <si>
    <t>COMPENSATION MANAGEMENT</t>
  </si>
  <si>
    <t>Apply compensation concepts, principles, rules and practices, including pay, hours of duty, and leave administration or compensation flexibilities.</t>
  </si>
  <si>
    <t>MILITARY</t>
  </si>
  <si>
    <t>Work that involves administering, delivering, maintaining, advising on, and adapting basic concepts, principles, and theories of military human resources to the unique organizational, management, and mission requirements of military departments or organizations.</t>
  </si>
  <si>
    <t>CLASSIFICATION</t>
  </si>
  <si>
    <t>Work that involves support of position classification programs and functions. Assist staff classification specialists by classifying a variety of lower grade-level positions; answer general questions from supervisors and employees regarding procedures for classifying positions; review competitive levels for discrepancies and adequacy of justifications; prepare for desk audits; and locate and retrieve classification information from other agencies or OPM using the Internet.</t>
  </si>
  <si>
    <t>POSITION CLASSIFICATION</t>
  </si>
  <si>
    <t>Evaluate, establish, and maintain position classification program/standards to determine pay system, occupational grouping, title, and grade of positions, and advise on position and organizational design.</t>
  </si>
  <si>
    <t>COMPUTER LITERACY</t>
  </si>
  <si>
    <t>Demonstrates skill in using job-relevant information systems and/or software applications, such as word processing, spreadsheets, automated research tools, database applications, and the Internet.</t>
  </si>
  <si>
    <t>DON 1082</t>
  </si>
  <si>
    <t>DON 0646</t>
  </si>
  <si>
    <t>DON 0341</t>
  </si>
  <si>
    <t>DON 2131</t>
  </si>
  <si>
    <t>DON 0807</t>
  </si>
  <si>
    <t>DON 0669</t>
  </si>
  <si>
    <t>DON 1176</t>
  </si>
  <si>
    <t>DON 0344</t>
  </si>
  <si>
    <t>DON 0649</t>
  </si>
  <si>
    <t>DON 0029</t>
  </si>
  <si>
    <t>DON 1910</t>
  </si>
  <si>
    <t>DON 0661</t>
  </si>
  <si>
    <t>DON 0086</t>
  </si>
  <si>
    <t>DON 1420</t>
  </si>
  <si>
    <t>DON 2010</t>
  </si>
  <si>
    <t>DON 0671</t>
  </si>
  <si>
    <t>DON 0342</t>
  </si>
  <si>
    <t>DON 0193</t>
  </si>
  <si>
    <t>DON 0130</t>
  </si>
  <si>
    <t>DON 0085</t>
  </si>
  <si>
    <t>DON 0645</t>
  </si>
  <si>
    <t>DON 1170</t>
  </si>
  <si>
    <t>DON 0633</t>
  </si>
  <si>
    <t>LABOR RELATIONS</t>
  </si>
  <si>
    <t>Establish and maintain effective relationships with labor organizations; negotiate and administer labor agreements, provide advice and assistance to stakeholders.</t>
  </si>
  <si>
    <t>EMPLOYEE ON-BOARDING</t>
  </si>
  <si>
    <t>Facilitate the on-boarding process from applicant selection until the enter-on-duty date. Collect, review and process all relevant human resources (Appointment Affidavit, Declaration for Federal Employment, etc.), payroll (income tax withholding, direct deposit, etc.) and benefits (health insurance, life insurance, etc.) forms. Make tentative job offers and coordinate and schedule pre-employment requirements (suitability, security, drug testing, etc.).</t>
  </si>
  <si>
    <t>HUMAN RESOURCES LIFE-CYCLE MANAGEMENT</t>
  </si>
  <si>
    <t>Focuses on the total life cycle view of human resources management, including hiring, firing, training, developing, and retiring in human resources planning and advising.  Has demonstrable fundamental knowledge of human resources management and systems, including all functional groups of human resources practices.</t>
  </si>
  <si>
    <t>HUMAN RESOURCES ACTIONS PROCESSING</t>
  </si>
  <si>
    <t>Process and document HR actions for a wide variety of employee categories that involve different forms, different authorities, different actions codes, and different regulatory authorities or pay systems.</t>
  </si>
  <si>
    <t>HUMAN RESOURCES RECORD KEEPING</t>
  </si>
  <si>
    <t>Processing operations that provide for the establishment, maintenance, control, protection, and disposition of (HR) records, for efficient reference service, and for retrieval of information and materials.</t>
  </si>
  <si>
    <t>PARTNERING</t>
  </si>
  <si>
    <t>Develops networks and builds alliances; collaborates across boundaries to build strategic relationships and achieve common goals.</t>
  </si>
  <si>
    <t>DON 0895</t>
  </si>
  <si>
    <t>DON 1035</t>
  </si>
  <si>
    <t>DON 2210</t>
  </si>
  <si>
    <t>DON 0089</t>
  </si>
  <si>
    <t>DON 0803</t>
  </si>
  <si>
    <t>DON 0620</t>
  </si>
  <si>
    <t>DON 1010</t>
  </si>
  <si>
    <t>DON 2181</t>
  </si>
  <si>
    <t>DON 1805</t>
  </si>
  <si>
    <t>DON 2152</t>
  </si>
  <si>
    <t>STAFFING AND RECRUITING</t>
  </si>
  <si>
    <t>Apply human resources concepts, principles, rules, and practices related to identifying, attracting, and referring individuals for placement.</t>
  </si>
  <si>
    <t>WORKFORCE DEVELOPMENT</t>
  </si>
  <si>
    <t>Apply training and development concepts, principles, and practices related to planning, evaluating, and administering organizational and career development initiatives.</t>
  </si>
  <si>
    <t>WRITTEN COMMUNICATION</t>
  </si>
  <si>
    <t>Conveys written information in a clear, concise, organized, and convincing manner for the intended audience, using correct English grammar, punctuation, and spelling. Expresses thoughts persuasively and uses effective modes to reinforce message retention.</t>
  </si>
  <si>
    <t>DON 0081</t>
  </si>
  <si>
    <t>DON 0603</t>
  </si>
  <si>
    <t>DON 0332</t>
  </si>
  <si>
    <t>DON 0544</t>
  </si>
  <si>
    <t>DON 0510</t>
  </si>
  <si>
    <t>DON 1825</t>
  </si>
  <si>
    <t>DON 0131</t>
  </si>
  <si>
    <t>DON 1341</t>
  </si>
  <si>
    <t>DON 0408</t>
  </si>
  <si>
    <t>DON 0873</t>
  </si>
  <si>
    <t>DON 0679</t>
  </si>
  <si>
    <t>DON 0190</t>
  </si>
  <si>
    <t>DON 0638</t>
  </si>
  <si>
    <t>DON 0308</t>
  </si>
  <si>
    <t>DON 1811</t>
  </si>
  <si>
    <t>DON 0415</t>
  </si>
  <si>
    <t>DON 0665</t>
  </si>
  <si>
    <t>DON 0301_C</t>
  </si>
  <si>
    <t>DON 1725</t>
  </si>
  <si>
    <t>DON 0602</t>
  </si>
  <si>
    <t>DON 0967</t>
  </si>
  <si>
    <t>DON 0858</t>
  </si>
  <si>
    <t>BENEFITS AND WORK LIFE PROGRAMS</t>
  </si>
  <si>
    <t>Provide guidance and consultation to stakeholders regarding retirement, insurance, work life, leave, workers' compensation, and other related programs.</t>
  </si>
  <si>
    <t>EMPLOYEE RELATIONS</t>
  </si>
  <si>
    <t>Address employee conduct, performance, and third-party disputes by applying laws, rules, regulations, principles, and practices.</t>
  </si>
  <si>
    <t>HUMAN RESOURCES INFORMATION SYSTEMS APPLICATION</t>
  </si>
  <si>
    <t>Use information systems to accomplish human resources work functions.</t>
  </si>
  <si>
    <t>ORAL COMMUNICATION</t>
  </si>
  <si>
    <t>Demonstrates ability to clearly and effectively articulate, present, and promote varied ideas and issues (to include sensitive or controversial topics) before a wide range of audiences. Makes clear and convincing oral presentations. Listens effectively; clarifies information as needed.</t>
  </si>
  <si>
    <t>DON 0382</t>
  </si>
  <si>
    <t>DON 0622</t>
  </si>
  <si>
    <t>DON 0189</t>
  </si>
  <si>
    <t>DON 0545</t>
  </si>
  <si>
    <t>DON 0809</t>
  </si>
  <si>
    <t>DON 0561</t>
  </si>
  <si>
    <t>DON 0631</t>
  </si>
  <si>
    <t>DON 0647</t>
  </si>
  <si>
    <t>DON 0540</t>
  </si>
  <si>
    <t>DON 0682</t>
  </si>
  <si>
    <t>DON 0651</t>
  </si>
  <si>
    <t>DON 0525</t>
  </si>
  <si>
    <t>DON 0636</t>
  </si>
  <si>
    <t>MANAGEMENT ANALYSIS</t>
  </si>
  <si>
    <t>Primarily concerned with the solution of management problems through studies that involve consideration and development of changes in managerial policies, practices, methods, procedures, and/or organizational structures.</t>
  </si>
  <si>
    <t>MANAGES AND ORGANIZES INFORMATION</t>
  </si>
  <si>
    <t>Identifies a need; gathers, organizes, and maintains information; determines its importance and accuracy, and communicates it by a variety of methods.</t>
  </si>
  <si>
    <t>MANAGES RESOURCES</t>
  </si>
  <si>
    <t>Selects, acquires, stores, and distributes resources such as materials, equipment, or money.</t>
  </si>
  <si>
    <t>PROGRAM ANALYSIS</t>
  </si>
  <si>
    <t>Activities involved in planning, analyzing, or evaluating the effectiveness of line or operating programs (e.g., government programs and operations) or the productivity and efficiency of the management of federal agencies or both using knowledge of: the substantive nature of agency programs and activities; agency missions, policies, and objectives; management principles and processes; and the analytical and evaluative methods and techniques for assessing program development or execution and improving organizational effectiveness and efficiency.</t>
  </si>
  <si>
    <t>ADMINISTRATION AND MANAGEMENT</t>
  </si>
  <si>
    <t>Knowledge of planning, coordination, and execution of business functions, resource allocation, and production.</t>
  </si>
  <si>
    <t>DON 0680</t>
  </si>
  <si>
    <t>CONTRACTING/PROCUREMENT</t>
  </si>
  <si>
    <t>Knowledge of various types of contracts, techniques for contracting or procurement, and contract negotiation and administration.</t>
  </si>
  <si>
    <t>FINANCIAL MANAGEMENT SYSTEMS</t>
  </si>
  <si>
    <t>Utilize integrated federal financial management systems and sub-systems to extract data, identify and resolve system problems, and maintain data integrity.</t>
  </si>
  <si>
    <t>FINANCIAL STEWARDSHIP</t>
  </si>
  <si>
    <t>Manage, allocate and monitor financial resources in compliance with laws, regulations, and policies, with sufficient transparency and appropriate internal controls to ensure these resources are efficiently applied to meet organizational goals and objectives, while considering the Federal Government's fiduciary duty to the Nation.</t>
  </si>
  <si>
    <t>PERSONNEL AND HUMAN RESOURCES</t>
  </si>
  <si>
    <t>Knowledge of hiring, classification, benefits, labor relations, negotiation, and federal, state, and local employment regulations.</t>
  </si>
  <si>
    <t>PLANNING AND EVALUATING</t>
  </si>
  <si>
    <t>Organizes work, sets priorities, and determines resource requirements; determines short- or long-term goals and strategies to achieve them; coordinates with other organizations or parts of the organization to accomplish goals; monitors progress and evaluates outcomes.</t>
  </si>
  <si>
    <t>RESOURCE MANAGEMENT</t>
  </si>
  <si>
    <t>The ability to select, acquire, store, or distribute an organization's resources in the most efficient way possible.  Such resources may include materials, equipment, financial resources, inventory, human skills, production resources, or information technology (IT).</t>
  </si>
  <si>
    <t>DON 0683</t>
  </si>
  <si>
    <t>DON 1667</t>
  </si>
  <si>
    <t>SECURITY ADMINISTRATION</t>
  </si>
  <si>
    <t>Developing, evaluating, maintaining, or operating systems, policies, devices, procedures, and methods used for safeguarding information, property, personnel, operations, and materials; or developing and implementing policies and procedures for analyzing and evaluating the character, background, and history of employees, candidates for employment, and other persons having or proposed to
be granted access to classified or other sensitive information, materials, or work sites.</t>
  </si>
  <si>
    <t>ACCOUNTABILITY</t>
  </si>
  <si>
    <t>Manages programs and fosters an environment that administers all resources in a manner that instills public trust while accomplishing the mission. Monitors progress and evaluates outcomes to improve organizational efficiency and effectiveness. Holds self and others accountable for measurable high-quality, timely, and cost-effective results. Determines objectives, sets priorities, and ensures sound management processes and procedures are in place, ensuring that national interests are well served. Accepts responsibility for mistakes. Complies with established control systems and rules.</t>
  </si>
  <si>
    <t>CONTRACT REVIEW</t>
  </si>
  <si>
    <t>Provide support to contracting personnel through pre- and post-award activities to achieve strategic objectives, minimize risk, and maximize financial and operational performance</t>
  </si>
  <si>
    <t>DESIGN DOCUMENTATION REVIEW</t>
  </si>
  <si>
    <t>Review drawings, specifications, and other technical documents using plans, models, digital data, and analytical and graphical software before, during, and after production.</t>
  </si>
  <si>
    <t>DEVELOPING OTHERS</t>
  </si>
  <si>
    <t>Develops the competencies of others to perform and contribute to the organization by inspiring and providing a learning environment of ongoing feedback and opportunities to learn through formal and informal methods, enabling employees to address skill gaps and realize their highest potential. Actively encourages and supports enhancement of a joint perspective.</t>
  </si>
  <si>
    <t>DON 0681</t>
  </si>
  <si>
    <t>INSPECTION MANAGEMENT</t>
  </si>
  <si>
    <t>Develop and evaluate the guidelines for inspections, ensuring they are in place, and products and services to meet customer requirements.</t>
  </si>
  <si>
    <t>MANAGING HUMAN RESOURCES</t>
  </si>
  <si>
    <t>Plans, distributes, coordinates, and monitors work assignments of others; evaluates work performance and provides feedback to others on their performance; ensures that staff are appropriately selected, utilized, and developed, and that they are treated in a fair and equitable manner.</t>
  </si>
  <si>
    <t>MANUFACTURING PROCESS CONTROL</t>
  </si>
  <si>
    <t>Evaluate and monitor the manufacturing process to ensure products meet customer needs.</t>
  </si>
  <si>
    <t>OCCUPATIONAL HEALTH AND ENVIRONMENT SAFETY EVALUATION</t>
  </si>
  <si>
    <t>Evaluate and assess the effectiveness of health and safety programs and practices designed to prevent injury to personnel and loss of property and promote the health and well-being of employees.</t>
  </si>
  <si>
    <t>PROBLEM SOLVING</t>
  </si>
  <si>
    <t>Identifies and analyzes problems; weighs relevance and accuracy of information; seeks/generates and evaluates alternative perspectives/solutions; makes timely/effective recommendations, based on potential implications of findings or conclusions. Critically evaluates to identify the causes of problems, and chooses courses of action that balance the interests of the mission and stakeholders.</t>
  </si>
  <si>
    <t>PRODUCT TEST &amp; EVALUATION</t>
  </si>
  <si>
    <t>Identify pre and post acceptance testing on a specified product to ensure its safety, effectiveness, suitability, and survivability in an operational environment.</t>
  </si>
  <si>
    <t>QUALITY ASSURANCE</t>
  </si>
  <si>
    <t>Plan, define, develop, and document quality requirements for products, services, processes, and systems that are suitable to the activity, proportional to the risk, and consistent with established Agency guidance, practices, and standards.</t>
  </si>
  <si>
    <t>RISK ASSESSMENT</t>
  </si>
  <si>
    <t>Identify and document vulnerabilities and threats to minimize the risk or reduce the severity or probability of occurrence.</t>
  </si>
  <si>
    <t>SPECIALTY INTEGRATION</t>
  </si>
  <si>
    <t>Integrate quality assurance duties with other specialties to meet customer expectations.</t>
  </si>
  <si>
    <t>STATISTICAL ANALYSIS</t>
  </si>
  <si>
    <t>Apply mathematical or statistical theory and methods to collect, organize, interpret, and summarize numerical data to provide usable information.</t>
  </si>
  <si>
    <t>SYSTEMS EVALUATION</t>
  </si>
  <si>
    <t>Evaluate the tools, processes, and metrics of a system and its ability to satisfy customer requirements, expectations, capabilities, and prescribed standards.</t>
  </si>
  <si>
    <t>BASIC LIFE SUPPORT</t>
  </si>
  <si>
    <t>Knowledge of and ability to apply basic emergency medical techniques, including patient assessment, patient treatment, rescue breathing, cardiopulmonary resuscitation, and noninvasive medical procedures; ability to prepare individuals for transport to a medical facility.</t>
  </si>
  <si>
    <t>EMERGENCY DISPATCHING PROCESSES AND PROCEDURES</t>
  </si>
  <si>
    <t>Work involved in emergency dispatching of motor vehicles, trains, aircraft, or vessels. The duties involve assigning vehicles, and providing route and destination information and instructions to the drivers, engineers, or pilots.</t>
  </si>
  <si>
    <t>VEHICLE DISPATCHING PROCESSES AND PROCEDURES</t>
  </si>
  <si>
    <t>Work involved in dispatching or scheduling motor vehicles, trains, aircraft, or vessels used for the transportation of passengers, mail, equipment, or supplies. The duties involve assigning vehicles, and providing route and destination information and instructions to the drivers, engineers, or pilots.</t>
  </si>
  <si>
    <t>BUILDING CONSTRUCTION</t>
  </si>
  <si>
    <t>Knowledge of principles of building construction, including types of construction (e.g., non-combustible, fire resistant), types of roofs, constructions classes, etc.</t>
  </si>
  <si>
    <t>EMERGENCY COMMUNICATION</t>
  </si>
  <si>
    <t>Knowledge of and ability to apply procedures required to answer, record, and dispatch fire or specialized crews to routine, urgent, and emergency situations; ability to manage emergency communications center equipment.</t>
  </si>
  <si>
    <t>FIREFIGHTING EQUIPMENT</t>
  </si>
  <si>
    <t>Knowledge of and ability to operate basic and specialized firefighting tools and equipment, such as ladders, rescue tools, power tools, appliances, turrets, and nozzles, etc.</t>
  </si>
  <si>
    <t>FIRE PROTECTION INSPECTION</t>
  </si>
  <si>
    <t>Knowledge of the principles, methods, and techniques used to apply fire protection techniques for application to potential hazards identified in equipment, materials, and operations. This includes identifying new or unusual types of combustibles or other hazardous materials and recognizing high fire expectancy and severity.</t>
  </si>
  <si>
    <t>FIRE SUPPRESSION</t>
  </si>
  <si>
    <t>Knowledge of the concepts, principles, and theories of fire control and extinguishment, including characteristics and behavior of fire; methodologies, strategies, and equipment used in prescribed fires; fire detection, prevention, and suppression strategies; knowledge of and ability to apply firefighting techniques in hazardous environments.</t>
  </si>
  <si>
    <t>HAZARDOUS MATERIAL OPERATIONS</t>
  </si>
  <si>
    <t>Knowledge of and skill in reacting to releases or potential releases of hazardous materials as part of the initial response to the incident site to protect nearby persons, property, or the environment from the effects of a release.</t>
  </si>
  <si>
    <t>HAZARDOUS MATERIAL TECHNICIAN</t>
  </si>
  <si>
    <t>Knowledge and skill in responding to releases or potential releases of hazardous materials for the purpose of stopping or controlling the release using specialized protective clothing and control equipment. This includes approaching the point of release to plug, patch, or otherwise stop the release of a hazardous substance.</t>
  </si>
  <si>
    <t>Health and Safety</t>
  </si>
  <si>
    <t>Knowledge of and ability to apply occupational health and safety policies and procedures defined by the National Fire Protection Association Standard 1500, including firefighter wellness, station safety and maintenance and the use of personal protective equipment.</t>
  </si>
  <si>
    <t>INTERMEDIATE LIFE SUPPORT</t>
  </si>
  <si>
    <t>Knowledge of and ability to apply intermediate or enhanced emergency medical techniques, including detailed patient assessment, patient treatment, advanced airway techniques, invasive medical procedures; ability to determine patient method for transport to a medical facility.</t>
  </si>
  <si>
    <t>PARAMEDIC</t>
  </si>
  <si>
    <t>Knowledge of and ability to apply advanced levels of emergency medical techniques, including advanced patient assessment and treatment, advanced airway techniques, invasive medical procedures, calculate patient medical dosages; ability to determine patient method for transport to a medical facility.</t>
  </si>
  <si>
    <t>PREVENTIVE MAINTENANCE</t>
  </si>
  <si>
    <t>Knowledge of and ability to apply procedures for maintaining, inspecting, and testing various firefighting vehicle/apparatus and support equipment.</t>
  </si>
  <si>
    <t>RISK MANAGEMENT</t>
  </si>
  <si>
    <t>Knowledge of the principles, methods, and tools used for risk assessment and mitigation, including assessment of failures and their consequences.</t>
  </si>
  <si>
    <t>SEARCH AND RESCUE</t>
  </si>
  <si>
    <t>Knowledge and application of techniques, principles, and strategies for search and rescue.</t>
  </si>
  <si>
    <t>VEHICLE OPERATION</t>
  </si>
  <si>
    <t>Knowledge of and ability to apply procedures for operating various firefighting vehicle/apparatus and support equipment.</t>
  </si>
  <si>
    <t>DON 5413</t>
  </si>
  <si>
    <t>ABILITY TO INTERPRET INSTRUCTIONS, SPECIFICATIONS, ETC. (OTHER THAN BLUEPRINTS)</t>
  </si>
  <si>
    <t>This competency is used for occupations in which blueprint reading is not required. For example, a cook follows menus, recipes, and work schedules, but not blueprints. Other examples include receiving oral directions from a supervisor or other person; interpreting hand or mechanical signals; interpreting written directions and work orders from supervisor; interpreting requests, complaints, etc. received from customers, engineers, technicians, scientists, or the public; obtaining information about a limited subject such as materials to be used, sizes, etc., or operations to perform; interpreting changes in instructions; obtaining information on allowances, tolerances, etc.</t>
  </si>
  <si>
    <t>DON 6910</t>
  </si>
  <si>
    <t>DON 5419</t>
  </si>
  <si>
    <t>DON 5409</t>
  </si>
  <si>
    <t>DON 5048</t>
  </si>
  <si>
    <t>DON 7002</t>
  </si>
  <si>
    <t>DON 6968</t>
  </si>
  <si>
    <t>DON 5401</t>
  </si>
  <si>
    <t>DON 6912</t>
  </si>
  <si>
    <t>DON 5423</t>
  </si>
  <si>
    <t>DON 3501</t>
  </si>
  <si>
    <t>DON 6904</t>
  </si>
  <si>
    <t>DON 4102</t>
  </si>
  <si>
    <t>DON 4101</t>
  </si>
  <si>
    <t>DON 6502</t>
  </si>
  <si>
    <t>DON 7305</t>
  </si>
  <si>
    <t>DON 7009</t>
  </si>
  <si>
    <t>DON 7404</t>
  </si>
  <si>
    <t>DON 6901</t>
  </si>
  <si>
    <t>DON 6501</t>
  </si>
  <si>
    <t>DON 4104</t>
  </si>
  <si>
    <t>DON 5003</t>
  </si>
  <si>
    <t>DON 5406</t>
  </si>
  <si>
    <t>DON 7408</t>
  </si>
  <si>
    <t>DON 3566</t>
  </si>
  <si>
    <t>DON 3502</t>
  </si>
  <si>
    <t>DON 5408</t>
  </si>
  <si>
    <t>DON 5026</t>
  </si>
  <si>
    <t>DON 5407</t>
  </si>
  <si>
    <t>DON 5402</t>
  </si>
  <si>
    <t>DON 6913</t>
  </si>
  <si>
    <t>DON 6907</t>
  </si>
  <si>
    <t>DON 7304</t>
  </si>
  <si>
    <t>KNOWLEDGE OF MATERIALS</t>
  </si>
  <si>
    <t>Knowledge of all materials used in a given line of work. Examples include: Selecting proper material for each particular purpose. Knowledge of special properties, treatments needed, etc., of materials used.</t>
  </si>
  <si>
    <t>DON 4604</t>
  </si>
  <si>
    <t>DON 5378</t>
  </si>
  <si>
    <t>DON 4607</t>
  </si>
  <si>
    <t>DON 5309</t>
  </si>
  <si>
    <t>DON 5301</t>
  </si>
  <si>
    <t>DON 4352</t>
  </si>
  <si>
    <t>DON 5220</t>
  </si>
  <si>
    <t>DON 4616</t>
  </si>
  <si>
    <t>DON 4602</t>
  </si>
  <si>
    <t>DON 4373</t>
  </si>
  <si>
    <t>DON 5205</t>
  </si>
  <si>
    <t>DON 3603</t>
  </si>
  <si>
    <t>DON 5350</t>
  </si>
  <si>
    <t>DON 5210</t>
  </si>
  <si>
    <t>DON 3610</t>
  </si>
  <si>
    <t>DON 4010</t>
  </si>
  <si>
    <t>DON 4737</t>
  </si>
  <si>
    <t>DON 3105</t>
  </si>
  <si>
    <t>DON 4701</t>
  </si>
  <si>
    <t>DON 4301</t>
  </si>
  <si>
    <t>DON 3604</t>
  </si>
  <si>
    <t>DON 4601</t>
  </si>
  <si>
    <t>DON 4742</t>
  </si>
  <si>
    <t>DON 4361</t>
  </si>
  <si>
    <t>DON 5334</t>
  </si>
  <si>
    <t>DON 3606</t>
  </si>
  <si>
    <t>DON 4749</t>
  </si>
  <si>
    <t>DON 4714</t>
  </si>
  <si>
    <t>DON 5352</t>
  </si>
  <si>
    <t>DON 5306</t>
  </si>
  <si>
    <t>DON 3601</t>
  </si>
  <si>
    <t>DON 4605</t>
  </si>
  <si>
    <t>DON 5201</t>
  </si>
  <si>
    <t>DON 5221</t>
  </si>
  <si>
    <t>DON 4717</t>
  </si>
  <si>
    <t>TECHNICAL PRACTICES (THEORETICAL, PRECISE, ARTISTIC)</t>
  </si>
  <si>
    <t>Ability to do the theoretical, precise, and/or artistic work applies to skilled and semi-skilled occupations. 
SKILLED - use knowledge of trade theory and up-to-date trade practices.  Skilled examples:  Fabricate tools/fixtures/gages with critical dimensions.  Use arithmetic/trade math for computations.  Construct new, one-of-a-kind items.  Invent new methods.  Special/decorative effects. Plan/layout/set up operations.  
SEMI-SKILLED - special skills/procedures a worker must know and acquire through experience in line of work.  Semi-skilled examples:  Set up/shift storage locations.  Select containers/protective devices/cushioning materials. Pack items considering size/type/weight/fragility/how they are transported.   Know locations of stock and how they are marked/tagged/identified.  Rotate items according to shelf life/age/date.  Handling/processing/storing techniques.  Machines/equipment used.  Match names/numbers/other ID to orders or receipts.  Fill out forms/record information.</t>
  </si>
  <si>
    <t>DON 8852</t>
  </si>
  <si>
    <t>DON 5823</t>
  </si>
  <si>
    <t>DON 4201</t>
  </si>
  <si>
    <t>DON 4255</t>
  </si>
  <si>
    <t>DON 3306</t>
  </si>
  <si>
    <t>DON 2892</t>
  </si>
  <si>
    <t>DON 2810</t>
  </si>
  <si>
    <t>DON 2501</t>
  </si>
  <si>
    <t>DON 3705</t>
  </si>
  <si>
    <t>DON 8862</t>
  </si>
  <si>
    <t>DON 3401</t>
  </si>
  <si>
    <t>DON 2805</t>
  </si>
  <si>
    <t>DON 3711</t>
  </si>
  <si>
    <t>DON 4805</t>
  </si>
  <si>
    <t>DON 2502</t>
  </si>
  <si>
    <t>DON 5803</t>
  </si>
  <si>
    <t>DON 5806</t>
  </si>
  <si>
    <t>DON 6652</t>
  </si>
  <si>
    <t>DON 4204</t>
  </si>
  <si>
    <t>DON 3359</t>
  </si>
  <si>
    <t>DON 3378</t>
  </si>
  <si>
    <t>DON 3414</t>
  </si>
  <si>
    <t>DON 3707</t>
  </si>
  <si>
    <t>DON 5876</t>
  </si>
  <si>
    <t>DON 2504</t>
  </si>
  <si>
    <t>DON 6641</t>
  </si>
  <si>
    <t>DON 2854</t>
  </si>
  <si>
    <t>DON 4804</t>
  </si>
  <si>
    <t>DON 3701</t>
  </si>
  <si>
    <t>DON 4206</t>
  </si>
  <si>
    <t>DON 5801</t>
  </si>
  <si>
    <t>DON 8255</t>
  </si>
  <si>
    <t>DON 8801</t>
  </si>
  <si>
    <t>DON 3416</t>
  </si>
  <si>
    <t>DON 3703</t>
  </si>
  <si>
    <t>DON 4840</t>
  </si>
  <si>
    <t>DON 4801</t>
  </si>
  <si>
    <t>DON 8602</t>
  </si>
  <si>
    <t>DON 6610</t>
  </si>
  <si>
    <t>DON 8840</t>
  </si>
  <si>
    <t>DON 8201</t>
  </si>
  <si>
    <t>DON 2801</t>
  </si>
  <si>
    <t>DON 5788</t>
  </si>
  <si>
    <t>WORK PRACTICES (INCLUDES KEEPING THINGS NEAT, CLEAN AND IN ORDER)</t>
  </si>
  <si>
    <t>Practices required by jobs where things must be kept, neat, clean, and in order. In addition to ability to keeping things neat, clean, and in order, this usually includes one or more of the following: Accuracy in checking, counting, verifying, sorting.  Keeping records, logs, inventories, etc.; making reports.  Ability to use arithmetic: add, subtract, multiply, divide, etc.   Knowledge of storage, treatment, care.   Knowledge of handling.   Knowledge of loading.   Ability to meet a time schedule, deadline, or emergency.</t>
  </si>
  <si>
    <t>DON 5716</t>
  </si>
  <si>
    <t>DON 5705</t>
  </si>
  <si>
    <t>DON 5736</t>
  </si>
  <si>
    <t>DON 5725</t>
  </si>
  <si>
    <t>DON 5704</t>
  </si>
  <si>
    <t>DON 5703</t>
  </si>
  <si>
    <t>DON 5782</t>
  </si>
  <si>
    <t>DON 5786</t>
  </si>
  <si>
    <t>DON 5737</t>
  </si>
  <si>
    <t>DON 5701</t>
  </si>
  <si>
    <t>CONFIGURATION MANAGEMENT</t>
  </si>
  <si>
    <t>Apply principles and methods for implementation, update, and integration across the system life-cycle.</t>
  </si>
  <si>
    <t>CONTRACTING AND ACQUISITION</t>
  </si>
  <si>
    <t>Develop specifications, statements of objectives, and performance based work statements; evaluate and select proposals; and monitor and assess contractor performance, using knowledge of required contractual and funding rules, regulations, relationships, and administrative procedures (for example, Federal Acquisitions Regulations).</t>
  </si>
  <si>
    <t>DATA SYSTEMS AND MANAGEMENT</t>
  </si>
  <si>
    <t>Plan, develop, implement, and administer the collection, storage, maintenance, integrity, and retrieval of data, using knowledge of computer hardware, software, and systems.</t>
  </si>
  <si>
    <t>CYBER SECURITY</t>
  </si>
  <si>
    <t>Support protection of the confidentiality, integrity, non-repudiation, and availability of systems, networks, and data through planning, analysis, development, penetration testing, access control, implementation, maintenance, and enhancement of information security systems, programs, policies, procedures, and tools.</t>
  </si>
  <si>
    <t>MATHEMATICS</t>
  </si>
  <si>
    <t>Apply theories and applications of complex mathematical operations (for example, calculus, statistics, and differential equations) to address complex problems or enhance system capabilities.</t>
  </si>
  <si>
    <t>MODELING AND SIMULATION</t>
  </si>
  <si>
    <t>Apply tools, techniques, and procedures to develop functional, physical, or prototype models and simulations for training, testing and evaluation, the prediction of behavior and phenomena, the evaluation of design alternatives, to support operational preparation, and to visually communicate concepts and/or validate requirements.</t>
  </si>
  <si>
    <t>NETWORK INFRASTRUCTURE DESIGN</t>
  </si>
  <si>
    <t>Design and develop network architecture and topology; identify and select hardware and software components, and associated protocols and standards; validate interoperability and integration.</t>
  </si>
  <si>
    <t>NETWORK MANAGEMENT</t>
  </si>
  <si>
    <t>Operate, maintain, and manage voice, video, and data networks, linked systems, and peripherals.</t>
  </si>
  <si>
    <t>BUDGET CONCEPTS, POLICIES, AND PRINCIPLES</t>
  </si>
  <si>
    <t>Apply federal accounting standards, fiscal law, policies, regulations, principles, standards, internal controls, and procedures to financial management activities.</t>
  </si>
  <si>
    <t>DECISION SUPPORT</t>
  </si>
  <si>
    <t>Perform value-added financial, accounting or economic analysis to make informed decisions that better utilize resources and improve mission effectiveness.</t>
  </si>
  <si>
    <t>FUNDAMENTALS AND OPERATIONS OF BUDGET</t>
  </si>
  <si>
    <t>Research and analyze information related to the federal budget process to support budget formulation and execution.</t>
  </si>
  <si>
    <t>FUNDAMENTALS AND OPERATIONS OF CIVILIAN PAY</t>
  </si>
  <si>
    <t>Research and analyze legislative and regulatory guidance related to entitlements to ensure proper payments.</t>
  </si>
  <si>
    <t>PAYROLL CONCEPTS, POLICIES, AND PRINCIPLES</t>
  </si>
  <si>
    <t>Apply military and civilian pay legislation, administrative and regulatory requirements, laws and policies governing military and civilian pay activities and processes.</t>
  </si>
  <si>
    <t>FUNDAMENTALS AND OPERATIONS OF MILITARY PAY</t>
  </si>
  <si>
    <t>ACCOUNTING CONCEPTS, POLICIES, AND PRINCIPLES</t>
  </si>
  <si>
    <t>Apply federal accounting standards, fiscal law, policies, regulations, principles, standards, internal controls and procedures to financial management activities.</t>
  </si>
  <si>
    <t>COMMERCIAL PAY CONCEPTS, POLICIES AND PRINCIPLES</t>
  </si>
  <si>
    <t>Apply commercial pay legislation, administrative and regulatory requirements, laws and policies governing commercial pay activities and processes.</t>
  </si>
  <si>
    <t>FUNDAMENTALS AND OPERATIONS OF ACCOUNTING</t>
  </si>
  <si>
    <t>Research and analyze information related to accounting processes to ensure completeness and accuracy of accounting transactions.</t>
  </si>
  <si>
    <t>AIR TRAFFIC CONTROL EQUIPMENT</t>
  </si>
  <si>
    <t>The knowledge, skill, and ability to use and operate equipment specifically designed for the use of controlling air traffic and to re-oriented and direct aircraft pilots to a safe landing area. Equipment may include radio direction finding equipment, communication equipment, weather radar equipment, various tower cab equipment (i.e. runway visibility measuring equipment, communications systems, weather instruments, recording equipment, navigational aid monitors, direction finding equipment, and flight data printing devices).</t>
  </si>
  <si>
    <t>CENTER</t>
  </si>
  <si>
    <t>The knowledge, skill, and ability to control and separate air traffic within designated controlled airspace, along the airways, and over certain oceanic routes for an orderly flow of enroute traffic and the interchange of traffic control between adjacent centers and the terminals. The ability to provide control services for instrument flight rule (IFR) aircraft operating, during certain periods, to and from nonapproach control airports. Skill to apply procedures for radar control and separation of aircraft utilizing vector, speed control, and altitude separation techniques and occasionally provide advisory services to aircraft operating under visual flight rules.</t>
  </si>
  <si>
    <t>STATION</t>
  </si>
  <si>
    <t>The knowledge, skill, and ability to provide pilots with a variety of information and assistance necessary for planning and conducting a safe flight. This includes applying procedures related to flight handling, routing, airways and airspace structures, and the relationship and coordination required between flight service and other components of the air traffic system. Ability to provide information to pilots on such matters as weather, air routes, navigational aids, and airport conditions before and during flight.</t>
  </si>
  <si>
    <t>TERMINAL</t>
  </si>
  <si>
    <t>The knowledge, skill, and ability to control air traffic in terminals according to the type of aircraft operation (i.e. visual or instrument flight rules) and whether radar is used. The knowledge, skill, and ability to provide control services depending on the type of control terminal (e.g., non-approach control terminal, nonradar approach terminal, limited radar approach terminal, full radar approach terminal) for the orderly and expeditious movement of air traffic in situations involving saturation or near saturation of airspace for extended periods where the slightest of delays could result in significant bottlenecks not only at that airport, but over large areas of the country.</t>
  </si>
  <si>
    <t>REAL PROPERTY ACQUISITION</t>
  </si>
  <si>
    <t>Acquire ownership rights to real property through direct purchase or condemnation, exchange of land and/or property, withdrawal from public domain land, interdepartmental transfers and/or agreements, or through a will, gift, donation, decree, or act of Congress.</t>
  </si>
  <si>
    <t>REAL PROPERTY DISPOSAL</t>
  </si>
  <si>
    <t>Dispose of property that is no longer needed, owner defaulted, lease expired, or as a result of police activity or litigation.  Dispose of property by termination or expiration of direct sale of leases or agreements, through direct sale, as a public health conveyance, exchange for land and/or property, through revocation of a withdrawal from public domain land, interdepartmental transfer, return of consigned space to its owner, agreement with nonprofit organization, or act of Congress.</t>
  </si>
  <si>
    <t>REAL PROPERTY MANAGEMENT</t>
  </si>
  <si>
    <t>Manage real property that is federally owned, owned by Indian tribes or tribal members, leased or held, or acquired through default.  Grant easements, issue leases, licenses, and/or permits for public/private use.  Conduct inventories, utilization surveys, and/or compliance inspections.  Classify space or property to determine use.  Analyze long and short-range property needs.</t>
  </si>
  <si>
    <t>FINANCIAL CONCEPTS POLICY AND PRINCIPLES</t>
  </si>
  <si>
    <t>Apply fiscal law, policies, regulations, principles, standards, and procedures to financial management activities.</t>
  </si>
  <si>
    <t>FINANCIAL MANAGEMENT ANALYSIS</t>
  </si>
  <si>
    <t>Analyze, evaluate and review budget and program issues and financial data and report using business tools and applications, cost and economic analysis, and performance metrics to provide recommendations.</t>
  </si>
  <si>
    <t>FINANCIAL REPORTING</t>
  </si>
  <si>
    <t>Prepare, review and reconcile financial statements and financial reports to meet reporting requirements and to support management decisions.</t>
  </si>
  <si>
    <t>STRATEGIC THINKING</t>
  </si>
  <si>
    <t>Formulates objectives and priorities and implements plans consistent with long-term interests of the organization in a global environment that takes into consideration the environment, resources, capabilities, constraints, and organizational goals and values.  Capitalizes on opportunities and manages risks and contingencies, recognizing the implications for the organization and stakeholders.</t>
  </si>
  <si>
    <t>TEAM BUILDING</t>
  </si>
  <si>
    <t>Inspires and fosters team commitment, spirit, pride, and trust.  Facilitates cooperation and motivates team members to accomplish group goals.</t>
  </si>
  <si>
    <t>FORECASTING AND DEMAND PLANNING</t>
  </si>
  <si>
    <t>Determines demand plans to satisfy future requirements – by applying forecasting techniques, evaluating the operational environment, and using collaborative input from customers – to achieve improved materiel availability and weapons systems readiness. This competency includes the determination of returns and retrograde requirements.</t>
  </si>
  <si>
    <t>INVENTORY MANAGEMENT</t>
  </si>
  <si>
    <t>The ability to control, cataloging, requirements forecasting, procurement scheduling, distribution, and overhaul (DX/RX) and disposal of materiel. Executes replenishment strategies to meet enterprise supply planning objectives in order to satisfy customer requirements. Perform inventory reconciliation. Receives, enters, and validates requisition order. Issues material release order to Distribution.</t>
  </si>
  <si>
    <t>SUPPLY PLANNING</t>
  </si>
  <si>
    <t>Evaluates and analyzes the ability to execute the demand plan based on resource limitations and capacity constraints. Identifies, prioritizes, allocates, and manages inventory to sustain planned operational requirements and to optimize materiel availability and weapons systems readiness. This competency includes establishing business rules for returns and retrograde management.</t>
  </si>
  <si>
    <t>PROGRAMMING LANGUAGES</t>
  </si>
  <si>
    <t>Use programming languages to script and automate tasks; applies programming languages and skills across multiple platforms or frameworks.</t>
  </si>
  <si>
    <t>REQUIREMENTS ANALYSIS</t>
  </si>
  <si>
    <t>Solicit, analyze, specify, document, and manage functional, operational, and system requirements; translates customer requirements into technical requirements used for logical and physical design or presents alternative solutions or approaches.</t>
  </si>
  <si>
    <t>RESEARCH</t>
  </si>
  <si>
    <t>Knowledge of the scientific principles, methods, and processes used to conduct a systematic and objective inquiry; including study design, collection, analysis, and interpretation of data; and the reporting of results.</t>
  </si>
  <si>
    <t>SOFTWARE ENGINEERING</t>
  </si>
  <si>
    <t>Designs software utilizing the software life cycle process; develops, deploys, updates, maintains, and tests software using methodologies and tools; designs to leverage software reusability; and establishes and utilizes software engineering metrics.</t>
  </si>
  <si>
    <t>SYSTEMS ANALYSIS</t>
  </si>
  <si>
    <t>Analyze systems to advise decision makers and inform system designers on ways to improve performance and efficiency.</t>
  </si>
  <si>
    <t>SYSTEMS DESIGN</t>
  </si>
  <si>
    <t>Design and evaluate software and hardware, and develops enterprise and solution architectures that meet user needs and optimize performance, using applicable principles, methods, and tools.</t>
  </si>
  <si>
    <t>SYSTEMS INTEGRATION</t>
  </si>
  <si>
    <t>Apply principles, methods, and procedures to integrate and optimize systems and their components.</t>
  </si>
  <si>
    <t>SYSTEMS TESTING AND EVALUATION</t>
  </si>
  <si>
    <t>Apply principles, methods, and tools for developing and analyzing test and evaluation procedures, and technical characteristics of systems, including identifying critical operational issues.</t>
  </si>
  <si>
    <t>ABILITY TO DO THE WORK OF THE POSITION WITHOUT MORE THAN NORMAL SUPERVISION</t>
  </si>
  <si>
    <t>Ability to work independently, make decisions, plan operations, show job responsibility, and exercise initiative.</t>
  </si>
  <si>
    <t>DON 2606</t>
  </si>
  <si>
    <t>DON 2610</t>
  </si>
  <si>
    <t>DON 2604</t>
  </si>
  <si>
    <t>DON 3802</t>
  </si>
  <si>
    <t>DON 3809</t>
  </si>
  <si>
    <t>DON 2602</t>
  </si>
  <si>
    <t>DON 3801</t>
  </si>
  <si>
    <t>DON 3820</t>
  </si>
  <si>
    <t>DON 2601</t>
  </si>
  <si>
    <t>DON 9904</t>
  </si>
  <si>
    <t>DON 3808</t>
  </si>
  <si>
    <t>DON 3806</t>
  </si>
  <si>
    <t>ABILITY TO INSPECT</t>
  </si>
  <si>
    <t>Ability to accept or reject items for conformance with requirements and to work productively in an inspection program.</t>
  </si>
  <si>
    <t>ABILITY TO INSTRUCT</t>
  </si>
  <si>
    <t>Ability to teach procedures, principles, and knowledge related to trade and craft practices.</t>
  </si>
  <si>
    <t>ABILITY TO PROVIDE PRODUCTION SUPPORT SERVICES</t>
  </si>
  <si>
    <t>The ability to facilitate production using judgment and analysis in areas such as determining work time, preparing and implementing procedures, detecting bottlenecks, making and interpreting reports, keeping records, interpreting technical data, and making computations.</t>
  </si>
  <si>
    <t>ABILITY TO LEAD OR SUPERVISE</t>
  </si>
  <si>
    <t>Ability to lead other workers or supervise subordinates; deal objectively and harmoniously with them; and render sound decisions.</t>
  </si>
  <si>
    <t>FLEET MANAGEMENT</t>
  </si>
  <si>
    <t>Fleet management involves the management of Government-owned or leased passenger cars, trucks, or special purpose vehicles. It includes duties such as reviewing, recording, or compiling information related to vehicle assignment and use, income, mileage reports, preventive maintenance services, accidents, billing, or other program data; developing and maintaining accident case files; developing rental rates to cover operating costs; conducting or assisting in inspections or investigations of assigned vehicles; and ensuring optimum vehicle availability.</t>
  </si>
  <si>
    <t>FREIGHT SHIPMENT</t>
  </si>
  <si>
    <t>Freight shipment work involves duties such as securing carriers to arrange for pickup, delivery, and storage of shipments; identifying the mode or combination of modes, types of special equipment, and services required for shipments; and advising customers of inadequacies or inaccuracies in shipping requests and related documentation.</t>
  </si>
  <si>
    <t>PASSENGER TRAVEL</t>
  </si>
  <si>
    <t>Passenger travel work involves duties such as providing information on air, bus, and/or rail schedules and fares; ensuring tickets, rental car reservations, and itineraries issued by the contract travel service office correspond with travel authorized; planning itineraries and arranging for commercial, Government-owned, or contracted travel; determining, verifying, or explaining entitlements related to house hunting trips, temporary quarters, administrative leave, transportation of dependents, reimbursement of expenses, car rentals, baggage allowances, stops enroute, emergency travel, etc.; and checking in passengers at Government air terminals to include reviewing travel documents, preparing boarding pass tickets, weighing and tagging baggage, etc.</t>
  </si>
  <si>
    <t>PERSONAL PROPERTY SHIPMENT</t>
  </si>
  <si>
    <t>Personal property shipment work involves duties such as determining and advising on entitlements or procedures related to, for example, temporary storage of goods, weight allowances, prohibited items, and shipment of unaccompanied baggage, privately owned vehicles, and household goods; preparing cost estimates to assist the customer in determining the best method of movement (e.g., Government, commuted rate, or "do-it-yourself"); selecting carriers and arranging for the pickup, delivery, and storage of personal property; and establishing and maintaining records of all lots in storage, determining if lots exceed weight allowances, and arranging for the removal or relocation of items.</t>
  </si>
  <si>
    <t>ABILITY TO FOLLOW DIRECTIONS IN A SHOP</t>
  </si>
  <si>
    <t>Ability to follow oral directions which vary from task to task. Examples include: Following directions in operating a machine under close supervision.  Following directions in sorting items into groups when classifications are obvious.  Cleaning tools, machines, and work area.  Carry out instructions involving simple tasks or decisions.  Recognizing by name basic machines and tools, standard shapes and types of stock.</t>
  </si>
  <si>
    <t>ABILITY TO USE AND MAINTAIN HAND TOOLS (ELECTRICAL WORK)</t>
  </si>
  <si>
    <t>Able to use and maintain hand tools in electrical work.</t>
  </si>
  <si>
    <t>ABILITY TO USE ELECTRICAL DRAWINGS</t>
  </si>
  <si>
    <t>Ability to read and interpret circuit diagrams, electrical blueprints, schematics, and ability to identify components and symbols.</t>
  </si>
  <si>
    <t>DEXTERITY AND SAFETY</t>
  </si>
  <si>
    <t>Ability to operate with dexterity and safety. This includes consideration of speed and quality of operation; coordination of hand, foot, and body movement; and training and actual record in safety. Manual work where safety of operations or product is one aspect of efficiency and quality of workmanship. It involves not only safety of one's operations, but safety of work product where relevant, i.e., product produced by employees should not have imperfections which will cause accidents.  Examples include:  Observing safety rules, receiving safety training, following safety codes (electrical, fire prevention, moving equipment, etc.), safety awards received.</t>
  </si>
  <si>
    <t>INGENUITY (ABILITY TO SUGGEST AND APPLY NEW METHODS)</t>
  </si>
  <si>
    <t>Ability to devise new methods and specialized devices and to modify equipment.  Examples include:  Able to put new ideas into practice.  Able to make adaptations of old devices, or techniques to new situations (for example, able to adapt pumps and distributing equipment to local conditions).  Able to make necessary adjustments to sequences of operations, as in development work like modification or repair of experimental devices; devise and manufacture specialized equipment and adapt standard equipment in order to complete an assigned task; and work without fully developed guides, solving problems and contributing to design completion.  Able to effectively adapt shop equipment and practices to unique fabrication problems, as in planning fabrication of testing equipment and prototype models needed for research and development.</t>
  </si>
  <si>
    <t>KNOWLEDGE OF ELECTRICAL EQUIPMENT</t>
  </si>
  <si>
    <t>Ability to work with electrical equipment, such as wiring, motors, control equipment, and communications equipment.</t>
  </si>
  <si>
    <t>THEORY AND INSTRUMENTS (ELECTRICAL, ELECTRONIC) USED IN SHOP AND TRADE PRACTICES</t>
  </si>
  <si>
    <t>Knowledge of electrical and electronic theory and instruments.  Examples include:  Current, voltage, resistance, Ohm’s Law, series and parallel circuits, conductors, insulators.   Test light, megger, ammeter, ohmmeter, voltmeter, power meter, test set.  Oscilloscope, frequency meter, bridge.  Power and work, magnetism, alternating current, capacitance.  Circuit tracing.  Mathematical analysis of circuits.  Testing prototype models, contributing to design and development, contributing ideas based on practical knowledge, putting new ideas into practice, performing operations dependent on electrical theory.</t>
  </si>
  <si>
    <t>TROUBLESHOOTING (ELECTRICAL)</t>
  </si>
  <si>
    <t>Ability to find trouble; determine method of repair; adjust or replace and test repaired equipment.</t>
  </si>
  <si>
    <t>ABILITY TO SUPERVISE THROUGH SUBORDINATE SUPERVISORS</t>
  </si>
  <si>
    <t>Ability to oversee and train subordinate supervisors, to deal objectively, but harmoniously with subordinate workers in the hierarchy and to render sound supervisory decisions.</t>
  </si>
  <si>
    <t>RELIABILITY AND DEPENDABILITY</t>
  </si>
  <si>
    <t>The ability to be trusted to do or provide what is needed and the ability to provide the same results on successive trials. Reliability and dependability is judged in terms of past performance in school, as a citizen in the community, and in jobs that may be different from the position being filled.</t>
  </si>
  <si>
    <t>ARITHMETIC MATHEMATICAL REASONING</t>
  </si>
  <si>
    <t>Performs computations such as addition, subtraction, multiplication, and division correctly; solves practical problems by choosing appropriately from a variety of mathematical techniques such as formulas and percentages.</t>
  </si>
  <si>
    <t>FUNDAMENTALS AND OPERATIONS OF FINANCE</t>
  </si>
  <si>
    <t>Research and analyze information related to accounting, auditing, budgeting or other financial management activities to ensure the accuracy of transactions.</t>
  </si>
  <si>
    <t>ABILITY TO INTERPRET INSTRUCTIONS AND SPECIFICATIONS, INCLUDING BLUEPRINT READING</t>
  </si>
  <si>
    <t>This pertains primarily to journeyman jobs or higher in trade and occupations requiring ability to interpret instructions and specifications, including blueprints. Examples include:  Receiving oral directions from supervisor or other person; hand or mechanical signals.  Written directions from supervisor and work orders.  Manufacturers' guides, catalogues, technical manuals, bulletins, codes, drawings, blueprints, charts, and maps.  Requests, complaints, etc. received from customers, engineers, technicians, scientists, or the public.  Getting information about a limited subject such as materials to be used, sizes, etc., or operations to perform.  Interpreting changes in instructions.  Getting information on allowances, tolerances, etc.</t>
  </si>
  <si>
    <t>ABILITY TO USE AND MAINTAIN TOOLS AND EQUIPMENT</t>
  </si>
  <si>
    <t>Ability to use and maintain tools, instruments, and related equipment as appropriate to one or more lines of work.  Examples include:  Proper use of equipment and tools.  Able to do maintenance work on tools and equipment including preventive maintenance, grinding, and setting tools, etc.    Able to make adjustments on equipment to operating tolerances.  Use tools on rough or routine work, on fine or unusual work.  Maintain, sharpen, adjust, etc.</t>
  </si>
  <si>
    <t>KNOWLEDGE OF EQUIPMENT ASSEMBLY, INSTALLATION, REPAIR, ETC.</t>
  </si>
  <si>
    <t>Able to assemble, make, install, test, repair, etc.  Examples include:  Working with units, components, accessories.  Working on complete systems.  Assemble, disassemble.  Install, test.  Maintain, repair.  Troubleshoot.  Calibrate for accuracy.  Modify, design.  Able to determine proper operation.</t>
  </si>
  <si>
    <t>TROUBLESHOOTING</t>
  </si>
  <si>
    <t>Ability to find trouble, determine method of repair, and use appropriate tests.  Examples include:  Diagnosing and determining remedy using a variety of instruments.  Finding major leak in piping, or cold vacuum tube, or missing machine part, etc.  Inspection and trial runs of mechanical equipment, or simple test of electrical equipment, etc. where damage is likely if trouble is not located.   Locating trouble through knowledge of complex relationships of parts of a mechanical, electrical, or hydraulic system.</t>
  </si>
  <si>
    <t>USE OF MEASURING INSTRUMENTS</t>
  </si>
  <si>
    <t>Ability to use measuring instruments appropriate to the line of work such as: Simple measuring instruments including rules, scales, squares gages, testers, pressure indicators, tachometers, test lights, ammeters, meggers, watt meters, testers.  More Complex measuring instruments including micrometers, dial indicators, optical comparators, protractors, combination squares, dynamic balancers, dividers, templates, precision blocks, millvoltmeters with shunts; frequency meters; bridges; and oscilloscopes.   When a job involves only the simpler measuring instruments, it usually includes one or more of the following practices:  Accuracy in checking, counting, verifying, and sorting.  Keeping records, logs, inventories, etc.; making reports.  Ability to use arithmetic: add, subtract, multiply, divide, etc.  Knowledge of storage, treatment, and care.  Knowledge of handling.  Ability to meet a time schedule, deadline, or emergency.</t>
  </si>
  <si>
    <t>ACCESS CONTROL</t>
  </si>
  <si>
    <t>Knowledge of and ability to apply special operating requirements, methods, equipment, and procedures for enforcing access controls and preventing unauthorized access to areas where security requirements are enforced; knowledge of and ability to identify Authorized or Unauthorized Permits (e.g., Common Access Card).</t>
  </si>
  <si>
    <t>SOURCING</t>
  </si>
  <si>
    <t>Develops and executes support acquisition vehicles or methodologies to most effectively satisfy routine and surge requirements. Performs market research (supplier base) and analyzes future requirements. Evaluates and assesses commercial and organic suppliers, source qualifications, and contracting. Analyzes the industrial base of commodities and/or suppliers to achieve best value sourcing arrangements that improve supplier performance for a group of commodities and/or end items. Conducts spend analysis to achieve the most efficient cost management, and reduce supply complexity.</t>
  </si>
  <si>
    <t>ARREST/APPREHENSION</t>
  </si>
  <si>
    <t>Knowledge of the local, state, and Federal laws, principles, and procedures used in apprehending a criminal suspect, including policies for pursuit and proper use of force and detention.</t>
  </si>
  <si>
    <t>CONSTITUTIONAL LAW</t>
  </si>
  <si>
    <t>Knowledge of the laws and legal precedents related to the U.S. Constitution.</t>
  </si>
  <si>
    <t>CRIMINAL INVESTIGATION</t>
  </si>
  <si>
    <t>Knowledge of the guidelines, regulations, and procedures associated with criminal investigation, including evidence detection and handling and drawing appropriate factual inferences and conclusions.</t>
  </si>
  <si>
    <t>CRIMINAL LAW</t>
  </si>
  <si>
    <t>Knowledge of local, state and Federal criminal laws, including procedures, regulations, guidelines, and precedents related to admissibility of evidence and prosecution.</t>
  </si>
  <si>
    <t>CRITICAL INCIDENT RESPONSE</t>
  </si>
  <si>
    <t>Knowledge of emergency management methods, such as first aid, rescue techniques, and threat assessments.</t>
  </si>
  <si>
    <t>DATABASE MANAGEMENT SYSTEMS</t>
  </si>
  <si>
    <t>Knowledge of the uses of database management systems and software to control the organization, storage, retrieval, security, and integrity of data.</t>
  </si>
  <si>
    <t>DETENTION</t>
  </si>
  <si>
    <t>Knowledge of the policies and procedures for processing and detaining criminal suspects such as fingerprinting, detention requests, informing detainee of charges, and transportation.</t>
  </si>
  <si>
    <t>ABILITY TO USE HAND AND POWER TOOLS (ELECTRONICS)</t>
  </si>
  <si>
    <t>Ability to use hand and power tools such as drills, soldering irons, lathes, drill presses, etc. Able to work to close tolerances and observe safety practices.  Examples include:  Operating grinders, electric hand drills, soldering irons, and resistance soldering equipment.  Operating non-automatic machines such as drill presses, milling machines, and lathes involving tools such as form tools, cut-off tools, and special attachments to fabricate ducts, tracts, conduits, and small brackets.</t>
  </si>
  <si>
    <t>THEORY OF ELECTRONICS</t>
  </si>
  <si>
    <t>Knowledge of principles, basic functions, and applications, including electromagnetism, alternating current, direct current, vacuum tubes, circuit analysis, rectification, detection, modulation, transmission, wave propagation, oscillation, amplification, feedback, resonance, filters and crystal action. Ability to use related mathematics.   Apply theory knowledge to circuit tracing, isolating defective components, or alignment of complete systems.  Perform experimental and prototype work.  Utilizes the latest techniques.  Able to practice in one or more specializations such as microwave, data recording, missile guidance systems, timing, pulse techniques, communications, radar, etc.  Understanding of capacitance, resistance, induction, frequency, and wave length.</t>
  </si>
  <si>
    <t>USE OF TEST EQUIPMENT (ELECTRONICS)</t>
  </si>
  <si>
    <t>Ability to use a variety of equipment from simple voltmeters and ohmmeters to the difficult types such as oscilloscopes and synchroscopes.   Examples include:  Able to use the variety of test equipment to diagnose, repair and align electronic equipment.  Synchroscopes, spectrum analyzers, wave analyzers, distortion analyzers, voltage standing wave ratio indicator, etc. used in adjusting and analyzing equipment. Measuring instruments such as micrometers if relevant.  Ohmmeters, voltmeters and ammeters.  Voltmeter or tube tester used on repetitive testing operations.  Vacuum-Tube Voltmeters; R.F. Signal Generators; A.F. Signal Generators; Power Measuring Instruments; Frequency Meters; Bridges; Instruments for Measuring VSWR; Mechanical Measuring Devices.</t>
  </si>
  <si>
    <t>EDUCATION AND TRAINING</t>
  </si>
  <si>
    <t>Knowledge of principles and methods for curriculum and training design, teaching and instruction for individuals and groups, and the measurement of training effects.</t>
  </si>
  <si>
    <t>FIREARMS</t>
  </si>
  <si>
    <t>Knowledge of firearm usage and related issues, such as ammunition, range regulations, maintenance, and safety.</t>
  </si>
  <si>
    <t>FORENSICS</t>
  </si>
  <si>
    <t>Knowledge of procedures of civil, criminal, or administrative hearings and evidence collection, including the delivery and receipt of evidence, classes of evidence, rules of evidence, and legal procedures.</t>
  </si>
  <si>
    <t>PERMIT IDENTIFICATION</t>
  </si>
  <si>
    <t>Knowledge of and ability to identify authorized or unauthorized permits (e.g., Defense Biometric Identification System, common access card).</t>
  </si>
  <si>
    <t>POLICE WORKING DOGS</t>
  </si>
  <si>
    <t>Knowledge of the training and care required for dogs used to assist law enforcement with searches for drugs, explosives, or lost people, looking for crime scene evidence, and protecting their handlers.</t>
  </si>
  <si>
    <t>COMPLIANCE AND ENFORCEMENT</t>
  </si>
  <si>
    <t>Evaluate and secure compliance with laws and programs through permitting, self-assessments, audits, inspections, investigations, and enforcement and corrective action activities.</t>
  </si>
  <si>
    <t>ENVIRONMENTAL CONSIDERATIONS AND DOCUMENTATION</t>
  </si>
  <si>
    <t>Review proposed actions (construction, leasing, land transactions, mission activities, etc.) and ensure that environmental effects are considered in planning and decision-making, that these considerations are documented, and that provision is made for public involvement.  Comply with environmental reporting requirements.   Analyze and manage environmental information or information systems.</t>
  </si>
  <si>
    <t>HAZARDOUS MATERIAL MANAGEMENT</t>
  </si>
  <si>
    <t>Coordinate hazardous materials and solid and hazardous waste management programs.  Ensure that hazardous property is received, handled, stored, inspected, documented, and manifested/disposed of in compliance with applicable environmental regulations and safety requirements.  Knowledge of environmental handling and disposal procedures for hazardous materials and wastes.</t>
  </si>
  <si>
    <t>POLLUTION PREVENTION</t>
  </si>
  <si>
    <t>Plan environmental methods or procedures for preventing or reducing pollution.   Promote compliance with requirements for control and abatement of pollution.</t>
  </si>
  <si>
    <t>RULEMAKING AND REGULATION</t>
  </si>
  <si>
    <t>Develop, review, and implement legislative proposals, regulations, standards, policies, and operating guidance.</t>
  </si>
  <si>
    <t>PUBLIC SAFETY AND SECURITY</t>
  </si>
  <si>
    <t>Knowledge of intelligence operations; public safety and security operations; occupational health and safety; investigation and inspection techniques; or rules, regulations, precautions, and prevention techniques for the protection of people, data, and property.</t>
  </si>
  <si>
    <t>RESTRAINT AND SELF-DEFENSE</t>
  </si>
  <si>
    <t>Fleet management involves the management Knowledge of techniques and methods used to restrain hostile individuals, including the policies and guidelines on appropriate level and use of force for defending self and others.</t>
  </si>
  <si>
    <t>SEARCH</t>
  </si>
  <si>
    <t>Knowledge of the local, state, and Federal laws, principles and methods of conducting searches on buildings, personnel, and personal property such as vehicles, documents, and items.</t>
  </si>
  <si>
    <t>SECURITY</t>
  </si>
  <si>
    <t>Knowledge of the local, state, and Federal laws, regulations, and guidelines related to securing personnel, facilities, installation resources, and information, including the requirements for handling, transporting, and protecting classified information and proper reporting of security incidents.</t>
  </si>
  <si>
    <t>SEIZURE</t>
  </si>
  <si>
    <t>Knowledge of the local, state, and Federal laws, regulations, and procedures for property seizure, including chain of custody requirements and procedures to catalog and secure seized property.</t>
  </si>
  <si>
    <t>TRAFFIC CONTROL</t>
  </si>
  <si>
    <t>Knowledge of the techniques, policies, equipment and procedures related to regulating traffic flow.</t>
  </si>
  <si>
    <t>MEASUREMENT AND LAYOUT</t>
  </si>
  <si>
    <t>Ability to use measuring devices for determining where to cut, how to fit, how to mark material, etc.  Examples include:  Using simple measuring devices (rules, simple gages, patters, etc.).  Using measuring devices designed for close tolerances (micrometers, vernier devices, optical comparators, precision gage blocks, etc.)  Layout (marking material as a pattern or guide for doing work).  Planning and visualizing the final product.</t>
  </si>
  <si>
    <t>CONTRACTING</t>
  </si>
  <si>
    <t>Knowledge of various types of contracts, techniques for contracting, and contract administration.  Evaluation of contractor performance.</t>
  </si>
  <si>
    <t>PRODUCTION CONTROL</t>
  </si>
  <si>
    <t>Knowledge of techniques involved in managing production work, projects, or operations. Determines the status of production work in progress.  Provides continuous control of production.</t>
  </si>
  <si>
    <t>PRODUCTION EXPEDITING</t>
  </si>
  <si>
    <t>Expedites jobs in progress by any appropriate means.  Expedites product completion deadlines.</t>
  </si>
  <si>
    <t>PRODUCTION PLANNING</t>
  </si>
  <si>
    <t>Knowledge of the preparation involved in creating production plans for specific projects and operations through the compilation of customer requirements, engineering designs, specifications, and machining process data.  Plans production in advance of actual operations.</t>
  </si>
  <si>
    <t>PRODUCTION SCHEDULING</t>
  </si>
  <si>
    <t>Schedules production work based on production line or shop capacity, priority, and due date.  Arranges or makes adjustments to production schedules for optimum production processes.</t>
  </si>
  <si>
    <t>PRODUCTION/COST ESTIMATING</t>
  </si>
  <si>
    <t>Compiles estimates for different types of skilled labor and the number of worker-hours required for production operations.  Monitors status of production funding.</t>
  </si>
  <si>
    <t>USE OF MEASURING INSTRUMENTS (MECHANICAL, ELECTRICAL, ELECTRONIC, AS APPROPRIATE TO LINE OF WORK)</t>
  </si>
  <si>
    <t>Ability to use measuring instruments appropriate to the line of work such as: Simple measuring instruments including rules, scales, squares gages, testers, pressure indicators, tachometers, test lights, ammeters, meggers, watt meters, testers.  More Complex measuring instruments including micrometers, dial indicators, optical comparators, protractors, combination squares, dynamic balancers, dividers, templates, precision blocks, millvoltmeters with shunts; frequency meters; bridges; and oscilloscopes. When a job involves only the simpler measuring instruments, it usually includes one or more of the following practices:  Accuracy in checking, counting, verifying, and sorting.  Keeping records, logs, inventories, etc.; making reports.  Ability to use arithmetic: add, subtract, multiply, divide, etc.  Knowledge of storage, treatment, and care.  Knowledge of handling.  Ability to meet a time schedule, deadline, or emergency when using the instrument.</t>
  </si>
  <si>
    <t>ABILITY TO HANDLE WEIGHTS AND LOADS</t>
  </si>
  <si>
    <t>Ability to handle weights and do manual work requiring strenuous physical exertion, e.g., continuous walking, bending, standing, pushing, pulling, or lifting.</t>
  </si>
  <si>
    <t>AUDIO-VISUAL EQUIPMENT OPERATION</t>
  </si>
  <si>
    <t>Applies a knowledge of the operating characteristics of audio-visual equipment and controls (e.g., televisions, DVD players, computer monitors, webcams), the skill and knowledge to set up and adjust the equipment and controls to produce acceptable products or services, and the skill to perform normal operator maintenance.</t>
  </si>
  <si>
    <t>DON 0350</t>
  </si>
  <si>
    <t>CLERICAL SUPPORT FUNCTIONS</t>
  </si>
  <si>
    <t>Performing work such as preparing, receiving, reviewing, and verifying documents; maintaining office records; locating and compiling data or information from files; compiling information for reports; keeping a calendar and informing others of deadlines and other important dates; and similar clerical support work within an organization.</t>
  </si>
  <si>
    <t>COPIER/DUPLICATING EQUIPMENT OPERATION</t>
  </si>
  <si>
    <t>Applies a knowledge of the operating characteristics of copier and duplicating equipment and controls (e.g., copiers, fax machines, printers, duplicators, electrostatic image makers), the skill and knowledge to set up and adjust the equipment and controls to produce acceptable products or services, and the skill to perform normal operator maintenance.</t>
  </si>
  <si>
    <t>MAIL PROCESSING EQUIPMENT OPERATION</t>
  </si>
  <si>
    <t>Applies a knowledge of the operating characteristics of mail processing equipment and controls (e.g., automatic addressing and labeling equipment, bursting machines, parallel folding machines, paper cutters, envelope inserting equipment, automatic sorting equipment), the skill and knowledge to set up and adjust the equipment and controls to produce acceptable products or services, and the skill to perform normal operator maintenance.</t>
  </si>
  <si>
    <t>PERIPHERAL EQUIPMENT OPERATION</t>
  </si>
  <si>
    <t>Applies a knowledge of the operating characteristics of peripheral equipment (e.g., keyboards, auto-load tape units, high-speed impact printers, tape-to-card and card-to-tape converters), the skill and knowledge to set up and adjust the equipment and controls to produce acceptable products or services, and the skill to perform normal operator maintenance.</t>
  </si>
  <si>
    <t>MARINE TRANSPORTATION</t>
  </si>
  <si>
    <t>Determine the terms and conditions for shipping cargo, coordinating storage, scheduling and shipment of goods and ship logistic requirements, such as berth, bunkers, crane service, and computing costs for cargo shipment. Experience in maintaining, retailing, purchasing or procurement of automotive, rail, air, bus, or other transportation equipment or services, of in the operation of a commercial transportation facility or terminal. Knowledge of fleet operations; familiarity with Federal, State, and municipal regulations governing the use of transportation vehicles; the maintenance of inventories and cost computations; investigating ocean carrier claims for ship damage.</t>
  </si>
  <si>
    <t>TRANSPORTATION</t>
  </si>
  <si>
    <t>Knowledge of principles and methods for moving people or goods by air, rail, sea, or road, including costs and limits.</t>
  </si>
  <si>
    <t>ABILITY TO MEET DEADLINE DATES UNDER PRESSURE</t>
  </si>
  <si>
    <t>Ability to Meet Deadline Dates Under Pressure is a personal characteristic.  Examples include:  Setting priorities for your own work in order to meet a deadline.  Coordinating work with other units in order to meet a deadline.  Setting work priorities and determining work assignments for other workers in order to meet a deadline date.  Setting up methods and procedures for doing a job in order to meet a deadline date.  Supervising a group of workers in order to meet a deadline date.</t>
  </si>
  <si>
    <t>ABILITY TO PLAN AND ORGANIZE THE WORK</t>
  </si>
  <si>
    <t>Ability to develop technically adequate plans for a complex operation.  Examples include:  Planning and organizing work for a crew where judgment involves considering individual abilities.  Developing plans and organizing work for a large group of employees; giving direction to subordinate supervisors at the next lower level.</t>
  </si>
  <si>
    <t>DECISIVENESS</t>
  </si>
  <si>
    <t>Makes well-informed, effective, and timely decisions, whether data are limited or vast; or solutions produce unpleasant consequences; perceives the impact and implications of decisions.  Analyzes critically, synthesizing patterns among divers systems and looking at interdependencies.  Gauges unintended consequences.  Uses sound judgment to simultaneously integrate and weigh situational constraints, risks, and rewards.</t>
  </si>
  <si>
    <t>DEPLOYMENT PLANNING</t>
  </si>
  <si>
    <t>Develops, directs and fuses the formulation, planning, execution, monitoring, management, and evaluation of deployment and sustainment operations (supporting peacetime, deploying and deployed forces). Provides the capability to rapidly establish command and control capabilities for new or emerging missions and facilitates command and control activities. Enhances the ability to communicate and share knowledge among mission partners across physical, technological, and policy boundaries in any mission environment.</t>
  </si>
  <si>
    <t>PHYSICAL DISTRIBUTION/TRANSPORTATION OPERATIONS</t>
  </si>
  <si>
    <t>Manages the end-to-end delivery and return of personnel, fuel, and material; material movement commences at the source of supply and terminates with commodity receipt by the consuming unit. Develops policies, guidance, and procedures for efficient and effective port operations, load planning, vehicle and equipment operations, personal property management, packaging, and hazmat transportation using both government and commercial resources. Coordinates, sustains, and improves distribution process; ensures total asset visibility; coordinates creation of new processes, where appropriate, and is accountable for their outcomes. Forecasts the requirements for transportation for shipping and receiving materiel. Identifies opportunities to reduce total costs and increase service levels through consolidation or alternate transportation solutions. Receives, stores, issues and cares for stock.</t>
  </si>
  <si>
    <t>READING AND INTERPRETING REGULATIONS</t>
  </si>
  <si>
    <t>Understands and interprets technical material, rules, regulations, and instructions; applies to specific situations.</t>
  </si>
  <si>
    <t>ABILITY TO WORK AS A MEMBER OF A TEAM</t>
  </si>
  <si>
    <t>Ability to work with others where the work depends on mutual cooperation.  Examples include:  Working with other workers in the same line of work or working with employees in other trades to get a job done.  Serving as a project leader.  Supervising a group of employees.  Cooperating with others when hazards exist and an error may cause injury.</t>
  </si>
  <si>
    <t>ABILITY TO WORK WITH OTHERS</t>
  </si>
  <si>
    <t>Ability to secure agreement without causing friction, to understand the other person's position, and to resolve conflicts.  Examples include:  Serving with tact and diplomacy on committees, conferences, or other situations involving contact with people.  Persuasively enforcing policy and in giving instructions, with a minimum of dispute, grievances or delay in operations.</t>
  </si>
  <si>
    <t>SHOP APTITUDE AND INTEREST</t>
  </si>
  <si>
    <t>Ability to learn and advance along with an interest in the line of work for a given job.</t>
  </si>
  <si>
    <t>ENVIRONMENTAL PROTECTION LAWS, RULES, AND REGULATIONS</t>
  </si>
  <si>
    <t>Apply knowledge of an array of laws, rules, and regulations (National Environmental Policy Act, Endangered Species Act, Clean Air Act, Resource Conservation and Recovery Act, Safe Drinking Water Act, etc.) designed to protect natural resources.</t>
  </si>
  <si>
    <t>ENVIRONMENTAL SCIENCE CONCEPTS, PRINCIPLES, AND PRACTICES</t>
  </si>
  <si>
    <t>Apply knowledge of a wide range of principles, concepts, practices, and methods of ecology, wildlife biology, fisheries biology, plant and soil sciences to develop, conduct, and evaluate ecosystem management studies; analyze ecological, botanical, and faunal issues and problems related to ecosystems; provide technical solutions to complex habitat management programs; adapt, develop, or modify ecological techniques and procedures; devise new strategies, restoration, or management plans for ecosystems; and prepare technical or scientific reports of findings and recommendations.</t>
  </si>
  <si>
    <t>NATURAL RESOURCES CONCEPTS, PRINCIPLES, AND PRACTICES</t>
  </si>
  <si>
    <t>Apply knowledge of the principles and concepts of multi-disciplinary biological sciences, such as biology, botany, soil science, forestry, ecology, microbiology, etc.  Manage, control, preserve or evaluate a natural resource or natural resources function.  Apply the theories, concepts, and practices of conserving, utilizing, and sustaining natural, physical, and cultural resources of forests and associated land and water.  Interpret and apply biological science and research.</t>
  </si>
  <si>
    <t>RESEARCH AND DEVELOPMENT</t>
  </si>
  <si>
    <t>The investigative activities a business conducts in applying the results of scientific and/or engineering research to improve existing products, procedures, or services or to lead to the development of new products, procedures, or services.</t>
  </si>
  <si>
    <t>SURVEYS AND DATA COLLECTION</t>
  </si>
  <si>
    <t>Plan, design, and implement new biological studies and projects; gather and integrate data; evaluate data and prepare reports on findings; recommend plans of action; assess the impact of military operations and testing on natural resource ecosystems; survey the condition of assigned areas; prepare technical or scientific reports of findings; develop and implement monitoring and survey protocols.</t>
  </si>
  <si>
    <t>ENVIRONMENTAL PROGRAM SUPPORT</t>
  </si>
  <si>
    <t>Support programs or projects to achieve and maintain environmental compliance of ongoing operations or remediate past environmental violations or compliance problems.  Assist in evaluating and securing compliance with environmental laws and programs through permitting, self-assessments, audits, inspections, investigations, and enforcement and corrective action activities. Review proposed actions (construction, leasing, land transactions, mission activities, etc.) to ensure that environmental effects are considered.</t>
  </si>
  <si>
    <t>ENVIRONMENTAL INFORMATION MANAGEMENT SUPPORT</t>
  </si>
  <si>
    <t>Identifies a need for and knows where or how to gather environmental information; reviews, organizes, and maintains environmental information or information management systems.</t>
  </si>
  <si>
    <t>CASE MANAGEMENT</t>
  </si>
  <si>
    <t>Knowledge of the processes involved in coordinating services for mental health cases.</t>
  </si>
  <si>
    <t>COUNSELING</t>
  </si>
  <si>
    <t>Assessment, diagnosis, treatment, and prevention of mental disorders for individuals, couples, or larger groups. Knowledge of different ways to interpret and deal with personal problems and situations.</t>
  </si>
  <si>
    <t>INTEGRATED LOGISTICAL SUPPORT (ILS) PLANNING</t>
  </si>
  <si>
    <t>Defined as the technical and management activities conducted to develop and deliver required system support to ensure achievement of warfighter required performance capabilities, while minimizing support costs, logistics footprint, and providing the user with the resources to sustain the system in the field.</t>
  </si>
  <si>
    <t>LOGISTICS DESIGN INFLUENCE</t>
  </si>
  <si>
    <t>Defined as the technical and management activities conducted to ensure supportability performance capabilities are considered early and throughout the acquisition process to optimize support costs while providing the user with the resources to support and sustain the system. Ensures the equitable and concurrent incorporation of specified supportability related performance, capability, design, and development criteria associated with systems design (both initial and modernization) of defense system programs.</t>
  </si>
  <si>
    <t>PRODUCT SUPPORT AND SUSTAINMENT</t>
  </si>
  <si>
    <t>Defined as the total life-cycle systems management of program support and sustainment activities to translate force provider-specified performance criteria and associated outcome metrics for defense system operational availability and readiness into affordable, total system/total life-cycle support performance capabilities. Oversight of defense system logistics support planning and execution extends business case analyses to cross-program, logistics infrastructure considerations.</t>
  </si>
  <si>
    <t>SUPPORTABILITY ANALYSIS</t>
  </si>
  <si>
    <t>A process used to determine an item/system’s support needs and preferred support methods. Uses the reliability and maintainability, operational requirements, existing support systems and integrated logistical support objectives as inputs and it outputs an integrated support plan for the item/system’s life-cycle.</t>
  </si>
  <si>
    <t>TECHNICAL/PRODUCT DATA MANAGEMENT</t>
  </si>
  <si>
    <t>Integrates and controls various forms of life-cycle technical/product data. Technical/product data range from requirements and specifications used in design and procurement to maintenance manuals and parts lists used in sustainment. All aspects of defense systems incorporate technical/product data and require technical/product data management.</t>
  </si>
  <si>
    <t>CULTURAL/NATURAL RESOURCES AND COLLECTIONS MANAGEMENT</t>
  </si>
  <si>
    <t>Manage cultural resources (such as arts and heritage). Manage natural resources (land, water, soil, plants, animals) and the interaction of people and natural landscapes.  Knowledge of collections management (development, storage, and preservation of collections and cultural heritage).  Investigation of sites with archaelogical potential, preservation and interpretation of historic site and artifacts, and culture of indigenous people.</t>
  </si>
  <si>
    <t>FAMILY ADVOCACY AND SUPPORT</t>
  </si>
  <si>
    <t>Clinical assessment, treatment, prevention, education, reporting, and intervention of abuse in families.</t>
  </si>
  <si>
    <t>MARKETING AND OUTREACH</t>
  </si>
  <si>
    <t>Knowledge of the strategies and tactics to promote programs.  Development of marketing materials or activities.</t>
  </si>
  <si>
    <t>SEXUAL ASSAULT PREVENTION AND RESPONSE</t>
  </si>
  <si>
    <t>Knowledge of the techniques and initiatives involved in preventing and responding to sexual assault.  Provide support and treatment for victims of sexual assault.</t>
  </si>
  <si>
    <t>SOCIAL SERVICES</t>
  </si>
  <si>
    <t>Provide support services to enhance or improve welfare and quality of life.  Promote work/life balance.  Provide services to create more effective organizations, build stronger communities, and promote equality and opportunity.</t>
  </si>
  <si>
    <t>SUBSTANCE ABUSE PREVENTION</t>
  </si>
  <si>
    <t>Knowledge of the processes involved in preventing the onset of substance abuse.  Provide treatment for existing substance abuse problems.</t>
  </si>
  <si>
    <t>OPERATION OF EQUIPMENT, MACHINERY, ETC.</t>
  </si>
  <si>
    <t>Ability to operate particular equipment, machinery, etc.   Examples include:  Setting up equipment.  Can adjust, oil, do minor maintenance, etc.  Keeping records or logs of operation.</t>
  </si>
  <si>
    <t>USE OF MEASURING INSTRUMENTS (MECHANICAL)</t>
  </si>
  <si>
    <t>Use of Measuring Instruments (Mechanical, Electrical, Electronic, as appropriate to line of work):  Ability to use measuring instruments appropriate to the line of work such as: Simple measuring instruments including rules, scales, squares gages, testers, pressure indicators, tachometers, test lights, ammeters, meggers, watt meters, testers.  More Complex measuring instruments including micrometers, dial indicators, optical comparators, protractors, combination squares, dynamic balancers, dividers, templates, precision blocks, millvoltmeters with shunts; frequency meters; bridges; and oscilloscopes.</t>
  </si>
  <si>
    <t>APPLICATION SOFTWARE</t>
  </si>
  <si>
    <t>Design, documentation, development, modification, testing, installation, implementation, and support of new or existing application software. Develop software solutions which provide integrated information management and information technology capabilities to meet specified warfighter and business requirements.</t>
  </si>
  <si>
    <t>APPLICATION/SYSTEM REENGINEERING</t>
  </si>
  <si>
    <t>Knowledge, skill, and ability to transform applications and systems to utilize current technologies and methodologies to meet new business and regulatory requirements.</t>
  </si>
  <si>
    <t>CAPITAL PLANNING AND INVESTMENT CONTROL</t>
  </si>
  <si>
    <t>Managing the processes and information required to make sound investment decisions that support the organizational mission.</t>
  </si>
  <si>
    <t>CYBERSECURITY</t>
  </si>
  <si>
    <t>Protect and defend information and information systems in order to ensure confidentiality, integrity, and availability. (AKA Information Assurance)</t>
  </si>
  <si>
    <t>DATA AND CONTENT MANAGEMENT</t>
  </si>
  <si>
    <t>Monitor, develop and implement plans, policies, programs, and processes to enhance the value of data and information assets.</t>
  </si>
  <si>
    <t>ENTERPRISE ARCHITECTURE</t>
  </si>
  <si>
    <t>Develop and manage the enterprise structural framework to align information technology (IT) strategy, plans, and systems with the missions, goals, and processes of the organization.</t>
  </si>
  <si>
    <t>INFORMATION RESOURCES MANAGEMENT</t>
  </si>
  <si>
    <t>Develop or implement strategy and plans for utilization, tracking and management of information resources (such as personnel, equipment, funds, and Information Technology) in order to enable organizational and enterprise missions.</t>
  </si>
  <si>
    <t>INFORMATION TECHNOLOGY BUSINESS PROCESS REENGINEERING</t>
  </si>
  <si>
    <t>Redesign business process or supporting information technology to improve warfighter capabilities and support systems.</t>
  </si>
  <si>
    <t>INFORMATION TECHNOLOGY CAPACITY MANAGEMENT</t>
  </si>
  <si>
    <t>Plan or monitor to ensure Information Technology capacity meets current and future business requirements and performance metrics.</t>
  </si>
  <si>
    <t>INFORMATION TECHNOLOGY CONFIGURATION MANAGEMENT</t>
  </si>
  <si>
    <t>Plan, implement, track and/or evaluate configuration/requirement changes across the enterprise and organizations.</t>
  </si>
  <si>
    <t>INFORMATION TECHNOLOGY CUSTOMER SUPPORT</t>
  </si>
  <si>
    <t>Provide functional and/or technical support to customers to ensure validation of requirements and delivery of Information Technology capabilities.</t>
  </si>
  <si>
    <t>INFORMATION TECHNOLOGY FORENSICS OPERATIONS</t>
  </si>
  <si>
    <t>Process and analyze evidence found in information technology assets to support investigations.</t>
  </si>
  <si>
    <t>INFORMATION TECHNOLOGY HARDWARE MANAGEMENT</t>
  </si>
  <si>
    <t>Ensure hardware meets system requirements in order to provide information technology capabilities.</t>
  </si>
  <si>
    <t>INFORMATION TECHNOLOGY KNOWLEDGE MANAGEMENT</t>
  </si>
  <si>
    <t>Create organizational efficiencies through collaboration and knowledge sharing derived from intellectual assets and processes. Integrate and display information from disparate sources to aid the decision making process.</t>
  </si>
  <si>
    <t>INFORMATION TECHNOLOGY LIFE CYCLE MANAGEMENT</t>
  </si>
  <si>
    <t>Plan, develop and/or manage processes across the information systems/services life cycle to ensure Information Technology capabilities meet current and future organizational and enterprise missions.</t>
  </si>
  <si>
    <t>INFORMATION TECHNOLOGY OPERATIONAL PERFORMANCE MEASUREMENT AND MANAGEMENT</t>
  </si>
  <si>
    <t>Conduct periodic performance assessments to ensure that information technology (IT) activities, processes, or components are achieving desired results.</t>
  </si>
  <si>
    <t>INFORMATION TECHNOLOGY POLICY AND PLANNING</t>
  </si>
  <si>
    <t>Develop and promulgate Information Technology strategy, policy, guidance, and plans. Monitor to ensure consistency and compliance.</t>
  </si>
  <si>
    <t>INFORMATION TECHNOLOGY PROJECT MANAGEMENT</t>
  </si>
  <si>
    <t>Execute an information technology project from initiation to sustainment to fulfill established requirements that meet specified business missions.</t>
  </si>
  <si>
    <t>INFORMATION TECHNOLOGY SPECIFICATIONS ANALYSIS</t>
  </si>
  <si>
    <t>Define the information technology specifications needed to execute tasks to support end user functional requirements.</t>
  </si>
  <si>
    <t>INFORMATION TECHNOLOGY SYSTEM DESIGN</t>
  </si>
  <si>
    <t>Design software, hardware, and technology architecture that optimize user’s performance to accomplish required business outcomes.</t>
  </si>
  <si>
    <t>INFORMATION TECHNOLOGY TEST AND EVALUATION</t>
  </si>
  <si>
    <t>Test, monitor and evaluate Information Technology technologies during design, development, procurement and/or implementation to ensure internal and external requirements are met.</t>
  </si>
  <si>
    <t>INTERNET</t>
  </si>
  <si>
    <t>Work that involves the technical planning, design, development, testing, implementation, and management of Internet, intranet, and extranet activities, including systems/applications development and technical management of websites. This specialty only includes positions that require the application of technical knowledge of internet systems, services, and technologies.</t>
  </si>
  <si>
    <t>NETWORK OPERATION</t>
  </si>
  <si>
    <t>Implement, operate, monitor, troubleshoot and/or maintain network systems and associated activities.</t>
  </si>
  <si>
    <t>OPERATING SYSTEMS</t>
  </si>
  <si>
    <t>Work that involves the planning, installation, configuration, testing, implementation, and management of the systems environment in support of the organization’s IT architecture and business needs.</t>
  </si>
  <si>
    <t>SYSTEM ADMINISTRATION</t>
  </si>
  <si>
    <t>Administer information technology systems to ensure effective system operation.</t>
  </si>
  <si>
    <t>TECHNICAL DOCUMENTATION DEVELOPMENT</t>
  </si>
  <si>
    <t>Develop and maintain technical and operational documentation to support hardware/software lifecycle (installation, operation, change and removal).</t>
  </si>
  <si>
    <t>INFORMATION TECHNOLOGY SYSTEMS ANALYSIS</t>
  </si>
  <si>
    <t>Measure and identify the effectiveness of information technology products and services to maximize the performance of related systems.</t>
  </si>
  <si>
    <t>FACILITIES MANAGEMENT</t>
  </si>
  <si>
    <t>Selects appropriate storage sites and facilities to meet operational needs; Analyzes information for making decisions about facilities (e.g., location, design, required maintenance or repairs, renovations, modernization);   Collaborates with others to prioritize and complete projects involving facilities; Responsible for maintaining storage space, both open and covered space, used to hold materials safely;</t>
  </si>
  <si>
    <t>HEALTH BENEFITS ASSISTANCE</t>
  </si>
  <si>
    <t>Knowledge of the rules and procedures concerning benefits processing.  Clarifies benefits processes and procedures for customers.</t>
  </si>
  <si>
    <t>MEDICAL CLAIMS ASSISTANCE</t>
  </si>
  <si>
    <t>Reviews medical claims and supports beneficiaries with interpreting and resolving issues.</t>
  </si>
  <si>
    <t>MEDICAL DOCUMENTATION ASSISTANCE</t>
  </si>
  <si>
    <t>Reviews medical documentation for completeness and accuracy; uses knowledge of medical terminology to review medical forms, documents, or medical board packages.</t>
  </si>
  <si>
    <t>TAX ASSISTANCE</t>
  </si>
  <si>
    <t>Examines tax documents and provides information on filing or preparation procedures.  Explains pertinent provisions related to administrative practices and their application to specific tax issues.</t>
  </si>
  <si>
    <t>ANALYTICAL TECHNIQUES</t>
  </si>
  <si>
    <t>Apply quantitative and qualitative methods, measurement, fact finding, and investigative techniques to provide line managers with objectively based information for making decisions on the administrative and programmatic aspects of agency assignments.</t>
  </si>
  <si>
    <t>BUILDING AND CONSTRUCTION</t>
  </si>
  <si>
    <t>Knowledge and application of the materials, methods, systems, and equipment used in construction.</t>
  </si>
  <si>
    <t>DESIGN</t>
  </si>
  <si>
    <t>Knowledge of conceptualizing, developing, producing, understanding, and using plans, models, maps, and analytical/graphical software, to produce drawings, specifications, and other technical documents.</t>
  </si>
  <si>
    <t>FACILITIES</t>
  </si>
  <si>
    <t>Knowledge of the physical, engineering, and experimental equipment and operational characteristics of facilities, and safety and equipment development designed to support operations.</t>
  </si>
  <si>
    <t>PUBLIC PLANNING</t>
  </si>
  <si>
    <t>Knowledge of functions, principles, practices, and techniques of public planning, including those related to community planning, outdoor recreation planning, and natural resource management, such as demand forecasting, environmental impact analysis, financial forecasting, and land use planning and zoning.</t>
  </si>
  <si>
    <t>REPORTING AND RECOMMENDATIONS</t>
  </si>
  <si>
    <t>Develop and present findings, reports or recommendations to analysts, employees, managers inside or outside of the organization, agency heads or other high-ranking officials.  Findings, reports, and recommendations support management decision-making.</t>
  </si>
  <si>
    <t>EMERGENCY MANAGEMENT</t>
  </si>
  <si>
    <t>Creates plans to reduce vulnerability to hazards and cope with disasters; creates plans to decrease the effect of disasters (e.g., acts of terrorism, industrial sabotage, fire, natural disasters, public disorder, industrial accidents, communication failures).  Plans exercises to practice emergency response techniques and determine preparedness.</t>
  </si>
  <si>
    <t>ABILITY TO DRIVE SAFELY (MOTOR VEHICLES)</t>
  </si>
  <si>
    <t>Ability to safely operate the type of passenger vehicle or truck required in the job.  Examples include automobiles, jeeps, motorcycles, ambulances, pickup trucks, truck tractors with trailer.</t>
  </si>
  <si>
    <t>ABILITY TO INTERPRET INSTRUCTIONS, SPECIFICATIONS, ETC. (RELATED TO MOBILE EQUIPMENT OPERATION)</t>
  </si>
  <si>
    <t>Ability to interpret instructions pertaining to the particular kind of mobile equipment being operated.  Examples include:  Oral or written instructions or directions.  Work orders.  Instructions by radio.  Signals such as hand, whistle, or lights.  Operating manuals, maintenance manuals, handbooks, catalogues, safety codes, road maps, construction plans, grade stakes.</t>
  </si>
  <si>
    <t>ABILITY TO OPERATE SAFELY (NON-MOTOR VEHICLE)</t>
  </si>
  <si>
    <t>Ability to work in hazardous situations avoiding injury to self and others by using safety devices and precautions.</t>
  </si>
  <si>
    <t>OPERATION OF MOTOR VEHICLES</t>
  </si>
  <si>
    <t>Ability to operate mobile equipment such as automobiles, trucks, mobile cranes, mobile well drilling equipment, etc., and attachments.  Examples include:  Can adjust, oil, do minor maintenance, and set up attachments.  Can operate under difficult or dangerous conditions.</t>
  </si>
  <si>
    <t>ASSESSMENT</t>
  </si>
  <si>
    <t>Assesses and establishes facts about a situation, its nature, cause, components, and impact to direct a plan of action to help a client.</t>
  </si>
  <si>
    <t>TREATMENT PLANNING</t>
  </si>
  <si>
    <t>Formulates an action plan to accomplish with a client; determines how to go about it based on the facts, knowledge of agency and community resources, and probable responses of the people involved.</t>
  </si>
  <si>
    <t>CONTRACTING AND PROCUREMENT</t>
  </si>
  <si>
    <t>Knowledge of various types of contracts, techniques, or requirements (for example, Federal Acquisition Regulations) for contracting or procurement, and contract negotiation and administration.</t>
  </si>
  <si>
    <t>COST - BENEFIT ANALYSIS</t>
  </si>
  <si>
    <t>Knowledge of the principles and methods of cost-benefit analysis, including the time value of money, present value concepts, and quantifying tangible and intangible benefits.</t>
  </si>
  <si>
    <t>COMMUNICATIONS SECURITY</t>
  </si>
  <si>
    <t>Supports the employment of measures and controls to deny unauthorized persons electronic, logical, and physical access to information derived from electronic communications and ensures authenticity of such communications.</t>
  </si>
  <si>
    <t>INFRASTRUCTURE DESIGN</t>
  </si>
  <si>
    <t>Knowledge of the architecture and typology of software, hardware, and networks, including LAN, WAN, and telecommunication systems, their components and associated protocols and standards, and how they operate and integrate with one another and with associated controlling software.</t>
  </si>
  <si>
    <t>MANAGING RADIO FREQUENCY SPECTRUM</t>
  </si>
  <si>
    <t>Manages the radio frequency spectrum using knowledge of radio frequency propagation as related to atmospheric characteristics and potential for interference.  Assigns radio frequency for compatible use with other users of radio frequency spectrum (e.g., fixed station and mobile radio (including sea and airborne), radar, navigational aids, satellite links, other systems operated by military, government, or civil agencies, and by private citizens).  Negotiates for operational authority among Federal agencies and with foreign governments for domestic and international operations.</t>
  </si>
  <si>
    <t>TELECOMMUNICATIONS</t>
  </si>
  <si>
    <t>Knowledge of transmissions, broadcasting, switching, control, and operation of telecommunication systems.</t>
  </si>
  <si>
    <t>ARCHEOLOGICAL FIELD INVESTIGATION</t>
  </si>
  <si>
    <t>Identifies, evaluates, and conducts mitigation/data recovery of archeological materials.  Determines the presence or absence of an archeological site in the area. Determines historical and cultural significance of archeological materials.  Excavation and data recovery of archeological sites.</t>
  </si>
  <si>
    <t>ARCHEOLOGY LABORATORY MANAGEMENT</t>
  </si>
  <si>
    <t>Oversees the processing and analyzing of archeological data recovered from sites and sent to a laboratory.  Provides quality assurance on work conducted by staff.</t>
  </si>
  <si>
    <t>ARCHEOLOGY RESEARCH</t>
  </si>
  <si>
    <t>Studies and evaluates information relating to archeology.  Gathers archeological data to provide explanations and advance knowledge.</t>
  </si>
  <si>
    <t>HISTORIC PRESERVATION</t>
  </si>
  <si>
    <t>Preserves, conserves, and protects buildings, objects, landscapes or other artifacts of historical significance.   Recognizes historic properties or artifacts and reviews proposed projects for impact on historic and archeological resources.</t>
  </si>
  <si>
    <t>MARITIME ARCHEOLOGY</t>
  </si>
  <si>
    <t>Knowledge of the techniques involved in studying human interaction with oceans, seas, lakes, rivers and the associated physical remains for the preservation of maritime heritage.  Determines the significance of historic shipwrecks and other underwater cultural heritage.</t>
  </si>
  <si>
    <t>KNOWLEDGE OF DIFFERENT RELEVANT LINES OF WORK</t>
  </si>
  <si>
    <t>Knowledge of work procedures in all lines of work that will be involved in the given job. A high degree of such knowledge is usually important in jobs involving supervision of workers in several lines of work, e.g., general foreman or construction superintendent. A lower degree of such knowledge is often required in assisting mechanics and doing the simpler tasks of helpers in several trades or areas.</t>
  </si>
  <si>
    <t>GOVERNMENT PURCHASE CARD</t>
  </si>
  <si>
    <t>Uses a government purchase card as a procurement method for purchases following established rules, regulations, and thresholds.  Reviews monthly statements for accuracy and reconciles charges.  Coordinates and monitors disputed procurements, billing errors, disputed payments, or credits that are not resolved with the vendor.  Makes recommendations to management regarding possible action for non-compliant card holders and approving officials. Identifies areas of concern and non-compliance and makes recommendations to management officials regarding corrective actions and measures that should be taken.</t>
  </si>
  <si>
    <t>OFFICE AUTOMATION</t>
  </si>
  <si>
    <t>Knowledge of office automation hardware and software systems combined with the typing skills of a fully qualified typist to use computers or related data processing technology to perform routine clerical work (e.g., writing, filing, distributing documents) where the primary purpose is to provide general office clerical support.</t>
  </si>
  <si>
    <t>GRADE POINT AVERAGE</t>
  </si>
  <si>
    <t>An indication of a student's academic achievement at an educational institution, calculated as the total number of grade points received over a given period, and divided by the total number of credits or hours of course work taken.</t>
  </si>
  <si>
    <t>FACILITIES MAINTENANCE</t>
  </si>
  <si>
    <t>Provides administrative services for the maintenance, repair, or modification of facilities.  Upgrades or replaces utility systems.  Inspects physical structures, utilities, roadways, and surrounding grounds.  Plans and oversees work performed by carpenters, electricians, utility systems operators, janitors, or others.</t>
  </si>
  <si>
    <t>FACILITIES OPERATIONS</t>
  </si>
  <si>
    <t>Operates facility programs and services.  Assures compliance with all certification, safety, fire prevention, and security program requirements.  Inspects and directs activities providing services (e.g., plumbing, utility, water and sewage treatment, telephone, janitorial).  Inspects contractors' work for compliance with specifications or standards.</t>
  </si>
  <si>
    <t>ANALYTICAL CONCEPTS, POLICIES, AND PRINCIPLES</t>
  </si>
  <si>
    <t>Apply law, policies, regulations, principles, standards and procedures to management and program analysis activities (e.g., developing studies, metrics, methods, advising others).</t>
  </si>
  <si>
    <t>TRAVEL MANAGEMENT</t>
  </si>
  <si>
    <t>Apply law, policies, regulations, principles, standards, systems, and procedures (e.g., Joint Travel Regulations, Joint Federal Travel Regulations, the Defense Travel System, Travel Charge Card) to travel management.</t>
  </si>
  <si>
    <t>RESEARCH AND ANALYSIS</t>
  </si>
  <si>
    <t>Knowledge of research or special study techniques to provide analysis of a variety of topics.</t>
  </si>
  <si>
    <t>HUMAN CAPITAL MANAGEMENT</t>
  </si>
  <si>
    <t>Builds and manages workforce based on organizational goals, budget considerations, and staffing needs.  Ensures that employees are appropriately recruited, selected, appraised, and rewarded; takes action to address performance-based deficiencies.  Manages a multi-sector workforce and a variety of work situations.ochr</t>
  </si>
  <si>
    <t>PROCESS IMPROVEMENT</t>
  </si>
  <si>
    <t>Identify, analyze and improve business processes to meet new or existing goals and objectives (e.g., increase performance, reduce costs, accelerate schedules).  Applies a knowledge of process improvement techniques (e.g., Lean, Six Sigma, Statistical Process Control [SPC], Theory of Constraints, benchmarking, metric/statistical analysis, process management and improvement, process flow charting) to improve processes.</t>
  </si>
  <si>
    <t>DON 0505</t>
  </si>
  <si>
    <t>ADVANCED FINANCIAL MANAGEMENT</t>
  </si>
  <si>
    <t>Develop, monitor, interpret, and report standardized processes/operations to ensure transparency and compliance with financial statutory, regulatory, and leadership guidance with the intent of promoting effectiveness and accountability.</t>
  </si>
  <si>
    <t>FINANCIAL MANAGEMENT AND REPORTING ANALYSIS</t>
  </si>
  <si>
    <t>Apply financial analysis, forecasting and planning methods, techniques and products sufficient to ensure financial aspects of command forecasts, reports, plans and strategies are consistent with DoD-wide goals and strategic initiatives.</t>
  </si>
  <si>
    <t>ACCOUNTING</t>
  </si>
  <si>
    <t>Knowledge of traditional accounting practices including accrual, obligations, and costs</t>
  </si>
  <si>
    <t>CLASSIFICATION MANAGEMENT</t>
  </si>
  <si>
    <t>Apply the requirements for classifying, marking, redacting, handling, transporting, and safeguarding protected information and/or classified information.</t>
  </si>
  <si>
    <t>CORRESPONDENCE</t>
  </si>
  <si>
    <t>Knowledge of the communication or exchange of information in a written format for the process of business activities.</t>
  </si>
  <si>
    <t>TRAVEL MANAGEMENT SUPPORT</t>
  </si>
  <si>
    <t>Performing clerical and administrative support functions in the application of law, policies, regulations, principles, standards, systems, and procedures (e.g., Joint Travel Regulations, Joint Federal Travel Regulations, the Defense Travel System, Travel Charge Card) for travel management.</t>
  </si>
  <si>
    <t>CREATIVITY AND INNOVATION</t>
  </si>
  <si>
    <t>Develops new insights into situations; questions conventional approaches; encourages new ideas and innovations; designs and implements new or cutting edge programs/processes/solutions.</t>
  </si>
  <si>
    <t>ELECTRICAL ENGINEERING DESIGN</t>
  </si>
  <si>
    <t>Knowledge of applying electrical theories, principles, practical concepts, processes, and systems related to the properties of matter and energy in the investigation of electrical phenomena; electrical circuits, circuit elements, equipment, and systems; traditional engineering science disciplines (e.g., mechanical, chemical, and civil) and physical science disciplines (e.g., chemistry and physics); and advanced mathematics, computer science, and economics.</t>
  </si>
  <si>
    <t>ENGINEERING PROJECT MANAGEMENT</t>
  </si>
  <si>
    <t>Applies principles, methods, tools for developing, scheduling, coordinating, monitoring, evaluating, and managing engineering projects and resources, including technical performance.</t>
  </si>
  <si>
    <t>ENGINEERING QUALITY AND INSPECTION</t>
  </si>
  <si>
    <t>Applies an understanding of the principles, methods, and tools of quality assurance, quality control, process improvement, and reliability used to ensure that a project, system, or product meets requirements and standards.</t>
  </si>
  <si>
    <t>TRAINING PROGRAM ADMINISTRATION</t>
  </si>
  <si>
    <t>Identifies and deploys training program delivery strategies and methodologies.  Manages facilities, training spaces, equipment, and materials.  Schedules programs, staff, and participants.  Disseminates program information.  Evaluates effectiveness of training programs and continuously improves training programs.</t>
  </si>
  <si>
    <t>COST AND/OR PRICE ANALYSIS</t>
  </si>
  <si>
    <t>Analyzes proposals received from vendors for supplies or services to determine if the purchase will be from a responsible source at a fair and reasonable price.  Performs a thorough assessment of the direct and indirect costs leading to the final price of the product or service.  Evaluates the offer’s price relative to the prices being offered by other vendors and being paid by the general public for the same or similar items.</t>
  </si>
  <si>
    <t>FABRICATION</t>
  </si>
  <si>
    <t>Designing and analyzing circuits, determining design feasibility, evaluating equipment performance under varying environmental conditions, and collecting performance data. Designing or modifying designs to achieve performance and cost objectives. Evaluating the adequacy of equipment for such purposes as repair, calibration, and testing.</t>
  </si>
  <si>
    <t>INSTALLATION</t>
  </si>
  <si>
    <t>Planning and directing the installation of complex systems and associated facilities, particularly where there are site selection and construction problems, dealings with contractors and public utilities, and the possible need to modify equipment for novel site characteristics.</t>
  </si>
  <si>
    <t>MAINTENANCE AND REPAIR</t>
  </si>
  <si>
    <t>Applies knowledge of ship, aircraft, or equipment maintenance to plan, schedule, control, and perform modernization or maintenance in a manner that will keep the ship, aircraft, equipment, device, or system in working order or prevent trouble from arising to ensure maximum operational readiness.</t>
  </si>
  <si>
    <t>ACTIVITY PROGRAM COORDINATOR FOR PURCHASE CARD</t>
  </si>
  <si>
    <t>Performs oversight and execution for the Purchase Card Program.</t>
  </si>
  <si>
    <t>ADDRESSING SMALL BUSINESS CONCERNS</t>
  </si>
  <si>
    <t>Assist small business concerns in understanding how to do business with the government, identifying contracting opportunities, and responding to small business inquiries regarding payment delays or problems. Serve as a small business specialist and assist the Small Business Administration's assigned representative in conducting annual reviews of small business share, evaluation of contractors' subcontracting. As a small business specialist provide recommendations on acquisition documents as to whether a particular acquisition should be set aside for one of the Small Business programs.</t>
  </si>
  <si>
    <t>ADVANCED COST AND/OR PRICE ANALYSIS</t>
  </si>
  <si>
    <t>Evaluate the reasonableness of the contractor's proposed cost/price for use in preparing for complex negotiations. Develop positions on pricing-related contract terms and conditions to aid in developing the Government's position. Supports special cost, price, and finance efforts by researching, analyzing and providing recommended positions that are in the best interests of the Government. Evaluate award fee/incentive fee plans and arrangements for adherence to policy and guidance.</t>
  </si>
  <si>
    <t>APPROVE PAYMENT REQUESTS</t>
  </si>
  <si>
    <t>Approve contractor request for payments to include final vouchers under cost reimbursement contracts, progress payments, performance-based payments, or commercial financing.</t>
  </si>
  <si>
    <t>BID EVALUATION (SEALED BIDDING)</t>
  </si>
  <si>
    <t>Evaluate the sealed bids in a transparent manner to preserve the integrity of the competitive process. Perform price analysis to determine whether the lowest evaluated bid is reasonable and provides the best value to the Government.</t>
  </si>
  <si>
    <t>CLOSE-OUT CONTRACTS</t>
  </si>
  <si>
    <t>Close-out contracts following proper procedure to ensure property disposition, final payments, and documents/clearances have been received.</t>
  </si>
  <si>
    <t>CONSIDER SOCIO-ECONOMIC REQUIREMENTS</t>
  </si>
  <si>
    <t>Consider socio-economic requirements including small business, labor, environmental, foreign, and other socio-economic requirements to provide maximum practicable contracting and subcontracting opportunities.</t>
  </si>
  <si>
    <t>SUSTAINMENT</t>
  </si>
  <si>
    <t>Developing, performing, evaluating, or modifying calibration and test equipment, systems, and procedures. Reporting, analyzing, and archiving test data. Performing complex calculations and manipulations of test data to improve performance of systems, instrumentation, measurement standards, techniques, and procedures.</t>
  </si>
  <si>
    <t>TESTING AND EVALUATION</t>
  </si>
  <si>
    <t>Developing or evaluating new or modified electronic systems. Completing testing, evaluating data, and determining acceptability of equipment modifications, validity, test procedures and data, or legality of operation. Technicians support professional engineers in performing experiments, research, and developmental activities requiring an in-depth knowledge of technical engineering methods, applications, practices, and principles to work on concepts, prototypes, and experimental projects that are without precedent and support state-of-the-art research.</t>
  </si>
  <si>
    <t>DESIGN AND DEVELOPMENT</t>
  </si>
  <si>
    <t>Applies knowledge of the concepts and practices associated with all aspects of the technical design and development process utilizing designs and drawings, modeling, prototyping, and production of mechanical systems and equipment.</t>
  </si>
  <si>
    <t>CONSTRUCTION/ARCHITECT &amp; ENGINEERING (A&amp;E)</t>
  </si>
  <si>
    <t>Develops acquisition strategies, issues notices and solicitations, conducts negotiations, selects sources, awards and administers contracts for construction &amp; A&amp;E in accordance with requirements and procedures associated with construction and A&amp;E outlined in the FAR and supplemental policy and procedures (with particular attention to FAP Part 36).</t>
  </si>
  <si>
    <t>CONTRACT AWARD</t>
  </si>
  <si>
    <t>Select the awardee who in the Government's estimation, provides the best value. Award contract/ Issue task or delivery orders after ensuring fund availability and obtaining reviews and approvals. Conducting pre/post award debriefings for all unsuccessful offers when requested to ensure appropriate disclosure of information.</t>
  </si>
  <si>
    <t>CONTRACT TERMINATION</t>
  </si>
  <si>
    <t>Terminate contracts using applicable FAR (and supplemental) requirements if it is in the best interest in the government either termination for convenience or cause/default).</t>
  </si>
  <si>
    <t>ENERGY/ECONOMIC ANALYSES</t>
  </si>
  <si>
    <t>Knowledge of energy and life cycle-costs analysis of mechanical systems and equipment.</t>
  </si>
  <si>
    <t>ISSUE CHANGES AND MODIFICATIONS</t>
  </si>
  <si>
    <t>Analyze the need for contract modifications and negotiate and issue contract modifications, as required.</t>
  </si>
  <si>
    <t>PREPARATION AND NEGOTIATION</t>
  </si>
  <si>
    <t>Prepare for negotiations / discussions / awards by reviewing audit and technical reports, performing cost and/or price analysis (or reviewing price analysts reports), and developing pre-negotiation posit Negotiate terms and conditions (including price) based on the pre-negotiation objective and give-and-take with the offer or to establish a fair and reasonable price.</t>
  </si>
  <si>
    <t>PROCESS PROTESTS</t>
  </si>
  <si>
    <t>Process protests to determine whether to withhold award or stop performance pending outcome of the protest.</t>
  </si>
  <si>
    <t>PROPOSAL EVALUATION (CONTRACTING BY NEGOTIATION)</t>
  </si>
  <si>
    <t>Evaluate proposals and quotes against evaluation criteria and request technical and pricing support, if needed, to identify offers that are acceptable or can be made acceptable.</t>
  </si>
  <si>
    <t>RESPONSIBILITY DETERMINATION</t>
  </si>
  <si>
    <t>Determine contractor responsibility by assessing past performance and financial stability to ensure that the contractor will be able to satisfy Government requirements.</t>
  </si>
  <si>
    <t>HVAC/ REFRIGERATION</t>
  </si>
  <si>
    <t>Applies designing, evaluating, constructing, commissioning, decommissioning, operating, and maintaining heating, ventilation, and air conditioning (HVAC) and refrigeration systems.</t>
  </si>
  <si>
    <t>SOLICITATION OF OFFERS</t>
  </si>
  <si>
    <t>Conduct pre-bid or pre-proposal conference to inform offers of the requirements of the acquisition. Publicize proposed procurements to promote competition. Issue a written solicitation consistent with the requirements documents, acquisition plan and source selection plan, that includes the appropriate provisions and clauses tailored to the requirement. Issue amendments or cancel solicitations when such actions are in the best interest of the Government and conform to law and regulations. Respond to preaward inquiries by taking the appropriate action according to FAR/DFARS (and applicable supplements) to resolve questions.</t>
  </si>
  <si>
    <t>HYDROPOWER</t>
  </si>
  <si>
    <t>Applies the design, construction, and rehabilitation of mechanical equipment and systems in hydropower facilities.</t>
  </si>
  <si>
    <t>SOURCE SELECTION</t>
  </si>
  <si>
    <t>Decide whether to hold discussions based on results of the evaluation. Establish the competitive range to determine which of the offers will not be considered for the award.</t>
  </si>
  <si>
    <t>MECHANICAL ENGINEERING</t>
  </si>
  <si>
    <t>Apply knowledge of a wide range of principles, concepts, practices, and methods of professional engineering and scientific work involving the design, development, commission, manufacture, operation, maintenance, and disposal of mechanical devices and systems and their equipment and/or components; and concerning the principles of motion, energy, force, and material properties to ensure mechanical devices and systems and their equipment and/or components function safely, reliably, efficiently, and economically.</t>
  </si>
  <si>
    <t>SYSTEMS ACQUISITION</t>
  </si>
  <si>
    <t>The process of acquiring systems for the government from commercial or noncommercial sources, when and where they are needed, at the most reasonable price, and in accordance with applicable laws and regulations.</t>
  </si>
  <si>
    <t>TERMS AND CONDITIONS</t>
  </si>
  <si>
    <t>Determine terms and conditions, including special contract requirements applicable to the acquisition, that are appropriate for the acquisition to comply with laws and regulations (e.g. method of financing, Government property, intellectual property, OCI, specialty metals.)</t>
  </si>
  <si>
    <t>PETROLEUM/OILS/LUBRICANTS</t>
  </si>
  <si>
    <t>Applies knowledge of designing, evaluating, developing, constructing, commissioning, decommissioning, operating, and maintaining petroleum, oil, and lubricant systems (e.g., aircraft fuels storage and hydrant refueling systems).</t>
  </si>
  <si>
    <t>PLUMBING</t>
  </si>
  <si>
    <t>Knowledge of designing, evaluating, developing, constructing, commissioning, decommissioning, operating, and maintaining plumbing and piping systems and equipment.</t>
  </si>
  <si>
    <t>ACCOUNTING ANALYSIS</t>
  </si>
  <si>
    <t>Analyze, evaluate and review accounting data and reports using business tools and applications, and performance metrics to provide recommendations.</t>
  </si>
  <si>
    <t>TROUBLESHOOTING ELECTRONIC SYSTEMS AND EQUIPMENT</t>
  </si>
  <si>
    <t>Analyzing and diagnosing faults in the operational configuration of electronic systems and equipment. Interpreting circuit wiring, logic cable diagrams, drawings, specifications, and schematics of complete systems and equipment to understand the function and interconnections of the various assemblies and troubleshoot the system.</t>
  </si>
  <si>
    <t>AEROSPACE</t>
  </si>
  <si>
    <t>Work concerned with aerospace vehicles, systems, phenomena, and structures.</t>
  </si>
  <si>
    <t>ARCHITECTURE</t>
  </si>
  <si>
    <t>Work concerned with buildings or land areas and requiring practical knowledge of architecture or landscape architecture.</t>
  </si>
  <si>
    <t>DRAFTING</t>
  </si>
  <si>
    <t>Work concerned with portraying engineering and architectural ideas and information through drawings. Drafting assignments require comprehension of the detailed characteristics of the item being designed and association with accepted design practices.</t>
  </si>
  <si>
    <t>ELECTRICAL</t>
  </si>
  <si>
    <t>Work concerned with systems, plants, equipment, and materials for the generation, transmission, conversion, distribution, control, measurement, or utilization of electrical energy.</t>
  </si>
  <si>
    <t>ARCHITECT DESIGN AND DEVELOPMENT</t>
  </si>
  <si>
    <t>Conceptualizes, plans, develops, and implements designs to ensure buildings and structures are responsive to human activities and needs; structurally sound and permanent; and economical to acquire, operate, and maintain. Reviews and applies concepts from applicable studies, laws, regulations, and policies, plans, programs, systems, criteria and standards related to joint capabilities, operations, or programs. Prepares scale drawings or architectural designs, using computer-aided design or other tools.</t>
  </si>
  <si>
    <t>FACILITIES ENGINEERING</t>
  </si>
  <si>
    <t>Knowledge and application of the concepts, principles, theories, and methods related to operation, sustainment, restoration, modernization, and disposal of infrastructure.</t>
  </si>
  <si>
    <t>CIVIL ENGINEERING</t>
  </si>
  <si>
    <t>Knowledge and application of the concepts, principles, theories, and methods required to plan, design, construct, operate, and maintain facilities, such as buildings, roads, water and wastewater systems, and similar engineering structures or practices.</t>
  </si>
  <si>
    <t>ENGINEERING TECHNICAL POLICY AND PLANNING</t>
  </si>
  <si>
    <t>Develop and promulgate engineering technical strategy, policy, guidance, and plans. Monitor to ensure consistency and compliance. Understands and interprets technical material, rules, regulations, and instructions; applies to specific situations.</t>
  </si>
  <si>
    <t>STRUCTURAL ENGINEERING</t>
  </si>
  <si>
    <t>Knowledge and application of the concepts, principles, theories, and methods related to the design and analysis of load- bearing structures.</t>
  </si>
  <si>
    <t>ENGINEERING TECHNICAL TEST &amp; EVALUATION</t>
  </si>
  <si>
    <t>Testing, evaluating, or developing new or modified engineering systems. Evaluating data and determining acceptability of equipment modifications, validity, test procedures and data, or legality of operation. Supporting professional engineers in performing experiments, research, and developmental activities requiring an in-depth knowledge of technical engineering methods, applications, practices, and principles to work on concepts, prototypes, and experimental projects that are without precedent and support state-of-the-art research.</t>
  </si>
  <si>
    <t>ENGINEERING TECHNICAL SERVICES/OPERATIONS</t>
  </si>
  <si>
    <t>Identify pre and post acceptance testing on a specified product to ensure its safety, effectiveness, suitability, and survivability in an operational environment. Identify and document vulnerabilities and threats to minimize the risk or reduce the severity or probability of occurrence.</t>
  </si>
  <si>
    <t>MATERIALS</t>
  </si>
  <si>
    <t>Work concerned with the properties, characteristics, and use of engineering materials.</t>
  </si>
  <si>
    <t>MECHANICAL</t>
  </si>
  <si>
    <t>Work concerned with systems, plants, machines, equipment, and instruments for the generation, transmission, measurement, or utilization of heat or mechanical power. Included are steam and internal combustion power plants, automotive and ordnance equipment and components, heating and air conditioning, piping, machine tools, and instruments and controls.</t>
  </si>
  <si>
    <t>NUCLEAR</t>
  </si>
  <si>
    <t>Work concerned with the design, installation, testing, and operation of nuclear reactors, nuclear power plants, and other nuclear systems.</t>
  </si>
  <si>
    <t>PETROLEUM</t>
  </si>
  <si>
    <t>Work concerned with the discovery, development, production, and conservation of petroleum, natural gas, or helium.</t>
  </si>
  <si>
    <t>RESOURCES</t>
  </si>
  <si>
    <t>SYSTEM PERFORMANCE AND ANALYSIS</t>
  </si>
  <si>
    <t>Applies knowledge of multiple engineering disciplines and how they relate to each other and the system to achieve system performance.</t>
  </si>
  <si>
    <t>KNOWLEDGE OF METALS</t>
  </si>
  <si>
    <t>Knowledge of metals used in a line of work.  Examples include:  Familiarity with metals such as cast iron, mild steel, alloy steel, aluminum, copper, other metals, alloys or plastics.  Characteristics of metal (special properties, treatment needed, etc.).  Use knowledge of metal for treatment, machining, plating, processing, hardness testing, etc.</t>
  </si>
  <si>
    <t>ABILITY TO USE HAND TOOLS, POWER TOOLS, ETC. FOR METAL WORK</t>
  </si>
  <si>
    <t>Ability to use and maintain metalworking tools.  Examples include:  Wrenches, snips, hacksaw, drills, screwdrivers, pliers, files, hammers, chisels, taps, dies, scribers, punches, tweezers, power drills, grinders, shears, pneumatic metal cutter (zip gun), soldering or  brazing tools, reamers, buffers, countersinks, dollies, hand seamers, rivet guns and sets, body jacks, welding torches.</t>
  </si>
  <si>
    <t>DEXTERITY (ASSEMBLY, DISASSEMBLY, REASSEMBLY, ETC.)</t>
  </si>
  <si>
    <t>Precision and coordination in metalwork, including assembly, disassembly, etc.  Examples include:  Work requiring unusual precision, such as where exacting tolerances are involved.  Work requiring close tolerance, including cutting, filing, fitting, straightening, etc., and fastening by use of bolts, screws, rivets, etc.  Work which does not involve close tolerance, such as trimming and filing and the use of simple fastening devices.</t>
  </si>
  <si>
    <t>KNOWLEDGE OF EQUIPMENT, STRUCTURES, MATERIALS, ETC. (INCLUDES CONSTRUCTING, REPAIR, AND FORGING)</t>
  </si>
  <si>
    <t>Knowledge of sheet metal or structural metal equipment that is being constructed, repaired, forged, etc., such as structural steel, air conditioning ducts, auto bodies and fenders, ships, aircraft metal components, tanks form blocks, etc.</t>
  </si>
  <si>
    <t>LAYOUT AND PATTERN DEVELOPMENT (INCLUDES GEOMETRIC PROJECTION AND TRIANGULATION)</t>
  </si>
  <si>
    <t>Ability to develop and transfer sheet-metal shapes, outlines, and forms from drawings, sketches, blueprints, and work orders to metal or nonmetallic surfaces, showing work to be done. This involves use of scriber, dividers, height gages, trammel points, triangles, protractors, etc., in accurately indicating cuts, holes, angles, bends, and shapes to be produced.</t>
  </si>
  <si>
    <t>BUDGET EXECUTION</t>
  </si>
  <si>
    <t>Manage budget requirements by allocating, monitoring and analyzing budgets in compliance with statutory/regulatory guidance.</t>
  </si>
  <si>
    <t>BUDGET FORMULATION, JUSTIFICATION AND PRESENTATION</t>
  </si>
  <si>
    <t>Manage budget requirements by forecasting, Preparing and justifying budgets in compliance with statutory/regulatory guidance.</t>
  </si>
  <si>
    <t>COUNTERINTELLIGENCE</t>
  </si>
  <si>
    <t>Support activities that protect against espionage, other intelligence activities, sabotage, or assassinations conducted for or on behalf of foreign powers, organizations or persons, or terrorist activities.</t>
  </si>
  <si>
    <t>LAW ENFORCEMENT</t>
  </si>
  <si>
    <t>Support law enforcement operations as prescribed by the Chief Law Enforcement Officer. Apply knowledge and theory of law enforcement methods and techniques (e.g., K9, emergency response, countersurveillance) to ensure the security of personnel, facilities, and information.</t>
  </si>
  <si>
    <t>INDUSTRIAL SECURITY</t>
  </si>
  <si>
    <t>Establish criteria for evaluating contractors and subcontractors (e.g., foreign ownership or influence; classification and clearance levels needed; product classification; need for restricted nuclear data; access to communications security, intelligence, or international organization information).  Conducts surveys of industrial or other private facilities to determine the organization's ability to work with and store classified and sensitive information.  Reviews the nature of classified contracts to identify the level and kind of work to be performed in the facility and extent of security protection required for the programs involved.  Develops security plans and conduct inspections of facilities possessing sensitive information.</t>
  </si>
  <si>
    <t>INFORMATION SECURITY</t>
  </si>
  <si>
    <t>Apply knowledge of policies, procedures, and requirements established under appropriate authorities to protect information that, if subjected to unauthorized disclosure could reasonably be expected to cause damage to national security.</t>
  </si>
  <si>
    <t>NUCLEAR SECURITY</t>
  </si>
  <si>
    <t>Develops internal Nuclear Security controls and procedures involving facility access control to protect high security facilities, mission critical equipment, and other high value assets.  Develop multi-faceted Nuclear Security principles and techniques on the protection, storage and movement of nuclear materials.  Evaluates the impact of changes in implemented Nuclear Security programs and creates new policies to improve Nuclear Security.</t>
  </si>
  <si>
    <t>OPERATIONS SECURITY</t>
  </si>
  <si>
    <t>Analyze unclassified, sensitive, and critical information that could adversely affect mission if revealed to those without a need to know. Advise on the protection of the unclassified, sensitive, and critical information.</t>
  </si>
  <si>
    <t>PERSONNEL SECURITY</t>
  </si>
  <si>
    <t>Apply personnel security principles and methods to process initial investigations, clearances, periodic re-investigations, and clearance upgrades/downgrades, suspension, revocations, terminations, reinstatements and to complete the adjudication, and appeals processes. Evaluate internal and external security clearance requests and ensures applicant’s actions are consistent with regulatory requirements. Analyze and report on clearance and appeals findings to senior security officials and makes appropriate notifications.</t>
  </si>
  <si>
    <t>PHYSICAL SECURITY</t>
  </si>
  <si>
    <t>Apply requirements for addressing the general physical protection of personnel, installations, facilities, information, operations, and related assets.</t>
  </si>
  <si>
    <t>SECURITY EDUCATION, TRAINING, AND AWARENESS</t>
  </si>
  <si>
    <t>Develop, administer, and maintain curricula and materials on the full range of security principles and practices. Conduct and track security awareness briefings and debriefings.</t>
  </si>
  <si>
    <t>SECURITY PROGRAM MANAGEMENT</t>
  </si>
  <si>
    <t>Manage security equities (e.g., strategic, personnel, infrastructure, policy enforcement, emergency planning, and other resources) for a program or other area of responsibility.</t>
  </si>
  <si>
    <t>SECURITY TOOLS AND METHODS</t>
  </si>
  <si>
    <t>Apply tools and methods to substantive discipline, domain, or area of work. Adapt existing tools and/or methods or employs new methodological approaches required for substantive discipline, domain, or area of work.</t>
  </si>
  <si>
    <t>VULNERABILITIES ASSESSMENT AND MANAGEMENT</t>
  </si>
  <si>
    <t>Conduct assessments on threats and vulnerabilities, determine the level of risk, and develop and recommend appropriate mitigation countermeasures in operational and non-operational situations. Conduct assessments in a counterintelligence context to protect against espionage, other intelligence activities, and sabotage conducted for or on behalf of foreign powers, organizations or persons, or international terrorist activities.</t>
  </si>
  <si>
    <t>CARE MANAGEMENT</t>
  </si>
  <si>
    <t>Facilitate coordination, communication, and collaboration of patient's plan of care to achieve patient-centered goals and optimize outcomes by applying the principles of health care management through transitions across the continuum.</t>
  </si>
  <si>
    <t>CLINICAL ANALYSIS AND JUDGMENT</t>
  </si>
  <si>
    <t>Utilize critical thinking to analyze and interpret patient condition or diagnostic (e.g. laboratory, radiology, EKG, etc.) findings in order to execute actions, referrals, and/or consultations.</t>
  </si>
  <si>
    <t>EVIDENCE-BASED PRACTICE</t>
  </si>
  <si>
    <t>Analyze, translate, and evaluate evidence to apply relevant findings in order to inform care.</t>
  </si>
  <si>
    <t>HEALTHCARE EDUCATION</t>
  </si>
  <si>
    <t>Provide comprehensive instruction based on situational needs to patients, families, and staff; collaborate with other professionals as appropriate.</t>
  </si>
  <si>
    <t>NURSING ASSESSMENT/DIAGNOSIS</t>
  </si>
  <si>
    <t>Execute the nursing process to assess, diagnose, implement, and evaluate care in concert with other health care disciplines.</t>
  </si>
  <si>
    <t>PATIENT INTERVENTION</t>
  </si>
  <si>
    <t>Execute, monitor, verify, and report on interventions by applying clinical judgment, implementing health care practices, modifying treatment, and using technology appropriately across a continuum of care.</t>
  </si>
  <si>
    <t>PATIENT RAPPORT AND HEALTHCARE ADVOCACY</t>
  </si>
  <si>
    <t>Advocate for individuals' and families' healthcare by developing a trusting relationship from a holistic perspective that demonstrates respect, empathy, and compassion.</t>
  </si>
  <si>
    <t>PHARMACOLOGY</t>
  </si>
  <si>
    <t>Administer therapeutic regimen while integrating knowledge of pharmacokinetics and pharmacodynamics.</t>
  </si>
  <si>
    <t>SAFETY AND QUALITY CARE</t>
  </si>
  <si>
    <t>Analyze patient history, environment, and context to ensure quality care and mitigate risks to patient safety.</t>
  </si>
  <si>
    <t>TECHNOLOGY AND INFORMATICS</t>
  </si>
  <si>
    <t>Conduct a broad range of nursing functions utilizing relevant systems (i.e., computerized documentation, medical equipment) to support the delivery of high quality health care.</t>
  </si>
  <si>
    <t>DOCKING OPERATIONS</t>
  </si>
  <si>
    <t>Coordinates and executes docking, undocking, movement, and berthing of Navy vessels during ship availabilities.  Manages the logistics, material, and manning requirements for vessel movements during docking operations.  Reviews docking work performed by shipwrights, riggers, and line-handling personnel to for compliance with protocols and safety procedures.</t>
  </si>
  <si>
    <t>SYSTEMS ENGINEERING</t>
  </si>
  <si>
    <t>Knowledge and application of systems engineering design and development methodologies, paradigms, tools, and metrics over the lifecycle to optimize value.</t>
  </si>
  <si>
    <t>LIFTING AND HANDLING</t>
  </si>
  <si>
    <t>Provides administrative support for lifting and handling production work and safety.  Verifies proper crane rigging practices and procedures are followed.  Ensures availability of equipment and manpower for operations.  Coordinates workload between various personnel departments.   Offers long-range planning for the timely accomplishment of large or high profile lifting and handling evolutions between various departments.</t>
  </si>
  <si>
    <t>MAINTENANCE OPERATIONS</t>
  </si>
  <si>
    <t>Manages and coordinates maintenance strategies and operations, e.g. work loading production organization, performance metrics, internal controls, policies and procedures, compliance and other business operations related services involved in the effective running of a maintenance process unit in support of the Joint or component commander.</t>
  </si>
  <si>
    <t>PRODUCTION AND SUPPORT</t>
  </si>
  <si>
    <t>Manages the planning, scheduling, execution, control, and resources of the production process in a maintenance activity.</t>
  </si>
  <si>
    <t>BUSINESS ANALYSIS</t>
  </si>
  <si>
    <t>Identifying business needs and determining solutions to business problems.</t>
  </si>
  <si>
    <t>DESIGN AND DEVELOPMENT ENGINEERING</t>
  </si>
  <si>
    <t>Applies knowledge of the concepts and practices associated with all aspects of the technical design and development process utilizing designs and drawings, modeling, prototyping, and production of electronics products.</t>
  </si>
  <si>
    <t>ELECTRONICS ENGINEERING</t>
  </si>
  <si>
    <t>Applies the understanding of the concepts, principles, theories, underlying physics, and methods to design, analyze, test, fabricate, and verify analog or digital electronic (hardware and software) devices or systems.</t>
  </si>
  <si>
    <t>NETWORK SYSTEMS AND TECHNOLOGY</t>
  </si>
  <si>
    <t>Researches, develops, and implements high-speed networks, including advanced networks, to allow data, audio and video communication. This includes electrical, optical, and wireless transmission, telemetry, and satellite communications.</t>
  </si>
  <si>
    <t>CONTRACT PERFORMANCE MANAGEMENT</t>
  </si>
  <si>
    <t>Administer contract by monitoring contracting officer representative’s feedback, contractor performance, and enforcing contractor compliance with contract requirements. Ensure past performance evaluation is initiated to ensure documentation of performance including contracting officer input. Analyze, negotiate, and prepare claims file in order to issue final decisions. Resolve contract performance problems by gathering facts, determining remedies, and initiate remedial actions in order to find and provide a solution.</t>
  </si>
  <si>
    <t>EARNED VALUE MANAGEMENT</t>
  </si>
  <si>
    <t>Knowledge and ability to use a project management technique for measuring project performance and progress in an objective manner.</t>
  </si>
  <si>
    <t>INDUSTRIAL OPERATIONS</t>
  </si>
  <si>
    <t>Monitoring or performing activities for producing specific commodities within an industrial plant.</t>
  </si>
  <si>
    <t>QUALITY MANAGEMENT</t>
  </si>
  <si>
    <t>PRACTICES IN CONSTRUCTION, STRUCTURE</t>
  </si>
  <si>
    <t>Knowledge of how shop or trade functions are performed in different situations related to construction or structure: buildings; bridges; highways and streets; tunnels, sewers, pipelines.  Examples include:  Adhering to standard shop practices in conserving materials, economically accomplishing assignments, etc.  Able to lay out, set up, and perform operations to complete jobs, working from prints, plans, sketches, specifications and oral instructions; manufacture or prepare tools or fixtures, or prepare materials to facilitate work, if relevant to trade; put new ideas into practice; and adhere to good practices such as working to tolerance.  Able to adapt equipment and trade practices to unique problems or contributing to design development.</t>
  </si>
  <si>
    <t>TEST AND EVALUATION</t>
  </si>
  <si>
    <t>Applies an understanding of principles, methods, and tools for planning, execution, evaluation and reporting of test results.</t>
  </si>
  <si>
    <t>SECURITY TECHNICAL SUPPORT</t>
  </si>
  <si>
    <t>Support established security programs (e.g., personnel, physical, information, or industrial security) when such work is required, in addition to general administrative and/or clerical skills, practical knowledge of specific security objectives, programs, methods, and procedures, and skills in carrying out support tasks related to security administration. Perform limited independent duties in carrying out prescribed security support processes in a specialized or general security program office, and/or assist specialists by performing security duties that are usually well defined in terms of what, when, and how the work is to be done.  Establishing and maintaining security records where support employees are expected to recognize, locate, and insert certain kinds of data/information to positions in which employees are responsible for specific activities such as operating an established pass and identification system.</t>
  </si>
  <si>
    <t>DATA PROCESSING SUPPORT AND SERVICES</t>
  </si>
  <si>
    <t>Knowledge of support work involving external data processing sequences, controls, procedures, or user and programming languages for users of digital computer systems to complete work such as: (1) receiving, maintaining, and issuing data storage media for computer operations; (2) collecting and sequentially staging input media with associated program instructions for processing; (3) scheduling the use of computer time for program processing; (4) collecting, maintaining, and distributing program and systems documentation; and (5) collecting raw information, preparing flow charts, and coding in program languages; or, (6) other support functions.</t>
  </si>
  <si>
    <t>ACOUSTICS</t>
  </si>
  <si>
    <t>Accomplish work involving the development, testing, and evaluation of components, subsystems, and systems used to contain, produce, actuate, or carry sound.</t>
  </si>
  <si>
    <t>AERODYNAMICS</t>
  </si>
  <si>
    <t>Performing work involving activities related to the properties responsible for resisting displacement and maintaining altitude of airborne vehicles.</t>
  </si>
  <si>
    <t>DATA MANAGEMENT</t>
  </si>
  <si>
    <t>Plans, develops, implements, and administers systems strategies for the publication, identification, analysis, storage, maintenance, integrity, retrieval and sharing of enterprise data using knowledge of computer hardware, software, and systems.</t>
  </si>
  <si>
    <t>AEROSPACE ENGINEERING</t>
  </si>
  <si>
    <t>Apply knowledge of a wide range of principles, concepts, practices, and methods of professional engineering and scientific work concerning the integration of the aeronautics and astronautics sciences within the broad arena of aviation and space exploration. It includes related materials, equipment, systems, applications, and components; ensure aerospace products (e.g., aircraft, aircraft engines, and propellers) developed for commercial markets comply with applicable laws concerning airworthiness designs, practices, standards, and safety.</t>
  </si>
  <si>
    <t>PROPULSION SYSTEMS</t>
  </si>
  <si>
    <t>Performing work involving production, testing, and evaluation of thrust momentum or change of momentum required to sustain flight of aircraft and/or spacecraft; and/or reciprocating turbine, rocket, ramjet and scramjet engines or their variations.</t>
  </si>
  <si>
    <t>STRUCTURAL INTEGRITY</t>
  </si>
  <si>
    <t>Performing work involving activities related to assuring the structural integrity of aerospace vehicles (e.g., aircraft, spacecraft, helicopters, and missiles); component structures such as wings, fuselage, empennage, rotors, landing gear, pylons, nacelles, engines, drive systems, and propellers.</t>
  </si>
  <si>
    <t>HEALTH CARE DELIVERY ANALYSIS</t>
  </si>
  <si>
    <t>Analyzing the specialized principles and practices of a health care delivery system.</t>
  </si>
  <si>
    <t>HEALTH CARE DELIVERY SYSTEMS</t>
  </si>
  <si>
    <t>The organization of people, institutions, and resources to deliver health care services to meet the health needs of target populations.</t>
  </si>
  <si>
    <t>PATIENT CARE</t>
  </si>
  <si>
    <t>Services rendered by members of the health profession and non-professionals under their supervision for the benefit of the patient.</t>
  </si>
  <si>
    <t>INFORMATION ASSURANCE</t>
  </si>
  <si>
    <t>Applies knowledge of the methods, tools, policies and procedures to certify / accredit and protect controls, systems, data, and networks to develop system designs to ensure confidentiality, integrity, availability, authentication, nonrepudiation.</t>
  </si>
  <si>
    <t>PHYSICS</t>
  </si>
  <si>
    <t>Professional work that advises, administers, supervises, or performs research or other professional and scientific work in the investigation and application of the relations between space, time, matter, and energy in the areas of mechanics, sound, optics, heat, electricity, magnetism, radiation, and atomic or nuclear phenomena</t>
  </si>
  <si>
    <t>Applies configuration management discipline to establish and maintain consistency of a system's performance, functional, and physical attributes with its requirements, design, and operational information throughout its life.</t>
  </si>
  <si>
    <t>Applies knowledge of required Acquisition, contractual, and funding rules; regulations, relationships, and administrative procedures throughout the acquisition life cycle.</t>
  </si>
  <si>
    <t>SYSTEMS DESIGN AND INTEGRATION</t>
  </si>
  <si>
    <t>Applies system engineering principles, methods, and procedures to architect, design, integrate, and evaluate systems, sub-systems, and interfaces to meet requirements.</t>
  </si>
  <si>
    <t>SYSTEMS OPERATION AND MANAGEMENT</t>
  </si>
  <si>
    <t>Develops and enforces standard tools, techniques, and procedures used to install, analyze, operate, support, and maintain software, computers, and related peripherals to achieve efficiency and effectiveness.</t>
  </si>
  <si>
    <t>HEALTH RECORDS MANAGEMENT</t>
  </si>
  <si>
    <t>Classify, store, and secure health records from the time they are created to when they are archived.</t>
  </si>
  <si>
    <t>ABILITY TO USE HAND TOOLS FOR MACHINE SHOP</t>
  </si>
  <si>
    <t>Ability to use Hand Tools, including portable electric and pneumatic tools.  Examples include:  Saws, grinders, drills, cold chisels, hammers, pliers, wrenches, screwdrivers, punches, etc.  Filing of parts including rough filing on lathe and deburring of castings. Hand-reaming for assembly operations to close tolerances.  Using portable grinder to critical tolerances. Forming hemispheres in aluminum without special jigs and fixtures.  Using torque wrenches on precision machinery.</t>
  </si>
  <si>
    <t>ABILITY TO USE SHOP DRAWINGS (MECHANICAL)</t>
  </si>
  <si>
    <t>Ability to analyze and interpret blueprints and other drawings of mechanical objects sufficiently well to understand dimensions, shape, material, finish, etc., and how the various parts fit together. Includes a realization of what computations may be missing, if any, and other details that are furnished by the drawing. The difficulty in reading blueprints is solely difficulty in understanding the drawings, and not the difficulty of laying out or making the articles shown in the drawings.</t>
  </si>
  <si>
    <t>OPERATION OF MACHINE TOOLS</t>
  </si>
  <si>
    <t>Ability to use machine tools.  Examples include:  Drill press, lathe, milling machine.  Operating automatic machines having self-regulated devices which prevent damage to machine, work, or tools.  Operating non-automatic machines.  Setting up and operating with tools such as cutting tools, or facing tools, or counterbores, or drills.  Operating to produce parts, replacing new tools into original positions, adjusting safety devices, clutches, collets, spindle carriers, etc.  Setting up and operating with the involvement of a number of tools and devices such as form tools, cutting tools, die heads, taper and special attachments, index heads, etc.  Setting up and operating to produce parts with irregular and unusual shapes, formed sections, and several close stepped diameters or holes.</t>
  </si>
  <si>
    <t>MAIL SYSTEM PROCEDURES</t>
  </si>
  <si>
    <t>Knowledge of the procedures, practices and guidelines of a mail system, to include preparing and processing incoming and outgoing mail for distribution to their respective destination. Use hand or mail handling machines to time stamp, open, read, sort, and route incoming mail; and address, seal, stamp, fold, stuff, and affix postage to outgoing mail or packages. Duties may also include keeping necessary records and completed forms.</t>
  </si>
  <si>
    <t>MOTOR VEHICLE OPERATION</t>
  </si>
  <si>
    <t>Ability to safely operation a motor vehicle (e.g., commercial vehicle automobiles, jeeps, motorcycles, ambulances, pickup trucks, truck tractors with trailer), a knowledge of State and local traffic laws, collection and delivery points, and availability of parking or stopping areas, and alertness and resourcefulness to avoid accidents.</t>
  </si>
  <si>
    <t>FAMILY SUPPORT SERVICES</t>
  </si>
  <si>
    <t>Administering and/or providing program guidance and/or resources or providing services related to benefits and entitlement programs available for current and former military members and their eligible family members to support individual and family readiness and adaptation to active duty life or exit out of active duty life.</t>
  </si>
  <si>
    <t>AUDIO, VISUAL, AND MULTIMEDIA PRODUCT DEVELOPMENT</t>
  </si>
  <si>
    <t>Develop audio, visual, and multimedia products to meet the information and communication needs of the command and its audiences.</t>
  </si>
  <si>
    <t>COMMUNICATION PLANNING</t>
  </si>
  <si>
    <t>Gather data and provide relevant information that support development of communication plans.</t>
  </si>
  <si>
    <t>COMMUNITY OUTREACH</t>
  </si>
  <si>
    <t>Develop programs and activities to establish, maintain, and enhance public awareness of the command and enable mutually beneficial community relationships.</t>
  </si>
  <si>
    <t>MEDIA RELATIONS MANAGEMENT</t>
  </si>
  <si>
    <t>Establish and maintain professional relationships with the media to inform internal and external audiences about the command.</t>
  </si>
  <si>
    <t>PUBLIC AFFAIRS</t>
  </si>
  <si>
    <t>Methods and activities employed to establish, promote, and maintain a favorable relationship with the public.</t>
  </si>
  <si>
    <t>CLINICAL MEDICINE</t>
  </si>
  <si>
    <t>The practice of medicine or direct service to patients involving the performance of diagnostic, preventive, or therapeutic services to patients in hospitals, clinics, public health programs, diagnostic centers, or in an occupational health program.</t>
  </si>
  <si>
    <t>PUBLIC AFFAIRS CONSULTATION</t>
  </si>
  <si>
    <t>Provide public affairs and communication counsel to leadership and staff, senior and subordinate commands, and others as required to guide interactions between command and its publics.</t>
  </si>
  <si>
    <t>PUBLIC AFFAIRS PROGRAM PERFORMANCE MANAGEMENT</t>
  </si>
  <si>
    <t>Conduct systematic assessments for an organization's essential communication and public affairs practices and implement solutions to optimize public affairs programs.</t>
  </si>
  <si>
    <t>TROUBLESHOOTING (ELECTRONIC EQUIPMENT)</t>
  </si>
  <si>
    <t>Ability to locate malfunctioning circuits, components, etc., using appropriate test equipment within the functional system, and to determine method of repair.  Examples include:  Diagnosing trouble and determining remedy in an electronic circuit, unit, or system. Troubleshooting with instruments such as voltmeters, tube testers, oscillograph, bridges, frequency meters, etc.   Troubleshoot on the basis of instructional manual and drawings.  Visually inspect to detect trouble.</t>
  </si>
  <si>
    <t>CLINICAL PSYCHOLOGY</t>
  </si>
  <si>
    <t>The knowledge and application of the integration of science, theory, and clinical knowledge for the purpose of understanding, preventing, and relieving psychologically based distress or dysfunction and to promote subjective well-being and personal development. It includes the psychological assessment, evaluation, and treatment of patients with problems of personality, emotional adjustment, or mental illness.</t>
  </si>
  <si>
    <t>AIRCRAFT OPERATIONS</t>
  </si>
  <si>
    <t>Responsible for managing programs specific to aircraft (manned and unmanned) and avionics.  Provides advice, develops goals, plans, objectives, requirements, conducts internal reviews.</t>
  </si>
  <si>
    <t>Builds and manages workforce based on organizational goals, budget considerations, and staffing needs.  Ensures that employees are appropriately recruited, selected, appraised, and rewarded; takes action to address performance-based deficiencies.  Manages a multi-sector workforce and a variety of work situations.</t>
  </si>
  <si>
    <t>CASUALTY OPERATIONS</t>
  </si>
  <si>
    <t>Provide class casualty assistance to families when a military member is seriously ill or injured, is placed in a duty status whereabouts unknown (DUSTWUN), or is declared missing and/or Prisoner of War, or passes away.</t>
  </si>
  <si>
    <t>EMERGENCY DISPATCH OPERATIONS</t>
  </si>
  <si>
    <t>Apply knowledge of rules, methods, and procedures to managing the range of operations in a dispatch center (e.g., gathering essential information from callers, dispatching first responders to the scene, coordinating emergency responses among emergency units [security, fire]; providing dispatch and communication support services for police, fire, emergency, and related services.</t>
  </si>
  <si>
    <t>ENERGY PROGRAMS</t>
  </si>
  <si>
    <t>Execute an Energy Program including assessing impacts of legislation, financial management of the program, annual planning and progress reporting (DUERS), managing an energy awareness campaign, validating emerging technologies, evaluating feasibility and providing guidance for implementation of renewable energy systems, and coordinating energy projects.</t>
  </si>
  <si>
    <t>BUSINESS OPERATIONS</t>
  </si>
  <si>
    <t>Responsible for providing the strategic planning, execution, management, and oversight for business-related operations (e.g., budget development and execution analyses; business development; corporate-level management of contract proposals; corporate-level support agreements; facilities and logistics management; administrative management).</t>
  </si>
  <si>
    <t>EVENT PLANNING AND COORDINATION</t>
  </si>
  <si>
    <t>Provide administrative support for special events (e.g., meetings, conferences, social engagements, awards or other ceremonies, distinguished visitors, foreign visitors).</t>
  </si>
  <si>
    <t>PROTOCOL</t>
  </si>
  <si>
    <t>Knowledge of the official procedures or system of rules governing affairs of state or diplomatic occasions to facilitate communication, understanding, and cooperation between individuals, governments and cultures.  Handle international relations for government officials, bodies such the military, universities and colleges, or cultural institutions.</t>
  </si>
  <si>
    <t>LEGISLATIVE AFFAIRS</t>
  </si>
  <si>
    <t>Maintain liaison and relationships with members of Congress and the Executive Branch.  Manage, control, direct, and monitor communications and activities involving Congress and elements of the Department of Defense (DoD), including the Office of Secretary of Defense (OSD), Joint Chiefs of Staff (JCS), the Armed Services, and Defense Agencies.</t>
  </si>
  <si>
    <t>POSTAL OPERATIONS</t>
  </si>
  <si>
    <t>Apply knowledge of U.S. Postal Service laws, rules and regulations to postal operations management (e.g., all actions required to dispatch mail for movement from its point of origin to its ultimate destination) and provide associated services.</t>
  </si>
  <si>
    <t>SEXUAL ASSAULT AND PREVENTION RESPONSE PROGRAM (SAPR)</t>
  </si>
  <si>
    <t>Eliminate sexual assault through a balance of focused education, comprehensive response, compassionate advocacy, and just adjudication in order to promote professionalism, respect, and trust, while preserving Navy mission readiness. Promote and foster a culturally aware and informed Navy respectful of all, intolerant of sexual assault.</t>
  </si>
  <si>
    <t>RANGE OPERATIONS</t>
  </si>
  <si>
    <t>The skill and use of range facilities (sea, air, land), sites, equipment, personnel, Special Use Airspace (SUA), assigned and approved frequency spectrum, as well as other non-Navy range resources and assets necessary for the safe conduct of operational missions.</t>
  </si>
  <si>
    <t>COMMUNICATIONS AND MEDIA</t>
  </si>
  <si>
    <t>Knowledge of the production, communication, and dissemination of information and ideas via written, oral, and visual media.</t>
  </si>
  <si>
    <t>COMPLIANCE INSPECTION</t>
  </si>
  <si>
    <t>Knowledge of the guidelines, regulations, and procedures associated with compliance inquiries, including application of compliance rules and criteria; ability to make determinations that work conditions are in or out of compliance with regulations.</t>
  </si>
  <si>
    <t>CONTRACT MANAGEMENT</t>
  </si>
  <si>
    <t>Knowledge of various types of contracts, techniques for contracting or procurement, and contract negotiation and administration; oversight of contractor performance.</t>
  </si>
  <si>
    <t>EXPLOSIVES SAFETY MANAGEMENT</t>
  </si>
  <si>
    <t>Applies knowledge of explosives safety laws, policies, publications, rules, procedures, methods, standards and practices (e.g., joint NATO and international, federal agency standards) to complete work.  Ensures safety measures are used for the proper handling, transporting, storage, and disposal of explosive materials, ammunition, or ordnance.</t>
  </si>
  <si>
    <t>HAZARDOUS MATERIALS</t>
  </si>
  <si>
    <t>Knowledge of hazardous materials and waste and their uses, interactions, dangers, precautions, production, handling, storage, and disposal.</t>
  </si>
  <si>
    <t>HEALTH PHYSICS</t>
  </si>
  <si>
    <t>Knowledge of the concepts, principles, theories, and methods pertaining to the protection of people, their environment, and equipment from ionizing and non-ionizing radiation hazards and the control of radioactive material.</t>
  </si>
  <si>
    <t>INDUSTRIAL HYGIENE</t>
  </si>
  <si>
    <t>Science within the broad field of occupational health and safety which is concerned with the anticipating, recognizing, evaluating, and controlling of environmental conditions or stresses arising in or from the workplace which may cause  workers' injury, illness, impairment, or affect the well being of workers.</t>
  </si>
  <si>
    <t>MISHAP/ACCIDENT INVESTIGATION</t>
  </si>
  <si>
    <t>Knowledge of guidelines, regulations, and procedures associated with accident investigation, including preservation of the accident scene, root cause analysis, and evidence detection and handling.</t>
  </si>
  <si>
    <t>SAFETY AND HEALTH</t>
  </si>
  <si>
    <t>Knowledge, capabilities, and practice associated with Department of Defense, Federal OSHA and applicable international health and safety regulations, policies and procedures used to develop and implement mishap and environmental health prevention practices and measures in all work places. Develops and analyzes policy. Manages and assesses the effectiveness of health and safety programs and practices designed to prevent injury to personnel and loss of property in the industrial work environment. Promotes the health and well-being of employees.</t>
  </si>
  <si>
    <t>SAFETY ENGINEERING</t>
  </si>
  <si>
    <t>Knowledge of the concepts, principles, theories, and methods to identify, control, mitigate, and eliminate safety hazards or minimize safety risk in the design and use of facilities, equipment, operations,
and work processes.</t>
  </si>
  <si>
    <t>SAFETY AND OCCUPATIONAL HEALTH (SOH) HAZARD IDENTIFICATION</t>
  </si>
  <si>
    <t>Identify and assess potential or actual hazards of an agent, object, or activity that could cause, or is causing, negative Safety and Occupational Health (SOH) outcomes.  Examine or formally evaluate the hazards with the appropriate measurements, tests, equipment, and/or gauges.  Determine compliance with requirements, standards, and best practices.</t>
  </si>
  <si>
    <t>CONTAMINATION SITES</t>
  </si>
  <si>
    <t>Plan environmental methods or procedures involving identification and cleanup of contaminated sites.</t>
  </si>
  <si>
    <t>WASTE/WASTEWATER SYSTEMS</t>
  </si>
  <si>
    <t>Apply knowledge involving refuse, solid, and hazardous waste collection, disposal systems of wastewater and sewage. Prepare environmental documentation for water resources, regulatory program compliance, data management and analysis, and field work. Perform work involving domestic, storm, and industrial wastewater collection, treatment, and disposal facilities.</t>
  </si>
  <si>
    <t>WATER SYSTEMS</t>
  </si>
  <si>
    <t>Apply knowledge of the principles and concepts of multi-disciplinary engineering primarily involving water supply, treatment, and distribution systems.</t>
  </si>
  <si>
    <t>REAL ESTATE</t>
  </si>
  <si>
    <t>Knowledge of real estate principles, practices, markets, and values.</t>
  </si>
  <si>
    <t>CHILDHOOD EDUCATIONAL SERVICES</t>
  </si>
  <si>
    <t>Childhood educators create learning environments that are healthy, respectful, supportive, and challenging for children through their understanding of children's characteristics and needs, and of multiple interacting influences on children's development and learning (physical, social, psychological, and cultural factors).   Educators positively interact with students and create safe learning environments that are conducive to learning.  Educators design lesson plans to meet students' needs using an understanding of development, maturation, learning, and child development theories and how they connect.  They apply best practices and appropriate teaching strategies to effectively plan and teach the curriculum, and they design/select and administer effective assessments to measure learning.  They are able to identify and address student's needs.  Educators remain current on new teaching strategies based on new research so they can modify their teaching strategies and style.</t>
  </si>
  <si>
    <t>HEALTH CARE EDUCATION</t>
  </si>
  <si>
    <t>MEDICAL ASSESSMENT / DIAGNOSIS</t>
  </si>
  <si>
    <t>Execute the medical process to assess, diagnose, implement, and evaluate care in concert with other health care disciplines.</t>
  </si>
  <si>
    <t>INTERIOR DESIGN</t>
  </si>
  <si>
    <t>Applies knowledge from a variety of fields such as interior construction, contracting, facility operation, aesthetics, psychology, and management to perform assignments involving the designing of interior environments to promote employee productivity, health ,and welfare, and/or the health and welfare of the public. It includes investigating, identifying, and documenting client needs; analyzing needs, proposing options, and working with the client to develop specific solutions; developing design documents, including contracts, working drawings, and specifications; and managing design projects performed in-house or by contract.</t>
  </si>
  <si>
    <t>PHARMACY SPECIALTIES</t>
  </si>
  <si>
    <t>Knowledge and application of concepts, principles, and theories in a specialized area of clinical pharmacy practice (e.g., ambulatory care, nuclear, nutrition support, oncology, pharmacotherapy, critical care, pediatric and geriatric pharmacy and psychiatric pharmacy) required to formulate individualized pharmaceutical care plans and product recommendation/selection.</t>
  </si>
  <si>
    <t>PHARMACY PROCEDURES</t>
  </si>
  <si>
    <t>Knowledge of medication prescribing principles and prescription filling and dispensing processes.</t>
  </si>
  <si>
    <t>PHARMACY LAWS, REGULATIONS, AND PROFESSIONAL STANDARDS</t>
  </si>
  <si>
    <t>Knowledge of and ability to apply Federal and State laws, acts, and professional standards to the storage, compounding, dispensing, and disposal of drugs, as well as disclosure of patient information; includes laws and standards defined by the United States Pharmacopoeia (USP), The Joint Commission (TJC), Food and Drug Administration (FDA), Drug Enforcement Agency (DEA), and Health and Human Services (HHS).</t>
  </si>
  <si>
    <t>PHARMACY EQUIPMENT / AUTOMATION</t>
  </si>
  <si>
    <t>Knowledge of and ability to operate basic and specialized drug compounding, preparation, distribution, dispensing, and storage equipment such as automated dispensing cabinets, real time locator systems (RTLS), laminar flow hoods, and unit dose packaging machine.</t>
  </si>
  <si>
    <t>PHARMACOTHERAPY</t>
  </si>
  <si>
    <t>Knowledge of and ability to apply the principles of pharmacology and pathophysiology to ensure safe, appropriate, and economical use of drugs in the setting of patient care.</t>
  </si>
  <si>
    <t>PHARMACEUTICAL CALCULATIONS</t>
  </si>
  <si>
    <t>Knowledge of basic pharmaceutical math to include aligation, dosage calculation, pediatric and geriatric dosing, weight-to-weight and weight-to- volume calculations.</t>
  </si>
  <si>
    <t>HYDRODYNAMICS</t>
  </si>
  <si>
    <t>The application of scientific theories and principles concerning motion, water, and/or liquids to analyze forces acting on or exerted by fluids.</t>
  </si>
  <si>
    <t>NAVAL ARCHITECTURE</t>
  </si>
  <si>
    <t>Knowledge of and performing professional engineering and scientific work in the areas of form, strength, stability, performance, and operational characteristics of marine structures and waterborne vessels; and all types of naval crafts and ships operating on, below, and just above the sea surface. Naval architecture involves basic and applied research, design, development, design evaluation and calculations during all stages of the life of a marine vehicle.</t>
  </si>
  <si>
    <t>SHIP DESIGN</t>
  </si>
  <si>
    <t>Involves ship design and calculations for existing ships being altered (by means of conversion, rebuilding, modernization, or repair) and for new ships.</t>
  </si>
  <si>
    <t>SHIP SYSTEM DESIGN</t>
  </si>
  <si>
    <t>Planning and executing engineering efforts to develop and approve designs for building, restructuring, or repairing systems on ships, as well as the maintenance and operation of such systems.</t>
  </si>
  <si>
    <t>HUMAN FACTORS</t>
  </si>
  <si>
    <t>Knowledge of the principles, methods, and tools used to identify and apply information about human behavior, abilities, limitations, and other characteristics to the design of tools, machines, systems, tasks, jobs, and environments for effective human use.</t>
  </si>
  <si>
    <t>RADIOLOGICAL SAFETY</t>
  </si>
  <si>
    <t>Policies, procedures, and activities performed to protect personnel and the environment from radiological hazards.</t>
  </si>
  <si>
    <t>INDUSTRIAL ENGINEER</t>
  </si>
  <si>
    <t>Knowledge and applying the design, measurement, analysis, evaluation, and control of production and service operations and systems, and their associated management processes. To examine and design the integration of people, information, equipment, automation methods, and materials to achieve optimum quality and productivity in the performance of operating systems. Their activities typically include production planning and control; quality and management control systems; financial planning and cost analyses; inventory, equipment, warehouse, and materials management; simulations and mathematical modeling; manufacturing systems; and work station design.</t>
  </si>
  <si>
    <t>PHYSICAL  SCIENCE CONCEPTS, PRINCIPLES, AND PRACTICES</t>
  </si>
  <si>
    <t>Applies knowledge of a wide range of principles, concepts, practices, and methods of astronomy, chemistry, geology, physics, geophysics, health physics, metallurgy, and oceanography to support engineers and scientists in the lab and field. Support comes from collecting of samples or data, helping to refine testing methods, and use of equipment or instruments to perform testing for scientific studies, operational programs, and basic and applied research.  Experienced workers may also devise novel approaches to problems and situations.</t>
  </si>
  <si>
    <t>CHEMICAL PRINCIPLES, THEORIES, AND PRACTICES</t>
  </si>
  <si>
    <t>Professional work, activities, and practices that include the investigation, analysis, and interpretation of the composition, molecular structure, and properties of substances, the transformations which they undergo, and the amounts of matter and energy included in these transformations.</t>
  </si>
  <si>
    <t>SURVEYING</t>
  </si>
  <si>
    <t>Knowledge of the concepts, principles, theories, and methods used in the measurement or determination of land boundaries, distances, elevations, areas, angles, and other features of the earth’s surface.</t>
  </si>
  <si>
    <t>GEOGRAPHICAL INFORMATION SYSTEMS (GIS)</t>
  </si>
  <si>
    <t>Work that involves the knowledge and skill to use a geographical information system (GIS) to capture, store, manipulate, analyze, manage, and present all types of spatial or geographical data.</t>
  </si>
  <si>
    <t>GEOGRAPHY / MAPPING</t>
  </si>
  <si>
    <t>Geography work observes the phenomena of the earth and attempts to put them into meaningful perspective.  Subjects of geographic observation include land forms and terrain, natural resources, climate, plant and animal environments, and man's natural and institutional environments. Geographers synthesize, analyze, and interpret geographic information/results for the production of accurate maps, charts, and gazetteers.</t>
  </si>
  <si>
    <t>HOUSING MANAGEMENT</t>
  </si>
  <si>
    <t>Manage, administer, and coordinate programs or projects to determine the need to provide housing, ensuring efficient use of inventory. Develop, coordinate and ensure compliance with Housing policy. Evaluate the effectiveness of programs to make Program-wide improvements by administering customer/resident satisfaction surveys. Ensure fiscal accountability and prepare housing requirements to support programming of resources throughout the future years’ defense plan. Provide Program-wide management, operation, and maintenance of housing facilities and customer support services.</t>
  </si>
  <si>
    <t>RELIABILITY AND DEPENDABILITY AS A MOTOR VEHICLE OPERATOR</t>
  </si>
  <si>
    <t>The ability to be trusted to do or provide what is needed and the ability to provide the same results on successive trials. Reliability and dependability is judged in terms of past performance in school, as a citizen in the community, and in jobs that may be different from the position being filled.  Able to render continuous and dependable service in situations relevant to the position.</t>
  </si>
  <si>
    <t>CHEMICAL ENGINEERING</t>
  </si>
  <si>
    <t>Apply knowledge of a wide range of principles, concepts, practices, and methods of professional engineering and scientific work involving chemical processes utilized by industries and scientific technologies to produce useful products and systems; and the use of mass, momentum, and energy transfers together with thermodynamics and chemical kinetics to explore, extend, improve, and provide for existing and potential chemical and biochemical conversion processes.</t>
  </si>
  <si>
    <t>BIOENGINEERING AND BIOMEDICAL ENGINEERING</t>
  </si>
  <si>
    <t>Apply knowledge of a wide range of principles, concepts, practices, and methods of professional engineering and scientific work exploring and using biotechnology to:  enrich practices, techniques, and knowledge in the medical, physiological, and biological sciences;  enhance and ensure the health, safety, and welfare of living (i.e., human and animal) systems; create and improve designs, instrumentation, materials, diagnostic and therapeutic devices, artificial organs, medical systems, and other devices (e.g., systems, equipment, application programs, and components) needed in the study and practice of medicine with living systems</t>
  </si>
  <si>
    <t>MEDICAL EQUIPMENT MANAGEMENT</t>
  </si>
  <si>
    <t>Process involving medical equipment budgeting, program planning, procurement, acquisition, and advisory services on the strategic uses of medical equipment and program compliance with healthcare accreditation standards, such as: research and development of new and revised medical devices and new uses of existing medical devices;  review and approval of the testing, evaluation, and manufacturing of medical devices; application of human factors engineering in the design and operation of medical devices and healthcare delivery systems.</t>
  </si>
  <si>
    <t>RELIABILITY AND DEPENDABILITY AS A FORKLIFT OPERATOR</t>
  </si>
  <si>
    <t>RELIABILITY AND DEPENDABILITY AS A TRACTOR OPERATOR</t>
  </si>
  <si>
    <t>WASTE, FRAUD, AND ABUSE</t>
  </si>
  <si>
    <t>Applies knowledge of laws, rules, and regulations as they apply to extravagant, careless, or needless expenditure of government funds or the consumption or misuse of government property or resources, resulting from deficient practices, systems, controls, or decisions to identify and eliminate fraud, waste, mismanagement and inefficiencies.</t>
  </si>
  <si>
    <t>INVESTIGATIONS</t>
  </si>
  <si>
    <t>Uses knowledge of the guidelines, regulations, and procedures associated with investigations of wrong doing (civil or administrative action) to complete assignments, including evidence detection and handling and drawing appropriate factual inferences and conclusions.</t>
  </si>
  <si>
    <t>RELIABILITY AND DEPENDABILITY AS AN ENGINEERING EQUIPMENT OPERATOR</t>
  </si>
  <si>
    <t>RELIABILITY AND DEPENDABILITY AS A CRANE OPERATOR</t>
  </si>
  <si>
    <t>INTERNAL CONTROLS</t>
  </si>
  <si>
    <t>Administer an internal control program to safeguard the integrity of programs by reducing risk exposure.  Evaluate and report on the effectiveness of internal controls (ICs) throughout an organization and make corrections when necessary.</t>
  </si>
  <si>
    <t>OCEANOGRAPHY</t>
  </si>
  <si>
    <t>Professional scientific work engaged in the collection, measurement, analysis, evaluation and interpretation of natural and physical ocean phenomena, such as currents, circulations, waves, beach and near-shore processes, chemical structure and processes, physical and submarine features, depth, floor configuration, organic and inorganic sediments, sound and light transmission, color manifestations, heat exchange, and similar phenomena (e.g., biota, weather, geological structure, etc.).  Work plans, organizes, conducts, and administers seagoing and land-based study and research of ocean phenomena for the purpose of interpreting, predicting, utilizing and controlling ocean forces and events.</t>
  </si>
  <si>
    <t>LEGAL SUPPORT</t>
  </si>
  <si>
    <t>Work that supervises, leads, or performs legal assistance work that requires specialized knowledge of processes, procedures, and practices to support legal activities.</t>
  </si>
  <si>
    <t>LEGAL, GOVERNMENT AND JURISPRUDENCE</t>
  </si>
  <si>
    <t>Knowledge of laws, legal codes, court procedures, precedents, legal practices and documents, Government regulations, executive orders, agency rules, Government organization and functions, and the democratic political process.</t>
  </si>
  <si>
    <t>ANALYTICAL INSTRUMENTATION</t>
  </si>
  <si>
    <t>Use of laboratory equipment to measure the sensitivity or selectivity of physical or chemical properties of samples or data.  Users will select and apply the appropriate measuring tools for assignments.  Users install, monitor, and ensure equipment, power sources, and data transmission/recording systems are functional, and they test and calibrate equipment.  Users may make minor repairs to instruments.</t>
  </si>
  <si>
    <t>GEOPHYSICS</t>
  </si>
  <si>
    <t>Scientific work that applies knowledge of the principles and techniques of geophysics and related sciences in the investigation, measurement, analysis, evaluation, and interpretation of geophysical phenomena and artificially applied forces and fields related to the structure, composition, and physical properties of the earth and its atmosphere.</t>
  </si>
  <si>
    <t>GEOLOGY</t>
  </si>
  <si>
    <t>Scientific work that applies knowledge of the principles and theories of geology and related sciences in the collection, measurement, analysis, evaluation, and interpretation of geologic information concerning the structure, composition, and history of the earth.</t>
  </si>
  <si>
    <t>METEOROLOGICAL SUPPORT</t>
  </si>
  <si>
    <t>Responsibilities involve technical work in weather forecasting, observation, documentation, research, or other areas of meteorology that do not require full professional knowledge in meteorology. Meteorological technicians observe and analyze weather elements or predict the effects of weather in the atmosphere and on the earth’s surface using practical knowledge of meteorological equipment, principles, and methods, as well as skill in collecting data, making observations, forecasting weather, and verifying data.</t>
  </si>
  <si>
    <t>RELIABILITY AND DEPENDABILITY AS A BRAKER-SWITCHER</t>
  </si>
  <si>
    <t>RELIABILITY AND DEPENDABILITY AS A CONDUCTOR</t>
  </si>
  <si>
    <t>VISUAL INFORMATION EQUIPMENT AND SUPPLIES MANAGEMENT</t>
  </si>
  <si>
    <t>Manage the availability and operation of visual information equipment, supplies, and systems to ensure material readiness and operational performance.</t>
  </si>
  <si>
    <t>STILL PHOTOGRAPHY PRODUCTION</t>
  </si>
  <si>
    <t>Capture subject matter in still photographic images to convey ideas within visual information products.</t>
  </si>
  <si>
    <t>PROCESSING IMAGES</t>
  </si>
  <si>
    <t>Work involves creating, manipulating, enhancing, or reproducing images to create desired effects for images.  It requires familiarity with the range of equipment peculiar to individual assignment such as film and negative processors (both automated and manual), printers, enlargers, duplicators, filmstrip generators, contact printers, and vacuum frames to more specialized equipment used for high precision or high resolution processing, such as manual and computerized rectifiers, digital imaging software, and orthophoto printers. It also includes the use of special purpose equipment and techniques used for repairing and duplicating film or prints.</t>
  </si>
  <si>
    <t>RELIABILITY AND DEPENDABILITY AS A DECKHAND</t>
  </si>
  <si>
    <t>DIGITAL VIDEO DEVELOPMENT</t>
  </si>
  <si>
    <t>Record or edit digital footage and audio that will convey intended message to, or have the desired effect on, the intended audience.</t>
  </si>
  <si>
    <t>ASTRONOMY AND SPACE</t>
  </si>
  <si>
    <t>Professional work that applies the principles and techniques of astronomy and physics in the investigation and interpretation of the physical properties, composition, evolution, position, distance, and motion of extraterrestrial bodies and particles in space.  Astronomers, astrophysicists, and space scientists perform scientific studies in celestial mechanics, navigation, and positional astronomy to provide precise astronomical data for practical applications, serving the defense, scientific, commercial, and civilian communities.</t>
  </si>
  <si>
    <t>METEOROLOGY</t>
  </si>
  <si>
    <t>Professional work in meteorology (the science concerned with the earth's atmospheric envelope and its processes) that includes the collection, analysis, evaluation, and interpretation of meteorological data to predict weather and determine climatological conditions for specific geographical areas; the development of new or the improvement of existing meteorological theory; and the development or improvement of meteorological methods, techniques, and instruments.  This type of work requires full professional knowledge and application of meteorological methods, techniques, and theory.</t>
  </si>
  <si>
    <t>COLLECTIONS</t>
  </si>
  <si>
    <t>Work that performs the duties and responsibilities related to the collection of artifacts.  Work includes the planning to establish, develop, and/or expand a collection and the arrangements for its documentation and physical preservation.  The management of a large or rare collection requires arrangements and machinery for lending and borrowing materials with other museums or collections.  It uses knowledge of preservation and storage as well as the planning, establishment, and maintenance of cataloging records and procedures.</t>
  </si>
  <si>
    <t>EXHIBITS</t>
  </si>
  <si>
    <t>Work performed to develop new exhibits or making major changes to existing ones.  Work includes the planning, designing, and development of exhibits that involves research on the use of collections and the application of effective educational methods.  Exhibits tell the story of the subject matter and require artistic ability, language facility, creativity for presentation, and other intangible qualities inherent in teaching situations.</t>
  </si>
  <si>
    <t>PUBLIC EDUCATIONAL SERVICES</t>
  </si>
  <si>
    <t>Provide instruction on topics of interest or need to an audience who is external to the organization. Helps others outside the organization to learn using formal or informal methods.  Collaborates with other professionals as appropriate on instructional topics to be delivered to individuals outside the organization.  Increases an external audience's knowledge on a specific subject matter.</t>
  </si>
  <si>
    <t>FREIGHT CLASSIFICATION</t>
  </si>
  <si>
    <t>Work involves the determining of the appropriate classifications for various items or commodities by referencing published classification guides.  It also includes the study of the transpiration characteristics of items or commodities which are new or not usually shipped in commercial channels.  May developed narrative and exhibit materials to request new classifications or classification adjustments.  Prepares materials to be presented before representatives of the carriers, regulatory bodies, and the courts.</t>
  </si>
  <si>
    <t>FREIGHT RATE AUDITING</t>
  </si>
  <si>
    <t>Work involves pre-audit and post-audit functions that follow the shipment of goods by reviewing the charges covering the shipment and all accessorial charges for services performed. Pre-audit work is conducted prior to the payment of the freight bill and involves studying bills on the basis of careful tariff inspections to verify any corrections required or made in the billing is authorized in the tariff.  Post-audit functions are performed after the bill has been paid by verifying that all factors and possible classification and route combinations are investigated and applied in order to obtain the lowest applicable rate for the service rendered.</t>
  </si>
  <si>
    <t>FREIGHT RATING AND ROUTING</t>
  </si>
  <si>
    <t>Work involves the determining of the appropriate, legally acceptable, and most economical rates and routes for the movement of domestic and foreign freight via a variety of modes of transportation.  Uses published classifications, tariffs, and tariff routings to make plans and decisions on rates and the routes selected for the movement of freight.  May develop narrative and exhibit material and related information to request and negotiate new or revised rates.</t>
  </si>
  <si>
    <t>FOREST MANAGEMENT</t>
  </si>
  <si>
    <t>Knowledge of the concepts, principles, and theories of silviculture and forest ecology, forest use, management, harvesting, conducting inventories, regeneration, sustainability, and conservation; and the role of disturbances in timberland resources.</t>
  </si>
  <si>
    <t>MAPPING SUPPORT</t>
  </si>
  <si>
    <t>Work involves the production of accurate maps, charts, or gazetteers.  Positions perform work that is responsible for the processes, practices, equipment, methods, and techniques involved in gathering required data and/or constructing new or revised maps, charts, and related cartographic products.</t>
  </si>
  <si>
    <t>EDITING</t>
  </si>
  <si>
    <t>Editing encompasses the review of communication materials prepared or developed by others. The editing process verifies the material conveys the intended message, is logically arranged, and presents facts. It includes determining if the communication is the proper length and tone, or if the language and/or organization of the content used is appropriate to the intended audience. An editor makes necessary adjustments to refine the materials, as needed, and looks at the text for clarity, accuracy, and style used.  Editors will consult on design and graphics, and prepare material for printing or publishing.</t>
  </si>
  <si>
    <t>VISUAL INFORMATION CONSULTATION</t>
  </si>
  <si>
    <t>Provide visual information counsel to internal and external entities as required to guide interactions between communicators and audiences.</t>
  </si>
  <si>
    <t>STATIC ARTWORK DEVELOPMENT</t>
  </si>
  <si>
    <t>Transform descriptions of subject matter into static artwork to convey ideas within visual information products.</t>
  </si>
  <si>
    <t>PRINT PRODUCT DEVELOPMENT</t>
  </si>
  <si>
    <t>Present subject matter information in visual form in order to convey intended message to, or have the desired effect on, the intended audience.</t>
  </si>
  <si>
    <t>NON-INTERACTIVE VISUAL PRODUCT CREATION</t>
  </si>
  <si>
    <t>Create linear visual products without user interactive capabilities in order to convey intended message to, or have the desired effect on, the intended audience.</t>
  </si>
  <si>
    <t>MOTION GRAPHICS DEVELOPMENT</t>
  </si>
  <si>
    <t>Create special effects, animation, or other visual images depicting graphics in motion for use in multimedia products that will convey intended message to, or have the desired effect on, the intended audience.</t>
  </si>
  <si>
    <t>INTERACTIVE VISUAL PRODUCT CREATION</t>
  </si>
  <si>
    <t>Develop non-linear presentations with user interactive capabilities that integrate multiple forms of media content in order to convey intended message to, or have the desired effect on, the intended audience.</t>
  </si>
  <si>
    <t>INSTRUCTIONAL SYSTEMS</t>
  </si>
  <si>
    <t>Work involves developing curricula, preparing texts or materials, constructing tests and measurement devices, advising on the design of instructional systems and application of instructional technology, and developing programs for staff and faculty development.</t>
  </si>
  <si>
    <t>AUDIO,VISUAL,AND MULTIMEDIA PRODUCT DEVELOPMENT</t>
  </si>
  <si>
    <t>COMMUNICATION AND MEDIA</t>
  </si>
  <si>
    <t>TRANSLATING/INTERPRETING LANGUAGE</t>
  </si>
  <si>
    <t>Work involves using knowledge of sign language, or of the structure and content of a foreign (non-English) language, including the meaning and spelling of words, rules of composition, and grammar to translate or interpret language.  An interpreter's work involves listening to a speaker in one language, grasping the content of what is being said, and paraphrasing it into a different/target language.  An interpreter must be able interpret speech in both directions on the spot.  A translator will transform source text into a comprehensible and equivalent target text using the resources and cultural nuances of that target language.</t>
  </si>
  <si>
    <t>LIBRARY SCIENCE</t>
  </si>
  <si>
    <t>Work involving the collecting, preserving, cataloging, and making available books or information in libraries.  Librarians look at how people interact with classification systems and technology; how information is acquired, evaluated, and applied by users; and makes determinations on what is contained within the library resources (acquires new or updated material, removes material, identifies new sources of information to meet users needs).</t>
  </si>
  <si>
    <t>MUSEUM SUPPORT</t>
  </si>
  <si>
    <t>Performing support duties to restore, maintain, or prepare objects in museum collections for storage, research, or exhibit; and other similar support work within an organization.</t>
  </si>
  <si>
    <t>LANDSCAPE ARCHITECTURE</t>
  </si>
  <si>
    <t>Knowledge of the concepts, theories, studies, and practices used in the planning, designing, construction, and adaptation of outdoor features, taking into consideration recreation planning, requirements, aesthetic value, and compatibility with other developments and resources.</t>
  </si>
  <si>
    <t>FIRE MANAGEMENT</t>
  </si>
  <si>
    <t>Knowledge of the concepts, principles, and theories of fire management, including the characteristics, behavior, and ecology of fire; methodologies, strategies, and equipment used in prescribed fires; fire detection, prevention, and suppression strategies; and integration of fire with natural resource management.</t>
  </si>
  <si>
    <t>CLINICAL LABORATORY SCIENCE</t>
  </si>
  <si>
    <t>Knowledge of the theory and practice of hematology, clinical chemistry, microbiology, immunology, immunohematology, physiological relationships to test results, laboratory procedures and quality assurance controls, test and research design and implementation, analytic techniques, laboratory management, data development and reporting, medical informatics, and professional standards and regulations to  manage, supervise, lead, and/or perform professional clinical laboratory science work supporting the detection, diagnosis, and treatment of disease or develop, implement and oversee policy related to health quality and safety standards for laboratories.</t>
  </si>
  <si>
    <t>AUDITING CONCEPTS, POLICIES, AND PRINCIPLES</t>
  </si>
  <si>
    <t>Apply the Federal Acquisition Regulation (FAR), Generally Accepted Government Auditing Standards (GAGAS), Generally Accepted Auditing Standards (GAAS), fiscal law, internal controls, policies, regulations, principles, standards and procedures governing audit activities.</t>
  </si>
  <si>
    <t>AUDIT PLANNING AND MANAGEMENT</t>
  </si>
  <si>
    <t>Evaluates audit programs to ensure an appropriate risk-based audit approach, monitors audit progress and reviews working papers and audit reports to ensure audits are properly documented and accomplished in accordance with Generally Accepted Government Auditing Standards (GAGAS) and Generally Accepted Auditing Standards (GAAS).</t>
  </si>
  <si>
    <t>AUDIT REPORTING</t>
  </si>
  <si>
    <t>Analyzes, reconciles and prepares audit information to produce required audit reports, statements and other documentation in accordance with Generally Accepted Government Auditing Standards (GAGAS) or Generally Accepted Auditing Standards (GAAS).</t>
  </si>
  <si>
    <t>DECISION SUPPORT - AUDIT EXECUTION</t>
  </si>
  <si>
    <t>Conducts audits in accordance with Generally Accepted Government Auditing Standards (GAGAS) or Generally Accepted Auditing Standards (GAAS) to provide value-added recommendations that enable better utilization of resources and improvement of mission effectiveness.</t>
  </si>
  <si>
    <t>PUBLISHING CONCEPTS, PRACTICES, AND STANDARDS</t>
  </si>
  <si>
    <t>The activities involved in the acquisition, copy editing, production, printing (and its electronic equivalents), marketing, and distribution or dissemination of literature, music, or information for the purpose of making information available to the public.</t>
  </si>
  <si>
    <t>NUCLEAR ENGINEERING</t>
  </si>
  <si>
    <t>Knowledge of the concepts, principles, theories, and application of nuclear technologies including research, development, construction, operation, testing, and maintenance of nuclear reactors, radiation generating devices, and associated systems and equipment.</t>
  </si>
  <si>
    <t>COLLECTION OPERATIONS</t>
  </si>
  <si>
    <t>Develops and demonstrates operational knowledge of capabilities and accesses of the collection disciplines, strengths and weaknesses of specific technical sensors/platforms, and human sources in area of responsibility. Executes collection using appropriate collection strategies and within the priorities established through the collection management process.</t>
  </si>
  <si>
    <t>COLLECTIONS RESOURCES MANAGEMENT</t>
  </si>
  <si>
    <t>Receives and analyzes customer requirements, determines resource availability and capability, prioritizes and develops collection strategies, identifies task collection resources, evaluates performance and/or reporting, and updates collection planning.</t>
  </si>
  <si>
    <t>COLLECTION SYSTEMS CAPABILITIES</t>
  </si>
  <si>
    <t>Gains and applies knowledge of capabilities, limitations, and accesses of the intelligence source disciplines, strengths and weaknesses of specific technical sensors/platforms, and human sources in area of responsibility. Knowledge of IC collection management processes, systems, and tools. Demonstrates knowledge of collection strategies, targeting, assessment and methodology, feedback, and source validation/vetting processes.</t>
  </si>
  <si>
    <t>CUSTOMER OPERATIONS AND REQUIREMENTS</t>
  </si>
  <si>
    <t>Applies knowledge of relevant customer organizations or operations (e.g., military, policy-makers, and law enforcement), including how to translate requirements to provide appropriate output or response to meet customer needs.</t>
  </si>
  <si>
    <t>NATIONAL SECURITY</t>
  </si>
  <si>
    <t>Understands the role of military leaders and armed forces in the development of national security and foreign policies; classical methods of maintaining peace; military-civilian relations in the developed and less developed states; the impact of rapid technological change and weaponry in international politics; and the role of the military in the shaping of war and peace.</t>
  </si>
  <si>
    <t>PROCESSING AND EXPLOITING CAPABILITIES</t>
  </si>
  <si>
    <t>Demonstrates knowledge of how relevant intelligence (INTs) are processed from collection to dissemination and demonstrates knowledge of INT report formats and terminology. Understands capabilities and limitations of information processing and exploitation techniques associated with each INT.</t>
  </si>
  <si>
    <t>RESEARCHING</t>
  </si>
  <si>
    <t>Identifies a need for and knows where or how to gather information. Obtains, evaluates, organizes, and maintains information.</t>
  </si>
  <si>
    <t>AUDIO/HEARING SUPPORT</t>
  </si>
  <si>
    <t>Work includes aid or technician duties performed to help support medical or health care personnel involving the ears or hearing (audio).</t>
  </si>
  <si>
    <t>NUTRITION SERVICES</t>
  </si>
  <si>
    <t>Work includes aid or technician duties performed to help support medical or health care personnel that involves the dietary or nutritional needs of patients.</t>
  </si>
  <si>
    <t>OPTIC/VISION SUPPORT</t>
  </si>
  <si>
    <t>Work includes aid or technician duties performed to help support medical or health care personnel that involves the eyes or vision (optic).</t>
  </si>
  <si>
    <t>MATERIALS ENGINEERING</t>
  </si>
  <si>
    <t>Knowledge of the concepts, principles, theories, and methods related to the composition, structures, and properties of materials, their use, behavior and performance under environmental influences, and the identification, processing, and manufacture of optimal materials for various applications.</t>
  </si>
  <si>
    <t>INDUSTRIAL ENGINEER SUPPORT</t>
  </si>
  <si>
    <t>Responsibilities involve technical work on include the planning, designing, analyzing, improving, and installing work systems comprised of employees, materials, and equipment, for use in producing products, rendering services, repairing equipment, or moving and storing supplies and equipment  that does not require full professional knowledge in Industrial Engineering.  Typically work also involves studies of engineered time standards, methods engineering, layout designs of work centers, control systems, materials handling, or manpower utilization. The work requires knowledge of, and skill in applying, the principles and techniques of industrial engineering and practical knowledge of pertinent industrial and related work processes, facilities, methods, and equipment.</t>
  </si>
  <si>
    <t>FACILITY SUPPLY INVENTORY MANAGEMENT</t>
  </si>
  <si>
    <t>Work with supply chains to maintain selection of administrative supplies for use, guarding against depletion and/or account for purchases within a tracking system.</t>
  </si>
  <si>
    <t>HEALTH CARE FACILITY ADMINISTRATION</t>
  </si>
  <si>
    <t>Plan, direct, and/or coordinate one or more administrative services of a health care facility to ensure organizational efficiency.</t>
  </si>
  <si>
    <t>HEALTH CARE DATA ENTRY AND MANAGEMENT</t>
  </si>
  <si>
    <t>Enter, upload, maintain, review, and/or update health care records (e.g., patient data, patient identifiers).</t>
  </si>
  <si>
    <t>MANAGEMENT SUPPORT</t>
  </si>
  <si>
    <t>Provide support and input for the coordination of administrative services (e.g., scheduling, templates, staffing, training) performed within the health care facilities or offices.</t>
  </si>
  <si>
    <t>PATIENT-FOCUSED CUSTOMER SERVICE</t>
  </si>
  <si>
    <t>Assess patients' administrative needs and provide guidance or assistance in resolving patient concerns.</t>
  </si>
  <si>
    <t>Inform provider of patient history, and assess environment and context to ensure quality care and mitigate risks to patient safety.</t>
  </si>
  <si>
    <t>RECORDS MANAGEMENT</t>
  </si>
  <si>
    <t>Advising on, administering, supervising, or performing work that requires application of laws or regulations that govern the Federal records management process of managing and governing organizational records throughout the records life-cycle, which includes the time the records are conceived through disposal.</t>
  </si>
  <si>
    <t>PATIENT RECORD ADMINISTRATION SUPPORT</t>
  </si>
  <si>
    <t>Create, store, secure, and/or dispose of health care records.</t>
  </si>
  <si>
    <t>NURSING ASSESSMENT</t>
  </si>
  <si>
    <t>Execute the nursing process to assess, implement, and evaluate care in concert with other health care disciplines.</t>
  </si>
  <si>
    <t>MEDICAL SUPPLY INVENTORY MANAGEMENT</t>
  </si>
  <si>
    <t>Maintain accurate logs and selection of supplies and equipment (i.e. including medications, IVs, and solutions) for use, monitoring for stock levels and expiration.</t>
  </si>
  <si>
    <t>ACCESS CONTROL OPERATIONS</t>
  </si>
  <si>
    <t>Receive, authenticate, and vet visitors entering an installation.</t>
  </si>
  <si>
    <t>INCIDENT RESPONSE</t>
  </si>
  <si>
    <t>Respond to and/or contain crisis or urgent situations including accidents; man-made, biological, chemical, radiological, or natural disasters; or other incidents that could result in harm to people, property, or the environment.</t>
  </si>
  <si>
    <t>Apply requirements for equipping and securing government and contractor facilities to guard against unauthorized access, identify suspicious activities, and ensure continuity of operations.</t>
  </si>
  <si>
    <t>SECURITY ASSESSMENT</t>
  </si>
  <si>
    <t>Inspect areas and equipment for serviceability. Examine security functions/procedures for effectiveness and compliance.</t>
  </si>
  <si>
    <t>SECURITY DOCUMENTATION</t>
  </si>
  <si>
    <t>Complete reports/forms and issue citations within established procedures.</t>
  </si>
  <si>
    <t>SECURITY ENFORCEMENT</t>
  </si>
  <si>
    <t>Observe, detect, and report violations of laws, policies, and procedures.</t>
  </si>
  <si>
    <t>SECURITY EQUIPMENT OPERATION</t>
  </si>
  <si>
    <t>Operate security-related equipment (both manual and automated) or devices.</t>
  </si>
  <si>
    <t>AMMUNITION AND EXPLOSIVES MATERIAL</t>
  </si>
  <si>
    <t>Identify DoD and/or non-DoD ammunition and explosives, applying the appropriate safety, storage, compatibility, warnings, labeling, and handling requirements.</t>
  </si>
  <si>
    <t>AMMUNITION AND EXPLOSIVES TRANSPORTATION</t>
  </si>
  <si>
    <t>Apply understanding of Federal, International, Department of Transportation (DoT), Department of Defense (DoD), and/or component regulations for packing, marking, labeling, and/or transportation of ammunition and explosives.</t>
  </si>
  <si>
    <t>EXPLOSIVES OPERATIONS</t>
  </si>
  <si>
    <t>Review and participate in the development of DoD, international, and/or service-level policies, directives, and Standard Operating Procedures (SOPs), and ensure these requirements are incorporated into day-to-day operations.</t>
  </si>
  <si>
    <t>EXPLOSIVES SAFETY MANAGEMENT PROGRAM</t>
  </si>
  <si>
    <t>Ensure compliance with explosives safety laws, policies, publications, rules, procedures, methods, standards, and practices (e.g., joint NATO and international, federal agency standards).</t>
  </si>
  <si>
    <t>EXPLOSIVES SAFETY TRAINING AND INFORMATION DISSEMINATION</t>
  </si>
  <si>
    <t>Define training objectives, determine training needs, present training, and/or evaluate training to all required personnel. Disseminate explosives safety information to leadership and key personnel.</t>
  </si>
  <si>
    <t>MISHAP INVESTIGATION AND ANALYSIS TECHNIQUES</t>
  </si>
  <si>
    <t>Utilize mishap notification and reporting procedures, investigation methods, and analytical techniques. Conduct root cause analyses to identify and correct root causes of mishaps and incidents.</t>
  </si>
  <si>
    <t>MUNITIONS RISK ANALYSIS AND MITIGATION</t>
  </si>
  <si>
    <t>Conduct munitions risk assessments, recommend risk reduction measures, and/or obtain appropriate risk acceptance decisions (e.g., through a waiver process) for ammunition and explosives (A&amp;E) operations.</t>
  </si>
  <si>
    <t>SITE PLANNING</t>
  </si>
  <si>
    <t>Participate in the development and/or review of explosives safety site plans in accordance with DoD/Service policies.</t>
  </si>
  <si>
    <t>RECREATION SUPPORT</t>
  </si>
  <si>
    <t>Conduct recreation activities with groups in public, private, or volunteer agencies or recreation facilities. Organize and promote activities (e.g., arts and crafts, sports, games, music, dramatics, social recreation, camping, swimming, hobbies, or other similar activities) taking into account the needs and interests of individual members. Provides administrative services for the maintenance, repair, or modification and inspect equipment, systems, or machines. Demonstrate use of equipment and techniques of various activities.</t>
  </si>
  <si>
    <t>PHARMACEUTICAL IDENTIFICATION AND FORMULATION</t>
  </si>
  <si>
    <t>Identify the requested pharmaceutical and its formulation to ensure the appropriate prescription is filled, labeled, and packaged for distribution, in accordance with applicable laws and regulations.</t>
  </si>
  <si>
    <t>PHARMACY CUSTOMER SERVICE</t>
  </si>
  <si>
    <t>Assess customers’ needs, provide information or assistance, resolve problems, and provide the best optimal care keeping within the guidelines and applicable laws. Assist pharmacist in supporting health care provider’s needs.</t>
  </si>
  <si>
    <t>PHARMACY OPERATIONS</t>
  </si>
  <si>
    <t>Follow Health Insurance Portability and Accountability Act (HIPAA) requirements, verify patient identifiers, document customer information (e.g., allergies, over the counter medications, supplements), and ensure proper use, and maintenance of equipment. Comply with physical security in accordance with applicable laws and regulations.</t>
  </si>
  <si>
    <t>SUPPLY INVENTORY MANAGEMENT</t>
  </si>
  <si>
    <t>Procure pharmaceuticals/supplies, chemicals, controlled substances, and equipment, monitoring stock levels and expiration, and maintaining logs and security, in accordance with applicable laws and regulations.</t>
  </si>
  <si>
    <t>POSITIONING TECHNIQUES</t>
  </si>
  <si>
    <t>Positioning or placing the patient for treatment or examination in the positions to obtain the views requested. Knowledge of alternate positioning, or improved techniques to ensure the images produced are of the highest quality.</t>
  </si>
  <si>
    <t>RADIOLOGIC EQUIPMENT AND PROTECTION</t>
  </si>
  <si>
    <t>Setting the controls and operating radiographic equipment in order that the portion of the body specified receives the correct calculated exposure. Making adjustments on equipment such as image intensifiers, magnetic tape recorders, cineradiography cameras, kinescopic equipment, and television monitors to sharpen the images. Placing imaging equipment and adjust controls to set exposure time and distance, according to specification of examination. Immobilizing the patient with straps, sandbags or cushions and shielding the patient from excess radiation with protective devices such as lead shields.</t>
  </si>
  <si>
    <t>DENTAL SUPPLY INVENTORY MANAGEMENT</t>
  </si>
  <si>
    <t>Maintain accurate logs, order supplies and equipment for use, and monitor stock levels and expiration.</t>
  </si>
  <si>
    <t>EQUIPMENT PREPARATION AND MAINTENANCE</t>
  </si>
  <si>
    <t>Prepare the operatory for the Dentist with clean and well-maintained equipment and materials.</t>
  </si>
  <si>
    <t>OFFICE OPERATIONS</t>
  </si>
  <si>
    <t>Document patient information, schedule appointments, and verify eligibility requirements.</t>
  </si>
  <si>
    <t>PRE- AND POST-PROCEDURAL INSTRUCTION</t>
  </si>
  <si>
    <t>Provide instruction to patients regarding specific procedures, various aspects of preventative care, and oral health.</t>
  </si>
  <si>
    <t>PROCEDURAL AND DIAGNOSTIC SUPPORT</t>
  </si>
  <si>
    <t>Support and assist the Dentist with equipment, materials, and/or diagnostic tools.</t>
  </si>
  <si>
    <t>CONTRACTOR SURVEILLANCE</t>
  </si>
  <si>
    <t>Monitoring the work performed by contractors to ensure that contractors are providing quality services in accordance with the established contract.</t>
  </si>
  <si>
    <t>INDUSTRIAL PROPERTY MANAGEMENT</t>
  </si>
  <si>
    <t>Knowledge of business and industrial practices, procedures, and systems for the management and control of property.</t>
  </si>
  <si>
    <t>MEDICAL SUPPLY OPERATIONS</t>
  </si>
  <si>
    <t>Knowledge of aseptic techniques and sterilization practices, technical nomenclature, and general operation; the care, functioning (e.g., assemble, disassemble, reassemble), inspection, preparation and uses of supplies, equipment, sets, and instruments.</t>
  </si>
  <si>
    <t>MEDICAL SUPPLY INVENTORY</t>
  </si>
  <si>
    <t>Responsibilities as it relates to the acquisition, storage, and issue of sterile and non-sterile medical supplies; and the monitoring and maintenance of adequate stock levels.</t>
  </si>
  <si>
    <t>REHABILITATIVE PROGRAMS</t>
  </si>
  <si>
    <t>Assess, plan, organize, and participate in rehabilitative programs that improve patient’s health or condition.</t>
  </si>
  <si>
    <t>BEHAVIOR DETECTION AND ANALYSIS</t>
  </si>
  <si>
    <t>Analyze behaviors of individuals or groups to detect suspicious or abnormal activity of persons of interest.</t>
  </si>
  <si>
    <t>CONTROL TACTICS</t>
  </si>
  <si>
    <t>Control compliant and non-compliant individuals according to policies and guidelines on appropriate level and use of force for defending self and others.</t>
  </si>
  <si>
    <t>INTERVIEW AND INTERROGATION</t>
  </si>
  <si>
    <t>Gather pertinent information from suspects, victims, or witnesses to obtain facts and circumstances.</t>
  </si>
  <si>
    <t>INVESTIGATIVE INFORMATION GATHERING</t>
  </si>
  <si>
    <t>Use sensitive methods and techniques to collect and process raw information concerning actual or potential situations and conditions to assist in resolving the matter under investigation or in support of operations.</t>
  </si>
  <si>
    <t>INVESTIGATORY METHODOLOGY</t>
  </si>
  <si>
    <t>Develop and conduct investigations of alleged violations of Federal, State, or military law to establish the elements of proof for prosecution or administrative action.</t>
  </si>
  <si>
    <t>JURISPRUDENCE</t>
  </si>
  <si>
    <t>Support activities related to the judicial process including presentation of the facts and evidence.</t>
  </si>
  <si>
    <t>PHYSICAL EVIDENCE</t>
  </si>
  <si>
    <t>Identify, collect, document, preserve, and transport evidence to ensure integrity for forensic analysis and judicial proceedings.</t>
  </si>
  <si>
    <t>ECONOMICS</t>
  </si>
  <si>
    <t>Knowledge of economic policy, principles, and practices, market and non-market values, and the analysis and reporting of economic data.</t>
  </si>
  <si>
    <t>EDUCATIONAL AND VOCATIONAL TESTING</t>
  </si>
  <si>
    <t>Select, administer, and interpret tests to provide program participants feedback on their educational strengths and weaknesses and vocational aptitudes and interests.</t>
  </si>
  <si>
    <t>EDUCATION MANAGEMENT</t>
  </si>
  <si>
    <t>Identify, manage, and/or develop, analyze, and review the educational needs of individuals and advise using appropriate methods/techniques related to educational objectives.</t>
  </si>
  <si>
    <t>EDUCATION SERVICES</t>
  </si>
  <si>
    <t>Monitor the quality and effectiveness of the educational services programs.</t>
  </si>
  <si>
    <t>GUIDANCE COUNSELING</t>
  </si>
  <si>
    <t>Obtain information through research and various methods (e.g., interview, test, assessment, etc.) to assist/advise individuals in pursuing education, and referring them to appropriate sources.</t>
  </si>
  <si>
    <t>MANAGEMENT TOOLS</t>
  </si>
  <si>
    <t>Maintain accurate and complete records as required by laws, service policies, and administrative regulations. Work with and analyze data using appropriate techniques.</t>
  </si>
  <si>
    <t>RELATIONSHIP BUILDING AND SUSTAINMENT</t>
  </si>
  <si>
    <t>Represent the organization, develop and maintain relationships with others, both inside and outside the organization.</t>
  </si>
  <si>
    <t>EXAMINING CLAIMS ASSISTANCE</t>
  </si>
  <si>
    <t>Work that involves developing, adjusting, reconsidering, and/or authorizing the settlement of straightforward claims. Examining claims to identify and resolve inconsistencies or other easily identifiable situations to process or adjudicate the claim.</t>
  </si>
  <si>
    <t>ARCHIVES MANAGEMENT</t>
  </si>
  <si>
    <t>Professional archival work in appraising, accessioning, arranging, describing, preserving, publishing or providing reference service from public records and historic documents. This work requires a professional knowledge of archival principles and techniques, professional knowledge of history, and a thorough understanding of the needs, methods and techniques of scholarly research and legal requirements.</t>
  </si>
  <si>
    <t>SAFETY PROGRAM SUPPORT</t>
  </si>
  <si>
    <t>Perform support work in the safety field that involves obtaining and giving factual information about safety. Accomplish routine inspection and investigative work in enforcing occupational safety and health laws; and report on unsafe mechanical and physical conditions and work practices that may involve injury to persons or damage to property, or both. Collect data on work environments for analysis by occupational health and safety specialists. Verify availability or monitor use of safety equipment, such as hearing protection, respirators, or other safety equipment. Prepare, inspect, or calibrate equipment used to collect or analyze samples.</t>
  </si>
  <si>
    <t>INTEGRATION, OUTREACH AND COLLABORATION</t>
  </si>
  <si>
    <t>Communicate relevance and impact to US national security objectives of international engagement to establish, maintain, and develop support within the US Government. Conduct outreach activities with international partners to develop mutually beneficial relationships.</t>
  </si>
  <si>
    <t>INTERCULTURAL RELATIONS</t>
  </si>
  <si>
    <t>Cultivate professional relationships and reconcile differences with foreign counterparts to facilitate mutual understanding and promote collaborative engagement; inform and advise US Government stakeholders.</t>
  </si>
  <si>
    <t>INTERNATIONAL ENGAGEMENT ACTION PLANNING</t>
  </si>
  <si>
    <t>Assess current policies and formulate strategic instructions and policy development guidance for issues pertaining to security cooperation and international engagement.</t>
  </si>
  <si>
    <t>INTERNATIONAL ENGAGEMENT ASSESSMENT AND ANALYSIS</t>
  </si>
  <si>
    <t>Direct, coordinate and conduct research and analysis for foreign relations issues from fields such as international law and relations, defense and security, foreign language and culture, political science, economics, history, sociology, and geography.</t>
  </si>
  <si>
    <t>INTERNATIONAL ENGAGEMENT IMPLEMENTATION</t>
  </si>
  <si>
    <t>Provide coordination and/or implementation of guidance and policy on security cooperation and international engagement.</t>
  </si>
  <si>
    <t>INTERNATIONAL ENGAGEMENT POLICY DEVELOPMENT</t>
  </si>
  <si>
    <t>Formulate and/or interpret the defense aspects of foreign policy proposals and recommendations for United States representatives supporting international engagement.</t>
  </si>
  <si>
    <t>RESOURCE AND PROGRAM MANAGEMENT</t>
  </si>
  <si>
    <t>Participate in PPBE (planning, programming, budgeting and execution) process by providing an international perspective to positively impact Security Cooperation resourcing.</t>
  </si>
  <si>
    <t>PATHOLOGY SUPPORT</t>
  </si>
  <si>
    <t>Knowledge of anatomical laboratory practices and techniques in the areas of laboratory work (i.e., histopathology and cytology) and of the chemistry, biology, and anatomy involved. Histopathology involves preparing thin sections of tissue specimens including fixing, clearing, infiltrating, embedding, sectioning, staining, and amounting. Cytology refers to a branch of pathology, the medical specialty that deals with making diagnoses of diseases and conditions through the examination of tissue samples from the body.</t>
  </si>
  <si>
    <t>TRANSLATING/INTERPRETING COMMUNICATION</t>
  </si>
  <si>
    <t>Provide translation and interpretation support for special events (e.g., meetings, conferences, social engagements, awards or other ceremonies, distinguished visitors, foreign visitors).</t>
  </si>
  <si>
    <t>TOXICOLOGY OPERATIONS</t>
  </si>
  <si>
    <t>Apply knowledge of professional, research, or scientific work in the field of toxicology involving the study of adverse effects of chemical, biological, and physical agents concerned with the study of the adverse effects of chemicals on living organisms. Understand the mechanisms by which foreign substances adversely affect health and the toxic effects of exposure doses.</t>
  </si>
  <si>
    <t>NUTRITION TECHNIQUES</t>
  </si>
  <si>
    <t>Plan and conduct food service or nutritional programs to assist in the promotion of health and control of disease. The work may also include food service management, assessing nutritional needs of individuals or community groups, developing therapeutic diet plans, teaching the effects of nutrition on health, conducting research regarding the use of diet in the treatment of disease, or consulting on or administering a dietetic program.</t>
  </si>
  <si>
    <t>RELIABILITY AND DEPENDABILITY AS A SHIP OPERATOR</t>
  </si>
  <si>
    <t>DENTAL HYGIENE PRINCIPLES</t>
  </si>
  <si>
    <t>Knowledge and skill in basic dental hygiene sciences, the related clinical techniques and procedures, and the standard dental instruments and materials to perform routine prophylactic treatment (e.g., cleaning, scaling, and polishing the teeth; examine teeth using appropriate dental instruments).</t>
  </si>
  <si>
    <t>DENTAL RADIOLOGY</t>
  </si>
  <si>
    <t>Knowledge and skill in the use of dental radiology including radiographic principles, intraoral and extraoral techniques, processing, exposure factors, radiation safety, and basic radiographic anatomy, in order to expose, process, and mount a variety of intraoral X-rays, to identify normal anatomic landmarks on X-rays, and to use these X-rays as aids in the treatment and education of the patient.</t>
  </si>
  <si>
    <t>ORAL PATHOLOGY AND MEDICAL DISEASES</t>
  </si>
  <si>
    <t>Knowledge of oral pathology (e.g., diseases of the oral hard and soft tissues, disorders of tooth structure and development, congenital anomalies, disorders of the salivary glands, and infective and parasitic diseases) sufficient to recognize symptoms, understand the diseases processes, and determine proper referral or appropriate course of dental hygiene treatment and to perform specialized prophylactic and therapeutic dental hygiene procedures and provide home care instructions to chronically ill patients.</t>
  </si>
  <si>
    <t>ORAL HEALTH PROGRAMS</t>
  </si>
  <si>
    <t>Knowledge and skill in applying basic concepts and methods of dental public health as applied in the planning, organization, and administration of community oral health programs.</t>
  </si>
  <si>
    <t>TEXTILES</t>
  </si>
  <si>
    <t>Scientific and technological work with textile or fibers, including investigation, development, production, processing, evaluation, and application.</t>
  </si>
  <si>
    <t>FABRICATION OF DENTAL APPLIANCES</t>
  </si>
  <si>
    <t>Design, construct and repair full or partial dentures or dental appliances.</t>
  </si>
  <si>
    <t>TECHNICAL DENTAL ANATOMY</t>
  </si>
  <si>
    <t>Technical knowledge of dental anatomy and skill in the use of dental laboratory materials and equipment.</t>
  </si>
  <si>
    <t>CLOTHING DESIGN</t>
  </si>
  <si>
    <t>Performing nonprofessional technical work in the design, development, testing, standardization, and improvement of clothing (including headgear, footgear, and handgear) for performance, appearance, comfort, and economical production.</t>
  </si>
  <si>
    <t>RELIABILITY AND DEPENDABILITY AS A SMALL CRAFT OPERATOR</t>
  </si>
  <si>
    <t>COMPUTER OPERATING SYSTEMS</t>
  </si>
  <si>
    <t>Knowledge of computer network, desktop, and mainframe operating systems and their applications.</t>
  </si>
  <si>
    <t>COMPUTER TECHNICAL SUPPORT</t>
  </si>
  <si>
    <t>Knowledge of procedures to ensure production or delivery of products and services, including tools and mechanisms, are in working condition; distributing new or enhanced software.</t>
  </si>
  <si>
    <t>MATERIALS COATING AND PRESERVATION TECHNOLOGY</t>
  </si>
  <si>
    <t>Apply knowledge of corrosion resistant materials that are applied to protect metal components against degradation due to moisture, salt spray, oxidation or exposure to a variety of environmental or industrial chemicals. These materials when applied allow for added protection of metal surfaces and act as a barrier to inhibit the contact between chemical compounds or corrosive materials. They may also provide abrasion resistance.</t>
  </si>
  <si>
    <t>METALLURGY</t>
  </si>
  <si>
    <t>Knowledge of the concepts, principles, and theories related to the study of extracting, refining, alloying, and preparing metals for use; and their properties and behavior as affected by the composition, treatment in manufacture, and conditions of use.</t>
  </si>
  <si>
    <t>SYSTEM TESTING AND EVALUATION</t>
  </si>
  <si>
    <t>Applies system engineering principles, methods, and tools to develop, evaluate, and execute test and evaluation procedures appropriate to the identification, validation, and verification of system operational, technical, and compliance characteristics.</t>
  </si>
  <si>
    <t>WILDLIFE BIOLOGY</t>
  </si>
  <si>
    <t>Knowledge of the concepts, principles, and theories of wildlife, including classification, taxonomy, population dynamics, distribution, habitat requirements, life histories, reproduction, behaviors, conservation, and care of wildlife.</t>
  </si>
  <si>
    <t>FLIGHT OPERATIONS</t>
  </si>
  <si>
    <t>Operates aircraft to carry out various programs and functions of Federal agencies throughout the United States.</t>
  </si>
  <si>
    <t>GEOGRAPHICAL MAPPING</t>
  </si>
  <si>
    <t>Application of professional knowledge and skills to produce maps, charts, and related cartographic products.</t>
  </si>
  <si>
    <t>GEOSPATIAL DATA MANAGEMENT</t>
  </si>
  <si>
    <t>Identifies a need for and knows where or how to gather geospatial/geographic information; reviews, organizes, and maintains geospatial data. Analyzes geospatial/geographic information and technology.</t>
  </si>
  <si>
    <t>PACKAGING METHODS AND TECHNIQUES</t>
  </si>
  <si>
    <t>Knowledge of packaging and preservation methods, material, regulations, specifications, and guidelines to perform a variety of activities to insure that supplies, materials, and equipment are protected against damage from mechanical force (weight, pressure, impact) and against deterioration from heat, cold, dampness, or other environmental conditions during handling, transit, or storage.</t>
  </si>
  <si>
    <t>PERSONAL PROPERTY DISPOSAL</t>
  </si>
  <si>
    <t>Activities requiring the knowledge and skill to redistribute, donate, sell, abandon, destroy, and promote the use of excess and surplus personal property. Personal property is defined as any movable, tangible property except real property, records of the Federal Government, and certain types of naval vessels. This includes all types of equipment, machinery, parts, tools, and metals; furniture; fuels and chemicals; vehicles and aircraft; medical supplies; weapons; publications; and clothing.</t>
  </si>
  <si>
    <t>DON 0667</t>
  </si>
  <si>
    <t>PROSTHESES</t>
  </si>
  <si>
    <t>Designing, fabricating, or fitting orthotic or prosthetic devices to preserve or restore function to patients with disabling conditions of the limbs and spine or with partial or total absence of limbs through knowledge of anatomy, physiology, body mechanics, the application and function of prostheses (artificial limbs), and of the materials available for the fabrication of such devices.</t>
  </si>
  <si>
    <t>PASSPORT AND VISA EXAMINING</t>
  </si>
  <si>
    <t>Work that involves managing or performing administrative work concerned with adjudicating applications for United States passports or visas, including related work involving determining citizenship or fitness of noncitizens for admission to the United States.</t>
  </si>
  <si>
    <t>ARCHIVAL METHODS, PROCEDURES, AND TECHNIQUES</t>
  </si>
  <si>
    <t>Knowledge and skill in performing work in accessioning, arranging, describing, preserving, using, and disposing of archives, non-current records, and related material kept in record and manuscript depositories.</t>
  </si>
  <si>
    <t>BERTHING SERVICES</t>
  </si>
  <si>
    <t>Activities involved in assisting harbor pilots in the movement and berthing of vessels in channels and harbors to provide ship servicing.</t>
  </si>
  <si>
    <t>FOOD SERVICE OPERATIONS</t>
  </si>
  <si>
    <t>Administrative work involving operating food services of federal government institutions including storeroom, kitchen, dining room, and meat and bakery operations where the practical knowledge of menu planning and food service operations is required.</t>
  </si>
  <si>
    <t>AIRCRAFT OPERATIONS SUPPORT</t>
  </si>
  <si>
    <t>Activities performed in support of aircraft (manned or unmanned) and avionics to provide operational ground and terminal support, port operations support, aircraft load information support, flight planning support, or fuel and service order support required by aircraft to support ground operations and meet mission requirements.</t>
  </si>
  <si>
    <t>AVIATION SAFETY</t>
  </si>
  <si>
    <t>Activities involved to develop, administer, or enforce regulations and standards concerning civil aviation safety, including (1) the airworthiness of aircraft and aircraft systems; (2) the competence of pilots, mechanics, and other airmen; and (3) safety aspects of aviation facilities, equipment, and procedures by using knowledge and skill in the operation, maintenance, or manufacture of aircraft and aircraft systems.</t>
  </si>
  <si>
    <t>PRINTING SERVICES</t>
  </si>
  <si>
    <t>Administrative work that involves operating and maintaining a printing program using knowledge and skill in printing, printing processes, and reprographics. Reprographics encompasses multiple methods of reproducing content (e.g., scanning , photography, xerography, digital printing) and applies to both physical ( hard copy ) and digital ( soft copy ) reproductions of documents and images.</t>
  </si>
  <si>
    <t>Collect and process information concerning actual or potential situations and conditions to assist in resolving the matter under investigation or in support of operations.</t>
  </si>
  <si>
    <t>INVESTIGATIVE ANALYSIS</t>
  </si>
  <si>
    <t>Support investigations of alleged violations of Federal, State, or military law to establish the elements of proof for prosecution or administrative action.</t>
  </si>
  <si>
    <t>Manage the administrative requirements of investigative resources and data, and ensure appropriate resolution.</t>
  </si>
  <si>
    <t>Collect, develop, scrub, and maintain data and/or databases, and retrieve appropriate data to support investigations.</t>
  </si>
  <si>
    <t>INVESTIGATIVE REPORTING</t>
  </si>
  <si>
    <t>Produce and present written and oral statements, correspondence on investigative findings, updates, statues, and procedures in accordance with Federal, State, and organizational policies.</t>
  </si>
  <si>
    <t>AIRFIELD OPERATIONS</t>
  </si>
  <si>
    <t>Activities involved in the operation of an airfield and/or airport to manage the maintenance of runways, lighting, and other airfield components and systems to provide for safe operation of aircraft in an airfield environment. Includes determining airfield parking plans for different aircraft type, interpreting airfield security regulations, safety requirements, and procedures to ensure all construction, repairs, and operations are performed in a safe and secure environment.</t>
  </si>
  <si>
    <t>Manage the administrative requirements of a case to ensure appropriate resolution.</t>
  </si>
  <si>
    <t>PSYCHOLOGY SUPPORT</t>
  </si>
  <si>
    <t>Activities performed in conducting support work for the integration of science, theory, and clinical knowledge for the purpose of understanding, preventing, and relieving psychologically based distress or dysfunction and to promote subjective well-being and personal development. It includes the psychological assessment, evaluation, and treatment of patients with problems of personality, emotional adjustment, or mental illness.</t>
  </si>
  <si>
    <t>Delegate, execute, and monitor interventions by applying clinical judgment, implementing health care practices, modifying treatment, and using technology appropriately across a continuum of care.</t>
  </si>
  <si>
    <t>MISSION-LEVEL ASSESSMENT</t>
  </si>
  <si>
    <t>Collaborates with user community to assess mission areas end-to-end, across system and platform boundaries, to identify and close integration and interoperability (I&amp;I) gaps in mission critical capabilities.</t>
  </si>
  <si>
    <t>STAKEHOLDER REQUIREMENTS DEFINITION</t>
  </si>
  <si>
    <t>Works with the user to establish and refine operational needs, attributes, and performance parameters based on established processes and ensures all relevant requirements and design considerations are addressed to establish a set of baseline capability requirements.</t>
  </si>
  <si>
    <t>ARCHITECTURE DESIGN</t>
  </si>
  <si>
    <t>Creates and maintains architectural products throughout the life-cycle integrating hardware, software, and human elements; their processes; and related internal and external interfaces that meet user needs and optimize performance.</t>
  </si>
  <si>
    <t>IMPLEMENTATION</t>
  </si>
  <si>
    <t>Applies a methodical and disciplined approach for the specification, design, development, realization, technical management, operations, and/or retirement of a system.</t>
  </si>
  <si>
    <t>INTEGRATION</t>
  </si>
  <si>
    <t>Plans, manages, and executes the systems integration process to form higher level elements and eventually the finished products.</t>
  </si>
  <si>
    <t>VERIFICATION</t>
  </si>
  <si>
    <t>Designs a system evaluation strategy and process to assess the ability of the design solution to meet performance requirements and communicate capabilities, limitations, and risks.</t>
  </si>
  <si>
    <t>VALIDATION</t>
  </si>
  <si>
    <t>Designs a system evaluation strategy and process to assess the ability of the design solution to meet operational capabilities (e.g., safety, suitability, effectiveness) and communicate capabilities, limitations, and risks.</t>
  </si>
  <si>
    <t>TRANSITION</t>
  </si>
  <si>
    <t>Supports system operational and sustainment planning to ensure successful acceptance of the end item by the user community.</t>
  </si>
  <si>
    <t>DESIGN CONSIDERATIONS</t>
  </si>
  <si>
    <t>Assesses conformance of the system design solution with policy, legal requirements, and technical tradeoffs.</t>
  </si>
  <si>
    <t>TOOLS AND TECHNIQUES</t>
  </si>
  <si>
    <t>Applies tools, techniques, and procedures to enable systems engineering practice.</t>
  </si>
  <si>
    <t>DECISION ANALYSIS</t>
  </si>
  <si>
    <t>Identifies and assesses aspects of alternative decisions (options), including the impact and implications of each, to select a course of action for a system.</t>
  </si>
  <si>
    <t>TECHNICAL PLANNING</t>
  </si>
  <si>
    <t>Determines the scope of the technical effort required to develop, field, and sustain the system.</t>
  </si>
  <si>
    <t>TECHNICAL ASSESSMENT</t>
  </si>
  <si>
    <t>Applies formal review process, and develops and uses technical performance measures and other metrics to measure technical progress, review life-cycle costs, and assess requirements and the effectiveness of plans.</t>
  </si>
  <si>
    <t>REQUIREMENTS MANAGEMENT</t>
  </si>
  <si>
    <t>Develops, documents, incorporates, tracks and revises requirements documents, and maintains traceability including justification for the development of and changes to requirements.</t>
  </si>
  <si>
    <t>INTERFACE MANAGEMENT</t>
  </si>
  <si>
    <t>Ensures interface definition and compliance among the system elements, as well as with other systems, by implementing control processes and measures; ensures all internal and external interface requirement changes are properly documented and communicated.</t>
  </si>
  <si>
    <t>SOFTWARE ENGINEERING MANAGEMENT</t>
  </si>
  <si>
    <t>Determines software-related considerations to address architectures, requirements mapping, integration, technical data rights, cyber-security, and suitability for intended use throughout the life-cycle.</t>
  </si>
  <si>
    <t>ACQUISITION SYSTEMS ENGINEERING</t>
  </si>
  <si>
    <t>PROFESSIONAL ETHICS</t>
  </si>
  <si>
    <t>Maintains strict compliance to governing ethics and standards of conduct in system engineering and business practices.</t>
  </si>
  <si>
    <t>LEADING HIGH-PERFORMANCE TEAMS</t>
  </si>
  <si>
    <t>Leads and builds teams by managing group processes, providing technical direction, and fostering commitment to the mission.</t>
  </si>
  <si>
    <t>MANAGING STAKEHOLDERS</t>
  </si>
  <si>
    <t>Identifies system stakeholders; builds and manages effective relationships with all stakeholders; collaborates across boundaries, and finds common ground with a widening range of stakeholders. Utilizes contacts to build and strengthen internal support.</t>
  </si>
  <si>
    <t>MISSION AND RESULTS FOCUS</t>
  </si>
  <si>
    <t>Aligns system goals and work efforts toward fulfillment of the overall organizational mission.</t>
  </si>
  <si>
    <t>PERSONAL EFFECTIVENESS / PEER INTERACTION</t>
  </si>
  <si>
    <t>Sets personal goals; displays initiative and commitment towards completing assignments; works and collaborates with peers.</t>
  </si>
  <si>
    <t>INDUSTRY AWARENESS</t>
  </si>
  <si>
    <t>Applies knowledge of the defense environment and current and emerging industry system capabilities to inform development and updates to acquisition strategies.</t>
  </si>
  <si>
    <t>BUSINESS STRATEGY</t>
  </si>
  <si>
    <t>Applies knowledge of strategic planning, marketing, market research, and business development to contribute to the preparation of appropriate acquisition strategies and solicitations.</t>
  </si>
  <si>
    <t>CONTRACT NEGOTIATIONS</t>
  </si>
  <si>
    <t>Applies knowledge of successful negotiations from both a government and business perspective to get the best value for the taxpayer and promote a fair profit to contribute to the preparation of appropriate acquisition strategies and solicitations.</t>
  </si>
  <si>
    <t>FISH BIOLOGY</t>
  </si>
  <si>
    <t>Knowledge of the concepts, principles, and theories of aquatic life, including classification, taxonomy, population dynamics, distribution, habitat requirements, life histories, reproduction, behaviors, conservation, and care of aquatic species to preserve, conserve, propagate, and manage fish and other aquatic species populations and their habitats for ecological purposes and to benefit the public. Work ranges from directly managing fish resources to studying and analyzing fish life history, behavior, habitat requirements, classification, and economic implications.</t>
  </si>
  <si>
    <t>DON 0662</t>
  </si>
  <si>
    <t>OPTOMETRY</t>
  </si>
  <si>
    <t>Knowledge and understanding of the physiological causes of visual aberrations, ocular physiology and anatomy, geometric and physiological optics as they relate to refraction and binocular vision, neural anatomy, psychology of vision, and the ocular pathology with reference to both ocular and systemic disease, to diagnose and treat vision problems.</t>
  </si>
  <si>
    <t>PENOLOGICAL THEORIES, PRINCIPLES, AND TECHNIQUES</t>
  </si>
  <si>
    <t>Knowledge of the theories, principles, and techniques in the branch of criminology dealing with prison management and the treatment of offenders.</t>
  </si>
  <si>
    <t>DON 0648</t>
  </si>
  <si>
    <t>THERAPEUTIC RADIOLOGY SUPPORT</t>
  </si>
  <si>
    <t>The knowledge and skill to perform technical support work which is subordinate to the work of radiotherapists or other professional or scientific personnel involving the operation of ionizing radiation equipment and sealed radiation sources as part of a therapeutic treatment plan for patients.</t>
  </si>
  <si>
    <t>TELEPHONE OPERATIONS</t>
  </si>
  <si>
    <t>Skill in operating or supervising the operation of telephone switchboard equipment to connect incoming and outgoing calls. The work involves routing the calls to their proper destinations and providing telephone and organizational information to callers.</t>
  </si>
  <si>
    <t>RELIABILITY AND DEPENDABILITY AS A LOCOMOTIVE ENGINEER</t>
  </si>
  <si>
    <t>DON 0688</t>
  </si>
  <si>
    <t>ENVIRONMENTAL SANITATION</t>
  </si>
  <si>
    <t>Knowledge of any one or a combination of the health, agricultural, physical, or biological sciences sufficient to understand the basic concepts, principles, methods, and techniques of environmental health, health laws, rules, and regulations in order to study, control, and eradicate factors (e.g., contaminated food supplies, air and water pollutants, unidentified viral agents, inadequate or untreated waste, shellfish contaminants, other environmental hazards) in the environment that adversely affect human health and develop and revise health laws, rules, and regulations.</t>
  </si>
  <si>
    <t>OPERATION OF VESSELS/SHIPS</t>
  </si>
  <si>
    <t>Piloting of vessels into and out of harbors, docking and undocking, berthing and unberthing and shifting and moving ships and other craft of unlimited draft.</t>
  </si>
  <si>
    <t>FORENSIC ANTHROPOLOGY</t>
  </si>
  <si>
    <t>The application of the science of anthropology and its various subfields, including forensic archaeology and forensic taphonomy, in a legal setting. A forensic anthropologist can assist in the identification of deceased individuals whose remains are decomposed, burned, mutilated or otherwise unrecognizable.</t>
  </si>
  <si>
    <t>MILITARY FUNERAL HONORS</t>
  </si>
  <si>
    <t>Administrative work involving the coordination and fulfillment of Military Funeral Honors requests and the coordination and scheduling of Military Funeral Honors ceremonies. Work involves coordinating with funeral directors, veterans’ organizations and National Guard units and regularly making decisions regarding eligibility for Military Funeral Honors ceremonies.</t>
  </si>
  <si>
    <t>ENVIRONMENTAL ASSESSMENT AND DATA ANALYSIS</t>
  </si>
  <si>
    <t>Evaluate environmental programs by organizing, analyzing, and interpreting environmental data using an appropriate risk-based approach to identify problems and recommend solutions. Advise customers on results of evaluation to enhance environmental compliance strategies.</t>
  </si>
  <si>
    <t>ENVIRONMENTAL COMPLIANCE AND PREVENTIVE ACTION</t>
  </si>
  <si>
    <t>Enact measures to ensure compliance with laws/regulations, Executive Orders, and policies regarding the program management of solid waste, hazardous waste, water quality, air emissions, environmental restoration, spill prevention, and natural/cultural resources. Determine, interpret, and negotiate compliance requirements (e.g., permit conditions, cleanup levels) with local, state, and Federal regulatory agencies. Advise customers and provide support to them on their environmental compliance requirements.</t>
  </si>
  <si>
    <t>ENVIRONMENTAL DOCUMENT PREPARATION</t>
  </si>
  <si>
    <t>Participate in the development and review of reports, plans, specifications, permit applications, time schedules, statements of work, and cost estimates.</t>
  </si>
  <si>
    <t>ENVIRONMENTAL EMERGENCY RESPONSE SUPPORT</t>
  </si>
  <si>
    <t>Provide technical assistance for responses to spills and releases of oil and hazardous substances to facilitate containment, support cleanup actions, and minimize adverse impact to human health and environment.</t>
  </si>
  <si>
    <t>ENVIRONMENTAL POLICY AND STRATEGY DEVELOPMENT</t>
  </si>
  <si>
    <t>Contribute to, advise on, and/or develop local, regional, or enterprise environmental policy, guidance, or strategies as required.</t>
  </si>
  <si>
    <t>ENVIRONMENTAL PROJECT AND PROGRAM MANAGEMENT</t>
  </si>
  <si>
    <t>Plan, develop, implement and manage environmental projects and programs to accomplish goals, mitigate risks, and provide technical advice and assistance.</t>
  </si>
  <si>
    <t xml:space="preserve">QUALIFYING EXPERIENCE STATEMENTS &amp; COMPETENCIES </t>
  </si>
  <si>
    <t>Part B - If the vacancy is to be announced please complete Recruitment Detail information as appropriate to the position</t>
  </si>
  <si>
    <t>Part C - Overseas Vacancy Information</t>
  </si>
  <si>
    <t>Part D - Vacancy POC Information - Please identify POC information for this recruit.  Ensure the hiring manager has a USAS account if the vacancy is to be announced.</t>
  </si>
  <si>
    <r>
      <t xml:space="preserve">If a Name Request: Provide 2-3 bullets stating how candidate meets basic qualification requirements in accordance with OPM (or DoD, if applicable) qualification standards. </t>
    </r>
    <r>
      <rPr>
        <i/>
        <sz val="10"/>
        <color theme="1"/>
        <rFont val="Calibri"/>
        <family val="2"/>
        <scheme val="minor"/>
      </rPr>
      <t>(Complete if Non-Comp/ Name Request)</t>
    </r>
  </si>
  <si>
    <t>Limit commute to area of (N/A for DE):</t>
  </si>
  <si>
    <t xml:space="preserve">For more information, visit &lt;https://portal.secnav.navy.mil/orgs/MRA/DONHR/Recruitment/Pages/USA-Staffing-Upgrade.aspx&gt; </t>
  </si>
  <si>
    <t>Management Identification of Candidates (MiOC)</t>
  </si>
  <si>
    <t>Position Sensitivity and Risk</t>
  </si>
  <si>
    <t>Moderate Risk</t>
  </si>
  <si>
    <t>High Risk</t>
  </si>
  <si>
    <t>Position Sensitivity and Risk:</t>
  </si>
  <si>
    <t>Yes No Menu</t>
  </si>
  <si>
    <t xml:space="preserve">Yes </t>
  </si>
  <si>
    <t>DHA for Police Officer Positions</t>
  </si>
  <si>
    <t>OPM DHA for Medical Occupations</t>
  </si>
  <si>
    <t>OPM DHA Iraq Reconstruction Efforts</t>
  </si>
  <si>
    <t>OPM DHA for Veterinary Medical Officers</t>
  </si>
  <si>
    <t>OPM DHA for STEM Position</t>
  </si>
  <si>
    <t>OPM DHA for Cybersecurity</t>
  </si>
  <si>
    <t>EHA DH Authorities:</t>
  </si>
  <si>
    <t>DHA for Post-Secondary Students and Recent Graduates</t>
  </si>
  <si>
    <t>Noncompetitive Temporary and Term Appointments To Meet Critical Hiring Needs in the DoD</t>
  </si>
  <si>
    <t xml:space="preserve">DHA for Domestic Def Industrial Base Facilities &amp; Major Range/Test Facilities Base in DoD    </t>
  </si>
  <si>
    <t>OPM DHA for IT Management (Information Security)</t>
  </si>
  <si>
    <t>Demo Location Code</t>
  </si>
  <si>
    <t xml:space="preserve">Demo SAC </t>
  </si>
  <si>
    <t>Other Demo</t>
  </si>
  <si>
    <t>Select One</t>
  </si>
  <si>
    <t>Non Exempt</t>
  </si>
  <si>
    <t>Exempt</t>
  </si>
  <si>
    <t>Training Program ID</t>
  </si>
  <si>
    <t>Type of Employees Supv</t>
  </si>
  <si>
    <t>Competitive</t>
  </si>
  <si>
    <t>Excepted</t>
  </si>
  <si>
    <t>Nonsensitive Position</t>
  </si>
  <si>
    <t>Access Sec/Conf Info</t>
  </si>
  <si>
    <t>Access to TS Info</t>
  </si>
  <si>
    <t>Activity Level Upward Mobility Training Agreement</t>
  </si>
  <si>
    <t>Agency Upward Mobility Training Agreement</t>
  </si>
  <si>
    <t>Accelerated Training &amp; Prom Program Entry-Level Engineers</t>
  </si>
  <si>
    <t>30 Percent Disabled Veteran Appointment</t>
  </si>
  <si>
    <t>Wage System Apprentice</t>
  </si>
  <si>
    <t>VRA Appointment</t>
  </si>
  <si>
    <t>Not under a Training Program</t>
  </si>
  <si>
    <t>Annc Length/# of Applicants</t>
  </si>
  <si>
    <t>Acquisition Position Category</t>
  </si>
  <si>
    <t>Qualifications, Rating, &amp; Ranking</t>
  </si>
  <si>
    <r>
      <rPr>
        <b/>
        <sz val="12"/>
        <color theme="1"/>
        <rFont val="Calibri"/>
        <family val="2"/>
      </rPr>
      <t>Q2</t>
    </r>
    <r>
      <rPr>
        <sz val="12"/>
        <color theme="1"/>
        <rFont val="Calibri"/>
        <family val="2"/>
      </rPr>
      <t>. What is the difference between the minimum qualifications (specialized experience) and best qualifying criteria?</t>
    </r>
  </si>
  <si>
    <t>Q3. What is an example of the minimum qualifications (specialized experience) vs. best qualifying criteria?</t>
  </si>
  <si>
    <t>Q4. What does "rating or ranking applicants" mean?</t>
  </si>
  <si>
    <t>Q5. How do I identify Best Qualified (BQ) Criteria in the Military Spouse Preference Best Qualifying Criteria area?</t>
  </si>
  <si>
    <r>
      <rPr>
        <b/>
        <sz val="12"/>
        <color theme="1"/>
        <rFont val="Calibri"/>
        <family val="2"/>
      </rPr>
      <t>A5.</t>
    </r>
    <r>
      <rPr>
        <sz val="12"/>
        <color theme="1"/>
        <rFont val="Calibri"/>
        <family val="2"/>
      </rPr>
      <t xml:space="preserve">  It is the experience, skills and knowledge that differentiates the BQ candidates from amongst the minimally qualified candidates.  Another way to think of it is to ask yourself what experience do you expect your ideal candidates to possess and for all the best qualified candidates on the certificate to have?  </t>
    </r>
  </si>
  <si>
    <t xml:space="preserve">Hierarchy, Hiring Manager, Supervisor </t>
  </si>
  <si>
    <t>Q1. Is the "Hiring Manager" meant to be the 1st level supervisor?  If so, what is the intent of an Alt Hiring Manager?</t>
  </si>
  <si>
    <r>
      <rPr>
        <b/>
        <sz val="12"/>
        <color theme="1"/>
        <rFont val="Calibri"/>
        <family val="2"/>
      </rPr>
      <t>A1.</t>
    </r>
    <r>
      <rPr>
        <sz val="12"/>
        <color theme="1"/>
        <rFont val="Calibri"/>
        <family val="2"/>
      </rPr>
      <t xml:space="preserve"> Yes,  the 1st level supervisor is the hiring manager. It is the supervisor of record in DCPDS hierarchy. This is true even if the hiring manager will not be the one making the selection decision.  The alternate hiring manager can be either the second or third level supervisor. Anyone authorized to make the hiring decision. it is not mandatory, but it is highly encouraged.</t>
    </r>
  </si>
  <si>
    <t>Critical Position</t>
  </si>
  <si>
    <t>CAP—Not Division Head</t>
  </si>
  <si>
    <t>CAP—Division Head</t>
  </si>
  <si>
    <t>Not CAP—Development</t>
  </si>
  <si>
    <t xml:space="preserve">Not CAP or Developmental </t>
  </si>
  <si>
    <t xml:space="preserve">KLP </t>
  </si>
  <si>
    <t xml:space="preserve">Q2. What is the intent of the "First Level (Supv) PD Seq # (Hierarchy)" field?  </t>
  </si>
  <si>
    <r>
      <rPr>
        <b/>
        <sz val="12"/>
        <color theme="1"/>
        <rFont val="Calibri"/>
        <family val="2"/>
      </rPr>
      <t>A2.</t>
    </r>
    <r>
      <rPr>
        <sz val="12"/>
        <color theme="1"/>
        <rFont val="Calibri"/>
        <family val="2"/>
      </rPr>
      <t xml:space="preserve"> This field is used to ensure the first level supervisor is correctly assigned to the position for things such as DPMAP, so the supervisor can perform appraisal functions.</t>
    </r>
  </si>
  <si>
    <t>Job Analysis Section - Minimum Qualifications and Competencies</t>
  </si>
  <si>
    <r>
      <t xml:space="preserve">If yes, indicate the RPA# for internal recruitment methods exhausted previously </t>
    </r>
    <r>
      <rPr>
        <i/>
        <sz val="9"/>
        <color theme="1"/>
        <rFont val="Calibri"/>
        <family val="2"/>
        <scheme val="minor"/>
      </rPr>
      <t>(e.g. merit, MIOC, etc.)</t>
    </r>
    <r>
      <rPr>
        <sz val="9"/>
        <color theme="1"/>
        <rFont val="Calibri"/>
        <family val="2"/>
        <scheme val="minor"/>
      </rPr>
      <t>, -OR-targeted recruitment event or outreach effort and date attended</t>
    </r>
    <r>
      <rPr>
        <i/>
        <sz val="9"/>
        <color theme="1"/>
        <rFont val="Calibri"/>
        <family val="2"/>
        <scheme val="minor"/>
      </rPr>
      <t xml:space="preserve"> (example: Work Source job fair dtd 04APR2018 or JOA Flyer posted 02-06APR2018)</t>
    </r>
  </si>
  <si>
    <t>Security Coop Workforce Certification</t>
  </si>
  <si>
    <t>Security Key Type &amp; AOC Level</t>
  </si>
  <si>
    <r>
      <rPr>
        <b/>
        <sz val="12"/>
        <color theme="1"/>
        <rFont val="Calibri"/>
        <family val="2"/>
      </rPr>
      <t>A4.</t>
    </r>
    <r>
      <rPr>
        <sz val="12"/>
        <color theme="1"/>
        <rFont val="Calibri"/>
        <family val="2"/>
      </rPr>
      <t xml:space="preserve"> Rating means to rate an applicant against the best qualifying applicant assessment criteria and assigning a numerical score.  Ranking is when we place candidates in different categories e.g. Best Qualified, Qualified, Compensable Veterans, 10 Pt Veterans, etc., categories) based on their possession of criteria identified in the applicant assessment (including USA Hire assessments) and then refer them based on which ranking category they have (e.g., Best Qualified, Compensable Veteran).  For the most part, Direct Hire Authority (DHA) announcements do not include ranking applicant assessment questionnaires.  We typically only evaluate applicants to determine if they are eligible and minimally qualified.  They do not receive a score so we are not "rating or ranking" these applicants.</t>
    </r>
  </si>
  <si>
    <t>DHA for STRL Advanced Degree</t>
  </si>
  <si>
    <t>DHA for STRL BA Degree</t>
  </si>
  <si>
    <t>DHA for STRL Veterans</t>
  </si>
  <si>
    <t>DHA for STEM Students</t>
  </si>
  <si>
    <r>
      <rPr>
        <b/>
        <sz val="11"/>
        <color theme="1"/>
        <rFont val="Calibri"/>
        <family val="2"/>
      </rPr>
      <t xml:space="preserve">Q.1. </t>
    </r>
    <r>
      <rPr>
        <b/>
        <sz val="12"/>
        <color theme="1"/>
        <rFont val="Calibri"/>
        <family val="2"/>
      </rPr>
      <t xml:space="preserve"> How do I identify what is minimal qualifying experience for my vacancy?</t>
    </r>
    <r>
      <rPr>
        <sz val="11"/>
        <color theme="1"/>
        <rFont val="Calibri"/>
        <family val="2"/>
      </rPr>
      <t xml:space="preserve">
</t>
    </r>
    <r>
      <rPr>
        <b/>
        <sz val="11"/>
        <color theme="1"/>
        <rFont val="Calibri"/>
        <family val="2"/>
      </rPr>
      <t xml:space="preserve">A1. </t>
    </r>
    <r>
      <rPr>
        <sz val="12"/>
        <color theme="1"/>
        <rFont val="Calibri"/>
        <family val="2"/>
      </rPr>
      <t xml:space="preserve">Use the following questions to help you identify minimally qualifying experience.  This will be used by HR in addition to Office of Personnel Management (OPM) qualification requirements to identify the specialized experience information for the vacancy announcement and to help identify who is qualified and who is not.
1. What knowledge, experience, or skills must a new candidate bring to the job to be successful on day one? 
2. What would be the criteria used to evaluate employees in their performance of the job?  
3. What knowledge, experience or skills would you expect ALL the candidates on your certificate to possess to be qualified?
3. What distinguishes the best candidate from the average candidate (best qualified versus minimally qualified)?   
4. What is or was (if the position was previously recruited) the best candidate able to do that others could not?  
5. What type of background or experience would your ideal candidate possess?
6. Does the knowledge, experience, or skills you have identified only enhance the performance or could one of them be trained or learned on the job?  
7. What kind of experience would an applicant at a lower grade need to have to be ready to perform at this higher level?  If multiple grade levels are being recruited, what differentiates the grade levels or bands to reflect different or less complex knowledge, experience, and/or skills?
8. Does the knowledge, experience, and skills identified reflect your area of consideration (applicant pool)? For example Navy correspondence would typically be found in applicants within the Department of the Navy.
9. If you have listed acronyms then please define them or could it be said without using an acronym? Is the acronym necessary to determine best qualified? Try to associate the acronym with a knowledge or a skill to describe it's role or how it's used. 
</t>
    </r>
    <r>
      <rPr>
        <b/>
        <sz val="12"/>
        <color theme="1"/>
        <rFont val="Calibri"/>
        <family val="2"/>
      </rPr>
      <t xml:space="preserve">Notes: </t>
    </r>
    <r>
      <rPr>
        <sz val="12"/>
        <color theme="1"/>
        <rFont val="Calibri"/>
        <family val="2"/>
      </rPr>
      <t xml:space="preserve">
• If applicants don't have the minimum qualifications they will be screen-out as not qualified.   
• OCHR may modify your statement to follow best practices and to eliminate any agency specific verbiage for external announcements.  In addition, any knowledge , experience, and/or skills that can be trained or learned on the job should not be part of the minimum qualifications.
</t>
    </r>
    <r>
      <rPr>
        <sz val="11"/>
        <color theme="1"/>
        <rFont val="Calibri"/>
        <family val="2"/>
      </rPr>
      <t xml:space="preserve">
</t>
    </r>
  </si>
  <si>
    <r>
      <rPr>
        <b/>
        <sz val="12"/>
        <color theme="1"/>
        <rFont val="Calibri"/>
        <family val="2"/>
      </rPr>
      <t xml:space="preserve">A2. </t>
    </r>
    <r>
      <rPr>
        <sz val="12"/>
        <color theme="1"/>
        <rFont val="Calibri"/>
        <family val="2"/>
      </rPr>
      <t xml:space="preserve">Minimum qualifications are defined in collaboration with the hiring manager in accordance with  OPM/DoD Qualifications Standards.  This is typically one year of experience at the next lower grade grade/level in the line of progression for the position.  OPM also identifies education that is allowed to be substituted for minimally qualifying experience.   We identify this experience or education in the minimal qualification statement of the announcement.  If an applicant does not have the specialized experience or the applicable education substitution then they are not qualified for the position.    Applicants that are qualified are then further rated using the applicant assessment criteria identified during the assessment development process to identify those that are best qualified.   Candidates that are best qualified should possess experience, training, education, etc. that ideal candidates would have for the position based on the position description, and OPM/DoD Qualification &amp; Classification Standards. .  </t>
    </r>
  </si>
  <si>
    <r>
      <rPr>
        <b/>
        <sz val="12"/>
        <color theme="1"/>
        <rFont val="Calibri"/>
        <family val="2"/>
      </rPr>
      <t>A3.</t>
    </r>
    <r>
      <rPr>
        <sz val="12"/>
        <color theme="1"/>
        <rFont val="Calibri"/>
        <family val="2"/>
      </rPr>
      <t xml:space="preserve"> Example for a GS-0201-12 HR Specialist (Classification):                                                                                                           </t>
    </r>
    <r>
      <rPr>
        <i/>
        <sz val="12"/>
        <color theme="1"/>
        <rFont val="Calibri"/>
        <family val="2"/>
      </rPr>
      <t xml:space="preserve">                                           Minimum Qualifications/Specialized experience:</t>
    </r>
    <r>
      <rPr>
        <sz val="12"/>
        <color theme="1"/>
        <rFont val="Calibri"/>
        <family val="2"/>
      </rPr>
      <t xml:space="preserve"> one year experience at the GS-11 level (1) classifying General Schedule (GS) and Federal Wage System (FWS) positions, (2) providing position management advice, and (3) conducting desk audits.                                                                                               </t>
    </r>
    <r>
      <rPr>
        <i/>
        <sz val="12"/>
        <color theme="1"/>
        <rFont val="Calibri"/>
        <family val="2"/>
      </rPr>
      <t>Best Qualifying Criteria</t>
    </r>
    <r>
      <rPr>
        <sz val="12"/>
        <color theme="1"/>
        <rFont val="Calibri"/>
        <family val="2"/>
      </rPr>
      <t>: Experience in (4) conducting FWS wage surveys and (5) providing training on classification.                                                                                                  Defining it in these ways would mean that an applicant who only has experience in (1) classifying positions, (2) providing advice, and (3) conducting desk audits would be qualified but not be referred as best qualified.  Applicants who have experience in (1), (2), (3), as well as possess experience in (4) conducting wage surveys and (5) providing training would be referred and considered best qualified for the position.</t>
    </r>
  </si>
  <si>
    <t>Direct Hire Authority (DHA) Flyer</t>
  </si>
  <si>
    <t>Part B Con't - JOB ANALYSIS INFORMATION FOR ANNOUNCED VACANCIES.  For recruitment actions that will be announced using USA Staffing, please provide input on the qualifications and competencies critical in evaluating candidates.  For more information on completing this section check out the Business Process &amp; FAQ tab.</t>
  </si>
  <si>
    <r>
      <t xml:space="preserve">MINIMUM QUALIFICATIONS FOR THE POSITION: </t>
    </r>
    <r>
      <rPr>
        <sz val="10"/>
        <color theme="1"/>
        <rFont val="Calibri"/>
        <family val="2"/>
        <scheme val="minor"/>
      </rPr>
      <t>What experience, knowledge or skills (e.g., torpedo maintenance) is needed for a new employee to be successful in this position on their first day? What would candidates be doing in a developmental position or at the next lower grade/band to prepare them for this position? If you are recruiting for two or more grade levels, please describe the experience, knowledge, or skills required for each level.  Identify any that an applicant MUST possess (these are selective placement factors)</t>
    </r>
    <r>
      <rPr>
        <b/>
        <sz val="10"/>
        <color theme="1"/>
        <rFont val="Calibri"/>
        <family val="2"/>
        <scheme val="minor"/>
      </rPr>
      <t>.  LIST QUALIFYING ITEMS HERE:</t>
    </r>
  </si>
  <si>
    <r>
      <rPr>
        <b/>
        <sz val="10"/>
        <color theme="1"/>
        <rFont val="Calibri"/>
        <family val="2"/>
        <scheme val="minor"/>
      </rPr>
      <t>KEY COMPETENCIES</t>
    </r>
    <r>
      <rPr>
        <sz val="10"/>
        <color theme="1"/>
        <rFont val="Calibri"/>
        <family val="2"/>
        <scheme val="minor"/>
      </rPr>
      <t xml:space="preserve">: Navigate to the </t>
    </r>
    <r>
      <rPr>
        <b/>
        <sz val="10"/>
        <color theme="1"/>
        <rFont val="Calibri"/>
        <family val="2"/>
        <scheme val="minor"/>
      </rPr>
      <t>Competencies tab</t>
    </r>
    <r>
      <rPr>
        <sz val="10"/>
        <color theme="1"/>
        <rFont val="Calibri"/>
        <family val="2"/>
        <scheme val="minor"/>
      </rPr>
      <t xml:space="preserve"> and identify the 3-6 competencies critical in evaluating candidates (and that will distinguish best qualified from qualified candidates) for your position and input these below. </t>
    </r>
    <r>
      <rPr>
        <b/>
        <sz val="10"/>
        <color theme="1"/>
        <rFont val="Calibri"/>
        <family val="2"/>
        <scheme val="minor"/>
      </rPr>
      <t xml:space="preserve">If not rating or ranking applicants, skip this step.  
</t>
    </r>
  </si>
  <si>
    <t>Temporary Promotion longer than 120 days</t>
  </si>
  <si>
    <t xml:space="preserve">DE or Direct Hire </t>
  </si>
  <si>
    <t>Veteran and Spouse Authorities</t>
  </si>
  <si>
    <t>If this action is a Temp Promotion indicate length of temporary promotion</t>
  </si>
  <si>
    <r>
      <rPr>
        <b/>
        <sz val="10"/>
        <rFont val="Calibri"/>
        <family val="2"/>
        <scheme val="minor"/>
      </rPr>
      <t xml:space="preserve">DOES AN APT OR LTA EXIST OR HAS THIS POSITION BEEN SUCCESSFULLY RECRUITED FOR IN THE PAST?: </t>
    </r>
    <r>
      <rPr>
        <sz val="10"/>
        <rFont val="Calibri"/>
        <family val="2"/>
        <scheme val="minor"/>
      </rPr>
      <t xml:space="preserve"> Does an Assessment Package Template (APT) already exist for this position or have you recently filled this position?   If so, then you don't need to complete the minimal qualifications information or key competencies sections below.   If one exists, and is known, please identify the APT Name,  LTA Annc #, previously used VIN#,  RPA# or Annc # .  A listing of APTs can be found in the USAS User Guide for Hiring Manager in Appendix F. </t>
    </r>
  </si>
  <si>
    <t>Direct Hire Authority (DHA) - Recent Grad &amp; Post-Secondary Student</t>
  </si>
  <si>
    <t>Base Management Temp Employees DIBF or MRTFB</t>
  </si>
  <si>
    <t>https://portal.secnav.navy.mil/orgs/MRA/DONHR/Recruitment/Pages/External-Recruitment-Program.aspx</t>
  </si>
  <si>
    <t>Direct Hire Authority (DHA) - Flyer</t>
  </si>
  <si>
    <t xml:space="preserve">This requests OCHR to post a marketing flyer for a command recruitment event or vacancy using DHA.  No certificates are issued from this. </t>
  </si>
  <si>
    <t>SES General</t>
  </si>
  <si>
    <t>SES Career Reserved</t>
  </si>
  <si>
    <t>00 - Not Applicable</t>
  </si>
  <si>
    <t>11 - Research</t>
  </si>
  <si>
    <t>12 - Research Contract and Grant Administration</t>
  </si>
  <si>
    <t>13 - Development</t>
  </si>
  <si>
    <t>14 - Test and Evaluation</t>
  </si>
  <si>
    <t>21 - Design</t>
  </si>
  <si>
    <t>23 - Production</t>
  </si>
  <si>
    <t>24 - Installation, Operations and Maintenance</t>
  </si>
  <si>
    <t>31 - Data Collection, Processing, and Analysis</t>
  </si>
  <si>
    <t>32 - Scientific and Technical Information</t>
  </si>
  <si>
    <t>91 - Planning</t>
  </si>
  <si>
    <t>81 - Clinical Prac, Counseling, &amp; Ancillary Medical Srvcs</t>
  </si>
  <si>
    <t>41 - Standards and Specifications</t>
  </si>
  <si>
    <t>42 - Regulatory Enforcement and Licensing</t>
  </si>
  <si>
    <t>51 - Natural Resource Operations</t>
  </si>
  <si>
    <t>94 - Technical Assistance and Consulting</t>
  </si>
  <si>
    <t>Non-Sensitive/Low Risk</t>
  </si>
  <si>
    <t>Non-Critical Sensitive/Moderate Risk</t>
  </si>
  <si>
    <t>Critical-Sensitive/High Risk</t>
  </si>
  <si>
    <t>Special-Sensitive/High Risk</t>
  </si>
  <si>
    <t>NCS/High Risk</t>
  </si>
  <si>
    <t xml:space="preserve">China Lake Demo </t>
  </si>
  <si>
    <t>SPAWAR APS</t>
  </si>
  <si>
    <t>China Lake Demo Project</t>
  </si>
  <si>
    <t>NAVSEA Warfare Ctrs</t>
  </si>
  <si>
    <t>NRL Demo Project</t>
  </si>
  <si>
    <t>ONR</t>
  </si>
  <si>
    <t>Naval Air Warfare Center STRL (NAWC)</t>
  </si>
  <si>
    <t>AF Laboratory Personnel Demo</t>
  </si>
  <si>
    <t>Joint Warfare Analysis Center Demo</t>
  </si>
  <si>
    <t>Army Laboratory Personnel Demo</t>
  </si>
  <si>
    <t>DOD Acquisition Personnel Demo</t>
  </si>
  <si>
    <t>Devl/Plans/Policies/Prog</t>
  </si>
  <si>
    <t>Devl Warplans</t>
  </si>
  <si>
    <t>Investigate/Sectry CLD/DY</t>
  </si>
  <si>
    <t>Fiduciary, Public Contact</t>
  </si>
  <si>
    <t>Duties Access to Sci</t>
  </si>
  <si>
    <t>Cat 1 ADP Position</t>
  </si>
  <si>
    <t>Secretary/Navy Designee</t>
  </si>
  <si>
    <t>Security Police Duties</t>
  </si>
  <si>
    <t>Duties/Educ/Instr Prep</t>
  </si>
  <si>
    <t>Duties/Intrusion Detect</t>
  </si>
  <si>
    <t>Category II ADP</t>
  </si>
  <si>
    <r>
      <t xml:space="preserve">Temporary Promotion less than 120 days (provide # of days in </t>
    </r>
    <r>
      <rPr>
        <sz val="11"/>
        <color rgb="FFFF0000"/>
        <rFont val="Calibri"/>
        <family val="2"/>
        <scheme val="minor"/>
      </rPr>
      <t xml:space="preserve">below field) </t>
    </r>
  </si>
  <si>
    <t>Student Hiring Eligibilities</t>
  </si>
  <si>
    <t>Interchange Eligible (e.g., NAFI, VA, Homeland Security, DCIPS)</t>
  </si>
  <si>
    <t xml:space="preserve">Part A - Name Request Information - If you are announcing this job, leave blank and skip to Part B. </t>
  </si>
  <si>
    <r>
      <t xml:space="preserve">Name </t>
    </r>
    <r>
      <rPr>
        <sz val="10"/>
        <rFont val="Calibri"/>
        <family val="2"/>
        <scheme val="minor"/>
      </rPr>
      <t>and email address</t>
    </r>
    <r>
      <rPr>
        <sz val="10"/>
        <color theme="1"/>
        <rFont val="Calibri"/>
        <family val="2"/>
        <scheme val="minor"/>
      </rPr>
      <t xml:space="preserve"> (if you have a Non-Comp/Name Request):</t>
    </r>
  </si>
  <si>
    <r>
      <t xml:space="preserve">HPR or Special Agency Needs Pay Authorized </t>
    </r>
    <r>
      <rPr>
        <sz val="8"/>
        <rFont val="Calibri"/>
        <family val="2"/>
        <scheme val="minor"/>
      </rPr>
      <t>(Windfall may apply)</t>
    </r>
  </si>
  <si>
    <t>Modified DHA for Certain Personnel of DoD</t>
  </si>
  <si>
    <t>DHA for AcqDemo Business &amp; Technical Mgmt</t>
  </si>
  <si>
    <t>DHA for AcqDemo Veteran Business &amp; Technical Mgmt</t>
  </si>
  <si>
    <t>DHA for AcqDemo Student Intern</t>
  </si>
  <si>
    <t>DHA for AcqDemo Scholastic Achievement</t>
  </si>
  <si>
    <t>DHA for Installation Military Housing Office</t>
  </si>
  <si>
    <t>DHA for Advancing Military to Mariner</t>
  </si>
  <si>
    <t>Onboarding Manager POC</t>
  </si>
  <si>
    <t>Competency Name</t>
  </si>
  <si>
    <t>Occupational Series</t>
  </si>
  <si>
    <t>Competency Definition</t>
  </si>
  <si>
    <t>22 - Construction</t>
  </si>
  <si>
    <t>93 - Teaching and Training</t>
  </si>
  <si>
    <t>92 - Management</t>
  </si>
  <si>
    <t>Veterans Recruitment Appointment</t>
  </si>
  <si>
    <t>30% or More Disabled Veteran</t>
  </si>
  <si>
    <t>Internal (Merit) Announcement</t>
  </si>
  <si>
    <t>External All US Citizens (DE) Announcement</t>
  </si>
  <si>
    <t>Reassignment/Transfer</t>
  </si>
  <si>
    <t xml:space="preserve">Completed by (name):  </t>
  </si>
  <si>
    <t xml:space="preserve">Phone: </t>
  </si>
  <si>
    <t xml:space="preserve">Email: </t>
  </si>
  <si>
    <r>
      <t>DEMO OGC</t>
    </r>
    <r>
      <rPr>
        <sz val="9"/>
        <color theme="1"/>
        <rFont val="Calibri"/>
        <family val="2"/>
        <scheme val="minor"/>
      </rPr>
      <t xml:space="preserve"> (Occ Group Code)</t>
    </r>
  </si>
  <si>
    <t>Demo OGC</t>
  </si>
  <si>
    <t>Engineering and Science Technicians</t>
  </si>
  <si>
    <t>Management and Administrative</t>
  </si>
  <si>
    <t>Technicians</t>
  </si>
  <si>
    <t>Clerical</t>
  </si>
  <si>
    <t>Other General Schedule</t>
  </si>
  <si>
    <t>Laborers</t>
  </si>
  <si>
    <t>No Code Assigned</t>
  </si>
  <si>
    <t>Craftsmen and Operators</t>
  </si>
  <si>
    <t>Recent Graduate</t>
  </si>
  <si>
    <t xml:space="preserve">Pilot Program on Enhanced Personnel Management System for Cybersecurity and Legal Professionals in the DoD </t>
  </si>
  <si>
    <t>Scientist and Engineer</t>
  </si>
  <si>
    <t>Other Professionals</t>
  </si>
  <si>
    <t>Persons with Disability (Schedule A)</t>
  </si>
  <si>
    <t>Other Non Comp Name Request (Indicate Authority in Notes Section)</t>
  </si>
  <si>
    <t>Military Spouse E.O. 13473</t>
  </si>
  <si>
    <t>Interchange Eligible (Incl. NAF)</t>
  </si>
  <si>
    <t>DHA for Student Converstions at STRL</t>
  </si>
  <si>
    <t>DHA for Students at STRL</t>
  </si>
  <si>
    <t>99 -Other - Not Elsewhere Classified</t>
  </si>
  <si>
    <t>Covered under DPMAP Performance?</t>
  </si>
  <si>
    <t>Competitive Area (RIF)</t>
  </si>
  <si>
    <t xml:space="preserve">Functional Class Code </t>
  </si>
  <si>
    <t>Leave Blank</t>
  </si>
  <si>
    <t xml:space="preserve">Direct Hire </t>
  </si>
  <si>
    <r>
      <rPr>
        <u/>
        <sz val="10"/>
        <color theme="10"/>
        <rFont val="Calibri"/>
        <family val="2"/>
        <scheme val="minor"/>
      </rPr>
      <t>USA Hire</t>
    </r>
    <r>
      <rPr>
        <sz val="10"/>
        <rFont val="Calibri"/>
        <family val="2"/>
        <scheme val="minor"/>
      </rPr>
      <t xml:space="preserve"> assessment requested</t>
    </r>
  </si>
  <si>
    <r>
      <rPr>
        <sz val="10"/>
        <rFont val="Calibri"/>
        <family val="2"/>
        <scheme val="minor"/>
      </rPr>
      <t>RECRUITMENT TYPE:</t>
    </r>
    <r>
      <rPr>
        <b/>
        <sz val="10"/>
        <color rgb="FF002060"/>
        <rFont val="Calibri"/>
        <family val="2"/>
        <scheme val="minor"/>
      </rPr>
      <t xml:space="preserve">  </t>
    </r>
    <r>
      <rPr>
        <b/>
        <i/>
        <sz val="10"/>
        <rFont val="Calibri"/>
        <family val="2"/>
        <scheme val="minor"/>
      </rPr>
      <t>Click on the Select Item menu arrow below to indicate how you are filling this vacancy.</t>
    </r>
  </si>
  <si>
    <t>Are you using Direct Hire to Fill this Vacancy?  If so what Direct Hire Authority</t>
  </si>
  <si>
    <t>Acquisition Assign Coding Sheet Attached</t>
  </si>
  <si>
    <t>Acq Coding Sheet Attached - Yes</t>
  </si>
  <si>
    <t>Acq Coding Sheet Attached - No</t>
  </si>
  <si>
    <t>Yes - Please provide a DAWIA Acq Coding worksheet</t>
  </si>
  <si>
    <t>Other - Identify in notepad of RPA</t>
  </si>
  <si>
    <t>Former Gov't Employees</t>
  </si>
  <si>
    <t>Current Gov't Employees</t>
  </si>
  <si>
    <t>Select only one current govt competitive service</t>
  </si>
  <si>
    <t>Competitive Service</t>
  </si>
  <si>
    <t>Excepted Service</t>
  </si>
  <si>
    <t>Select only one current govt excepted service</t>
  </si>
  <si>
    <t>Messages</t>
  </si>
  <si>
    <t>Column1</t>
  </si>
  <si>
    <t>Series</t>
  </si>
  <si>
    <t>Helper1</t>
  </si>
  <si>
    <t>Helper2</t>
  </si>
  <si>
    <t>Helper3</t>
  </si>
  <si>
    <t>Pay Plan:</t>
  </si>
  <si>
    <t>Title:</t>
  </si>
  <si>
    <t>Series:</t>
  </si>
  <si>
    <t>Grade:</t>
  </si>
  <si>
    <t>Series/Competency Name</t>
  </si>
  <si>
    <t xml:space="preserve">                  Chosen Competencies</t>
  </si>
  <si>
    <t>Count</t>
  </si>
  <si>
    <t>"X"</t>
  </si>
  <si>
    <t>Selected/
Not Selected</t>
  </si>
  <si>
    <t>Eligibility Name</t>
  </si>
  <si>
    <t>Eligibility Narrative</t>
  </si>
  <si>
    <t>30% Disabled Veterans</t>
  </si>
  <si>
    <t>Are you a veteran who separated from active duty under honorable conditions and you:
have an official statement, dated 1991 or later, from the Department of Veterans Affairs or from a branch of the Armed Forces, certifying as having a compensable service connected disability of 30% or more OR
retired from active military service with a service-connected disability rating of 30% or more?  
If you answer yes to this question, you are required to submit a copy of your latest DD-214 Certificate of Release or Discharge from Active Duty (preferably member 4 copy, but any copy that shows all dates of service, as well as character of service (Honorable, General, etc.) is acceptable. If you have more than one DD Form 214 for multiple periods of active duty service, you should submit a copy for each period of service.). If you were issued a DD-215 to amend aforementioned information on the DD-214 you must submit that too. You are also required to submit a copy of the applicable supporting documentation of your disability (e.g. disability letter from the VA) as described on Standard Form-15 (SF-15).
You may request copies of your military personnel records (e.g., DD-214) online or from the VA.
Failure to provide documentation that fully supports your claim will result in a rating of ineligible.
NOTE: If you are an active duty service member you are not eligible for consideration under this authority. Refer to the active duty service member question for consideration.</t>
  </si>
  <si>
    <t>Active Duty Service Members</t>
  </si>
  <si>
    <t>Are you an active duty service member with a statement of service showing that you expect to be honorably discharged or released from the armed forces under honorable conditions no later than 120 days after submitting your application? Please note: you will be ineligible for consideration if your statement of service is not submitted with your application or it shows an expected discharge or release date greater than 120 days from the date of the submission of the certification.
You are required to submit a statement of service printed on command letterhead and signed by the command. The statement of service must provide the branch of service, rate/rank, all dates of service, the expected date of discharge and anticipated character of service (e.g., Honorable, General, etc.).  Veterans should upload their DD-214 once they receive it upon separation.  
Failure to provide supporting documentation will result in a rating of ineligible. For more information, review USAJOBS Veterans resources.</t>
  </si>
  <si>
    <t>Administrative Office of the Courts Employees</t>
  </si>
  <si>
    <t xml:space="preserve">Are you a present employee of the Administrative Office of the Courts on a career-type appointment who completed at least one year of continuous service under a nontemporary appointment?
If you answer yes to this question, you are required to submit a copy of your most recent SF-50 (or equivalent personnel action form) proving your eligibility for this appointment AND the SF-50  (or equivalent personnel action form) reflecting the highest grade held if not reflected on your most recent form. Failure to submit this documentation with your application will result in a rating of ineligible. </t>
  </si>
  <si>
    <t>Are you a retired civil service federal employee seeking reemployment?
If yes, you are required to submit a copy of your retirement SF-50 (or equivalent). In addition, you must select another eligibility (e.g., Former Federal Employee, VEOA, etc.) for which you can claim on this job opportunity announcement.
Failure to select another eligibility will make you ineligible for consideration.
The Department of Defense (DoD) and Department of Navy (DON) policy on employment of annuitants will be used in determining eligibility of annuitants. Annuitants reemployed in the Department of Defense receive full annuity and salary upon appointment. They are not eligible for retirement contributions, to participate in the Thrift Savings Plan, nor to a supplemental or re-determined annuity for the reemployment period. Discontinued service retirement annuitants (i.e. retired under section 8336(d)(1) or 8416(b)(1)(A) of title 5, United States Code) appointed to the Department of Defense may elect to be subject to retirement provisions of the new appointment, as appropriate.
Policy information may be found at: http://www.secnav.navy.mil/donhr/Documents/CivilianJobs/FedCivAnnuitants.pdf</t>
  </si>
  <si>
    <t>merit</t>
  </si>
  <si>
    <t>Are you a retired civil service federal employee seeking reemployment?
If yes, you are required to submit a copy of your retirement SF-50 (or equivalent).
The Department of Defense (DoD) and Department of Navy (DON) policy on employment of annuitants will be used in determining eligibility of annuitants. Annuitants reemployed in the Department of Defense receive full annuity and salary upon appointment. They are not eligible for retirement contributions, to participate in the Thrift Savings Plan, nor to a supplemental or re-determined annuity for the reemployment period. Discontinued service retirement annuitants (i.e. retired under section 8336(d)(1) or 8416(b)(1)(A) of title 5, United States Code) appointed to the Department of Defense may elect to be subject to retirement provisions of the new appointment, as appropriate.
Policy information may be found at: http://www.secnav.navy.mil/donhr/Documents/CivilianJobs/FedCivAnnuitants.pdf</t>
  </si>
  <si>
    <t>DE</t>
  </si>
  <si>
    <t>Appointment of Military Spouses (Executive Order 13473)</t>
  </si>
  <si>
    <t>Are you a spouse of an Armed Forces service member who is appointable under Non-Competitive EO 13473 Civil Service Appointment of Military Spouses?
You are eligible if you:
Are married to an active duty service member who is ordered to active duty for more than 180 consecutive days OR
Are the spouse of a service member who is 100% disabled due to a service connected injury OR
Are an un-remarried widow or widower of a service member who was killed while on active duty.
You are required to support your claim with the documents below:
All military spouses must submit documentation verifying marriage to the service member (e.g., marriage certificate).
AND
If you are married to an active duty service member, documentation must include current military orders (e.g., statement of service) to support active duty service for more than 180 consecutive days
OR
If you are a spouse of a 100% disabled service member, documentation must include service member's DD-214 and 100% service disability (e.g., VA Letter)
OR
If you are an un-remarried widow or widower of a service member killed while on active duty, documentation must include verification of service member's death while on active duty (e.g., DD-1300).
NOTE:  Military spouses are eligible for one permanent noncompetitive appointment if eligible based on 100% disability due to service or as an un-remarried widow/widower of a service member killed while on active duty.
For more information please see OPM's Questions and Answers for Noncompetitive Appointment of Certain Military Spouses. 
Failure to provide documentation that fully supports your claim will result in a rating of ineligible.</t>
  </si>
  <si>
    <t>Base Management</t>
  </si>
  <si>
    <t xml:space="preserve">Are you a current or former time-limited employee that occupied a position located at a Defense Industrial Base Facility (DIBF) (click here for map) or Major Range and Test Facilities Base (MRTFB) (click here for list)?
If yes, confirm:
1. You were originally hired under open, competitive examination to the time-limited appointment AND
2. You were on a temporary or term appointment in the competitive service AND
3. You served under one or more time-limited appointments at a DIBF and/or MRTFB for a period or periods totaling more than 24 months without a break in service of two or more years AND
4. You performed at an acceptable level throughout the service period(s)
If you answer yes to this question, you are required to submit supporting documentation of your claim including a copy of your first and last SF-50 (Notification of Personnel Action) for each appointment verifying the Position Occupied code (Block 34) is 1 - Competitive Service AND documentation of fully successful performance appraisal(s) (or equivalent documentation) for each appointment.
Failure to provide supporting documentation will result in a rating of ineligible. For more information, please see https://www.chcoc.gov/content/national-defense-authorization-act-ndaa-fiscal-year-fy-2017—eligibility-certain-time-limited
 </t>
  </si>
  <si>
    <t>Cadet &amp; Midshipmen</t>
  </si>
  <si>
    <t>Are you a former cadet or midshipman from the United States Military Academy,  or the United States Air Force Academy, or United States Naval Academy AND you:
Completed the prescribed course of instruction and graduated from the academy not more than two years ago AND
You were determined medically disqualified from completing a period of active duty service in the armed forces (not from gross negligence or misconduct)?
If you answer yes to this question you must submit a copy of your latest DD-214 Certificate of Release or Discharge from Active Duty. Any copy that shows a medical discharge, all dates of service, as well as character of service [Honorable, General, etc.] is acceptable OR a VA letter that shows medical discharge, dates of service, AND character of service. If you have more than one DD Form 214 for multiple periods of active duty service, you should submit a copy for each period of service. If you were issued a DD-215 to amend aforementioned information on the DD-214 you must submit that too.
Failure to provide supporting documentation will result in a rating of ineligible.</t>
  </si>
  <si>
    <t>Certain Former Overseas Employees (Executive Order 12721)</t>
  </si>
  <si>
    <t>Are you the spouse or unmarried child under the age of 23 of a federal employee who is appointable under E.O. 12721? 
You are eligible if you:
were you employed overseas as an Appropriated Fund employee AND 
completed 52 weeks of creditable overseas service during the time you accompanied a sponsor officially assigned to an overseas area AND
received a fully successful or better (or equivalent) performance rating AND
returned to the United States to resume residence less than 3 years ago
If you answer yes to this question, you are required to submit supporting documentation of your claim including a copy of your last or most recent SF-50s Notification of Personnel Actions reflecting 52 weeks of creditable service or 26 weeks of creditable service if the sponsor's tour was curtailed AND a fully successful performance appraisal from the same time period.  
Failure to provide documentation that fully supports your claim will result in a rating of ineligible.
For more information, please see http://www.state.gov/m/dghr/flo/c21651.htm.</t>
  </si>
  <si>
    <t>Are you a current or former land management agency employee, AND you:
served under a time-limited (temporary or term) appointment for a period totaling at least 24 months without a break in service of more than 2 years, AND
performed at an acceptable level throughout the service period(s), AND
are not separated from the land management agency OR separated within the last two years for reasons other than misconduct or performance?
If you answer yes to this question, you are required to submit supporting documentation of your claim including a copy of your last or most recent SF-50 Notification of Personnel Action(s) reflecting all periods of creditable service and fully successful performance appraisal(s) (or equivalent documentation) from the same time period.
Failure to provide supporting documentation will result in a rating of ineligible. For more information, please see https://chcoc.gov/content/eligibility-land-management-employees-time-limited-appointment-competitive-service</t>
  </si>
  <si>
    <t>Are you a current student that has been accepted for enrollment or are enrolled at least half-time in an accredited high school, college, professional, technical, vocational, or trade school pursuing a qualifying degree or certificate?
If eligible, you must provide acceptable documentation of you appointment eligibility through transcripts, letters, records or statements issued from a high school, vocational institution, college, or university and veterans' documentation with your complete application.
Failure to provide supporting documentation will result in a rating of ineligible.</t>
  </si>
  <si>
    <t>Are you a recent graduate who has completed, within the previous two years, a qualifying associate's, bachelor's, master's professional, doctorate, vocational or technical degree or certificate?
If you are a veteran who was unable to apply within two years of receiving your degree due to military service obligation, you have as long as six years after degree completion to apply.
If eligible, you must provide acceptable documentation of your appointment eligibility through transcripts, letters, records or statements issued from a high school, vocational institution, college, or university, and veterans' documentation, if applicable, with your completed application.
Failure to provide supporting documentation will result in a rating of ineligible.</t>
  </si>
  <si>
    <t>Foreign Service Employees</t>
  </si>
  <si>
    <t>Are you a present or former member of the Foreign Service who:
Completed at least one year of continuous service under one or more non-temporary appointments in the Foreign Service within the last three years under an unlimited, career-type appointment in that Service; OR
Completed at least three years of substantially continuous service under one or more non-temporary appointments in the Foreign Service immediately before separation from the unlimited, career-type appointment in that Service; OR
Served for at least 48 months of continuous service in the Foreign Service of the Department of State under a Limited Non-Career Appointment under section 309 of the Foreign Service Act of 1980 within the last year and received a satisfactory or better performance rating (or equivalent) for service under the qualifying Limited Non-Career Appointment?
If you answer yes to this question, you are required to submit a copy of your most recent SF-50 (or equivalent personnel action form) showing that you meet one or more of the requirements listed AND the SF-50  (or equivalent personnel action form) reflecting the highest grade held if not reflected on your most recent form. Failure to submit this documentation with your application will result in a rating of ineligible. 
For more information on this appointing authority please see Executive Order 11219 and 13749 at the National Archives.</t>
  </si>
  <si>
    <t>Are you a former permanent competitive service employee in a Federal agency eligible for reinstatement?
If you are, your Notification of Personnel Action, Standard Form 50 (or equivalent personnel action form) will reflect career status: Tenure 1 in box 24  OR
Your Notification of Personnel Action, Standard Form 50 (or equivalent personnel action form) will reflect career-conditional status: Tenure 2 in box 24 and you separated within the last three years OR
Your Notification of Personnel Action, Standard Form 50 (or equivalent personnel action form) will reflect career-conditional status: Tenure 2 in box 24 and you have veterans preference?
If you answer yes to this question, you are required to submit a copy of your last SF-50  showing you were in the competitive service AND the SF-50 reflecting the highest grade held if not reflected on your last SF-50. Failure to submit this documentation with your application will result in a rating of ineligible.</t>
  </si>
  <si>
    <r>
      <t xml:space="preserve">Are you a former permanent </t>
    </r>
    <r>
      <rPr>
        <sz val="11"/>
        <color rgb="FFFF0000"/>
        <rFont val="Calibri"/>
        <family val="2"/>
        <scheme val="minor"/>
      </rPr>
      <t>competitive or excepted</t>
    </r>
    <r>
      <rPr>
        <sz val="11"/>
        <color theme="1"/>
        <rFont val="Calibri"/>
        <family val="2"/>
        <scheme val="minor"/>
      </rPr>
      <t xml:space="preserve"> service employee in a Federal agency eligible for reinstatement?
If you are, your Notification of Personnel Action, Standard Form 50 (or equivalent personnel action form) will reflect career status: Tenure 1 in box 24  OR
Your Notification of Personnel Action, Standard Form 50 (or equivalent personnel action form) will reflect career-conditional status: Tenure 2 in box 24 and you separated within the last three years OR
Your Notification of Personnel Action, Standard Form 50 (or equivalent personnel action form) will reflect career-conditional status: Tenure 2 in box 24 and you have veterans preference
If you answer yes to this question, you are required to submit a copy of your last SF-50  AND the SF-50 reflecting the highest grade held if not reflected on your last SF-50. Failure to submit this documentation with your application will result in a rating of ineligible. </t>
    </r>
  </si>
  <si>
    <t>Fulbright, Gilman, or Critical Language International Exchange Programs</t>
  </si>
  <si>
    <t>Did you successfully participate in the Fulbright Program, Benjamin A. Gilman International Scholarship Program, or Critical Language Scholarship Program within the last year?
Note: The one year period maybe extended to not more than 3 years for persons who, following participation in the programs are engaged in military service or in the pursuit of studies at an institution of higher learning.
If you answer yes to this question, you are required to submit supporting documentation of your claim including a copy of the scholarship awarded to you.  Failure to provide documentation that fully supports your claim will result in a rating of ineligible.
For more information on this appointing authority please see Executive Order 13750 at the National Archives.</t>
  </si>
  <si>
    <t>General Accounting Office</t>
  </si>
  <si>
    <t xml:space="preserve">Are you a present employee of the General Accounting Office on a career-type appointment who:
completed at least one year of continuous service; AND
it was under a non-temporary appointment AND
it began on or after October 1, 1980?
If you answer yes to this question, you are required to submit a copy of your most recent SF-50 (or equivalent personnel action form) showing that you meet the requirements listed AND the SF-50  (or equivalent personnel action form) reflecting the highest grade held if not reflected on your most recent form.  Failure to submit this documentation with your application will result in a rating of ineligible. </t>
  </si>
  <si>
    <t>Individuals with Disabilities, Schedule A</t>
  </si>
  <si>
    <t>Are you a person with an intellectual disability, a severe physical disability, or a psychiatric disability as defined in 5 CFR 213.3102(u)? The Department of the Navy encourages persons with disabilities to apply!
If you answer yes to this question, you are required to submit a letter or certification from a physician, or local, state, or federal rehabilitation office. The letter/certification must be on office letterhead and clearly state your eligibility for the appointing authority under 5 CFR 213.3102 (u). A sample letter can be found here. Failure to submit this documentation with your application will result in a rating of ineligible. 
For more information, review USAJOBS Individuals with Disabilities resources.</t>
  </si>
  <si>
    <t>Are you a current or former federal employee displaced from a position in a federal agency other than the Department of Defense?
If yes, confirm:
You are located in the same local commuting area of the vacancy AND
You are applying to a position that is at (or below) the grade level of the position from which you were (or will be) separated AND
You are applying to a position that does not have greater promotion potential than the position from which you have been (or will be) separated AND
Your last performance rating of record is at least fully successful or equivalent.
If you answer yes to this question, you are required to submit supporting documentation to validate your claim for interagency career transition assistance including 1) a copy of your agency notice, 2) a copy of your most recent performance appraisal, AND 3) a copy of your most recent SF-50 or notification of personnel action that includes position, grade level, and duty location.
Failure to provide this documentation will result in a rating of ineligible. 
For more information, review the USAJOBS Resource Center.</t>
  </si>
  <si>
    <t>Interchange Agreement</t>
  </si>
  <si>
    <t>Are you currently serving under an appointment without time limit (or have been involuntarily separated from such appointment without personal cause within the preceding year) at:
A federal agency that has an Interchange Agreement with the U.S. Office of Personnel Management, OR
A federal agency covered under other special interchange agreements (e.g., NAFI or Army Air Force Exchange Services (AAFES), TSA, FAA, etc.) OR
A Department of Defense component as a DCIPS employee in pay plan GG for at least one year?
If you are, your resume MUST include at least one experience statement that includes your position title, pay plan (or equivalent), series, grade level, agency worked for and dates of employment to support your interchange eligibility.
If you answer yes to this question, you are required to submit a copy of your most recent SF-50 (or equivalent personnel action form) showing that you meet the requirements listed AND the SF-50 (or equivalent personnel action form) reflecting the highest grade held if not reflected on your most recent form. Failure to submit this documentation with your application will result in a rating of ineligible. 
For further information and a list of other Federal agencies that are under Interchange Agreements, please visit the Office of Personnel Management's website.</t>
  </si>
  <si>
    <t>Maximum Entry Age - Air Traffic Controller</t>
  </si>
  <si>
    <t xml:space="preserve">This position has a maximum entry age of 36. Candidates that will be older than 36 at the time of appointment will require an age waiver.
Information on exceptions and waivers can be found: http://www.dtic.mil/whs/directives/corres/pdf/140025_vol331.pdf
Will you be older than 36 at the time of appointment and require an age waiver?
 </t>
  </si>
  <si>
    <t>Maximum Entry Age - Firefighter</t>
  </si>
  <si>
    <t>This position has a maximum entry age of 37. Candidates that will be older than 37 at the time of appointment will require an age waiver.
Information on exceptions and waivers can be found: http://www.esd.whs.mil/Portals/54/Documents/DD/issuances/140025/140025_vol336.pdf?ver=2017-12-01-105458-707
Will you be older than 37 at the time of appointment and require an age waiver?</t>
  </si>
  <si>
    <t>Maximum Entry Age - Law Enforcement Officer</t>
  </si>
  <si>
    <t>National Service (Peace Corps and VISTA)</t>
  </si>
  <si>
    <t>Are you a former Peace Corps volunteer or VISTA member who has completed:
your service within the past twelve months; OR
your service within the past 36 months and is requesting an extension of your non-competitive eligibility due to your military service, status as a full-time student or other experience related to this position; OR
at least 36 months of continuous service and has been separated from the Peace Corps for less than three years?
If you answer yes to this question, you are required to submit a copy of your most recent SF-50 (or equivalent personnel action form) or statement of volunteer service showing that you meet the requirements listed AND the SF-50 (or equivalent personnel action form) reflecting the highest grade held if not reflected on your most recent form.  Failure to submit this documentation with your application will result in a rating of ineligible. 
If you are a former Peace Corps volunteer or VISTA member who is requesting an extension of your non-competitive eligibility, please also provide the necessary documentation to support your request.
For more information, review USAJOBS Resource Center.</t>
  </si>
  <si>
    <t>Overseas 5 Year Limitation</t>
  </si>
  <si>
    <t>Have you previously worked or been working in a federal position for 5 years or more in a foreign location(s) AND have not had a continuous physical presence in the United States or a non-foreign area (e.g., Guam) for at least 2 years?
Note: If selected, a waiver to the 2-year physical presence requirement AND an overseas tour extension must be requested prior to appointment. Approval of either request is not guaranteed.</t>
  </si>
  <si>
    <t>Overseas Excepted Service Family Members</t>
  </si>
  <si>
    <t>Are you a spouse or unmarried child under the age of 23 of a U.S. Armed Forces member or a U.S. citizen employee of a government agency (including non-appropriated fund activities) whose duty station is in the local commuting area; AND, you reside with your sponsor or you will be relocating to your sponsor's duty station within 30 days?
If you answer yes to this question, you are required to submit supporting documentation of your claim including a copy the sponsor's permanent change of station orders, including a statement authorizing you to accompany the sponsor to the permanent duty station, the specific location to which the sponsor is assigned, reassigned, or transferred to permanent change of station orders, and the effective date of the permanent change of station.  Failure to provide documentation that fully supports your claim will result in a rating of ineligible.</t>
  </si>
  <si>
    <t>Overseas Family Member Preference</t>
  </si>
  <si>
    <t>Are you a DoD civilian spouse OR a military spouse OR an unmarried dependent child (including stepchild, adopted child, or foster child) not more than 23 years of age
AND
You reside within the local commuting area AND
You have not been appointed using this authority under these orders AND
You have not accepted a permanent position or temporary position of one year or longer at this duty station?
Note: If you can't answer yes to all these conditions, you may still be eligible for an overseas family member appointment without preference. Review the Overseas Family Member question in this questionnaire.
Applicants claiming veterans' preference please visit http://www.fedshirevets.gov/job/vetpref/index.aspx  for veterans' preference eligibility requirements. Applicants who possess veterans' preference and meet the overseas family member preference eligibility are entitled to consideration for federal employment before other applicants.
Note: Your application package MUST include the PCS or travel orders authorizing you to accompany the sponsor to the foreign overseas duty station and the effective date of the permanent change of station. If you are not listed as a dependent on the orders, additional documentation must be submitted to verify you are a family member (e.g., copy of your birth certificate). Applicants also claiming veterans' preference must include a DD-214 (copy member 4), Certificate of Release or Discharge from Active Duty and VA Letter (if applicable).  
Failure to provide this documentation will result in a rating of ineligible.</t>
  </si>
  <si>
    <t xml:space="preserve">Will need to change this from residing in commuting as they can apply up to 30 days. </t>
  </si>
  <si>
    <t>Overseas Military Spouse Preference</t>
  </si>
  <si>
    <t>Are you a spouse of an active duty military member who has been authorized to relocate via a permanent change of station (PCS) move to the local commuting area of this foreign overseas duty station who:
Was married on or prior to the date of my sponsor's PCS orders; AND
Has not been appointed using this authority under these orders and have not accepted or declined a continuing position at this duty station.
Applicants claiming veterans' preference please visit http://www.fedshirevets.gov/job/vetpref/index.aspx for veterans' preference eligibility requirements. Applicants who possess veterans' preference and meet the overseas military spouse preference eligibility are entitled to consideration for federal employment before other applicants.
Note: Your application package MUST include the PCS or travel orders authorizing you to accompany the sponsor to the foreign overseas duty station and the effective date of the permanent change of station. If you are not listed as a dependent on the orders, additional documentation must be submitted to verify you are a spouse (e.g., copy of your marriage certificate). Applicants also claiming veterans' preference must include a DD-214 (copy member 4), Certificate of Release or Discharge from Active Duty and VA Letter (if applicable).  
Failure to provide this documentation will result in a rating of ineligible.</t>
  </si>
  <si>
    <t>Are you currently employed in the Department of the Navy (DON) (Navy or Marine Corps) as a permanent career or career-conditional employee in the competitive service; OR are you currently on a permanent Veterans' Recruitment Appointment (VRA) with Department of Navy; OR are you serving on an excepted service Schedule A family member appointment for DON in the local commute area?
If you answer yes to this question, you are required to submit a copy of your most recent SF-50 (or equivalent personnel action form) showing that you meet the requirements listed AND the SF-50 (or equivalent personnel action form) reflecting the highest grade held if not reflected on your most recent form. Failure to submit this documentation with your application will result in a rating of ineligible. If you are serving on an excepted service veterans recruitment appointment (VRA) you must ALSO submit an SF-50 showing your conversion or appointment to the excepted service VRA appointment (Authority code in block 5-C will be J8M).
PLEASE NOTE: If you are applying for a higher grade than the grade that you currently hold and the SF-50 you submit to support your eligibility claim has an effective date within the past year, it will not clearly show that you meet the one-year time-in-grade requirement. Be sure to provide an additional SF-50 which clearly demonstrates you meet the time-in-grade requirements (appropriate SF-50s include Promotions, Within Rate/Grade Increases (WRI/WGI), and appointment/conversion SF-50s with an effective date more than one-year old).
If you are a DoD employee, you can obtain a copy of your SF- 50(s) from MyBiz.  Failure to provide documentation that fully supports your claim will result in a rating of ineligible.</t>
  </si>
  <si>
    <t xml:space="preserve">Are you a former employee of the Panama Canal Commission located in the United States who:
served on a career or career-conditional appointment AND
served continuously for at least one year under a non-temporary appointment in the Canal Zone Merit System, the Panama Canal Employment System, or a combination of the two systems?
If you answer yes to this question, you are required to submit a copy of your most recent SF-50 (or equivalent personnel action form) showing that you meet the requirements listed AND the SF-50 (or equivalent personnel action form) reflecting the highest grade held if not reflected on your most recent form. Failure to submit this documentation with your application will result in a rating of ineligible. </t>
  </si>
  <si>
    <t>Are you currently a student that has been accepted for enrollment or are enrolled at least half-time in a high school or home-school curriculum approved by a State or local governing body, an accredited college (including technical, vocational trade schools, two or four year colleges/universities), a graduate or professional school (e.g., law school, medical school, etc.) or a Certificate Program in a qualifying educational institution as defined by 5 CFR 362.102, equivalent to at least one academic year of full-time study, that is part of an accredited, college-level, technical, trade, vocational or business school curriculum?
If eligible, you must provide acceptable documentation of your appointment eligibility through transcripts, letters, records or statements issued from the governing body or institution, and veterans' documentation, if applicable, with your completed application.
Failure to provide this documentation will result in a rating of ineligible.
For more information, review USAJOBS Student and Recent Graduate resources.</t>
  </si>
  <si>
    <t>Are you a recent graduate who has completed, within the previous two years, a qualifying associate's, bachelor's, master's, professional, doctorate, vocational or technical degree or certificate?
If you are a veteran who was unable to apply within two years of receiving your degree due to military service obligation, you have as long as six years after degree completion to apply. 
If eligible, you must provide acceptable documentation of your appointment eligibility through transcripts, letters, records or statements issued from the governing body or institution, and veterans' documentation, if applicable, with your completed application.
Failure to provide this documentation will result in a rating of ineligible.
For more information, review USAJOBS Student and Recent Graduate resources.</t>
  </si>
  <si>
    <t>Are you currently employed as a permanent competitive service employee in the Command/UIC listed in the 'This job is open to' section at the top of the job opportunity announcement?
If you are:
Your Notification of Personnel Action, Standard Form 50 will show the UIC number in block 41 (e.g., "UIC:XXXXX) AND
Your Notification of Personnel Action, Standard Form 50 will reflect career or career-conditional: Tenure 1 or 2 in box 24 AND
Your Notification of Personnel Action, Standard Form 50 must reflect your status in the competitive service: Position Occupied is 1 in box 34 (unless you are on a permanent VRA appointment then it will show a 2 in box 34).
If you answer yes to this question, you are required to submit a copy of your most recent SF-50 showing you are employed at this command in the competitive service AND the SF-50 reflecting the highest grade held if not reflected on your most recent SF-50. Failure to submit this documentation with your application will result in a rating of ineligible. If you are serving on an excepted service veterans recruitment appointment (VRA) you must ALSO submit an SF-50 showing your conversion or appointment to the excepted service VRA appointment (Authority code in block 5-C will be J8M).
PLEASE NOTE: If you are applying for a higher grade than the grade that you currently hold and the SF-50 you submit to support your eligibility claim has an effective date within the past year, it will not clearly show that you meet the one-year time-in-grade requirement. Be sure to provide an additional SF-50 which clearly demonstrates you meet the time-in-grade requirements (appropriate SF-50s include Promotions, Within Rate/Grade Increases (WRI/WGI), and appointment/conversion SF-50s with an effective date more than one-year old).
If you are a DoD employee, you can obtain a copy of your SF- 50(s) from MyBiz. Failure to provide documentation that fully supports your claim will result in a rating of ineligible.</t>
  </si>
  <si>
    <t>Are you currently employed as a permanent competitive service employee in a Federal agency? 
If you are:
Your Notification of Personnel Action, Standard Form 50 (or equivalent personnel action form) will reflect career or career-conditional: Tenure 1 or 2 in box 24 AND
Your Notification of Personnel Action, Standard Form 50 (or equivalent personnel action form) will reflect your status in the competitive service: Position Occupied is 1 in box 34 (Unless you are on a permanent VRA appointment then it will show a 2 in box 34).
You may also claim this eligibility if you are entitled to it by legal statute.
If you answer yes to this question, you are required to submit a copy of your most recent SF-50 showing you are in the competitive service AND the SF-50 reflecting the highest grade held if not reflected on your most recent SF-50. Failure to submit this documentation with your application will result in a rating of ineligible. If you are serving on an excepted service veterans recruitment appointment (VRA) you must ALSO submit an SF-50 showing your conversion or appointment to the excepted service VRA appointment (Authority code in block 5-C will be J8M).
PLEASE NOTE: If you are applying for a higher grade than the grade that you currently hold and the SF-50 you submit to support your eligibility claim has an effective date within the past year, it will not clearly show that you meet the one-year time-in-grade requirement. Be sure to provide an additional SF-50 which clearly demonstrates you meet the time-in-grade requirements (appropriate SF-50s include Promotions, Within Rate/Grade Increases (WRI/WGI), and appointment/conversion SF-50s with an effective date more than one-year old).
If you are a DoD employee, you can obtain a copy of your SF- 50(s) from MyBiz.  Failure to provide documentation that fully supports your claim will result in a rating of ineligible.</t>
  </si>
  <si>
    <t>Are you currently employed as a permanent competitive service employee in the Department of Defense (Army, Navy, Marine Corps, Air Force, etc.)? 
If you are: 
Your Notification of Personnel Action, Standard Form 50 (or equivalent personnel action form) will reflect career or career-conditional: Tenure 1 or 2 in box 24 AND
Your Notification of Personnel Action, Standard Form 50 (or equivalent personnel action form) must reflect your status in the competitive service: Position Occupied is 1 in box 34 (Unless you are on a permanent VRA appointment then it will show a 2 in box 34).
If you answer yes to this question, you are required to submit a copy of your most recent SF-50 showing you are employed in the DoD in the competitive service AND the SF-50 reflecting the highest grade held if not reflected on your most recent SF-50. Failure to submit this documentation with your application will result in a rating of ineligible. If you are serving on an excepted service veterans recruitment appointment (VRA) you must ALSO submit an SF-50 showing your conversion or appointment to the excepted service VRA appointment (Authority code in block 5-C will be J8M).
PLEASE NOTE: If you are applying for a higher grade than the grade that you currently hold and the SF-50 you submit to support your eligibility claim has an effective date within the past year, it will not clearly show that you meet the one-year time-in-grade requirement. Be sure to provide an additional SF-50 which clearly demonstrates you meet the time-in-grade requirements (appropriate SF-50s include Promotions, Within Rate/Grade Increases (WRI/WGI), and appointment/conversion SF-50s with an effective date more than one-year old).
If you are a DoD employee, you can obtain a copy of your SF- 50(s) from MyBiz. Failure to provide documentation that fully supports your claim will result in a rating of ineligible.</t>
  </si>
  <si>
    <t>Are you currently employed as a permanent competitive service employee in the Department of the Navy (Navy or Marine Corps)?
If you are:
Your Notification of Personnel Action, Standard Form 50 (or equivalent personnel action form) will reflect career or career-conditional: Tenure 1 or 2 in box 24 AND
Your Notification of Personnel Action, Standard Form 50 (or equivalent personnel action form) must reflect your status in the competitive service: Position Occupied is 1 in box 34 (Unless you are on a permanent VRA appointment then it will show a 2 in box 34).
If you answer yes to this question, you are required to submit a copy of your most recent SF-50 showing you are employed in the DON in the competitive service AND the SF-50 reflecting the highest grade held if not reflected on your most recent SF-50. Failure to submit this documentation with your application will result in a rating of ineligible. If you are serving on an excepted service veterans recruitment appointment (VRA) you must ALSO submit an SF-50 showing your conversion or appointment to the excepted service VRA appointment (Authority code in block 5-C will be J8M).
PLEASE NOTE: If you are applying for a higher grade than the grade that you currently hold and the SF-50 you submit to support your eligibility claim has an effective date within the past year, it will not clearly show that you meet the one-year time-in-grade requirement. Be sure to provide an additional SF-50 which clearly demonstrates you meet the time-in-grade requirements (appropriate SF-50s include Promotions, Within Rate/Grade Increases (WRI/WGI), and appointment/conversion SF-50s with an effective date more than one-year old).
If you are a DoD employee, you can obtain a copy of your SF- 50(s) from MyBiz. Failure to provide documentation that fully supports your claim will result in a rating of ineligible.</t>
  </si>
  <si>
    <t>Are you currently employed as a permanent competitive service employee in the Department of the Navy, Major Command listed in the 'This job is open to' section at the top of the job opportunity announcement?
If you are:
Your Notification of Personnel Action, Standard Form 50 will show the Major Command in block 46 (e.g.  "Major Command Name [NVXX]") AND
Your Notification of Personnel Action, Standard Form 50 will reflect career or career-conditional: Tenure 1 or 2 in box 24 AND
Your Notification of Personnel Action, Standard Form 50 must reflect your status in the competitive service: Position Occupied is 1 in box 34 (Unless you are on a permanent VRA appointment then it will show a 2 in box 34).
If you answer yes to this question, you are required to submit a copy of your most recent SF-50 showing you are employed at this major command in the competitive service AND the SF-50 reflecting the highest grade held if not reflected on your most recent SF-50. Failure to submit this documentation with your application will result in a rating of ineligible. If you are serving on an excepted service veterans recruitment appointment (VRA) you must ALSO submit an SF-50 showing your conversion or appointment to the excepted service VRA appointment (Authority code in block 5-C will be J8M).
PLEASE NOTE: If you are applying for a higher grade than the grade that you currently hold and the SF-50 you submit to support your eligibility claim has an effective date within the past year, it will not clearly show that you meet the one-year time-in-grade requirement. Be sure to provide an additional SF-50 which clearly demonstrates you meet the time-in-grade requirements (appropriate SF-50s include Promotions, Within Rate/Grade Increases (WRI/WGI), and appointment/conversion SF-50s with an effective date more than one-year old).
If you are a DoD employee, you can obtain a copy of your SF- 50(s) from MyBiz. Failure to provide documentation that fully supports your claim will result in a rating of ineligible.</t>
  </si>
  <si>
    <t>Are you currently employed as a permanent competitive, excepted, or Senior Executive service employee in a Federal agency? 
You may also claim this eligibility if you are entitled to it by legal statute.
If you answer yes to this question, you are required to submit a copy of your most recent SF-50 AND the SF-50 reflecting the highest grade held if not reflected on your most recent SF-50. Failure to submit this documentation with your application will result in a rating of ineligible.
If you are a DoD employee, you can obtain a copy of your SF- 50(s) from MyBiz.  Failure to provide documentation that fully supports your claim will result in a rating of ineligible.</t>
  </si>
  <si>
    <t>Are you currently employed as a permanent competitive or excepted service employee in the Command/UIC listed in the 'This job is open to' section at the top of the job opportunity announcement?
If you are, your Notification of Personnel Action, Standard Form 50. will show the UIC number in block 41 (e.g. "UIC:XXXXX")
If you answer yes to this question, you are required to submit a copy of your most recent SF-50 showing you are employed at this command AND the SF-50 reflecting the highest grade held if not reflected on your most recent SF-50. 
If you are a DoD employee, you can obtain a copy of your SF- 50(s) from MyBiz.  Failure to provide documentation that fully supports your claim will result in a rating of ineligible.</t>
  </si>
  <si>
    <t>Are you currently employed in the Department of Defense (Army, Navy, Marine Corps, Air Force, etc.) as a permanent competitive or excepted service employee?
If you answer yes to this question, you are required to submit a copy of your most recent SF-50 showing you are employed by the DoD AND the SF-50 reflecting the highest grade held if not reflected on your most recent SF-50.
If you are a DoD employee, you can obtain a copy of your SF- 50(s) from MyBiz.   Failure to provide documentation that fully supports your claim will result in a rating of ineligible.</t>
  </si>
  <si>
    <t>Are you currently employed in the Department of the Navy (Navy or Marine Corps) as a permanent competitive or excepted service employee?
If you answer yes to this question, you are required to submit a copy of your most recent SF-50 showing you are employed in the DON AND the SF-50 reflecting the highest grade held if not reflected on your most recent SF-50.
If you are a DoD employee, you can obtain a copy of your SF- 50(s) from MyBiz. Failure to provide documentation that fully supports your claim will result in a rating of ineligible.</t>
  </si>
  <si>
    <t>Are you currently employed as a permanent competitive or excepted service employee in the Department of the Navy, Major Command listed in the 'This job is open to' section at the top of the job opportunity announcement?
If you are, your Notification of Personnel Action, Standard Form 50, will show the Major Command in block 46 (e.g., "Major Command Name [NVXX]")
If you answer yes to this question, you are required to submit a copy of your most recent SF-50 showing you are employed at this major command AND the SF-50 reflecting the highest grade held if not reflected on your most recent SF-50.
If you are a DoD employee, you can obtain a copy of your SF- 50(s) from MyBiz. Failure to provide documentation that fully supports your claim will result in a rating of ineligible.</t>
  </si>
  <si>
    <t>Are you the spouse of a relocating Armed Forces member?  If yes, please confirm the following:
I am a military spouse who is currently married to my active duty sponsor. I am exercising my preference eligibility for positions within the local commuting area of my sponsor's current duty station.  I certify that I have not accepted nor declined a permanent, continuing Federal or non-appropriated fund position in the local commuting area of our current duty location. 
NOTE 1:  Military spouses are eligible for one permanent noncompetitive appointment using their preference eligibility for the duration of the active duty sponsor's assignment to a permanent duty station, as long as the military spouse has not declined or accepted a permanent Federal or non-appropriated fund position in the commuting area of the sponsor's current duty location.  If you certify that you have not used your preference at your sponsor's current duty location and it is discovered to be untrue, you may be subject to loss of MSP and possible disciplinary action. 
NOTE 2:  You must include a completed copy of the UPDATED Military Spouse PPP Self-Certification Checklist found here along with the documents identified on the checklist to verify your eligibility for MSP. Acceptable documentation of your preference eligibility includes at a minimum: A copy of the PCS orders, and your marriage certificate or license.
Failure to provide this documentation will result in a rating of ineligible.</t>
  </si>
  <si>
    <t>Priority Placement Program Registrant</t>
  </si>
  <si>
    <t>Are you currently registered in the DoD Priority Placement Program (PPP)?
If you answer yes, you must provide a copy of your PPP registration and documentation supporting your claim to priority placement (e.g., RIF notice, Sponsor's PCS orders, Certification of Expected Separation) in your application package.
Failure to provide this documentation will result in a rating of ineligible.</t>
  </si>
  <si>
    <t>U.S. Postal Service</t>
  </si>
  <si>
    <t xml:space="preserve">Are you a present employee of the U.S. Postal Service?
If you answer yes to this question, you are required to submit a copy of your most recent SF-50 (or equivalent personnel action form) showing that you are employed at the U.S. Postal Service AND the SF-50 (or equivalent personnel action form) reflecting the highest grade held if not reflected on your most recent form.
Failure to submit this documentation with your application will result in a rating of ineligible. </t>
  </si>
  <si>
    <t>You are an eligible veteran if:
-you served on active duty for a period of more than 180 days and were discharged or released therefrom with other than a dishonorable discharge -OR-
-you were discharged or released from active duty because of a service connected disability -OR-
-you were in a reserve component under an order to active duty pursuant to section 12301(a), (d), or (g), 12302, or 12304 of title 10, served on active duty during a period of war or in a campaign or expedition for which a campaign badge is authorized &amp; was discharged or released from such duty with other than a dishonorable discharge -OR-
-you were discharged or released from active duty by reason of a sole survivorship discharge (as that term is defined in section 1174(i) of title 10).
You must provide a DD-214 "Certificate of Release or Discharge from Active Duty," showing all dates of service, as well as character of service (e.g., Honorable, General, etc.). 
If you are a disabled veteran you must submit one of the following:
-an official statement, dated 1991 or later, from the Department of Veteran Affairs or branch of the Armed Forces, certifying to the present existence of the service connected disability, the percentage and nature of the service connected disability(s). 
-an official statement, dated 1991 or later, from the Department of Veteran Affairs or branch of the Armed Forces, certifying the receipt of a non-service connected disability pension
-an official statement, dated 1991 or later, from the Department of Veteran Affairs or branch of the Armed Forces, certifying retirement due to a service-connected disability, or a transfer to the Disability Retirement List.
Failure to provide supporting documentation will result in a rating of ineligible. For more information, review USAJOBS Veterans resources.
NOTE: If you are an active duty service member you are not eligible for consideration under this authority. Refer to the active duty service member question for consideration.</t>
  </si>
  <si>
    <t>Are you eligible to apply under the Veterans Employment Opportunity Act (VEOA)?
You are eligible if:
you are a veteran whose latest discharge was under honorable conditions AND
you served three or more years of continuous active duty service in the military (NOTE: if released shortly before completing a 3-year tour, you are considered to meet the eligibility); OR 
you are entitled to veterans' preference including derived preference
If you answer yes to this question you must submit a copy of your latest DD-214 Certificate of Release or Discharge from Active Duty (any copy that shows all dates of service, as well as character of service [Honorable, General, etc.] is acceptable) OR a VA letter that shows dates of service or service connected disability AND character of service. If you have more than one DD-214 for multiple periods of active duty service, you should submit a copy for each period of service. If you were issued a DD-215 to amend aforementioned information on the DD-214 you must submit that too.
If you are entitled to claim VEOA due to derived preference you must also provide the applicable supporting documentation of your derived preference (e.g., disability letter from the VA, DD 1300, etc.) as described on Standard Form-15 (SF-15). 
Failure to provide supporting documentation will result in a rating of ineligible. For more information, review USAJOBS Veterans resources.
You may request copies of your military personnel records (e.g., DD-214) online or from the VA.
NOTE: If you are an active duty service member you are not eligible for consideration under this authority. Refer to the active duty service member question for consideration.</t>
  </si>
  <si>
    <t>Are you a veteran who:
Separated from active duty under honorable conditions and you:recently separated (within the past 3 years); OR
Are a disabled veteran; OR
Served on active duty during a war, campaign or expedition OR
Received an Armed Forces Service Medal?
If you answer yes to this question you must submit a copy of your latest DD-214 Certificate of Release or Discharge from Active Duty (any copy that shows all dates of service, as well as character of service [Honorable, General, etc.] is acceptable) OR a VA letter that shows dates of service or service connected disability AND character of service. If you have more than one DD-214 for multiple periods of active duty service, you should submit a copy for each period of service. If you were issued a DD-215 to amend aforementioned information on the DD-214 you must submit that too.
If you are a disabled veteran you must also provide the applicable supporting documentation of your disability (e.g., disability letter from the VA) as described on Standard Form-15 (SF-15). 
Failure to provide supporting documentation will result in a rating of ineligible.
For more information, review USAJOBS Veterans resources.
You may request copies of your military personnel records (e.g., DD-214) online or from the VA. 
NOTE: If you are an active duty service member you are not eligible for consideration under this authority. Refer to the active duty service member question for consideration.</t>
  </si>
  <si>
    <t>Selected?</t>
  </si>
  <si>
    <t>Excepted Service Veteran</t>
  </si>
  <si>
    <t>Other Hiring Eligibilities</t>
  </si>
  <si>
    <t>Current BSO/Major Command</t>
  </si>
  <si>
    <t>Current DON</t>
  </si>
  <si>
    <t>Excepted Service Current DoD</t>
  </si>
  <si>
    <t>Excepted Service Current Federal</t>
  </si>
  <si>
    <t>Excepted Service Current DON</t>
  </si>
  <si>
    <t>Eligibility Listing</t>
  </si>
  <si>
    <t>Excepted Service Reinstatement</t>
  </si>
  <si>
    <t>Comp/Excepted Service Mismatch</t>
  </si>
  <si>
    <t>ICTAP</t>
  </si>
  <si>
    <t>VEOA</t>
  </si>
  <si>
    <t>Current UIC</t>
  </si>
  <si>
    <t>Current Federal</t>
  </si>
  <si>
    <t>Current DoD</t>
  </si>
  <si>
    <t>Recent Grad &amp; Post-Secondary Student - DHA</t>
  </si>
  <si>
    <t>Excepted Service Current UIC</t>
  </si>
  <si>
    <t>Excepted Service Current BSO/Major Command</t>
  </si>
  <si>
    <t>Current Fed</t>
  </si>
  <si>
    <t>VRA</t>
  </si>
  <si>
    <t>Based on your selections to the left, the following eligibilities are required to be included with your announcement by regulation</t>
  </si>
  <si>
    <t xml:space="preserve">Click in the box next to the eligibilities you would like to include on your vacancy announcement.  Note that additional eligibilities may be added to the vacancy announcement based on regulatory requirements. </t>
  </si>
  <si>
    <t>Overseas Foreign Area Eligibilities</t>
  </si>
  <si>
    <t>Overseas UIC</t>
  </si>
  <si>
    <t>Overseas DON</t>
  </si>
  <si>
    <t>Overseas DoD</t>
  </si>
  <si>
    <t>Overseas Fed</t>
  </si>
  <si>
    <t>Overseas Current DON/FAM</t>
  </si>
  <si>
    <t>Noncompetitive Reinstatement</t>
  </si>
  <si>
    <t>Offering an Incentive?</t>
  </si>
  <si>
    <t>Offering a Second Incentive?</t>
  </si>
  <si>
    <t>Incentive</t>
  </si>
  <si>
    <t>Relocation Bonus</t>
  </si>
  <si>
    <t>Recruitment Bonus</t>
  </si>
  <si>
    <t>Student Loan Repayment</t>
  </si>
  <si>
    <t>Overseas Tour Extension</t>
  </si>
  <si>
    <t>Management Identification of Candidates (MIOC)</t>
  </si>
  <si>
    <t>Acquisition/DAWIA Position?</t>
  </si>
  <si>
    <t>Resume/Transcript/SF50/SF75/ Vet Doc's in Onboarding Mgr</t>
  </si>
  <si>
    <t>Manual Entry</t>
  </si>
  <si>
    <t>Current Organizational Code</t>
  </si>
  <si>
    <t>Current Org Code</t>
  </si>
  <si>
    <t>Overseas Organizational Code</t>
  </si>
  <si>
    <t xml:space="preserve">Competency Name </t>
  </si>
  <si>
    <r>
      <t xml:space="preserve"> This information is essential to proceed with your recruit. Drop down menus in many fields have been added to assist you in your selections.                                                                                
</t>
    </r>
    <r>
      <rPr>
        <b/>
        <sz val="10"/>
        <color rgb="FFFF0000"/>
        <rFont val="Calibri"/>
        <family val="2"/>
        <scheme val="minor"/>
      </rPr>
      <t xml:space="preserve">Double-click on a pre-filled item to open the menu. </t>
    </r>
    <r>
      <rPr>
        <sz val="10"/>
        <color theme="1"/>
        <rFont val="Calibri"/>
        <family val="2"/>
        <scheme val="minor"/>
      </rPr>
      <t xml:space="preserve">If you need assistance, please contact your HRO Advisor. </t>
    </r>
  </si>
  <si>
    <t xml:space="preserve">Additional Comments/Notes:  Please enter any additional comments or instructions for your recruitment such as PPP option codes, exceptions, local priority checklist clearances, etc.  If a flyer will be posted, please identify the email address/link for resume submission and contact information for a point of contact to receive questions about the flyer position.  
ENTER NOTES HERE:  </t>
  </si>
  <si>
    <r>
      <t xml:space="preserve">DIRECTIONS: 
1. Manually type or copy and paste </t>
    </r>
    <r>
      <rPr>
        <b/>
        <sz val="11"/>
        <color theme="1"/>
        <rFont val="Calibri"/>
        <family val="2"/>
        <scheme val="minor"/>
      </rPr>
      <t>values only</t>
    </r>
    <r>
      <rPr>
        <sz val="11"/>
        <color theme="1"/>
        <rFont val="Calibri"/>
        <family val="2"/>
        <scheme val="minor"/>
      </rPr>
      <t xml:space="preserve"> (a plain copy and paste will produce errors).  If you have any issues, delete what is in the cell and type it in.
2. Fill up the lower numbers first (do not enter an item in "2" without first entering a competency in "1").</t>
    </r>
  </si>
  <si>
    <t>Instructions: Enter the 4-digit series on the "Position Build" tab (please ensure leading zeros are entered when applicable).  Next, review the competencies below and select up to 6 by selecting an "X" from the drop-down menu
For inter-disciplinary positions, please TYPE or copy and paste (values only) the competency name only in the "Manual Entry" section to the right. If you want to see all competencies, then use the Reference- Competencies tab.</t>
  </si>
  <si>
    <t>Cyber Excepted Service (CES)</t>
  </si>
  <si>
    <t>DHA for STRL Direct Support</t>
  </si>
  <si>
    <t>Remote Work</t>
  </si>
  <si>
    <t>8-Nonsupervisory</t>
  </si>
  <si>
    <t>2-Supervisory or Manager</t>
  </si>
  <si>
    <t>4-Supervisor (but does not meet supv guide)</t>
  </si>
  <si>
    <t>5-Management Official (but does not meet supv guide)</t>
  </si>
  <si>
    <t>6-Leader</t>
  </si>
  <si>
    <t>7-Team Leader</t>
  </si>
  <si>
    <t>Responsibility Level</t>
  </si>
  <si>
    <t>1-1st Level Supervisor</t>
  </si>
  <si>
    <t>2-Mid-Level Supervisor</t>
  </si>
  <si>
    <t>100% Local Remote Approved</t>
  </si>
  <si>
    <t>3-Manager</t>
  </si>
  <si>
    <t>US Appropriated Fund Civilian (CIV)</t>
  </si>
  <si>
    <t>US Nonappropriated Fund Civilian (NAF)</t>
  </si>
  <si>
    <t>Local National (LN)</t>
  </si>
  <si>
    <t>Local National Nonappropriated Fund(LN-NAF)</t>
  </si>
  <si>
    <t>Military (MIL)</t>
  </si>
  <si>
    <t>CIV/NAF</t>
  </si>
  <si>
    <t>CIV/LN</t>
  </si>
  <si>
    <t>CIV/LN-NAF</t>
  </si>
  <si>
    <t>CIV/MIL</t>
  </si>
  <si>
    <t>NAF/LN</t>
  </si>
  <si>
    <t>NAF/LN-NAF</t>
  </si>
  <si>
    <t>NAF/MIL</t>
  </si>
  <si>
    <t>LN/LN-NAF</t>
  </si>
  <si>
    <t>LN/MIL</t>
  </si>
  <si>
    <t>LN-NAF/MIL</t>
  </si>
  <si>
    <t>CIV/NAF/LN</t>
  </si>
  <si>
    <t>CIV/NAF/LN-NAF</t>
  </si>
  <si>
    <t>CIV/NAF/MIL</t>
  </si>
  <si>
    <t>CIV/LN/LN-NAF</t>
  </si>
  <si>
    <t>CIV/LN-NAF/MIL</t>
  </si>
  <si>
    <t>NAF/LN/LN-NAF</t>
  </si>
  <si>
    <t>NAF/LN/MIL</t>
  </si>
  <si>
    <t>NAF/LN-NAF/MIL</t>
  </si>
  <si>
    <t>LN/LN-NAF/MIL</t>
  </si>
  <si>
    <t>LN/MIL/CIV</t>
  </si>
  <si>
    <t>CIV/NAF/LN/LN-NAF</t>
  </si>
  <si>
    <t>CIV/NAF/LN/MIL</t>
  </si>
  <si>
    <t>CIV/NAF/LN-NAF/MIL</t>
  </si>
  <si>
    <t>CIV/LN/LN-NAF/MIL</t>
  </si>
  <si>
    <t>NAF/LN/LN-NAF/MIL</t>
  </si>
  <si>
    <t>CIV/NAF/LN/LN-NAF/MIL</t>
  </si>
  <si>
    <t>MSC CIVILIAN MARINERS</t>
  </si>
  <si>
    <t>CyberSpace DCWF Role</t>
  </si>
  <si>
    <t>Naval Info Warfare Center, Atlantic/Pac</t>
  </si>
  <si>
    <t>Basic (B)</t>
  </si>
  <si>
    <t>Intermediate (I)</t>
  </si>
  <si>
    <t>Advanced (A)</t>
  </si>
  <si>
    <t>Overseas BSO/Maj Cmd</t>
  </si>
  <si>
    <t>k</t>
  </si>
  <si>
    <t>Special Inspector General for Afghanistan Reconstruction (SIGAR)</t>
  </si>
  <si>
    <t xml:space="preserve">DCIPS Interchange </t>
  </si>
  <si>
    <t>DCIPS Interchange</t>
  </si>
  <si>
    <t>Not Remote but Telework Authorized</t>
  </si>
  <si>
    <t>Not a Remote or Telework Position</t>
  </si>
  <si>
    <t>Country</t>
  </si>
  <si>
    <t>100% Distant Remote Approved</t>
  </si>
  <si>
    <t>Is this Position Remote or Telework Eligible</t>
  </si>
  <si>
    <t>DHA for Workforce Prevention Positions</t>
  </si>
  <si>
    <t>DHA for Term Overseas Military Spouses</t>
  </si>
  <si>
    <t>Schedule A Hurricane Fiona and Ian</t>
  </si>
  <si>
    <t>EXWC NT1210</t>
  </si>
  <si>
    <t>EXWC NT1310</t>
  </si>
  <si>
    <t>EXWC NT1410</t>
  </si>
  <si>
    <t>EXWC ND1310</t>
  </si>
  <si>
    <t>EXWC ND1410</t>
  </si>
  <si>
    <t>EXWC NR1210</t>
  </si>
  <si>
    <t>Event Code</t>
  </si>
  <si>
    <t>Event Codes</t>
  </si>
  <si>
    <t>AUKUS Position - LZ09044</t>
  </si>
  <si>
    <t>Prevention &amp; Sexual Assault Hire - LZ09043</t>
  </si>
  <si>
    <t>Red Hill Position - LZ09045</t>
  </si>
  <si>
    <t>STEM</t>
  </si>
  <si>
    <t>NatSec</t>
  </si>
  <si>
    <t>TechToGov</t>
  </si>
  <si>
    <t>Intelligence</t>
  </si>
  <si>
    <t xml:space="preserve">Prevention and Response Workforce Indicator </t>
  </si>
  <si>
    <t>Prevention and Response Workforce Indicator</t>
  </si>
  <si>
    <t>SARWF</t>
  </si>
  <si>
    <t>SARWF-H</t>
  </si>
  <si>
    <t>MJWF</t>
  </si>
  <si>
    <t>IPPW</t>
  </si>
  <si>
    <t>DON 1560</t>
  </si>
  <si>
    <t>DATA ANALYTICS</t>
  </si>
  <si>
    <t>Knowledge of and ability to identify meaningful patterns in data to describe, predict, and improve business performance using data mining, statistical analysis, quantitative analysis, predictive modeling, computer programming and operations research to quantify performance. Uses statistical graphics, plots, information tables, and charts to communicate results.</t>
  </si>
  <si>
    <t>DATA SCIENCE</t>
  </si>
  <si>
    <t>Knowledge of professional scientific methodology, processes, algorithms, systems, and the application of quantitative, computer science, mathematical, and statistical theories, techniques, methods used across data life cycles (e.g. data collection, preparation, exploratory and into data modeling, evaluation, and deployment) to extract insights, trends, relationships, or correlations from large and unstructured data sets that guide data driven decision making.</t>
  </si>
  <si>
    <t>Yes-YA001 Eligible for regular and recurring telework</t>
  </si>
  <si>
    <t>Yes-YA003 Eligible for Remote work</t>
  </si>
  <si>
    <t>Yes-YA004 Eligible for Telework and Remote work</t>
  </si>
  <si>
    <t>Notes: on 9/20/23 changed to just PPP from PPP MSP as a result of the phase 2 implementation</t>
  </si>
  <si>
    <t>Priority Placement Program (PPP)</t>
  </si>
  <si>
    <t>Direct Hire Authority (DHA) OPM – U.S. Citizen</t>
  </si>
  <si>
    <t>Direct Hire Authority (DHA) NDAA – U.S. Citizen</t>
  </si>
  <si>
    <t>Grade</t>
  </si>
  <si>
    <t>PP</t>
  </si>
  <si>
    <t>Concatenate</t>
  </si>
  <si>
    <t>0018</t>
  </si>
  <si>
    <t>05</t>
  </si>
  <si>
    <t>GS</t>
  </si>
  <si>
    <t>07</t>
  </si>
  <si>
    <t>09</t>
  </si>
  <si>
    <t>11</t>
  </si>
  <si>
    <t>12</t>
  </si>
  <si>
    <t>13</t>
  </si>
  <si>
    <t>02</t>
  </si>
  <si>
    <t>NO</t>
  </si>
  <si>
    <t>03</t>
  </si>
  <si>
    <t>04</t>
  </si>
  <si>
    <t>NH</t>
  </si>
  <si>
    <t>01</t>
  </si>
  <si>
    <t>DA</t>
  </si>
  <si>
    <t>NT</t>
  </si>
  <si>
    <t>0020</t>
  </si>
  <si>
    <t>NP</t>
  </si>
  <si>
    <t>DP</t>
  </si>
  <si>
    <t>NV</t>
  </si>
  <si>
    <t>ND</t>
  </si>
  <si>
    <t>0023</t>
  </si>
  <si>
    <t>NC</t>
  </si>
  <si>
    <t>0025</t>
  </si>
  <si>
    <t>0028</t>
  </si>
  <si>
    <t>0080</t>
  </si>
  <si>
    <t>14</t>
  </si>
  <si>
    <t>15</t>
  </si>
  <si>
    <t>06</t>
  </si>
  <si>
    <t>0086</t>
  </si>
  <si>
    <t>08</t>
  </si>
  <si>
    <t>NK</t>
  </si>
  <si>
    <t>DG</t>
  </si>
  <si>
    <t>NG</t>
  </si>
  <si>
    <t>0089</t>
  </si>
  <si>
    <t>0099</t>
  </si>
  <si>
    <t>10</t>
  </si>
  <si>
    <t>0101</t>
  </si>
  <si>
    <t>0107</t>
  </si>
  <si>
    <t>0110</t>
  </si>
  <si>
    <t>0130</t>
  </si>
  <si>
    <t>0150</t>
  </si>
  <si>
    <t>0170</t>
  </si>
  <si>
    <t>0180</t>
  </si>
  <si>
    <t>NM</t>
  </si>
  <si>
    <t>0185</t>
  </si>
  <si>
    <t>0193</t>
  </si>
  <si>
    <t>0199</t>
  </si>
  <si>
    <t>0201</t>
  </si>
  <si>
    <t>GG</t>
  </si>
  <si>
    <t>0203</t>
  </si>
  <si>
    <t>0260</t>
  </si>
  <si>
    <t>0299</t>
  </si>
  <si>
    <t>0301</t>
  </si>
  <si>
    <t>DS</t>
  </si>
  <si>
    <t>0303</t>
  </si>
  <si>
    <t>00</t>
  </si>
  <si>
    <t>0304</t>
  </si>
  <si>
    <t>0305</t>
  </si>
  <si>
    <t>0306</t>
  </si>
  <si>
    <t>0308</t>
  </si>
  <si>
    <t>0318</t>
  </si>
  <si>
    <t>0326</t>
  </si>
  <si>
    <t>0335</t>
  </si>
  <si>
    <t>0341</t>
  </si>
  <si>
    <t>0342</t>
  </si>
  <si>
    <t>NJ</t>
  </si>
  <si>
    <t>0343</t>
  </si>
  <si>
    <t>0344</t>
  </si>
  <si>
    <t>0346</t>
  </si>
  <si>
    <t>0391</t>
  </si>
  <si>
    <t>0399</t>
  </si>
  <si>
    <t>NR</t>
  </si>
  <si>
    <t>0401</t>
  </si>
  <si>
    <t>0404</t>
  </si>
  <si>
    <t>0462</t>
  </si>
  <si>
    <t>0499</t>
  </si>
  <si>
    <t>0501</t>
  </si>
  <si>
    <t>0503</t>
  </si>
  <si>
    <t>0510</t>
  </si>
  <si>
    <t>0511</t>
  </si>
  <si>
    <t>0525</t>
  </si>
  <si>
    <t>0544</t>
  </si>
  <si>
    <t>0545</t>
  </si>
  <si>
    <t>0560</t>
  </si>
  <si>
    <t>0570</t>
  </si>
  <si>
    <t>0599</t>
  </si>
  <si>
    <t>0640</t>
  </si>
  <si>
    <t>0675</t>
  </si>
  <si>
    <t>0679</t>
  </si>
  <si>
    <t>0685</t>
  </si>
  <si>
    <t>0699</t>
  </si>
  <si>
    <t>0799</t>
  </si>
  <si>
    <t>0801</t>
  </si>
  <si>
    <t>0802</t>
  </si>
  <si>
    <t>DT</t>
  </si>
  <si>
    <t>0810</t>
  </si>
  <si>
    <t>0830</t>
  </si>
  <si>
    <t>0854</t>
  </si>
  <si>
    <t>0855</t>
  </si>
  <si>
    <t>0856</t>
  </si>
  <si>
    <t>0899</t>
  </si>
  <si>
    <t>0901</t>
  </si>
  <si>
    <t>0950</t>
  </si>
  <si>
    <t>0962</t>
  </si>
  <si>
    <t>0965</t>
  </si>
  <si>
    <t>0986</t>
  </si>
  <si>
    <t>0991</t>
  </si>
  <si>
    <t>0996</t>
  </si>
  <si>
    <t>0998</t>
  </si>
  <si>
    <t>0999</t>
  </si>
  <si>
    <t>1001</t>
  </si>
  <si>
    <t>1015</t>
  </si>
  <si>
    <t>1035</t>
  </si>
  <si>
    <t>1082</t>
  </si>
  <si>
    <t>1083</t>
  </si>
  <si>
    <t>1099</t>
  </si>
  <si>
    <t>1101</t>
  </si>
  <si>
    <t>1102</t>
  </si>
  <si>
    <t>1103</t>
  </si>
  <si>
    <t>1104</t>
  </si>
  <si>
    <t>1109</t>
  </si>
  <si>
    <t>1130</t>
  </si>
  <si>
    <t>1140</t>
  </si>
  <si>
    <t>1150</t>
  </si>
  <si>
    <t>1160</t>
  </si>
  <si>
    <t>1165</t>
  </si>
  <si>
    <t>1170</t>
  </si>
  <si>
    <t>1171</t>
  </si>
  <si>
    <t>1173</t>
  </si>
  <si>
    <t>1176</t>
  </si>
  <si>
    <t>1199</t>
  </si>
  <si>
    <t>1299</t>
  </si>
  <si>
    <t>1301</t>
  </si>
  <si>
    <t>1311</t>
  </si>
  <si>
    <t>1316</t>
  </si>
  <si>
    <t>1399</t>
  </si>
  <si>
    <t>1412</t>
  </si>
  <si>
    <t>1420</t>
  </si>
  <si>
    <t>1421</t>
  </si>
  <si>
    <t>1499</t>
  </si>
  <si>
    <t>1515</t>
  </si>
  <si>
    <t>1599</t>
  </si>
  <si>
    <t>1699</t>
  </si>
  <si>
    <t>1701</t>
  </si>
  <si>
    <t>1702</t>
  </si>
  <si>
    <t>1712</t>
  </si>
  <si>
    <t>1715</t>
  </si>
  <si>
    <t>1720</t>
  </si>
  <si>
    <t>1750</t>
  </si>
  <si>
    <t>1799</t>
  </si>
  <si>
    <t>1899</t>
  </si>
  <si>
    <t>1910</t>
  </si>
  <si>
    <t>1999</t>
  </si>
  <si>
    <t>2001</t>
  </si>
  <si>
    <t>2003</t>
  </si>
  <si>
    <t>2005</t>
  </si>
  <si>
    <t>2010</t>
  </si>
  <si>
    <t>2030</t>
  </si>
  <si>
    <t>2032</t>
  </si>
  <si>
    <t>2099</t>
  </si>
  <si>
    <t>2101</t>
  </si>
  <si>
    <t>2102</t>
  </si>
  <si>
    <t>2130</t>
  </si>
  <si>
    <t>2150</t>
  </si>
  <si>
    <t>2199</t>
  </si>
  <si>
    <t>2210</t>
  </si>
  <si>
    <t>2299</t>
  </si>
  <si>
    <t>Position Build Concatenate</t>
  </si>
  <si>
    <t>AD</t>
  </si>
  <si>
    <t>BN</t>
  </si>
  <si>
    <t>BR</t>
  </si>
  <si>
    <t>BV</t>
  </si>
  <si>
    <t>EE</t>
  </si>
  <si>
    <t>EF</t>
  </si>
  <si>
    <t>EH</t>
  </si>
  <si>
    <t>ES</t>
  </si>
  <si>
    <t>EX</t>
  </si>
  <si>
    <t>GL</t>
  </si>
  <si>
    <t>GP</t>
  </si>
  <si>
    <t>IE</t>
  </si>
  <si>
    <t>IP</t>
  </si>
  <si>
    <t>SL</t>
  </si>
  <si>
    <t>SR</t>
  </si>
  <si>
    <t>ST</t>
  </si>
  <si>
    <t>WD</t>
  </si>
  <si>
    <t>WG</t>
  </si>
  <si>
    <t>WL</t>
  </si>
  <si>
    <t>WM</t>
  </si>
  <si>
    <t>WN</t>
  </si>
  <si>
    <t>WS</t>
  </si>
  <si>
    <t>WT</t>
  </si>
  <si>
    <t>16</t>
  </si>
  <si>
    <t>17</t>
  </si>
  <si>
    <t>18</t>
  </si>
  <si>
    <t>21</t>
  </si>
  <si>
    <t>25</t>
  </si>
  <si>
    <t>26</t>
  </si>
  <si>
    <t>27</t>
  </si>
  <si>
    <t>28</t>
  </si>
  <si>
    <t>29</t>
  </si>
  <si>
    <t>Targeted AOC Internal to DON</t>
  </si>
  <si>
    <t>Low Volume Applicants</t>
  </si>
  <si>
    <t>Hard-to-Fill</t>
  </si>
  <si>
    <t>Highly Complex/Technical/Professional</t>
  </si>
  <si>
    <t>USA Hire-100%</t>
  </si>
  <si>
    <t>USA Hire-75% / AQ-25%</t>
  </si>
  <si>
    <t>USA Hire-50% / AQ-50% [DEFAULT-Automatically Selected]</t>
  </si>
  <si>
    <t>USA Hire 25% / AQ-75%</t>
  </si>
  <si>
    <t>Select one</t>
  </si>
  <si>
    <t>Entry Level</t>
  </si>
  <si>
    <t>No Policy Exception</t>
  </si>
  <si>
    <t xml:space="preserve">If known and applicable, attach Superior Quals, Advanced Leave Accrual, Special Agency Needs Pay or 180 Day Waiver documents for identified Name Requests </t>
  </si>
  <si>
    <r>
      <t xml:space="preserve">MILITARY SPOUSE PREFERENCE (MSP) BEST QUALIFYING (BQ) CRITERIA FOR VACANCIES ANNOUNCED BELOW AND NOT AT THE FULL PERFORMANCE LEVEL (FPL):  </t>
    </r>
    <r>
      <rPr>
        <sz val="10"/>
        <color theme="1"/>
        <rFont val="Calibri"/>
        <family val="2"/>
        <scheme val="minor"/>
      </rPr>
      <t xml:space="preserve">Spouses of active duty military members receive priority consideration when they apply to an announcement.   When they apply, they must receive priority consideration at the full performance level (FPL), as well as, any grade level for which recruiting.  If determined Best Qualified, they will be placed at the highest grade for which they have applied and are determined BQ.  If you are announcing at grade levels below and not at the FPL (e.g., 7/9 for a GS-11), Human Resources will need to identify if the spouse is BQ, using the criteria provided by you. Please identify BQ experience for the FPL of the position so this determination can be made.  </t>
    </r>
    <r>
      <rPr>
        <b/>
        <sz val="10"/>
        <color theme="1"/>
        <rFont val="Calibri"/>
        <family val="2"/>
        <scheme val="minor"/>
      </rPr>
      <t>NOTE: If your announcement includes the FPL, or if you are not rating or ranking applicants, or if filling an overseas vacancy (except Guam), skip this step.</t>
    </r>
  </si>
  <si>
    <r>
      <t xml:space="preserve">PRIORITY PLACEMENT PROGRAM (PPP) WELL QUALIFYING (WQ) CRITERIA FOR VACANCIES ANNOUNCED BELOW AND NOT AT THE FULL PERFORMANCE LEVEL (FPL):  </t>
    </r>
    <r>
      <rPr>
        <sz val="10"/>
        <color theme="1"/>
        <rFont val="Calibri"/>
        <family val="2"/>
        <scheme val="minor"/>
      </rPr>
      <t>PPP Applicants exercise their priority consideration when they apply to an announcement.  When they apply, they must receive must receive priority consideration at the FPL only AND must be the same grade level or equivalent of their retained grade or the grade held immediately prior to separation. For PPP applicants, “well qualified” is equivalent to the numerical rating assigned to ICTAP applicants (score of 85).  If determined Well Qualified, they will be placed at the FPL.  If you are announcing at grade levels below and not at the FPL (e.g., 7/9 for a GS-11), Human Resources will need to identify if the PPP applicant is WQ, using the criteria provided by you.  Please identify WQ experience for the FPL of the position so this determination can be made.</t>
    </r>
  </si>
  <si>
    <r>
      <t xml:space="preserve">Listing of APTs (Appendix F) -  </t>
    </r>
    <r>
      <rPr>
        <sz val="9"/>
        <color theme="1"/>
        <rFont val="Calibri"/>
        <family val="2"/>
        <scheme val="minor"/>
      </rPr>
      <t xml:space="preserve">https://portal.secnav.navy.mil/orgs/MRA/DONHR/Recruitment/Pages/USA-Staffing-Upgrade.aspx </t>
    </r>
  </si>
  <si>
    <t>Q6. How do I identify Well Qualified (WQ) criteria for Priority Placement Program (PPP) applicants?</t>
  </si>
  <si>
    <r>
      <rPr>
        <b/>
        <sz val="12"/>
        <color theme="1"/>
        <rFont val="Calibri"/>
        <family val="2"/>
      </rPr>
      <t>A6.</t>
    </r>
    <r>
      <rPr>
        <sz val="12"/>
        <color theme="1"/>
        <rFont val="Calibri"/>
        <family val="2"/>
      </rPr>
      <t xml:space="preserve">  A well-qualified PPP applicant possesses the knowledge, skills, and abilities to successfully perform the duties of the position with no greater loss in productivity than would be expected during the orientation of any employee who is new to the organization. This criterion cannot be met through education and training alone.  A well-qualified PPP applicant clearly exceeds the minimum qualification requirements for the position, but will not necessarily meet the applicable definition of “best qualified.”</t>
    </r>
  </si>
  <si>
    <t>Assessment Weighting Options</t>
  </si>
  <si>
    <t>USA Hire Covered Series and Pay Plan:</t>
  </si>
  <si>
    <t>Are multiple hurdles required?</t>
  </si>
  <si>
    <t>USA Hire and Multiple Hurdles</t>
  </si>
  <si>
    <r>
      <rPr>
        <b/>
        <u/>
        <sz val="10"/>
        <color theme="1"/>
        <rFont val="Calibri"/>
        <family val="2"/>
        <scheme val="minor"/>
      </rPr>
      <t>Certification:</t>
    </r>
    <r>
      <rPr>
        <sz val="10"/>
        <color theme="1"/>
        <rFont val="Calibri"/>
        <family val="2"/>
        <scheme val="minor"/>
      </rPr>
      <t xml:space="preserve"> by checking this box as "True", I certify that the hiring manager listed has appropriate justification documented for not using USA Hire that will be provided upon requestof an auditor, OCHR, or or other authority. https://portal.secnav.navy.mil/orgs/MRA/DONHR/Recruitment/USA%20Hire/EO%2013932%20DON%20Guidance%20July%202023.pdf</t>
    </r>
  </si>
  <si>
    <t>Select a Policy Exception if mandated:</t>
  </si>
  <si>
    <t>If requesting a Policy Exception other than provided, you must provide justification for OCHR review:</t>
  </si>
  <si>
    <t>Is use of USA Hire mandated by DON Guidance on EO 13932?</t>
  </si>
  <si>
    <t>Weighting Quick Guide Questions</t>
  </si>
  <si>
    <t>Q1. Which occupational series and grade levels are included in the USA Hire Standard Assessments?</t>
  </si>
  <si>
    <r>
      <rPr>
        <b/>
        <sz val="12"/>
        <color theme="1"/>
        <rFont val="Calibri"/>
        <family val="2"/>
      </rPr>
      <t>A1.</t>
    </r>
    <r>
      <rPr>
        <sz val="12"/>
        <color theme="1"/>
        <rFont val="Calibri"/>
        <family val="2"/>
      </rPr>
      <t xml:space="preserve"> For a full list of available grades for each series, please reference the USA Hire Standard Assessments Available Series and Grades on the USA Hire Resource Center. </t>
    </r>
  </si>
  <si>
    <t>USA Hire Resource Center</t>
  </si>
  <si>
    <t>Q2. Can USA Hire Standard Assessments be used for supervisory positions?</t>
  </si>
  <si>
    <r>
      <rPr>
        <b/>
        <sz val="12"/>
        <color theme="1"/>
        <rFont val="Calibri"/>
        <family val="2"/>
      </rPr>
      <t>A2.</t>
    </r>
    <r>
      <rPr>
        <sz val="12"/>
        <color theme="1"/>
        <rFont val="Calibri"/>
        <family val="2"/>
      </rPr>
      <t xml:space="preserve"> USA Hire is not currently available as a standard assessment for supervisory positions. The USA Hire Standard Assessments are to be used for non-supervisory positions only. </t>
    </r>
  </si>
  <si>
    <t>Q3. I am filling my position using a Direct Hire Authority (DHA), do I have to use an USA Hire Assessment?</t>
  </si>
  <si>
    <r>
      <rPr>
        <b/>
        <sz val="12"/>
        <color theme="1"/>
        <rFont val="Calibri"/>
        <family val="2"/>
      </rPr>
      <t>A3.</t>
    </r>
    <r>
      <rPr>
        <sz val="12"/>
        <color theme="1"/>
        <rFont val="Calibri"/>
        <family val="2"/>
      </rPr>
      <t xml:space="preserve"> No, if using DHA or any other USA Hire requirement exception, a USA Hire assessment is not required.</t>
    </r>
  </si>
  <si>
    <t>Q4. Am I required to use an Assessment Questionnaire with USA Hire?</t>
  </si>
  <si>
    <r>
      <t xml:space="preserve">A4.  </t>
    </r>
    <r>
      <rPr>
        <sz val="12"/>
        <color theme="1"/>
        <rFont val="Calibri"/>
        <family val="2"/>
      </rPr>
      <t>Yes, an Assessment Questionnaire (AQ) is required when using USA Hire, but the AQ does not have to be used for rating purposes. If the USA Hire assessment is used entirely for rating, then the assessment questionnaire in USA Staffing will only need to contain minimum qualification question(s) and any other necessary screen-outs. This is appropriate in situations where technical competence is not critical to the position upon entry (e.g., lower grades or internships).</t>
    </r>
  </si>
  <si>
    <t>Q5. What is the weighting protocol?</t>
  </si>
  <si>
    <r>
      <rPr>
        <b/>
        <sz val="12"/>
        <color theme="1"/>
        <rFont val="Calibri"/>
        <family val="2"/>
      </rPr>
      <t xml:space="preserve">A5. </t>
    </r>
    <r>
      <rPr>
        <sz val="12"/>
        <color theme="1"/>
        <rFont val="Calibri"/>
        <family val="2"/>
      </rPr>
      <t>By default when using both USA Hire and an Assessment Questionnaire, applicants will be ranked based on a combined rating, whereby both USA Hire results and the Assessment Questionnaire results are considered equally. 50% USA Hire/50% (AQ)</t>
    </r>
  </si>
  <si>
    <t>Q6. Can I change the weighting values?</t>
  </si>
  <si>
    <r>
      <t xml:space="preserve">A6. </t>
    </r>
    <r>
      <rPr>
        <sz val="12"/>
        <color theme="1"/>
        <rFont val="Calibri"/>
        <family val="2"/>
      </rPr>
      <t>Yes, weight values can select a different with justification and/or rationale for Assessment Weighting other than the default 50%/50% between the following options:
•             USA Hire-100%
•             USA Hire-75% / AQ-25%</t>
    </r>
    <r>
      <rPr>
        <b/>
        <sz val="12"/>
        <color theme="1"/>
        <rFont val="Calibri"/>
        <family val="2"/>
      </rPr>
      <t xml:space="preserve">
</t>
    </r>
    <r>
      <rPr>
        <sz val="12"/>
        <color theme="1"/>
        <rFont val="Calibri"/>
        <family val="2"/>
      </rPr>
      <t>•             USA Hire 25% / AQ-75%</t>
    </r>
  </si>
  <si>
    <t>Vacancy Tags</t>
  </si>
  <si>
    <r>
      <rPr>
        <b/>
        <sz val="10"/>
        <rFont val="Calibri"/>
        <family val="2"/>
        <scheme val="minor"/>
      </rPr>
      <t xml:space="preserve">Vacancy Tags for USA Jobs Branded Search Pages: </t>
    </r>
    <r>
      <rPr>
        <sz val="10"/>
        <rFont val="Calibri"/>
        <family val="2"/>
        <scheme val="minor"/>
      </rPr>
      <t xml:space="preserve">                                Is this a Mission Critical Occupation (MCO) position such as STEM or National Security (NatSec)? If yes, please select the appropriate Vacancy Tag.</t>
    </r>
  </si>
  <si>
    <t>Interdisciplinary</t>
  </si>
  <si>
    <t>Artificial Intelligence (AI)</t>
  </si>
  <si>
    <t>9-Supervisory Senior Executive</t>
  </si>
  <si>
    <t>Cyberspace Workforce (Required for series 2210, 1550, 0332 and 0335)</t>
  </si>
  <si>
    <t>Cyberspace Workforce Position</t>
  </si>
  <si>
    <t>Yes - Please provide a Cyber Coding worksheet</t>
  </si>
  <si>
    <t>Servicing Office ID:</t>
  </si>
  <si>
    <t>If recruiting at 2 grade levels, select 2nd grade level</t>
  </si>
  <si>
    <t xml:space="preserve">1st Level Supv Hierarchy/ PD# / SEQ# </t>
  </si>
  <si>
    <t>0861</t>
  </si>
  <si>
    <t>SCW Code</t>
  </si>
  <si>
    <t>SC2A1</t>
  </si>
  <si>
    <t>SC2A2</t>
  </si>
  <si>
    <t>SC2A3</t>
  </si>
  <si>
    <t>SC2A4</t>
  </si>
  <si>
    <t>SC2B1</t>
  </si>
  <si>
    <t>SC2B2</t>
  </si>
  <si>
    <t>SC2B3</t>
  </si>
  <si>
    <t>SC2B4</t>
  </si>
  <si>
    <t>SC2C1</t>
  </si>
  <si>
    <t>SC2C2</t>
  </si>
  <si>
    <t>SC2C3</t>
  </si>
  <si>
    <t>SC2C4</t>
  </si>
  <si>
    <t>SC2D1</t>
  </si>
  <si>
    <t>SC2D2</t>
  </si>
  <si>
    <t>SC2D3</t>
  </si>
  <si>
    <t>SC2D4</t>
  </si>
  <si>
    <t>SC2E1</t>
  </si>
  <si>
    <t>SC2E2</t>
  </si>
  <si>
    <t>SC2E3</t>
  </si>
  <si>
    <t>SC2E4</t>
  </si>
  <si>
    <t>SC2F1</t>
  </si>
  <si>
    <t>SC2F2</t>
  </si>
  <si>
    <t>SC2F3</t>
  </si>
  <si>
    <t>SC2F4</t>
  </si>
  <si>
    <t>SC2G1</t>
  </si>
  <si>
    <t>SC2G2</t>
  </si>
  <si>
    <t>SC2G4</t>
  </si>
  <si>
    <t>SC2H1</t>
  </si>
  <si>
    <t>SC2H2</t>
  </si>
  <si>
    <t>SC2H3</t>
  </si>
  <si>
    <t>SC2H4</t>
  </si>
  <si>
    <t>SC2I1</t>
  </si>
  <si>
    <t>SC2I2</t>
  </si>
  <si>
    <t>SC2I3</t>
  </si>
  <si>
    <t>SC2I4</t>
  </si>
  <si>
    <t>SC4A1</t>
  </si>
  <si>
    <t>SC4A2</t>
  </si>
  <si>
    <t>SC4A3</t>
  </si>
  <si>
    <t>SC4A4</t>
  </si>
  <si>
    <t>SC4B1</t>
  </si>
  <si>
    <t>SC4B2</t>
  </si>
  <si>
    <t>SC4B3</t>
  </si>
  <si>
    <t>SC4B4</t>
  </si>
  <si>
    <t>SC4C1</t>
  </si>
  <si>
    <t>SC4C2</t>
  </si>
  <si>
    <t>SC4C3</t>
  </si>
  <si>
    <t>SC4C4</t>
  </si>
  <si>
    <t>SC4D1</t>
  </si>
  <si>
    <t>SC4D2</t>
  </si>
  <si>
    <t>SC4D3</t>
  </si>
  <si>
    <t>SC4D4</t>
  </si>
  <si>
    <t>SC4E1</t>
  </si>
  <si>
    <t>SC4E2</t>
  </si>
  <si>
    <t>SC4E3</t>
  </si>
  <si>
    <t>SC4E4</t>
  </si>
  <si>
    <t>SC4F1</t>
  </si>
  <si>
    <t>SC4F2</t>
  </si>
  <si>
    <t>SC4F3</t>
  </si>
  <si>
    <t>SC4F4</t>
  </si>
  <si>
    <t>SC4G1</t>
  </si>
  <si>
    <t>SC4G2</t>
  </si>
  <si>
    <t>SC4G3</t>
  </si>
  <si>
    <t>SC4G4</t>
  </si>
  <si>
    <t>SC4H1</t>
  </si>
  <si>
    <t>SC4H2</t>
  </si>
  <si>
    <t>SC4H3</t>
  </si>
  <si>
    <t>SC4H4</t>
  </si>
  <si>
    <t>SC4I1</t>
  </si>
  <si>
    <t>SC4I2</t>
  </si>
  <si>
    <t>SC4I3</t>
  </si>
  <si>
    <t>SC4I4</t>
  </si>
  <si>
    <t>C = No Drug Test Required</t>
  </si>
  <si>
    <t>D = Position Requires Drug Test for reasons not specified</t>
  </si>
  <si>
    <t>E = Top Secret Position - Requires Drug Test</t>
  </si>
  <si>
    <t>G = Nuclear Weapon PRP - Requires Drug Test</t>
  </si>
  <si>
    <t>OPM DHA for Artificial Intelligence</t>
  </si>
  <si>
    <t>Program Management Improvement Accountability Act (PMIAA)</t>
  </si>
  <si>
    <t>PMIAA</t>
  </si>
  <si>
    <r>
      <t xml:space="preserve">Complete for all recruit actions and any non recruits that involve a position change (e.g., career promotion, CLG or MDR).  This information will be used to build the position in DCPDS. Drop down menus in many fields have been added to assist you in your selections.  
</t>
    </r>
    <r>
      <rPr>
        <b/>
        <sz val="10"/>
        <rFont val="Calibri"/>
        <family val="2"/>
        <scheme val="minor"/>
      </rPr>
      <t>Double-click on a pre-filled item to open the menu</t>
    </r>
    <r>
      <rPr>
        <sz val="10"/>
        <rFont val="Calibri"/>
        <family val="2"/>
        <scheme val="minor"/>
      </rPr>
      <t xml:space="preserve">. If you need assistance, please contact your HRO Advisor. </t>
    </r>
  </si>
  <si>
    <t>1 - Program Manager</t>
  </si>
  <si>
    <t>2 - Project Manager</t>
  </si>
  <si>
    <t>3 - Program and Project Manager</t>
  </si>
  <si>
    <t>4 - Not Applicable</t>
  </si>
  <si>
    <t>SC2G3</t>
  </si>
  <si>
    <t>Prevention Workforce</t>
  </si>
  <si>
    <t xml:space="preserve">If no, is the candidate a current federal employee in the competitive service at a different activity or agency?  If yes indicate which agency. </t>
  </si>
  <si>
    <t>Personnel Vetting</t>
  </si>
  <si>
    <t>Key Emergency Essential?</t>
  </si>
  <si>
    <t>Mission Essential?</t>
  </si>
  <si>
    <t>Mission Essential</t>
  </si>
  <si>
    <t>Key Emergency Essential</t>
  </si>
  <si>
    <t>N - Not a Mission Essential Position</t>
  </si>
  <si>
    <t>Y - Yes, Mission Essential Position</t>
  </si>
  <si>
    <t>2 - Position Designated Key</t>
  </si>
  <si>
    <t>Y - LN Position Not Contingency-Essential</t>
  </si>
  <si>
    <t>N - Position not E-E, NCE, or Key</t>
  </si>
  <si>
    <t>L - LN Position Contingency-Essential</t>
  </si>
  <si>
    <t>C - Emergency-Essential Position (E-E)</t>
  </si>
  <si>
    <t>If position meets PMIAA, would you like to use the PAPMA USA Hire Assessment?</t>
  </si>
  <si>
    <t>PAPMA USA Hire Assessment</t>
  </si>
  <si>
    <t>Yes - Position is 0340-7/9/11/12/13</t>
  </si>
  <si>
    <t>Yes - Position is 0343-12/13</t>
  </si>
  <si>
    <t>Yes - Position is 0343-7/9/11 and CVTI was completed</t>
  </si>
  <si>
    <t>Yes - Position performs PMIAA duties not in 0340/0343 series</t>
  </si>
  <si>
    <t>No - Use standard USA Hire Assessment</t>
  </si>
  <si>
    <t>0340</t>
  </si>
  <si>
    <t>If using the PAPMA USA Hire Assessment for a 0343-7/9/11 position, confirm you have completed the CVTI by checking the box.</t>
  </si>
  <si>
    <t>Part B Con't - EO 13932 REQUIREMENTS.  For GS, or equivalent DEMO pay band positions that will be announced using USA Staffing, please see information below regarding the use of Multiple Hurdles and USA Hire assessments to meet EO 13932 requirements. Based on selections made in the Position Build tab, such as Pay Plan, Series and Grade, in conjunction with your selected eligibilities, will auto-populate some fields in this section.  For more information on this section, see the Quick Step Guide DON Recruit Position Checklist.</t>
  </si>
  <si>
    <t>NOTE: For supervisory positions, it is highly encouraged to use the Federal Supervisory Assessment (FSA) for existing series/grade, as long as allocations are available.</t>
  </si>
  <si>
    <t xml:space="preserve">                       DON POSITION BUILD CHECKLIST - 30 AUG 2024                        </t>
  </si>
  <si>
    <t xml:space="preserve">                       DON RECRUIT &amp; NON COMP CHECKLIST - 30 AUG 2024          </t>
  </si>
  <si>
    <t>DHA for DoD Sexual Assault Program Response Workforce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</si>
</sst>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4" x14ac:knownFonts="1">
    <font>
      <sz val="11"/>
      <color theme="1"/>
      <name val="Calibri"/>
      <family val="2"/>
      <scheme val="minor"/>
    </font>
    <font>
      <b/>
      <sz val="12"/>
      <color theme="1"/>
      <name val="Arial Narrow"/>
      <family val="2"/>
    </font>
    <font>
      <b/>
      <sz val="14"/>
      <color rgb="FF002060"/>
      <name val="Arial Narrow"/>
      <family val="2"/>
    </font>
    <font>
      <sz val="11"/>
      <color theme="1"/>
      <name val="Arial Narrow"/>
      <family val="2"/>
    </font>
    <font>
      <sz val="10"/>
      <color theme="1"/>
      <name val="Arial Narrow"/>
      <family val="2"/>
    </font>
    <font>
      <u/>
      <sz val="11"/>
      <color theme="10"/>
      <name val="Calibri"/>
      <family val="2"/>
      <scheme val="minor"/>
    </font>
    <font>
      <sz val="9.5"/>
      <color theme="1"/>
      <name val="Arial Narrow"/>
      <family val="2"/>
    </font>
    <font>
      <b/>
      <sz val="11"/>
      <color theme="0"/>
      <name val="Calibri"/>
      <family val="2"/>
      <scheme val="minor"/>
    </font>
    <font>
      <b/>
      <sz val="11"/>
      <color theme="1"/>
      <name val="Calibri"/>
      <family val="2"/>
      <scheme val="minor"/>
    </font>
    <font>
      <sz val="11"/>
      <color theme="0"/>
      <name val="Calibri"/>
      <family val="2"/>
      <scheme val="minor"/>
    </font>
    <font>
      <b/>
      <sz val="11"/>
      <color theme="0"/>
      <name val="Calibri"/>
      <family val="2"/>
    </font>
    <font>
      <sz val="11"/>
      <color theme="1"/>
      <name val="Calibri"/>
      <family val="2"/>
    </font>
    <font>
      <sz val="16"/>
      <color theme="1"/>
      <name val="Calibri"/>
      <family val="2"/>
      <scheme val="minor"/>
    </font>
    <font>
      <b/>
      <sz val="11"/>
      <color theme="1"/>
      <name val="Calibri"/>
      <family val="2"/>
    </font>
    <font>
      <sz val="11"/>
      <color rgb="FF002060"/>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9.5"/>
      <color theme="1"/>
      <name val="Calibri"/>
      <family val="2"/>
      <scheme val="minor"/>
    </font>
    <font>
      <sz val="10"/>
      <name val="Calibri"/>
      <family val="2"/>
      <scheme val="minor"/>
    </font>
    <font>
      <b/>
      <sz val="10"/>
      <name val="Calibri"/>
      <family val="2"/>
      <scheme val="minor"/>
    </font>
    <font>
      <i/>
      <sz val="9.5"/>
      <color theme="1"/>
      <name val="Arial Narrow"/>
      <family val="2"/>
    </font>
    <font>
      <i/>
      <sz val="9.5"/>
      <color theme="1"/>
      <name val="Calibri"/>
      <family val="2"/>
      <scheme val="minor"/>
    </font>
    <font>
      <i/>
      <sz val="9.5"/>
      <color rgb="FF000000"/>
      <name val="Arial Narrow"/>
      <family val="2"/>
    </font>
    <font>
      <sz val="9.5"/>
      <color rgb="FF000000"/>
      <name val="Calibri"/>
      <family val="2"/>
      <scheme val="minor"/>
    </font>
    <font>
      <b/>
      <sz val="10"/>
      <color rgb="FF002060"/>
      <name val="Calibri"/>
      <family val="2"/>
      <scheme val="minor"/>
    </font>
    <font>
      <sz val="10"/>
      <name val="Arial Narrow"/>
      <family val="2"/>
    </font>
    <font>
      <sz val="9"/>
      <color theme="1"/>
      <name val="Calibri"/>
      <family val="2"/>
      <scheme val="minor"/>
    </font>
    <font>
      <i/>
      <sz val="9"/>
      <color theme="1"/>
      <name val="Calibri"/>
      <family val="2"/>
      <scheme val="minor"/>
    </font>
    <font>
      <sz val="10"/>
      <color rgb="FF7030A0"/>
      <name val="Calibri"/>
      <family val="2"/>
      <scheme val="minor"/>
    </font>
    <font>
      <b/>
      <sz val="10"/>
      <color theme="0"/>
      <name val="Calibri"/>
      <family val="2"/>
      <scheme val="minor"/>
    </font>
    <font>
      <sz val="10"/>
      <color rgb="FF454545"/>
      <name val="Calibri"/>
      <family val="2"/>
      <scheme val="minor"/>
    </font>
    <font>
      <i/>
      <sz val="10"/>
      <name val="Calibri"/>
      <family val="2"/>
      <scheme val="minor"/>
    </font>
    <font>
      <b/>
      <sz val="10"/>
      <color rgb="FFFF0000"/>
      <name val="Calibri"/>
      <family val="2"/>
      <scheme val="minor"/>
    </font>
    <font>
      <sz val="9.5"/>
      <color rgb="FFFFFF00"/>
      <name val="Arial Narrow"/>
      <family val="2"/>
    </font>
    <font>
      <sz val="9.5"/>
      <color rgb="FFFFFF00"/>
      <name val="Calibri"/>
      <family val="2"/>
      <scheme val="minor"/>
    </font>
    <font>
      <i/>
      <sz val="11"/>
      <color theme="1"/>
      <name val="Calibri"/>
      <family val="2"/>
      <scheme val="minor"/>
    </font>
    <font>
      <sz val="11"/>
      <name val="Calibri"/>
      <family val="2"/>
      <scheme val="minor"/>
    </font>
    <font>
      <i/>
      <sz val="11"/>
      <name val="Calibri"/>
      <family val="2"/>
      <scheme val="minor"/>
    </font>
    <font>
      <b/>
      <sz val="16"/>
      <color theme="1"/>
      <name val="Calibri"/>
      <family val="2"/>
    </font>
    <font>
      <b/>
      <sz val="12"/>
      <color theme="1"/>
      <name val="Calibri"/>
      <family val="2"/>
    </font>
    <font>
      <sz val="12"/>
      <color theme="1"/>
      <name val="Calibri"/>
      <family val="2"/>
    </font>
    <font>
      <i/>
      <sz val="12"/>
      <color theme="1"/>
      <name val="Calibri"/>
      <family val="2"/>
    </font>
    <font>
      <sz val="10"/>
      <color rgb="FF000000"/>
      <name val="Calibri"/>
      <family val="2"/>
      <scheme val="minor"/>
    </font>
    <font>
      <b/>
      <sz val="11"/>
      <name val="Calibri"/>
      <family val="2"/>
      <scheme val="minor"/>
    </font>
    <font>
      <sz val="11"/>
      <color rgb="FFFF0000"/>
      <name val="Calibri"/>
      <family val="2"/>
      <scheme val="minor"/>
    </font>
    <font>
      <sz val="8"/>
      <name val="Calibri"/>
      <family val="2"/>
      <scheme val="minor"/>
    </font>
    <font>
      <sz val="9"/>
      <color indexed="81"/>
      <name val="Tahoma"/>
      <family val="2"/>
    </font>
    <font>
      <sz val="8"/>
      <color indexed="81"/>
      <name val="Tahoma"/>
      <family val="2"/>
    </font>
    <font>
      <u/>
      <sz val="10"/>
      <color theme="10"/>
      <name val="Calibri"/>
      <family val="2"/>
      <scheme val="minor"/>
    </font>
    <font>
      <b/>
      <sz val="9"/>
      <color indexed="81"/>
      <name val="Tahoma"/>
      <family val="2"/>
    </font>
    <font>
      <u/>
      <sz val="9.5"/>
      <color theme="10"/>
      <name val="Calibri"/>
      <family val="2"/>
      <scheme val="minor"/>
    </font>
    <font>
      <b/>
      <i/>
      <sz val="10"/>
      <name val="Calibri"/>
      <family val="2"/>
      <scheme val="minor"/>
    </font>
    <font>
      <sz val="9"/>
      <color theme="0"/>
      <name val="Arial Narrow"/>
      <family val="2"/>
    </font>
    <font>
      <sz val="10"/>
      <color rgb="FF454545"/>
      <name val="Calibri"/>
      <family val="2"/>
      <scheme val="minor"/>
    </font>
    <font>
      <b/>
      <sz val="14"/>
      <color theme="0"/>
      <name val="Calibri"/>
      <family val="2"/>
      <scheme val="minor"/>
    </font>
    <font>
      <sz val="11"/>
      <color theme="0" tint="-0.249977111117893"/>
      <name val="Calibri"/>
      <family val="2"/>
      <scheme val="minor"/>
    </font>
    <font>
      <b/>
      <u/>
      <sz val="12"/>
      <color theme="1"/>
      <name val="Calibri"/>
      <family val="2"/>
      <scheme val="minor"/>
    </font>
    <font>
      <b/>
      <u/>
      <sz val="11"/>
      <color theme="1"/>
      <name val="Calibri"/>
      <family val="2"/>
      <scheme val="minor"/>
    </font>
    <font>
      <sz val="11"/>
      <color theme="0"/>
      <name val="Arial Narrow"/>
      <family val="2"/>
    </font>
    <font>
      <sz val="11"/>
      <name val="Arial Narrow"/>
      <family val="2"/>
    </font>
    <font>
      <sz val="11"/>
      <color rgb="FF1F497D"/>
      <name val="Calibri"/>
      <family val="2"/>
      <scheme val="minor"/>
    </font>
    <font>
      <sz val="10"/>
      <color rgb="FF222222"/>
      <name val="Arial"/>
      <family val="2"/>
    </font>
    <font>
      <sz val="10"/>
      <color rgb="FF454545"/>
      <name val="Calibri"/>
      <family val="2"/>
      <scheme val="minor"/>
    </font>
    <font>
      <sz val="10"/>
      <color rgb="FF222222"/>
      <name val="Arial"/>
      <family val="2"/>
    </font>
    <font>
      <b/>
      <sz val="9"/>
      <color theme="1"/>
      <name val="Calibri"/>
      <family val="2"/>
      <scheme val="minor"/>
    </font>
    <font>
      <b/>
      <u/>
      <sz val="10"/>
      <color theme="1"/>
      <name val="Calibri"/>
      <family val="2"/>
      <scheme val="minor"/>
    </font>
    <font>
      <b/>
      <sz val="12"/>
      <color theme="1"/>
      <name val="Calibri"/>
      <family val="2"/>
      <scheme val="minor"/>
    </font>
    <font>
      <b/>
      <sz val="14"/>
      <color theme="1"/>
      <name val="Calibri"/>
      <family val="2"/>
      <scheme val="minor"/>
    </font>
    <font>
      <b/>
      <sz val="12"/>
      <name val="Calibri"/>
      <family val="2"/>
      <scheme val="minor"/>
    </font>
    <font>
      <b/>
      <sz val="11"/>
      <color rgb="FF002060"/>
      <name val="Calibri"/>
      <family val="2"/>
      <scheme val="minor"/>
    </font>
    <font>
      <b/>
      <i/>
      <sz val="10"/>
      <color rgb="FFFF0000"/>
      <name val="Calibri"/>
      <family val="2"/>
      <scheme val="minor"/>
    </font>
    <font>
      <sz val="9.5"/>
      <name val="Calibri"/>
      <family val="2"/>
      <scheme val="minor"/>
    </font>
    <font>
      <sz val="9"/>
      <color indexed="81"/>
      <name val="Tahoma"/>
      <charset val="1"/>
    </font>
  </fonts>
  <fills count="19">
    <fill>
      <patternFill patternType="none"/>
    </fill>
    <fill>
      <patternFill patternType="gray125"/>
    </fill>
    <fill>
      <patternFill patternType="solid">
        <fgColor rgb="FFE6E6E6"/>
        <bgColor indexed="64"/>
      </patternFill>
    </fill>
    <fill>
      <patternFill patternType="solid">
        <fgColor rgb="FFFFFFFF"/>
        <bgColor indexed="64"/>
      </patternFill>
    </fill>
    <fill>
      <patternFill patternType="solid">
        <fgColor rgb="FFD9D9D9"/>
        <bgColor indexed="64"/>
      </patternFill>
    </fill>
    <fill>
      <patternFill patternType="solid">
        <fgColor theme="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theme="4"/>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39997558519241921"/>
        <bgColor indexed="64"/>
      </patternFill>
    </fill>
  </fills>
  <borders count="94">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hair">
        <color indexed="64"/>
      </bottom>
      <diagonal/>
    </border>
    <border>
      <left/>
      <right/>
      <top style="hair">
        <color indexed="64"/>
      </top>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diagonal/>
    </border>
    <border>
      <left style="medium">
        <color rgb="FFE2E2E2"/>
      </left>
      <right style="medium">
        <color rgb="FFE2E2E2"/>
      </right>
      <top/>
      <bottom style="medium">
        <color rgb="FFE2E2E2"/>
      </bottom>
      <diagonal/>
    </border>
    <border>
      <left/>
      <right style="medium">
        <color indexed="64"/>
      </right>
      <top style="thin">
        <color indexed="64"/>
      </top>
      <bottom style="medium">
        <color indexed="64"/>
      </bottom>
      <diagonal/>
    </border>
    <border>
      <left style="thin">
        <color theme="1"/>
      </left>
      <right style="thin">
        <color theme="1"/>
      </right>
      <top style="thin">
        <color theme="1"/>
      </top>
      <bottom style="thin">
        <color theme="1"/>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theme="1"/>
      </left>
      <right style="thin">
        <color theme="1"/>
      </right>
      <top style="thin">
        <color theme="1"/>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theme="1"/>
      </left>
      <right style="medium">
        <color indexed="64"/>
      </right>
      <top style="thin">
        <color theme="1"/>
      </top>
      <bottom style="thin">
        <color theme="1"/>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top style="thin">
        <color theme="1"/>
      </top>
      <bottom style="thin">
        <color theme="1"/>
      </bottom>
      <diagonal/>
    </border>
    <border>
      <left/>
      <right style="medium">
        <color indexed="64"/>
      </right>
      <top style="thin">
        <color theme="1"/>
      </top>
      <bottom style="thin">
        <color theme="1"/>
      </bottom>
      <diagonal/>
    </border>
    <border>
      <left style="thin">
        <color indexed="64"/>
      </left>
      <right/>
      <top style="thin">
        <color theme="1"/>
      </top>
      <bottom style="thin">
        <color theme="1"/>
      </bottom>
      <diagonal/>
    </border>
    <border>
      <left style="medium">
        <color rgb="FFC0C0C0"/>
      </left>
      <right style="medium">
        <color rgb="FFC0C0C0"/>
      </right>
      <top/>
      <bottom/>
      <diagonal/>
    </border>
    <border>
      <left style="medium">
        <color rgb="FFC0C0C0"/>
      </left>
      <right style="medium">
        <color rgb="FFC0C0C0"/>
      </right>
      <top style="medium">
        <color rgb="FFC0C0C0"/>
      </top>
      <bottom style="thin">
        <color theme="4" tint="0.39997558519241921"/>
      </bottom>
      <diagonal/>
    </border>
    <border>
      <left style="medium">
        <color rgb="FFC0C0C0"/>
      </left>
      <right/>
      <top/>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medium">
        <color indexed="64"/>
      </right>
      <top style="thin">
        <color theme="1"/>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ck">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rgb="FFC0C0C0"/>
      </left>
      <right/>
      <top style="medium">
        <color rgb="FFC0C0C0"/>
      </top>
      <bottom style="thin">
        <color theme="4" tint="0.3999755851924192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medium">
        <color indexed="64"/>
      </right>
      <top style="thin">
        <color indexed="64"/>
      </top>
      <bottom style="thin">
        <color theme="1"/>
      </bottom>
      <diagonal/>
    </border>
    <border>
      <left/>
      <right/>
      <top style="medium">
        <color rgb="FFC0C0C0"/>
      </top>
      <bottom style="thin">
        <color theme="4" tint="0.39997558519241921"/>
      </bottom>
      <diagonal/>
    </border>
    <border>
      <left style="thin">
        <color indexed="64"/>
      </left>
      <right style="medium">
        <color indexed="64"/>
      </right>
      <top style="thin">
        <color indexed="64"/>
      </top>
      <bottom/>
      <diagonal/>
    </border>
    <border>
      <left style="thin">
        <color theme="1"/>
      </left>
      <right style="medium">
        <color indexed="64"/>
      </right>
      <top style="thin">
        <color theme="1"/>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s>
  <cellStyleXfs count="3">
    <xf numFmtId="0" fontId="0" fillId="0" borderId="0"/>
    <xf numFmtId="0" fontId="5" fillId="0" borderId="0" applyNumberFormat="0" applyFill="0" applyBorder="0" applyAlignment="0" applyProtection="0"/>
    <xf numFmtId="0" fontId="9" fillId="5" borderId="0" applyNumberFormat="0" applyBorder="0" applyAlignment="0" applyProtection="0"/>
  </cellStyleXfs>
  <cellXfs count="712">
    <xf numFmtId="0" fontId="0" fillId="0" borderId="0" xfId="0"/>
    <xf numFmtId="0" fontId="3" fillId="0" borderId="0" xfId="0" applyFont="1"/>
    <xf numFmtId="0" fontId="0" fillId="0" borderId="0" xfId="0" applyBorder="1"/>
    <xf numFmtId="0" fontId="0" fillId="0" borderId="0" xfId="0" applyAlignment="1">
      <alignment vertical="center"/>
    </xf>
    <xf numFmtId="0" fontId="0" fillId="0" borderId="4" xfId="0" applyBorder="1" applyAlignment="1">
      <alignment vertical="center" wrapText="1"/>
    </xf>
    <xf numFmtId="0" fontId="10" fillId="5" borderId="4" xfId="2" applyFont="1" applyBorder="1" applyAlignment="1">
      <alignment horizontal="center" vertical="center"/>
    </xf>
    <xf numFmtId="0" fontId="7" fillId="5" borderId="4" xfId="2" applyFont="1" applyBorder="1" applyAlignment="1">
      <alignment horizontal="center" vertical="center" wrapText="1"/>
    </xf>
    <xf numFmtId="0" fontId="8" fillId="0" borderId="0" xfId="0" applyFont="1" applyAlignment="1">
      <alignment horizontal="center" vertical="center"/>
    </xf>
    <xf numFmtId="0" fontId="11" fillId="0" borderId="4" xfId="0" applyFont="1" applyFill="1" applyBorder="1" applyAlignment="1">
      <alignment vertical="center"/>
    </xf>
    <xf numFmtId="0" fontId="11" fillId="0" borderId="13" xfId="0" applyFont="1" applyFill="1" applyBorder="1" applyAlignment="1">
      <alignment vertical="center"/>
    </xf>
    <xf numFmtId="0" fontId="11" fillId="0" borderId="4" xfId="0" applyFont="1" applyBorder="1" applyAlignment="1">
      <alignment vertical="center"/>
    </xf>
    <xf numFmtId="0" fontId="11" fillId="0" borderId="13" xfId="0" applyFont="1" applyBorder="1" applyAlignment="1">
      <alignment vertical="center"/>
    </xf>
    <xf numFmtId="0" fontId="11" fillId="0" borderId="0" xfId="0" applyFont="1" applyFill="1" applyAlignment="1">
      <alignment vertical="center"/>
    </xf>
    <xf numFmtId="0" fontId="0" fillId="0" borderId="0" xfId="0" applyBorder="1" applyAlignment="1">
      <alignment vertical="center"/>
    </xf>
    <xf numFmtId="0" fontId="12" fillId="0" borderId="0" xfId="0" applyFont="1" applyBorder="1" applyAlignment="1">
      <alignment vertical="center" wrapText="1"/>
    </xf>
    <xf numFmtId="0" fontId="0" fillId="0" borderId="0" xfId="0" applyAlignment="1">
      <alignment vertical="center" wrapText="1"/>
    </xf>
    <xf numFmtId="0" fontId="0" fillId="0" borderId="0" xfId="0" applyBorder="1" applyAlignment="1"/>
    <xf numFmtId="0" fontId="11" fillId="10" borderId="4" xfId="0" applyFont="1" applyFill="1" applyBorder="1" applyAlignment="1">
      <alignment vertical="top" wrapText="1"/>
    </xf>
    <xf numFmtId="0" fontId="41" fillId="10" borderId="4" xfId="0" applyFont="1" applyFill="1" applyBorder="1" applyAlignment="1">
      <alignment vertical="center" wrapText="1"/>
    </xf>
    <xf numFmtId="0" fontId="40" fillId="10" borderId="4" xfId="0" applyFont="1" applyFill="1" applyBorder="1" applyAlignment="1">
      <alignment vertical="center" wrapText="1"/>
    </xf>
    <xf numFmtId="0" fontId="40" fillId="0" borderId="4" xfId="0" applyFont="1" applyFill="1" applyBorder="1" applyAlignment="1">
      <alignment vertical="center" wrapText="1"/>
    </xf>
    <xf numFmtId="0" fontId="0" fillId="10" borderId="31" xfId="0" applyFill="1" applyBorder="1"/>
    <xf numFmtId="0" fontId="0" fillId="10" borderId="0" xfId="0" applyFill="1" applyBorder="1"/>
    <xf numFmtId="0" fontId="11" fillId="10" borderId="4" xfId="0" applyFont="1" applyFill="1" applyBorder="1" applyAlignment="1">
      <alignment vertical="center"/>
    </xf>
    <xf numFmtId="0" fontId="0" fillId="10" borderId="4" xfId="0" applyFill="1" applyBorder="1" applyAlignment="1">
      <alignment vertical="center" wrapText="1"/>
    </xf>
    <xf numFmtId="0" fontId="11" fillId="10" borderId="13" xfId="0" applyFont="1" applyFill="1" applyBorder="1" applyAlignment="1">
      <alignment vertical="center" wrapText="1"/>
    </xf>
    <xf numFmtId="0" fontId="11" fillId="10" borderId="13" xfId="0" applyFont="1" applyFill="1" applyBorder="1" applyAlignment="1">
      <alignment vertical="center"/>
    </xf>
    <xf numFmtId="0" fontId="0" fillId="10" borderId="0" xfId="0" applyFill="1"/>
    <xf numFmtId="0" fontId="0" fillId="10" borderId="10" xfId="0" applyFill="1" applyBorder="1"/>
    <xf numFmtId="0" fontId="0" fillId="10" borderId="11" xfId="0" applyFill="1" applyBorder="1"/>
    <xf numFmtId="0" fontId="0" fillId="10" borderId="12" xfId="0" applyFill="1" applyBorder="1"/>
    <xf numFmtId="0" fontId="0" fillId="10" borderId="10" xfId="0" applyFill="1" applyBorder="1" applyAlignment="1">
      <alignment horizontal="left"/>
    </xf>
    <xf numFmtId="0" fontId="0" fillId="10" borderId="11" xfId="0" applyFill="1" applyBorder="1" applyAlignment="1">
      <alignment horizontal="left"/>
    </xf>
    <xf numFmtId="0" fontId="0" fillId="10" borderId="12" xfId="0" applyFill="1" applyBorder="1" applyAlignment="1">
      <alignment horizontal="left"/>
    </xf>
    <xf numFmtId="0" fontId="0" fillId="10" borderId="11" xfId="0" applyFont="1" applyFill="1" applyBorder="1"/>
    <xf numFmtId="0" fontId="0" fillId="10" borderId="12" xfId="0" applyFont="1" applyFill="1" applyBorder="1"/>
    <xf numFmtId="0" fontId="0" fillId="10" borderId="30" xfId="0" applyFill="1" applyBorder="1"/>
    <xf numFmtId="0" fontId="0" fillId="10" borderId="11" xfId="0" applyFont="1" applyFill="1" applyBorder="1" applyAlignment="1">
      <alignment vertical="center"/>
    </xf>
    <xf numFmtId="0" fontId="0" fillId="10" borderId="10" xfId="0" applyFont="1" applyFill="1" applyBorder="1" applyAlignment="1">
      <alignment vertical="center"/>
    </xf>
    <xf numFmtId="0" fontId="0" fillId="10" borderId="20" xfId="0" applyFill="1" applyBorder="1"/>
    <xf numFmtId="0" fontId="0" fillId="10" borderId="12" xfId="0" applyFont="1" applyFill="1" applyBorder="1" applyAlignment="1">
      <alignment vertical="center"/>
    </xf>
    <xf numFmtId="0" fontId="15" fillId="10" borderId="10" xfId="0" applyFont="1" applyFill="1" applyBorder="1" applyAlignment="1">
      <alignment vertical="center"/>
    </xf>
    <xf numFmtId="0" fontId="15" fillId="10" borderId="11" xfId="0" applyFont="1" applyFill="1" applyBorder="1" applyAlignment="1">
      <alignment vertical="center"/>
    </xf>
    <xf numFmtId="0" fontId="43" fillId="10" borderId="11" xfId="0" applyFont="1" applyFill="1" applyBorder="1" applyAlignment="1">
      <alignment vertical="center"/>
    </xf>
    <xf numFmtId="0" fontId="15" fillId="10" borderId="12" xfId="0" applyFont="1" applyFill="1" applyBorder="1"/>
    <xf numFmtId="0" fontId="31" fillId="0" borderId="48" xfId="0" applyFont="1" applyBorder="1" applyAlignment="1">
      <alignment horizontal="left" vertical="top"/>
    </xf>
    <xf numFmtId="0" fontId="31" fillId="0" borderId="46" xfId="0" applyFont="1" applyBorder="1" applyAlignment="1">
      <alignment horizontal="left" vertical="top"/>
    </xf>
    <xf numFmtId="0" fontId="0" fillId="13" borderId="4" xfId="0" applyFill="1" applyBorder="1" applyAlignment="1">
      <alignment wrapText="1"/>
    </xf>
    <xf numFmtId="0" fontId="15" fillId="0" borderId="47" xfId="0" applyFont="1" applyBorder="1" applyAlignment="1"/>
    <xf numFmtId="0" fontId="15" fillId="0" borderId="48" xfId="0" applyFont="1" applyBorder="1" applyAlignment="1"/>
    <xf numFmtId="0" fontId="31" fillId="0" borderId="48" xfId="0" applyFont="1" applyBorder="1" applyAlignment="1">
      <alignment vertical="top"/>
    </xf>
    <xf numFmtId="0" fontId="31" fillId="0" borderId="48" xfId="0" applyFont="1" applyBorder="1" applyAlignment="1">
      <alignment vertical="top" wrapText="1"/>
    </xf>
    <xf numFmtId="0" fontId="31" fillId="0" borderId="47" xfId="0" applyFont="1" applyBorder="1" applyAlignment="1">
      <alignment vertical="top"/>
    </xf>
    <xf numFmtId="0" fontId="31" fillId="0" borderId="47" xfId="0" applyFont="1" applyBorder="1" applyAlignment="1">
      <alignment horizontal="left" vertical="top"/>
    </xf>
    <xf numFmtId="0" fontId="31" fillId="0" borderId="47" xfId="0" applyFont="1" applyBorder="1" applyAlignment="1">
      <alignment vertical="top" wrapText="1"/>
    </xf>
    <xf numFmtId="0" fontId="30" fillId="12" borderId="66" xfId="0" applyFont="1" applyFill="1" applyBorder="1" applyAlignment="1">
      <alignment horizontal="center"/>
    </xf>
    <xf numFmtId="0" fontId="30" fillId="12" borderId="66" xfId="0" applyFont="1" applyFill="1" applyBorder="1" applyAlignment="1">
      <alignment horizontal="center" wrapText="1"/>
    </xf>
    <xf numFmtId="0" fontId="54" fillId="0" borderId="47" xfId="0" applyFont="1" applyBorder="1" applyAlignment="1">
      <alignment horizontal="left" vertical="top"/>
    </xf>
    <xf numFmtId="0" fontId="0" fillId="0" borderId="0" xfId="0" applyAlignment="1">
      <alignment wrapText="1"/>
    </xf>
    <xf numFmtId="0" fontId="30" fillId="12" borderId="67" xfId="0" applyFont="1" applyFill="1" applyBorder="1" applyAlignment="1">
      <alignment horizontal="center"/>
    </xf>
    <xf numFmtId="0" fontId="30" fillId="12" borderId="67" xfId="0" applyFont="1" applyFill="1" applyBorder="1" applyAlignment="1">
      <alignment horizontal="center" wrapText="1"/>
    </xf>
    <xf numFmtId="0" fontId="0" fillId="0" borderId="0" xfId="0" applyFill="1" applyBorder="1" applyAlignment="1">
      <alignment wrapText="1"/>
    </xf>
    <xf numFmtId="0" fontId="56" fillId="7" borderId="0" xfId="0" applyFont="1" applyFill="1"/>
    <xf numFmtId="0" fontId="56" fillId="7" borderId="0" xfId="0" applyFont="1" applyFill="1" applyAlignment="1">
      <alignment wrapText="1"/>
    </xf>
    <xf numFmtId="0" fontId="15" fillId="0" borderId="0" xfId="0" applyFont="1" applyAlignment="1">
      <alignment horizontal="left" vertical="top" wrapText="1"/>
    </xf>
    <xf numFmtId="0" fontId="57" fillId="0" borderId="0" xfId="0" applyFont="1"/>
    <xf numFmtId="0" fontId="8" fillId="13" borderId="4" xfId="0" applyFont="1" applyFill="1" applyBorder="1" applyAlignment="1">
      <alignment vertical="center"/>
    </xf>
    <xf numFmtId="0" fontId="0" fillId="13" borderId="4" xfId="0" applyFill="1" applyBorder="1" applyAlignment="1">
      <alignment vertical="top" wrapText="1"/>
    </xf>
    <xf numFmtId="0" fontId="8" fillId="0" borderId="4" xfId="0" applyFont="1" applyFill="1" applyBorder="1" applyAlignment="1">
      <alignment vertical="center"/>
    </xf>
    <xf numFmtId="0" fontId="0" fillId="0" borderId="4" xfId="0" applyFill="1" applyBorder="1" applyAlignment="1">
      <alignment vertical="top" wrapText="1"/>
    </xf>
    <xf numFmtId="0" fontId="8" fillId="13" borderId="4" xfId="0" applyFont="1" applyFill="1" applyBorder="1" applyAlignment="1">
      <alignment vertical="center" wrapText="1"/>
    </xf>
    <xf numFmtId="0" fontId="0" fillId="0" borderId="4" xfId="0" applyFill="1" applyBorder="1" applyAlignment="1">
      <alignment wrapText="1"/>
    </xf>
    <xf numFmtId="0" fontId="8" fillId="0" borderId="55" xfId="0" applyFont="1" applyFill="1" applyBorder="1" applyAlignment="1">
      <alignment vertical="center"/>
    </xf>
    <xf numFmtId="0" fontId="0" fillId="0" borderId="0" xfId="0" applyFill="1" applyAlignment="1">
      <alignment vertical="top" wrapText="1"/>
    </xf>
    <xf numFmtId="0" fontId="8" fillId="0" borderId="4" xfId="0" applyFont="1" applyFill="1" applyBorder="1" applyAlignment="1">
      <alignment vertical="center" wrapText="1"/>
    </xf>
    <xf numFmtId="0" fontId="0" fillId="17" borderId="4" xfId="0" applyFill="1" applyBorder="1" applyAlignment="1">
      <alignment vertical="top" wrapText="1"/>
    </xf>
    <xf numFmtId="0" fontId="0" fillId="17" borderId="0" xfId="0" applyFill="1"/>
    <xf numFmtId="0" fontId="0" fillId="17" borderId="4" xfId="0" applyFill="1" applyBorder="1" applyAlignment="1">
      <alignment wrapText="1"/>
    </xf>
    <xf numFmtId="0" fontId="0" fillId="9" borderId="4" xfId="0" applyFill="1" applyBorder="1" applyAlignment="1">
      <alignment vertical="top" wrapText="1"/>
    </xf>
    <xf numFmtId="0" fontId="0" fillId="9" borderId="0" xfId="0" applyFill="1"/>
    <xf numFmtId="0" fontId="8" fillId="18" borderId="4" xfId="0" applyFont="1" applyFill="1" applyBorder="1" applyAlignment="1">
      <alignment vertical="center" wrapText="1"/>
    </xf>
    <xf numFmtId="0" fontId="0" fillId="18" borderId="4" xfId="0" applyFill="1" applyBorder="1" applyAlignment="1">
      <alignment vertical="top" wrapText="1"/>
    </xf>
    <xf numFmtId="0" fontId="0" fillId="18" borderId="0" xfId="0" applyFill="1"/>
    <xf numFmtId="0" fontId="0" fillId="9" borderId="4" xfId="0" applyFill="1" applyBorder="1" applyAlignment="1">
      <alignment wrapText="1"/>
    </xf>
    <xf numFmtId="0" fontId="0" fillId="18" borderId="4" xfId="0" applyFill="1" applyBorder="1" applyAlignment="1">
      <alignment wrapText="1"/>
    </xf>
    <xf numFmtId="0" fontId="0" fillId="17" borderId="0" xfId="0" applyNumberFormat="1" applyFill="1"/>
    <xf numFmtId="0" fontId="0" fillId="17" borderId="4" xfId="0" applyFont="1" applyFill="1" applyBorder="1" applyAlignment="1">
      <alignment vertical="center" wrapText="1"/>
    </xf>
    <xf numFmtId="0" fontId="58" fillId="9" borderId="4" xfId="0" applyFont="1" applyFill="1" applyBorder="1" applyAlignment="1">
      <alignment vertical="center" wrapText="1"/>
    </xf>
    <xf numFmtId="0" fontId="58" fillId="18" borderId="4" xfId="0" applyFont="1" applyFill="1" applyBorder="1" applyAlignment="1">
      <alignment vertical="center" wrapText="1"/>
    </xf>
    <xf numFmtId="49" fontId="59" fillId="0" borderId="0" xfId="0" applyNumberFormat="1" applyFont="1"/>
    <xf numFmtId="0" fontId="15" fillId="8" borderId="11" xfId="0" applyFont="1" applyFill="1" applyBorder="1" applyAlignment="1">
      <alignment wrapText="1"/>
    </xf>
    <xf numFmtId="0" fontId="15" fillId="8" borderId="10" xfId="0" applyFont="1" applyFill="1" applyBorder="1" applyAlignment="1">
      <alignment wrapText="1"/>
    </xf>
    <xf numFmtId="0" fontId="15" fillId="8" borderId="19" xfId="0" applyFont="1" applyFill="1" applyBorder="1" applyAlignment="1">
      <alignment wrapText="1"/>
    </xf>
    <xf numFmtId="0" fontId="17" fillId="10" borderId="0" xfId="0" applyFont="1" applyFill="1" applyBorder="1" applyAlignment="1">
      <alignment vertical="top" wrapText="1"/>
    </xf>
    <xf numFmtId="0" fontId="17" fillId="10" borderId="8" xfId="0" applyFont="1" applyFill="1" applyBorder="1" applyAlignment="1">
      <alignment vertical="top" wrapText="1"/>
    </xf>
    <xf numFmtId="0" fontId="53" fillId="0" borderId="5" xfId="0" applyFont="1" applyBorder="1" applyAlignment="1" applyProtection="1">
      <alignment horizontal="center" vertical="center"/>
      <protection locked="0"/>
    </xf>
    <xf numFmtId="0" fontId="53" fillId="0" borderId="15" xfId="0" applyFont="1" applyFill="1" applyBorder="1" applyAlignment="1" applyProtection="1">
      <alignment vertical="center" wrapText="1"/>
      <protection locked="0"/>
    </xf>
    <xf numFmtId="0" fontId="9" fillId="0" borderId="5" xfId="0" applyFont="1" applyBorder="1" applyProtection="1">
      <protection locked="0"/>
    </xf>
    <xf numFmtId="0" fontId="9" fillId="0" borderId="0" xfId="0" applyFont="1" applyProtection="1">
      <protection locked="0"/>
    </xf>
    <xf numFmtId="0" fontId="9" fillId="0" borderId="15" xfId="0" applyFont="1" applyBorder="1" applyProtection="1">
      <protection locked="0"/>
    </xf>
    <xf numFmtId="0" fontId="17" fillId="8" borderId="11" xfId="0" applyFont="1" applyFill="1"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15" fillId="8" borderId="10" xfId="0" applyFont="1" applyFill="1" applyBorder="1" applyAlignment="1" applyProtection="1">
      <alignment wrapText="1"/>
      <protection locked="0"/>
    </xf>
    <xf numFmtId="0" fontId="15" fillId="8" borderId="11" xfId="0" applyFont="1" applyFill="1" applyBorder="1" applyAlignment="1" applyProtection="1">
      <alignment wrapText="1"/>
      <protection locked="0"/>
    </xf>
    <xf numFmtId="0" fontId="20" fillId="9" borderId="16" xfId="0" applyFont="1" applyFill="1" applyBorder="1" applyAlignment="1" applyProtection="1">
      <alignment horizontal="center" vertical="center" wrapText="1"/>
      <protection locked="0"/>
    </xf>
    <xf numFmtId="0" fontId="9" fillId="0" borderId="0" xfId="0" applyFont="1" applyFill="1"/>
    <xf numFmtId="0" fontId="9" fillId="0" borderId="0" xfId="0" applyFont="1" applyFill="1" applyAlignment="1">
      <alignment vertical="top" wrapText="1"/>
    </xf>
    <xf numFmtId="0" fontId="0" fillId="0" borderId="0" xfId="0" applyProtection="1">
      <protection locked="0"/>
    </xf>
    <xf numFmtId="0" fontId="37" fillId="10" borderId="31" xfId="0" applyFont="1" applyFill="1" applyBorder="1" applyAlignment="1">
      <alignment vertical="center"/>
    </xf>
    <xf numFmtId="0" fontId="37" fillId="10" borderId="31" xfId="0" applyFont="1" applyFill="1" applyBorder="1"/>
    <xf numFmtId="0" fontId="9" fillId="0" borderId="0" xfId="0" applyFont="1" applyFill="1" applyBorder="1"/>
    <xf numFmtId="0" fontId="9" fillId="0" borderId="45" xfId="0" applyFont="1" applyFill="1" applyBorder="1"/>
    <xf numFmtId="0" fontId="59" fillId="0" borderId="0" xfId="0" applyFont="1" applyFill="1"/>
    <xf numFmtId="0" fontId="49" fillId="0" borderId="13" xfId="1" applyFont="1" applyBorder="1" applyAlignment="1">
      <alignment horizontal="left"/>
    </xf>
    <xf numFmtId="0" fontId="15" fillId="13" borderId="4" xfId="0" applyNumberFormat="1" applyFont="1" applyFill="1" applyBorder="1" applyAlignment="1" applyProtection="1">
      <protection locked="0"/>
    </xf>
    <xf numFmtId="0" fontId="0" fillId="0" borderId="0" xfId="0" applyAlignment="1" applyProtection="1">
      <alignment wrapText="1"/>
      <protection locked="0"/>
    </xf>
    <xf numFmtId="49" fontId="6" fillId="3" borderId="4" xfId="0" applyNumberFormat="1" applyFont="1" applyFill="1" applyBorder="1" applyAlignment="1" applyProtection="1">
      <alignment horizontal="center" vertical="center" wrapText="1"/>
      <protection locked="0"/>
    </xf>
    <xf numFmtId="49" fontId="6" fillId="0" borderId="4" xfId="0" applyNumberFormat="1" applyFont="1" applyFill="1" applyBorder="1" applyAlignment="1" applyProtection="1">
      <alignment horizontal="center" vertical="center" wrapText="1"/>
      <protection locked="0"/>
    </xf>
    <xf numFmtId="0" fontId="37" fillId="0" borderId="0" xfId="0" applyFont="1"/>
    <xf numFmtId="0" fontId="60" fillId="0" borderId="0" xfId="0" applyFont="1"/>
    <xf numFmtId="0" fontId="9" fillId="0" borderId="44" xfId="0" applyFont="1" applyFill="1" applyBorder="1"/>
    <xf numFmtId="49" fontId="16" fillId="13" borderId="40" xfId="0" applyNumberFormat="1" applyFont="1" applyFill="1" applyBorder="1" applyAlignment="1" applyProtection="1">
      <alignment vertical="center" wrapText="1"/>
      <protection locked="0"/>
    </xf>
    <xf numFmtId="49" fontId="16" fillId="13" borderId="13" xfId="0" applyNumberFormat="1" applyFont="1" applyFill="1" applyBorder="1" applyAlignment="1" applyProtection="1">
      <alignment vertical="center" wrapText="1"/>
      <protection locked="0"/>
    </xf>
    <xf numFmtId="49" fontId="16" fillId="13" borderId="42" xfId="0" applyNumberFormat="1" applyFont="1" applyFill="1" applyBorder="1" applyAlignment="1" applyProtection="1">
      <alignment vertical="center" wrapText="1"/>
      <protection locked="0"/>
    </xf>
    <xf numFmtId="49" fontId="4" fillId="13" borderId="4" xfId="0" applyNumberFormat="1" applyFont="1" applyFill="1" applyBorder="1" applyAlignment="1" applyProtection="1">
      <alignment horizontal="center" vertical="center" wrapText="1"/>
      <protection locked="0"/>
    </xf>
    <xf numFmtId="49" fontId="4" fillId="13" borderId="38" xfId="0" applyNumberFormat="1" applyFont="1" applyFill="1" applyBorder="1" applyAlignment="1" applyProtection="1">
      <alignment horizontal="center" vertical="center" wrapText="1"/>
      <protection locked="0"/>
    </xf>
    <xf numFmtId="49" fontId="0" fillId="13" borderId="13" xfId="0" applyNumberFormat="1" applyFill="1" applyBorder="1" applyAlignment="1" applyProtection="1">
      <alignment horizontal="center" vertical="center" wrapText="1"/>
      <protection locked="0"/>
    </xf>
    <xf numFmtId="0" fontId="31" fillId="0" borderId="46" xfId="0" applyFont="1" applyBorder="1" applyAlignment="1">
      <alignment horizontal="left" vertical="top" wrapText="1"/>
    </xf>
    <xf numFmtId="0" fontId="31" fillId="0" borderId="47" xfId="0" applyFont="1" applyBorder="1" applyAlignment="1">
      <alignment horizontal="left" vertical="top" wrapText="1"/>
    </xf>
    <xf numFmtId="0" fontId="31" fillId="0" borderId="48" xfId="0" applyFont="1" applyBorder="1" applyAlignment="1">
      <alignment horizontal="left" vertical="top" wrapText="1"/>
    </xf>
    <xf numFmtId="0" fontId="15" fillId="0" borderId="48" xfId="0" applyFont="1" applyBorder="1" applyAlignment="1">
      <alignment wrapText="1"/>
    </xf>
    <xf numFmtId="0" fontId="15" fillId="0" borderId="47" xfId="0" applyFont="1" applyBorder="1" applyAlignment="1">
      <alignment wrapText="1"/>
    </xf>
    <xf numFmtId="49" fontId="0" fillId="0" borderId="0" xfId="0" applyNumberFormat="1" applyAlignment="1" applyProtection="1">
      <alignment wrapText="1"/>
      <protection locked="0"/>
    </xf>
    <xf numFmtId="0" fontId="37" fillId="0" borderId="0" xfId="0" applyFont="1" applyBorder="1"/>
    <xf numFmtId="0" fontId="37" fillId="0" borderId="44" xfId="0" applyFont="1" applyBorder="1"/>
    <xf numFmtId="0" fontId="37" fillId="0" borderId="45" xfId="0" applyFont="1" applyBorder="1"/>
    <xf numFmtId="0" fontId="0" fillId="0" borderId="22" xfId="0" applyBorder="1" applyAlignment="1" applyProtection="1">
      <alignment horizontal="left" vertical="center" wrapText="1"/>
      <protection locked="0"/>
    </xf>
    <xf numFmtId="0" fontId="17" fillId="9" borderId="62" xfId="0" applyFont="1" applyFill="1" applyBorder="1" applyAlignment="1" applyProtection="1">
      <alignment horizontal="center" vertical="center" wrapText="1"/>
      <protection locked="0"/>
    </xf>
    <xf numFmtId="0" fontId="17" fillId="10" borderId="17" xfId="0" applyFont="1" applyFill="1" applyBorder="1" applyAlignment="1">
      <alignment vertical="top" wrapText="1"/>
    </xf>
    <xf numFmtId="49" fontId="0" fillId="10" borderId="4" xfId="0" applyNumberFormat="1" applyFill="1" applyBorder="1" applyAlignment="1">
      <alignment vertical="center"/>
    </xf>
    <xf numFmtId="0" fontId="37" fillId="0" borderId="0" xfId="0" applyFont="1" applyAlignment="1">
      <alignment horizontal="left"/>
    </xf>
    <xf numFmtId="0" fontId="61" fillId="0" borderId="0" xfId="0" applyFont="1"/>
    <xf numFmtId="0" fontId="9" fillId="0" borderId="0" xfId="0" applyFont="1"/>
    <xf numFmtId="0" fontId="59" fillId="0" borderId="0" xfId="0" applyFont="1"/>
    <xf numFmtId="0" fontId="30" fillId="12" borderId="67" xfId="0" applyFont="1" applyFill="1" applyBorder="1" applyAlignment="1">
      <alignment horizontal="left" vertical="top" wrapText="1"/>
    </xf>
    <xf numFmtId="0" fontId="56" fillId="7" borderId="0" xfId="0" applyFont="1" applyFill="1" applyAlignment="1">
      <alignment horizontal="left" vertical="top" wrapText="1"/>
    </xf>
    <xf numFmtId="0" fontId="0" fillId="0" borderId="0" xfId="0" applyAlignment="1">
      <alignment horizontal="left" vertical="top" wrapText="1"/>
    </xf>
    <xf numFmtId="0" fontId="3" fillId="0" borderId="0" xfId="0" applyFont="1" applyBorder="1"/>
    <xf numFmtId="0" fontId="0" fillId="0" borderId="4" xfId="0" applyFont="1" applyBorder="1" applyAlignment="1">
      <alignment horizontal="left" vertical="top" wrapText="1"/>
    </xf>
    <xf numFmtId="0" fontId="19" fillId="0" borderId="4" xfId="0" applyFont="1" applyBorder="1" applyAlignment="1">
      <alignment vertical="center" wrapText="1"/>
    </xf>
    <xf numFmtId="0" fontId="18" fillId="3" borderId="4" xfId="0" applyFont="1" applyFill="1" applyBorder="1" applyAlignment="1">
      <alignment vertical="center" wrapText="1"/>
    </xf>
    <xf numFmtId="0" fontId="18" fillId="0" borderId="4" xfId="0" applyFont="1" applyFill="1" applyBorder="1" applyAlignment="1">
      <alignment horizontal="left" vertical="center" wrapText="1"/>
    </xf>
    <xf numFmtId="0" fontId="18" fillId="0" borderId="4" xfId="0" applyFont="1" applyFill="1" applyBorder="1" applyAlignment="1">
      <alignment vertical="center" wrapText="1"/>
    </xf>
    <xf numFmtId="0" fontId="18" fillId="10" borderId="4" xfId="0" applyFont="1" applyFill="1" applyBorder="1" applyAlignment="1">
      <alignment vertical="center" wrapText="1"/>
    </xf>
    <xf numFmtId="49" fontId="24" fillId="10" borderId="4" xfId="0" applyNumberFormat="1" applyFont="1" applyFill="1" applyBorder="1" applyAlignment="1">
      <alignment vertical="center" wrapText="1"/>
    </xf>
    <xf numFmtId="0" fontId="37" fillId="0" borderId="0" xfId="0" applyFont="1" applyFill="1" applyAlignment="1">
      <alignment wrapText="1"/>
    </xf>
    <xf numFmtId="0" fontId="0" fillId="0" borderId="12" xfId="0" applyFill="1" applyBorder="1"/>
    <xf numFmtId="0" fontId="62" fillId="0" borderId="47" xfId="0" applyFont="1" applyBorder="1" applyAlignment="1">
      <alignment vertical="top"/>
    </xf>
    <xf numFmtId="0" fontId="63" fillId="0" borderId="48" xfId="0" applyFont="1" applyBorder="1" applyAlignment="1">
      <alignment horizontal="left" vertical="top" wrapText="1"/>
    </xf>
    <xf numFmtId="0" fontId="63" fillId="0" borderId="47" xfId="0" applyFont="1" applyBorder="1" applyAlignment="1">
      <alignment horizontal="left" vertical="top" wrapText="1"/>
    </xf>
    <xf numFmtId="0" fontId="64" fillId="0" borderId="47" xfId="0" applyFont="1" applyBorder="1" applyAlignment="1">
      <alignment vertical="top"/>
    </xf>
    <xf numFmtId="0" fontId="62" fillId="0" borderId="47" xfId="0" applyFont="1" applyBorder="1" applyAlignment="1">
      <alignment vertical="top" wrapText="1"/>
    </xf>
    <xf numFmtId="0" fontId="64" fillId="0" borderId="47" xfId="0" applyFont="1" applyBorder="1" applyAlignment="1">
      <alignment vertical="top" wrapText="1"/>
    </xf>
    <xf numFmtId="0" fontId="63" fillId="0" borderId="48" xfId="0" applyFont="1" applyBorder="1" applyAlignment="1">
      <alignment horizontal="left" vertical="top"/>
    </xf>
    <xf numFmtId="0" fontId="63" fillId="0" borderId="47" xfId="0" applyFont="1" applyBorder="1" applyAlignment="1">
      <alignment horizontal="left" vertical="top"/>
    </xf>
    <xf numFmtId="0" fontId="63" fillId="0" borderId="46" xfId="0" applyFont="1" applyBorder="1" applyAlignment="1">
      <alignment horizontal="left" vertical="top"/>
    </xf>
    <xf numFmtId="0" fontId="64" fillId="0" borderId="48" xfId="0" applyFont="1" applyBorder="1" applyAlignment="1">
      <alignment vertical="top"/>
    </xf>
    <xf numFmtId="0" fontId="64" fillId="0" borderId="48" xfId="0" applyFont="1" applyBorder="1" applyAlignment="1">
      <alignment vertical="top" wrapText="1"/>
    </xf>
    <xf numFmtId="0" fontId="0" fillId="9" borderId="55" xfId="0" applyFill="1" applyBorder="1" applyAlignment="1">
      <alignment wrapText="1"/>
    </xf>
    <xf numFmtId="0" fontId="0" fillId="0" borderId="31" xfId="0" applyBorder="1" applyAlignment="1"/>
    <xf numFmtId="0" fontId="0" fillId="0" borderId="0" xfId="0" applyAlignment="1"/>
    <xf numFmtId="0" fontId="0" fillId="0" borderId="19" xfId="0" applyBorder="1" applyAlignment="1"/>
    <xf numFmtId="0" fontId="0" fillId="0" borderId="20" xfId="0" applyBorder="1" applyAlignment="1"/>
    <xf numFmtId="0" fontId="0" fillId="0" borderId="21" xfId="0" applyBorder="1" applyAlignment="1"/>
    <xf numFmtId="0" fontId="0" fillId="0" borderId="22" xfId="0" applyBorder="1" applyAlignment="1"/>
    <xf numFmtId="49" fontId="0" fillId="0" borderId="0" xfId="0" applyNumberFormat="1"/>
    <xf numFmtId="0" fontId="15" fillId="8" borderId="11" xfId="0" applyFont="1" applyFill="1" applyBorder="1" applyAlignment="1">
      <alignment horizontal="center" vertical="center" textRotation="90" wrapText="1"/>
    </xf>
    <xf numFmtId="0" fontId="0" fillId="0" borderId="43" xfId="0" applyBorder="1"/>
    <xf numFmtId="0" fontId="0" fillId="0" borderId="27" xfId="0" applyBorder="1"/>
    <xf numFmtId="49" fontId="16" fillId="13" borderId="38" xfId="0" applyNumberFormat="1" applyFont="1" applyFill="1" applyBorder="1" applyAlignment="1" applyProtection="1">
      <alignment horizontal="center" wrapText="1"/>
      <protection locked="0"/>
    </xf>
    <xf numFmtId="0" fontId="41" fillId="0" borderId="4" xfId="0" applyFont="1" applyFill="1" applyBorder="1" applyAlignment="1">
      <alignment vertical="center" wrapText="1"/>
    </xf>
    <xf numFmtId="0" fontId="41" fillId="10" borderId="14" xfId="0" applyFont="1" applyFill="1" applyBorder="1" applyAlignment="1">
      <alignment vertical="center" wrapText="1"/>
    </xf>
    <xf numFmtId="0" fontId="11" fillId="0" borderId="29" xfId="0" applyFont="1" applyFill="1" applyBorder="1" applyAlignment="1">
      <alignment vertical="center" wrapText="1"/>
    </xf>
    <xf numFmtId="0" fontId="39" fillId="6" borderId="32" xfId="0" applyFont="1" applyFill="1" applyBorder="1" applyAlignment="1">
      <alignment horizontal="center" vertical="distributed" wrapText="1"/>
    </xf>
    <xf numFmtId="49" fontId="0" fillId="3" borderId="32" xfId="0" applyNumberFormat="1" applyFont="1" applyFill="1" applyBorder="1" applyAlignment="1" applyProtection="1">
      <alignment horizontal="left" vertical="center" wrapText="1"/>
    </xf>
    <xf numFmtId="0" fontId="21" fillId="0" borderId="4" xfId="0" applyFont="1" applyFill="1" applyBorder="1" applyAlignment="1">
      <alignment horizontal="center" vertical="center"/>
    </xf>
    <xf numFmtId="0" fontId="0" fillId="0" borderId="10" xfId="0" applyBorder="1" applyAlignment="1"/>
    <xf numFmtId="0" fontId="0" fillId="0" borderId="89" xfId="0" applyBorder="1" applyAlignment="1"/>
    <xf numFmtId="0" fontId="11" fillId="6" borderId="90" xfId="0" applyFont="1" applyFill="1" applyBorder="1" applyAlignment="1">
      <alignment vertical="distributed" wrapText="1"/>
    </xf>
    <xf numFmtId="0" fontId="11" fillId="0" borderId="91" xfId="0" applyFont="1" applyFill="1" applyBorder="1" applyAlignment="1">
      <alignment vertical="center" wrapText="1"/>
    </xf>
    <xf numFmtId="0" fontId="11" fillId="0" borderId="12" xfId="0" applyFont="1" applyFill="1" applyBorder="1" applyAlignment="1">
      <alignment vertical="center" wrapText="1"/>
    </xf>
    <xf numFmtId="0" fontId="13" fillId="0" borderId="43" xfId="0" applyFont="1" applyFill="1" applyBorder="1" applyAlignment="1">
      <alignment horizontal="center" vertical="center" wrapText="1"/>
    </xf>
    <xf numFmtId="0" fontId="39" fillId="6" borderId="91" xfId="0" applyFont="1" applyFill="1" applyBorder="1" applyAlignment="1">
      <alignment horizontal="center" vertical="distributed" wrapText="1"/>
    </xf>
    <xf numFmtId="0" fontId="11" fillId="0" borderId="92" xfId="0" applyFont="1" applyFill="1" applyBorder="1" applyAlignment="1">
      <alignment vertical="top" wrapText="1"/>
    </xf>
    <xf numFmtId="0" fontId="39" fillId="6" borderId="90" xfId="0" applyFont="1" applyFill="1" applyBorder="1" applyAlignment="1">
      <alignment horizontal="center" vertical="center" wrapText="1"/>
    </xf>
    <xf numFmtId="0" fontId="40" fillId="0" borderId="91" xfId="0" applyFont="1" applyFill="1" applyBorder="1" applyAlignment="1">
      <alignment vertical="center" wrapText="1"/>
    </xf>
    <xf numFmtId="0" fontId="41" fillId="0" borderId="91" xfId="0" applyFont="1" applyFill="1" applyBorder="1" applyAlignment="1">
      <alignment vertical="center" wrapText="1"/>
    </xf>
    <xf numFmtId="0" fontId="40" fillId="0" borderId="89" xfId="0" applyFont="1" applyFill="1" applyBorder="1" applyAlignment="1">
      <alignment vertical="center" wrapText="1"/>
    </xf>
    <xf numFmtId="0" fontId="41" fillId="0" borderId="92" xfId="0" applyFont="1" applyFill="1" applyBorder="1" applyAlignment="1">
      <alignment vertical="center" wrapText="1"/>
    </xf>
    <xf numFmtId="49" fontId="15" fillId="0" borderId="4" xfId="0" applyNumberFormat="1" applyFont="1" applyFill="1" applyBorder="1" applyAlignment="1" applyProtection="1">
      <alignment horizontal="left" wrapText="1"/>
      <protection locked="0"/>
    </xf>
    <xf numFmtId="0" fontId="15" fillId="0" borderId="4" xfId="0" applyFont="1" applyFill="1" applyBorder="1" applyAlignment="1">
      <alignment horizontal="left" wrapText="1"/>
    </xf>
    <xf numFmtId="49" fontId="0" fillId="0" borderId="4" xfId="0" applyNumberFormat="1" applyBorder="1" applyAlignment="1" applyProtection="1">
      <alignment horizontal="center" vertical="center" wrapText="1"/>
      <protection locked="0"/>
    </xf>
    <xf numFmtId="0" fontId="0" fillId="0" borderId="4" xfId="0" applyFont="1" applyFill="1" applyBorder="1" applyAlignment="1">
      <alignment vertical="top" wrapText="1"/>
    </xf>
    <xf numFmtId="0" fontId="3" fillId="0" borderId="0" xfId="0" applyFont="1" applyFill="1"/>
    <xf numFmtId="49" fontId="0" fillId="0" borderId="4" xfId="0" applyNumberFormat="1" applyFont="1" applyFill="1" applyBorder="1" applyAlignment="1" applyProtection="1">
      <alignment horizontal="center" vertical="center" wrapText="1"/>
      <protection locked="0"/>
    </xf>
    <xf numFmtId="49" fontId="15" fillId="0" borderId="4" xfId="0" applyNumberFormat="1" applyFont="1" applyFill="1" applyBorder="1" applyAlignment="1" applyProtection="1">
      <alignment horizontal="left" vertical="center" wrapText="1"/>
      <protection locked="0"/>
    </xf>
    <xf numFmtId="0" fontId="51" fillId="0" borderId="4" xfId="1" applyFont="1" applyFill="1" applyBorder="1" applyAlignment="1">
      <alignment wrapText="1"/>
    </xf>
    <xf numFmtId="0" fontId="0" fillId="10" borderId="23" xfId="0" applyFill="1" applyBorder="1"/>
    <xf numFmtId="0" fontId="0" fillId="10" borderId="21" xfId="0" applyFill="1" applyBorder="1"/>
    <xf numFmtId="0" fontId="0" fillId="0" borderId="0" xfId="0" applyFill="1"/>
    <xf numFmtId="0" fontId="0" fillId="0" borderId="0" xfId="0" applyFill="1" applyBorder="1"/>
    <xf numFmtId="0" fontId="0" fillId="0" borderId="0" xfId="0" applyFill="1" applyBorder="1" applyAlignment="1">
      <alignment horizontal="left"/>
    </xf>
    <xf numFmtId="0" fontId="0" fillId="0" borderId="0" xfId="0" applyFont="1" applyFill="1" applyBorder="1" applyAlignment="1">
      <alignment vertical="center"/>
    </xf>
    <xf numFmtId="0" fontId="61" fillId="10" borderId="11" xfId="0" applyFont="1" applyFill="1" applyBorder="1" applyAlignment="1">
      <alignment horizontal="left" vertical="center"/>
    </xf>
    <xf numFmtId="0" fontId="61" fillId="10" borderId="12" xfId="0" applyFont="1" applyFill="1" applyBorder="1" applyAlignment="1">
      <alignment horizontal="left" vertical="center"/>
    </xf>
    <xf numFmtId="0" fontId="0" fillId="10" borderId="24" xfId="0" applyFill="1" applyBorder="1"/>
    <xf numFmtId="0" fontId="0" fillId="10" borderId="19" xfId="0" applyFill="1" applyBorder="1"/>
    <xf numFmtId="0" fontId="0" fillId="10" borderId="22" xfId="0" applyFill="1" applyBorder="1"/>
    <xf numFmtId="0" fontId="8" fillId="10" borderId="10" xfId="0" applyFont="1" applyFill="1" applyBorder="1"/>
    <xf numFmtId="0" fontId="39" fillId="0" borderId="14" xfId="0" applyFont="1" applyFill="1" applyBorder="1" applyAlignment="1">
      <alignment horizontal="center" vertical="center" wrapText="1"/>
    </xf>
    <xf numFmtId="0" fontId="40" fillId="0" borderId="14" xfId="0" applyFont="1" applyFill="1" applyBorder="1" applyAlignment="1">
      <alignment vertical="center" wrapText="1"/>
    </xf>
    <xf numFmtId="0" fontId="41" fillId="0" borderId="14" xfId="0" applyFont="1" applyFill="1" applyBorder="1" applyAlignment="1">
      <alignment vertical="center" wrapText="1"/>
    </xf>
    <xf numFmtId="0" fontId="5" fillId="0" borderId="14" xfId="1" applyFill="1" applyBorder="1" applyAlignment="1">
      <alignment horizontal="right" vertical="center" wrapText="1"/>
    </xf>
    <xf numFmtId="0" fontId="40" fillId="0" borderId="32" xfId="0" applyFont="1" applyFill="1" applyBorder="1" applyAlignment="1">
      <alignment vertical="center" wrapText="1"/>
    </xf>
    <xf numFmtId="0" fontId="51" fillId="10" borderId="4" xfId="1" applyFont="1" applyFill="1" applyBorder="1" applyAlignment="1">
      <alignment vertical="center" wrapText="1"/>
    </xf>
    <xf numFmtId="0" fontId="51" fillId="3" borderId="4" xfId="1" applyFont="1" applyFill="1" applyBorder="1" applyAlignment="1">
      <alignment vertical="center" wrapText="1"/>
    </xf>
    <xf numFmtId="0" fontId="4" fillId="0" borderId="11" xfId="0" applyFont="1" applyFill="1" applyBorder="1"/>
    <xf numFmtId="0" fontId="4" fillId="0" borderId="31" xfId="0" applyFont="1" applyFill="1" applyBorder="1"/>
    <xf numFmtId="0" fontId="4" fillId="0" borderId="12" xfId="0" applyFont="1" applyFill="1" applyBorder="1"/>
    <xf numFmtId="49" fontId="18" fillId="10" borderId="4" xfId="0" applyNumberFormat="1" applyFont="1" applyFill="1" applyBorder="1" applyAlignment="1">
      <alignment vertical="center" wrapText="1"/>
    </xf>
    <xf numFmtId="49" fontId="6" fillId="0" borderId="4" xfId="0" applyNumberFormat="1" applyFont="1" applyBorder="1" applyAlignment="1" applyProtection="1">
      <alignment horizontal="center" vertical="center" wrapText="1"/>
      <protection locked="0"/>
    </xf>
    <xf numFmtId="49" fontId="18" fillId="0" borderId="4" xfId="0" applyNumberFormat="1" applyFont="1" applyFill="1" applyBorder="1" applyAlignment="1">
      <alignment vertical="center" wrapText="1"/>
    </xf>
    <xf numFmtId="49" fontId="21" fillId="0" borderId="4" xfId="0" applyNumberFormat="1" applyFont="1" applyFill="1" applyBorder="1" applyAlignment="1" applyProtection="1">
      <alignment horizontal="center" vertical="center" wrapText="1"/>
      <protection locked="0"/>
    </xf>
    <xf numFmtId="49" fontId="21" fillId="10" borderId="4" xfId="0" applyNumberFormat="1" applyFont="1" applyFill="1" applyBorder="1" applyAlignment="1" applyProtection="1">
      <alignment horizontal="center" vertical="center" wrapText="1"/>
      <protection locked="0"/>
    </xf>
    <xf numFmtId="49" fontId="21" fillId="0" borderId="4" xfId="0" applyNumberFormat="1" applyFont="1" applyBorder="1" applyAlignment="1" applyProtection="1">
      <alignment horizontal="center" vertical="center" wrapText="1"/>
      <protection locked="0"/>
    </xf>
    <xf numFmtId="0" fontId="16" fillId="16" borderId="4" xfId="0" applyNumberFormat="1" applyFont="1" applyFill="1" applyBorder="1" applyAlignment="1" applyProtection="1">
      <alignment horizontal="center" vertical="center" wrapText="1"/>
    </xf>
    <xf numFmtId="0" fontId="51" fillId="0" borderId="4" xfId="1" applyFont="1" applyFill="1" applyBorder="1" applyAlignment="1">
      <alignment vertical="center"/>
    </xf>
    <xf numFmtId="49" fontId="3" fillId="0" borderId="4" xfId="0" applyNumberFormat="1" applyFont="1" applyFill="1" applyBorder="1" applyAlignment="1">
      <alignment vertical="center"/>
    </xf>
    <xf numFmtId="0" fontId="51" fillId="0" borderId="4" xfId="1" applyFont="1" applyFill="1" applyBorder="1" applyAlignment="1">
      <alignment vertical="center" wrapText="1"/>
    </xf>
    <xf numFmtId="49" fontId="18" fillId="16" borderId="14" xfId="0" applyNumberFormat="1" applyFont="1" applyFill="1" applyBorder="1" applyAlignment="1">
      <alignment vertical="center" wrapText="1"/>
    </xf>
    <xf numFmtId="0" fontId="37" fillId="0" borderId="0" xfId="0" applyFont="1" applyFill="1"/>
    <xf numFmtId="0" fontId="60" fillId="0" borderId="0" xfId="0" applyFont="1" applyFill="1"/>
    <xf numFmtId="0" fontId="60" fillId="0" borderId="31" xfId="0" applyFont="1" applyFill="1" applyBorder="1"/>
    <xf numFmtId="0" fontId="5" fillId="0" borderId="31" xfId="1" applyFill="1" applyBorder="1"/>
    <xf numFmtId="0" fontId="20" fillId="0" borderId="31" xfId="0" applyFont="1" applyFill="1" applyBorder="1" applyAlignment="1">
      <alignment horizontal="left" vertical="top" wrapText="1" readingOrder="1"/>
    </xf>
    <xf numFmtId="0" fontId="19" fillId="0" borderId="31" xfId="0" applyFont="1" applyFill="1" applyBorder="1" applyAlignment="1">
      <alignment horizontal="left" vertical="top" wrapText="1"/>
    </xf>
    <xf numFmtId="0" fontId="20" fillId="0" borderId="0" xfId="0" applyFont="1" applyFill="1" applyBorder="1" applyAlignment="1">
      <alignment horizontal="left" vertical="top" wrapText="1"/>
    </xf>
    <xf numFmtId="0" fontId="37" fillId="0" borderId="31" xfId="0" applyFont="1" applyFill="1" applyBorder="1"/>
    <xf numFmtId="0" fontId="3" fillId="0" borderId="4" xfId="0" applyFont="1" applyFill="1" applyBorder="1"/>
    <xf numFmtId="49" fontId="18" fillId="16" borderId="4" xfId="0" applyNumberFormat="1" applyFont="1" applyFill="1" applyBorder="1" applyAlignment="1">
      <alignment vertical="center" wrapText="1"/>
    </xf>
    <xf numFmtId="0" fontId="71" fillId="16" borderId="4" xfId="0" applyFont="1" applyFill="1" applyBorder="1" applyAlignment="1">
      <alignment wrapText="1"/>
    </xf>
    <xf numFmtId="0" fontId="0" fillId="0" borderId="12" xfId="0" applyBorder="1"/>
    <xf numFmtId="0" fontId="0" fillId="16" borderId="0" xfId="0" applyFill="1"/>
    <xf numFmtId="0" fontId="72" fillId="16" borderId="4" xfId="0" applyFont="1" applyFill="1" applyBorder="1" applyAlignment="1">
      <alignment horizontal="left" vertical="center" wrapText="1"/>
    </xf>
    <xf numFmtId="49" fontId="18" fillId="3" borderId="13" xfId="0" applyNumberFormat="1" applyFont="1" applyFill="1" applyBorder="1" applyAlignment="1">
      <alignment vertical="center" wrapText="1"/>
    </xf>
    <xf numFmtId="49" fontId="18" fillId="3" borderId="8" xfId="0" applyNumberFormat="1" applyFont="1" applyFill="1" applyBorder="1" applyAlignment="1">
      <alignment vertical="center" wrapText="1"/>
    </xf>
    <xf numFmtId="49" fontId="18" fillId="3" borderId="14" xfId="0" applyNumberFormat="1" applyFont="1" applyFill="1" applyBorder="1" applyAlignment="1">
      <alignment vertical="center" wrapText="1"/>
    </xf>
    <xf numFmtId="49" fontId="21" fillId="0" borderId="13" xfId="0" applyNumberFormat="1" applyFont="1" applyBorder="1" applyAlignment="1" applyProtection="1">
      <alignment horizontal="center" vertical="center" wrapText="1"/>
      <protection locked="0"/>
    </xf>
    <xf numFmtId="49" fontId="22" fillId="0" borderId="14" xfId="0" applyNumberFormat="1" applyFont="1" applyBorder="1" applyAlignment="1" applyProtection="1">
      <alignment vertical="center" wrapText="1"/>
      <protection locked="0"/>
    </xf>
    <xf numFmtId="49" fontId="18" fillId="0" borderId="13" xfId="0" applyNumberFormat="1" applyFont="1" applyBorder="1" applyAlignment="1">
      <alignment vertical="center" wrapText="1"/>
    </xf>
    <xf numFmtId="49" fontId="18" fillId="0" borderId="8" xfId="0" applyNumberFormat="1" applyFont="1" applyBorder="1" applyAlignment="1">
      <alignment vertical="center" wrapText="1"/>
    </xf>
    <xf numFmtId="49" fontId="18" fillId="0" borderId="14" xfId="0" applyNumberFormat="1" applyFont="1" applyBorder="1" applyAlignment="1">
      <alignment vertical="center" wrapText="1"/>
    </xf>
    <xf numFmtId="49" fontId="51" fillId="10" borderId="13" xfId="1" applyNumberFormat="1" applyFont="1" applyFill="1" applyBorder="1" applyAlignment="1">
      <alignment vertical="center" wrapText="1"/>
    </xf>
    <xf numFmtId="49" fontId="51" fillId="10" borderId="14" xfId="1" applyNumberFormat="1" applyFont="1" applyFill="1" applyBorder="1" applyAlignment="1">
      <alignment vertical="center" wrapText="1"/>
    </xf>
    <xf numFmtId="49" fontId="21" fillId="10" borderId="13" xfId="0" applyNumberFormat="1" applyFont="1" applyFill="1" applyBorder="1" applyAlignment="1" applyProtection="1">
      <alignment horizontal="center" vertical="center" wrapText="1"/>
      <protection locked="0"/>
    </xf>
    <xf numFmtId="49" fontId="0" fillId="10" borderId="14" xfId="0" applyNumberFormat="1" applyFill="1" applyBorder="1" applyAlignment="1" applyProtection="1">
      <protection locked="0"/>
    </xf>
    <xf numFmtId="49" fontId="18" fillId="16" borderId="13" xfId="0" applyNumberFormat="1" applyFont="1" applyFill="1" applyBorder="1" applyAlignment="1">
      <alignment vertical="center" wrapText="1"/>
    </xf>
    <xf numFmtId="49" fontId="18" fillId="16" borderId="8" xfId="0" applyNumberFormat="1" applyFont="1" applyFill="1" applyBorder="1" applyAlignment="1">
      <alignment vertical="center" wrapText="1"/>
    </xf>
    <xf numFmtId="49" fontId="18" fillId="16" borderId="14" xfId="0" applyNumberFormat="1" applyFont="1" applyFill="1" applyBorder="1" applyAlignment="1">
      <alignment vertical="center" wrapText="1"/>
    </xf>
    <xf numFmtId="49" fontId="18" fillId="10" borderId="13" xfId="0" applyNumberFormat="1" applyFont="1" applyFill="1" applyBorder="1" applyAlignment="1">
      <alignment wrapText="1"/>
    </xf>
    <xf numFmtId="49" fontId="0" fillId="10" borderId="14" xfId="0" applyNumberFormat="1" applyFill="1" applyBorder="1" applyAlignment="1">
      <alignment wrapText="1"/>
    </xf>
    <xf numFmtId="49" fontId="6" fillId="0" borderId="13" xfId="0" applyNumberFormat="1" applyFont="1" applyBorder="1" applyAlignment="1" applyProtection="1">
      <alignment horizontal="center" vertical="center" wrapText="1"/>
      <protection locked="0"/>
    </xf>
    <xf numFmtId="49" fontId="18" fillId="0" borderId="14" xfId="0" applyNumberFormat="1" applyFont="1" applyBorder="1" applyAlignment="1" applyProtection="1">
      <protection locked="0"/>
    </xf>
    <xf numFmtId="49" fontId="18" fillId="16" borderId="13" xfId="0" applyNumberFormat="1" applyFont="1" applyFill="1" applyBorder="1" applyAlignment="1">
      <alignment horizontal="left" vertical="center" wrapText="1"/>
    </xf>
    <xf numFmtId="49" fontId="18" fillId="16" borderId="8" xfId="0" applyNumberFormat="1" applyFont="1" applyFill="1" applyBorder="1" applyAlignment="1">
      <alignment horizontal="left" vertical="center" wrapText="1"/>
    </xf>
    <xf numFmtId="49" fontId="21" fillId="16" borderId="13" xfId="0" applyNumberFormat="1" applyFont="1" applyFill="1" applyBorder="1" applyAlignment="1" applyProtection="1">
      <alignment horizontal="center" vertical="center" wrapText="1"/>
      <protection locked="0"/>
    </xf>
    <xf numFmtId="49" fontId="21" fillId="16" borderId="14" xfId="0" applyNumberFormat="1" applyFont="1" applyFill="1" applyBorder="1" applyAlignment="1" applyProtection="1">
      <alignment horizontal="center" vertical="center" wrapText="1"/>
      <protection locked="0"/>
    </xf>
    <xf numFmtId="49" fontId="21" fillId="10" borderId="13" xfId="0" applyNumberFormat="1" applyFont="1" applyFill="1" applyBorder="1" applyAlignment="1" applyProtection="1">
      <alignment horizontal="center" vertical="center"/>
      <protection locked="0"/>
    </xf>
    <xf numFmtId="49" fontId="0" fillId="10" borderId="14" xfId="0" applyNumberFormat="1" applyFill="1" applyBorder="1" applyAlignment="1" applyProtection="1">
      <alignment horizontal="center" vertical="center"/>
      <protection locked="0"/>
    </xf>
    <xf numFmtId="49" fontId="18" fillId="10" borderId="13" xfId="0" applyNumberFormat="1" applyFont="1" applyFill="1" applyBorder="1" applyAlignment="1">
      <alignment vertical="center" wrapText="1"/>
    </xf>
    <xf numFmtId="49" fontId="0" fillId="10" borderId="14" xfId="0" applyNumberFormat="1" applyFill="1" applyBorder="1" applyAlignment="1">
      <alignment vertical="center" wrapText="1"/>
    </xf>
    <xf numFmtId="49" fontId="0" fillId="10" borderId="14" xfId="0" applyNumberFormat="1" applyFill="1" applyBorder="1" applyAlignment="1" applyProtection="1">
      <alignment vertical="center"/>
      <protection locked="0"/>
    </xf>
    <xf numFmtId="0" fontId="3" fillId="0" borderId="13" xfId="0" applyFont="1" applyBorder="1" applyAlignment="1"/>
    <xf numFmtId="0" fontId="0" fillId="0" borderId="14" xfId="0" applyBorder="1" applyAlignment="1"/>
    <xf numFmtId="0" fontId="20" fillId="2" borderId="9" xfId="0" applyFont="1" applyFill="1" applyBorder="1" applyAlignment="1">
      <alignment horizontal="center" vertical="center" textRotation="90" wrapText="1"/>
    </xf>
    <xf numFmtId="0" fontId="20" fillId="2" borderId="55" xfId="0" applyFont="1" applyFill="1" applyBorder="1" applyAlignment="1">
      <alignment horizontal="center" vertical="center" textRotation="90" wrapText="1"/>
    </xf>
    <xf numFmtId="0" fontId="0" fillId="0" borderId="55" xfId="0" applyBorder="1" applyAlignment="1">
      <alignment horizontal="center" vertical="center" textRotation="90" wrapText="1"/>
    </xf>
    <xf numFmtId="0" fontId="0" fillId="0" borderId="16" xfId="0" applyBorder="1" applyAlignment="1">
      <alignment horizontal="center" vertical="center" textRotation="90" wrapText="1"/>
    </xf>
    <xf numFmtId="49" fontId="22" fillId="0" borderId="14" xfId="0" applyNumberFormat="1" applyFont="1" applyBorder="1" applyAlignment="1" applyProtection="1">
      <protection locked="0"/>
    </xf>
    <xf numFmtId="49" fontId="21" fillId="0" borderId="13" xfId="0" applyNumberFormat="1" applyFont="1" applyFill="1" applyBorder="1" applyAlignment="1" applyProtection="1">
      <alignment horizontal="center" vertical="center" wrapText="1"/>
      <protection locked="0"/>
    </xf>
    <xf numFmtId="49" fontId="18" fillId="0" borderId="13" xfId="0" applyNumberFormat="1" applyFont="1" applyFill="1" applyBorder="1" applyAlignment="1">
      <alignment vertical="center" wrapText="1"/>
    </xf>
    <xf numFmtId="49" fontId="18" fillId="0" borderId="8" xfId="0" applyNumberFormat="1" applyFont="1" applyFill="1" applyBorder="1" applyAlignment="1">
      <alignment vertical="center" wrapText="1"/>
    </xf>
    <xf numFmtId="49" fontId="18" fillId="0" borderId="14" xfId="0" applyNumberFormat="1" applyFont="1" applyFill="1" applyBorder="1" applyAlignment="1">
      <alignment vertical="center" wrapText="1"/>
    </xf>
    <xf numFmtId="49" fontId="21" fillId="3" borderId="13" xfId="0" applyNumberFormat="1" applyFont="1" applyFill="1" applyBorder="1" applyAlignment="1" applyProtection="1">
      <alignment horizontal="center" vertical="center" wrapText="1"/>
      <protection locked="0"/>
    </xf>
    <xf numFmtId="49" fontId="21" fillId="0" borderId="13" xfId="0" applyNumberFormat="1" applyFont="1" applyFill="1" applyBorder="1" applyAlignment="1" applyProtection="1">
      <alignment horizontal="center" vertical="center"/>
      <protection locked="0"/>
    </xf>
    <xf numFmtId="49" fontId="22" fillId="0" borderId="14" xfId="0" applyNumberFormat="1" applyFont="1" applyBorder="1" applyAlignment="1" applyProtection="1">
      <alignment vertical="center"/>
      <protection locked="0"/>
    </xf>
    <xf numFmtId="49" fontId="22" fillId="0" borderId="14" xfId="0" applyNumberFormat="1" applyFont="1" applyBorder="1" applyAlignment="1" applyProtection="1">
      <alignment horizontal="center" vertical="center" wrapText="1"/>
      <protection locked="0"/>
    </xf>
    <xf numFmtId="0" fontId="2" fillId="14" borderId="13" xfId="0" applyFont="1" applyFill="1" applyBorder="1" applyAlignment="1">
      <alignment horizontal="center" vertical="center"/>
    </xf>
    <xf numFmtId="0" fontId="1" fillId="14" borderId="8" xfId="0" applyFont="1" applyFill="1" applyBorder="1" applyAlignment="1">
      <alignment horizontal="center" vertical="center"/>
    </xf>
    <xf numFmtId="0" fontId="1" fillId="14" borderId="14" xfId="0" applyFont="1" applyFill="1" applyBorder="1" applyAlignment="1">
      <alignment horizontal="center" vertical="center"/>
    </xf>
    <xf numFmtId="0" fontId="15" fillId="0" borderId="13" xfId="0" applyFont="1" applyFill="1" applyBorder="1" applyAlignment="1" applyProtection="1">
      <alignment horizontal="left" wrapText="1"/>
      <protection locked="0"/>
    </xf>
    <xf numFmtId="0" fontId="15" fillId="0" borderId="8" xfId="0" applyFont="1" applyFill="1" applyBorder="1" applyAlignment="1" applyProtection="1">
      <alignment horizontal="left" wrapText="1"/>
      <protection locked="0"/>
    </xf>
    <xf numFmtId="0" fontId="15" fillId="0" borderId="14" xfId="0" applyFont="1" applyFill="1" applyBorder="1" applyAlignment="1" applyProtection="1">
      <alignment horizontal="left" wrapText="1"/>
      <protection locked="0"/>
    </xf>
    <xf numFmtId="0" fontId="17" fillId="8" borderId="9" xfId="0" applyFont="1" applyFill="1" applyBorder="1" applyAlignment="1">
      <alignment horizontal="center" vertical="center" textRotation="90" wrapText="1"/>
    </xf>
    <xf numFmtId="0" fontId="17" fillId="8" borderId="55" xfId="0" applyFont="1" applyFill="1" applyBorder="1" applyAlignment="1">
      <alignment horizontal="center" vertical="center" textRotation="90" wrapText="1"/>
    </xf>
    <xf numFmtId="49" fontId="15" fillId="0" borderId="13" xfId="0" applyNumberFormat="1" applyFont="1" applyBorder="1" applyAlignment="1" applyProtection="1">
      <alignment horizontal="left" vertical="center" wrapText="1"/>
      <protection locked="0"/>
    </xf>
    <xf numFmtId="49" fontId="15" fillId="0" borderId="8" xfId="0" applyNumberFormat="1" applyFont="1" applyBorder="1" applyAlignment="1" applyProtection="1">
      <alignment horizontal="left" vertical="center" wrapText="1"/>
      <protection locked="0"/>
    </xf>
    <xf numFmtId="49" fontId="15" fillId="0" borderId="14" xfId="0" applyNumberFormat="1" applyFont="1" applyBorder="1" applyAlignment="1" applyProtection="1">
      <alignment horizontal="left" vertical="center" wrapText="1"/>
      <protection locked="0"/>
    </xf>
    <xf numFmtId="0" fontId="19" fillId="14" borderId="42" xfId="0" applyFont="1" applyFill="1" applyBorder="1" applyAlignment="1">
      <alignment horizontal="left" vertical="top" wrapText="1"/>
    </xf>
    <xf numFmtId="0" fontId="19" fillId="14" borderId="18" xfId="0" applyFont="1" applyFill="1" applyBorder="1" applyAlignment="1">
      <alignment horizontal="left" vertical="top" wrapText="1"/>
    </xf>
    <xf numFmtId="0" fontId="19" fillId="14" borderId="29" xfId="0" applyFont="1" applyFill="1" applyBorder="1" applyAlignment="1">
      <alignment horizontal="left" vertical="top" wrapText="1"/>
    </xf>
    <xf numFmtId="0" fontId="19" fillId="14" borderId="93" xfId="0" applyFont="1" applyFill="1" applyBorder="1" applyAlignment="1">
      <alignment horizontal="left" vertical="top" wrapText="1"/>
    </xf>
    <xf numFmtId="0" fontId="19" fillId="14" borderId="17" xfId="0" applyFont="1" applyFill="1" applyBorder="1" applyAlignment="1">
      <alignment horizontal="left" vertical="top" wrapText="1"/>
    </xf>
    <xf numFmtId="0" fontId="19" fillId="14" borderId="32" xfId="0" applyFont="1" applyFill="1" applyBorder="1" applyAlignment="1">
      <alignment horizontal="left" vertical="top" wrapText="1"/>
    </xf>
    <xf numFmtId="49" fontId="0" fillId="0" borderId="13" xfId="0" applyNumberFormat="1" applyFont="1" applyFill="1" applyBorder="1" applyAlignment="1" applyProtection="1">
      <alignment horizontal="left" vertical="top" wrapText="1"/>
      <protection locked="0"/>
    </xf>
    <xf numFmtId="49" fontId="0" fillId="0" borderId="8" xfId="0" applyNumberFormat="1" applyFont="1" applyFill="1" applyBorder="1" applyAlignment="1" applyProtection="1">
      <alignment horizontal="left" vertical="top" wrapText="1"/>
      <protection locked="0"/>
    </xf>
    <xf numFmtId="49" fontId="0" fillId="0" borderId="14" xfId="0" applyNumberFormat="1" applyFont="1" applyFill="1" applyBorder="1" applyAlignment="1" applyProtection="1">
      <alignment horizontal="left" vertical="top" wrapText="1"/>
      <protection locked="0"/>
    </xf>
    <xf numFmtId="0" fontId="15" fillId="0" borderId="13" xfId="0" applyFont="1" applyFill="1" applyBorder="1" applyAlignment="1">
      <alignment horizontal="left" vertical="top" wrapText="1"/>
    </xf>
    <xf numFmtId="0" fontId="15" fillId="0" borderId="14" xfId="0" applyFont="1" applyFill="1" applyBorder="1" applyAlignment="1">
      <alignment horizontal="left" vertical="top" wrapText="1"/>
    </xf>
    <xf numFmtId="49" fontId="22" fillId="0" borderId="14" xfId="0" applyNumberFormat="1" applyFont="1" applyFill="1" applyBorder="1" applyAlignment="1" applyProtection="1">
      <alignment horizontal="center" vertical="center"/>
      <protection locked="0"/>
    </xf>
    <xf numFmtId="0" fontId="0" fillId="16" borderId="14" xfId="0" applyFill="1" applyBorder="1" applyAlignment="1">
      <alignment vertical="center" wrapText="1"/>
    </xf>
    <xf numFmtId="49" fontId="23" fillId="0" borderId="13" xfId="0" applyNumberFormat="1" applyFont="1" applyFill="1" applyBorder="1" applyAlignment="1" applyProtection="1">
      <alignment horizontal="center" vertical="center" wrapText="1"/>
      <protection locked="0"/>
    </xf>
    <xf numFmtId="49" fontId="22" fillId="0" borderId="14" xfId="0" applyNumberFormat="1" applyFont="1" applyFill="1" applyBorder="1" applyAlignment="1" applyProtection="1">
      <alignment horizontal="center" vertical="center" wrapText="1"/>
      <protection locked="0"/>
    </xf>
    <xf numFmtId="49" fontId="18" fillId="0" borderId="13" xfId="0" applyNumberFormat="1" applyFont="1" applyFill="1" applyBorder="1" applyAlignment="1">
      <alignment horizontal="left" vertical="center" wrapText="1"/>
    </xf>
    <xf numFmtId="49" fontId="18" fillId="0" borderId="8" xfId="0" applyNumberFormat="1" applyFont="1" applyFill="1" applyBorder="1" applyAlignment="1">
      <alignment horizontal="left" vertical="center" wrapText="1"/>
    </xf>
    <xf numFmtId="49" fontId="18" fillId="0" borderId="14" xfId="0" applyNumberFormat="1" applyFont="1" applyFill="1" applyBorder="1" applyAlignment="1">
      <alignment horizontal="left" vertical="center" wrapText="1"/>
    </xf>
    <xf numFmtId="49" fontId="18" fillId="3" borderId="13" xfId="0" applyNumberFormat="1" applyFont="1" applyFill="1" applyBorder="1" applyAlignment="1">
      <alignment horizontal="left" vertical="center" wrapText="1"/>
    </xf>
    <xf numFmtId="49" fontId="18" fillId="3" borderId="8" xfId="0" applyNumberFormat="1" applyFont="1" applyFill="1" applyBorder="1" applyAlignment="1">
      <alignment horizontal="left" vertical="center" wrapText="1"/>
    </xf>
    <xf numFmtId="49" fontId="18" fillId="3" borderId="14" xfId="0" applyNumberFormat="1" applyFont="1" applyFill="1" applyBorder="1" applyAlignment="1">
      <alignment horizontal="left" vertical="center" wrapText="1"/>
    </xf>
    <xf numFmtId="0" fontId="17" fillId="2" borderId="9" xfId="0" applyFont="1" applyFill="1" applyBorder="1" applyAlignment="1">
      <alignment horizontal="center" vertical="center" textRotation="90" wrapText="1"/>
    </xf>
    <xf numFmtId="0" fontId="17" fillId="2" borderId="55" xfId="0" applyFont="1" applyFill="1" applyBorder="1" applyAlignment="1">
      <alignment horizontal="center" vertical="center" textRotation="90" wrapText="1"/>
    </xf>
    <xf numFmtId="0" fontId="17" fillId="2" borderId="16" xfId="0" applyFont="1" applyFill="1" applyBorder="1" applyAlignment="1">
      <alignment horizontal="center" vertical="center" textRotation="90" wrapText="1"/>
    </xf>
    <xf numFmtId="0" fontId="0" fillId="0" borderId="14" xfId="0" applyFill="1" applyBorder="1" applyAlignment="1">
      <alignment vertical="center" wrapText="1"/>
    </xf>
    <xf numFmtId="49" fontId="21" fillId="0" borderId="14" xfId="0" applyNumberFormat="1" applyFont="1" applyFill="1" applyBorder="1" applyAlignment="1" applyProtection="1">
      <alignment horizontal="center" vertical="center" wrapText="1"/>
      <protection locked="0"/>
    </xf>
    <xf numFmtId="49" fontId="21" fillId="10" borderId="13" xfId="0" applyNumberFormat="1" applyFont="1" applyFill="1" applyBorder="1" applyAlignment="1" applyProtection="1">
      <alignment horizontal="center" wrapText="1"/>
      <protection locked="0"/>
    </xf>
    <xf numFmtId="49" fontId="0" fillId="10" borderId="14" xfId="0" applyNumberFormat="1" applyFill="1" applyBorder="1" applyAlignment="1" applyProtection="1">
      <alignment horizontal="center" wrapText="1"/>
      <protection locked="0"/>
    </xf>
    <xf numFmtId="49" fontId="22" fillId="16" borderId="14" xfId="0" applyNumberFormat="1" applyFont="1" applyFill="1" applyBorder="1" applyAlignment="1" applyProtection="1">
      <protection locked="0"/>
    </xf>
    <xf numFmtId="49" fontId="34" fillId="10" borderId="13" xfId="0" applyNumberFormat="1" applyFont="1" applyFill="1" applyBorder="1" applyAlignment="1" applyProtection="1">
      <alignment horizontal="center" vertical="center" wrapText="1"/>
      <protection locked="0"/>
    </xf>
    <xf numFmtId="49" fontId="35" fillId="10" borderId="14" xfId="0" applyNumberFormat="1" applyFont="1" applyFill="1" applyBorder="1" applyAlignment="1" applyProtection="1">
      <protection locked="0"/>
    </xf>
    <xf numFmtId="49" fontId="18" fillId="10" borderId="8" xfId="0" applyNumberFormat="1" applyFont="1" applyFill="1" applyBorder="1" applyAlignment="1">
      <alignment vertical="center" wrapText="1"/>
    </xf>
    <xf numFmtId="49" fontId="18" fillId="10" borderId="14" xfId="0" applyNumberFormat="1" applyFont="1" applyFill="1" applyBorder="1" applyAlignment="1">
      <alignment vertical="center" wrapText="1"/>
    </xf>
    <xf numFmtId="49" fontId="18" fillId="0" borderId="13" xfId="0" applyNumberFormat="1" applyFont="1" applyFill="1" applyBorder="1" applyAlignment="1">
      <alignment vertical="center"/>
    </xf>
    <xf numFmtId="49" fontId="18" fillId="0" borderId="14" xfId="0" applyNumberFormat="1" applyFont="1" applyFill="1" applyBorder="1" applyAlignment="1">
      <alignment vertical="center"/>
    </xf>
    <xf numFmtId="0" fontId="18" fillId="10" borderId="13" xfId="0" applyFont="1" applyFill="1" applyBorder="1" applyAlignment="1">
      <alignment vertical="center"/>
    </xf>
    <xf numFmtId="0" fontId="18" fillId="10" borderId="14" xfId="0" applyFont="1" applyFill="1" applyBorder="1" applyAlignment="1">
      <alignment vertical="center"/>
    </xf>
    <xf numFmtId="0" fontId="37" fillId="0" borderId="0" xfId="0" applyFont="1" applyFill="1" applyAlignment="1">
      <alignment horizontal="center" vertical="top" wrapText="1"/>
    </xf>
    <xf numFmtId="0" fontId="19" fillId="0" borderId="50" xfId="1" applyFont="1" applyBorder="1" applyAlignment="1"/>
    <xf numFmtId="0" fontId="19" fillId="0" borderId="59" xfId="1" applyFont="1" applyBorder="1" applyAlignment="1"/>
    <xf numFmtId="0" fontId="49" fillId="0" borderId="13" xfId="1" applyFont="1" applyBorder="1" applyAlignment="1">
      <alignment horizontal="left"/>
    </xf>
    <xf numFmtId="0" fontId="49" fillId="0" borderId="8" xfId="1" applyFont="1" applyBorder="1" applyAlignment="1">
      <alignment horizontal="left"/>
    </xf>
    <xf numFmtId="0" fontId="49" fillId="0" borderId="35" xfId="1" applyFont="1" applyBorder="1" applyAlignment="1">
      <alignment horizontal="left"/>
    </xf>
    <xf numFmtId="0" fontId="51" fillId="0" borderId="50" xfId="1" applyFont="1" applyBorder="1" applyAlignment="1"/>
    <xf numFmtId="0" fontId="51" fillId="0" borderId="59" xfId="1" applyFont="1" applyBorder="1" applyAlignment="1"/>
    <xf numFmtId="0" fontId="19" fillId="10" borderId="13" xfId="1" applyFont="1" applyFill="1" applyBorder="1" applyAlignment="1">
      <alignment horizontal="left"/>
    </xf>
    <xf numFmtId="0" fontId="19" fillId="10" borderId="8" xfId="1" applyFont="1" applyFill="1" applyBorder="1" applyAlignment="1">
      <alignment horizontal="left"/>
    </xf>
    <xf numFmtId="0" fontId="19" fillId="10" borderId="35" xfId="1" applyFont="1" applyFill="1" applyBorder="1" applyAlignment="1">
      <alignment horizontal="left"/>
    </xf>
    <xf numFmtId="0" fontId="19" fillId="0" borderId="13" xfId="0" applyFont="1" applyFill="1" applyBorder="1" applyAlignment="1">
      <alignment horizontal="left"/>
    </xf>
    <xf numFmtId="0" fontId="19" fillId="0" borderId="8" xfId="0" applyFont="1" applyFill="1" applyBorder="1" applyAlignment="1">
      <alignment horizontal="left"/>
    </xf>
    <xf numFmtId="0" fontId="19" fillId="0" borderId="35" xfId="0" applyFont="1" applyFill="1" applyBorder="1" applyAlignment="1">
      <alignment horizontal="left"/>
    </xf>
    <xf numFmtId="0" fontId="44" fillId="15" borderId="15" xfId="0" applyFont="1" applyFill="1" applyBorder="1" applyAlignment="1">
      <alignment horizontal="center" wrapText="1"/>
    </xf>
    <xf numFmtId="0" fontId="44" fillId="15" borderId="8" xfId="0" applyFont="1" applyFill="1" applyBorder="1" applyAlignment="1">
      <alignment horizontal="center" wrapText="1"/>
    </xf>
    <xf numFmtId="0" fontId="44" fillId="15" borderId="35" xfId="0" applyFont="1" applyFill="1" applyBorder="1" applyAlignment="1">
      <alignment horizontal="center" wrapText="1"/>
    </xf>
    <xf numFmtId="0" fontId="49" fillId="0" borderId="13" xfId="1" applyFont="1" applyFill="1" applyBorder="1" applyAlignment="1">
      <alignment horizontal="left"/>
    </xf>
    <xf numFmtId="0" fontId="49" fillId="0" borderId="8" xfId="1" applyFont="1" applyFill="1" applyBorder="1" applyAlignment="1">
      <alignment horizontal="left"/>
    </xf>
    <xf numFmtId="0" fontId="49" fillId="0" borderId="35" xfId="1" applyFont="1" applyFill="1" applyBorder="1" applyAlignment="1">
      <alignment horizontal="left"/>
    </xf>
    <xf numFmtId="164" fontId="32" fillId="13" borderId="4" xfId="0" applyNumberFormat="1" applyFont="1" applyFill="1" applyBorder="1" applyAlignment="1" applyProtection="1">
      <alignment horizontal="left" vertical="center" wrapText="1"/>
      <protection locked="0"/>
    </xf>
    <xf numFmtId="0" fontId="32" fillId="13" borderId="4" xfId="0" applyFont="1" applyFill="1" applyBorder="1" applyAlignment="1" applyProtection="1">
      <alignment horizontal="left" vertical="center" wrapText="1"/>
      <protection locked="0"/>
    </xf>
    <xf numFmtId="164" fontId="19" fillId="0" borderId="4" xfId="0" applyNumberFormat="1" applyFont="1" applyBorder="1" applyAlignment="1" applyProtection="1">
      <alignment vertical="center" wrapText="1"/>
      <protection locked="0"/>
    </xf>
    <xf numFmtId="0" fontId="15" fillId="0" borderId="4" xfId="0" applyFont="1" applyBorder="1" applyAlignment="1" applyProtection="1">
      <protection locked="0"/>
    </xf>
    <xf numFmtId="0" fontId="19" fillId="0" borderId="8" xfId="0" applyFont="1"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15" fillId="0" borderId="14" xfId="0" applyFont="1" applyBorder="1" applyAlignment="1" applyProtection="1">
      <alignment horizontal="left" vertical="center" wrapText="1"/>
      <protection locked="0"/>
    </xf>
    <xf numFmtId="0" fontId="65" fillId="8" borderId="10" xfId="0" applyFont="1" applyFill="1" applyBorder="1" applyAlignment="1">
      <alignment horizontal="center" vertical="center" textRotation="90" wrapText="1"/>
    </xf>
    <xf numFmtId="0" fontId="65" fillId="8" borderId="11" xfId="0" applyFont="1" applyFill="1" applyBorder="1" applyAlignment="1">
      <alignment horizontal="center" vertical="center" textRotation="90" wrapText="1"/>
    </xf>
    <xf numFmtId="0" fontId="17" fillId="8" borderId="10" xfId="0" applyFont="1" applyFill="1" applyBorder="1" applyAlignment="1" applyProtection="1">
      <alignment horizontal="center" vertical="center" textRotation="90" wrapText="1"/>
      <protection locked="0"/>
    </xf>
    <xf numFmtId="0" fontId="17" fillId="8" borderId="11" xfId="0" applyFont="1" applyFill="1" applyBorder="1" applyAlignment="1" applyProtection="1">
      <alignment horizontal="center" vertical="center" textRotation="90" wrapText="1"/>
      <protection locked="0"/>
    </xf>
    <xf numFmtId="0" fontId="17" fillId="8" borderId="12" xfId="0" applyFont="1" applyFill="1" applyBorder="1" applyAlignment="1" applyProtection="1">
      <alignment horizontal="center" vertical="center" textRotation="90" wrapText="1"/>
      <protection locked="0"/>
    </xf>
    <xf numFmtId="0" fontId="16" fillId="0" borderId="2" xfId="0" applyFont="1" applyFill="1" applyBorder="1" applyAlignment="1">
      <alignment horizontal="center" vertical="center"/>
    </xf>
    <xf numFmtId="0" fontId="16" fillId="0" borderId="1" xfId="0" applyFont="1" applyFill="1" applyBorder="1" applyAlignment="1">
      <alignment horizontal="center" vertical="center"/>
    </xf>
    <xf numFmtId="0" fontId="44" fillId="15" borderId="17" xfId="0" applyFont="1" applyFill="1" applyBorder="1" applyAlignment="1">
      <alignment horizontal="center" vertical="center" wrapText="1"/>
    </xf>
    <xf numFmtId="0" fontId="44" fillId="15" borderId="0" xfId="0" applyFont="1" applyFill="1" applyBorder="1" applyAlignment="1">
      <alignment wrapText="1"/>
    </xf>
    <xf numFmtId="0" fontId="70" fillId="14" borderId="2" xfId="0" applyFont="1" applyFill="1" applyBorder="1" applyAlignment="1">
      <alignment horizontal="left" vertical="center" wrapText="1"/>
    </xf>
    <xf numFmtId="0" fontId="70" fillId="14" borderId="3" xfId="0" applyFont="1" applyFill="1" applyBorder="1" applyAlignment="1">
      <alignment horizontal="left" vertical="center" wrapText="1"/>
    </xf>
    <xf numFmtId="0" fontId="70" fillId="14" borderId="1" xfId="0" applyFont="1" applyFill="1" applyBorder="1" applyAlignment="1">
      <alignment horizontal="left" vertical="center" wrapText="1"/>
    </xf>
    <xf numFmtId="0" fontId="15" fillId="0" borderId="20" xfId="0" applyFont="1" applyFill="1" applyBorder="1" applyAlignment="1">
      <alignment horizontal="left" wrapText="1"/>
    </xf>
    <xf numFmtId="0" fontId="15" fillId="0" borderId="27" xfId="0" applyFont="1" applyFill="1" applyBorder="1" applyAlignment="1">
      <alignment horizontal="left" wrapText="1"/>
    </xf>
    <xf numFmtId="0" fontId="15" fillId="0" borderId="13" xfId="0" applyFont="1" applyBorder="1" applyAlignment="1">
      <alignment horizontal="left"/>
    </xf>
    <xf numFmtId="0" fontId="15" fillId="0" borderId="8" xfId="0" applyFont="1" applyBorder="1" applyAlignment="1">
      <alignment horizontal="left"/>
    </xf>
    <xf numFmtId="0" fontId="15" fillId="0" borderId="35" xfId="0" applyFont="1" applyBorder="1" applyAlignment="1">
      <alignment horizontal="left"/>
    </xf>
    <xf numFmtId="0" fontId="49" fillId="0" borderId="41" xfId="1" applyFont="1" applyBorder="1"/>
    <xf numFmtId="0" fontId="49" fillId="0" borderId="0" xfId="1" applyFont="1" applyBorder="1"/>
    <xf numFmtId="0" fontId="49" fillId="0" borderId="19" xfId="1" applyFont="1" applyBorder="1"/>
    <xf numFmtId="0" fontId="65" fillId="8" borderId="12" xfId="0" applyFont="1" applyFill="1" applyBorder="1" applyAlignment="1">
      <alignment horizontal="center" vertical="center" textRotation="90" wrapText="1"/>
    </xf>
    <xf numFmtId="49" fontId="15" fillId="10" borderId="75" xfId="0" applyNumberFormat="1" applyFont="1" applyFill="1" applyBorder="1" applyAlignment="1" applyProtection="1">
      <alignment horizontal="left" vertical="center" wrapText="1"/>
    </xf>
    <xf numFmtId="49" fontId="15" fillId="10" borderId="7" xfId="0" applyNumberFormat="1" applyFont="1" applyFill="1" applyBorder="1" applyAlignment="1" applyProtection="1">
      <alignment horizontal="left" vertical="center" wrapText="1"/>
    </xf>
    <xf numFmtId="49" fontId="15" fillId="10" borderId="25" xfId="0" applyNumberFormat="1" applyFont="1" applyFill="1" applyBorder="1" applyAlignment="1" applyProtection="1">
      <alignment horizontal="left" vertical="center" wrapText="1"/>
    </xf>
    <xf numFmtId="49" fontId="19" fillId="16" borderId="13" xfId="0" applyNumberFormat="1" applyFont="1" applyFill="1" applyBorder="1" applyAlignment="1" applyProtection="1">
      <alignment horizontal="left" vertical="center" wrapText="1"/>
      <protection locked="0"/>
    </xf>
    <xf numFmtId="49" fontId="19" fillId="16" borderId="8" xfId="0" applyNumberFormat="1" applyFont="1" applyFill="1" applyBorder="1" applyAlignment="1" applyProtection="1">
      <alignment horizontal="left" vertical="center" wrapText="1"/>
      <protection locked="0"/>
    </xf>
    <xf numFmtId="49" fontId="19" fillId="16" borderId="14" xfId="0" applyNumberFormat="1" applyFont="1" applyFill="1" applyBorder="1" applyAlignment="1" applyProtection="1">
      <alignment horizontal="left" vertical="center" wrapText="1"/>
      <protection locked="0"/>
    </xf>
    <xf numFmtId="0" fontId="15" fillId="0" borderId="81" xfId="0" applyFont="1" applyBorder="1" applyAlignment="1">
      <alignment horizontal="left"/>
    </xf>
    <xf numFmtId="0" fontId="15" fillId="0" borderId="82" xfId="0" applyFont="1" applyBorder="1" applyAlignment="1">
      <alignment horizontal="left"/>
    </xf>
    <xf numFmtId="0" fontId="15" fillId="0" borderId="83" xfId="0" applyFont="1" applyBorder="1" applyAlignment="1">
      <alignment horizontal="left"/>
    </xf>
    <xf numFmtId="0" fontId="49" fillId="0" borderId="65" xfId="1" applyFont="1" applyBorder="1" applyAlignment="1">
      <alignment horizontal="left"/>
    </xf>
    <xf numFmtId="0" fontId="49" fillId="0" borderId="63" xfId="1" applyFont="1" applyBorder="1" applyAlignment="1">
      <alignment horizontal="left"/>
    </xf>
    <xf numFmtId="0" fontId="49" fillId="0" borderId="64" xfId="1" applyFont="1" applyBorder="1" applyAlignment="1">
      <alignment horizontal="left"/>
    </xf>
    <xf numFmtId="0" fontId="15" fillId="13" borderId="13" xfId="0" applyNumberFormat="1" applyFont="1" applyFill="1" applyBorder="1" applyAlignment="1" applyProtection="1">
      <alignment horizontal="left" vertical="top" wrapText="1"/>
    </xf>
    <xf numFmtId="0" fontId="15" fillId="13" borderId="35" xfId="0" applyNumberFormat="1" applyFont="1" applyFill="1" applyBorder="1" applyAlignment="1" applyProtection="1">
      <alignment horizontal="left" vertical="top" wrapText="1"/>
    </xf>
    <xf numFmtId="49" fontId="0" fillId="13" borderId="6" xfId="0" applyNumberFormat="1" applyFont="1" applyFill="1" applyBorder="1" applyAlignment="1" applyProtection="1">
      <alignment horizontal="left" vertical="center" wrapText="1"/>
      <protection locked="0"/>
    </xf>
    <xf numFmtId="49" fontId="0" fillId="13" borderId="6" xfId="0" applyNumberFormat="1" applyFill="1" applyBorder="1" applyAlignment="1" applyProtection="1">
      <alignment wrapText="1"/>
      <protection locked="0"/>
    </xf>
    <xf numFmtId="0" fontId="8" fillId="15" borderId="51" xfId="0" applyFont="1" applyFill="1" applyBorder="1" applyAlignment="1">
      <alignment horizontal="center" vertical="center" wrapText="1"/>
    </xf>
    <xf numFmtId="0" fontId="8" fillId="15" borderId="17" xfId="0" applyFont="1" applyFill="1" applyBorder="1" applyAlignment="1">
      <alignment horizontal="center" vertical="center" wrapText="1"/>
    </xf>
    <xf numFmtId="49" fontId="15" fillId="10" borderId="15" xfId="0" applyNumberFormat="1" applyFont="1" applyFill="1" applyBorder="1" applyAlignment="1" applyProtection="1">
      <alignment horizontal="left" vertical="center" wrapText="1"/>
    </xf>
    <xf numFmtId="49" fontId="15" fillId="10" borderId="8" xfId="0" applyNumberFormat="1" applyFont="1" applyFill="1" applyBorder="1" applyAlignment="1" applyProtection="1">
      <alignment horizontal="left" vertical="center" wrapText="1"/>
    </xf>
    <xf numFmtId="49" fontId="15" fillId="10" borderId="14" xfId="0" applyNumberFormat="1" applyFont="1" applyFill="1" applyBorder="1" applyAlignment="1" applyProtection="1">
      <alignment horizontal="left" vertical="center" wrapText="1"/>
    </xf>
    <xf numFmtId="0" fontId="49" fillId="0" borderId="14" xfId="1" applyFont="1" applyFill="1" applyBorder="1" applyAlignment="1" applyProtection="1">
      <alignment horizontal="left" vertical="center" wrapText="1"/>
    </xf>
    <xf numFmtId="0" fontId="5" fillId="0" borderId="4" xfId="1" applyFill="1" applyBorder="1" applyAlignment="1" applyProtection="1">
      <alignment horizontal="left" vertical="center" wrapText="1"/>
    </xf>
    <xf numFmtId="0" fontId="8" fillId="15" borderId="15" xfId="0" applyFont="1" applyFill="1" applyBorder="1" applyAlignment="1">
      <alignment horizontal="center" vertical="center"/>
    </xf>
    <xf numFmtId="0" fontId="8" fillId="15" borderId="8" xfId="0" applyFont="1" applyFill="1" applyBorder="1" applyAlignment="1">
      <alignment horizontal="center" vertical="center"/>
    </xf>
    <xf numFmtId="0" fontId="8" fillId="15" borderId="35" xfId="0" applyFont="1" applyFill="1" applyBorder="1" applyAlignment="1">
      <alignment horizontal="center" vertical="center"/>
    </xf>
    <xf numFmtId="49" fontId="16" fillId="13" borderId="4" xfId="0" applyNumberFormat="1" applyFont="1" applyFill="1" applyBorder="1" applyAlignment="1" applyProtection="1">
      <alignment horizontal="center" vertical="center" wrapText="1"/>
      <protection locked="0"/>
    </xf>
    <xf numFmtId="49" fontId="16" fillId="13" borderId="4" xfId="0" applyNumberFormat="1" applyFont="1" applyFill="1" applyBorder="1" applyAlignment="1" applyProtection="1">
      <alignment horizontal="center" vertical="center"/>
      <protection locked="0"/>
    </xf>
    <xf numFmtId="0" fontId="19" fillId="0" borderId="7" xfId="0" applyFont="1" applyBorder="1" applyAlignment="1" applyProtection="1">
      <alignment vertical="center" wrapText="1"/>
      <protection locked="0"/>
    </xf>
    <xf numFmtId="0" fontId="15" fillId="0" borderId="25" xfId="0" applyFont="1" applyBorder="1" applyAlignment="1" applyProtection="1">
      <alignment vertical="center" wrapText="1"/>
      <protection locked="0"/>
    </xf>
    <xf numFmtId="0" fontId="25" fillId="14" borderId="52" xfId="0" applyFont="1" applyFill="1" applyBorder="1" applyAlignment="1" applyProtection="1">
      <alignment horizontal="left" vertical="center" wrapText="1"/>
      <protection locked="0"/>
    </xf>
    <xf numFmtId="0" fontId="14" fillId="14" borderId="3" xfId="0" applyFont="1" applyFill="1" applyBorder="1" applyAlignment="1" applyProtection="1">
      <alignment horizontal="left"/>
      <protection locked="0"/>
    </xf>
    <xf numFmtId="0" fontId="14" fillId="14" borderId="1" xfId="0" applyFont="1" applyFill="1" applyBorder="1" applyAlignment="1" applyProtection="1">
      <alignment horizontal="left"/>
      <protection locked="0"/>
    </xf>
    <xf numFmtId="49" fontId="15" fillId="10" borderId="4" xfId="0" applyNumberFormat="1" applyFont="1" applyFill="1" applyBorder="1" applyAlignment="1" applyProtection="1">
      <alignment vertical="center" wrapText="1"/>
    </xf>
    <xf numFmtId="49" fontId="15" fillId="10" borderId="13" xfId="0" applyNumberFormat="1" applyFont="1" applyFill="1" applyBorder="1" applyAlignment="1" applyProtection="1">
      <alignment vertical="center" wrapText="1"/>
    </xf>
    <xf numFmtId="49" fontId="4" fillId="13" borderId="36" xfId="0" applyNumberFormat="1" applyFont="1" applyFill="1" applyBorder="1" applyAlignment="1" applyProtection="1">
      <alignment horizontal="center" vertical="center" wrapText="1"/>
      <protection locked="0"/>
    </xf>
    <xf numFmtId="49" fontId="4" fillId="13" borderId="37" xfId="0" applyNumberFormat="1" applyFont="1" applyFill="1" applyBorder="1" applyAlignment="1" applyProtection="1">
      <alignment horizontal="center" vertical="center" wrapText="1"/>
      <protection locked="0"/>
    </xf>
    <xf numFmtId="49" fontId="0" fillId="13" borderId="53" xfId="0" applyNumberFormat="1" applyFill="1" applyBorder="1" applyAlignment="1" applyProtection="1">
      <protection locked="0"/>
    </xf>
    <xf numFmtId="49" fontId="0" fillId="13" borderId="86" xfId="0" applyNumberFormat="1" applyFill="1" applyBorder="1" applyAlignment="1" applyProtection="1">
      <protection locked="0"/>
    </xf>
    <xf numFmtId="49" fontId="15" fillId="10" borderId="9" xfId="0" applyNumberFormat="1" applyFont="1" applyFill="1" applyBorder="1" applyAlignment="1" applyProtection="1">
      <alignment horizontal="left" vertical="center" wrapText="1"/>
    </xf>
    <xf numFmtId="49" fontId="0" fillId="0" borderId="9" xfId="0" applyNumberFormat="1" applyBorder="1" applyAlignment="1" applyProtection="1">
      <alignment vertical="center"/>
    </xf>
    <xf numFmtId="49" fontId="0" fillId="0" borderId="42" xfId="0" applyNumberFormat="1" applyBorder="1" applyAlignment="1" applyProtection="1">
      <alignment vertical="center"/>
    </xf>
    <xf numFmtId="49" fontId="15" fillId="10" borderId="4" xfId="0" applyNumberFormat="1" applyFont="1" applyFill="1" applyBorder="1" applyAlignment="1" applyProtection="1">
      <alignment horizontal="left" vertical="center"/>
    </xf>
    <xf numFmtId="49" fontId="15" fillId="10" borderId="4" xfId="0" applyNumberFormat="1" applyFont="1" applyFill="1" applyBorder="1" applyAlignment="1" applyProtection="1">
      <alignment vertical="center"/>
    </xf>
    <xf numFmtId="49" fontId="15" fillId="10" borderId="13" xfId="0" applyNumberFormat="1" applyFont="1" applyFill="1" applyBorder="1" applyAlignment="1" applyProtection="1">
      <alignment vertical="center"/>
    </xf>
    <xf numFmtId="0" fontId="68" fillId="8" borderId="11" xfId="0" applyFont="1" applyFill="1" applyBorder="1" applyAlignment="1">
      <alignment horizontal="center" vertical="center" textRotation="90" wrapText="1"/>
    </xf>
    <xf numFmtId="164" fontId="29" fillId="13" borderId="13" xfId="0" applyNumberFormat="1" applyFont="1" applyFill="1" applyBorder="1" applyAlignment="1" applyProtection="1">
      <alignment horizontal="center" vertical="center" wrapText="1"/>
      <protection locked="0"/>
    </xf>
    <xf numFmtId="0" fontId="0" fillId="13" borderId="14" xfId="0" applyFill="1" applyBorder="1" applyAlignment="1" applyProtection="1">
      <alignment vertical="center" wrapText="1"/>
      <protection locked="0"/>
    </xf>
    <xf numFmtId="0" fontId="19" fillId="10" borderId="15" xfId="0" applyFont="1" applyFill="1" applyBorder="1" applyAlignment="1" applyProtection="1">
      <alignment vertical="center" wrapText="1"/>
      <protection locked="0"/>
    </xf>
    <xf numFmtId="0" fontId="19" fillId="10" borderId="8" xfId="0" applyFont="1" applyFill="1" applyBorder="1" applyAlignment="1" applyProtection="1">
      <alignment vertical="center" wrapText="1"/>
      <protection locked="0"/>
    </xf>
    <xf numFmtId="0" fontId="15" fillId="10" borderId="8" xfId="0" applyFont="1" applyFill="1" applyBorder="1" applyAlignment="1" applyProtection="1">
      <alignment vertical="center" wrapText="1"/>
      <protection locked="0"/>
    </xf>
    <xf numFmtId="0" fontId="15" fillId="10" borderId="14" xfId="0" applyFont="1" applyFill="1" applyBorder="1" applyAlignment="1" applyProtection="1">
      <alignment vertical="center" wrapText="1"/>
      <protection locked="0"/>
    </xf>
    <xf numFmtId="0" fontId="8" fillId="0" borderId="10" xfId="0" applyFont="1" applyBorder="1" applyAlignment="1" applyProtection="1">
      <alignment horizontal="left" vertical="top" wrapText="1"/>
    </xf>
    <xf numFmtId="0" fontId="8" fillId="0" borderId="11" xfId="0" applyFont="1" applyBorder="1" applyAlignment="1" applyProtection="1">
      <alignment horizontal="left" vertical="top" wrapText="1"/>
    </xf>
    <xf numFmtId="0" fontId="8" fillId="0" borderId="19" xfId="0" applyFont="1" applyBorder="1" applyAlignment="1" applyProtection="1">
      <alignment horizontal="left" vertical="top" wrapText="1"/>
    </xf>
    <xf numFmtId="0" fontId="20" fillId="8" borderId="61" xfId="0" applyFont="1" applyFill="1" applyBorder="1" applyAlignment="1" applyProtection="1">
      <alignment horizontal="left" vertical="center" wrapText="1"/>
      <protection locked="0"/>
    </xf>
    <xf numFmtId="0" fontId="37" fillId="8" borderId="54" xfId="0" applyFont="1" applyFill="1" applyBorder="1" applyAlignment="1" applyProtection="1">
      <alignment horizontal="left" vertical="center" wrapText="1"/>
      <protection locked="0"/>
    </xf>
    <xf numFmtId="0" fontId="37" fillId="8" borderId="72" xfId="0" applyFont="1" applyFill="1" applyBorder="1" applyAlignment="1" applyProtection="1">
      <alignment horizontal="left" vertical="center" wrapText="1"/>
      <protection locked="0"/>
    </xf>
    <xf numFmtId="0" fontId="17" fillId="0" borderId="73" xfId="0" applyFont="1" applyBorder="1" applyAlignment="1">
      <alignment horizontal="left" vertical="top" wrapText="1"/>
    </xf>
    <xf numFmtId="0" fontId="17" fillId="0" borderId="77" xfId="0" applyFont="1" applyBorder="1" applyAlignment="1">
      <alignment horizontal="left" vertical="top" wrapText="1"/>
    </xf>
    <xf numFmtId="49" fontId="15" fillId="0" borderId="76" xfId="0" applyNumberFormat="1" applyFont="1" applyBorder="1" applyAlignment="1" applyProtection="1">
      <alignment horizontal="left" vertical="center" wrapText="1"/>
    </xf>
    <xf numFmtId="49" fontId="15" fillId="0" borderId="18" xfId="0" applyNumberFormat="1" applyFont="1" applyBorder="1" applyAlignment="1" applyProtection="1">
      <alignment horizontal="left" vertical="center" wrapText="1"/>
    </xf>
    <xf numFmtId="49" fontId="15" fillId="0" borderId="29" xfId="0" applyNumberFormat="1" applyFont="1" applyBorder="1" applyAlignment="1" applyProtection="1">
      <alignment horizontal="left" vertical="center" wrapText="1"/>
    </xf>
    <xf numFmtId="0" fontId="49" fillId="0" borderId="42" xfId="1" applyFont="1" applyBorder="1"/>
    <xf numFmtId="0" fontId="49" fillId="0" borderId="18" xfId="1" applyFont="1" applyBorder="1"/>
    <xf numFmtId="0" fontId="49" fillId="0" borderId="79" xfId="1" applyFont="1" applyBorder="1"/>
    <xf numFmtId="49" fontId="0" fillId="13" borderId="4" xfId="0" applyNumberFormat="1" applyFill="1" applyBorder="1" applyAlignment="1" applyProtection="1">
      <alignment vertical="center" wrapText="1"/>
      <protection locked="0"/>
    </xf>
    <xf numFmtId="0" fontId="49" fillId="0" borderId="69" xfId="1" applyFont="1" applyBorder="1" applyAlignment="1">
      <alignment horizontal="left"/>
    </xf>
    <xf numFmtId="0" fontId="49" fillId="0" borderId="70" xfId="1" applyFont="1" applyBorder="1" applyAlignment="1">
      <alignment horizontal="left"/>
    </xf>
    <xf numFmtId="0" fontId="49" fillId="0" borderId="71" xfId="1" applyFont="1" applyBorder="1" applyAlignment="1">
      <alignment horizontal="left"/>
    </xf>
    <xf numFmtId="0" fontId="49" fillId="0" borderId="41" xfId="1" applyFont="1" applyBorder="1" applyAlignment="1">
      <alignment horizontal="left"/>
    </xf>
    <xf numFmtId="0" fontId="49" fillId="0" borderId="0" xfId="1" applyFont="1" applyBorder="1" applyAlignment="1">
      <alignment horizontal="left"/>
    </xf>
    <xf numFmtId="0" fontId="49" fillId="0" borderId="19" xfId="1" applyFont="1" applyBorder="1" applyAlignment="1">
      <alignment horizontal="left"/>
    </xf>
    <xf numFmtId="49" fontId="16" fillId="13" borderId="36" xfId="0" applyNumberFormat="1" applyFont="1" applyFill="1" applyBorder="1" applyAlignment="1" applyProtection="1">
      <alignment horizontal="center" vertical="center" wrapText="1"/>
      <protection locked="0"/>
    </xf>
    <xf numFmtId="49" fontId="0" fillId="13" borderId="37" xfId="0" applyNumberFormat="1" applyFill="1" applyBorder="1" applyAlignment="1" applyProtection="1">
      <alignment vertical="center" wrapText="1"/>
      <protection locked="0"/>
    </xf>
    <xf numFmtId="0" fontId="19" fillId="10" borderId="0" xfId="0" applyFont="1" applyFill="1" applyBorder="1" applyAlignment="1" applyProtection="1">
      <alignment vertical="top" wrapText="1"/>
      <protection locked="0"/>
    </xf>
    <xf numFmtId="0" fontId="32" fillId="13" borderId="16" xfId="0" applyFont="1" applyFill="1" applyBorder="1" applyAlignment="1" applyProtection="1">
      <alignment horizontal="center" vertical="center"/>
      <protection locked="0"/>
    </xf>
    <xf numFmtId="0" fontId="38" fillId="13" borderId="16" xfId="0" applyFont="1" applyFill="1" applyBorder="1" applyAlignment="1" applyProtection="1">
      <alignment horizontal="center" vertical="center"/>
      <protection locked="0"/>
    </xf>
    <xf numFmtId="0" fontId="38" fillId="13" borderId="62" xfId="0" applyFont="1" applyFill="1" applyBorder="1" applyAlignment="1" applyProtection="1">
      <alignment horizontal="center" vertical="center"/>
      <protection locked="0"/>
    </xf>
    <xf numFmtId="0" fontId="0" fillId="13" borderId="4" xfId="0" applyFill="1" applyBorder="1" applyAlignment="1" applyProtection="1">
      <alignment horizontal="center" vertical="center"/>
      <protection locked="0"/>
    </xf>
    <xf numFmtId="0" fontId="0" fillId="13" borderId="38" xfId="0" applyFill="1" applyBorder="1" applyAlignment="1" applyProtection="1">
      <alignment horizontal="center" vertical="center"/>
      <protection locked="0"/>
    </xf>
    <xf numFmtId="0" fontId="15" fillId="0" borderId="74" xfId="0" applyFont="1" applyBorder="1" applyAlignment="1" applyProtection="1">
      <alignment vertical="center" wrapText="1"/>
    </xf>
    <xf numFmtId="0" fontId="15" fillId="0" borderId="36" xfId="0" applyFont="1" applyBorder="1" applyAlignment="1" applyProtection="1">
      <alignment vertical="center" wrapText="1"/>
    </xf>
    <xf numFmtId="0" fontId="15" fillId="0" borderId="33"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3" borderId="17" xfId="0" applyFont="1" applyFill="1" applyBorder="1" applyAlignment="1" applyProtection="1">
      <alignment vertical="center" wrapText="1"/>
    </xf>
    <xf numFmtId="0" fontId="15" fillId="3" borderId="32" xfId="0" applyFont="1" applyFill="1" applyBorder="1" applyAlignment="1" applyProtection="1">
      <alignment vertical="center" wrapText="1"/>
    </xf>
    <xf numFmtId="0" fontId="15" fillId="3" borderId="8" xfId="0" applyFont="1" applyFill="1" applyBorder="1" applyAlignment="1" applyProtection="1">
      <alignment vertical="center" wrapText="1"/>
    </xf>
    <xf numFmtId="0" fontId="15" fillId="3" borderId="14" xfId="0" applyFont="1" applyFill="1" applyBorder="1" applyAlignment="1" applyProtection="1">
      <alignment vertical="center" wrapText="1"/>
    </xf>
    <xf numFmtId="49" fontId="16" fillId="13" borderId="16" xfId="0" applyNumberFormat="1" applyFont="1" applyFill="1" applyBorder="1" applyAlignment="1" applyProtection="1">
      <alignment horizontal="center" vertical="center" wrapText="1"/>
      <protection locked="0"/>
    </xf>
    <xf numFmtId="49" fontId="0" fillId="13" borderId="16" xfId="0" applyNumberFormat="1" applyFill="1" applyBorder="1" applyAlignment="1" applyProtection="1">
      <alignment vertical="center" wrapText="1"/>
      <protection locked="0"/>
    </xf>
    <xf numFmtId="49" fontId="15" fillId="0" borderId="75" xfId="0" applyNumberFormat="1" applyFont="1" applyBorder="1" applyAlignment="1" applyProtection="1">
      <alignment horizontal="left" vertical="center" wrapText="1"/>
    </xf>
    <xf numFmtId="49" fontId="15" fillId="0" borderId="7" xfId="0" applyNumberFormat="1" applyFont="1" applyBorder="1" applyAlignment="1" applyProtection="1">
      <alignment horizontal="left" vertical="center" wrapText="1"/>
    </xf>
    <xf numFmtId="49" fontId="15" fillId="0" borderId="25" xfId="0" applyNumberFormat="1" applyFont="1" applyBorder="1" applyAlignment="1" applyProtection="1">
      <alignment horizontal="left" vertical="center" wrapText="1"/>
    </xf>
    <xf numFmtId="49" fontId="15" fillId="0" borderId="15" xfId="0" applyNumberFormat="1" applyFont="1" applyFill="1" applyBorder="1" applyAlignment="1" applyProtection="1">
      <alignment horizontal="left" vertical="center" wrapText="1"/>
    </xf>
    <xf numFmtId="49" fontId="15" fillId="0" borderId="8" xfId="0" applyNumberFormat="1" applyFont="1" applyFill="1" applyBorder="1" applyAlignment="1" applyProtection="1">
      <alignment horizontal="left" vertical="center" wrapText="1"/>
    </xf>
    <xf numFmtId="49" fontId="15" fillId="0" borderId="14" xfId="0" applyNumberFormat="1" applyFont="1" applyFill="1" applyBorder="1" applyAlignment="1" applyProtection="1">
      <alignment horizontal="left" vertical="center" wrapText="1"/>
    </xf>
    <xf numFmtId="49" fontId="32" fillId="13" borderId="9" xfId="0" applyNumberFormat="1" applyFont="1" applyFill="1" applyBorder="1" applyAlignment="1" applyProtection="1">
      <alignment horizontal="center" vertical="center" wrapText="1"/>
      <protection locked="0"/>
    </xf>
    <xf numFmtId="49" fontId="37" fillId="13" borderId="9" xfId="0" applyNumberFormat="1" applyFont="1" applyFill="1" applyBorder="1" applyAlignment="1" applyProtection="1">
      <alignment vertical="center" wrapText="1"/>
      <protection locked="0"/>
    </xf>
    <xf numFmtId="0" fontId="15" fillId="0" borderId="2" xfId="0" applyFont="1" applyFill="1" applyBorder="1" applyAlignment="1">
      <alignment horizontal="left" wrapText="1"/>
    </xf>
    <xf numFmtId="0" fontId="15" fillId="0" borderId="3" xfId="0" applyFont="1" applyFill="1" applyBorder="1" applyAlignment="1">
      <alignment horizontal="left" wrapText="1"/>
    </xf>
    <xf numFmtId="0" fontId="15" fillId="0" borderId="0" xfId="0" applyFont="1" applyFill="1" applyBorder="1" applyAlignment="1">
      <alignment horizontal="left" wrapText="1"/>
    </xf>
    <xf numFmtId="0" fontId="15" fillId="0" borderId="19" xfId="0" applyFont="1" applyFill="1" applyBorder="1" applyAlignment="1">
      <alignment horizontal="left" wrapText="1"/>
    </xf>
    <xf numFmtId="0" fontId="15" fillId="0" borderId="21" xfId="0" applyFont="1" applyFill="1" applyBorder="1" applyAlignment="1">
      <alignment horizontal="left" wrapText="1"/>
    </xf>
    <xf numFmtId="0" fontId="15" fillId="0" borderId="22" xfId="0" applyFont="1" applyFill="1" applyBorder="1" applyAlignment="1">
      <alignment horizontal="left" wrapText="1"/>
    </xf>
    <xf numFmtId="0" fontId="70" fillId="14" borderId="2" xfId="0" applyFont="1" applyFill="1" applyBorder="1" applyAlignment="1">
      <alignment vertical="center" wrapText="1"/>
    </xf>
    <xf numFmtId="0" fontId="70" fillId="14" borderId="3" xfId="0" applyFont="1" applyFill="1" applyBorder="1" applyAlignment="1">
      <alignment vertical="center" wrapText="1"/>
    </xf>
    <xf numFmtId="0" fontId="70" fillId="14" borderId="1" xfId="0" applyFont="1" applyFill="1" applyBorder="1" applyAlignment="1">
      <alignment vertical="center" wrapText="1"/>
    </xf>
    <xf numFmtId="0" fontId="15" fillId="0" borderId="17" xfId="0" applyFont="1" applyBorder="1" applyAlignment="1" applyProtection="1">
      <alignment wrapText="1"/>
      <protection locked="0"/>
    </xf>
    <xf numFmtId="0" fontId="0" fillId="0" borderId="17" xfId="0" applyBorder="1" applyAlignment="1" applyProtection="1">
      <alignment wrapText="1"/>
      <protection locked="0"/>
    </xf>
    <xf numFmtId="0" fontId="0" fillId="0" borderId="32" xfId="0" applyBorder="1" applyAlignment="1" applyProtection="1">
      <alignment wrapText="1"/>
      <protection locked="0"/>
    </xf>
    <xf numFmtId="0" fontId="15" fillId="3" borderId="18" xfId="0" applyFont="1" applyFill="1" applyBorder="1" applyAlignment="1" applyProtection="1">
      <alignment vertical="center" wrapText="1"/>
    </xf>
    <xf numFmtId="0" fontId="15" fillId="3" borderId="29" xfId="0" applyFont="1" applyFill="1" applyBorder="1" applyAlignment="1" applyProtection="1">
      <alignment vertical="center" wrapText="1"/>
    </xf>
    <xf numFmtId="49" fontId="15" fillId="0" borderId="76" xfId="0" applyNumberFormat="1" applyFont="1" applyFill="1" applyBorder="1" applyAlignment="1" applyProtection="1">
      <alignment horizontal="left" vertical="center" wrapText="1"/>
    </xf>
    <xf numFmtId="49" fontId="15" fillId="0" borderId="18" xfId="0" applyNumberFormat="1" applyFont="1" applyFill="1" applyBorder="1" applyAlignment="1" applyProtection="1">
      <alignment horizontal="left" vertical="center" wrapText="1"/>
    </xf>
    <xf numFmtId="49" fontId="15" fillId="0" borderId="29" xfId="0" applyNumberFormat="1" applyFont="1" applyFill="1" applyBorder="1" applyAlignment="1" applyProtection="1">
      <alignment horizontal="left" vertical="center" wrapText="1"/>
    </xf>
    <xf numFmtId="0" fontId="15" fillId="16" borderId="3" xfId="0" applyFont="1" applyFill="1" applyBorder="1" applyAlignment="1">
      <alignment horizontal="left"/>
    </xf>
    <xf numFmtId="0" fontId="15" fillId="16" borderId="1" xfId="0" applyFont="1" applyFill="1" applyBorder="1" applyAlignment="1">
      <alignment horizontal="left"/>
    </xf>
    <xf numFmtId="0" fontId="15" fillId="10" borderId="4" xfId="0" applyFont="1" applyFill="1" applyBorder="1" applyAlignment="1" applyProtection="1">
      <alignment horizontal="left" vertical="center" wrapText="1"/>
    </xf>
    <xf numFmtId="0" fontId="15" fillId="10" borderId="4" xfId="0" applyFont="1" applyFill="1" applyBorder="1" applyAlignment="1" applyProtection="1">
      <alignment vertical="top" wrapText="1"/>
    </xf>
    <xf numFmtId="49" fontId="0" fillId="13" borderId="4" xfId="0" applyNumberFormat="1" applyFill="1" applyBorder="1" applyAlignment="1" applyProtection="1">
      <alignment vertical="top" wrapText="1"/>
      <protection locked="0"/>
    </xf>
    <xf numFmtId="49" fontId="0" fillId="13" borderId="38" xfId="0" applyNumberFormat="1" applyFill="1" applyBorder="1" applyAlignment="1" applyProtection="1">
      <alignment vertical="top" wrapText="1"/>
      <protection locked="0"/>
    </xf>
    <xf numFmtId="49" fontId="19" fillId="0" borderId="36" xfId="0" applyNumberFormat="1" applyFont="1" applyBorder="1" applyAlignment="1" applyProtection="1">
      <alignment vertical="center" wrapText="1"/>
      <protection locked="0"/>
    </xf>
    <xf numFmtId="0" fontId="19" fillId="0" borderId="36" xfId="0" applyFont="1" applyBorder="1" applyAlignment="1" applyProtection="1">
      <alignment vertical="center" wrapText="1"/>
      <protection locked="0"/>
    </xf>
    <xf numFmtId="49" fontId="15" fillId="10" borderId="4" xfId="0" applyNumberFormat="1" applyFont="1" applyFill="1" applyBorder="1" applyAlignment="1" applyProtection="1">
      <alignment horizontal="left" vertical="center" wrapText="1"/>
    </xf>
    <xf numFmtId="0" fontId="25" fillId="14" borderId="56" xfId="0" applyFont="1" applyFill="1" applyBorder="1" applyAlignment="1" applyProtection="1">
      <alignment horizontal="left" vertical="center"/>
      <protection locked="0"/>
    </xf>
    <xf numFmtId="0" fontId="25" fillId="14" borderId="57" xfId="0" applyFont="1" applyFill="1" applyBorder="1" applyAlignment="1" applyProtection="1">
      <alignment horizontal="left" vertical="center"/>
      <protection locked="0"/>
    </xf>
    <xf numFmtId="0" fontId="25" fillId="0" borderId="55" xfId="0" applyFont="1" applyFill="1" applyBorder="1" applyAlignment="1" applyProtection="1">
      <alignment horizontal="left" vertical="center" wrapText="1"/>
    </xf>
    <xf numFmtId="0" fontId="15" fillId="0" borderId="55" xfId="0" applyFont="1" applyFill="1" applyBorder="1" applyAlignment="1" applyProtection="1">
      <alignment horizontal="left" vertical="center" wrapText="1"/>
    </xf>
    <xf numFmtId="49" fontId="15" fillId="13" borderId="4" xfId="0" applyNumberFormat="1" applyFont="1" applyFill="1" applyBorder="1" applyAlignment="1" applyProtection="1">
      <protection locked="0"/>
    </xf>
    <xf numFmtId="49" fontId="15" fillId="13" borderId="4" xfId="0" applyNumberFormat="1" applyFont="1" applyFill="1" applyBorder="1" applyAlignment="1" applyProtection="1">
      <alignment wrapText="1"/>
      <protection locked="0"/>
    </xf>
    <xf numFmtId="49" fontId="15" fillId="13" borderId="38" xfId="0" applyNumberFormat="1" applyFont="1" applyFill="1" applyBorder="1" applyAlignment="1" applyProtection="1">
      <alignment wrapText="1"/>
      <protection locked="0"/>
    </xf>
    <xf numFmtId="49" fontId="27" fillId="13" borderId="4" xfId="0" applyNumberFormat="1" applyFont="1" applyFill="1" applyBorder="1" applyAlignment="1" applyProtection="1">
      <alignment horizontal="left" vertical="center" wrapText="1"/>
      <protection locked="0"/>
    </xf>
    <xf numFmtId="49" fontId="0" fillId="13" borderId="4" xfId="0" applyNumberFormat="1" applyFill="1" applyBorder="1" applyAlignment="1" applyProtection="1">
      <alignment wrapText="1"/>
      <protection locked="0"/>
    </xf>
    <xf numFmtId="0" fontId="15" fillId="0" borderId="4" xfId="0" applyFont="1" applyFill="1" applyBorder="1" applyAlignment="1" applyProtection="1">
      <alignment horizontal="left" vertical="center"/>
    </xf>
    <xf numFmtId="0" fontId="0" fillId="0" borderId="4" xfId="0" applyFill="1" applyBorder="1" applyAlignment="1" applyProtection="1">
      <alignment horizontal="left" vertical="center"/>
    </xf>
    <xf numFmtId="0" fontId="15" fillId="10" borderId="4" xfId="0" applyFont="1" applyFill="1" applyBorder="1" applyAlignment="1" applyProtection="1">
      <alignment wrapText="1"/>
    </xf>
    <xf numFmtId="0" fontId="17" fillId="8" borderId="55" xfId="0" applyFont="1" applyFill="1" applyBorder="1" applyAlignment="1" applyProtection="1">
      <alignment horizontal="center" vertical="center" textRotation="90" wrapText="1"/>
      <protection locked="0"/>
    </xf>
    <xf numFmtId="0" fontId="15" fillId="0" borderId="55" xfId="0" applyFont="1" applyBorder="1" applyAlignment="1" applyProtection="1">
      <alignment horizontal="center" vertical="center" textRotation="90" wrapText="1"/>
      <protection locked="0"/>
    </xf>
    <xf numFmtId="49" fontId="15" fillId="10" borderId="4" xfId="0" applyNumberFormat="1" applyFont="1" applyFill="1" applyBorder="1" applyAlignment="1" applyProtection="1"/>
    <xf numFmtId="49" fontId="16" fillId="13" borderId="50" xfId="0" applyNumberFormat="1" applyFont="1" applyFill="1" applyBorder="1" applyAlignment="1" applyProtection="1">
      <alignment horizontal="center" vertical="center"/>
      <protection locked="0"/>
    </xf>
    <xf numFmtId="49" fontId="15" fillId="13" borderId="59" xfId="0" applyNumberFormat="1" applyFont="1" applyFill="1" applyBorder="1" applyAlignment="1" applyProtection="1">
      <alignment horizontal="center" vertical="center"/>
      <protection locked="0"/>
    </xf>
    <xf numFmtId="0" fontId="17" fillId="8" borderId="36" xfId="0" applyFont="1" applyFill="1" applyBorder="1" applyAlignment="1" applyProtection="1">
      <alignment horizontal="center" vertical="center" textRotation="90" wrapText="1"/>
      <protection locked="0"/>
    </xf>
    <xf numFmtId="0" fontId="17" fillId="8" borderId="4" xfId="0" applyFont="1" applyFill="1" applyBorder="1" applyAlignment="1" applyProtection="1">
      <alignment horizontal="center" vertical="center" textRotation="90" wrapText="1"/>
      <protection locked="0"/>
    </xf>
    <xf numFmtId="0" fontId="0" fillId="8" borderId="4" xfId="0" applyFill="1" applyBorder="1" applyAlignment="1" applyProtection="1">
      <alignment horizontal="center" vertical="center" textRotation="90" wrapText="1"/>
      <protection locked="0"/>
    </xf>
    <xf numFmtId="0" fontId="0" fillId="8" borderId="6" xfId="0" applyFill="1" applyBorder="1" applyAlignment="1" applyProtection="1">
      <alignment horizontal="center" vertical="center" textRotation="90" wrapText="1"/>
      <protection locked="0"/>
    </xf>
    <xf numFmtId="49" fontId="0" fillId="13" borderId="38" xfId="0" applyNumberFormat="1" applyFill="1" applyBorder="1" applyAlignment="1" applyProtection="1">
      <alignment wrapText="1"/>
      <protection locked="0"/>
    </xf>
    <xf numFmtId="49" fontId="16" fillId="13" borderId="50" xfId="0" applyNumberFormat="1" applyFont="1" applyFill="1" applyBorder="1" applyAlignment="1" applyProtection="1">
      <alignment horizontal="center" vertical="center" wrapText="1"/>
      <protection locked="0"/>
    </xf>
    <xf numFmtId="49" fontId="15" fillId="13" borderId="59" xfId="0" applyNumberFormat="1" applyFont="1" applyFill="1" applyBorder="1" applyAlignment="1" applyProtection="1">
      <alignment horizontal="center" vertical="center" wrapText="1"/>
      <protection locked="0"/>
    </xf>
    <xf numFmtId="49" fontId="16" fillId="13" borderId="9" xfId="0" applyNumberFormat="1" applyFont="1" applyFill="1" applyBorder="1" applyAlignment="1" applyProtection="1">
      <alignment vertical="center"/>
      <protection locked="0"/>
    </xf>
    <xf numFmtId="49" fontId="15" fillId="10" borderId="13" xfId="0" applyNumberFormat="1" applyFont="1" applyFill="1" applyBorder="1" applyAlignment="1" applyProtection="1">
      <alignment horizontal="left" vertical="center"/>
    </xf>
    <xf numFmtId="49" fontId="26" fillId="13" borderId="36" xfId="0" applyNumberFormat="1" applyFont="1" applyFill="1" applyBorder="1" applyAlignment="1" applyProtection="1">
      <alignment horizontal="center" vertical="center" wrapText="1"/>
      <protection locked="0"/>
    </xf>
    <xf numFmtId="0" fontId="19" fillId="13" borderId="36" xfId="0" applyFont="1" applyFill="1" applyBorder="1" applyAlignment="1" applyProtection="1">
      <protection locked="0"/>
    </xf>
    <xf numFmtId="49" fontId="15" fillId="10" borderId="9" xfId="0" applyNumberFormat="1" applyFont="1" applyFill="1" applyBorder="1" applyAlignment="1" applyProtection="1">
      <alignment horizontal="left" vertical="center"/>
    </xf>
    <xf numFmtId="49" fontId="15" fillId="10" borderId="9" xfId="0" applyNumberFormat="1" applyFont="1" applyFill="1" applyBorder="1" applyAlignment="1" applyProtection="1"/>
    <xf numFmtId="0" fontId="15" fillId="0" borderId="9" xfId="0" applyFont="1" applyFill="1" applyBorder="1" applyAlignment="1" applyProtection="1">
      <alignment horizontal="left" vertical="center"/>
    </xf>
    <xf numFmtId="0" fontId="0" fillId="0" borderId="9" xfId="0" applyFill="1" applyBorder="1" applyAlignment="1" applyProtection="1">
      <alignment horizontal="left" vertical="center"/>
    </xf>
    <xf numFmtId="49" fontId="15" fillId="13" borderId="9" xfId="0" applyNumberFormat="1" applyFont="1" applyFill="1" applyBorder="1" applyAlignment="1" applyProtection="1">
      <alignment horizontal="left" vertical="center" wrapText="1"/>
      <protection locked="0"/>
    </xf>
    <xf numFmtId="49" fontId="0" fillId="13" borderId="9" xfId="0" applyNumberFormat="1" applyFill="1" applyBorder="1" applyAlignment="1" applyProtection="1">
      <protection locked="0"/>
    </xf>
    <xf numFmtId="49" fontId="0" fillId="13" borderId="85" xfId="0" applyNumberFormat="1" applyFill="1" applyBorder="1" applyAlignment="1" applyProtection="1">
      <protection locked="0"/>
    </xf>
    <xf numFmtId="49" fontId="15" fillId="13" borderId="4" xfId="0" applyNumberFormat="1" applyFont="1" applyFill="1" applyBorder="1" applyAlignment="1" applyProtection="1">
      <alignment horizontal="center" vertical="center" wrapText="1"/>
      <protection locked="0"/>
    </xf>
    <xf numFmtId="49" fontId="19" fillId="10" borderId="4" xfId="0" applyNumberFormat="1" applyFont="1" applyFill="1" applyBorder="1" applyAlignment="1" applyProtection="1">
      <alignment vertical="center"/>
    </xf>
    <xf numFmtId="0" fontId="2" fillId="14" borderId="40" xfId="0" applyFont="1" applyFill="1" applyBorder="1" applyAlignment="1">
      <alignment horizontal="center" vertical="center"/>
    </xf>
    <xf numFmtId="0" fontId="1" fillId="14" borderId="7" xfId="0" applyFont="1" applyFill="1" applyBorder="1" applyAlignment="1">
      <alignment horizontal="center" vertical="center"/>
    </xf>
    <xf numFmtId="0" fontId="1" fillId="14" borderId="58" xfId="0" applyFont="1" applyFill="1" applyBorder="1" applyAlignment="1">
      <alignment horizontal="center" vertical="center"/>
    </xf>
    <xf numFmtId="0" fontId="15" fillId="14" borderId="6" xfId="0" applyFont="1" applyFill="1" applyBorder="1" applyAlignment="1">
      <alignment horizontal="center" wrapText="1"/>
    </xf>
    <xf numFmtId="0" fontId="15" fillId="14" borderId="60" xfId="0" applyFont="1" applyFill="1" applyBorder="1" applyAlignment="1">
      <alignment horizontal="center" wrapText="1"/>
    </xf>
    <xf numFmtId="49" fontId="16" fillId="13" borderId="59" xfId="0" applyNumberFormat="1" applyFont="1" applyFill="1" applyBorder="1" applyAlignment="1" applyProtection="1">
      <alignment horizontal="center" vertical="center"/>
      <protection locked="0"/>
    </xf>
    <xf numFmtId="49" fontId="16" fillId="16" borderId="4" xfId="0" applyNumberFormat="1" applyFont="1" applyFill="1" applyBorder="1" applyAlignment="1" applyProtection="1">
      <alignment horizontal="center" vertical="center" wrapText="1"/>
      <protection locked="0"/>
    </xf>
    <xf numFmtId="49" fontId="36" fillId="16" borderId="4" xfId="0" applyNumberFormat="1" applyFont="1" applyFill="1" applyBorder="1" applyAlignment="1" applyProtection="1">
      <alignment horizontal="center" vertical="center"/>
      <protection locked="0"/>
    </xf>
    <xf numFmtId="49" fontId="36" fillId="16" borderId="4" xfId="0" applyNumberFormat="1" applyFont="1" applyFill="1" applyBorder="1" applyAlignment="1" applyProtection="1">
      <alignment horizontal="center"/>
      <protection locked="0"/>
    </xf>
    <xf numFmtId="49" fontId="36" fillId="16" borderId="38" xfId="0" applyNumberFormat="1" applyFont="1" applyFill="1" applyBorder="1" applyAlignment="1" applyProtection="1">
      <alignment horizontal="center"/>
      <protection locked="0"/>
    </xf>
    <xf numFmtId="49" fontId="15" fillId="13" borderId="40" xfId="0" applyNumberFormat="1" applyFont="1" applyFill="1" applyBorder="1" applyAlignment="1" applyProtection="1">
      <alignment horizontal="left" vertical="center" wrapText="1"/>
      <protection locked="0"/>
    </xf>
    <xf numFmtId="49" fontId="15" fillId="13" borderId="7" xfId="0" applyNumberFormat="1" applyFont="1" applyFill="1" applyBorder="1" applyAlignment="1" applyProtection="1">
      <alignment wrapText="1"/>
      <protection locked="0"/>
    </xf>
    <xf numFmtId="49" fontId="0" fillId="13" borderId="7" xfId="0" applyNumberFormat="1" applyFill="1" applyBorder="1" applyAlignment="1" applyProtection="1">
      <alignment wrapText="1"/>
      <protection locked="0"/>
    </xf>
    <xf numFmtId="49" fontId="0" fillId="13" borderId="58" xfId="0" applyNumberFormat="1" applyFill="1" applyBorder="1" applyAlignment="1" applyProtection="1">
      <alignment wrapText="1"/>
      <protection locked="0"/>
    </xf>
    <xf numFmtId="0" fontId="15" fillId="10" borderId="40" xfId="0" applyFont="1" applyFill="1" applyBorder="1" applyAlignment="1" applyProtection="1">
      <alignment horizontal="left" vertical="center" wrapText="1"/>
    </xf>
    <xf numFmtId="0" fontId="15" fillId="10" borderId="7" xfId="0" applyFont="1" applyFill="1" applyBorder="1" applyAlignment="1" applyProtection="1">
      <alignment horizontal="left" vertical="center" wrapText="1"/>
    </xf>
    <xf numFmtId="0" fontId="0" fillId="10" borderId="7" xfId="0" applyFill="1" applyBorder="1" applyAlignment="1" applyProtection="1">
      <alignment wrapText="1"/>
    </xf>
    <xf numFmtId="0" fontId="0" fillId="10" borderId="25" xfId="0" applyFill="1" applyBorder="1" applyAlignment="1" applyProtection="1">
      <alignment wrapText="1"/>
    </xf>
    <xf numFmtId="49" fontId="0" fillId="10" borderId="13" xfId="0" applyNumberFormat="1" applyFill="1" applyBorder="1" applyAlignment="1" applyProtection="1">
      <alignment horizontal="left" vertical="center" wrapText="1"/>
    </xf>
    <xf numFmtId="0" fontId="27" fillId="10" borderId="4" xfId="0" applyFont="1" applyFill="1" applyBorder="1" applyAlignment="1" applyProtection="1">
      <alignment horizontal="left" vertical="center" wrapText="1"/>
    </xf>
    <xf numFmtId="0" fontId="0" fillId="10" borderId="4" xfId="0" applyFill="1" applyBorder="1" applyAlignment="1" applyProtection="1">
      <alignment wrapText="1"/>
    </xf>
    <xf numFmtId="0" fontId="20" fillId="8" borderId="4" xfId="0" applyFont="1" applyFill="1" applyBorder="1" applyAlignment="1" applyProtection="1">
      <alignment horizontal="left" vertical="center" wrapText="1"/>
      <protection locked="0"/>
    </xf>
    <xf numFmtId="0" fontId="20" fillId="8" borderId="9" xfId="0" applyFont="1" applyFill="1" applyBorder="1" applyAlignment="1" applyProtection="1">
      <alignment horizontal="left" vertical="center" wrapText="1"/>
      <protection locked="0"/>
    </xf>
    <xf numFmtId="0" fontId="20" fillId="8" borderId="85" xfId="0" applyFont="1" applyFill="1" applyBorder="1" applyAlignment="1" applyProtection="1">
      <alignment horizontal="left" vertical="center" wrapText="1"/>
      <protection locked="0"/>
    </xf>
    <xf numFmtId="49" fontId="36" fillId="13" borderId="59" xfId="0" applyNumberFormat="1" applyFont="1" applyFill="1" applyBorder="1" applyAlignment="1" applyProtection="1">
      <alignment horizontal="center" vertical="center" wrapText="1"/>
      <protection locked="0"/>
    </xf>
    <xf numFmtId="49" fontId="15" fillId="13" borderId="16" xfId="0" applyNumberFormat="1" applyFont="1" applyFill="1" applyBorder="1" applyAlignment="1" applyProtection="1">
      <alignment wrapText="1"/>
      <protection locked="0"/>
    </xf>
    <xf numFmtId="49" fontId="15" fillId="13" borderId="62" xfId="0" applyNumberFormat="1" applyFont="1" applyFill="1" applyBorder="1" applyAlignment="1" applyProtection="1">
      <alignment wrapText="1"/>
      <protection locked="0"/>
    </xf>
    <xf numFmtId="0" fontId="15" fillId="10" borderId="4" xfId="0" applyFont="1" applyFill="1" applyBorder="1" applyAlignment="1" applyProtection="1">
      <alignment vertical="center" wrapText="1"/>
    </xf>
    <xf numFmtId="0" fontId="15" fillId="10" borderId="38" xfId="0" applyFont="1" applyFill="1" applyBorder="1" applyAlignment="1" applyProtection="1">
      <alignment vertical="center" wrapText="1"/>
    </xf>
    <xf numFmtId="49" fontId="15" fillId="13" borderId="4" xfId="0" applyNumberFormat="1" applyFont="1" applyFill="1" applyBorder="1" applyAlignment="1" applyProtection="1">
      <alignment horizontal="center" vertical="center"/>
      <protection locked="0"/>
    </xf>
    <xf numFmtId="0" fontId="15" fillId="0" borderId="16" xfId="0" applyFont="1" applyBorder="1" applyAlignment="1" applyProtection="1">
      <alignment horizontal="left" vertical="center" wrapText="1"/>
    </xf>
    <xf numFmtId="0" fontId="15" fillId="0" borderId="14" xfId="0" applyFont="1" applyBorder="1" applyAlignment="1" applyProtection="1">
      <alignment horizontal="left" vertical="center" wrapText="1"/>
    </xf>
    <xf numFmtId="0" fontId="15" fillId="0" borderId="4" xfId="0" applyFont="1" applyBorder="1" applyAlignment="1" applyProtection="1">
      <alignment horizontal="left" vertical="center"/>
    </xf>
    <xf numFmtId="49" fontId="0" fillId="13" borderId="13" xfId="0" applyNumberFormat="1" applyFill="1" applyBorder="1" applyAlignment="1" applyProtection="1">
      <protection locked="0"/>
    </xf>
    <xf numFmtId="49" fontId="0" fillId="13" borderId="14" xfId="0" applyNumberFormat="1" applyFill="1" applyBorder="1" applyAlignment="1" applyProtection="1">
      <protection locked="0"/>
    </xf>
    <xf numFmtId="49" fontId="0" fillId="13" borderId="4" xfId="0" applyNumberFormat="1" applyFill="1" applyBorder="1" applyAlignment="1" applyProtection="1">
      <protection locked="0"/>
    </xf>
    <xf numFmtId="0" fontId="19" fillId="0" borderId="8" xfId="0" applyFont="1" applyFill="1" applyBorder="1" applyAlignment="1" applyProtection="1">
      <alignment vertical="center" wrapText="1"/>
    </xf>
    <xf numFmtId="0" fontId="19" fillId="0" borderId="14" xfId="0" applyFont="1" applyFill="1" applyBorder="1" applyAlignment="1" applyProtection="1">
      <alignment vertical="center" wrapText="1"/>
    </xf>
    <xf numFmtId="49" fontId="4" fillId="13" borderId="4" xfId="0" applyNumberFormat="1" applyFont="1" applyFill="1" applyBorder="1" applyAlignment="1" applyProtection="1">
      <alignment horizontal="center" vertical="center" wrapText="1"/>
      <protection locked="0"/>
    </xf>
    <xf numFmtId="49" fontId="0" fillId="13" borderId="4" xfId="0" applyNumberFormat="1" applyFill="1" applyBorder="1" applyAlignment="1" applyProtection="1">
      <alignment horizontal="center" vertical="center"/>
      <protection locked="0"/>
    </xf>
    <xf numFmtId="49" fontId="0" fillId="13" borderId="9" xfId="0" applyNumberFormat="1" applyFill="1" applyBorder="1" applyAlignment="1" applyProtection="1">
      <alignment wrapText="1"/>
      <protection locked="0"/>
    </xf>
    <xf numFmtId="0" fontId="15" fillId="10" borderId="17" xfId="0" applyFont="1" applyFill="1" applyBorder="1" applyAlignment="1" applyProtection="1">
      <alignment horizontal="left" vertical="top" wrapText="1"/>
    </xf>
    <xf numFmtId="0" fontId="15" fillId="10" borderId="78" xfId="0" applyFont="1" applyFill="1" applyBorder="1" applyAlignment="1" applyProtection="1">
      <alignment horizontal="left" vertical="top" wrapText="1"/>
    </xf>
    <xf numFmtId="0" fontId="15" fillId="10" borderId="0" xfId="0" applyFont="1" applyFill="1" applyBorder="1" applyAlignment="1" applyProtection="1">
      <alignment horizontal="left" vertical="top" wrapText="1"/>
    </xf>
    <xf numFmtId="0" fontId="15" fillId="10" borderId="19" xfId="0" applyFont="1" applyFill="1" applyBorder="1" applyAlignment="1" applyProtection="1">
      <alignment horizontal="left" vertical="top" wrapText="1"/>
    </xf>
    <xf numFmtId="49" fontId="0" fillId="13" borderId="13" xfId="0" applyNumberFormat="1" applyFill="1" applyBorder="1" applyAlignment="1" applyProtection="1">
      <alignment wrapText="1"/>
      <protection locked="0"/>
    </xf>
    <xf numFmtId="49" fontId="0" fillId="13" borderId="14" xfId="0" applyNumberFormat="1" applyFill="1" applyBorder="1" applyAlignment="1" applyProtection="1">
      <alignment wrapText="1"/>
      <protection locked="0"/>
    </xf>
    <xf numFmtId="0" fontId="0" fillId="13" borderId="7" xfId="0" applyFill="1" applyBorder="1" applyAlignment="1" applyProtection="1">
      <protection locked="0"/>
    </xf>
    <xf numFmtId="0" fontId="0" fillId="13" borderId="25" xfId="0" applyFill="1" applyBorder="1" applyAlignment="1" applyProtection="1">
      <protection locked="0"/>
    </xf>
    <xf numFmtId="0" fontId="15" fillId="0" borderId="18" xfId="0" applyFont="1" applyFill="1" applyBorder="1" applyAlignment="1" applyProtection="1">
      <alignment vertical="center" wrapText="1"/>
    </xf>
    <xf numFmtId="0" fontId="15" fillId="0" borderId="29" xfId="0" applyFont="1" applyFill="1" applyBorder="1" applyAlignment="1" applyProtection="1">
      <alignment vertical="center" wrapText="1"/>
    </xf>
    <xf numFmtId="49" fontId="0" fillId="11" borderId="42" xfId="0" applyNumberFormat="1" applyFill="1" applyBorder="1" applyAlignment="1" applyProtection="1">
      <protection locked="0"/>
    </xf>
    <xf numFmtId="49" fontId="0" fillId="11" borderId="18" xfId="0" applyNumberFormat="1" applyFill="1" applyBorder="1" applyAlignment="1" applyProtection="1">
      <protection locked="0"/>
    </xf>
    <xf numFmtId="49" fontId="0" fillId="11" borderId="79" xfId="0" applyNumberFormat="1" applyFill="1" applyBorder="1" applyAlignment="1" applyProtection="1">
      <protection locked="0"/>
    </xf>
    <xf numFmtId="0" fontId="17" fillId="3" borderId="28" xfId="0" applyFont="1" applyFill="1" applyBorder="1" applyAlignment="1" applyProtection="1">
      <alignment vertical="center" wrapText="1"/>
      <protection locked="0"/>
    </xf>
    <xf numFmtId="0" fontId="17" fillId="3" borderId="21" xfId="0" applyFont="1" applyFill="1" applyBorder="1" applyAlignment="1" applyProtection="1">
      <alignment vertical="center" wrapText="1"/>
      <protection locked="0"/>
    </xf>
    <xf numFmtId="0" fontId="0" fillId="0" borderId="21" xfId="0" applyFont="1" applyBorder="1" applyAlignment="1" applyProtection="1">
      <alignment vertical="center" wrapText="1"/>
      <protection locked="0"/>
    </xf>
    <xf numFmtId="0" fontId="0" fillId="0" borderId="27" xfId="0" applyFont="1" applyBorder="1" applyAlignment="1" applyProtection="1">
      <alignment vertical="center" wrapText="1"/>
      <protection locked="0"/>
    </xf>
    <xf numFmtId="0" fontId="17" fillId="3" borderId="28" xfId="0" applyFont="1" applyFill="1" applyBorder="1" applyAlignment="1" applyProtection="1">
      <alignment horizontal="left" vertical="center" wrapText="1"/>
      <protection locked="0"/>
    </xf>
    <xf numFmtId="0" fontId="0" fillId="0" borderId="21" xfId="0" applyFont="1" applyBorder="1" applyAlignment="1" applyProtection="1">
      <alignment horizontal="left" vertical="center" wrapText="1"/>
      <protection locked="0"/>
    </xf>
    <xf numFmtId="0" fontId="0" fillId="0" borderId="27" xfId="0" applyFont="1" applyBorder="1" applyAlignment="1" applyProtection="1">
      <alignment horizontal="left" vertical="center" wrapText="1"/>
      <protection locked="0"/>
    </xf>
    <xf numFmtId="0" fontId="0" fillId="0" borderId="21" xfId="0" applyFont="1" applyBorder="1" applyAlignment="1" applyProtection="1">
      <protection locked="0"/>
    </xf>
    <xf numFmtId="0" fontId="0" fillId="0" borderId="22" xfId="0" applyFont="1" applyBorder="1" applyAlignment="1" applyProtection="1">
      <protection locked="0"/>
    </xf>
    <xf numFmtId="0" fontId="70" fillId="14" borderId="21" xfId="0" applyFont="1" applyFill="1" applyBorder="1" applyAlignment="1">
      <alignment vertical="center" wrapText="1"/>
    </xf>
    <xf numFmtId="0" fontId="70" fillId="14" borderId="22" xfId="0" applyFont="1" applyFill="1" applyBorder="1" applyAlignment="1">
      <alignment vertical="center" wrapText="1"/>
    </xf>
    <xf numFmtId="49" fontId="0" fillId="3" borderId="26" xfId="0" applyNumberFormat="1" applyFont="1" applyFill="1" applyBorder="1" applyAlignment="1" applyProtection="1">
      <alignment horizontal="left" vertical="center" wrapText="1"/>
    </xf>
    <xf numFmtId="49" fontId="0" fillId="3" borderId="34" xfId="0" applyNumberFormat="1" applyFont="1" applyFill="1" applyBorder="1" applyAlignment="1" applyProtection="1">
      <alignment horizontal="left" vertical="center" wrapText="1"/>
    </xf>
    <xf numFmtId="49" fontId="0" fillId="3" borderId="33" xfId="0" applyNumberFormat="1" applyFont="1" applyFill="1" applyBorder="1" applyAlignment="1" applyProtection="1">
      <alignment horizontal="left" vertical="center" wrapText="1"/>
    </xf>
    <xf numFmtId="49" fontId="0" fillId="13" borderId="40" xfId="0" applyNumberFormat="1" applyFill="1" applyBorder="1" applyAlignment="1" applyProtection="1">
      <alignment wrapText="1"/>
      <protection locked="0"/>
    </xf>
    <xf numFmtId="49" fontId="15" fillId="13" borderId="7" xfId="0" applyNumberFormat="1" applyFont="1" applyFill="1" applyBorder="1" applyAlignment="1" applyProtection="1">
      <alignment horizontal="left" vertical="center" wrapText="1"/>
      <protection locked="0"/>
    </xf>
    <xf numFmtId="49" fontId="15" fillId="13" borderId="25" xfId="0" applyNumberFormat="1" applyFont="1" applyFill="1" applyBorder="1" applyAlignment="1" applyProtection="1">
      <alignment horizontal="left" vertical="center" wrapText="1"/>
      <protection locked="0"/>
    </xf>
    <xf numFmtId="0" fontId="25" fillId="8" borderId="30" xfId="0" applyFont="1" applyFill="1" applyBorder="1" applyAlignment="1" applyProtection="1">
      <alignment vertical="top" wrapText="1"/>
      <protection locked="0"/>
    </xf>
    <xf numFmtId="0" fontId="25" fillId="8" borderId="23" xfId="0" applyFont="1" applyFill="1" applyBorder="1" applyAlignment="1" applyProtection="1">
      <alignment vertical="top" wrapText="1"/>
      <protection locked="0"/>
    </xf>
    <xf numFmtId="0" fontId="25" fillId="8" borderId="24" xfId="0" applyFont="1" applyFill="1" applyBorder="1" applyAlignment="1" applyProtection="1">
      <alignment vertical="top" wrapText="1"/>
      <protection locked="0"/>
    </xf>
    <xf numFmtId="0" fontId="25" fillId="8" borderId="20" xfId="0" applyFont="1" applyFill="1" applyBorder="1" applyAlignment="1" applyProtection="1">
      <alignment vertical="top" wrapText="1"/>
      <protection locked="0"/>
    </xf>
    <xf numFmtId="0" fontId="25" fillId="8" borderId="21" xfId="0" applyFont="1" applyFill="1" applyBorder="1" applyAlignment="1" applyProtection="1">
      <alignment vertical="top" wrapText="1"/>
      <protection locked="0"/>
    </xf>
    <xf numFmtId="0" fontId="25" fillId="8" borderId="22" xfId="0" applyFont="1" applyFill="1" applyBorder="1" applyAlignment="1" applyProtection="1">
      <alignment vertical="top" wrapText="1"/>
      <protection locked="0"/>
    </xf>
    <xf numFmtId="49" fontId="0" fillId="11" borderId="13" xfId="0" applyNumberFormat="1" applyFill="1" applyBorder="1" applyAlignment="1" applyProtection="1">
      <protection locked="0"/>
    </xf>
    <xf numFmtId="49" fontId="0" fillId="11" borderId="8" xfId="0" applyNumberFormat="1" applyFill="1" applyBorder="1" applyAlignment="1" applyProtection="1">
      <protection locked="0"/>
    </xf>
    <xf numFmtId="49" fontId="0" fillId="11" borderId="35" xfId="0" applyNumberFormat="1" applyFill="1" applyBorder="1" applyAlignment="1" applyProtection="1">
      <protection locked="0"/>
    </xf>
    <xf numFmtId="0" fontId="15" fillId="0" borderId="8" xfId="0" applyFont="1" applyFill="1" applyBorder="1" applyAlignment="1" applyProtection="1">
      <alignment vertical="center" wrapText="1"/>
    </xf>
    <xf numFmtId="0" fontId="15" fillId="0" borderId="14" xfId="0" applyFont="1" applyFill="1" applyBorder="1" applyAlignment="1" applyProtection="1">
      <alignment vertical="center" wrapText="1"/>
    </xf>
    <xf numFmtId="49" fontId="0" fillId="13" borderId="4" xfId="0" applyNumberFormat="1" applyFill="1" applyBorder="1" applyAlignment="1" applyProtection="1">
      <alignment horizontal="center" vertical="center" wrapText="1"/>
      <protection locked="0"/>
    </xf>
    <xf numFmtId="49" fontId="15" fillId="13" borderId="39" xfId="0" applyNumberFormat="1" applyFont="1" applyFill="1" applyBorder="1" applyAlignment="1" applyProtection="1">
      <alignment horizontal="left" vertical="center" wrapText="1"/>
      <protection locked="0"/>
    </xf>
    <xf numFmtId="49" fontId="15" fillId="13" borderId="34" xfId="0" applyNumberFormat="1" applyFont="1" applyFill="1" applyBorder="1" applyAlignment="1" applyProtection="1">
      <alignment horizontal="left" vertical="center" wrapText="1"/>
      <protection locked="0"/>
    </xf>
    <xf numFmtId="49" fontId="15" fillId="13" borderId="49" xfId="0" applyNumberFormat="1" applyFont="1" applyFill="1" applyBorder="1" applyAlignment="1" applyProtection="1">
      <alignment horizontal="left" vertical="center" wrapText="1"/>
      <protection locked="0"/>
    </xf>
    <xf numFmtId="49" fontId="0" fillId="0" borderId="40" xfId="0" applyNumberFormat="1" applyBorder="1" applyAlignment="1" applyProtection="1">
      <alignment vertical="center"/>
    </xf>
    <xf numFmtId="49" fontId="0" fillId="0" borderId="7" xfId="0" applyNumberFormat="1" applyBorder="1" applyAlignment="1" applyProtection="1">
      <alignment vertical="center"/>
    </xf>
    <xf numFmtId="0" fontId="8" fillId="13" borderId="16" xfId="0" applyFont="1" applyFill="1" applyBorder="1" applyAlignment="1" applyProtection="1">
      <alignment wrapText="1"/>
      <protection locked="0"/>
    </xf>
    <xf numFmtId="0" fontId="0" fillId="13" borderId="16" xfId="0" applyFill="1" applyBorder="1" applyAlignment="1" applyProtection="1">
      <protection locked="0"/>
    </xf>
    <xf numFmtId="0" fontId="67" fillId="8" borderId="10" xfId="0" applyFont="1" applyFill="1" applyBorder="1" applyAlignment="1">
      <alignment horizontal="left" vertical="center" textRotation="90" wrapText="1"/>
    </xf>
    <xf numFmtId="0" fontId="67" fillId="8" borderId="12" xfId="0" applyFont="1" applyFill="1" applyBorder="1" applyAlignment="1">
      <alignment horizontal="left" vertical="center" textRotation="90" wrapText="1"/>
    </xf>
    <xf numFmtId="0" fontId="69" fillId="4" borderId="10" xfId="0" applyFont="1" applyFill="1" applyBorder="1" applyAlignment="1" applyProtection="1">
      <alignment horizontal="center" vertical="center" textRotation="90" wrapText="1"/>
      <protection locked="0"/>
    </xf>
    <xf numFmtId="0" fontId="69" fillId="4" borderId="11" xfId="0" applyFont="1" applyFill="1" applyBorder="1" applyAlignment="1" applyProtection="1">
      <alignment horizontal="center" vertical="center" textRotation="90" wrapText="1"/>
      <protection locked="0"/>
    </xf>
    <xf numFmtId="49" fontId="0" fillId="13" borderId="13" xfId="0" applyNumberFormat="1" applyFill="1" applyBorder="1" applyAlignment="1" applyProtection="1">
      <alignment horizontal="center" vertical="center" wrapText="1"/>
      <protection locked="0"/>
    </xf>
    <xf numFmtId="49" fontId="0" fillId="13" borderId="14" xfId="0" applyNumberFormat="1" applyFill="1" applyBorder="1" applyAlignment="1" applyProtection="1">
      <alignment horizontal="center" vertical="center" wrapText="1"/>
      <protection locked="0"/>
    </xf>
    <xf numFmtId="0" fontId="19" fillId="0" borderId="8" xfId="0" applyFont="1" applyFill="1" applyBorder="1" applyAlignment="1" applyProtection="1">
      <alignment horizontal="left" vertical="center" wrapText="1"/>
    </xf>
    <xf numFmtId="0" fontId="19" fillId="0" borderId="14" xfId="0" applyFont="1" applyFill="1" applyBorder="1" applyAlignment="1" applyProtection="1">
      <alignment horizontal="left" vertical="center" wrapText="1"/>
    </xf>
    <xf numFmtId="0" fontId="15" fillId="0" borderId="21" xfId="0" applyFont="1" applyFill="1" applyBorder="1" applyAlignment="1">
      <alignment horizontal="left" vertical="center" wrapText="1"/>
    </xf>
    <xf numFmtId="0" fontId="15" fillId="0" borderId="22" xfId="0" applyFont="1" applyFill="1" applyBorder="1" applyAlignment="1">
      <alignment horizontal="left" vertical="center" wrapText="1"/>
    </xf>
    <xf numFmtId="0" fontId="20" fillId="9" borderId="41" xfId="0" applyFont="1" applyFill="1" applyBorder="1" applyAlignment="1" applyProtection="1">
      <alignment horizontal="center" vertical="center" wrapText="1"/>
      <protection locked="0"/>
    </xf>
    <xf numFmtId="0" fontId="0" fillId="9" borderId="43" xfId="0" applyFill="1" applyBorder="1" applyAlignment="1" applyProtection="1">
      <alignment wrapText="1"/>
      <protection locked="0"/>
    </xf>
    <xf numFmtId="0" fontId="15" fillId="10" borderId="8" xfId="0" applyFont="1" applyFill="1" applyBorder="1" applyAlignment="1" applyProtection="1">
      <alignment horizontal="left" vertical="top" wrapText="1"/>
    </xf>
    <xf numFmtId="0" fontId="15" fillId="10" borderId="18" xfId="0" applyFont="1" applyFill="1" applyBorder="1" applyAlignment="1" applyProtection="1">
      <alignment horizontal="left" vertical="top" wrapText="1"/>
    </xf>
    <xf numFmtId="0" fontId="17" fillId="8" borderId="11" xfId="0" applyFont="1" applyFill="1" applyBorder="1" applyAlignment="1">
      <alignment horizontal="center" vertical="center" textRotation="90"/>
    </xf>
    <xf numFmtId="0" fontId="17" fillId="8" borderId="12" xfId="0" applyFont="1" applyFill="1" applyBorder="1" applyAlignment="1">
      <alignment horizontal="center" vertical="center" textRotation="90"/>
    </xf>
    <xf numFmtId="49" fontId="0" fillId="13" borderId="42" xfId="0" applyNumberFormat="1" applyFill="1" applyBorder="1" applyAlignment="1" applyProtection="1">
      <alignment wrapText="1"/>
      <protection locked="0"/>
    </xf>
    <xf numFmtId="49" fontId="0" fillId="13" borderId="29" xfId="0" applyNumberFormat="1" applyFill="1" applyBorder="1" applyAlignment="1" applyProtection="1">
      <alignment wrapText="1"/>
      <protection locked="0"/>
    </xf>
    <xf numFmtId="49" fontId="4" fillId="13" borderId="4" xfId="0" applyNumberFormat="1" applyFont="1" applyFill="1" applyBorder="1" applyAlignment="1" applyProtection="1">
      <alignment horizontal="center" vertical="center"/>
      <protection locked="0"/>
    </xf>
    <xf numFmtId="0" fontId="17" fillId="10" borderId="2" xfId="0" applyFon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67" fillId="8" borderId="10" xfId="0" applyFont="1" applyFill="1" applyBorder="1" applyAlignment="1">
      <alignment horizontal="center" vertical="center" textRotation="90" wrapText="1"/>
    </xf>
    <xf numFmtId="0" fontId="67" fillId="8" borderId="11" xfId="0" applyFont="1" applyFill="1" applyBorder="1" applyAlignment="1">
      <alignment horizontal="center" vertical="center" textRotation="90" wrapText="1"/>
    </xf>
    <xf numFmtId="0" fontId="67" fillId="8" borderId="12" xfId="0" applyFont="1" applyFill="1" applyBorder="1" applyAlignment="1">
      <alignment horizontal="center" vertical="center" textRotation="90" wrapText="1"/>
    </xf>
    <xf numFmtId="0" fontId="17" fillId="10" borderId="29" xfId="0" applyFont="1" applyFill="1" applyBorder="1" applyAlignment="1" applyProtection="1">
      <alignment horizontal="left" vertical="top" wrapText="1" readingOrder="1"/>
      <protection locked="0"/>
    </xf>
    <xf numFmtId="0" fontId="0" fillId="0" borderId="9" xfId="0" applyBorder="1" applyAlignment="1" applyProtection="1">
      <alignment horizontal="left" vertical="top" wrapText="1" readingOrder="1"/>
      <protection locked="0"/>
    </xf>
    <xf numFmtId="0" fontId="0" fillId="0" borderId="85" xfId="0" applyBorder="1" applyAlignment="1" applyProtection="1">
      <alignment horizontal="left" vertical="top" wrapText="1" readingOrder="1"/>
      <protection locked="0"/>
    </xf>
    <xf numFmtId="0" fontId="15" fillId="10" borderId="3" xfId="0" applyFont="1" applyFill="1"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8" fillId="13" borderId="40" xfId="0" applyFont="1" applyFill="1" applyBorder="1" applyAlignment="1" applyProtection="1">
      <protection locked="0"/>
    </xf>
    <xf numFmtId="0" fontId="8" fillId="13" borderId="25" xfId="0" applyFont="1" applyFill="1" applyBorder="1" applyAlignment="1" applyProtection="1">
      <protection locked="0"/>
    </xf>
    <xf numFmtId="0" fontId="15" fillId="10" borderId="35" xfId="0" applyFont="1" applyFill="1" applyBorder="1" applyAlignment="1" applyProtection="1">
      <alignment horizontal="left" vertical="top" wrapText="1"/>
    </xf>
    <xf numFmtId="0" fontId="15" fillId="0" borderId="20" xfId="0" applyFont="1" applyFill="1" applyBorder="1" applyAlignment="1">
      <alignment horizontal="left" vertical="center" wrapText="1"/>
    </xf>
    <xf numFmtId="0" fontId="15" fillId="0" borderId="27" xfId="0" applyFont="1" applyFill="1" applyBorder="1" applyAlignment="1">
      <alignment horizontal="left" vertical="center" wrapText="1"/>
    </xf>
    <xf numFmtId="0" fontId="33" fillId="0" borderId="3" xfId="0" applyFont="1" applyFill="1" applyBorder="1" applyAlignment="1">
      <alignment horizontal="center" vertical="center"/>
    </xf>
    <xf numFmtId="0" fontId="33"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0" fontId="15" fillId="0" borderId="87" xfId="0" applyFont="1" applyFill="1" applyBorder="1" applyAlignment="1">
      <alignment horizontal="left" vertical="center" wrapText="1"/>
    </xf>
    <xf numFmtId="0" fontId="33" fillId="0" borderId="28" xfId="0" applyFont="1" applyFill="1" applyBorder="1" applyAlignment="1">
      <alignment horizontal="center" vertical="center"/>
    </xf>
    <xf numFmtId="0" fontId="33" fillId="0" borderId="22" xfId="0" applyFont="1" applyFill="1" applyBorder="1" applyAlignment="1">
      <alignment horizontal="center" vertical="center"/>
    </xf>
    <xf numFmtId="0" fontId="15" fillId="0" borderId="30" xfId="0" applyFont="1" applyFill="1" applyBorder="1" applyAlignment="1">
      <alignment horizontal="left" wrapText="1"/>
    </xf>
    <xf numFmtId="0" fontId="15" fillId="0" borderId="88" xfId="0" applyFont="1" applyFill="1" applyBorder="1" applyAlignment="1">
      <alignment horizontal="left" wrapText="1"/>
    </xf>
    <xf numFmtId="0" fontId="33" fillId="0" borderId="52" xfId="0" applyFont="1" applyFill="1" applyBorder="1" applyAlignment="1">
      <alignment horizontal="center" vertical="center"/>
    </xf>
    <xf numFmtId="0" fontId="15" fillId="0" borderId="87" xfId="0" applyFont="1" applyFill="1" applyBorder="1" applyAlignment="1">
      <alignment horizontal="left" wrapText="1"/>
    </xf>
    <xf numFmtId="0" fontId="15" fillId="16" borderId="2" xfId="0" applyFont="1" applyFill="1" applyBorder="1" applyAlignment="1">
      <alignment horizontal="left" wrapText="1"/>
    </xf>
    <xf numFmtId="0" fontId="15" fillId="16" borderId="87" xfId="0" applyFont="1" applyFill="1" applyBorder="1" applyAlignment="1">
      <alignment horizontal="left" wrapText="1"/>
    </xf>
    <xf numFmtId="0" fontId="19" fillId="16" borderId="2" xfId="0" applyFont="1" applyFill="1" applyBorder="1" applyAlignment="1">
      <alignment horizontal="left" wrapText="1"/>
    </xf>
    <xf numFmtId="0" fontId="19" fillId="16" borderId="3" xfId="0" applyFont="1" applyFill="1" applyBorder="1" applyAlignment="1">
      <alignment horizontal="left" wrapText="1"/>
    </xf>
    <xf numFmtId="0" fontId="19" fillId="16" borderId="1" xfId="0" applyFont="1" applyFill="1" applyBorder="1" applyAlignment="1">
      <alignment horizontal="left" wrapText="1"/>
    </xf>
    <xf numFmtId="0" fontId="55" fillId="12" borderId="68" xfId="0" applyFont="1" applyFill="1" applyBorder="1" applyAlignment="1">
      <alignment horizontal="left"/>
    </xf>
    <xf numFmtId="0" fontId="55" fillId="12" borderId="0" xfId="0" applyFont="1" applyFill="1" applyBorder="1" applyAlignment="1">
      <alignment horizontal="left"/>
    </xf>
    <xf numFmtId="0" fontId="7" fillId="12" borderId="0" xfId="0" applyFont="1" applyFill="1" applyAlignment="1">
      <alignment horizontal="left" vertical="top" wrapText="1"/>
    </xf>
    <xf numFmtId="0" fontId="55" fillId="12" borderId="68" xfId="0" applyFont="1" applyFill="1" applyBorder="1" applyAlignment="1">
      <alignment horizontal="center"/>
    </xf>
    <xf numFmtId="0" fontId="55" fillId="12" borderId="0" xfId="0" applyFont="1" applyFill="1" applyBorder="1" applyAlignment="1">
      <alignment horizontal="center"/>
    </xf>
    <xf numFmtId="0" fontId="30" fillId="12" borderId="80" xfId="0" applyFont="1" applyFill="1" applyBorder="1" applyAlignment="1" applyProtection="1">
      <alignment horizontal="left" vertical="top" wrapText="1"/>
      <protection locked="0"/>
    </xf>
    <xf numFmtId="0" fontId="30" fillId="12" borderId="84" xfId="0" applyFont="1" applyFill="1" applyBorder="1" applyAlignment="1" applyProtection="1">
      <alignment horizontal="left" vertical="top" wrapText="1"/>
      <protection locked="0"/>
    </xf>
    <xf numFmtId="0" fontId="0" fillId="0" borderId="30"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31" xfId="0" applyBorder="1" applyAlignment="1">
      <alignment horizontal="left" vertical="top" wrapText="1"/>
    </xf>
    <xf numFmtId="0" fontId="0" fillId="0" borderId="0"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cellXfs>
  <cellStyles count="3">
    <cellStyle name="Accent1" xfId="2" builtinId="29"/>
    <cellStyle name="Hyperlink" xfId="1" builtinId="8"/>
    <cellStyle name="Normal" xfId="0" builtinId="0"/>
  </cellStyles>
  <dxfs count="39">
    <dxf>
      <fill>
        <patternFill>
          <bgColor theme="5" tint="0.79998168889431442"/>
        </patternFill>
      </fill>
    </dxf>
    <dxf>
      <fill>
        <patternFill>
          <bgColor rgb="FFFF5B5B"/>
        </patternFill>
      </fill>
    </dxf>
    <dxf>
      <fill>
        <patternFill>
          <bgColor theme="6" tint="0.39994506668294322"/>
        </patternFill>
      </fill>
    </dxf>
    <dxf>
      <fill>
        <patternFill patternType="none">
          <bgColor auto="1"/>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rgb="FFFF0000"/>
        </patternFill>
      </fill>
    </dxf>
    <dxf>
      <font>
        <b val="0"/>
        <i val="0"/>
        <strike val="0"/>
        <condense val="0"/>
        <extend val="0"/>
        <outline val="0"/>
        <shadow val="0"/>
        <u val="none"/>
        <vertAlign val="baseline"/>
        <sz val="10"/>
        <color rgb="FF454545"/>
        <name val="Calibri"/>
        <scheme val="minor"/>
      </font>
      <alignment horizontal="left" vertical="top" textRotation="0" wrapText="1" indent="0" justifyLastLine="0" shrinkToFit="0" readingOrder="0"/>
      <border diagonalUp="0" diagonalDown="0" outline="0">
        <left style="medium">
          <color rgb="FFE2E2E2"/>
        </left>
        <right style="medium">
          <color rgb="FFE2E2E2"/>
        </right>
        <top/>
        <bottom style="medium">
          <color rgb="FFE2E2E2"/>
        </bottom>
      </border>
    </dxf>
    <dxf>
      <font>
        <b val="0"/>
        <i val="0"/>
        <strike val="0"/>
        <condense val="0"/>
        <extend val="0"/>
        <outline val="0"/>
        <shadow val="0"/>
        <u val="none"/>
        <vertAlign val="baseline"/>
        <sz val="10"/>
        <color rgb="FF454545"/>
        <name val="Calibri"/>
        <scheme val="minor"/>
      </font>
      <alignment horizontal="left" vertical="top" textRotation="0" wrapText="1" indent="0" justifyLastLine="0" shrinkToFit="0" readingOrder="0"/>
      <border diagonalUp="0" diagonalDown="0" outline="0">
        <left style="medium">
          <color rgb="FFE2E2E2"/>
        </left>
        <right style="medium">
          <color rgb="FFE2E2E2"/>
        </right>
        <top/>
        <bottom style="medium">
          <color rgb="FFE2E2E2"/>
        </bottom>
      </border>
    </dxf>
    <dxf>
      <font>
        <b val="0"/>
        <i val="0"/>
        <strike val="0"/>
        <condense val="0"/>
        <extend val="0"/>
        <outline val="0"/>
        <shadow val="0"/>
        <u val="none"/>
        <vertAlign val="baseline"/>
        <sz val="10"/>
        <color rgb="FF454545"/>
        <name val="Calibri"/>
        <scheme val="minor"/>
      </font>
      <alignment horizontal="left" vertical="top" textRotation="0" wrapText="1" indent="0" justifyLastLine="0" shrinkToFit="0" readingOrder="0"/>
      <border diagonalUp="0" diagonalDown="0" outline="0">
        <left style="medium">
          <color rgb="FFE2E2E2"/>
        </left>
        <right style="medium">
          <color rgb="FFE2E2E2"/>
        </right>
        <top/>
        <bottom style="medium">
          <color rgb="FFE2E2E2"/>
        </bottom>
      </border>
    </dxf>
    <dxf>
      <font>
        <b val="0"/>
        <i val="0"/>
        <strike val="0"/>
        <condense val="0"/>
        <extend val="0"/>
        <outline val="0"/>
        <shadow val="0"/>
        <u val="none"/>
        <vertAlign val="baseline"/>
        <sz val="10"/>
        <color rgb="FF454545"/>
        <name val="Calibri"/>
        <scheme val="minor"/>
      </font>
      <alignment horizontal="left" vertical="top" textRotation="0" wrapText="1" indent="0" justifyLastLine="0" shrinkToFit="0" readingOrder="0"/>
      <border diagonalUp="0" diagonalDown="0" outline="0">
        <left style="medium">
          <color rgb="FFE2E2E2"/>
        </left>
        <right style="medium">
          <color rgb="FFE2E2E2"/>
        </right>
        <top/>
        <bottom style="medium">
          <color rgb="FFE2E2E2"/>
        </bottom>
      </border>
    </dxf>
    <dxf>
      <font>
        <b val="0"/>
        <i val="0"/>
        <strike val="0"/>
        <condense val="0"/>
        <extend val="0"/>
        <outline val="0"/>
        <shadow val="0"/>
        <u val="none"/>
        <vertAlign val="baseline"/>
        <sz val="10"/>
        <color rgb="FF454545"/>
        <name val="Calibri"/>
        <scheme val="minor"/>
      </font>
      <alignment horizontal="left" vertical="top" textRotation="0" wrapText="1" indent="0" justifyLastLine="0" shrinkToFit="0" readingOrder="0"/>
      <border diagonalUp="0" diagonalDown="0" outline="0">
        <left style="medium">
          <color rgb="FFE2E2E2"/>
        </left>
        <right style="medium">
          <color rgb="FFE2E2E2"/>
        </right>
        <top/>
        <bottom style="medium">
          <color rgb="FFE2E2E2"/>
        </bottom>
      </border>
    </dxf>
    <dxf>
      <border outline="0">
        <top style="medium">
          <color rgb="FFC0C0C0"/>
        </top>
        <bottom style="medium">
          <color rgb="FFE2E2E2"/>
        </bottom>
      </border>
    </dxf>
    <dxf>
      <font>
        <b val="0"/>
        <i val="0"/>
        <strike val="0"/>
        <condense val="0"/>
        <extend val="0"/>
        <outline val="0"/>
        <shadow val="0"/>
        <u val="none"/>
        <vertAlign val="baseline"/>
        <sz val="10"/>
        <color rgb="FF454545"/>
        <name val="Calibri"/>
        <scheme val="minor"/>
      </font>
      <alignment horizontal="left" vertical="top"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border diagonalUp="0" diagonalDown="0">
        <left style="medium">
          <color rgb="FFE2E2E2"/>
        </left>
        <right style="medium">
          <color rgb="FFE2E2E2"/>
        </right>
        <top/>
        <bottom style="medium">
          <color rgb="FFE2E2E2"/>
        </bottom>
        <vertical/>
        <horizontal/>
      </border>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border diagonalUp="0" diagonalDown="0">
        <left style="medium">
          <color rgb="FFE2E2E2"/>
        </left>
        <right style="medium">
          <color rgb="FFE2E2E2"/>
        </right>
        <top/>
        <bottom style="medium">
          <color rgb="FFE2E2E2"/>
        </bottom>
        <vertical/>
        <horizontal/>
      </border>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border diagonalUp="0" diagonalDown="0">
        <left style="medium">
          <color rgb="FFE2E2E2"/>
        </left>
        <right style="medium">
          <color rgb="FFE2E2E2"/>
        </right>
        <top/>
        <bottom style="medium">
          <color rgb="FFE2E2E2"/>
        </bottom>
        <vertical/>
        <horizontal/>
      </border>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border diagonalUp="0" diagonalDown="0">
        <left style="medium">
          <color rgb="FFE2E2E2"/>
        </left>
        <right style="medium">
          <color rgb="FFE2E2E2"/>
        </right>
        <top/>
        <bottom style="medium">
          <color rgb="FFE2E2E2"/>
        </bottom>
        <vertical/>
        <horizontal/>
      </border>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border diagonalUp="0" diagonalDown="0">
        <left style="medium">
          <color rgb="FFE2E2E2"/>
        </left>
        <right style="medium">
          <color rgb="FFE2E2E2"/>
        </right>
        <top/>
        <bottom style="medium">
          <color rgb="FFE2E2E2"/>
        </bottom>
        <vertical/>
        <horizontal/>
      </border>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border diagonalUp="0" diagonalDown="0">
        <left style="medium">
          <color rgb="FFE2E2E2"/>
        </left>
        <right style="medium">
          <color rgb="FFE2E2E2"/>
        </right>
        <top/>
        <bottom style="medium">
          <color rgb="FFE2E2E2"/>
        </bottom>
        <vertical/>
        <horizontal/>
      </border>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border diagonalUp="0" diagonalDown="0">
        <left style="medium">
          <color rgb="FFE2E2E2"/>
        </left>
        <right style="medium">
          <color rgb="FFE2E2E2"/>
        </right>
        <top/>
        <bottom style="medium">
          <color rgb="FFE2E2E2"/>
        </bottom>
        <vertical/>
        <horizontal/>
      </border>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border diagonalUp="0" diagonalDown="0">
        <left style="medium">
          <color rgb="FFE2E2E2"/>
        </left>
        <right style="medium">
          <color rgb="FFE2E2E2"/>
        </right>
        <top/>
        <bottom style="medium">
          <color rgb="FFE2E2E2"/>
        </bottom>
        <vertical/>
        <horizontal/>
      </border>
    </dxf>
    <dxf>
      <border outline="0">
        <top style="medium">
          <color rgb="FFC0C0C0"/>
        </top>
        <bottom style="medium">
          <color rgb="FFE2E2E2"/>
        </bottom>
      </border>
    </dxf>
    <dxf>
      <font>
        <b val="0"/>
        <i val="0"/>
        <strike val="0"/>
        <condense val="0"/>
        <extend val="0"/>
        <outline val="0"/>
        <shadow val="0"/>
        <u val="none"/>
        <vertAlign val="baseline"/>
        <sz val="10"/>
        <color rgb="FF454545"/>
        <name val="Calibri"/>
        <scheme val="minor"/>
      </font>
      <alignment horizontal="left" vertical="top" textRotation="0" wrapText="0" indent="0" justifyLastLine="0" shrinkToFit="0" readingOrder="0"/>
    </dxf>
  </dxfs>
  <tableStyles count="0" defaultTableStyle="TableStyleMedium2" defaultPivotStyle="PivotStyleLight16"/>
  <colors>
    <mruColors>
      <color rgb="FFFF5B5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B32"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B34"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B35"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B36"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B37"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fmlaLink="B38"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B39"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fmlaLink="B4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B43"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fmlaLink="B44" lockText="1" noThreeD="1"/>
</file>

<file path=xl/ctrlProps/ctrlProp48.xml><?xml version="1.0" encoding="utf-8"?>
<formControlPr xmlns="http://schemas.microsoft.com/office/spreadsheetml/2009/9/main" objectType="CheckBox" fmlaLink="B45" lockText="1" noThreeD="1"/>
</file>

<file path=xl/ctrlProps/ctrlProp49.xml><?xml version="1.0" encoding="utf-8"?>
<formControlPr xmlns="http://schemas.microsoft.com/office/spreadsheetml/2009/9/main" objectType="CheckBox" fmlaLink="B51"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B49" lockText="1" noThreeD="1"/>
</file>

<file path=xl/ctrlProps/ctrlProp51.xml><?xml version="1.0" encoding="utf-8"?>
<formControlPr xmlns="http://schemas.microsoft.com/office/spreadsheetml/2009/9/main" objectType="CheckBox" fmlaLink="B46" lockText="1" noThreeD="1"/>
</file>

<file path=xl/ctrlProps/ctrlProp52.xml><?xml version="1.0" encoding="utf-8"?>
<formControlPr xmlns="http://schemas.microsoft.com/office/spreadsheetml/2009/9/main" objectType="CheckBox" fmlaLink="B33" lockText="1" noThreeD="1"/>
</file>

<file path=xl/ctrlProps/ctrlProp53.xml><?xml version="1.0" encoding="utf-8"?>
<formControlPr xmlns="http://schemas.microsoft.com/office/spreadsheetml/2009/9/main" objectType="CheckBox" fmlaLink="B31" lockText="1" noThreeD="1"/>
</file>

<file path=xl/ctrlProps/ctrlProp54.xml><?xml version="1.0" encoding="utf-8"?>
<formControlPr xmlns="http://schemas.microsoft.com/office/spreadsheetml/2009/9/main" objectType="CheckBox" fmlaLink="B50" lockText="1" noThreeD="1"/>
</file>

<file path=xl/ctrlProps/ctrlProp55.xml><?xml version="1.0" encoding="utf-8"?>
<formControlPr xmlns="http://schemas.microsoft.com/office/spreadsheetml/2009/9/main" objectType="CheckBox" fmlaLink="B48" lockText="1" noThreeD="1"/>
</file>

<file path=xl/ctrlProps/ctrlProp56.xml><?xml version="1.0" encoding="utf-8"?>
<formControlPr xmlns="http://schemas.microsoft.com/office/spreadsheetml/2009/9/main" objectType="CheckBox" fmlaLink="B49"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fmlaLink="G40" lockText="1" noThreeD="1"/>
</file>

<file path=xl/ctrlProps/ctrlProp59.xml><?xml version="1.0" encoding="utf-8"?>
<formControlPr xmlns="http://schemas.microsoft.com/office/spreadsheetml/2009/9/main" objectType="CheckBox" fmlaLink="G42"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G43" lockText="1" noThreeD="1"/>
</file>

<file path=xl/ctrlProps/ctrlProp61.xml><?xml version="1.0" encoding="utf-8"?>
<formControlPr xmlns="http://schemas.microsoft.com/office/spreadsheetml/2009/9/main" objectType="CheckBox" fmlaLink="G44"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fmlaLink="G45"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G46"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fmlaLink="G47"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fmlaLink="G50"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G52" lockText="1" noThreeD="1"/>
</file>

<file path=xl/ctrlProps/ctrlProp71.xml><?xml version="1.0" encoding="utf-8"?>
<formControlPr xmlns="http://schemas.microsoft.com/office/spreadsheetml/2009/9/main" objectType="CheckBox" fmlaLink="G49"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fmlaLink="G51" lockText="1" noThreeD="1"/>
</file>

<file path=xl/ctrlProps/ctrlProp74.xml><?xml version="1.0" encoding="utf-8"?>
<formControlPr xmlns="http://schemas.microsoft.com/office/spreadsheetml/2009/9/main" objectType="CheckBox" fmlaLink="G33" lockText="1" noThreeD="1"/>
</file>

<file path=xl/ctrlProps/ctrlProp75.xml><?xml version="1.0" encoding="utf-8"?>
<formControlPr xmlns="http://schemas.microsoft.com/office/spreadsheetml/2009/9/main" objectType="CheckBox" fmlaLink="G34"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G35"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fmlaLink="G36"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fmlaLink="G37"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G38" lockText="1" noThreeD="1"/>
</file>

<file path=xl/ctrlProps/ctrlProp84.xml><?xml version="1.0" encoding="utf-8"?>
<formControlPr xmlns="http://schemas.microsoft.com/office/spreadsheetml/2009/9/main" objectType="CheckBox" fmlaLink="G31" lockText="1" noThreeD="1"/>
</file>

<file path=xl/ctrlProps/ctrlProp85.xml><?xml version="1.0" encoding="utf-8"?>
<formControlPr xmlns="http://schemas.microsoft.com/office/spreadsheetml/2009/9/main" objectType="CheckBox" fmlaLink="G32" lockText="1" noThreeD="1"/>
</file>

<file path=xl/ctrlProps/ctrlProp86.xml><?xml version="1.0" encoding="utf-8"?>
<formControlPr xmlns="http://schemas.microsoft.com/office/spreadsheetml/2009/9/main" objectType="CheckBox" fmlaLink="G39" lockText="1" noThreeD="1"/>
</file>

<file path=xl/ctrlProps/ctrlProp87.xml><?xml version="1.0" encoding="utf-8"?>
<formControlPr xmlns="http://schemas.microsoft.com/office/spreadsheetml/2009/9/main" objectType="CheckBox" fmlaLink="G40"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G53"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fmlaLink="G52"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fmlaLink="G54" lockText="1" noThreeD="1"/>
</file>

<file path=xl/ctrlProps/ctrlProp95.xml><?xml version="1.0" encoding="utf-8"?>
<formControlPr xmlns="http://schemas.microsoft.com/office/spreadsheetml/2009/9/main" objectType="CheckBox" fmlaLink="G53" lockText="1" noThreeD="1"/>
</file>

<file path=xl/ctrlProps/ctrlProp96.xml><?xml version="1.0" encoding="utf-8"?>
<formControlPr xmlns="http://schemas.microsoft.com/office/spreadsheetml/2009/9/main" objectType="CheckBox" fmlaLink="G54" lockText="1" noThreeD="1"/>
</file>

<file path=xl/ctrlProps/ctrlProp97.xml><?xml version="1.0" encoding="utf-8"?>
<formControlPr xmlns="http://schemas.microsoft.com/office/spreadsheetml/2009/9/main" objectType="CheckBox" fmlaLink="B52"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42</xdr:row>
          <xdr:rowOff>57150</xdr:rowOff>
        </xdr:from>
        <xdr:to>
          <xdr:col>8</xdr:col>
          <xdr:colOff>123825</xdr:colOff>
          <xdr:row>42</xdr:row>
          <xdr:rowOff>504825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485775</xdr:colOff>
          <xdr:row>81</xdr:row>
          <xdr:rowOff>47625</xdr:rowOff>
        </xdr:from>
        <xdr:to>
          <xdr:col>10</xdr:col>
          <xdr:colOff>9525</xdr:colOff>
          <xdr:row>82</xdr:row>
          <xdr:rowOff>9525</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523875</xdr:colOff>
          <xdr:row>81</xdr:row>
          <xdr:rowOff>47625</xdr:rowOff>
        </xdr:from>
        <xdr:to>
          <xdr:col>11</xdr:col>
          <xdr:colOff>866775</xdr:colOff>
          <xdr:row>82</xdr:row>
          <xdr:rowOff>9525</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3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82</xdr:row>
          <xdr:rowOff>104775</xdr:rowOff>
        </xdr:from>
        <xdr:to>
          <xdr:col>8</xdr:col>
          <xdr:colOff>638175</xdr:colOff>
          <xdr:row>83</xdr:row>
          <xdr:rowOff>28575</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3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504825</xdr:colOff>
          <xdr:row>82</xdr:row>
          <xdr:rowOff>104775</xdr:rowOff>
        </xdr:from>
        <xdr:to>
          <xdr:col>11</xdr:col>
          <xdr:colOff>847725</xdr:colOff>
          <xdr:row>83</xdr:row>
          <xdr:rowOff>28575</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3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83</xdr:row>
          <xdr:rowOff>38100</xdr:rowOff>
        </xdr:from>
        <xdr:to>
          <xdr:col>8</xdr:col>
          <xdr:colOff>638175</xdr:colOff>
          <xdr:row>83</xdr:row>
          <xdr:rowOff>257175</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3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523875</xdr:colOff>
          <xdr:row>83</xdr:row>
          <xdr:rowOff>66675</xdr:rowOff>
        </xdr:from>
        <xdr:to>
          <xdr:col>11</xdr:col>
          <xdr:colOff>866775</xdr:colOff>
          <xdr:row>84</xdr:row>
          <xdr:rowOff>9525</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3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84</xdr:row>
          <xdr:rowOff>66675</xdr:rowOff>
        </xdr:from>
        <xdr:to>
          <xdr:col>8</xdr:col>
          <xdr:colOff>638175</xdr:colOff>
          <xdr:row>85</xdr:row>
          <xdr:rowOff>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3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523875</xdr:colOff>
          <xdr:row>84</xdr:row>
          <xdr:rowOff>104775</xdr:rowOff>
        </xdr:from>
        <xdr:to>
          <xdr:col>11</xdr:col>
          <xdr:colOff>866775</xdr:colOff>
          <xdr:row>85</xdr:row>
          <xdr:rowOff>28575</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3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85</xdr:row>
          <xdr:rowOff>38100</xdr:rowOff>
        </xdr:from>
        <xdr:to>
          <xdr:col>8</xdr:col>
          <xdr:colOff>638175</xdr:colOff>
          <xdr:row>85</xdr:row>
          <xdr:rowOff>257175</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3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523875</xdr:colOff>
          <xdr:row>85</xdr:row>
          <xdr:rowOff>66675</xdr:rowOff>
        </xdr:from>
        <xdr:to>
          <xdr:col>11</xdr:col>
          <xdr:colOff>866775</xdr:colOff>
          <xdr:row>86</xdr:row>
          <xdr:rowOff>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3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86</xdr:row>
          <xdr:rowOff>104775</xdr:rowOff>
        </xdr:from>
        <xdr:to>
          <xdr:col>8</xdr:col>
          <xdr:colOff>638175</xdr:colOff>
          <xdr:row>87</xdr:row>
          <xdr:rowOff>28575</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3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81</xdr:row>
          <xdr:rowOff>38100</xdr:rowOff>
        </xdr:from>
        <xdr:to>
          <xdr:col>8</xdr:col>
          <xdr:colOff>638175</xdr:colOff>
          <xdr:row>82</xdr:row>
          <xdr:rowOff>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3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495300</xdr:colOff>
          <xdr:row>82</xdr:row>
          <xdr:rowOff>104775</xdr:rowOff>
        </xdr:from>
        <xdr:to>
          <xdr:col>10</xdr:col>
          <xdr:colOff>28575</xdr:colOff>
          <xdr:row>83</xdr:row>
          <xdr:rowOff>28575</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3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495300</xdr:colOff>
          <xdr:row>83</xdr:row>
          <xdr:rowOff>66675</xdr:rowOff>
        </xdr:from>
        <xdr:to>
          <xdr:col>10</xdr:col>
          <xdr:colOff>28575</xdr:colOff>
          <xdr:row>84</xdr:row>
          <xdr:rowOff>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3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84</xdr:row>
          <xdr:rowOff>76200</xdr:rowOff>
        </xdr:from>
        <xdr:to>
          <xdr:col>10</xdr:col>
          <xdr:colOff>28575</xdr:colOff>
          <xdr:row>85</xdr:row>
          <xdr:rowOff>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3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85</xdr:row>
          <xdr:rowOff>66675</xdr:rowOff>
        </xdr:from>
        <xdr:to>
          <xdr:col>10</xdr:col>
          <xdr:colOff>28575</xdr:colOff>
          <xdr:row>85</xdr:row>
          <xdr:rowOff>276225</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3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86</xdr:row>
          <xdr:rowOff>114300</xdr:rowOff>
        </xdr:from>
        <xdr:to>
          <xdr:col>10</xdr:col>
          <xdr:colOff>28575</xdr:colOff>
          <xdr:row>87</xdr:row>
          <xdr:rowOff>38100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3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523875</xdr:colOff>
          <xdr:row>86</xdr:row>
          <xdr:rowOff>104775</xdr:rowOff>
        </xdr:from>
        <xdr:to>
          <xdr:col>11</xdr:col>
          <xdr:colOff>866775</xdr:colOff>
          <xdr:row>87</xdr:row>
          <xdr:rowOff>28575</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3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30</xdr:row>
          <xdr:rowOff>180975</xdr:rowOff>
        </xdr:from>
        <xdr:to>
          <xdr:col>1</xdr:col>
          <xdr:colOff>419100</xdr:colOff>
          <xdr:row>31</xdr:row>
          <xdr:rowOff>180975</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3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30</xdr:row>
          <xdr:rowOff>180975</xdr:rowOff>
        </xdr:from>
        <xdr:to>
          <xdr:col>1</xdr:col>
          <xdr:colOff>419100</xdr:colOff>
          <xdr:row>31</xdr:row>
          <xdr:rowOff>180975</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3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32</xdr:row>
          <xdr:rowOff>180975</xdr:rowOff>
        </xdr:from>
        <xdr:to>
          <xdr:col>1</xdr:col>
          <xdr:colOff>419100</xdr:colOff>
          <xdr:row>33</xdr:row>
          <xdr:rowOff>190500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3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32</xdr:row>
          <xdr:rowOff>180975</xdr:rowOff>
        </xdr:from>
        <xdr:to>
          <xdr:col>1</xdr:col>
          <xdr:colOff>419100</xdr:colOff>
          <xdr:row>33</xdr:row>
          <xdr:rowOff>190500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3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33</xdr:row>
          <xdr:rowOff>180975</xdr:rowOff>
        </xdr:from>
        <xdr:to>
          <xdr:col>1</xdr:col>
          <xdr:colOff>419100</xdr:colOff>
          <xdr:row>34</xdr:row>
          <xdr:rowOff>190500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3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33</xdr:row>
          <xdr:rowOff>180975</xdr:rowOff>
        </xdr:from>
        <xdr:to>
          <xdr:col>1</xdr:col>
          <xdr:colOff>419100</xdr:colOff>
          <xdr:row>34</xdr:row>
          <xdr:rowOff>190500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3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34</xdr:row>
          <xdr:rowOff>180975</xdr:rowOff>
        </xdr:from>
        <xdr:to>
          <xdr:col>1</xdr:col>
          <xdr:colOff>419100</xdr:colOff>
          <xdr:row>35</xdr:row>
          <xdr:rowOff>190500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3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34</xdr:row>
          <xdr:rowOff>180975</xdr:rowOff>
        </xdr:from>
        <xdr:to>
          <xdr:col>1</xdr:col>
          <xdr:colOff>419100</xdr:colOff>
          <xdr:row>35</xdr:row>
          <xdr:rowOff>190500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3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35</xdr:row>
          <xdr:rowOff>180975</xdr:rowOff>
        </xdr:from>
        <xdr:to>
          <xdr:col>1</xdr:col>
          <xdr:colOff>419100</xdr:colOff>
          <xdr:row>36</xdr:row>
          <xdr:rowOff>190500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3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35</xdr:row>
          <xdr:rowOff>180975</xdr:rowOff>
        </xdr:from>
        <xdr:to>
          <xdr:col>1</xdr:col>
          <xdr:colOff>419100</xdr:colOff>
          <xdr:row>36</xdr:row>
          <xdr:rowOff>190500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3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36</xdr:row>
          <xdr:rowOff>180975</xdr:rowOff>
        </xdr:from>
        <xdr:to>
          <xdr:col>1</xdr:col>
          <xdr:colOff>419100</xdr:colOff>
          <xdr:row>37</xdr:row>
          <xdr:rowOff>190500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3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36</xdr:row>
          <xdr:rowOff>180975</xdr:rowOff>
        </xdr:from>
        <xdr:to>
          <xdr:col>1</xdr:col>
          <xdr:colOff>419100</xdr:colOff>
          <xdr:row>37</xdr:row>
          <xdr:rowOff>190500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3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xdr:row>
          <xdr:rowOff>180975</xdr:rowOff>
        </xdr:from>
        <xdr:to>
          <xdr:col>1</xdr:col>
          <xdr:colOff>419100</xdr:colOff>
          <xdr:row>38</xdr:row>
          <xdr:rowOff>190500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3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xdr:row>
          <xdr:rowOff>180975</xdr:rowOff>
        </xdr:from>
        <xdr:to>
          <xdr:col>1</xdr:col>
          <xdr:colOff>419100</xdr:colOff>
          <xdr:row>38</xdr:row>
          <xdr:rowOff>190500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3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xdr:row>
          <xdr:rowOff>180975</xdr:rowOff>
        </xdr:from>
        <xdr:to>
          <xdr:col>1</xdr:col>
          <xdr:colOff>419100</xdr:colOff>
          <xdr:row>38</xdr:row>
          <xdr:rowOff>190500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3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xdr:row>
          <xdr:rowOff>180975</xdr:rowOff>
        </xdr:from>
        <xdr:to>
          <xdr:col>1</xdr:col>
          <xdr:colOff>419100</xdr:colOff>
          <xdr:row>38</xdr:row>
          <xdr:rowOff>190500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3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39</xdr:row>
          <xdr:rowOff>180975</xdr:rowOff>
        </xdr:from>
        <xdr:to>
          <xdr:col>1</xdr:col>
          <xdr:colOff>419100</xdr:colOff>
          <xdr:row>41</xdr:row>
          <xdr:rowOff>9525</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3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39</xdr:row>
          <xdr:rowOff>180975</xdr:rowOff>
        </xdr:from>
        <xdr:to>
          <xdr:col>1</xdr:col>
          <xdr:colOff>419100</xdr:colOff>
          <xdr:row>41</xdr:row>
          <xdr:rowOff>9525</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3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39</xdr:row>
          <xdr:rowOff>180975</xdr:rowOff>
        </xdr:from>
        <xdr:to>
          <xdr:col>1</xdr:col>
          <xdr:colOff>419100</xdr:colOff>
          <xdr:row>41</xdr:row>
          <xdr:rowOff>9525</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3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39</xdr:row>
          <xdr:rowOff>180975</xdr:rowOff>
        </xdr:from>
        <xdr:to>
          <xdr:col>1</xdr:col>
          <xdr:colOff>419100</xdr:colOff>
          <xdr:row>41</xdr:row>
          <xdr:rowOff>9525</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3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41</xdr:row>
          <xdr:rowOff>180975</xdr:rowOff>
        </xdr:from>
        <xdr:to>
          <xdr:col>1</xdr:col>
          <xdr:colOff>419100</xdr:colOff>
          <xdr:row>42</xdr:row>
          <xdr:rowOff>190500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3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41</xdr:row>
          <xdr:rowOff>180975</xdr:rowOff>
        </xdr:from>
        <xdr:to>
          <xdr:col>1</xdr:col>
          <xdr:colOff>419100</xdr:colOff>
          <xdr:row>42</xdr:row>
          <xdr:rowOff>190500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3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41</xdr:row>
          <xdr:rowOff>180975</xdr:rowOff>
        </xdr:from>
        <xdr:to>
          <xdr:col>1</xdr:col>
          <xdr:colOff>419100</xdr:colOff>
          <xdr:row>42</xdr:row>
          <xdr:rowOff>190500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3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41</xdr:row>
          <xdr:rowOff>180975</xdr:rowOff>
        </xdr:from>
        <xdr:to>
          <xdr:col>1</xdr:col>
          <xdr:colOff>419100</xdr:colOff>
          <xdr:row>42</xdr:row>
          <xdr:rowOff>190500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3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42</xdr:row>
          <xdr:rowOff>180975</xdr:rowOff>
        </xdr:from>
        <xdr:to>
          <xdr:col>1</xdr:col>
          <xdr:colOff>419100</xdr:colOff>
          <xdr:row>43</xdr:row>
          <xdr:rowOff>200025</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3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42</xdr:row>
          <xdr:rowOff>180975</xdr:rowOff>
        </xdr:from>
        <xdr:to>
          <xdr:col>1</xdr:col>
          <xdr:colOff>419100</xdr:colOff>
          <xdr:row>43</xdr:row>
          <xdr:rowOff>200025</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3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42</xdr:row>
          <xdr:rowOff>180975</xdr:rowOff>
        </xdr:from>
        <xdr:to>
          <xdr:col>1</xdr:col>
          <xdr:colOff>419100</xdr:colOff>
          <xdr:row>43</xdr:row>
          <xdr:rowOff>200025</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3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42</xdr:row>
          <xdr:rowOff>180975</xdr:rowOff>
        </xdr:from>
        <xdr:to>
          <xdr:col>1</xdr:col>
          <xdr:colOff>419100</xdr:colOff>
          <xdr:row>43</xdr:row>
          <xdr:rowOff>200025</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3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43</xdr:row>
          <xdr:rowOff>219075</xdr:rowOff>
        </xdr:from>
        <xdr:to>
          <xdr:col>1</xdr:col>
          <xdr:colOff>419100</xdr:colOff>
          <xdr:row>44</xdr:row>
          <xdr:rowOff>219075</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3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49</xdr:row>
          <xdr:rowOff>180975</xdr:rowOff>
        </xdr:from>
        <xdr:to>
          <xdr:col>1</xdr:col>
          <xdr:colOff>419100</xdr:colOff>
          <xdr:row>51</xdr:row>
          <xdr:rowOff>9525</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3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47</xdr:row>
          <xdr:rowOff>190500</xdr:rowOff>
        </xdr:from>
        <xdr:to>
          <xdr:col>1</xdr:col>
          <xdr:colOff>419100</xdr:colOff>
          <xdr:row>49</xdr:row>
          <xdr:rowOff>28575</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3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46</xdr:row>
          <xdr:rowOff>219075</xdr:rowOff>
        </xdr:from>
        <xdr:to>
          <xdr:col>1</xdr:col>
          <xdr:colOff>419100</xdr:colOff>
          <xdr:row>48</xdr:row>
          <xdr:rowOff>28575</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3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29</xdr:row>
          <xdr:rowOff>190500</xdr:rowOff>
        </xdr:from>
        <xdr:to>
          <xdr:col>6</xdr:col>
          <xdr:colOff>419100</xdr:colOff>
          <xdr:row>31</xdr:row>
          <xdr:rowOff>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3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xdr:row>
          <xdr:rowOff>190500</xdr:rowOff>
        </xdr:from>
        <xdr:to>
          <xdr:col>6</xdr:col>
          <xdr:colOff>419100</xdr:colOff>
          <xdr:row>32</xdr:row>
          <xdr:rowOff>200025</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3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32</xdr:row>
          <xdr:rowOff>190500</xdr:rowOff>
        </xdr:from>
        <xdr:to>
          <xdr:col>6</xdr:col>
          <xdr:colOff>419100</xdr:colOff>
          <xdr:row>33</xdr:row>
          <xdr:rowOff>200025</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3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33</xdr:row>
          <xdr:rowOff>190500</xdr:rowOff>
        </xdr:from>
        <xdr:to>
          <xdr:col>6</xdr:col>
          <xdr:colOff>419100</xdr:colOff>
          <xdr:row>34</xdr:row>
          <xdr:rowOff>200025</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3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33</xdr:row>
          <xdr:rowOff>190500</xdr:rowOff>
        </xdr:from>
        <xdr:to>
          <xdr:col>6</xdr:col>
          <xdr:colOff>419100</xdr:colOff>
          <xdr:row>34</xdr:row>
          <xdr:rowOff>200025</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3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34</xdr:row>
          <xdr:rowOff>190500</xdr:rowOff>
        </xdr:from>
        <xdr:to>
          <xdr:col>6</xdr:col>
          <xdr:colOff>419100</xdr:colOff>
          <xdr:row>35</xdr:row>
          <xdr:rowOff>200025</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3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34</xdr:row>
          <xdr:rowOff>190500</xdr:rowOff>
        </xdr:from>
        <xdr:to>
          <xdr:col>6</xdr:col>
          <xdr:colOff>419100</xdr:colOff>
          <xdr:row>35</xdr:row>
          <xdr:rowOff>200025</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3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xdr:row>
          <xdr:rowOff>190500</xdr:rowOff>
        </xdr:from>
        <xdr:to>
          <xdr:col>6</xdr:col>
          <xdr:colOff>419100</xdr:colOff>
          <xdr:row>36</xdr:row>
          <xdr:rowOff>200025</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3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xdr:row>
          <xdr:rowOff>190500</xdr:rowOff>
        </xdr:from>
        <xdr:to>
          <xdr:col>6</xdr:col>
          <xdr:colOff>419100</xdr:colOff>
          <xdr:row>36</xdr:row>
          <xdr:rowOff>200025</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3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36</xdr:row>
          <xdr:rowOff>190500</xdr:rowOff>
        </xdr:from>
        <xdr:to>
          <xdr:col>6</xdr:col>
          <xdr:colOff>419100</xdr:colOff>
          <xdr:row>37</xdr:row>
          <xdr:rowOff>200025</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3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36</xdr:row>
          <xdr:rowOff>190500</xdr:rowOff>
        </xdr:from>
        <xdr:to>
          <xdr:col>6</xdr:col>
          <xdr:colOff>419100</xdr:colOff>
          <xdr:row>37</xdr:row>
          <xdr:rowOff>200025</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3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38</xdr:row>
          <xdr:rowOff>190500</xdr:rowOff>
        </xdr:from>
        <xdr:to>
          <xdr:col>6</xdr:col>
          <xdr:colOff>419100</xdr:colOff>
          <xdr:row>39</xdr:row>
          <xdr:rowOff>200025</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3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38</xdr:row>
          <xdr:rowOff>190500</xdr:rowOff>
        </xdr:from>
        <xdr:to>
          <xdr:col>6</xdr:col>
          <xdr:colOff>419100</xdr:colOff>
          <xdr:row>39</xdr:row>
          <xdr:rowOff>200025</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3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40</xdr:row>
          <xdr:rowOff>190500</xdr:rowOff>
        </xdr:from>
        <xdr:to>
          <xdr:col>6</xdr:col>
          <xdr:colOff>419100</xdr:colOff>
          <xdr:row>42</xdr:row>
          <xdr:rowOff>9525</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3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41</xdr:row>
          <xdr:rowOff>190500</xdr:rowOff>
        </xdr:from>
        <xdr:to>
          <xdr:col>6</xdr:col>
          <xdr:colOff>419100</xdr:colOff>
          <xdr:row>43</xdr:row>
          <xdr:rowOff>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3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42</xdr:row>
          <xdr:rowOff>190500</xdr:rowOff>
        </xdr:from>
        <xdr:to>
          <xdr:col>6</xdr:col>
          <xdr:colOff>419100</xdr:colOff>
          <xdr:row>44</xdr:row>
          <xdr:rowOff>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3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43</xdr:row>
          <xdr:rowOff>190500</xdr:rowOff>
        </xdr:from>
        <xdr:to>
          <xdr:col>6</xdr:col>
          <xdr:colOff>419100</xdr:colOff>
          <xdr:row>44</xdr:row>
          <xdr:rowOff>190500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3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43</xdr:row>
          <xdr:rowOff>190500</xdr:rowOff>
        </xdr:from>
        <xdr:to>
          <xdr:col>6</xdr:col>
          <xdr:colOff>419100</xdr:colOff>
          <xdr:row>44</xdr:row>
          <xdr:rowOff>190500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3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44</xdr:row>
          <xdr:rowOff>190500</xdr:rowOff>
        </xdr:from>
        <xdr:to>
          <xdr:col>6</xdr:col>
          <xdr:colOff>419100</xdr:colOff>
          <xdr:row>45</xdr:row>
          <xdr:rowOff>180975</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3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44</xdr:row>
          <xdr:rowOff>190500</xdr:rowOff>
        </xdr:from>
        <xdr:to>
          <xdr:col>6</xdr:col>
          <xdr:colOff>419100</xdr:colOff>
          <xdr:row>45</xdr:row>
          <xdr:rowOff>180975</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3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45</xdr:row>
          <xdr:rowOff>190500</xdr:rowOff>
        </xdr:from>
        <xdr:to>
          <xdr:col>6</xdr:col>
          <xdr:colOff>419100</xdr:colOff>
          <xdr:row>46</xdr:row>
          <xdr:rowOff>180975</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3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45</xdr:row>
          <xdr:rowOff>190500</xdr:rowOff>
        </xdr:from>
        <xdr:to>
          <xdr:col>6</xdr:col>
          <xdr:colOff>419100</xdr:colOff>
          <xdr:row>46</xdr:row>
          <xdr:rowOff>180975</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3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xdr:row>
          <xdr:rowOff>219075</xdr:rowOff>
        </xdr:from>
        <xdr:to>
          <xdr:col>6</xdr:col>
          <xdr:colOff>419100</xdr:colOff>
          <xdr:row>53</xdr:row>
          <xdr:rowOff>28575</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3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xdr:row>
          <xdr:rowOff>190500</xdr:rowOff>
        </xdr:from>
        <xdr:to>
          <xdr:col>6</xdr:col>
          <xdr:colOff>419100</xdr:colOff>
          <xdr:row>50</xdr:row>
          <xdr:rowOff>28575</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3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xdr:row>
          <xdr:rowOff>190500</xdr:rowOff>
        </xdr:from>
        <xdr:to>
          <xdr:col>6</xdr:col>
          <xdr:colOff>419100</xdr:colOff>
          <xdr:row>50</xdr:row>
          <xdr:rowOff>28575</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3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44</xdr:row>
          <xdr:rowOff>219075</xdr:rowOff>
        </xdr:from>
        <xdr:to>
          <xdr:col>1</xdr:col>
          <xdr:colOff>419100</xdr:colOff>
          <xdr:row>45</xdr:row>
          <xdr:rowOff>200025</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3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31</xdr:row>
          <xdr:rowOff>200025</xdr:rowOff>
        </xdr:from>
        <xdr:to>
          <xdr:col>1</xdr:col>
          <xdr:colOff>419100</xdr:colOff>
          <xdr:row>32</xdr:row>
          <xdr:rowOff>200025</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3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49</xdr:row>
          <xdr:rowOff>190500</xdr:rowOff>
        </xdr:from>
        <xdr:to>
          <xdr:col>6</xdr:col>
          <xdr:colOff>419100</xdr:colOff>
          <xdr:row>51</xdr:row>
          <xdr:rowOff>28575</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3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xdr:row>
          <xdr:rowOff>190500</xdr:rowOff>
        </xdr:from>
        <xdr:to>
          <xdr:col>6</xdr:col>
          <xdr:colOff>419100</xdr:colOff>
          <xdr:row>53</xdr:row>
          <xdr:rowOff>28575</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3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xdr:row>
          <xdr:rowOff>190500</xdr:rowOff>
        </xdr:from>
        <xdr:to>
          <xdr:col>6</xdr:col>
          <xdr:colOff>419100</xdr:colOff>
          <xdr:row>53</xdr:row>
          <xdr:rowOff>28575</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3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29</xdr:row>
          <xdr:rowOff>180975</xdr:rowOff>
        </xdr:from>
        <xdr:to>
          <xdr:col>1</xdr:col>
          <xdr:colOff>409575</xdr:colOff>
          <xdr:row>31</xdr:row>
          <xdr:rowOff>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3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47</xdr:row>
          <xdr:rowOff>219075</xdr:rowOff>
        </xdr:from>
        <xdr:to>
          <xdr:col>6</xdr:col>
          <xdr:colOff>419100</xdr:colOff>
          <xdr:row>49</xdr:row>
          <xdr:rowOff>28575</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3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48</xdr:row>
          <xdr:rowOff>180975</xdr:rowOff>
        </xdr:from>
        <xdr:to>
          <xdr:col>1</xdr:col>
          <xdr:colOff>428625</xdr:colOff>
          <xdr:row>50</xdr:row>
          <xdr:rowOff>28575</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3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47</xdr:row>
          <xdr:rowOff>219075</xdr:rowOff>
        </xdr:from>
        <xdr:to>
          <xdr:col>1</xdr:col>
          <xdr:colOff>419100</xdr:colOff>
          <xdr:row>49</xdr:row>
          <xdr:rowOff>28575</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3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49</xdr:row>
          <xdr:rowOff>190500</xdr:rowOff>
        </xdr:from>
        <xdr:to>
          <xdr:col>6</xdr:col>
          <xdr:colOff>419100</xdr:colOff>
          <xdr:row>51</xdr:row>
          <xdr:rowOff>28575</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3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49</xdr:row>
          <xdr:rowOff>190500</xdr:rowOff>
        </xdr:from>
        <xdr:to>
          <xdr:col>6</xdr:col>
          <xdr:colOff>419100</xdr:colOff>
          <xdr:row>51</xdr:row>
          <xdr:rowOff>28575</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3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xdr:row>
          <xdr:rowOff>190500</xdr:rowOff>
        </xdr:from>
        <xdr:to>
          <xdr:col>6</xdr:col>
          <xdr:colOff>419100</xdr:colOff>
          <xdr:row>52</xdr:row>
          <xdr:rowOff>28575</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3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xdr:row>
          <xdr:rowOff>190500</xdr:rowOff>
        </xdr:from>
        <xdr:to>
          <xdr:col>6</xdr:col>
          <xdr:colOff>419100</xdr:colOff>
          <xdr:row>52</xdr:row>
          <xdr:rowOff>28575</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3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xdr:row>
          <xdr:rowOff>190500</xdr:rowOff>
        </xdr:from>
        <xdr:to>
          <xdr:col>6</xdr:col>
          <xdr:colOff>419100</xdr:colOff>
          <xdr:row>53</xdr:row>
          <xdr:rowOff>28575</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3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xdr:row>
          <xdr:rowOff>190500</xdr:rowOff>
        </xdr:from>
        <xdr:to>
          <xdr:col>6</xdr:col>
          <xdr:colOff>419100</xdr:colOff>
          <xdr:row>53</xdr:row>
          <xdr:rowOff>28575</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3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xdr:row>
          <xdr:rowOff>190500</xdr:rowOff>
        </xdr:from>
        <xdr:to>
          <xdr:col>6</xdr:col>
          <xdr:colOff>419100</xdr:colOff>
          <xdr:row>53</xdr:row>
          <xdr:rowOff>28575</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3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30</xdr:row>
          <xdr:rowOff>190500</xdr:rowOff>
        </xdr:from>
        <xdr:to>
          <xdr:col>6</xdr:col>
          <xdr:colOff>419100</xdr:colOff>
          <xdr:row>31</xdr:row>
          <xdr:rowOff>190500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3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xdr:row>
          <xdr:rowOff>190500</xdr:rowOff>
        </xdr:from>
        <xdr:to>
          <xdr:col>6</xdr:col>
          <xdr:colOff>419100</xdr:colOff>
          <xdr:row>38</xdr:row>
          <xdr:rowOff>200025</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3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38</xdr:row>
          <xdr:rowOff>190500</xdr:rowOff>
        </xdr:from>
        <xdr:to>
          <xdr:col>6</xdr:col>
          <xdr:colOff>419100</xdr:colOff>
          <xdr:row>39</xdr:row>
          <xdr:rowOff>200025</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3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52</xdr:row>
          <xdr:rowOff>180975</xdr:rowOff>
        </xdr:from>
        <xdr:to>
          <xdr:col>6</xdr:col>
          <xdr:colOff>428625</xdr:colOff>
          <xdr:row>54</xdr:row>
          <xdr:rowOff>9525</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3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180975</xdr:rowOff>
        </xdr:from>
        <xdr:to>
          <xdr:col>1</xdr:col>
          <xdr:colOff>419100</xdr:colOff>
          <xdr:row>52</xdr:row>
          <xdr:rowOff>9525</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3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228600</xdr:colOff>
      <xdr:row>7</xdr:row>
      <xdr:rowOff>304800</xdr:rowOff>
    </xdr:from>
    <xdr:to>
      <xdr:col>2</xdr:col>
      <xdr:colOff>238125</xdr:colOff>
      <xdr:row>9</xdr:row>
      <xdr:rowOff>142875</xdr:rowOff>
    </xdr:to>
    <xdr:cxnSp macro="">
      <xdr:nvCxnSpPr>
        <xdr:cNvPr id="2" name="Straight Arrow Connector 1">
          <a:extLst>
            <a:ext uri="{FF2B5EF4-FFF2-40B4-BE49-F238E27FC236}">
              <a16:creationId xmlns:a16="http://schemas.microsoft.com/office/drawing/2014/main" id="{00000000-0008-0000-0600-000002000000}"/>
            </a:ext>
          </a:extLst>
        </xdr:cNvPr>
        <xdr:cNvCxnSpPr/>
      </xdr:nvCxnSpPr>
      <xdr:spPr>
        <a:xfrm>
          <a:off x="895350" y="1704975"/>
          <a:ext cx="9525" cy="38100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1297940</xdr:colOff>
      <xdr:row>0</xdr:row>
      <xdr:rowOff>953770</xdr:rowOff>
    </xdr:to>
    <xdr:pic>
      <xdr:nvPicPr>
        <xdr:cNvPr id="3" name="Picture 2">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6200"/>
          <a:ext cx="1297940" cy="877570"/>
        </a:xfrm>
        <a:prstGeom prst="rect">
          <a:avLst/>
        </a:prstGeom>
        <a:solidFill>
          <a:schemeClr val="accent1">
            <a:lumMod val="20000"/>
            <a:lumOff val="80000"/>
          </a:schemeClr>
        </a:solidFill>
      </xdr:spPr>
    </xdr:pic>
    <xdr:clientData/>
  </xdr:twoCellAnchor>
  <xdr:twoCellAnchor>
    <xdr:from>
      <xdr:col>0</xdr:col>
      <xdr:colOff>1323975</xdr:colOff>
      <xdr:row>0</xdr:row>
      <xdr:rowOff>104775</xdr:rowOff>
    </xdr:from>
    <xdr:to>
      <xdr:col>0</xdr:col>
      <xdr:colOff>7458075</xdr:colOff>
      <xdr:row>0</xdr:row>
      <xdr:rowOff>914400</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323975" y="104775"/>
          <a:ext cx="613410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The Following DON Business Process Decisions apply to the items on the Recruit Fill Checklist.</a:t>
          </a:r>
        </a:p>
      </xdr:txBody>
    </xdr:sp>
    <xdr:clientData/>
  </xdr:twoCellAnchor>
  <xdr:twoCellAnchor>
    <xdr:from>
      <xdr:col>0</xdr:col>
      <xdr:colOff>666750</xdr:colOff>
      <xdr:row>7</xdr:row>
      <xdr:rowOff>104775</xdr:rowOff>
    </xdr:from>
    <xdr:to>
      <xdr:col>0</xdr:col>
      <xdr:colOff>7458075</xdr:colOff>
      <xdr:row>7</xdr:row>
      <xdr:rowOff>914400</xdr:rowOff>
    </xdr:to>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666750" y="3209925"/>
          <a:ext cx="6791325"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Frequently</a:t>
          </a:r>
          <a:r>
            <a:rPr lang="en-US" sz="2000" b="1" baseline="0"/>
            <a:t> Asked Questions about the Recruit Fill Checklist</a:t>
          </a:r>
          <a:endParaRPr lang="en-US" sz="2000" b="1"/>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10" displayName="Table10" ref="A1:D1990" totalsRowShown="0">
  <autoFilter ref="A1:D1990" xr:uid="{00000000-0009-0000-0100-000003000000}"/>
  <tableColumns count="4">
    <tableColumn id="1" xr3:uid="{00000000-0010-0000-0000-000001000000}" name="Series"/>
    <tableColumn id="2" xr3:uid="{00000000-0010-0000-0000-000002000000}" name="Grade"/>
    <tableColumn id="3" xr3:uid="{00000000-0010-0000-0000-000003000000}" name="PP"/>
    <tableColumn id="4" xr3:uid="{00000000-0010-0000-0000-000004000000}" name="Concatenate">
      <calculatedColumnFormula>C2&amp;A2&amp;B2</calculatedColumnFormula>
    </tableColumn>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1:H4870" totalsRowShown="0" dataDxfId="38" tableBorderDxfId="37">
  <autoFilter ref="A1:H4870" xr:uid="{00000000-0009-0000-0100-000001000000}"/>
  <sortState xmlns:xlrd2="http://schemas.microsoft.com/office/spreadsheetml/2017/richdata2" ref="A2:H4870">
    <sortCondition ref="A1:A4870"/>
  </sortState>
  <tableColumns count="8">
    <tableColumn id="1" xr3:uid="{00000000-0010-0000-0100-000001000000}" name="Occupational Series" dataDxfId="36"/>
    <tableColumn id="5" xr3:uid="{00000000-0010-0000-0100-000005000000}" name="Series/Competency Name" dataDxfId="35">
      <calculatedColumnFormula>Table1[[#This Row],[Series]]&amp;Table1[[#This Row],[Competency Name]]</calculatedColumnFormula>
    </tableColumn>
    <tableColumn id="4" xr3:uid="{00000000-0010-0000-0100-000004000000}" name="Series" dataDxfId="34">
      <calculatedColumnFormula>IF(RIGHT(Table1[[#This Row],[Occupational Series]],5)="SECCM","SECCM",IF(OR(RIGHT(Table1[[#This Row],[Occupational Series]],1)="A",RIGHT(Table1[[#This Row],[Occupational Series]],1)="B",RIGHT(Table1[[#This Row],[Occupational Series]],1)="C"),"0301",RIGHT(Table1[[#This Row],[Occupational Series]],4)))</calculatedColumnFormula>
    </tableColumn>
    <tableColumn id="2" xr3:uid="{00000000-0010-0000-0100-000002000000}" name="Competency Name" dataDxfId="33"/>
    <tableColumn id="3" xr3:uid="{00000000-0010-0000-0100-000003000000}" name="Competency Definition" dataDxfId="32"/>
    <tableColumn id="6" xr3:uid="{00000000-0010-0000-0100-000006000000}" name="Helper1" dataDxfId="31">
      <calculatedColumnFormula>ROWS($F$2:F2)</calculatedColumnFormula>
    </tableColumn>
    <tableColumn id="7" xr3:uid="{00000000-0010-0000-0100-000007000000}" name="Helper2" dataDxfId="30">
      <calculatedColumnFormula>IF(ISNUMBER(SEARCH('Position Build'!$N$6,Table1[[#This Row],[Series]])),Table1[[#This Row],[Helper1]],"")</calculatedColumnFormula>
    </tableColumn>
    <tableColumn id="8" xr3:uid="{00000000-0010-0000-0100-000008000000}" name="Helper3" dataDxfId="29">
      <calculatedColumnFormula>IFERROR(SMALL($G$2:$G$4870,ROWS($G$2:G2)),"")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13" displayName="Table13" ref="A1:E4870" totalsRowShown="0" headerRowDxfId="28" dataDxfId="27" tableBorderDxfId="26">
  <autoFilter ref="A1:E4870" xr:uid="{00000000-0009-0000-0100-000002000000}"/>
  <tableColumns count="5">
    <tableColumn id="1" xr3:uid="{00000000-0010-0000-0200-000001000000}" name="Occupational Series" dataDxfId="25"/>
    <tableColumn id="5" xr3:uid="{00000000-0010-0000-0200-000005000000}" name="Series/Competency Name" dataDxfId="24">
      <calculatedColumnFormula>Table13[[#This Row],[Series]]&amp;Table13[[#This Row],[Competency Name]]</calculatedColumnFormula>
    </tableColumn>
    <tableColumn id="4" xr3:uid="{00000000-0010-0000-0200-000004000000}" name="Series" dataDxfId="23">
      <calculatedColumnFormula>IF(RIGHT(Table13[[#This Row],[Occupational Series]],5)="SECCM","SECCM",IF(OR(RIGHT(Table13[[#This Row],[Occupational Series]],1)="A",RIGHT(Table13[[#This Row],[Occupational Series]],1)="B",RIGHT(Table13[[#This Row],[Occupational Series]],1)="C"),"0301",RIGHT(Table13[[#This Row],[Occupational Series]],4)))</calculatedColumnFormula>
    </tableColumn>
    <tableColumn id="2" xr3:uid="{00000000-0010-0000-0200-000002000000}" name="Competency Name" dataDxfId="22"/>
    <tableColumn id="3" xr3:uid="{00000000-0010-0000-0200-000003000000}" name="Competency Definition" dataDxfId="2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secnav.navy.mil/orgs/MRA/DONHR/Classification/Pages/default.aspx" TargetMode="External"/><Relationship Id="rId13" Type="http://schemas.openxmlformats.org/officeDocument/2006/relationships/comments" Target="../comments1.xml"/><Relationship Id="rId3" Type="http://schemas.openxmlformats.org/officeDocument/2006/relationships/hyperlink" Target="https://icatalog.dau.edu/onlinecatalog/CareerLvl.aspx" TargetMode="External"/><Relationship Id="rId7" Type="http://schemas.openxmlformats.org/officeDocument/2006/relationships/hyperlink" Target="https://portal.secnav.navy.mil/orgs/MRA/DONHR/OCHRHQ/Policy/DoDI%208140.02%20-%20IDENTIFICATION,%20TRACKING,%20AND%20REPORTING%20OF%20CYBERSPACE%20WORKFORCE%20REQUIREMENTS.pdf" TargetMode="External"/><Relationship Id="rId12" Type="http://schemas.openxmlformats.org/officeDocument/2006/relationships/ctrlProp" Target="../ctrlProps/ctrlProp1.xml"/><Relationship Id="rId2" Type="http://schemas.openxmlformats.org/officeDocument/2006/relationships/hyperlink" Target="https://www.dcma.mil/Portals/31/Documents/Policy/DCMA-MAN-4301-01v3.pdf?ver=2019-07-22-081416-847" TargetMode="External"/><Relationship Id="rId1" Type="http://schemas.openxmlformats.org/officeDocument/2006/relationships/hyperlink" Target="https://portal.secnav.navy.mil/orgs/MRA/DONHR/Classification/Pages/default.aspx" TargetMode="External"/><Relationship Id="rId6" Type="http://schemas.openxmlformats.org/officeDocument/2006/relationships/hyperlink" Target="https://www.law.cornell.edu/cfr/text/5/1400.201" TargetMode="External"/><Relationship Id="rId11" Type="http://schemas.openxmlformats.org/officeDocument/2006/relationships/vmlDrawing" Target="../drawings/vmlDrawing1.vml"/><Relationship Id="rId5" Type="http://schemas.openxmlformats.org/officeDocument/2006/relationships/hyperlink" Target="https://www.opm.gov/suitability/suitability-executive-agent/position-designation-tool/" TargetMode="External"/><Relationship Id="rId10" Type="http://schemas.openxmlformats.org/officeDocument/2006/relationships/drawing" Target="../drawings/drawing1.xml"/><Relationship Id="rId4" Type="http://schemas.openxmlformats.org/officeDocument/2006/relationships/hyperlink" Target="https://www.esd.whs.mil/Portals/54/Documents/DD/issuances/dodi/140205p.pdf"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help.usastaffing.gov/ResourceCenter/index.php/USA_Hire_Resource_Center"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6" Type="http://schemas.openxmlformats.org/officeDocument/2006/relationships/vmlDrawing" Target="../drawings/vmlDrawing2.vml"/><Relationship Id="rId117" Type="http://schemas.openxmlformats.org/officeDocument/2006/relationships/ctrlProp" Target="../ctrlProps/ctrlProp92.xml"/><Relationship Id="rId21" Type="http://schemas.openxmlformats.org/officeDocument/2006/relationships/hyperlink" Target="https://portal.secnav.navy.mil/orgs/MRA/DONHR/Recruitment/RPI%20Stuff/RPA%20Handling%20Guide%20Updates/Content.Outlook/AppData/Local/Microsoft/Windows/INetCache/Content.Outlook/Content.Outlook/AppData/Local/Microsoft/Windows/INetCache/Content.Outlook/Pages/External-Recruitment-Program.aspx" TargetMode="External"/><Relationship Id="rId42" Type="http://schemas.openxmlformats.org/officeDocument/2006/relationships/ctrlProp" Target="../ctrlProps/ctrlProp17.xml"/><Relationship Id="rId47" Type="http://schemas.openxmlformats.org/officeDocument/2006/relationships/ctrlProp" Target="../ctrlProps/ctrlProp22.xml"/><Relationship Id="rId63" Type="http://schemas.openxmlformats.org/officeDocument/2006/relationships/ctrlProp" Target="../ctrlProps/ctrlProp38.xml"/><Relationship Id="rId68" Type="http://schemas.openxmlformats.org/officeDocument/2006/relationships/ctrlProp" Target="../ctrlProps/ctrlProp43.xml"/><Relationship Id="rId84" Type="http://schemas.openxmlformats.org/officeDocument/2006/relationships/ctrlProp" Target="../ctrlProps/ctrlProp59.xml"/><Relationship Id="rId89" Type="http://schemas.openxmlformats.org/officeDocument/2006/relationships/ctrlProp" Target="../ctrlProps/ctrlProp64.xml"/><Relationship Id="rId112" Type="http://schemas.openxmlformats.org/officeDocument/2006/relationships/ctrlProp" Target="../ctrlProps/ctrlProp87.xml"/><Relationship Id="rId16" Type="http://schemas.openxmlformats.org/officeDocument/2006/relationships/hyperlink" Target="https://www.fedshirevets.gov/job/shav/" TargetMode="External"/><Relationship Id="rId107" Type="http://schemas.openxmlformats.org/officeDocument/2006/relationships/ctrlProp" Target="../ctrlProps/ctrlProp82.xml"/><Relationship Id="rId11" Type="http://schemas.openxmlformats.org/officeDocument/2006/relationships/hyperlink" Target="https://www.usajobs.gov/Help/working-in-government/unique-hiring-paths/federal-employees/reinstatement/" TargetMode="External"/><Relationship Id="rId32" Type="http://schemas.openxmlformats.org/officeDocument/2006/relationships/ctrlProp" Target="../ctrlProps/ctrlProp7.xml"/><Relationship Id="rId37" Type="http://schemas.openxmlformats.org/officeDocument/2006/relationships/ctrlProp" Target="../ctrlProps/ctrlProp12.xml"/><Relationship Id="rId53" Type="http://schemas.openxmlformats.org/officeDocument/2006/relationships/ctrlProp" Target="../ctrlProps/ctrlProp28.xml"/><Relationship Id="rId58" Type="http://schemas.openxmlformats.org/officeDocument/2006/relationships/ctrlProp" Target="../ctrlProps/ctrlProp33.xml"/><Relationship Id="rId74" Type="http://schemas.openxmlformats.org/officeDocument/2006/relationships/ctrlProp" Target="../ctrlProps/ctrlProp49.xml"/><Relationship Id="rId79" Type="http://schemas.openxmlformats.org/officeDocument/2006/relationships/ctrlProp" Target="../ctrlProps/ctrlProp54.xml"/><Relationship Id="rId102" Type="http://schemas.openxmlformats.org/officeDocument/2006/relationships/ctrlProp" Target="../ctrlProps/ctrlProp77.xml"/><Relationship Id="rId123" Type="http://schemas.openxmlformats.org/officeDocument/2006/relationships/comments" Target="../comments2.xml"/><Relationship Id="rId5" Type="http://schemas.openxmlformats.org/officeDocument/2006/relationships/hyperlink" Target="https://www.usajobs.gov/Help/working-in-government/unique-hiring-paths/peace-corps/" TargetMode="External"/><Relationship Id="rId90" Type="http://schemas.openxmlformats.org/officeDocument/2006/relationships/ctrlProp" Target="../ctrlProps/ctrlProp65.xml"/><Relationship Id="rId95" Type="http://schemas.openxmlformats.org/officeDocument/2006/relationships/ctrlProp" Target="../ctrlProps/ctrlProp70.xml"/><Relationship Id="rId22" Type="http://schemas.openxmlformats.org/officeDocument/2006/relationships/hyperlink" Target="https://portal.secnav.navy.mil/orgs/MRA/DONHR/Recruitment/_layouts/15/WopiFrame.aspx?sourcedoc=%7bA4C108AC-2262-455A-B2B4-0CCCA6D1354F%7d&amp;file=DON%20USAS%20User%20Guide%20HM%2001.0%20The%20Hiring%20Process.docx&amp;action=default&amp;DefaultItemOpen=1" TargetMode="External"/><Relationship Id="rId27" Type="http://schemas.openxmlformats.org/officeDocument/2006/relationships/ctrlProp" Target="../ctrlProps/ctrlProp2.xml"/><Relationship Id="rId43" Type="http://schemas.openxmlformats.org/officeDocument/2006/relationships/ctrlProp" Target="../ctrlProps/ctrlProp18.xml"/><Relationship Id="rId48" Type="http://schemas.openxmlformats.org/officeDocument/2006/relationships/ctrlProp" Target="../ctrlProps/ctrlProp23.xml"/><Relationship Id="rId64" Type="http://schemas.openxmlformats.org/officeDocument/2006/relationships/ctrlProp" Target="../ctrlProps/ctrlProp39.xml"/><Relationship Id="rId69" Type="http://schemas.openxmlformats.org/officeDocument/2006/relationships/ctrlProp" Target="../ctrlProps/ctrlProp44.xml"/><Relationship Id="rId113" Type="http://schemas.openxmlformats.org/officeDocument/2006/relationships/ctrlProp" Target="../ctrlProps/ctrlProp88.xml"/><Relationship Id="rId118" Type="http://schemas.openxmlformats.org/officeDocument/2006/relationships/ctrlProp" Target="../ctrlProps/ctrlProp93.xml"/><Relationship Id="rId80" Type="http://schemas.openxmlformats.org/officeDocument/2006/relationships/ctrlProp" Target="../ctrlProps/ctrlProp55.xml"/><Relationship Id="rId85" Type="http://schemas.openxmlformats.org/officeDocument/2006/relationships/ctrlProp" Target="../ctrlProps/ctrlProp60.xml"/><Relationship Id="rId12" Type="http://schemas.openxmlformats.org/officeDocument/2006/relationships/hyperlink" Target="https://www.sigar.mil/careers/" TargetMode="External"/><Relationship Id="rId17" Type="http://schemas.openxmlformats.org/officeDocument/2006/relationships/hyperlink" Target="https://www.state.gov/m/dghr/flo/c21651.htm" TargetMode="External"/><Relationship Id="rId33" Type="http://schemas.openxmlformats.org/officeDocument/2006/relationships/ctrlProp" Target="../ctrlProps/ctrlProp8.xml"/><Relationship Id="rId38" Type="http://schemas.openxmlformats.org/officeDocument/2006/relationships/ctrlProp" Target="../ctrlProps/ctrlProp13.xml"/><Relationship Id="rId59" Type="http://schemas.openxmlformats.org/officeDocument/2006/relationships/ctrlProp" Target="../ctrlProps/ctrlProp34.xml"/><Relationship Id="rId103" Type="http://schemas.openxmlformats.org/officeDocument/2006/relationships/ctrlProp" Target="../ctrlProps/ctrlProp78.xml"/><Relationship Id="rId108" Type="http://schemas.openxmlformats.org/officeDocument/2006/relationships/ctrlProp" Target="../ctrlProps/ctrlProp83.xml"/><Relationship Id="rId54" Type="http://schemas.openxmlformats.org/officeDocument/2006/relationships/ctrlProp" Target="../ctrlProps/ctrlProp29.xml"/><Relationship Id="rId70" Type="http://schemas.openxmlformats.org/officeDocument/2006/relationships/ctrlProp" Target="../ctrlProps/ctrlProp45.xml"/><Relationship Id="rId75" Type="http://schemas.openxmlformats.org/officeDocument/2006/relationships/ctrlProp" Target="../ctrlProps/ctrlProp50.xml"/><Relationship Id="rId91" Type="http://schemas.openxmlformats.org/officeDocument/2006/relationships/ctrlProp" Target="../ctrlProps/ctrlProp66.xml"/><Relationship Id="rId96" Type="http://schemas.openxmlformats.org/officeDocument/2006/relationships/ctrlProp" Target="../ctrlProps/ctrlProp71.xml"/><Relationship Id="rId1" Type="http://schemas.openxmlformats.org/officeDocument/2006/relationships/hyperlink" Target="https://www.opm.gov/policy-data-oversight/hiring-information/competitive-hiring/" TargetMode="External"/><Relationship Id="rId6" Type="http://schemas.openxmlformats.org/officeDocument/2006/relationships/hyperlink" Target="https://www.opm.gov/policy-data-oversight/hiring-information/competitive-hiring/" TargetMode="External"/><Relationship Id="rId23" Type="http://schemas.openxmlformats.org/officeDocument/2006/relationships/hyperlink" Target="https://portal.secnav.navy.mil/orgs/MRA/DONHR/Recruitment/Pages/External-Recruitment-Program.aspx" TargetMode="External"/><Relationship Id="rId28" Type="http://schemas.openxmlformats.org/officeDocument/2006/relationships/ctrlProp" Target="../ctrlProps/ctrlProp3.xml"/><Relationship Id="rId49" Type="http://schemas.openxmlformats.org/officeDocument/2006/relationships/ctrlProp" Target="../ctrlProps/ctrlProp24.xml"/><Relationship Id="rId114" Type="http://schemas.openxmlformats.org/officeDocument/2006/relationships/ctrlProp" Target="../ctrlProps/ctrlProp89.xml"/><Relationship Id="rId119" Type="http://schemas.openxmlformats.org/officeDocument/2006/relationships/ctrlProp" Target="../ctrlProps/ctrlProp94.xml"/><Relationship Id="rId44" Type="http://schemas.openxmlformats.org/officeDocument/2006/relationships/ctrlProp" Target="../ctrlProps/ctrlProp19.xml"/><Relationship Id="rId60" Type="http://schemas.openxmlformats.org/officeDocument/2006/relationships/ctrlProp" Target="../ctrlProps/ctrlProp35.xml"/><Relationship Id="rId65" Type="http://schemas.openxmlformats.org/officeDocument/2006/relationships/ctrlProp" Target="../ctrlProps/ctrlProp40.xml"/><Relationship Id="rId81" Type="http://schemas.openxmlformats.org/officeDocument/2006/relationships/ctrlProp" Target="../ctrlProps/ctrlProp56.xml"/><Relationship Id="rId86" Type="http://schemas.openxmlformats.org/officeDocument/2006/relationships/ctrlProp" Target="../ctrlProps/ctrlProp61.xml"/><Relationship Id="rId4" Type="http://schemas.openxmlformats.org/officeDocument/2006/relationships/hyperlink" Target="https://www.ecfr.gov/cgi-bin/text-idx?SID=404f19a1c367c31c865023cbe48408e9&amp;mc=true&amp;node=se5.1.315_1601&amp;rgn=div8" TargetMode="External"/><Relationship Id="rId9" Type="http://schemas.openxmlformats.org/officeDocument/2006/relationships/hyperlink" Target="https://portal.secnav.navy.mil/orgs/MRA/DONHR/Recruitment/RPI%20Stuff/RPA%20Handling%20Guide%20Updates/Content.Outlook/AppData/Local/Microsoft/Windows/INetCache/Content.Outlook/Content.Outlook/AppData/Local/Microsoft/Windows/INetCache/Content.Outlook/Pages/USA-Hire.aspx" TargetMode="External"/><Relationship Id="rId13" Type="http://schemas.openxmlformats.org/officeDocument/2006/relationships/hyperlink" Target="https://www.opm.gov/policy-data-oversight/hiring-information/competitive-hiring/" TargetMode="External"/><Relationship Id="rId18" Type="http://schemas.openxmlformats.org/officeDocument/2006/relationships/hyperlink" Target="https://www.federalregister.gov/documents/2010/08/30/2010-21355/science-and-technology-reinvention-laboratory-personnel-management-demonstration-project-department" TargetMode="External"/><Relationship Id="rId39" Type="http://schemas.openxmlformats.org/officeDocument/2006/relationships/ctrlProp" Target="../ctrlProps/ctrlProp14.xml"/><Relationship Id="rId109" Type="http://schemas.openxmlformats.org/officeDocument/2006/relationships/ctrlProp" Target="../ctrlProps/ctrlProp84.xml"/><Relationship Id="rId34" Type="http://schemas.openxmlformats.org/officeDocument/2006/relationships/ctrlProp" Target="../ctrlProps/ctrlProp9.xml"/><Relationship Id="rId50" Type="http://schemas.openxmlformats.org/officeDocument/2006/relationships/ctrlProp" Target="../ctrlProps/ctrlProp25.xml"/><Relationship Id="rId55" Type="http://schemas.openxmlformats.org/officeDocument/2006/relationships/ctrlProp" Target="../ctrlProps/ctrlProp30.xml"/><Relationship Id="rId76" Type="http://schemas.openxmlformats.org/officeDocument/2006/relationships/ctrlProp" Target="../ctrlProps/ctrlProp51.xml"/><Relationship Id="rId97" Type="http://schemas.openxmlformats.org/officeDocument/2006/relationships/ctrlProp" Target="../ctrlProps/ctrlProp72.xml"/><Relationship Id="rId104" Type="http://schemas.openxmlformats.org/officeDocument/2006/relationships/ctrlProp" Target="../ctrlProps/ctrlProp79.xml"/><Relationship Id="rId120" Type="http://schemas.openxmlformats.org/officeDocument/2006/relationships/ctrlProp" Target="../ctrlProps/ctrlProp95.xml"/><Relationship Id="rId7" Type="http://schemas.openxmlformats.org/officeDocument/2006/relationships/hyperlink" Target="https://www.opm.gov/policy-data-oversight/hiring-information/competitive-hiring/" TargetMode="External"/><Relationship Id="rId71" Type="http://schemas.openxmlformats.org/officeDocument/2006/relationships/ctrlProp" Target="../ctrlProps/ctrlProp46.xml"/><Relationship Id="rId92" Type="http://schemas.openxmlformats.org/officeDocument/2006/relationships/ctrlProp" Target="../ctrlProps/ctrlProp67.xml"/><Relationship Id="rId2" Type="http://schemas.openxmlformats.org/officeDocument/2006/relationships/hyperlink" Target="https://www.opm.gov/policy-data-oversight/hiring-information/competitive-hiring/" TargetMode="External"/><Relationship Id="rId29" Type="http://schemas.openxmlformats.org/officeDocument/2006/relationships/ctrlProp" Target="../ctrlProps/ctrlProp4.xml"/><Relationship Id="rId24" Type="http://schemas.openxmlformats.org/officeDocument/2006/relationships/printerSettings" Target="../printerSettings/printerSettings2.bin"/><Relationship Id="rId40" Type="http://schemas.openxmlformats.org/officeDocument/2006/relationships/ctrlProp" Target="../ctrlProps/ctrlProp15.xml"/><Relationship Id="rId45" Type="http://schemas.openxmlformats.org/officeDocument/2006/relationships/ctrlProp" Target="../ctrlProps/ctrlProp20.xml"/><Relationship Id="rId66" Type="http://schemas.openxmlformats.org/officeDocument/2006/relationships/ctrlProp" Target="../ctrlProps/ctrlProp41.xml"/><Relationship Id="rId87" Type="http://schemas.openxmlformats.org/officeDocument/2006/relationships/ctrlProp" Target="../ctrlProps/ctrlProp62.xml"/><Relationship Id="rId110" Type="http://schemas.openxmlformats.org/officeDocument/2006/relationships/ctrlProp" Target="../ctrlProps/ctrlProp85.xml"/><Relationship Id="rId115" Type="http://schemas.openxmlformats.org/officeDocument/2006/relationships/ctrlProp" Target="../ctrlProps/ctrlProp90.xml"/><Relationship Id="rId61" Type="http://schemas.openxmlformats.org/officeDocument/2006/relationships/ctrlProp" Target="../ctrlProps/ctrlProp36.xml"/><Relationship Id="rId82" Type="http://schemas.openxmlformats.org/officeDocument/2006/relationships/ctrlProp" Target="../ctrlProps/ctrlProp57.xml"/><Relationship Id="rId19" Type="http://schemas.openxmlformats.org/officeDocument/2006/relationships/hyperlink" Target="https://www.usajobs.gov/Help/working-in-government/unique-hiring-paths/students/" TargetMode="External"/><Relationship Id="rId14" Type="http://schemas.openxmlformats.org/officeDocument/2006/relationships/hyperlink" Target="https://www.opm.gov/policy-data-oversight/hiring-information/competitive-hiring/" TargetMode="External"/><Relationship Id="rId30" Type="http://schemas.openxmlformats.org/officeDocument/2006/relationships/ctrlProp" Target="../ctrlProps/ctrlProp5.xml"/><Relationship Id="rId35" Type="http://schemas.openxmlformats.org/officeDocument/2006/relationships/ctrlProp" Target="../ctrlProps/ctrlProp10.xml"/><Relationship Id="rId56" Type="http://schemas.openxmlformats.org/officeDocument/2006/relationships/ctrlProp" Target="../ctrlProps/ctrlProp31.xml"/><Relationship Id="rId77" Type="http://schemas.openxmlformats.org/officeDocument/2006/relationships/ctrlProp" Target="../ctrlProps/ctrlProp52.xml"/><Relationship Id="rId100" Type="http://schemas.openxmlformats.org/officeDocument/2006/relationships/ctrlProp" Target="../ctrlProps/ctrlProp75.xml"/><Relationship Id="rId105" Type="http://schemas.openxmlformats.org/officeDocument/2006/relationships/ctrlProp" Target="../ctrlProps/ctrlProp80.xml"/><Relationship Id="rId8" Type="http://schemas.openxmlformats.org/officeDocument/2006/relationships/hyperlink" Target="https://www.opm.gov/policy-data-oversight/hiring-information/competitive-hiring/" TargetMode="External"/><Relationship Id="rId51" Type="http://schemas.openxmlformats.org/officeDocument/2006/relationships/ctrlProp" Target="../ctrlProps/ctrlProp26.xml"/><Relationship Id="rId72" Type="http://schemas.openxmlformats.org/officeDocument/2006/relationships/ctrlProp" Target="../ctrlProps/ctrlProp47.xml"/><Relationship Id="rId93" Type="http://schemas.openxmlformats.org/officeDocument/2006/relationships/ctrlProp" Target="../ctrlProps/ctrlProp68.xml"/><Relationship Id="rId98" Type="http://schemas.openxmlformats.org/officeDocument/2006/relationships/ctrlProp" Target="../ctrlProps/ctrlProp73.xml"/><Relationship Id="rId121" Type="http://schemas.openxmlformats.org/officeDocument/2006/relationships/ctrlProp" Target="../ctrlProps/ctrlProp96.xml"/><Relationship Id="rId3" Type="http://schemas.openxmlformats.org/officeDocument/2006/relationships/hyperlink" Target="https://www.usajobs.gov/Help/working-in-government/unique-hiring-paths/individuals-with-disabilities/" TargetMode="External"/><Relationship Id="rId25" Type="http://schemas.openxmlformats.org/officeDocument/2006/relationships/drawing" Target="../drawings/drawing2.xml"/><Relationship Id="rId46" Type="http://schemas.openxmlformats.org/officeDocument/2006/relationships/ctrlProp" Target="../ctrlProps/ctrlProp21.xml"/><Relationship Id="rId67" Type="http://schemas.openxmlformats.org/officeDocument/2006/relationships/ctrlProp" Target="../ctrlProps/ctrlProp42.xml"/><Relationship Id="rId116" Type="http://schemas.openxmlformats.org/officeDocument/2006/relationships/ctrlProp" Target="../ctrlProps/ctrlProp91.xml"/><Relationship Id="rId20" Type="http://schemas.openxmlformats.org/officeDocument/2006/relationships/hyperlink" Target="https://www.usajobs.gov/Help/working-in-government/unique-hiring-paths/students/" TargetMode="External"/><Relationship Id="rId41" Type="http://schemas.openxmlformats.org/officeDocument/2006/relationships/ctrlProp" Target="../ctrlProps/ctrlProp16.xml"/><Relationship Id="rId62" Type="http://schemas.openxmlformats.org/officeDocument/2006/relationships/ctrlProp" Target="../ctrlProps/ctrlProp37.xml"/><Relationship Id="rId83" Type="http://schemas.openxmlformats.org/officeDocument/2006/relationships/ctrlProp" Target="../ctrlProps/ctrlProp58.xml"/><Relationship Id="rId88" Type="http://schemas.openxmlformats.org/officeDocument/2006/relationships/ctrlProp" Target="../ctrlProps/ctrlProp63.xml"/><Relationship Id="rId111" Type="http://schemas.openxmlformats.org/officeDocument/2006/relationships/ctrlProp" Target="../ctrlProps/ctrlProp86.xml"/><Relationship Id="rId15" Type="http://schemas.openxmlformats.org/officeDocument/2006/relationships/hyperlink" Target="https://www.usajobs.gov/Help/working-in-government/service/" TargetMode="External"/><Relationship Id="rId36" Type="http://schemas.openxmlformats.org/officeDocument/2006/relationships/ctrlProp" Target="../ctrlProps/ctrlProp11.xml"/><Relationship Id="rId57" Type="http://schemas.openxmlformats.org/officeDocument/2006/relationships/ctrlProp" Target="../ctrlProps/ctrlProp32.xml"/><Relationship Id="rId106" Type="http://schemas.openxmlformats.org/officeDocument/2006/relationships/ctrlProp" Target="../ctrlProps/ctrlProp81.xml"/><Relationship Id="rId10" Type="http://schemas.openxmlformats.org/officeDocument/2006/relationships/hyperlink" Target="https://www.fedshirevets.gov/job/shav/" TargetMode="External"/><Relationship Id="rId31" Type="http://schemas.openxmlformats.org/officeDocument/2006/relationships/ctrlProp" Target="../ctrlProps/ctrlProp6.xml"/><Relationship Id="rId52" Type="http://schemas.openxmlformats.org/officeDocument/2006/relationships/ctrlProp" Target="../ctrlProps/ctrlProp27.xml"/><Relationship Id="rId73" Type="http://schemas.openxmlformats.org/officeDocument/2006/relationships/ctrlProp" Target="../ctrlProps/ctrlProp48.xml"/><Relationship Id="rId78" Type="http://schemas.openxmlformats.org/officeDocument/2006/relationships/ctrlProp" Target="../ctrlProps/ctrlProp53.xml"/><Relationship Id="rId94" Type="http://schemas.openxmlformats.org/officeDocument/2006/relationships/ctrlProp" Target="../ctrlProps/ctrlProp69.xml"/><Relationship Id="rId99" Type="http://schemas.openxmlformats.org/officeDocument/2006/relationships/ctrlProp" Target="../ctrlProps/ctrlProp74.xml"/><Relationship Id="rId101" Type="http://schemas.openxmlformats.org/officeDocument/2006/relationships/ctrlProp" Target="../ctrlProps/ctrlProp76.xml"/><Relationship Id="rId122" Type="http://schemas.openxmlformats.org/officeDocument/2006/relationships/ctrlProp" Target="../ctrlProps/ctrlProp9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N71"/>
  <sheetViews>
    <sheetView showGridLines="0" tabSelected="1" zoomScale="120" zoomScaleNormal="120" zoomScalePageLayoutView="120" workbookViewId="0">
      <selection activeCell="J12" sqref="J12"/>
    </sheetView>
  </sheetViews>
  <sheetFormatPr defaultColWidth="8.85546875" defaultRowHeight="16.5" x14ac:dyDescent="0.3"/>
  <cols>
    <col min="1" max="1" width="9" style="1" customWidth="1"/>
    <col min="2" max="2" width="29.5703125" style="1" customWidth="1"/>
    <col min="3" max="3" width="22.42578125" style="1" customWidth="1"/>
    <col min="4" max="4" width="18.85546875" style="1" customWidth="1"/>
    <col min="5" max="5" width="10" style="1" customWidth="1"/>
    <col min="6" max="6" width="6.42578125" style="1" hidden="1" customWidth="1"/>
    <col min="7" max="8" width="9.5703125" style="1" customWidth="1"/>
    <col min="9" max="9" width="9.140625" style="1" customWidth="1"/>
    <col min="10" max="10" width="20.140625" style="1" customWidth="1"/>
    <col min="11" max="16384" width="8.85546875" style="1"/>
  </cols>
  <sheetData>
    <row r="1" spans="1:14" ht="18.75" customHeight="1" x14ac:dyDescent="0.3">
      <c r="A1" s="297" t="s">
        <v>2799</v>
      </c>
      <c r="B1" s="298"/>
      <c r="C1" s="298"/>
      <c r="D1" s="298"/>
      <c r="E1" s="298"/>
      <c r="F1" s="298"/>
      <c r="G1" s="298"/>
      <c r="H1" s="299"/>
    </row>
    <row r="2" spans="1:14" ht="24" customHeight="1" x14ac:dyDescent="0.3">
      <c r="A2" s="308" t="s">
        <v>2768</v>
      </c>
      <c r="B2" s="309"/>
      <c r="C2" s="309"/>
      <c r="D2" s="309"/>
      <c r="E2" s="309"/>
      <c r="F2" s="309"/>
      <c r="G2" s="309"/>
      <c r="H2" s="310"/>
    </row>
    <row r="3" spans="1:14" ht="42" customHeight="1" x14ac:dyDescent="0.3">
      <c r="A3" s="311"/>
      <c r="B3" s="312"/>
      <c r="C3" s="312"/>
      <c r="D3" s="312"/>
      <c r="E3" s="312"/>
      <c r="F3" s="312"/>
      <c r="G3" s="312"/>
      <c r="H3" s="313"/>
    </row>
    <row r="4" spans="1:14" x14ac:dyDescent="0.3">
      <c r="A4" s="148" t="s">
        <v>206</v>
      </c>
      <c r="B4" s="201"/>
      <c r="C4" s="202" t="s">
        <v>207</v>
      </c>
      <c r="D4" s="203"/>
      <c r="E4" s="314" t="s">
        <v>2685</v>
      </c>
      <c r="F4" s="315"/>
      <c r="G4" s="316"/>
      <c r="H4" s="204"/>
    </row>
    <row r="5" spans="1:14" ht="18.75" customHeight="1" x14ac:dyDescent="0.3">
      <c r="A5" s="303" t="s">
        <v>189</v>
      </c>
      <c r="B5" s="149" t="s">
        <v>2206</v>
      </c>
      <c r="C5" s="300"/>
      <c r="D5" s="301"/>
      <c r="E5" s="301"/>
      <c r="F5" s="301"/>
      <c r="G5" s="301"/>
      <c r="H5" s="302"/>
    </row>
    <row r="6" spans="1:14" ht="18.75" customHeight="1" x14ac:dyDescent="0.3">
      <c r="A6" s="304"/>
      <c r="B6" s="149" t="s">
        <v>2205</v>
      </c>
      <c r="C6" s="199"/>
      <c r="D6" s="200" t="s">
        <v>2207</v>
      </c>
      <c r="E6" s="199"/>
      <c r="F6" s="200"/>
      <c r="G6" s="200" t="s">
        <v>2208</v>
      </c>
      <c r="H6" s="199"/>
      <c r="N6" s="89" t="str">
        <f>IF(E6="","0000",E6)</f>
        <v>0000</v>
      </c>
    </row>
    <row r="7" spans="1:14" ht="30" customHeight="1" x14ac:dyDescent="0.3">
      <c r="A7" s="304"/>
      <c r="B7" s="149" t="s">
        <v>198</v>
      </c>
      <c r="C7" s="205"/>
      <c r="D7" s="317" t="s">
        <v>2686</v>
      </c>
      <c r="E7" s="318"/>
      <c r="F7" s="199"/>
      <c r="G7" s="200" t="s">
        <v>2208</v>
      </c>
      <c r="H7" s="199"/>
    </row>
    <row r="8" spans="1:14" ht="21" customHeight="1" x14ac:dyDescent="0.3">
      <c r="A8" s="287"/>
      <c r="B8" s="149" t="s">
        <v>2687</v>
      </c>
      <c r="C8" s="305"/>
      <c r="D8" s="306"/>
      <c r="E8" s="306"/>
      <c r="F8" s="306"/>
      <c r="G8" s="306"/>
      <c r="H8" s="307"/>
    </row>
    <row r="9" spans="1:14" ht="18" customHeight="1" x14ac:dyDescent="0.3">
      <c r="A9" s="284" t="s">
        <v>237</v>
      </c>
      <c r="B9" s="150" t="s">
        <v>1</v>
      </c>
      <c r="C9" s="230"/>
      <c r="D9" s="254" t="s">
        <v>2</v>
      </c>
      <c r="E9" s="255"/>
      <c r="F9" s="256"/>
      <c r="G9" s="257" t="s">
        <v>65</v>
      </c>
      <c r="H9" s="288"/>
    </row>
    <row r="10" spans="1:14" ht="17.25" customHeight="1" x14ac:dyDescent="0.3">
      <c r="A10" s="285"/>
      <c r="B10" s="150" t="s">
        <v>3</v>
      </c>
      <c r="C10" s="230" t="s">
        <v>0</v>
      </c>
      <c r="D10" s="254" t="s">
        <v>4</v>
      </c>
      <c r="E10" s="255"/>
      <c r="F10" s="256"/>
      <c r="G10" s="293" t="s">
        <v>65</v>
      </c>
      <c r="H10" s="288"/>
    </row>
    <row r="11" spans="1:14" ht="15.75" customHeight="1" x14ac:dyDescent="0.3">
      <c r="A11" s="285"/>
      <c r="B11" s="150" t="s">
        <v>5</v>
      </c>
      <c r="C11" s="230" t="s">
        <v>0</v>
      </c>
      <c r="D11" s="254" t="s">
        <v>6</v>
      </c>
      <c r="E11" s="255"/>
      <c r="F11" s="256"/>
      <c r="G11" s="289" t="s">
        <v>65</v>
      </c>
      <c r="H11" s="288"/>
    </row>
    <row r="12" spans="1:14" ht="17.25" customHeight="1" x14ac:dyDescent="0.3">
      <c r="A12" s="285"/>
      <c r="B12" s="150" t="s">
        <v>7</v>
      </c>
      <c r="C12" s="230"/>
      <c r="D12" s="259" t="s">
        <v>8</v>
      </c>
      <c r="E12" s="260"/>
      <c r="F12" s="261"/>
      <c r="G12" s="289" t="s">
        <v>76</v>
      </c>
      <c r="H12" s="288"/>
    </row>
    <row r="13" spans="1:14" ht="18" customHeight="1" x14ac:dyDescent="0.3">
      <c r="A13" s="285"/>
      <c r="B13" s="150" t="s">
        <v>9</v>
      </c>
      <c r="C13" s="230" t="s">
        <v>0</v>
      </c>
      <c r="D13" s="254" t="s">
        <v>10</v>
      </c>
      <c r="E13" s="255"/>
      <c r="F13" s="256"/>
      <c r="G13" s="257" t="s">
        <v>2183</v>
      </c>
      <c r="H13" s="296"/>
    </row>
    <row r="14" spans="1:14" ht="17.25" customHeight="1" x14ac:dyDescent="0.3">
      <c r="A14" s="285"/>
      <c r="B14" s="150" t="s">
        <v>11</v>
      </c>
      <c r="C14" s="234" t="s">
        <v>65</v>
      </c>
      <c r="D14" s="254" t="s">
        <v>12</v>
      </c>
      <c r="E14" s="255"/>
      <c r="F14" s="256"/>
      <c r="G14" s="257" t="s">
        <v>65</v>
      </c>
      <c r="H14" s="258"/>
    </row>
    <row r="15" spans="1:14" ht="15.95" customHeight="1" x14ac:dyDescent="0.3">
      <c r="A15" s="285"/>
      <c r="B15" s="150" t="s">
        <v>13</v>
      </c>
      <c r="C15" s="116" t="s">
        <v>0</v>
      </c>
      <c r="D15" s="290" t="s">
        <v>14</v>
      </c>
      <c r="E15" s="291"/>
      <c r="F15" s="292"/>
      <c r="G15" s="257" t="s">
        <v>65</v>
      </c>
      <c r="H15" s="258"/>
    </row>
    <row r="16" spans="1:14" ht="17.25" customHeight="1" x14ac:dyDescent="0.3">
      <c r="A16" s="285"/>
      <c r="B16" s="151" t="s">
        <v>143</v>
      </c>
      <c r="C16" s="117"/>
      <c r="D16" s="323" t="s">
        <v>216</v>
      </c>
      <c r="E16" s="324"/>
      <c r="F16" s="325"/>
      <c r="G16" s="257" t="s">
        <v>65</v>
      </c>
      <c r="H16" s="258"/>
    </row>
    <row r="17" spans="1:9" ht="18" customHeight="1" x14ac:dyDescent="0.3">
      <c r="A17" s="285"/>
      <c r="B17" s="150" t="s">
        <v>15</v>
      </c>
      <c r="D17" s="326" t="s">
        <v>16</v>
      </c>
      <c r="E17" s="327"/>
      <c r="F17" s="328"/>
      <c r="G17" s="257" t="s">
        <v>0</v>
      </c>
      <c r="H17" s="258"/>
    </row>
    <row r="18" spans="1:9" ht="17.25" customHeight="1" x14ac:dyDescent="0.3">
      <c r="A18" s="285"/>
      <c r="B18" s="151" t="s">
        <v>140</v>
      </c>
      <c r="C18" s="117"/>
      <c r="D18" s="254" t="s">
        <v>24</v>
      </c>
      <c r="E18" s="255"/>
      <c r="F18" s="256"/>
      <c r="G18" s="257" t="s">
        <v>65</v>
      </c>
      <c r="H18" s="288"/>
    </row>
    <row r="19" spans="1:9" ht="17.25" customHeight="1" x14ac:dyDescent="0.3">
      <c r="A19" s="285"/>
      <c r="B19" s="152" t="s">
        <v>17</v>
      </c>
      <c r="C19" s="232" t="s">
        <v>65</v>
      </c>
      <c r="D19" s="254" t="s">
        <v>18</v>
      </c>
      <c r="E19" s="255"/>
      <c r="F19" s="256"/>
      <c r="G19" s="289" t="s">
        <v>65</v>
      </c>
      <c r="H19" s="288"/>
    </row>
    <row r="20" spans="1:9" ht="15.95" customHeight="1" x14ac:dyDescent="0.3">
      <c r="A20" s="285"/>
      <c r="B20" s="152" t="s">
        <v>19</v>
      </c>
      <c r="C20" s="232" t="s">
        <v>65</v>
      </c>
      <c r="D20" s="290" t="s">
        <v>20</v>
      </c>
      <c r="E20" s="291"/>
      <c r="F20" s="292"/>
      <c r="G20" s="321" t="s">
        <v>65</v>
      </c>
      <c r="H20" s="322"/>
    </row>
    <row r="21" spans="1:9" ht="15.95" customHeight="1" x14ac:dyDescent="0.3">
      <c r="A21" s="285"/>
      <c r="B21" s="152" t="s">
        <v>21</v>
      </c>
      <c r="C21" s="232" t="s">
        <v>65</v>
      </c>
      <c r="D21" s="254" t="s">
        <v>22</v>
      </c>
      <c r="E21" s="255"/>
      <c r="F21" s="256"/>
      <c r="G21" s="289" t="s">
        <v>65</v>
      </c>
      <c r="H21" s="288"/>
    </row>
    <row r="22" spans="1:9" ht="28.5" customHeight="1" x14ac:dyDescent="0.3">
      <c r="A22" s="285"/>
      <c r="B22" s="152" t="s">
        <v>2180</v>
      </c>
      <c r="C22" s="234" t="s">
        <v>65</v>
      </c>
      <c r="D22" s="254" t="s">
        <v>180</v>
      </c>
      <c r="E22" s="255"/>
      <c r="F22" s="256"/>
      <c r="G22" s="294"/>
      <c r="H22" s="295"/>
    </row>
    <row r="23" spans="1:9" ht="18.75" customHeight="1" x14ac:dyDescent="0.3">
      <c r="A23" s="286"/>
      <c r="B23" s="153" t="s">
        <v>238</v>
      </c>
      <c r="C23" s="233" t="s">
        <v>65</v>
      </c>
      <c r="D23" s="279" t="s">
        <v>241</v>
      </c>
      <c r="E23" s="280"/>
      <c r="F23" s="139"/>
      <c r="G23" s="277" t="s">
        <v>65</v>
      </c>
      <c r="H23" s="281"/>
    </row>
    <row r="24" spans="1:9" ht="19.5" customHeight="1" x14ac:dyDescent="0.3">
      <c r="A24" s="286"/>
      <c r="B24" s="153" t="s">
        <v>239</v>
      </c>
      <c r="C24" s="232" t="s">
        <v>65</v>
      </c>
      <c r="D24" s="279" t="s">
        <v>242</v>
      </c>
      <c r="E24" s="280"/>
      <c r="F24" s="229"/>
      <c r="G24" s="282"/>
      <c r="H24" s="283"/>
    </row>
    <row r="25" spans="1:9" ht="21.75" customHeight="1" x14ac:dyDescent="0.3">
      <c r="A25" s="286"/>
      <c r="B25" s="153" t="s">
        <v>2159</v>
      </c>
      <c r="C25" s="233" t="s">
        <v>65</v>
      </c>
      <c r="D25" s="279" t="s">
        <v>2181</v>
      </c>
      <c r="E25" s="280"/>
      <c r="F25" s="229"/>
      <c r="G25" s="277"/>
      <c r="H25" s="281"/>
    </row>
    <row r="26" spans="1:9" ht="21.75" customHeight="1" x14ac:dyDescent="0.3">
      <c r="A26" s="286"/>
      <c r="B26" s="153" t="s">
        <v>244</v>
      </c>
      <c r="C26" s="233" t="s">
        <v>65</v>
      </c>
      <c r="D26" s="343" t="s">
        <v>2346</v>
      </c>
      <c r="E26" s="344"/>
      <c r="F26" s="229"/>
      <c r="G26" s="277" t="s">
        <v>65</v>
      </c>
      <c r="H26" s="281"/>
    </row>
    <row r="27" spans="1:9" ht="18" customHeight="1" x14ac:dyDescent="0.3">
      <c r="A27" s="286"/>
      <c r="B27" s="153" t="s">
        <v>245</v>
      </c>
      <c r="C27" s="233" t="s">
        <v>65</v>
      </c>
      <c r="D27" s="279" t="s">
        <v>2182</v>
      </c>
      <c r="E27" s="280"/>
      <c r="F27" s="229"/>
      <c r="G27" s="277" t="s">
        <v>65</v>
      </c>
      <c r="H27" s="281"/>
    </row>
    <row r="28" spans="1:9" ht="21" customHeight="1" x14ac:dyDescent="0.3">
      <c r="A28" s="286"/>
      <c r="B28" s="152" t="s">
        <v>246</v>
      </c>
      <c r="C28" s="232" t="s">
        <v>65</v>
      </c>
      <c r="D28" s="262" t="s">
        <v>2004</v>
      </c>
      <c r="E28" s="263"/>
      <c r="F28" s="229"/>
      <c r="G28" s="277" t="s">
        <v>65</v>
      </c>
      <c r="H28" s="281"/>
    </row>
    <row r="29" spans="1:9" ht="20.25" customHeight="1" x14ac:dyDescent="0.3">
      <c r="A29" s="286"/>
      <c r="B29" s="153" t="s">
        <v>247</v>
      </c>
      <c r="C29" s="233"/>
      <c r="D29" s="262" t="s">
        <v>240</v>
      </c>
      <c r="E29" s="263"/>
      <c r="F29" s="229"/>
      <c r="G29" s="277" t="s">
        <v>65</v>
      </c>
      <c r="H29" s="281"/>
    </row>
    <row r="30" spans="1:9" ht="23.25" customHeight="1" x14ac:dyDescent="0.3">
      <c r="A30" s="287"/>
      <c r="B30" s="153" t="s">
        <v>248</v>
      </c>
      <c r="C30" s="233"/>
      <c r="D30" s="279" t="s">
        <v>249</v>
      </c>
      <c r="E30" s="280"/>
      <c r="F30" s="229"/>
      <c r="G30" s="277" t="s">
        <v>65</v>
      </c>
      <c r="H30" s="278"/>
    </row>
    <row r="31" spans="1:9" ht="26.25" customHeight="1" x14ac:dyDescent="0.3">
      <c r="A31" s="329" t="s">
        <v>211</v>
      </c>
      <c r="B31" s="153" t="s">
        <v>25</v>
      </c>
      <c r="C31" s="232" t="s">
        <v>99</v>
      </c>
      <c r="D31" s="259" t="s">
        <v>26</v>
      </c>
      <c r="E31" s="260"/>
      <c r="F31" s="261"/>
      <c r="G31" s="271"/>
      <c r="H31" s="272"/>
      <c r="I31" s="147"/>
    </row>
    <row r="32" spans="1:9" ht="26.25" customHeight="1" x14ac:dyDescent="0.3">
      <c r="A32" s="330"/>
      <c r="B32" s="153" t="s">
        <v>32</v>
      </c>
      <c r="C32" s="233" t="s">
        <v>99</v>
      </c>
      <c r="D32" s="279" t="s">
        <v>33</v>
      </c>
      <c r="E32" s="339"/>
      <c r="F32" s="340"/>
      <c r="G32" s="337"/>
      <c r="H32" s="338"/>
      <c r="I32" s="147"/>
    </row>
    <row r="33" spans="1:9" ht="15.75" customHeight="1" x14ac:dyDescent="0.3">
      <c r="A33" s="330"/>
      <c r="B33" s="150" t="s">
        <v>188</v>
      </c>
      <c r="C33" s="234" t="s">
        <v>65</v>
      </c>
      <c r="D33" s="259" t="s">
        <v>26</v>
      </c>
      <c r="E33" s="260"/>
      <c r="F33" s="261"/>
      <c r="G33" s="271"/>
      <c r="H33" s="272"/>
      <c r="I33" s="16"/>
    </row>
    <row r="34" spans="1:9" ht="18.75" customHeight="1" x14ac:dyDescent="0.3">
      <c r="A34" s="330"/>
      <c r="B34" s="150" t="s">
        <v>28</v>
      </c>
      <c r="C34" s="234" t="s">
        <v>65</v>
      </c>
      <c r="D34" s="259" t="s">
        <v>26</v>
      </c>
      <c r="E34" s="260"/>
      <c r="F34" s="261"/>
      <c r="G34" s="289"/>
      <c r="H34" s="288"/>
      <c r="I34" s="147"/>
    </row>
    <row r="35" spans="1:9" ht="27" customHeight="1" x14ac:dyDescent="0.3">
      <c r="A35" s="330"/>
      <c r="B35" s="150" t="s">
        <v>29</v>
      </c>
      <c r="C35" s="234" t="s">
        <v>65</v>
      </c>
      <c r="D35" s="269" t="s">
        <v>2397</v>
      </c>
      <c r="E35" s="270"/>
      <c r="F35" s="229"/>
      <c r="G35" s="334" t="s">
        <v>65</v>
      </c>
      <c r="H35" s="335"/>
      <c r="I35" s="147"/>
    </row>
    <row r="36" spans="1:9" ht="17.25" customHeight="1" x14ac:dyDescent="0.3">
      <c r="A36" s="330"/>
      <c r="B36" s="225" t="s">
        <v>30</v>
      </c>
      <c r="C36" s="234" t="s">
        <v>65</v>
      </c>
      <c r="D36" s="259" t="s">
        <v>31</v>
      </c>
      <c r="E36" s="260"/>
      <c r="F36" s="261"/>
      <c r="G36" s="257" t="s">
        <v>65</v>
      </c>
      <c r="H36" s="296"/>
      <c r="I36" s="147"/>
    </row>
    <row r="37" spans="1:9" ht="32.25" customHeight="1" x14ac:dyDescent="0.3">
      <c r="A37" s="330"/>
      <c r="B37" s="206" t="s">
        <v>2682</v>
      </c>
      <c r="C37" s="232" t="s">
        <v>65</v>
      </c>
      <c r="D37" s="266" t="s">
        <v>2777</v>
      </c>
      <c r="E37" s="267"/>
      <c r="F37" s="268"/>
      <c r="G37" s="275" t="s">
        <v>65</v>
      </c>
      <c r="H37" s="336"/>
      <c r="I37" s="147"/>
    </row>
    <row r="38" spans="1:9" ht="26.25" customHeight="1" x14ac:dyDescent="0.3">
      <c r="A38" s="330"/>
      <c r="B38" s="206"/>
      <c r="C38" s="232"/>
      <c r="D38" s="273" t="s">
        <v>2778</v>
      </c>
      <c r="E38" s="274"/>
      <c r="F38" s="239"/>
      <c r="G38" s="275" t="s">
        <v>65</v>
      </c>
      <c r="H38" s="276"/>
      <c r="I38" s="147"/>
    </row>
    <row r="39" spans="1:9" ht="25.5" customHeight="1" x14ac:dyDescent="0.3">
      <c r="A39" s="330"/>
      <c r="B39" s="224" t="s">
        <v>2326</v>
      </c>
      <c r="C39" s="232" t="s">
        <v>65</v>
      </c>
      <c r="D39" s="262" t="s">
        <v>35</v>
      </c>
      <c r="E39" s="263"/>
      <c r="F39" s="154"/>
      <c r="G39" s="264" t="s">
        <v>65</v>
      </c>
      <c r="H39" s="265"/>
      <c r="I39" s="147"/>
    </row>
    <row r="40" spans="1:9" x14ac:dyDescent="0.3">
      <c r="A40" s="330"/>
      <c r="B40" s="236" t="s">
        <v>2062</v>
      </c>
      <c r="C40" s="232" t="s">
        <v>65</v>
      </c>
      <c r="D40" s="341" t="s">
        <v>2063</v>
      </c>
      <c r="E40" s="342"/>
      <c r="F40" s="237"/>
      <c r="G40" s="294" t="s">
        <v>65</v>
      </c>
      <c r="H40" s="319"/>
      <c r="I40" s="147"/>
    </row>
    <row r="41" spans="1:9" ht="25.5" x14ac:dyDescent="0.3">
      <c r="A41" s="330"/>
      <c r="B41" s="152" t="s">
        <v>2417</v>
      </c>
      <c r="C41" s="185" t="s">
        <v>65</v>
      </c>
      <c r="D41" s="290" t="s">
        <v>2407</v>
      </c>
      <c r="E41" s="332"/>
      <c r="F41" s="231"/>
      <c r="G41" s="289" t="s">
        <v>65</v>
      </c>
      <c r="H41" s="333"/>
      <c r="I41" s="147"/>
    </row>
    <row r="42" spans="1:9" ht="39.75" customHeight="1" x14ac:dyDescent="0.3">
      <c r="A42" s="330"/>
      <c r="B42" s="238" t="s">
        <v>2766</v>
      </c>
      <c r="C42" s="185" t="s">
        <v>65</v>
      </c>
      <c r="D42" s="266" t="s">
        <v>2788</v>
      </c>
      <c r="E42" s="320"/>
      <c r="F42" s="249"/>
      <c r="G42" s="275" t="s">
        <v>65</v>
      </c>
      <c r="H42" s="276"/>
      <c r="I42" s="147"/>
    </row>
    <row r="43" spans="1:9" ht="46.5" customHeight="1" x14ac:dyDescent="0.3">
      <c r="A43" s="331"/>
      <c r="B43" s="248"/>
      <c r="C43" s="248"/>
      <c r="D43" s="253" t="s">
        <v>2796</v>
      </c>
      <c r="E43" s="253"/>
      <c r="F43" s="253"/>
      <c r="G43" s="253"/>
      <c r="H43" s="250"/>
      <c r="I43" s="147"/>
    </row>
    <row r="44" spans="1:9" x14ac:dyDescent="0.3">
      <c r="A44" s="147"/>
      <c r="B44" s="147"/>
      <c r="C44" s="147"/>
      <c r="D44" s="147"/>
      <c r="E44" s="147"/>
      <c r="F44" s="147"/>
      <c r="G44" s="147"/>
      <c r="H44" s="147"/>
      <c r="I44" s="147"/>
    </row>
    <row r="47" spans="1:9" ht="15.6" customHeight="1" x14ac:dyDescent="0.3"/>
    <row r="48" spans="1:9" ht="16.5" customHeight="1" x14ac:dyDescent="0.3"/>
    <row r="49" spans="4:4" ht="16.5" customHeight="1" x14ac:dyDescent="0.3"/>
    <row r="50" spans="4:4" ht="16.5" customHeight="1" x14ac:dyDescent="0.3"/>
    <row r="51" spans="4:4" ht="16.5" customHeight="1" x14ac:dyDescent="0.3"/>
    <row r="52" spans="4:4" ht="16.5" customHeight="1" x14ac:dyDescent="0.3"/>
    <row r="53" spans="4:4" ht="16.5" customHeight="1" x14ac:dyDescent="0.3"/>
    <row r="54" spans="4:4" ht="16.5" customHeight="1" x14ac:dyDescent="0.3"/>
    <row r="55" spans="4:4" ht="24" customHeight="1" x14ac:dyDescent="0.3"/>
    <row r="56" spans="4:4" ht="23.25" customHeight="1" x14ac:dyDescent="0.3"/>
    <row r="57" spans="4:4" ht="25.5" customHeight="1" x14ac:dyDescent="0.3"/>
    <row r="58" spans="4:4" ht="15.6" customHeight="1" x14ac:dyDescent="0.3"/>
    <row r="59" spans="4:4" ht="15.6" customHeight="1" x14ac:dyDescent="0.3"/>
    <row r="60" spans="4:4" ht="16.5" customHeight="1" x14ac:dyDescent="0.3"/>
    <row r="61" spans="4:4" ht="16.5" customHeight="1" x14ac:dyDescent="0.3"/>
    <row r="62" spans="4:4" ht="15.6" customHeight="1" x14ac:dyDescent="0.3"/>
    <row r="63" spans="4:4" ht="16.5" customHeight="1" x14ac:dyDescent="0.3"/>
    <row r="64" spans="4:4" ht="15.95" customHeight="1" x14ac:dyDescent="0.3">
      <c r="D64" s="1" t="str">
        <f>IF(AND('Position Build'!C6="GS",'Position Build'!C29="Competitive"),"Multiple Hurdles Required","Not required")</f>
        <v>Not required</v>
      </c>
    </row>
    <row r="65" ht="17.25" customHeight="1" x14ac:dyDescent="0.3"/>
    <row r="66" ht="15.95" customHeight="1" x14ac:dyDescent="0.3"/>
    <row r="67" ht="15.95" customHeight="1" x14ac:dyDescent="0.3"/>
    <row r="68" ht="29.45" customHeight="1" x14ac:dyDescent="0.3"/>
    <row r="69" ht="17.25" customHeight="1" x14ac:dyDescent="0.3"/>
    <row r="70" ht="80.25" customHeight="1" x14ac:dyDescent="0.3"/>
    <row r="71" ht="17.25" customHeight="1" x14ac:dyDescent="0.3"/>
  </sheetData>
  <mergeCells count="78">
    <mergeCell ref="D29:E29"/>
    <mergeCell ref="G28:H28"/>
    <mergeCell ref="D24:E24"/>
    <mergeCell ref="D25:E25"/>
    <mergeCell ref="D27:E27"/>
    <mergeCell ref="D28:E28"/>
    <mergeCell ref="D26:E26"/>
    <mergeCell ref="G23:H23"/>
    <mergeCell ref="G25:H25"/>
    <mergeCell ref="G26:H26"/>
    <mergeCell ref="G27:H27"/>
    <mergeCell ref="A31:A43"/>
    <mergeCell ref="D41:E41"/>
    <mergeCell ref="G41:H41"/>
    <mergeCell ref="D31:F31"/>
    <mergeCell ref="G35:H35"/>
    <mergeCell ref="G36:H36"/>
    <mergeCell ref="G37:H37"/>
    <mergeCell ref="G32:H32"/>
    <mergeCell ref="D36:F36"/>
    <mergeCell ref="D32:F32"/>
    <mergeCell ref="G31:H31"/>
    <mergeCell ref="D40:E40"/>
    <mergeCell ref="G40:H40"/>
    <mergeCell ref="G34:H34"/>
    <mergeCell ref="D42:E42"/>
    <mergeCell ref="G42:H42"/>
    <mergeCell ref="D13:F13"/>
    <mergeCell ref="G20:H20"/>
    <mergeCell ref="G21:H21"/>
    <mergeCell ref="D14:F14"/>
    <mergeCell ref="D21:F21"/>
    <mergeCell ref="D16:F16"/>
    <mergeCell ref="D17:F17"/>
    <mergeCell ref="D20:F20"/>
    <mergeCell ref="D18:F18"/>
    <mergeCell ref="G14:H14"/>
    <mergeCell ref="G15:H15"/>
    <mergeCell ref="G16:H16"/>
    <mergeCell ref="A1:H1"/>
    <mergeCell ref="C5:H5"/>
    <mergeCell ref="A5:A8"/>
    <mergeCell ref="C8:H8"/>
    <mergeCell ref="A2:H3"/>
    <mergeCell ref="E4:G4"/>
    <mergeCell ref="D7:E7"/>
    <mergeCell ref="A9:A30"/>
    <mergeCell ref="D9:F9"/>
    <mergeCell ref="D19:F19"/>
    <mergeCell ref="D10:F10"/>
    <mergeCell ref="G18:H18"/>
    <mergeCell ref="D12:F12"/>
    <mergeCell ref="G19:H19"/>
    <mergeCell ref="D30:E30"/>
    <mergeCell ref="G9:H9"/>
    <mergeCell ref="D15:F15"/>
    <mergeCell ref="G10:H10"/>
    <mergeCell ref="G11:H11"/>
    <mergeCell ref="D11:F11"/>
    <mergeCell ref="G22:H22"/>
    <mergeCell ref="G12:H12"/>
    <mergeCell ref="G13:H13"/>
    <mergeCell ref="D43:G43"/>
    <mergeCell ref="D22:F22"/>
    <mergeCell ref="G17:H17"/>
    <mergeCell ref="D33:F33"/>
    <mergeCell ref="D34:F34"/>
    <mergeCell ref="D39:E39"/>
    <mergeCell ref="G39:H39"/>
    <mergeCell ref="D37:F37"/>
    <mergeCell ref="D35:E35"/>
    <mergeCell ref="G33:H33"/>
    <mergeCell ref="D38:E38"/>
    <mergeCell ref="G38:H38"/>
    <mergeCell ref="G30:H30"/>
    <mergeCell ref="D23:E23"/>
    <mergeCell ref="G29:H29"/>
    <mergeCell ref="G24:H24"/>
  </mergeCells>
  <conditionalFormatting sqref="C18">
    <cfRule type="containsBlanks" dxfId="20" priority="1">
      <formula>LEN(TRIM(C18))=0</formula>
    </cfRule>
  </conditionalFormatting>
  <dataValidations count="2">
    <dataValidation type="list" allowBlank="1" showInputMessage="1" showErrorMessage="1" sqref="H37" xr:uid="{00000000-0002-0000-0000-000000000000}">
      <formula1>$C$86:$C$92</formula1>
    </dataValidation>
    <dataValidation type="textLength" allowBlank="1" showInputMessage="1" showErrorMessage="1" sqref="C18" xr:uid="{3B8FE0D3-72B1-4240-9C97-087980E442EE}">
      <formula1>7</formula1>
      <formula2>11</formula2>
    </dataValidation>
  </dataValidations>
  <hyperlinks>
    <hyperlink ref="B40" r:id="rId1" xr:uid="{00000000-0004-0000-0000-000000000000}"/>
    <hyperlink ref="B36" r:id="rId2" xr:uid="{00000000-0004-0000-0000-000001000000}"/>
    <hyperlink ref="B39" r:id="rId3" display="Acquisition Position/Career Level" xr:uid="{00000000-0004-0000-0000-000002000000}"/>
    <hyperlink ref="D39:E39" r:id="rId4" display="State Criminal History Repository Check" xr:uid="{00000000-0004-0000-0000-000003000000}"/>
    <hyperlink ref="D28:E28" r:id="rId5" location="url=Overview" display="Position Sensitivity and Risk" xr:uid="{00000000-0004-0000-0000-000004000000}"/>
    <hyperlink ref="D29:E29" r:id="rId6" display="Sensitivity Criterion" xr:uid="{00000000-0004-0000-0000-000005000000}"/>
    <hyperlink ref="B37" r:id="rId7" display="Cyberspace Workforce " xr:uid="{00000000-0004-0000-0000-000006000000}"/>
    <hyperlink ref="B42" r:id="rId8" xr:uid="{B1E57A9B-B890-49DC-81FF-CBD8DE41616C}"/>
  </hyperlinks>
  <printOptions horizontalCentered="1"/>
  <pageMargins left="0.35" right="0.35" top="0.5" bottom="0.5" header="0.3" footer="0.3"/>
  <pageSetup scale="89" fitToHeight="0" orientation="portrait" r:id="rId9"/>
  <headerFooter>
    <oddFooter>&amp;C&amp;P of &amp;N&amp;RDON Position Build Checklist - Updated7 Nov 2022</oddFooter>
  </headerFooter>
  <drawing r:id="rId10"/>
  <legacyDrawing r:id="rId11"/>
  <mc:AlternateContent xmlns:mc="http://schemas.openxmlformats.org/markup-compatibility/2006">
    <mc:Choice Requires="x14">
      <controls>
        <mc:AlternateContent xmlns:mc="http://schemas.openxmlformats.org/markup-compatibility/2006">
          <mc:Choice Requires="x14">
            <control shapeId="8207" r:id="rId12" name="Check Box 15">
              <controlPr defaultSize="0" autoFill="0" autoLine="0" autoPict="0">
                <anchor moveWithCells="1">
                  <from>
                    <xdr:col>7</xdr:col>
                    <xdr:colOff>238125</xdr:colOff>
                    <xdr:row>42</xdr:row>
                    <xdr:rowOff>57150</xdr:rowOff>
                  </from>
                  <to>
                    <xdr:col>8</xdr:col>
                    <xdr:colOff>123825</xdr:colOff>
                    <xdr:row>42</xdr:row>
                    <xdr:rowOff>504825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9">
        <x14:dataValidation type="list" allowBlank="1" showInputMessage="1" showErrorMessage="1" xr:uid="{00000000-0002-0000-0000-000001000000}">
          <x14:formula1>
            <xm:f>'Drop Downs'!$A$62:$A$64</xm:f>
          </x14:formula1>
          <xm:sqref>G14:H14</xm:sqref>
        </x14:dataValidation>
        <x14:dataValidation type="list" allowBlank="1" showInputMessage="1" showErrorMessage="1" xr:uid="{00000000-0002-0000-0000-000002000000}">
          <x14:formula1>
            <xm:f>'Drop Downs'!$A$44:$A$46</xm:f>
          </x14:formula1>
          <xm:sqref>G12:H12</xm:sqref>
        </x14:dataValidation>
        <x14:dataValidation type="list" allowBlank="1" showInputMessage="1" showErrorMessage="1" xr:uid="{00000000-0002-0000-0000-000003000000}">
          <x14:formula1>
            <xm:f>'Drop Downs'!$C$93:$C$94</xm:f>
          </x14:formula1>
          <xm:sqref>C40</xm:sqref>
        </x14:dataValidation>
        <x14:dataValidation type="list" allowBlank="1" showInputMessage="1" showErrorMessage="1" xr:uid="{00000000-0002-0000-0000-000004000000}">
          <x14:formula1>
            <xm:f>'Drop Downs'!$A$2:$A$5</xm:f>
          </x14:formula1>
          <xm:sqref>C14</xm:sqref>
        </x14:dataValidation>
        <x14:dataValidation type="list" allowBlank="1" showInputMessage="1" showErrorMessage="1" xr:uid="{00000000-0002-0000-0000-000005000000}">
          <x14:formula1>
            <xm:f>'Drop Downs'!$A$8:$A$12</xm:f>
          </x14:formula1>
          <xm:sqref>C19</xm:sqref>
        </x14:dataValidation>
        <x14:dataValidation type="list" allowBlank="1" showInputMessage="1" showErrorMessage="1" xr:uid="{00000000-0002-0000-0000-000006000000}">
          <x14:formula1>
            <xm:f>'Drop Downs'!$A$15:$A$18</xm:f>
          </x14:formula1>
          <xm:sqref>C20</xm:sqref>
        </x14:dataValidation>
        <x14:dataValidation type="list" allowBlank="1" showInputMessage="1" showErrorMessage="1" xr:uid="{00000000-0002-0000-0000-000007000000}">
          <x14:formula1>
            <xm:f>'Drop Downs'!$A$21:$A$25</xm:f>
          </x14:formula1>
          <xm:sqref>C21</xm:sqref>
        </x14:dataValidation>
        <x14:dataValidation type="list" allowBlank="1" showInputMessage="1" showErrorMessage="1" xr:uid="{00000000-0002-0000-0000-000008000000}">
          <x14:formula1>
            <xm:f>'Drop Downs'!$A$57:$A$59</xm:f>
          </x14:formula1>
          <xm:sqref>C22</xm:sqref>
        </x14:dataValidation>
        <x14:dataValidation type="list" allowBlank="1" showInputMessage="1" showErrorMessage="1" xr:uid="{00000000-0002-0000-0000-000009000000}">
          <x14:formula1>
            <xm:f>'Drop Downs'!$C$92:$C$94</xm:f>
          </x14:formula1>
          <xm:sqref>G16:H16</xm:sqref>
        </x14:dataValidation>
        <x14:dataValidation type="list" allowBlank="1" showInputMessage="1" showErrorMessage="1" xr:uid="{00000000-0002-0000-0000-00000A000000}">
          <x14:formula1>
            <xm:f>'Drop Downs'!$C$107:$C$109</xm:f>
          </x14:formula1>
          <xm:sqref>G39:H39</xm:sqref>
        </x14:dataValidation>
        <x14:dataValidation type="list" allowBlank="1" showInputMessage="1" showErrorMessage="1" xr:uid="{00000000-0002-0000-0000-00000B000000}">
          <x14:formula1>
            <xm:f>'Drop Downs'!$A$132:$A$138</xm:f>
          </x14:formula1>
          <xm:sqref>C26</xm:sqref>
        </x14:dataValidation>
        <x14:dataValidation type="list" allowBlank="1" showInputMessage="1" showErrorMessage="1" xr:uid="{00000000-0002-0000-0000-00000C000000}">
          <x14:formula1>
            <xm:f>'Drop Downs'!$A$141:$A$145</xm:f>
          </x14:formula1>
          <xm:sqref>C28</xm:sqref>
        </x14:dataValidation>
        <x14:dataValidation type="list" allowBlank="1" showInputMessage="1" showErrorMessage="1" xr:uid="{00000000-0002-0000-0000-00000D000000}">
          <x14:formula1>
            <xm:f>'Drop Downs'!$C$148:$C$162</xm:f>
          </x14:formula1>
          <xm:sqref>G29:H29</xm:sqref>
        </x14:dataValidation>
        <x14:dataValidation type="list" allowBlank="1" showInputMessage="1" showErrorMessage="1" xr:uid="{00000000-0002-0000-0000-00000E000000}">
          <x14:formula1>
            <xm:f>'Drop Downs'!$C$125:$C$127</xm:f>
          </x14:formula1>
          <xm:sqref>G23:H23</xm:sqref>
        </x14:dataValidation>
        <x14:dataValidation type="list" allowBlank="1" showInputMessage="1" showErrorMessage="1" xr:uid="{00000000-0002-0000-0000-00000F000000}">
          <x14:formula1>
            <xm:f>'Drop Downs'!$A$148:$A$168</xm:f>
          </x14:formula1>
          <xm:sqref>G27:H27</xm:sqref>
        </x14:dataValidation>
        <x14:dataValidation type="list" allowBlank="1" showInputMessage="1" showErrorMessage="1" xr:uid="{00000000-0002-0000-0000-000010000000}">
          <x14:formula1>
            <xm:f>'Drop Downs'!$E$101:$E$108</xm:f>
          </x14:formula1>
          <xm:sqref>G28:H28</xm:sqref>
        </x14:dataValidation>
        <x14:dataValidation type="list" allowBlank="1" showInputMessage="1" showErrorMessage="1" xr:uid="{00000000-0002-0000-0000-000011000000}">
          <x14:formula1>
            <xm:f>'Drop Downs'!$C$130:$C$138</xm:f>
          </x14:formula1>
          <xm:sqref>G30:H30</xm:sqref>
        </x14:dataValidation>
        <x14:dataValidation type="list" allowBlank="1" showInputMessage="1" showErrorMessage="1" xr:uid="{00000000-0002-0000-0000-000012000000}">
          <x14:formula1>
            <xm:f>'Drop Downs'!$A$118:$A$129</xm:f>
          </x14:formula1>
          <xm:sqref>C23</xm:sqref>
        </x14:dataValidation>
        <x14:dataValidation type="list" allowBlank="1" showInputMessage="1" showErrorMessage="1" xr:uid="{00000000-0002-0000-0000-000013000000}">
          <x14:formula1>
            <xm:f>'Drop Downs'!$C$43:$C$45</xm:f>
          </x14:formula1>
          <xm:sqref>C33:C34</xm:sqref>
        </x14:dataValidation>
        <x14:dataValidation type="list" allowBlank="1" showInputMessage="1" showErrorMessage="1" xr:uid="{00000000-0002-0000-0000-000014000000}">
          <x14:formula1>
            <xm:f>'Drop Downs'!$C$38:$C$40</xm:f>
          </x14:formula1>
          <xm:sqref>C31</xm:sqref>
        </x14:dataValidation>
        <x14:dataValidation type="list" allowBlank="1" showInputMessage="1" showErrorMessage="1" xr:uid="{00000000-0002-0000-0000-000015000000}">
          <x14:formula1>
            <xm:f>'Drop Downs'!$C$58:$C$60</xm:f>
          </x14:formula1>
          <xm:sqref>C35</xm:sqref>
        </x14:dataValidation>
        <x14:dataValidation type="list" allowBlank="1" showInputMessage="1" showErrorMessage="1" xr:uid="{00000000-0002-0000-0000-000016000000}">
          <x14:formula1>
            <xm:f>'Drop Downs'!$C$48:$C$50</xm:f>
          </x14:formula1>
          <xm:sqref>C36</xm:sqref>
        </x14:dataValidation>
        <x14:dataValidation type="list" allowBlank="1" showInputMessage="1" showErrorMessage="1" xr:uid="{00000000-0002-0000-0000-000017000000}">
          <x14:formula1>
            <xm:f>'Drop Downs'!$E$2:$E$4</xm:f>
          </x14:formula1>
          <xm:sqref>C32</xm:sqref>
        </x14:dataValidation>
        <x14:dataValidation type="list" allowBlank="1" showInputMessage="1" showErrorMessage="1" xr:uid="{00000000-0002-0000-0000-000019000000}">
          <x14:formula1>
            <xm:f>'Drop Downs'!$C$26:$C$30</xm:f>
          </x14:formula1>
          <xm:sqref>G21:H21</xm:sqref>
        </x14:dataValidation>
        <x14:dataValidation type="list" allowBlank="1" showInputMessage="1" showErrorMessage="1" xr:uid="{00000000-0002-0000-0000-00001A000000}">
          <x14:formula1>
            <xm:f>'Drop Downs'!$A$49:$A$54</xm:f>
          </x14:formula1>
          <xm:sqref>G15:H15</xm:sqref>
        </x14:dataValidation>
        <x14:dataValidation type="list" allowBlank="1" showInputMessage="1" showErrorMessage="1" xr:uid="{00000000-0002-0000-0000-00001B000000}">
          <x14:formula1>
            <xm:f>'Drop Downs'!$C$18:$C$23</xm:f>
          </x14:formula1>
          <xm:sqref>G20:H20</xm:sqref>
        </x14:dataValidation>
        <x14:dataValidation type="list" allowBlank="1" showInputMessage="1" showErrorMessage="1" xr:uid="{00000000-0002-0000-0000-00001C000000}">
          <x14:formula1>
            <xm:f>'Drop Downs'!$C$33:$C$35</xm:f>
          </x14:formula1>
          <xm:sqref>G18:H18</xm:sqref>
        </x14:dataValidation>
        <x14:dataValidation type="list" allowBlank="1" showInputMessage="1" showErrorMessage="1" xr:uid="{00000000-0002-0000-0000-00001D000000}">
          <x14:formula1>
            <xm:f>'Drop Downs'!$E$7:$E$9</xm:f>
          </x14:formula1>
          <xm:sqref>C39</xm:sqref>
        </x14:dataValidation>
        <x14:dataValidation type="list" allowBlank="1" showInputMessage="1" showErrorMessage="1" xr:uid="{00000000-0002-0000-0000-00001E000000}">
          <x14:formula1>
            <xm:f>'Drop Downs'!$C$2:$C$15</xm:f>
          </x14:formula1>
          <xm:sqref>G19:H19</xm:sqref>
        </x14:dataValidation>
        <x14:dataValidation type="list" allowBlank="1" showInputMessage="1" showErrorMessage="1" xr:uid="{00000000-0002-0000-0000-00001F000000}">
          <x14:formula1>
            <xm:f>'Drop Downs'!$A$29:$A$31</xm:f>
          </x14:formula1>
          <xm:sqref>G9:H9</xm:sqref>
        </x14:dataValidation>
        <x14:dataValidation type="list" allowBlank="1" showInputMessage="1" showErrorMessage="1" xr:uid="{00000000-0002-0000-0000-000020000000}">
          <x14:formula1>
            <xm:f>'Drop Downs'!$A$34:$A$36</xm:f>
          </x14:formula1>
          <xm:sqref>G10:H10</xm:sqref>
        </x14:dataValidation>
        <x14:dataValidation type="list" allowBlank="1" showInputMessage="1" showErrorMessage="1" xr:uid="{00000000-0002-0000-0000-000021000000}">
          <x14:formula1>
            <xm:f>'Drop Downs'!$A$39:$A$41</xm:f>
          </x14:formula1>
          <xm:sqref>G11:H11</xm:sqref>
        </x14:dataValidation>
        <x14:dataValidation type="list" allowBlank="1" showInputMessage="1" showErrorMessage="1" xr:uid="{00000000-0002-0000-0000-000022000000}">
          <x14:formula1>
            <xm:f>'Drop Downs'!$A$171:$A$180</xm:f>
          </x14:formula1>
          <xm:sqref>G26:H26</xm:sqref>
        </x14:dataValidation>
        <x14:dataValidation type="list" allowBlank="1" showInputMessage="1" showErrorMessage="1" xr:uid="{00000000-0002-0000-0000-000023000000}">
          <x14:formula1>
            <xm:f>'Drop Downs'!$C$76:$C$80</xm:f>
          </x14:formula1>
          <xm:sqref>G36:H36</xm:sqref>
        </x14:dataValidation>
        <x14:dataValidation type="list" allowBlank="1" showInputMessage="1" showErrorMessage="1" xr:uid="{00000000-0002-0000-0000-000024000000}">
          <x14:formula1>
            <xm:f>'Drop Downs'!$E$161:$E$172</xm:f>
          </x14:formula1>
          <xm:sqref>C25</xm:sqref>
        </x14:dataValidation>
        <x14:dataValidation type="list" allowBlank="1" showInputMessage="1" showErrorMessage="1" xr:uid="{00000000-0002-0000-0000-000025000000}">
          <x14:formula1>
            <xm:f>'Drop Downs'!$E$175:$E$179</xm:f>
          </x14:formula1>
          <xm:sqref>G35:H35</xm:sqref>
        </x14:dataValidation>
        <x14:dataValidation type="list" allowBlank="1" showInputMessage="1" showErrorMessage="1" xr:uid="{00000000-0002-0000-0000-000026000000}">
          <x14:formula1>
            <xm:f>'Drop Downs'!$C$185:$C$218</xm:f>
          </x14:formula1>
          <xm:sqref>C27</xm:sqref>
        </x14:dataValidation>
        <x14:dataValidation type="list" allowBlank="1" showInputMessage="1" showErrorMessage="1" xr:uid="{00000000-0002-0000-0000-000027000000}">
          <x14:formula1>
            <xm:f>'Drop Downs'!$C$112:$C$122</xm:f>
          </x14:formula1>
          <xm:sqref>C24</xm:sqref>
        </x14:dataValidation>
        <x14:dataValidation type="list" allowBlank="1" showInputMessage="1" showErrorMessage="1" xr:uid="{00000000-0002-0000-0000-000028000000}">
          <x14:formula1>
            <xm:f>'Drop Downs'!$E$192:$E$195</xm:f>
          </x14:formula1>
          <xm:sqref>G41</xm:sqref>
        </x14:dataValidation>
        <x14:dataValidation type="list" allowBlank="1" showInputMessage="1" showErrorMessage="1" xr:uid="{00000000-0002-0000-0000-000029000000}">
          <x14:formula1>
            <xm:f>'Drop Downs'!$G$2:$G$42</xm:f>
          </x14:formula1>
          <xm:sqref>C6</xm:sqref>
        </x14:dataValidation>
        <x14:dataValidation type="list" allowBlank="1" showInputMessage="1" showErrorMessage="1" xr:uid="{00000000-0002-0000-0000-00002A000000}">
          <x14:formula1>
            <xm:f>'Drop Downs'!$I$2:$I$26</xm:f>
          </x14:formula1>
          <xm:sqref>H6:H7</xm:sqref>
        </x14:dataValidation>
        <x14:dataValidation type="list" allowBlank="1" showInputMessage="1" showErrorMessage="1" xr:uid="{00000000-0002-0000-0000-00002C000000}">
          <x14:formula1>
            <xm:f>'Drop Downs'!$K$14:$K$16</xm:f>
          </x14:formula1>
          <xm:sqref>C37</xm:sqref>
        </x14:dataValidation>
        <x14:dataValidation type="list" allowBlank="1" showInputMessage="1" showErrorMessage="1" xr:uid="{E022F232-B48D-4C8D-86B5-712B57B39423}">
          <x14:formula1>
            <xm:f>'Drop Downs'!$A$183:$A$255</xm:f>
          </x14:formula1>
          <xm:sqref>G40:H40</xm:sqref>
        </x14:dataValidation>
        <x14:dataValidation type="list" allowBlank="1" showInputMessage="1" showErrorMessage="1" xr:uid="{00000000-0002-0000-0000-00002B000000}">
          <x14:formula1>
            <xm:f>'Drop Downs'!$E$148:$E$153</xm:f>
          </x14:formula1>
          <xm:sqref>C41</xm:sqref>
        </x14:dataValidation>
        <x14:dataValidation type="list" allowBlank="1" showInputMessage="1" showErrorMessage="1" xr:uid="{C45EFAF5-C703-4D8D-935B-61304EF6E6C3}">
          <x14:formula1>
            <xm:f>'Drop Downs'!$C$223:$C$226</xm:f>
          </x14:formula1>
          <xm:sqref>C42</xm:sqref>
        </x14:dataValidation>
        <x14:dataValidation type="list" allowBlank="1" showInputMessage="1" showErrorMessage="1" xr:uid="{51D0BB44-CA00-40D6-972D-993F9EE5BBA0}">
          <x14:formula1>
            <xm:f>'Drop Downs'!$E$223:$E$225</xm:f>
          </x14:formula1>
          <xm:sqref>G38:H38</xm:sqref>
        </x14:dataValidation>
        <x14:dataValidation type="list" allowBlank="1" showInputMessage="1" showErrorMessage="1" xr:uid="{00000000-0002-0000-0000-000018000000}">
          <x14:formula1>
            <xm:f>'Drop Downs'!$E$215:$E$220</xm:f>
          </x14:formula1>
          <xm:sqref>G37</xm:sqref>
        </x14:dataValidation>
        <x14:dataValidation type="list" allowBlank="1" showInputMessage="1" showErrorMessage="1" xr:uid="{602BD644-715E-46F8-A86D-F7C08B31395E}">
          <x14:formula1>
            <xm:f>'Drop Downs'!$C$229:$C$234</xm:f>
          </x14:formula1>
          <xm:sqref>G42:H42</xm:sqref>
        </x14:dataValidation>
        <x14:dataValidation type="list" allowBlank="1" showInputMessage="1" showErrorMessage="1" xr:uid="{FD870B47-AB0A-4213-82FC-436076100CD0}">
          <x14:formula1>
            <xm:f>'Drop Downs'!$C$222:$C$226</xm:f>
          </x14:formula1>
          <xm:sqref>C42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2" tint="-0.249977111117893"/>
  </sheetPr>
  <dimension ref="A1:L51"/>
  <sheetViews>
    <sheetView zoomScaleNormal="100" workbookViewId="0"/>
  </sheetViews>
  <sheetFormatPr defaultColWidth="9.140625" defaultRowHeight="15" x14ac:dyDescent="0.25"/>
  <cols>
    <col min="1" max="1" width="129" style="12" customWidth="1"/>
    <col min="2" max="2" width="12.42578125" style="3" customWidth="1"/>
    <col min="3" max="3" width="8.85546875" style="3" customWidth="1"/>
    <col min="4" max="12" width="9.140625" style="3" hidden="1" customWidth="1"/>
    <col min="13" max="16384" width="9.140625" style="3"/>
  </cols>
  <sheetData>
    <row r="1" spans="1:2" s="13" customFormat="1" ht="79.5" customHeight="1" x14ac:dyDescent="0.25">
      <c r="A1" s="188"/>
      <c r="B1" s="14"/>
    </row>
    <row r="2" spans="1:2" s="15" customFormat="1" ht="64.900000000000006" customHeight="1" x14ac:dyDescent="0.25">
      <c r="A2" s="189" t="s">
        <v>173</v>
      </c>
    </row>
    <row r="3" spans="1:2" s="15" customFormat="1" x14ac:dyDescent="0.25">
      <c r="A3" s="189"/>
    </row>
    <row r="4" spans="1:2" s="15" customFormat="1" ht="33.6" customHeight="1" x14ac:dyDescent="0.25">
      <c r="A4" s="189" t="s">
        <v>174</v>
      </c>
    </row>
    <row r="5" spans="1:2" s="15" customFormat="1" x14ac:dyDescent="0.25">
      <c r="A5" s="189"/>
    </row>
    <row r="6" spans="1:2" s="15" customFormat="1" ht="49.15" customHeight="1" thickBot="1" x14ac:dyDescent="0.3">
      <c r="A6" s="190" t="s">
        <v>175</v>
      </c>
    </row>
    <row r="7" spans="1:2" s="15" customFormat="1" ht="25.15" customHeight="1" thickBot="1" x14ac:dyDescent="0.3">
      <c r="A7" s="191" t="s">
        <v>2002</v>
      </c>
    </row>
    <row r="8" spans="1:2" s="13" customFormat="1" ht="50.25" customHeight="1" x14ac:dyDescent="0.25">
      <c r="A8" s="188"/>
      <c r="B8" s="14"/>
    </row>
    <row r="9" spans="1:2" s="13" customFormat="1" ht="21" customHeight="1" x14ac:dyDescent="0.25">
      <c r="A9" s="192" t="s">
        <v>2060</v>
      </c>
      <c r="B9" s="14"/>
    </row>
    <row r="10" spans="1:2" s="13" customFormat="1" ht="408.75" thickBot="1" x14ac:dyDescent="0.3">
      <c r="A10" s="193" t="s">
        <v>2069</v>
      </c>
      <c r="B10" s="14"/>
    </row>
    <row r="11" spans="1:2" ht="27.6" customHeight="1" x14ac:dyDescent="0.25">
      <c r="A11" s="183" t="s">
        <v>2043</v>
      </c>
    </row>
    <row r="12" spans="1:2" s="15" customFormat="1" ht="21" customHeight="1" x14ac:dyDescent="0.25">
      <c r="A12" s="18" t="s">
        <v>2044</v>
      </c>
    </row>
    <row r="13" spans="1:2" s="15" customFormat="1" ht="150" customHeight="1" x14ac:dyDescent="0.25">
      <c r="A13" s="18" t="s">
        <v>2070</v>
      </c>
    </row>
    <row r="14" spans="1:2" s="15" customFormat="1" ht="15" customHeight="1" x14ac:dyDescent="0.25">
      <c r="A14" s="17"/>
    </row>
    <row r="15" spans="1:2" s="15" customFormat="1" ht="23.25" customHeight="1" x14ac:dyDescent="0.25">
      <c r="A15" s="19" t="s">
        <v>2045</v>
      </c>
    </row>
    <row r="16" spans="1:2" s="15" customFormat="1" ht="126" customHeight="1" x14ac:dyDescent="0.25">
      <c r="A16" s="18" t="s">
        <v>2071</v>
      </c>
    </row>
    <row r="17" spans="1:1" s="15" customFormat="1" ht="15.75" x14ac:dyDescent="0.25">
      <c r="A17" s="18"/>
    </row>
    <row r="18" spans="1:1" s="15" customFormat="1" ht="22.9" customHeight="1" x14ac:dyDescent="0.25">
      <c r="A18" s="19" t="s">
        <v>2046</v>
      </c>
    </row>
    <row r="19" spans="1:1" ht="110.25" x14ac:dyDescent="0.25">
      <c r="A19" s="18" t="s">
        <v>2064</v>
      </c>
    </row>
    <row r="20" spans="1:1" ht="15.75" x14ac:dyDescent="0.25">
      <c r="A20" s="18"/>
    </row>
    <row r="21" spans="1:1" ht="22.9" customHeight="1" x14ac:dyDescent="0.25">
      <c r="A21" s="20" t="s">
        <v>2047</v>
      </c>
    </row>
    <row r="22" spans="1:1" ht="47.25" x14ac:dyDescent="0.25">
      <c r="A22" s="18" t="s">
        <v>2048</v>
      </c>
    </row>
    <row r="23" spans="1:1" ht="15.75" x14ac:dyDescent="0.25">
      <c r="A23" s="181"/>
    </row>
    <row r="24" spans="1:1" ht="23.45" customHeight="1" x14ac:dyDescent="0.25">
      <c r="A24" s="20" t="s">
        <v>2653</v>
      </c>
    </row>
    <row r="25" spans="1:1" ht="63" x14ac:dyDescent="0.25">
      <c r="A25" s="180" t="s">
        <v>2654</v>
      </c>
    </row>
    <row r="26" spans="1:1" ht="15.75" thickBot="1" x14ac:dyDescent="0.3">
      <c r="A26" s="182"/>
    </row>
    <row r="27" spans="1:1" ht="27.6" customHeight="1" x14ac:dyDescent="0.25">
      <c r="A27" s="194" t="s">
        <v>2049</v>
      </c>
    </row>
    <row r="28" spans="1:1" ht="20.45" customHeight="1" x14ac:dyDescent="0.25">
      <c r="A28" s="195" t="s">
        <v>2050</v>
      </c>
    </row>
    <row r="29" spans="1:1" ht="47.25" x14ac:dyDescent="0.25">
      <c r="A29" s="196" t="s">
        <v>2051</v>
      </c>
    </row>
    <row r="30" spans="1:1" ht="15.75" x14ac:dyDescent="0.25">
      <c r="A30" s="196"/>
    </row>
    <row r="31" spans="1:1" ht="21.6" customHeight="1" x14ac:dyDescent="0.25">
      <c r="A31" s="197" t="s">
        <v>2058</v>
      </c>
    </row>
    <row r="32" spans="1:1" ht="33" customHeight="1" thickBot="1" x14ac:dyDescent="0.3">
      <c r="A32" s="198" t="s">
        <v>2059</v>
      </c>
    </row>
    <row r="34" spans="1:1" ht="27.6" customHeight="1" x14ac:dyDescent="0.25">
      <c r="A34" s="219" t="s">
        <v>2663</v>
      </c>
    </row>
    <row r="35" spans="1:1" ht="20.45" customHeight="1" x14ac:dyDescent="0.25">
      <c r="A35" s="220" t="s">
        <v>2664</v>
      </c>
    </row>
    <row r="36" spans="1:1" ht="31.15" customHeight="1" x14ac:dyDescent="0.25">
      <c r="A36" s="221" t="s">
        <v>2665</v>
      </c>
    </row>
    <row r="37" spans="1:1" ht="14.45" customHeight="1" x14ac:dyDescent="0.25">
      <c r="A37" s="222" t="s">
        <v>2666</v>
      </c>
    </row>
    <row r="38" spans="1:1" ht="21.6" customHeight="1" x14ac:dyDescent="0.25">
      <c r="A38" s="223" t="s">
        <v>2667</v>
      </c>
    </row>
    <row r="39" spans="1:1" ht="33" customHeight="1" x14ac:dyDescent="0.25">
      <c r="A39" s="221" t="s">
        <v>2668</v>
      </c>
    </row>
    <row r="40" spans="1:1" s="15" customFormat="1" ht="15.75" x14ac:dyDescent="0.25">
      <c r="A40" s="221"/>
    </row>
    <row r="41" spans="1:1" s="15" customFormat="1" ht="15.75" x14ac:dyDescent="0.25">
      <c r="A41" s="223" t="s">
        <v>2669</v>
      </c>
    </row>
    <row r="42" spans="1:1" s="15" customFormat="1" ht="15.75" x14ac:dyDescent="0.25">
      <c r="A42" s="221" t="s">
        <v>2670</v>
      </c>
    </row>
    <row r="43" spans="1:1" ht="15.75" x14ac:dyDescent="0.25">
      <c r="A43" s="221"/>
    </row>
    <row r="44" spans="1:1" ht="15.75" x14ac:dyDescent="0.25">
      <c r="A44" s="223" t="s">
        <v>2671</v>
      </c>
    </row>
    <row r="45" spans="1:1" ht="63" x14ac:dyDescent="0.25">
      <c r="A45" s="220" t="s">
        <v>2672</v>
      </c>
    </row>
    <row r="46" spans="1:1" ht="15.75" x14ac:dyDescent="0.25">
      <c r="A46" s="221"/>
    </row>
    <row r="47" spans="1:1" ht="15.75" x14ac:dyDescent="0.25">
      <c r="A47" s="223" t="s">
        <v>2673</v>
      </c>
    </row>
    <row r="48" spans="1:1" ht="31.5" x14ac:dyDescent="0.25">
      <c r="A48" s="221" t="s">
        <v>2674</v>
      </c>
    </row>
    <row r="49" spans="1:1" ht="15.75" x14ac:dyDescent="0.25">
      <c r="A49" s="221"/>
    </row>
    <row r="50" spans="1:1" ht="15.75" x14ac:dyDescent="0.25">
      <c r="A50" s="223" t="s">
        <v>2675</v>
      </c>
    </row>
    <row r="51" spans="1:1" ht="78.75" x14ac:dyDescent="0.25">
      <c r="A51" s="220" t="s">
        <v>2676</v>
      </c>
    </row>
  </sheetData>
  <hyperlinks>
    <hyperlink ref="A37" r:id="rId1" xr:uid="{00000000-0004-0000-0900-000000000000}"/>
  </hyperlink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dimension ref="A1:M255"/>
  <sheetViews>
    <sheetView topLeftCell="A99" zoomScale="90" zoomScaleNormal="90" workbookViewId="0">
      <selection activeCell="E117" sqref="E117"/>
    </sheetView>
  </sheetViews>
  <sheetFormatPr defaultColWidth="8.85546875" defaultRowHeight="15" x14ac:dyDescent="0.25"/>
  <cols>
    <col min="1" max="1" width="41.28515625" style="209" customWidth="1"/>
    <col min="2" max="2" width="3.5703125" style="209" customWidth="1"/>
    <col min="3" max="3" width="57" style="209" bestFit="1" customWidth="1"/>
    <col min="4" max="4" width="4.42578125" style="209" customWidth="1"/>
    <col min="5" max="5" width="45.42578125" style="209" bestFit="1" customWidth="1"/>
    <col min="6" max="6" width="8.85546875" style="209"/>
    <col min="7" max="7" width="9.42578125" style="209" customWidth="1"/>
    <col min="8" max="8" width="8.85546875" style="209"/>
    <col min="9" max="9" width="10.42578125" style="209" customWidth="1"/>
    <col min="10" max="10" width="12.5703125" style="209" customWidth="1"/>
    <col min="11" max="11" width="44.140625" style="209" bestFit="1" customWidth="1"/>
    <col min="12" max="12" width="8.85546875" style="209"/>
    <col min="13" max="13" width="53.85546875" style="209" bestFit="1" customWidth="1"/>
    <col min="14" max="16384" width="8.85546875" style="209"/>
  </cols>
  <sheetData>
    <row r="1" spans="1:13" x14ac:dyDescent="0.25">
      <c r="A1" s="28" t="s">
        <v>11</v>
      </c>
      <c r="C1" s="28" t="s">
        <v>18</v>
      </c>
      <c r="E1" s="28" t="s">
        <v>32</v>
      </c>
      <c r="G1" s="28" t="s">
        <v>2646</v>
      </c>
      <c r="I1" s="28" t="s">
        <v>2646</v>
      </c>
      <c r="K1" s="28" t="s">
        <v>2648</v>
      </c>
      <c r="M1" s="28" t="s">
        <v>2646</v>
      </c>
    </row>
    <row r="2" spans="1:13" x14ac:dyDescent="0.25">
      <c r="A2" s="29" t="s">
        <v>65</v>
      </c>
      <c r="C2" s="29" t="s">
        <v>65</v>
      </c>
      <c r="E2" s="29" t="s">
        <v>99</v>
      </c>
      <c r="G2" s="32" t="s">
        <v>2606</v>
      </c>
      <c r="I2" s="32" t="s">
        <v>2493</v>
      </c>
      <c r="K2" s="213" t="s">
        <v>2638</v>
      </c>
      <c r="M2" s="213" t="s">
        <v>2644</v>
      </c>
    </row>
    <row r="3" spans="1:13" x14ac:dyDescent="0.25">
      <c r="A3" s="29" t="s">
        <v>66</v>
      </c>
      <c r="C3" s="29" t="s">
        <v>83</v>
      </c>
      <c r="E3" s="29" t="s">
        <v>78</v>
      </c>
      <c r="G3" s="32" t="s">
        <v>2607</v>
      </c>
      <c r="I3" s="32" t="s">
        <v>2450</v>
      </c>
      <c r="K3" s="213" t="s">
        <v>2639</v>
      </c>
      <c r="M3" s="213" t="s">
        <v>2642</v>
      </c>
    </row>
    <row r="4" spans="1:13" ht="15.75" thickBot="1" x14ac:dyDescent="0.3">
      <c r="A4" s="29" t="s">
        <v>67</v>
      </c>
      <c r="C4" s="29" t="s">
        <v>2192</v>
      </c>
      <c r="E4" s="30" t="s">
        <v>77</v>
      </c>
      <c r="G4" s="32" t="s">
        <v>2608</v>
      </c>
      <c r="I4" s="32" t="s">
        <v>2445</v>
      </c>
      <c r="K4" s="213" t="s">
        <v>2640</v>
      </c>
      <c r="M4" s="213" t="s">
        <v>2643</v>
      </c>
    </row>
    <row r="5" spans="1:13" ht="15.75" thickBot="1" x14ac:dyDescent="0.3">
      <c r="A5" s="30" t="s">
        <v>68</v>
      </c>
      <c r="C5" s="29" t="s">
        <v>84</v>
      </c>
      <c r="G5" s="32" t="s">
        <v>2609</v>
      </c>
      <c r="I5" s="32" t="s">
        <v>2447</v>
      </c>
      <c r="K5" s="213" t="s">
        <v>2641</v>
      </c>
      <c r="M5" s="214" t="s">
        <v>2645</v>
      </c>
    </row>
    <row r="6" spans="1:13" ht="15.75" thickBot="1" x14ac:dyDescent="0.3">
      <c r="C6" s="29" t="s">
        <v>85</v>
      </c>
      <c r="E6" s="28" t="s">
        <v>102</v>
      </c>
      <c r="G6" s="32" t="s">
        <v>2451</v>
      </c>
      <c r="I6" s="32" t="s">
        <v>2448</v>
      </c>
      <c r="K6" s="213" t="s">
        <v>2647</v>
      </c>
    </row>
    <row r="7" spans="1:13" ht="15.75" thickBot="1" x14ac:dyDescent="0.3">
      <c r="A7" s="28" t="s">
        <v>17</v>
      </c>
      <c r="C7" s="29" t="s">
        <v>86</v>
      </c>
      <c r="E7" s="29" t="s">
        <v>65</v>
      </c>
      <c r="G7" s="32" t="s">
        <v>2469</v>
      </c>
      <c r="I7" s="32" t="s">
        <v>2438</v>
      </c>
      <c r="K7" s="214" t="s">
        <v>2679</v>
      </c>
    </row>
    <row r="8" spans="1:13" ht="15.75" thickBot="1" x14ac:dyDescent="0.3">
      <c r="A8" s="29" t="s">
        <v>65</v>
      </c>
      <c r="C8" s="29" t="s">
        <v>87</v>
      </c>
      <c r="E8" s="29" t="s">
        <v>76</v>
      </c>
      <c r="G8" s="32" t="s">
        <v>2455</v>
      </c>
      <c r="I8" s="32" t="s">
        <v>2465</v>
      </c>
    </row>
    <row r="9" spans="1:13" ht="15.75" thickBot="1" x14ac:dyDescent="0.3">
      <c r="A9" s="29" t="s">
        <v>69</v>
      </c>
      <c r="C9" s="29" t="s">
        <v>88</v>
      </c>
      <c r="E9" s="30" t="s">
        <v>2191</v>
      </c>
      <c r="G9" s="32" t="s">
        <v>2491</v>
      </c>
      <c r="I9" s="32" t="s">
        <v>2440</v>
      </c>
      <c r="K9" s="31" t="s">
        <v>2024</v>
      </c>
    </row>
    <row r="10" spans="1:13" ht="15.75" thickBot="1" x14ac:dyDescent="0.3">
      <c r="A10" s="29" t="s">
        <v>70</v>
      </c>
      <c r="C10" s="29" t="s">
        <v>89</v>
      </c>
      <c r="E10" s="210"/>
      <c r="G10" s="32" t="s">
        <v>2532</v>
      </c>
      <c r="I10" s="32" t="s">
        <v>2467</v>
      </c>
      <c r="K10" s="32" t="b">
        <v>0</v>
      </c>
    </row>
    <row r="11" spans="1:13" ht="15.75" thickBot="1" x14ac:dyDescent="0.3">
      <c r="A11" s="29" t="s">
        <v>71</v>
      </c>
      <c r="C11" s="29" t="s">
        <v>90</v>
      </c>
      <c r="E11" s="28" t="s">
        <v>34</v>
      </c>
      <c r="G11" s="32" t="s">
        <v>2610</v>
      </c>
      <c r="I11" s="32" t="s">
        <v>2441</v>
      </c>
      <c r="K11" s="33" t="b">
        <v>1</v>
      </c>
    </row>
    <row r="12" spans="1:13" ht="15.75" thickBot="1" x14ac:dyDescent="0.3">
      <c r="A12" s="30" t="s">
        <v>72</v>
      </c>
      <c r="C12" s="29" t="s">
        <v>91</v>
      </c>
      <c r="E12" s="29" t="s">
        <v>65</v>
      </c>
      <c r="G12" s="32" t="s">
        <v>2611</v>
      </c>
      <c r="I12" s="32" t="s">
        <v>2473</v>
      </c>
    </row>
    <row r="13" spans="1:13" ht="15.75" thickBot="1" x14ac:dyDescent="0.3">
      <c r="C13" s="29" t="s">
        <v>92</v>
      </c>
      <c r="E13" s="29" t="s">
        <v>83</v>
      </c>
      <c r="G13" s="32" t="s">
        <v>2612</v>
      </c>
      <c r="I13" s="32" t="s">
        <v>2442</v>
      </c>
      <c r="K13" s="28" t="s">
        <v>2683</v>
      </c>
    </row>
    <row r="14" spans="1:13" x14ac:dyDescent="0.25">
      <c r="A14" s="28" t="s">
        <v>19</v>
      </c>
      <c r="C14" s="29" t="s">
        <v>93</v>
      </c>
      <c r="E14" s="29" t="s">
        <v>2189</v>
      </c>
      <c r="G14" s="32" t="s">
        <v>2613</v>
      </c>
      <c r="I14" s="32" t="s">
        <v>2443</v>
      </c>
      <c r="K14" s="29" t="s">
        <v>65</v>
      </c>
    </row>
    <row r="15" spans="1:13" ht="15.75" thickBot="1" x14ac:dyDescent="0.3">
      <c r="A15" s="29" t="s">
        <v>65</v>
      </c>
      <c r="C15" s="30" t="s">
        <v>94</v>
      </c>
      <c r="E15" s="29" t="s">
        <v>2190</v>
      </c>
      <c r="G15" s="32" t="s">
        <v>2614</v>
      </c>
      <c r="I15" s="32" t="s">
        <v>2444</v>
      </c>
      <c r="K15" s="29" t="s">
        <v>76</v>
      </c>
    </row>
    <row r="16" spans="1:13" ht="15.75" thickBot="1" x14ac:dyDescent="0.3">
      <c r="A16" s="29" t="s">
        <v>73</v>
      </c>
      <c r="E16" s="30"/>
      <c r="G16" s="32" t="s">
        <v>2486</v>
      </c>
      <c r="I16" s="32" t="s">
        <v>2463</v>
      </c>
      <c r="K16" s="30" t="s">
        <v>2684</v>
      </c>
    </row>
    <row r="17" spans="1:9" x14ac:dyDescent="0.25">
      <c r="A17" s="29" t="s">
        <v>74</v>
      </c>
      <c r="C17" s="28" t="s">
        <v>20</v>
      </c>
      <c r="E17" s="210"/>
      <c r="G17" s="32" t="s">
        <v>2615</v>
      </c>
      <c r="I17" s="32" t="s">
        <v>2464</v>
      </c>
    </row>
    <row r="18" spans="1:9" ht="15.75" thickBot="1" x14ac:dyDescent="0.3">
      <c r="A18" s="30" t="s">
        <v>75</v>
      </c>
      <c r="C18" s="29" t="s">
        <v>65</v>
      </c>
      <c r="G18" s="32" t="s">
        <v>2616</v>
      </c>
      <c r="I18" s="32" t="s">
        <v>2629</v>
      </c>
    </row>
    <row r="19" spans="1:9" ht="15.75" thickBot="1" x14ac:dyDescent="0.3">
      <c r="C19" s="29" t="s">
        <v>2427</v>
      </c>
      <c r="E19" s="28" t="s">
        <v>35</v>
      </c>
      <c r="G19" s="32" t="s">
        <v>2439</v>
      </c>
      <c r="I19" s="32" t="s">
        <v>2630</v>
      </c>
    </row>
    <row r="20" spans="1:9" x14ac:dyDescent="0.25">
      <c r="A20" s="28" t="s">
        <v>21</v>
      </c>
      <c r="C20" s="29" t="s">
        <v>144</v>
      </c>
      <c r="E20" s="29" t="s">
        <v>65</v>
      </c>
      <c r="G20" s="32" t="s">
        <v>2617</v>
      </c>
      <c r="I20" s="32" t="s">
        <v>2631</v>
      </c>
    </row>
    <row r="21" spans="1:9" x14ac:dyDescent="0.25">
      <c r="A21" s="29" t="s">
        <v>65</v>
      </c>
      <c r="C21" s="29" t="s">
        <v>2428</v>
      </c>
      <c r="E21" s="29" t="s">
        <v>76</v>
      </c>
      <c r="G21" s="32" t="s">
        <v>2618</v>
      </c>
      <c r="I21" s="32" t="s">
        <v>2632</v>
      </c>
    </row>
    <row r="22" spans="1:9" ht="15.75" thickBot="1" x14ac:dyDescent="0.3">
      <c r="A22" s="29" t="s">
        <v>2761</v>
      </c>
      <c r="C22" s="29" t="s">
        <v>2429</v>
      </c>
      <c r="E22" s="30" t="s">
        <v>77</v>
      </c>
      <c r="G22" s="32" t="s">
        <v>2459</v>
      </c>
      <c r="I22" s="32" t="s">
        <v>2633</v>
      </c>
    </row>
    <row r="23" spans="1:9" ht="15.75" thickBot="1" x14ac:dyDescent="0.3">
      <c r="A23" s="29" t="s">
        <v>2762</v>
      </c>
      <c r="C23" s="30" t="s">
        <v>151</v>
      </c>
      <c r="G23" s="32" t="s">
        <v>2457</v>
      </c>
      <c r="I23" s="32" t="s">
        <v>2634</v>
      </c>
    </row>
    <row r="24" spans="1:9" ht="15.75" thickBot="1" x14ac:dyDescent="0.3">
      <c r="A24" s="29" t="s">
        <v>2763</v>
      </c>
      <c r="G24" s="32" t="s">
        <v>2470</v>
      </c>
      <c r="I24" s="32" t="s">
        <v>2635</v>
      </c>
    </row>
    <row r="25" spans="1:9" ht="15.75" thickBot="1" x14ac:dyDescent="0.3">
      <c r="A25" s="30" t="s">
        <v>2764</v>
      </c>
      <c r="C25" s="28" t="s">
        <v>22</v>
      </c>
      <c r="E25" s="28" t="s">
        <v>36</v>
      </c>
      <c r="G25" s="32" t="s">
        <v>2449</v>
      </c>
      <c r="I25" s="32" t="s">
        <v>2636</v>
      </c>
    </row>
    <row r="26" spans="1:9" ht="15.75" thickBot="1" x14ac:dyDescent="0.3">
      <c r="C26" s="29" t="s">
        <v>65</v>
      </c>
      <c r="E26" s="29" t="s">
        <v>65</v>
      </c>
      <c r="G26" s="32" t="s">
        <v>2503</v>
      </c>
      <c r="I26" s="33" t="s">
        <v>2637</v>
      </c>
    </row>
    <row r="27" spans="1:9" ht="15.75" thickBot="1" x14ac:dyDescent="0.3">
      <c r="C27" s="29" t="s">
        <v>96</v>
      </c>
      <c r="E27" s="29" t="s">
        <v>76</v>
      </c>
      <c r="G27" s="32" t="s">
        <v>2468</v>
      </c>
    </row>
    <row r="28" spans="1:9" ht="15.75" thickBot="1" x14ac:dyDescent="0.3">
      <c r="A28" s="28" t="s">
        <v>111</v>
      </c>
      <c r="C28" s="29" t="s">
        <v>95</v>
      </c>
      <c r="E28" s="30" t="s">
        <v>77</v>
      </c>
      <c r="G28" s="32" t="s">
        <v>2481</v>
      </c>
    </row>
    <row r="29" spans="1:9" ht="15.75" thickBot="1" x14ac:dyDescent="0.3">
      <c r="A29" s="29" t="s">
        <v>65</v>
      </c>
      <c r="C29" s="29" t="s">
        <v>116</v>
      </c>
      <c r="G29" s="32" t="s">
        <v>2446</v>
      </c>
    </row>
    <row r="30" spans="1:9" ht="15.75" thickBot="1" x14ac:dyDescent="0.3">
      <c r="A30" s="29" t="s">
        <v>78</v>
      </c>
      <c r="C30" s="30" t="s">
        <v>142</v>
      </c>
      <c r="E30" s="28" t="s">
        <v>37</v>
      </c>
      <c r="G30" s="32" t="s">
        <v>2454</v>
      </c>
    </row>
    <row r="31" spans="1:9" ht="15.75" thickBot="1" x14ac:dyDescent="0.3">
      <c r="A31" s="30" t="s">
        <v>77</v>
      </c>
      <c r="E31" s="29" t="s">
        <v>65</v>
      </c>
      <c r="G31" s="32" t="s">
        <v>2509</v>
      </c>
    </row>
    <row r="32" spans="1:9" ht="15.75" thickBot="1" x14ac:dyDescent="0.3">
      <c r="C32" s="28" t="s">
        <v>97</v>
      </c>
      <c r="E32" s="29" t="s">
        <v>76</v>
      </c>
      <c r="G32" s="32" t="s">
        <v>2452</v>
      </c>
    </row>
    <row r="33" spans="1:7" ht="15.75" thickBot="1" x14ac:dyDescent="0.3">
      <c r="A33" s="28" t="s">
        <v>4</v>
      </c>
      <c r="C33" s="29" t="s">
        <v>65</v>
      </c>
      <c r="E33" s="156" t="s">
        <v>77</v>
      </c>
      <c r="G33" s="32" t="s">
        <v>2619</v>
      </c>
    </row>
    <row r="34" spans="1:7" ht="15.75" thickBot="1" x14ac:dyDescent="0.3">
      <c r="A34" s="29" t="s">
        <v>65</v>
      </c>
      <c r="C34" s="29" t="s">
        <v>78</v>
      </c>
      <c r="G34" s="32" t="s">
        <v>2620</v>
      </c>
    </row>
    <row r="35" spans="1:7" ht="15.75" thickBot="1" x14ac:dyDescent="0.3">
      <c r="A35" s="29" t="s">
        <v>76</v>
      </c>
      <c r="C35" s="30" t="s">
        <v>77</v>
      </c>
      <c r="E35" s="28" t="s">
        <v>39</v>
      </c>
      <c r="G35" s="32" t="s">
        <v>2621</v>
      </c>
    </row>
    <row r="36" spans="1:7" ht="15.75" thickBot="1" x14ac:dyDescent="0.3">
      <c r="A36" s="30" t="s">
        <v>77</v>
      </c>
      <c r="E36" s="29" t="s">
        <v>65</v>
      </c>
      <c r="G36" s="32" t="s">
        <v>2622</v>
      </c>
    </row>
    <row r="37" spans="1:7" ht="15.75" thickBot="1" x14ac:dyDescent="0.3">
      <c r="C37" s="28" t="s">
        <v>98</v>
      </c>
      <c r="E37" s="29" t="s">
        <v>76</v>
      </c>
      <c r="G37" s="32" t="s">
        <v>2623</v>
      </c>
    </row>
    <row r="38" spans="1:7" ht="15.75" thickBot="1" x14ac:dyDescent="0.3">
      <c r="A38" s="28" t="s">
        <v>6</v>
      </c>
      <c r="C38" s="29" t="s">
        <v>99</v>
      </c>
      <c r="E38" s="30" t="s">
        <v>77</v>
      </c>
      <c r="G38" s="32" t="s">
        <v>2624</v>
      </c>
    </row>
    <row r="39" spans="1:7" ht="15.75" thickBot="1" x14ac:dyDescent="0.3">
      <c r="A39" s="29" t="s">
        <v>65</v>
      </c>
      <c r="C39" s="29" t="s">
        <v>76</v>
      </c>
      <c r="G39" s="32" t="s">
        <v>2625</v>
      </c>
    </row>
    <row r="40" spans="1:7" ht="15.75" thickBot="1" x14ac:dyDescent="0.3">
      <c r="A40" s="29" t="s">
        <v>78</v>
      </c>
      <c r="C40" s="30" t="s">
        <v>77</v>
      </c>
      <c r="E40" s="28" t="s">
        <v>40</v>
      </c>
      <c r="G40" s="32" t="s">
        <v>2626</v>
      </c>
    </row>
    <row r="41" spans="1:7" ht="15.75" thickBot="1" x14ac:dyDescent="0.3">
      <c r="A41" s="30" t="s">
        <v>77</v>
      </c>
      <c r="E41" s="29" t="s">
        <v>65</v>
      </c>
      <c r="G41" s="32" t="s">
        <v>2627</v>
      </c>
    </row>
    <row r="42" spans="1:7" ht="15.75" thickBot="1" x14ac:dyDescent="0.3">
      <c r="C42" s="28" t="s">
        <v>27</v>
      </c>
      <c r="E42" s="29" t="s">
        <v>133</v>
      </c>
      <c r="G42" s="33" t="s">
        <v>2628</v>
      </c>
    </row>
    <row r="43" spans="1:7" x14ac:dyDescent="0.25">
      <c r="A43" s="28" t="s">
        <v>8</v>
      </c>
      <c r="C43" s="29" t="s">
        <v>65</v>
      </c>
      <c r="E43" s="29" t="s">
        <v>134</v>
      </c>
    </row>
    <row r="44" spans="1:7" x14ac:dyDescent="0.25">
      <c r="A44" s="29" t="s">
        <v>65</v>
      </c>
      <c r="C44" s="29" t="s">
        <v>76</v>
      </c>
      <c r="E44" s="29" t="s">
        <v>176</v>
      </c>
    </row>
    <row r="45" spans="1:7" ht="15.75" thickBot="1" x14ac:dyDescent="0.3">
      <c r="A45" s="29" t="s">
        <v>76</v>
      </c>
      <c r="C45" s="30" t="s">
        <v>77</v>
      </c>
      <c r="E45" s="29" t="s">
        <v>177</v>
      </c>
    </row>
    <row r="46" spans="1:7" ht="15.75" thickBot="1" x14ac:dyDescent="0.3">
      <c r="A46" s="30" t="s">
        <v>77</v>
      </c>
      <c r="E46" s="29" t="s">
        <v>178</v>
      </c>
    </row>
    <row r="47" spans="1:7" ht="15.75" thickBot="1" x14ac:dyDescent="0.3">
      <c r="C47" s="28" t="s">
        <v>28</v>
      </c>
      <c r="E47" s="30" t="s">
        <v>179</v>
      </c>
    </row>
    <row r="48" spans="1:7" ht="15.75" thickBot="1" x14ac:dyDescent="0.3">
      <c r="A48" s="28" t="s">
        <v>14</v>
      </c>
      <c r="C48" s="29" t="s">
        <v>65</v>
      </c>
    </row>
    <row r="49" spans="1:5" x14ac:dyDescent="0.25">
      <c r="A49" s="29" t="s">
        <v>65</v>
      </c>
      <c r="C49" s="29" t="s">
        <v>76</v>
      </c>
      <c r="E49" s="28" t="s">
        <v>117</v>
      </c>
    </row>
    <row r="50" spans="1:5" ht="15.75" thickBot="1" x14ac:dyDescent="0.3">
      <c r="A50" s="29" t="s">
        <v>79</v>
      </c>
      <c r="C50" s="30" t="s">
        <v>77</v>
      </c>
      <c r="E50" s="29" t="s">
        <v>65</v>
      </c>
    </row>
    <row r="51" spans="1:5" ht="15.75" thickBot="1" x14ac:dyDescent="0.3">
      <c r="A51" s="29" t="s">
        <v>80</v>
      </c>
      <c r="E51" s="29" t="s">
        <v>78</v>
      </c>
    </row>
    <row r="52" spans="1:5" ht="15.75" thickBot="1" x14ac:dyDescent="0.3">
      <c r="A52" s="29" t="s">
        <v>81</v>
      </c>
      <c r="C52" s="28" t="s">
        <v>45</v>
      </c>
      <c r="E52" s="30" t="s">
        <v>77</v>
      </c>
    </row>
    <row r="53" spans="1:5" ht="15.75" thickBot="1" x14ac:dyDescent="0.3">
      <c r="A53" s="29" t="s">
        <v>82</v>
      </c>
      <c r="C53" s="29" t="s">
        <v>65</v>
      </c>
    </row>
    <row r="54" spans="1:5" ht="15.75" thickBot="1" x14ac:dyDescent="0.3">
      <c r="A54" s="30" t="s">
        <v>181</v>
      </c>
      <c r="C54" s="29" t="s">
        <v>78</v>
      </c>
      <c r="E54" s="28" t="s">
        <v>42</v>
      </c>
    </row>
    <row r="55" spans="1:5" ht="15.75" thickBot="1" x14ac:dyDescent="0.3">
      <c r="C55" s="30" t="s">
        <v>77</v>
      </c>
      <c r="E55" s="29" t="s">
        <v>65</v>
      </c>
    </row>
    <row r="56" spans="1:5" ht="15.75" thickBot="1" x14ac:dyDescent="0.3">
      <c r="A56" s="28" t="s">
        <v>23</v>
      </c>
      <c r="E56" s="29" t="s">
        <v>76</v>
      </c>
    </row>
    <row r="57" spans="1:5" x14ac:dyDescent="0.25">
      <c r="A57" s="29" t="s">
        <v>65</v>
      </c>
      <c r="C57" s="28" t="s">
        <v>29</v>
      </c>
      <c r="E57" s="29" t="s">
        <v>112</v>
      </c>
    </row>
    <row r="58" spans="1:5" x14ac:dyDescent="0.25">
      <c r="A58" s="29" t="s">
        <v>78</v>
      </c>
      <c r="C58" s="29" t="s">
        <v>65</v>
      </c>
      <c r="E58" s="29" t="s">
        <v>113</v>
      </c>
    </row>
    <row r="59" spans="1:5" ht="15.75" thickBot="1" x14ac:dyDescent="0.3">
      <c r="A59" s="30" t="s">
        <v>77</v>
      </c>
      <c r="C59" s="29" t="s">
        <v>76</v>
      </c>
      <c r="E59" s="30" t="s">
        <v>114</v>
      </c>
    </row>
    <row r="60" spans="1:5" ht="15.75" thickBot="1" x14ac:dyDescent="0.3">
      <c r="C60" s="30" t="s">
        <v>77</v>
      </c>
      <c r="E60" s="27"/>
    </row>
    <row r="61" spans="1:5" ht="15.75" thickBot="1" x14ac:dyDescent="0.3">
      <c r="A61" s="28" t="s">
        <v>12</v>
      </c>
      <c r="E61" s="28" t="s">
        <v>115</v>
      </c>
    </row>
    <row r="62" spans="1:5" x14ac:dyDescent="0.25">
      <c r="A62" s="29" t="s">
        <v>65</v>
      </c>
      <c r="C62" s="28" t="s">
        <v>46</v>
      </c>
      <c r="E62" s="29" t="s">
        <v>65</v>
      </c>
    </row>
    <row r="63" spans="1:5" x14ac:dyDescent="0.25">
      <c r="A63" s="29" t="s">
        <v>76</v>
      </c>
      <c r="C63" s="29" t="s">
        <v>65</v>
      </c>
      <c r="E63" s="29" t="s">
        <v>76</v>
      </c>
    </row>
    <row r="64" spans="1:5" ht="15.75" thickBot="1" x14ac:dyDescent="0.3">
      <c r="A64" s="30" t="s">
        <v>77</v>
      </c>
      <c r="C64" s="29" t="s">
        <v>83</v>
      </c>
      <c r="E64" s="30" t="s">
        <v>77</v>
      </c>
    </row>
    <row r="65" spans="1:5" ht="15.75" thickBot="1" x14ac:dyDescent="0.3">
      <c r="A65" s="211"/>
      <c r="C65" s="29" t="s">
        <v>100</v>
      </c>
    </row>
    <row r="66" spans="1:5" x14ac:dyDescent="0.25">
      <c r="A66" s="31" t="s">
        <v>2041</v>
      </c>
      <c r="C66" s="29" t="s">
        <v>101</v>
      </c>
      <c r="E66" s="28" t="s">
        <v>44</v>
      </c>
    </row>
    <row r="67" spans="1:5" x14ac:dyDescent="0.25">
      <c r="A67" s="32" t="s">
        <v>185</v>
      </c>
      <c r="C67" s="29" t="s">
        <v>137</v>
      </c>
      <c r="E67" s="29" t="s">
        <v>65</v>
      </c>
    </row>
    <row r="68" spans="1:5" ht="15.75" thickBot="1" x14ac:dyDescent="0.3">
      <c r="A68" s="33" t="s">
        <v>184</v>
      </c>
      <c r="C68" s="30" t="s">
        <v>136</v>
      </c>
      <c r="E68" s="29" t="s">
        <v>76</v>
      </c>
    </row>
    <row r="69" spans="1:5" ht="15.75" thickBot="1" x14ac:dyDescent="0.3">
      <c r="A69" s="211"/>
      <c r="E69" s="30" t="s">
        <v>77</v>
      </c>
    </row>
    <row r="70" spans="1:5" ht="15.75" thickBot="1" x14ac:dyDescent="0.3">
      <c r="A70" s="31" t="s">
        <v>195</v>
      </c>
      <c r="C70" s="28" t="s">
        <v>30</v>
      </c>
    </row>
    <row r="71" spans="1:5" x14ac:dyDescent="0.25">
      <c r="A71" s="32" t="s">
        <v>65</v>
      </c>
      <c r="C71" s="29" t="s">
        <v>65</v>
      </c>
      <c r="E71" s="28" t="s">
        <v>45</v>
      </c>
    </row>
    <row r="72" spans="1:5" x14ac:dyDescent="0.25">
      <c r="A72" s="32" t="s">
        <v>2337</v>
      </c>
      <c r="C72" s="29" t="s">
        <v>76</v>
      </c>
      <c r="E72" s="29" t="s">
        <v>65</v>
      </c>
    </row>
    <row r="73" spans="1:5" ht="15.75" thickBot="1" x14ac:dyDescent="0.3">
      <c r="A73" s="32" t="s">
        <v>201</v>
      </c>
      <c r="C73" s="30" t="s">
        <v>77</v>
      </c>
      <c r="E73" s="29" t="s">
        <v>118</v>
      </c>
    </row>
    <row r="74" spans="1:5" ht="15.75" thickBot="1" x14ac:dyDescent="0.3">
      <c r="A74" s="34" t="s">
        <v>2184</v>
      </c>
      <c r="E74" s="29" t="s">
        <v>119</v>
      </c>
    </row>
    <row r="75" spans="1:5" ht="15.75" thickBot="1" x14ac:dyDescent="0.3">
      <c r="A75" s="34" t="s">
        <v>2154</v>
      </c>
      <c r="C75" s="28" t="s">
        <v>31</v>
      </c>
      <c r="E75" s="30" t="s">
        <v>120</v>
      </c>
    </row>
    <row r="76" spans="1:5" x14ac:dyDescent="0.25">
      <c r="A76" s="34" t="s">
        <v>2153</v>
      </c>
      <c r="C76" s="29" t="s">
        <v>65</v>
      </c>
    </row>
    <row r="77" spans="1:5" ht="15.75" thickBot="1" x14ac:dyDescent="0.3">
      <c r="A77" s="34" t="s">
        <v>2176</v>
      </c>
      <c r="C77" s="29" t="s">
        <v>83</v>
      </c>
    </row>
    <row r="78" spans="1:5" x14ac:dyDescent="0.25">
      <c r="A78" s="34" t="s">
        <v>2003</v>
      </c>
      <c r="C78" s="29" t="s">
        <v>103</v>
      </c>
      <c r="E78" s="28" t="s">
        <v>106</v>
      </c>
    </row>
    <row r="79" spans="1:5" x14ac:dyDescent="0.25">
      <c r="A79" s="34" t="s">
        <v>2175</v>
      </c>
      <c r="C79" s="29" t="s">
        <v>104</v>
      </c>
      <c r="E79" s="29" t="s">
        <v>83</v>
      </c>
    </row>
    <row r="80" spans="1:5" ht="15.75" thickBot="1" x14ac:dyDescent="0.3">
      <c r="A80" s="34" t="s">
        <v>2317</v>
      </c>
      <c r="C80" s="30" t="s">
        <v>105</v>
      </c>
      <c r="E80" s="29" t="s">
        <v>77</v>
      </c>
    </row>
    <row r="81" spans="1:5" ht="15.75" thickBot="1" x14ac:dyDescent="0.3">
      <c r="A81" s="34" t="s">
        <v>2174</v>
      </c>
      <c r="E81" s="30" t="s">
        <v>76</v>
      </c>
    </row>
    <row r="82" spans="1:5" x14ac:dyDescent="0.25">
      <c r="A82" s="34" t="s">
        <v>2324</v>
      </c>
      <c r="E82" s="210"/>
    </row>
    <row r="83" spans="1:5" ht="15.75" thickBot="1" x14ac:dyDescent="0.3">
      <c r="A83" s="34" t="s">
        <v>253</v>
      </c>
    </row>
    <row r="84" spans="1:5" x14ac:dyDescent="0.25">
      <c r="A84" s="34" t="s">
        <v>129</v>
      </c>
      <c r="E84" s="28" t="s">
        <v>63</v>
      </c>
    </row>
    <row r="85" spans="1:5" x14ac:dyDescent="0.25">
      <c r="A85" s="34" t="s">
        <v>186</v>
      </c>
      <c r="E85" s="29" t="s">
        <v>65</v>
      </c>
    </row>
    <row r="86" spans="1:5" x14ac:dyDescent="0.25">
      <c r="A86" s="34" t="s">
        <v>2173</v>
      </c>
      <c r="E86" s="29" t="s">
        <v>83</v>
      </c>
    </row>
    <row r="87" spans="1:5" x14ac:dyDescent="0.25">
      <c r="A87" s="34" t="s">
        <v>2155</v>
      </c>
      <c r="E87" s="29" t="s">
        <v>107</v>
      </c>
    </row>
    <row r="88" spans="1:5" x14ac:dyDescent="0.25">
      <c r="A88" s="34" t="s">
        <v>2131</v>
      </c>
      <c r="E88" s="29" t="s">
        <v>108</v>
      </c>
    </row>
    <row r="89" spans="1:5" x14ac:dyDescent="0.25">
      <c r="A89" s="34" t="s">
        <v>2076</v>
      </c>
      <c r="E89" s="29" t="s">
        <v>109</v>
      </c>
    </row>
    <row r="90" spans="1:5" ht="15.75" thickBot="1" x14ac:dyDescent="0.3">
      <c r="A90" s="34" t="s">
        <v>2151</v>
      </c>
      <c r="E90" s="30" t="s">
        <v>110</v>
      </c>
    </row>
    <row r="91" spans="1:5" ht="15.75" thickBot="1" x14ac:dyDescent="0.3">
      <c r="A91" s="35" t="s">
        <v>2152</v>
      </c>
    </row>
    <row r="92" spans="1:5" x14ac:dyDescent="0.25">
      <c r="C92" s="28" t="s">
        <v>65</v>
      </c>
      <c r="E92" s="28" t="s">
        <v>121</v>
      </c>
    </row>
    <row r="93" spans="1:5" ht="15.75" thickBot="1" x14ac:dyDescent="0.3">
      <c r="C93" s="29" t="s">
        <v>76</v>
      </c>
      <c r="E93" s="29" t="s">
        <v>65</v>
      </c>
    </row>
    <row r="94" spans="1:5" ht="15.75" thickBot="1" x14ac:dyDescent="0.3">
      <c r="A94" s="28" t="s">
        <v>202</v>
      </c>
      <c r="C94" s="30" t="s">
        <v>77</v>
      </c>
      <c r="E94" s="29" t="s">
        <v>83</v>
      </c>
    </row>
    <row r="95" spans="1:5" ht="15.75" thickBot="1" x14ac:dyDescent="0.3">
      <c r="A95" s="29" t="s">
        <v>65</v>
      </c>
      <c r="E95" s="29" t="s">
        <v>135</v>
      </c>
    </row>
    <row r="96" spans="1:5" x14ac:dyDescent="0.25">
      <c r="A96" s="29" t="s">
        <v>76</v>
      </c>
      <c r="C96" s="28" t="s">
        <v>227</v>
      </c>
      <c r="E96" s="29" t="s">
        <v>122</v>
      </c>
    </row>
    <row r="97" spans="1:12" ht="15.75" thickBot="1" x14ac:dyDescent="0.3">
      <c r="A97" s="30" t="s">
        <v>203</v>
      </c>
      <c r="C97" s="29" t="s">
        <v>65</v>
      </c>
      <c r="E97" s="29" t="s">
        <v>2169</v>
      </c>
    </row>
    <row r="98" spans="1:12" ht="15.75" thickBot="1" x14ac:dyDescent="0.3">
      <c r="C98" s="29" t="s">
        <v>231</v>
      </c>
      <c r="E98" s="30" t="s">
        <v>123</v>
      </c>
    </row>
    <row r="99" spans="1:12" ht="15.75" thickBot="1" x14ac:dyDescent="0.3">
      <c r="A99" s="28" t="s">
        <v>204</v>
      </c>
      <c r="C99" s="29" t="s">
        <v>228</v>
      </c>
    </row>
    <row r="100" spans="1:12" x14ac:dyDescent="0.25">
      <c r="A100" s="29" t="s">
        <v>65</v>
      </c>
      <c r="C100" s="29" t="s">
        <v>235</v>
      </c>
      <c r="E100" s="28" t="s">
        <v>2007</v>
      </c>
    </row>
    <row r="101" spans="1:12" x14ac:dyDescent="0.25">
      <c r="A101" s="29" t="s">
        <v>76</v>
      </c>
      <c r="C101" s="29" t="s">
        <v>230</v>
      </c>
      <c r="E101" s="29" t="s">
        <v>65</v>
      </c>
    </row>
    <row r="102" spans="1:12" ht="15.75" thickBot="1" x14ac:dyDescent="0.3">
      <c r="A102" s="30" t="s">
        <v>205</v>
      </c>
      <c r="C102" s="30" t="s">
        <v>229</v>
      </c>
      <c r="E102" s="29" t="s">
        <v>2104</v>
      </c>
    </row>
    <row r="103" spans="1:12" ht="15.75" thickBot="1" x14ac:dyDescent="0.3">
      <c r="E103" s="29" t="s">
        <v>2105</v>
      </c>
    </row>
    <row r="104" spans="1:12" x14ac:dyDescent="0.25">
      <c r="A104" s="28" t="s">
        <v>223</v>
      </c>
      <c r="E104" s="29" t="s">
        <v>2106</v>
      </c>
    </row>
    <row r="105" spans="1:12" ht="15.75" thickBot="1" x14ac:dyDescent="0.3">
      <c r="A105" s="29" t="s">
        <v>65</v>
      </c>
      <c r="E105" s="29" t="s">
        <v>2107</v>
      </c>
    </row>
    <row r="106" spans="1:12" x14ac:dyDescent="0.25">
      <c r="A106" s="29" t="s">
        <v>76</v>
      </c>
      <c r="C106" s="28" t="s">
        <v>2008</v>
      </c>
      <c r="E106" s="29" t="s">
        <v>2005</v>
      </c>
    </row>
    <row r="107" spans="1:12" ht="15.75" thickBot="1" x14ac:dyDescent="0.3">
      <c r="A107" s="30" t="s">
        <v>224</v>
      </c>
      <c r="C107" s="29" t="s">
        <v>65</v>
      </c>
      <c r="E107" s="29" t="s">
        <v>2006</v>
      </c>
    </row>
    <row r="108" spans="1:12" ht="15.75" thickBot="1" x14ac:dyDescent="0.3">
      <c r="C108" s="29" t="s">
        <v>2009</v>
      </c>
      <c r="E108" s="30" t="s">
        <v>2108</v>
      </c>
    </row>
    <row r="109" spans="1:12" ht="15.75" thickBot="1" x14ac:dyDescent="0.3">
      <c r="A109" s="28" t="s">
        <v>232</v>
      </c>
      <c r="C109" s="30" t="s">
        <v>76</v>
      </c>
      <c r="E109" s="210"/>
      <c r="F109" s="210"/>
      <c r="G109" s="210"/>
      <c r="H109" s="210"/>
      <c r="I109" s="210"/>
      <c r="J109" s="210"/>
      <c r="K109" s="210"/>
      <c r="L109" s="210"/>
    </row>
    <row r="110" spans="1:12" ht="15.75" thickBot="1" x14ac:dyDescent="0.3">
      <c r="A110" s="29" t="s">
        <v>65</v>
      </c>
      <c r="F110" s="210"/>
      <c r="G110" s="210"/>
      <c r="H110" s="210"/>
      <c r="I110" s="210"/>
      <c r="J110" s="210"/>
      <c r="K110" s="210"/>
      <c r="L110" s="210"/>
    </row>
    <row r="111" spans="1:12" x14ac:dyDescent="0.25">
      <c r="A111" s="29" t="s">
        <v>233</v>
      </c>
      <c r="C111" s="28" t="s">
        <v>2022</v>
      </c>
      <c r="E111" s="36" t="s">
        <v>2016</v>
      </c>
      <c r="F111" s="207"/>
      <c r="G111" s="207"/>
      <c r="H111" s="207"/>
      <c r="I111" s="207"/>
      <c r="J111" s="215"/>
      <c r="K111" s="210"/>
      <c r="L111" s="210"/>
    </row>
    <row r="112" spans="1:12" ht="15.75" thickBot="1" x14ac:dyDescent="0.3">
      <c r="A112" s="30" t="s">
        <v>77</v>
      </c>
      <c r="C112" s="29" t="s">
        <v>65</v>
      </c>
      <c r="E112" s="21" t="s">
        <v>65</v>
      </c>
      <c r="F112" s="22"/>
      <c r="G112" s="22"/>
      <c r="H112" s="22"/>
      <c r="I112" s="22"/>
      <c r="J112" s="216"/>
      <c r="K112" s="210"/>
      <c r="L112" s="210"/>
    </row>
    <row r="113" spans="1:12" x14ac:dyDescent="0.25">
      <c r="C113" s="29" t="s">
        <v>83</v>
      </c>
      <c r="E113" s="21" t="s">
        <v>2137</v>
      </c>
      <c r="F113" s="22"/>
      <c r="G113" s="22"/>
      <c r="H113" s="22"/>
      <c r="I113" s="22"/>
      <c r="J113" s="216"/>
      <c r="K113" s="210"/>
      <c r="L113" s="210"/>
    </row>
    <row r="114" spans="1:12" x14ac:dyDescent="0.25">
      <c r="C114" s="29" t="s">
        <v>2109</v>
      </c>
      <c r="E114" s="21" t="s">
        <v>2017</v>
      </c>
      <c r="F114" s="22"/>
      <c r="G114" s="22"/>
      <c r="H114" s="22"/>
      <c r="I114" s="22"/>
      <c r="J114" s="216"/>
      <c r="K114" s="210"/>
      <c r="L114" s="210"/>
    </row>
    <row r="115" spans="1:12" ht="15.75" thickBot="1" x14ac:dyDescent="0.3">
      <c r="C115" s="29" t="s">
        <v>2110</v>
      </c>
      <c r="E115" s="21" t="s">
        <v>2398</v>
      </c>
      <c r="F115" s="22"/>
      <c r="G115" s="22"/>
      <c r="H115" s="22"/>
      <c r="I115" s="22"/>
      <c r="J115" s="216"/>
      <c r="K115" s="210"/>
      <c r="L115" s="210"/>
    </row>
    <row r="116" spans="1:12" x14ac:dyDescent="0.25">
      <c r="A116" s="28" t="s">
        <v>2021</v>
      </c>
      <c r="C116" s="29" t="s">
        <v>2401</v>
      </c>
      <c r="E116" s="21" t="s">
        <v>2801</v>
      </c>
      <c r="F116" s="22"/>
      <c r="G116" s="22"/>
      <c r="H116" s="22"/>
      <c r="I116" s="22"/>
      <c r="J116" s="216"/>
      <c r="K116" s="210"/>
      <c r="L116" s="210"/>
    </row>
    <row r="117" spans="1:12" x14ac:dyDescent="0.25">
      <c r="A117" s="29" t="s">
        <v>65</v>
      </c>
      <c r="C117" s="29" t="s">
        <v>2402</v>
      </c>
      <c r="E117" s="21" t="s">
        <v>2019</v>
      </c>
      <c r="F117" s="22"/>
      <c r="G117" s="22"/>
      <c r="H117" s="22"/>
      <c r="I117" s="22"/>
      <c r="J117" s="216"/>
      <c r="K117" s="210"/>
      <c r="L117" s="210"/>
    </row>
    <row r="118" spans="1:12" x14ac:dyDescent="0.25">
      <c r="A118" s="29" t="s">
        <v>83</v>
      </c>
      <c r="C118" s="29" t="s">
        <v>2403</v>
      </c>
      <c r="E118" s="21" t="s">
        <v>2170</v>
      </c>
      <c r="F118" s="22"/>
      <c r="G118" s="22"/>
      <c r="H118" s="22"/>
      <c r="I118" s="22"/>
      <c r="J118" s="216"/>
      <c r="K118" s="210"/>
      <c r="L118" s="210"/>
    </row>
    <row r="119" spans="1:12" x14ac:dyDescent="0.25">
      <c r="A119" s="37" t="s">
        <v>2111</v>
      </c>
      <c r="C119" s="29" t="s">
        <v>2404</v>
      </c>
      <c r="E119" s="21" t="s">
        <v>2018</v>
      </c>
      <c r="F119" s="22"/>
      <c r="G119" s="22"/>
      <c r="H119" s="22"/>
      <c r="I119" s="22"/>
      <c r="J119" s="216"/>
      <c r="K119" s="210"/>
      <c r="L119" s="210"/>
    </row>
    <row r="120" spans="1:12" x14ac:dyDescent="0.25">
      <c r="A120" s="37" t="s">
        <v>2110</v>
      </c>
      <c r="C120" s="29" t="s">
        <v>2405</v>
      </c>
      <c r="E120" s="21" t="s">
        <v>2010</v>
      </c>
      <c r="F120" s="22"/>
      <c r="G120" s="22"/>
      <c r="H120" s="22"/>
      <c r="I120" s="22"/>
      <c r="J120" s="216"/>
      <c r="K120" s="210"/>
      <c r="L120" s="210"/>
    </row>
    <row r="121" spans="1:12" x14ac:dyDescent="0.25">
      <c r="A121" s="37" t="s">
        <v>2112</v>
      </c>
      <c r="C121" s="29" t="s">
        <v>2406</v>
      </c>
      <c r="E121" s="21" t="s">
        <v>2065</v>
      </c>
      <c r="F121" s="22"/>
      <c r="G121" s="22"/>
      <c r="H121" s="22"/>
      <c r="I121" s="22"/>
      <c r="J121" s="216"/>
      <c r="K121" s="210"/>
      <c r="L121" s="210"/>
    </row>
    <row r="122" spans="1:12" ht="15.75" thickBot="1" x14ac:dyDescent="0.3">
      <c r="A122" s="37" t="s">
        <v>2113</v>
      </c>
      <c r="C122" s="30" t="s">
        <v>2023</v>
      </c>
      <c r="E122" s="21" t="s">
        <v>2066</v>
      </c>
      <c r="F122" s="22"/>
      <c r="G122" s="22"/>
      <c r="H122" s="22"/>
      <c r="I122" s="22"/>
      <c r="J122" s="216"/>
      <c r="K122" s="210"/>
      <c r="L122" s="210"/>
    </row>
    <row r="123" spans="1:12" ht="15.75" thickBot="1" x14ac:dyDescent="0.3">
      <c r="A123" s="37" t="s">
        <v>2114</v>
      </c>
      <c r="E123" s="21" t="s">
        <v>2338</v>
      </c>
      <c r="F123" s="22"/>
      <c r="G123" s="22"/>
      <c r="H123" s="22"/>
      <c r="I123" s="22"/>
      <c r="J123" s="216"/>
      <c r="K123" s="210"/>
      <c r="L123" s="210"/>
    </row>
    <row r="124" spans="1:12" x14ac:dyDescent="0.25">
      <c r="A124" s="37" t="s">
        <v>2384</v>
      </c>
      <c r="C124" s="28" t="s">
        <v>241</v>
      </c>
      <c r="E124" s="21" t="s">
        <v>2178</v>
      </c>
      <c r="F124" s="22"/>
      <c r="G124" s="22"/>
      <c r="H124" s="22"/>
      <c r="I124" s="22"/>
      <c r="J124" s="216"/>
      <c r="K124" s="210"/>
      <c r="L124" s="210"/>
    </row>
    <row r="125" spans="1:12" x14ac:dyDescent="0.25">
      <c r="A125" s="37" t="s">
        <v>2115</v>
      </c>
      <c r="C125" s="29" t="s">
        <v>65</v>
      </c>
      <c r="E125" s="21" t="s">
        <v>2177</v>
      </c>
      <c r="F125" s="22"/>
      <c r="G125" s="22"/>
      <c r="H125" s="22"/>
      <c r="I125" s="22"/>
      <c r="J125" s="216"/>
      <c r="K125" s="210"/>
      <c r="L125" s="210"/>
    </row>
    <row r="126" spans="1:12" x14ac:dyDescent="0.25">
      <c r="A126" s="37" t="s">
        <v>2116</v>
      </c>
      <c r="C126" s="29" t="s">
        <v>2025</v>
      </c>
      <c r="E126" s="21" t="s">
        <v>2067</v>
      </c>
      <c r="F126" s="22"/>
      <c r="G126" s="22"/>
      <c r="H126" s="22"/>
      <c r="I126" s="22"/>
      <c r="J126" s="216"/>
      <c r="K126" s="210"/>
      <c r="L126" s="210"/>
    </row>
    <row r="127" spans="1:12" ht="15.75" thickBot="1" x14ac:dyDescent="0.3">
      <c r="A127" s="37" t="s">
        <v>2117</v>
      </c>
      <c r="C127" s="30" t="s">
        <v>2026</v>
      </c>
      <c r="E127" s="21" t="s">
        <v>2068</v>
      </c>
      <c r="F127" s="22"/>
      <c r="G127" s="22"/>
      <c r="H127" s="22"/>
      <c r="I127" s="22"/>
      <c r="J127" s="216"/>
      <c r="K127" s="210"/>
      <c r="L127" s="210"/>
    </row>
    <row r="128" spans="1:12" ht="15.75" thickBot="1" x14ac:dyDescent="0.3">
      <c r="A128" s="37" t="s">
        <v>2119</v>
      </c>
      <c r="E128" s="108" t="s">
        <v>2138</v>
      </c>
      <c r="F128" s="22"/>
      <c r="G128" s="22"/>
      <c r="H128" s="22"/>
      <c r="I128" s="22"/>
      <c r="J128" s="216"/>
      <c r="K128" s="210"/>
      <c r="L128" s="210"/>
    </row>
    <row r="129" spans="1:12" ht="15.75" thickBot="1" x14ac:dyDescent="0.3">
      <c r="A129" s="35" t="s">
        <v>2118</v>
      </c>
      <c r="C129" s="28" t="s">
        <v>2027</v>
      </c>
      <c r="E129" s="108" t="s">
        <v>2139</v>
      </c>
      <c r="F129" s="22"/>
      <c r="G129" s="22"/>
      <c r="H129" s="22"/>
      <c r="I129" s="22"/>
      <c r="J129" s="216"/>
      <c r="K129" s="210"/>
      <c r="L129" s="210"/>
    </row>
    <row r="130" spans="1:12" ht="15.75" thickBot="1" x14ac:dyDescent="0.3">
      <c r="C130" s="29" t="s">
        <v>65</v>
      </c>
      <c r="E130" s="108" t="s">
        <v>2140</v>
      </c>
      <c r="F130" s="22"/>
      <c r="G130" s="22"/>
      <c r="H130" s="22"/>
      <c r="I130" s="22"/>
      <c r="J130" s="216"/>
      <c r="K130" s="210"/>
      <c r="L130" s="210"/>
    </row>
    <row r="131" spans="1:12" x14ac:dyDescent="0.25">
      <c r="A131" s="38" t="s">
        <v>244</v>
      </c>
      <c r="C131" s="29" t="s">
        <v>2040</v>
      </c>
      <c r="E131" s="108" t="s">
        <v>2141</v>
      </c>
      <c r="F131" s="22"/>
      <c r="G131" s="22"/>
      <c r="H131" s="22"/>
      <c r="I131" s="22"/>
      <c r="J131" s="216"/>
      <c r="K131" s="210"/>
      <c r="L131" s="210"/>
    </row>
    <row r="132" spans="1:12" x14ac:dyDescent="0.25">
      <c r="A132" s="37" t="s">
        <v>65</v>
      </c>
      <c r="C132" s="29" t="s">
        <v>2034</v>
      </c>
      <c r="E132" s="108" t="s">
        <v>2142</v>
      </c>
      <c r="F132" s="22"/>
      <c r="G132" s="22"/>
      <c r="H132" s="22"/>
      <c r="I132" s="22"/>
      <c r="J132" s="216"/>
      <c r="K132" s="210"/>
      <c r="L132" s="210"/>
    </row>
    <row r="133" spans="1:12" x14ac:dyDescent="0.25">
      <c r="A133" s="37" t="s">
        <v>2340</v>
      </c>
      <c r="C133" s="29" t="s">
        <v>2035</v>
      </c>
      <c r="E133" s="109" t="s">
        <v>2143</v>
      </c>
      <c r="F133" s="22"/>
      <c r="G133" s="22"/>
      <c r="H133" s="22"/>
      <c r="I133" s="22"/>
      <c r="J133" s="216"/>
      <c r="K133" s="210"/>
      <c r="L133" s="210"/>
    </row>
    <row r="134" spans="1:12" x14ac:dyDescent="0.25">
      <c r="A134" s="37" t="s">
        <v>2341</v>
      </c>
      <c r="C134" s="29" t="s">
        <v>2036</v>
      </c>
      <c r="E134" s="21" t="s">
        <v>2399</v>
      </c>
      <c r="F134" s="22"/>
      <c r="G134" s="22"/>
      <c r="H134" s="22"/>
      <c r="I134" s="22"/>
      <c r="J134" s="216"/>
      <c r="K134" s="210"/>
      <c r="L134" s="210"/>
    </row>
    <row r="135" spans="1:12" x14ac:dyDescent="0.25">
      <c r="A135" s="37" t="s">
        <v>2342</v>
      </c>
      <c r="C135" s="29" t="s">
        <v>2037</v>
      </c>
      <c r="E135" s="21" t="s">
        <v>2400</v>
      </c>
      <c r="F135" s="22"/>
      <c r="G135" s="22"/>
      <c r="H135" s="22"/>
      <c r="I135" s="22"/>
      <c r="J135" s="216"/>
      <c r="K135" s="210"/>
      <c r="L135" s="210"/>
    </row>
    <row r="136" spans="1:12" x14ac:dyDescent="0.25">
      <c r="A136" s="37" t="s">
        <v>2343</v>
      </c>
      <c r="C136" s="29" t="s">
        <v>2039</v>
      </c>
      <c r="E136" s="21" t="s">
        <v>2011</v>
      </c>
      <c r="F136" s="22"/>
      <c r="G136" s="22"/>
      <c r="H136" s="22"/>
      <c r="I136" s="22"/>
      <c r="J136" s="216"/>
      <c r="K136" s="210"/>
      <c r="L136" s="210"/>
    </row>
    <row r="137" spans="1:12" x14ac:dyDescent="0.25">
      <c r="A137" s="37" t="s">
        <v>2344</v>
      </c>
      <c r="C137" s="29" t="s">
        <v>2038</v>
      </c>
      <c r="E137" s="21" t="s">
        <v>2020</v>
      </c>
      <c r="F137" s="22"/>
      <c r="G137" s="22"/>
      <c r="H137" s="22"/>
      <c r="I137" s="22"/>
      <c r="J137" s="216"/>
      <c r="K137" s="210"/>
      <c r="L137" s="210"/>
    </row>
    <row r="138" spans="1:12" ht="15.75" thickBot="1" x14ac:dyDescent="0.3">
      <c r="A138" s="40" t="s">
        <v>2345</v>
      </c>
      <c r="C138" s="30" t="s">
        <v>229</v>
      </c>
      <c r="E138" s="21" t="s">
        <v>2012</v>
      </c>
      <c r="F138" s="22"/>
      <c r="G138" s="22"/>
      <c r="H138" s="22"/>
      <c r="I138" s="22"/>
      <c r="J138" s="216"/>
      <c r="K138" s="210"/>
      <c r="L138" s="210"/>
    </row>
    <row r="139" spans="1:12" ht="15.75" thickBot="1" x14ac:dyDescent="0.3">
      <c r="E139" s="21" t="s">
        <v>2013</v>
      </c>
      <c r="F139" s="22"/>
      <c r="G139" s="22"/>
      <c r="H139" s="22"/>
      <c r="I139" s="22"/>
      <c r="J139" s="216"/>
      <c r="K139" s="210"/>
      <c r="L139" s="210"/>
    </row>
    <row r="140" spans="1:12" x14ac:dyDescent="0.25">
      <c r="A140" s="38" t="s">
        <v>246</v>
      </c>
      <c r="C140" s="28" t="s">
        <v>2042</v>
      </c>
      <c r="E140" s="21" t="s">
        <v>2014</v>
      </c>
      <c r="F140" s="22"/>
      <c r="G140" s="22"/>
      <c r="H140" s="22"/>
      <c r="I140" s="22"/>
      <c r="J140" s="216"/>
      <c r="K140" s="210"/>
      <c r="L140" s="210"/>
    </row>
    <row r="141" spans="1:12" ht="15.75" thickBot="1" x14ac:dyDescent="0.3">
      <c r="A141" s="37" t="s">
        <v>65</v>
      </c>
      <c r="C141" s="29" t="s">
        <v>65</v>
      </c>
      <c r="E141" s="21" t="s">
        <v>2015</v>
      </c>
      <c r="F141" s="208"/>
      <c r="G141" s="208"/>
      <c r="H141" s="208"/>
      <c r="I141" s="208"/>
      <c r="J141" s="217"/>
    </row>
    <row r="142" spans="1:12" ht="15.75" thickBot="1" x14ac:dyDescent="0.3">
      <c r="A142" s="37" t="s">
        <v>2029</v>
      </c>
      <c r="C142" s="30" t="s">
        <v>2188</v>
      </c>
      <c r="E142" s="39" t="s">
        <v>2765</v>
      </c>
    </row>
    <row r="143" spans="1:12" x14ac:dyDescent="0.25">
      <c r="A143" s="37" t="s">
        <v>2030</v>
      </c>
      <c r="C143" s="210"/>
    </row>
    <row r="144" spans="1:12" x14ac:dyDescent="0.25">
      <c r="A144" s="37" t="s">
        <v>2086</v>
      </c>
      <c r="C144" s="210"/>
    </row>
    <row r="145" spans="1:5" ht="15.75" thickBot="1" x14ac:dyDescent="0.3">
      <c r="A145" s="40" t="s">
        <v>2087</v>
      </c>
      <c r="C145" s="210"/>
      <c r="E145" s="210"/>
    </row>
    <row r="146" spans="1:5" ht="15.75" thickBot="1" x14ac:dyDescent="0.3">
      <c r="A146" s="212"/>
      <c r="E146" s="210"/>
    </row>
    <row r="147" spans="1:5" x14ac:dyDescent="0.25">
      <c r="A147" s="38" t="s">
        <v>243</v>
      </c>
      <c r="C147" s="28" t="s">
        <v>240</v>
      </c>
      <c r="E147" s="28" t="s">
        <v>2416</v>
      </c>
    </row>
    <row r="148" spans="1:5" x14ac:dyDescent="0.25">
      <c r="A148" s="37" t="s">
        <v>65</v>
      </c>
      <c r="C148" s="29" t="s">
        <v>65</v>
      </c>
      <c r="E148" s="29" t="s">
        <v>65</v>
      </c>
    </row>
    <row r="149" spans="1:5" x14ac:dyDescent="0.25">
      <c r="A149" s="29" t="s">
        <v>2088</v>
      </c>
      <c r="C149" s="29" t="s">
        <v>2033</v>
      </c>
      <c r="E149" s="29" t="s">
        <v>2418</v>
      </c>
    </row>
    <row r="150" spans="1:5" x14ac:dyDescent="0.25">
      <c r="A150" s="29" t="s">
        <v>2089</v>
      </c>
      <c r="C150" s="29" t="s">
        <v>2120</v>
      </c>
      <c r="E150" s="29" t="s">
        <v>2419</v>
      </c>
    </row>
    <row r="151" spans="1:5" x14ac:dyDescent="0.25">
      <c r="A151" s="29" t="s">
        <v>2090</v>
      </c>
      <c r="C151" s="29" t="s">
        <v>2121</v>
      </c>
      <c r="E151" s="29" t="s">
        <v>2420</v>
      </c>
    </row>
    <row r="152" spans="1:5" x14ac:dyDescent="0.25">
      <c r="A152" s="29" t="s">
        <v>2091</v>
      </c>
      <c r="C152" s="29" t="s">
        <v>2122</v>
      </c>
      <c r="E152" s="29" t="s">
        <v>2421</v>
      </c>
    </row>
    <row r="153" spans="1:5" ht="15.75" thickBot="1" x14ac:dyDescent="0.3">
      <c r="A153" s="29" t="s">
        <v>2092</v>
      </c>
      <c r="C153" s="29" t="s">
        <v>2123</v>
      </c>
      <c r="E153" s="30" t="s">
        <v>83</v>
      </c>
    </row>
    <row r="154" spans="1:5" x14ac:dyDescent="0.25">
      <c r="A154" s="29" t="s">
        <v>2093</v>
      </c>
      <c r="C154" s="29" t="s">
        <v>2124</v>
      </c>
      <c r="E154" s="210"/>
    </row>
    <row r="155" spans="1:5" x14ac:dyDescent="0.25">
      <c r="A155" s="29" t="s">
        <v>2148</v>
      </c>
      <c r="C155" s="29" t="s">
        <v>2125</v>
      </c>
      <c r="E155" s="210"/>
    </row>
    <row r="156" spans="1:5" x14ac:dyDescent="0.25">
      <c r="A156" s="29" t="s">
        <v>2094</v>
      </c>
      <c r="C156" s="29" t="s">
        <v>2126</v>
      </c>
      <c r="E156" s="210"/>
    </row>
    <row r="157" spans="1:5" x14ac:dyDescent="0.25">
      <c r="A157" s="29" t="s">
        <v>2095</v>
      </c>
      <c r="C157" s="29" t="s">
        <v>2032</v>
      </c>
      <c r="E157" s="210"/>
    </row>
    <row r="158" spans="1:5" x14ac:dyDescent="0.25">
      <c r="A158" s="29" t="s">
        <v>2096</v>
      </c>
      <c r="C158" s="29" t="s">
        <v>2127</v>
      </c>
      <c r="E158" s="210"/>
    </row>
    <row r="159" spans="1:5" ht="15.75" thickBot="1" x14ac:dyDescent="0.3">
      <c r="A159" s="29" t="s">
        <v>2097</v>
      </c>
      <c r="C159" s="29" t="s">
        <v>2128</v>
      </c>
    </row>
    <row r="160" spans="1:5" x14ac:dyDescent="0.25">
      <c r="A160" s="29" t="s">
        <v>2100</v>
      </c>
      <c r="C160" s="29" t="s">
        <v>2129</v>
      </c>
      <c r="E160" s="28" t="s">
        <v>2160</v>
      </c>
    </row>
    <row r="161" spans="1:5" x14ac:dyDescent="0.25">
      <c r="A161" s="29" t="s">
        <v>2101</v>
      </c>
      <c r="C161" s="29" t="s">
        <v>2130</v>
      </c>
      <c r="E161" s="29" t="s">
        <v>65</v>
      </c>
    </row>
    <row r="162" spans="1:5" ht="15.75" thickBot="1" x14ac:dyDescent="0.3">
      <c r="A162" s="29" t="s">
        <v>2102</v>
      </c>
      <c r="C162" s="30" t="s">
        <v>2031</v>
      </c>
      <c r="E162" s="29" t="s">
        <v>83</v>
      </c>
    </row>
    <row r="163" spans="1:5" x14ac:dyDescent="0.25">
      <c r="A163" s="29" t="s">
        <v>2099</v>
      </c>
      <c r="C163" s="210"/>
      <c r="E163" s="29" t="s">
        <v>2161</v>
      </c>
    </row>
    <row r="164" spans="1:5" x14ac:dyDescent="0.25">
      <c r="A164" s="29" t="s">
        <v>2098</v>
      </c>
      <c r="C164" s="210"/>
      <c r="E164" s="29" t="s">
        <v>2171</v>
      </c>
    </row>
    <row r="165" spans="1:5" x14ac:dyDescent="0.25">
      <c r="A165" s="29" t="s">
        <v>2150</v>
      </c>
      <c r="C165" s="210"/>
      <c r="E165" s="29" t="s">
        <v>2172</v>
      </c>
    </row>
    <row r="166" spans="1:5" ht="15.75" thickBot="1" x14ac:dyDescent="0.3">
      <c r="A166" s="29" t="s">
        <v>2149</v>
      </c>
      <c r="E166" s="29" t="s">
        <v>2162</v>
      </c>
    </row>
    <row r="167" spans="1:5" x14ac:dyDescent="0.25">
      <c r="A167" s="29" t="s">
        <v>2103</v>
      </c>
      <c r="C167" s="41" t="s">
        <v>2052</v>
      </c>
      <c r="E167" s="29" t="s">
        <v>2163</v>
      </c>
    </row>
    <row r="168" spans="1:5" ht="15.75" thickBot="1" x14ac:dyDescent="0.3">
      <c r="A168" s="30" t="s">
        <v>2179</v>
      </c>
      <c r="C168" s="42" t="s">
        <v>65</v>
      </c>
      <c r="E168" s="29" t="s">
        <v>2164</v>
      </c>
    </row>
    <row r="169" spans="1:5" ht="15.75" thickBot="1" x14ac:dyDescent="0.3">
      <c r="C169" s="29" t="s">
        <v>83</v>
      </c>
      <c r="E169" s="29" t="s">
        <v>2165</v>
      </c>
    </row>
    <row r="170" spans="1:5" x14ac:dyDescent="0.25">
      <c r="A170" s="28" t="s">
        <v>2346</v>
      </c>
      <c r="C170" s="43" t="s">
        <v>2053</v>
      </c>
      <c r="E170" s="29" t="s">
        <v>2168</v>
      </c>
    </row>
    <row r="171" spans="1:5" x14ac:dyDescent="0.25">
      <c r="A171" s="37" t="s">
        <v>65</v>
      </c>
      <c r="C171" s="43" t="s">
        <v>2054</v>
      </c>
      <c r="E171" s="29" t="s">
        <v>2166</v>
      </c>
    </row>
    <row r="172" spans="1:5" ht="15.75" thickBot="1" x14ac:dyDescent="0.3">
      <c r="A172" s="37" t="s">
        <v>2340</v>
      </c>
      <c r="C172" s="43" t="s">
        <v>2055</v>
      </c>
      <c r="E172" s="30" t="s">
        <v>2167</v>
      </c>
    </row>
    <row r="173" spans="1:5" ht="15.75" thickBot="1" x14ac:dyDescent="0.3">
      <c r="A173" s="37" t="s">
        <v>2347</v>
      </c>
      <c r="C173" s="43" t="s">
        <v>2056</v>
      </c>
    </row>
    <row r="174" spans="1:5" ht="15.75" thickBot="1" x14ac:dyDescent="0.3">
      <c r="A174" s="37" t="s">
        <v>2348</v>
      </c>
      <c r="C174" s="44" t="s">
        <v>2057</v>
      </c>
      <c r="E174" s="28" t="s">
        <v>2339</v>
      </c>
    </row>
    <row r="175" spans="1:5" ht="15.75" thickBot="1" x14ac:dyDescent="0.3">
      <c r="A175" s="29" t="s">
        <v>2350</v>
      </c>
      <c r="E175" s="29" t="s">
        <v>65</v>
      </c>
    </row>
    <row r="176" spans="1:5" x14ac:dyDescent="0.25">
      <c r="A176" s="37" t="s">
        <v>2342</v>
      </c>
      <c r="C176" s="28" t="s">
        <v>2320</v>
      </c>
      <c r="E176" s="29" t="s">
        <v>2393</v>
      </c>
    </row>
    <row r="177" spans="1:5" x14ac:dyDescent="0.25">
      <c r="A177" s="37" t="s">
        <v>2343</v>
      </c>
      <c r="C177" s="29" t="s">
        <v>65</v>
      </c>
      <c r="E177" s="29" t="s">
        <v>2394</v>
      </c>
    </row>
    <row r="178" spans="1:5" x14ac:dyDescent="0.25">
      <c r="A178" s="37" t="s">
        <v>2344</v>
      </c>
      <c r="C178" s="29" t="s">
        <v>76</v>
      </c>
      <c r="E178" s="29" t="s">
        <v>2396</v>
      </c>
    </row>
    <row r="179" spans="1:5" ht="15.75" thickBot="1" x14ac:dyDescent="0.3">
      <c r="A179" s="37" t="s">
        <v>2345</v>
      </c>
      <c r="C179" s="29" t="s">
        <v>2321</v>
      </c>
      <c r="E179" s="30" t="s">
        <v>2349</v>
      </c>
    </row>
    <row r="180" spans="1:5" ht="15.75" thickBot="1" x14ac:dyDescent="0.3">
      <c r="A180" s="30" t="s">
        <v>2681</v>
      </c>
      <c r="C180" s="29" t="s">
        <v>2322</v>
      </c>
    </row>
    <row r="181" spans="1:5" ht="15.75" thickBot="1" x14ac:dyDescent="0.3">
      <c r="C181" s="30" t="s">
        <v>2323</v>
      </c>
    </row>
    <row r="182" spans="1:5" ht="15.75" thickBot="1" x14ac:dyDescent="0.3">
      <c r="A182" s="28" t="s">
        <v>2689</v>
      </c>
    </row>
    <row r="183" spans="1:5" ht="15.75" thickBot="1" x14ac:dyDescent="0.3">
      <c r="A183" s="29" t="s">
        <v>65</v>
      </c>
      <c r="E183" s="28" t="s">
        <v>2383</v>
      </c>
    </row>
    <row r="184" spans="1:5" x14ac:dyDescent="0.25">
      <c r="A184" s="29" t="s">
        <v>2690</v>
      </c>
      <c r="C184" s="28" t="s">
        <v>2028</v>
      </c>
      <c r="E184" s="29" t="s">
        <v>65</v>
      </c>
    </row>
    <row r="185" spans="1:5" x14ac:dyDescent="0.25">
      <c r="A185" s="29" t="s">
        <v>2691</v>
      </c>
      <c r="C185" s="29" t="s">
        <v>65</v>
      </c>
      <c r="E185" s="29" t="s">
        <v>83</v>
      </c>
    </row>
    <row r="186" spans="1:5" x14ac:dyDescent="0.25">
      <c r="A186" s="29" t="s">
        <v>2692</v>
      </c>
      <c r="C186" s="29" t="s">
        <v>83</v>
      </c>
      <c r="E186" s="29" t="s">
        <v>2385</v>
      </c>
    </row>
    <row r="187" spans="1:5" x14ac:dyDescent="0.25">
      <c r="A187" s="29" t="s">
        <v>2693</v>
      </c>
      <c r="C187" s="29" t="s">
        <v>2351</v>
      </c>
      <c r="E187" s="29" t="s">
        <v>2386</v>
      </c>
    </row>
    <row r="188" spans="1:5" ht="15.75" thickBot="1" x14ac:dyDescent="0.3">
      <c r="A188" s="29" t="s">
        <v>2694</v>
      </c>
      <c r="C188" s="29" t="s">
        <v>2352</v>
      </c>
      <c r="E188" s="30" t="s">
        <v>2387</v>
      </c>
    </row>
    <row r="189" spans="1:5" x14ac:dyDescent="0.25">
      <c r="A189" s="29" t="s">
        <v>2695</v>
      </c>
      <c r="C189" s="29" t="s">
        <v>2353</v>
      </c>
    </row>
    <row r="190" spans="1:5" ht="15.75" thickBot="1" x14ac:dyDescent="0.3">
      <c r="A190" s="29" t="s">
        <v>2696</v>
      </c>
      <c r="C190" s="29" t="s">
        <v>2354</v>
      </c>
    </row>
    <row r="191" spans="1:5" x14ac:dyDescent="0.25">
      <c r="A191" s="29" t="s">
        <v>2697</v>
      </c>
      <c r="C191" s="29" t="s">
        <v>2355</v>
      </c>
      <c r="E191" s="218" t="s">
        <v>2408</v>
      </c>
    </row>
    <row r="192" spans="1:5" x14ac:dyDescent="0.25">
      <c r="A192" s="29" t="s">
        <v>2698</v>
      </c>
      <c r="C192" s="29" t="s">
        <v>2356</v>
      </c>
      <c r="E192" s="34" t="s">
        <v>65</v>
      </c>
    </row>
    <row r="193" spans="1:5" x14ac:dyDescent="0.25">
      <c r="A193" s="29" t="s">
        <v>2699</v>
      </c>
      <c r="C193" s="29" t="s">
        <v>2357</v>
      </c>
      <c r="E193" s="29" t="s">
        <v>2409</v>
      </c>
    </row>
    <row r="194" spans="1:5" x14ac:dyDescent="0.25">
      <c r="A194" s="29" t="s">
        <v>2700</v>
      </c>
      <c r="C194" s="29" t="s">
        <v>2358</v>
      </c>
      <c r="E194" s="29" t="s">
        <v>2410</v>
      </c>
    </row>
    <row r="195" spans="1:5" ht="15.75" thickBot="1" x14ac:dyDescent="0.3">
      <c r="A195" s="29" t="s">
        <v>2701</v>
      </c>
      <c r="C195" s="29" t="s">
        <v>2359</v>
      </c>
      <c r="E195" s="30" t="s">
        <v>2411</v>
      </c>
    </row>
    <row r="196" spans="1:5" x14ac:dyDescent="0.25">
      <c r="A196" s="29" t="s">
        <v>2702</v>
      </c>
      <c r="C196" s="29" t="s">
        <v>2360</v>
      </c>
    </row>
    <row r="197" spans="1:5" ht="15.75" thickBot="1" x14ac:dyDescent="0.3">
      <c r="A197" s="29" t="s">
        <v>2703</v>
      </c>
      <c r="C197" s="29" t="s">
        <v>2361</v>
      </c>
    </row>
    <row r="198" spans="1:5" x14ac:dyDescent="0.25">
      <c r="A198" s="29" t="s">
        <v>2704</v>
      </c>
      <c r="C198" s="29" t="s">
        <v>2362</v>
      </c>
      <c r="E198" s="28" t="s">
        <v>2677</v>
      </c>
    </row>
    <row r="199" spans="1:5" x14ac:dyDescent="0.25">
      <c r="A199" s="29" t="s">
        <v>2705</v>
      </c>
      <c r="C199" s="29" t="s">
        <v>2363</v>
      </c>
      <c r="E199" s="29" t="s">
        <v>99</v>
      </c>
    </row>
    <row r="200" spans="1:5" x14ac:dyDescent="0.25">
      <c r="A200" s="29" t="s">
        <v>2706</v>
      </c>
      <c r="C200" s="29" t="s">
        <v>2364</v>
      </c>
      <c r="E200" s="29" t="s">
        <v>2680</v>
      </c>
    </row>
    <row r="201" spans="1:5" x14ac:dyDescent="0.25">
      <c r="A201" s="29" t="s">
        <v>2707</v>
      </c>
      <c r="C201" s="29" t="s">
        <v>2365</v>
      </c>
      <c r="E201" s="29" t="s">
        <v>2415</v>
      </c>
    </row>
    <row r="202" spans="1:5" x14ac:dyDescent="0.25">
      <c r="A202" s="29" t="s">
        <v>2708</v>
      </c>
      <c r="C202" s="29" t="s">
        <v>2366</v>
      </c>
      <c r="E202" s="29" t="s">
        <v>2413</v>
      </c>
    </row>
    <row r="203" spans="1:5" x14ac:dyDescent="0.25">
      <c r="A203" s="29" t="s">
        <v>2709</v>
      </c>
      <c r="C203" s="29" t="s">
        <v>2367</v>
      </c>
      <c r="E203" s="29" t="s">
        <v>2776</v>
      </c>
    </row>
    <row r="204" spans="1:5" x14ac:dyDescent="0.25">
      <c r="A204" s="29" t="s">
        <v>2710</v>
      </c>
      <c r="C204" s="29" t="s">
        <v>2368</v>
      </c>
      <c r="E204" s="29" t="s">
        <v>2774</v>
      </c>
    </row>
    <row r="205" spans="1:5" x14ac:dyDescent="0.25">
      <c r="A205" s="29" t="s">
        <v>2711</v>
      </c>
      <c r="C205" s="29" t="s">
        <v>2369</v>
      </c>
      <c r="E205" s="29" t="s">
        <v>2412</v>
      </c>
    </row>
    <row r="206" spans="1:5" x14ac:dyDescent="0.25">
      <c r="A206" s="29" t="s">
        <v>2712</v>
      </c>
      <c r="C206" s="29" t="s">
        <v>2370</v>
      </c>
      <c r="E206" s="29" t="s">
        <v>2414</v>
      </c>
    </row>
    <row r="207" spans="1:5" ht="15.75" thickBot="1" x14ac:dyDescent="0.3">
      <c r="A207" s="29" t="s">
        <v>2713</v>
      </c>
      <c r="C207" s="29" t="s">
        <v>2371</v>
      </c>
      <c r="E207" s="30" t="s">
        <v>83</v>
      </c>
    </row>
    <row r="208" spans="1:5" x14ac:dyDescent="0.25">
      <c r="A208" s="29" t="s">
        <v>2714</v>
      </c>
      <c r="C208" s="29" t="s">
        <v>2372</v>
      </c>
    </row>
    <row r="209" spans="1:5" x14ac:dyDescent="0.25">
      <c r="A209" s="29" t="s">
        <v>2715</v>
      </c>
      <c r="C209" s="29" t="s">
        <v>2373</v>
      </c>
    </row>
    <row r="210" spans="1:5" x14ac:dyDescent="0.25">
      <c r="A210" s="29" t="s">
        <v>2773</v>
      </c>
      <c r="C210" s="29" t="s">
        <v>2374</v>
      </c>
    </row>
    <row r="211" spans="1:5" x14ac:dyDescent="0.25">
      <c r="A211" s="29" t="s">
        <v>2716</v>
      </c>
      <c r="C211" s="29" t="s">
        <v>2375</v>
      </c>
    </row>
    <row r="212" spans="1:5" x14ac:dyDescent="0.25">
      <c r="A212" s="29" t="s">
        <v>2717</v>
      </c>
      <c r="C212" s="29" t="s">
        <v>2376</v>
      </c>
    </row>
    <row r="213" spans="1:5" ht="15.75" thickBot="1" x14ac:dyDescent="0.3">
      <c r="A213" s="29" t="s">
        <v>2718</v>
      </c>
      <c r="C213" s="29" t="s">
        <v>2377</v>
      </c>
    </row>
    <row r="214" spans="1:5" x14ac:dyDescent="0.25">
      <c r="A214" s="29" t="s">
        <v>2719</v>
      </c>
      <c r="C214" s="29" t="s">
        <v>2378</v>
      </c>
      <c r="E214" s="28" t="s">
        <v>2780</v>
      </c>
    </row>
    <row r="215" spans="1:5" x14ac:dyDescent="0.25">
      <c r="A215" s="29" t="s">
        <v>2720</v>
      </c>
      <c r="C215" s="29" t="s">
        <v>2379</v>
      </c>
      <c r="E215" s="29" t="s">
        <v>65</v>
      </c>
    </row>
    <row r="216" spans="1:5" x14ac:dyDescent="0.25">
      <c r="A216" s="29" t="s">
        <v>2721</v>
      </c>
      <c r="C216" s="29" t="s">
        <v>2380</v>
      </c>
      <c r="E216" s="29" t="s">
        <v>2783</v>
      </c>
    </row>
    <row r="217" spans="1:5" x14ac:dyDescent="0.25">
      <c r="A217" s="29" t="s">
        <v>2722</v>
      </c>
      <c r="C217" s="29" t="s">
        <v>2381</v>
      </c>
      <c r="E217" s="29" t="s">
        <v>2787</v>
      </c>
    </row>
    <row r="218" spans="1:5" ht="15.75" thickBot="1" x14ac:dyDescent="0.3">
      <c r="A218" s="29" t="s">
        <v>2723</v>
      </c>
      <c r="C218" s="30" t="s">
        <v>2382</v>
      </c>
      <c r="E218" s="29" t="s">
        <v>2786</v>
      </c>
    </row>
    <row r="219" spans="1:5" x14ac:dyDescent="0.25">
      <c r="A219" s="29" t="s">
        <v>2724</v>
      </c>
      <c r="E219" s="29" t="s">
        <v>2785</v>
      </c>
    </row>
    <row r="220" spans="1:5" ht="15.75" thickBot="1" x14ac:dyDescent="0.3">
      <c r="A220" s="29" t="s">
        <v>2725</v>
      </c>
      <c r="E220" s="30" t="s">
        <v>2784</v>
      </c>
    </row>
    <row r="221" spans="1:5" ht="15.75" thickBot="1" x14ac:dyDescent="0.3">
      <c r="A221" s="29" t="s">
        <v>2726</v>
      </c>
      <c r="C221" s="28" t="s">
        <v>2767</v>
      </c>
    </row>
    <row r="222" spans="1:5" x14ac:dyDescent="0.25">
      <c r="A222" s="29" t="s">
        <v>2727</v>
      </c>
      <c r="C222" s="29" t="s">
        <v>65</v>
      </c>
      <c r="E222" s="28" t="s">
        <v>2779</v>
      </c>
    </row>
    <row r="223" spans="1:5" x14ac:dyDescent="0.25">
      <c r="A223" s="29" t="s">
        <v>2728</v>
      </c>
      <c r="C223" s="29" t="s">
        <v>2769</v>
      </c>
      <c r="E223" s="29" t="s">
        <v>65</v>
      </c>
    </row>
    <row r="224" spans="1:5" x14ac:dyDescent="0.25">
      <c r="A224" s="29" t="s">
        <v>2729</v>
      </c>
      <c r="C224" s="29" t="s">
        <v>2770</v>
      </c>
      <c r="E224" s="29" t="s">
        <v>2781</v>
      </c>
    </row>
    <row r="225" spans="1:5" ht="15.75" thickBot="1" x14ac:dyDescent="0.3">
      <c r="A225" s="29" t="s">
        <v>2730</v>
      </c>
      <c r="C225" s="29" t="s">
        <v>2771</v>
      </c>
      <c r="E225" s="30" t="s">
        <v>2782</v>
      </c>
    </row>
    <row r="226" spans="1:5" ht="15.75" thickBot="1" x14ac:dyDescent="0.3">
      <c r="A226" s="29" t="s">
        <v>2731</v>
      </c>
      <c r="C226" s="30" t="s">
        <v>2772</v>
      </c>
    </row>
    <row r="227" spans="1:5" ht="15.75" thickBot="1" x14ac:dyDescent="0.3">
      <c r="A227" s="29" t="s">
        <v>2732</v>
      </c>
    </row>
    <row r="228" spans="1:5" x14ac:dyDescent="0.25">
      <c r="A228" s="29" t="s">
        <v>2733</v>
      </c>
      <c r="C228" s="28" t="s">
        <v>2789</v>
      </c>
    </row>
    <row r="229" spans="1:5" x14ac:dyDescent="0.25">
      <c r="A229" s="29" t="s">
        <v>2734</v>
      </c>
      <c r="C229" s="29" t="s">
        <v>65</v>
      </c>
    </row>
    <row r="230" spans="1:5" x14ac:dyDescent="0.25">
      <c r="A230" s="29" t="s">
        <v>2735</v>
      </c>
      <c r="C230" s="29" t="s">
        <v>2790</v>
      </c>
    </row>
    <row r="231" spans="1:5" x14ac:dyDescent="0.25">
      <c r="A231" s="29" t="s">
        <v>2736</v>
      </c>
      <c r="C231" s="29" t="s">
        <v>2791</v>
      </c>
    </row>
    <row r="232" spans="1:5" x14ac:dyDescent="0.25">
      <c r="A232" s="29" t="s">
        <v>2737</v>
      </c>
      <c r="C232" s="29" t="s">
        <v>2792</v>
      </c>
    </row>
    <row r="233" spans="1:5" x14ac:dyDescent="0.25">
      <c r="A233" s="29" t="s">
        <v>2738</v>
      </c>
      <c r="C233" s="29" t="s">
        <v>2793</v>
      </c>
    </row>
    <row r="234" spans="1:5" ht="15.75" thickBot="1" x14ac:dyDescent="0.3">
      <c r="A234" s="29" t="s">
        <v>2739</v>
      </c>
      <c r="C234" s="251" t="s">
        <v>2794</v>
      </c>
    </row>
    <row r="235" spans="1:5" x14ac:dyDescent="0.25">
      <c r="A235" s="29" t="s">
        <v>2740</v>
      </c>
    </row>
    <row r="236" spans="1:5" x14ac:dyDescent="0.25">
      <c r="A236" s="29" t="s">
        <v>2741</v>
      </c>
    </row>
    <row r="237" spans="1:5" x14ac:dyDescent="0.25">
      <c r="A237" s="29" t="s">
        <v>2742</v>
      </c>
    </row>
    <row r="238" spans="1:5" x14ac:dyDescent="0.25">
      <c r="A238" s="29" t="s">
        <v>2743</v>
      </c>
    </row>
    <row r="239" spans="1:5" x14ac:dyDescent="0.25">
      <c r="A239" s="29" t="s">
        <v>2744</v>
      </c>
    </row>
    <row r="240" spans="1:5" x14ac:dyDescent="0.25">
      <c r="A240" s="29" t="s">
        <v>2745</v>
      </c>
    </row>
    <row r="241" spans="1:1" x14ac:dyDescent="0.25">
      <c r="A241" s="29" t="s">
        <v>2746</v>
      </c>
    </row>
    <row r="242" spans="1:1" x14ac:dyDescent="0.25">
      <c r="A242" s="29" t="s">
        <v>2747</v>
      </c>
    </row>
    <row r="243" spans="1:1" x14ac:dyDescent="0.25">
      <c r="A243" s="29" t="s">
        <v>2748</v>
      </c>
    </row>
    <row r="244" spans="1:1" x14ac:dyDescent="0.25">
      <c r="A244" s="29" t="s">
        <v>2749</v>
      </c>
    </row>
    <row r="245" spans="1:1" x14ac:dyDescent="0.25">
      <c r="A245" s="29" t="s">
        <v>2750</v>
      </c>
    </row>
    <row r="246" spans="1:1" x14ac:dyDescent="0.25">
      <c r="A246" s="29" t="s">
        <v>2751</v>
      </c>
    </row>
    <row r="247" spans="1:1" x14ac:dyDescent="0.25">
      <c r="A247" s="29" t="s">
        <v>2752</v>
      </c>
    </row>
    <row r="248" spans="1:1" x14ac:dyDescent="0.25">
      <c r="A248" s="29" t="s">
        <v>2753</v>
      </c>
    </row>
    <row r="249" spans="1:1" x14ac:dyDescent="0.25">
      <c r="A249" s="29" t="s">
        <v>2754</v>
      </c>
    </row>
    <row r="250" spans="1:1" x14ac:dyDescent="0.25">
      <c r="A250" s="29" t="s">
        <v>2755</v>
      </c>
    </row>
    <row r="251" spans="1:1" x14ac:dyDescent="0.25">
      <c r="A251" s="29" t="s">
        <v>2756</v>
      </c>
    </row>
    <row r="252" spans="1:1" x14ac:dyDescent="0.25">
      <c r="A252" s="29" t="s">
        <v>2757</v>
      </c>
    </row>
    <row r="253" spans="1:1" x14ac:dyDescent="0.25">
      <c r="A253" s="29" t="s">
        <v>2758</v>
      </c>
    </row>
    <row r="254" spans="1:1" x14ac:dyDescent="0.25">
      <c r="A254" s="29" t="s">
        <v>2759</v>
      </c>
    </row>
    <row r="255" spans="1:1" ht="15.75" thickBot="1" x14ac:dyDescent="0.3">
      <c r="A255" s="30" t="s">
        <v>2760</v>
      </c>
    </row>
  </sheetData>
  <sortState xmlns:xlrd2="http://schemas.microsoft.com/office/spreadsheetml/2017/richdata2" ref="E11:E13">
    <sortCondition descending="1" ref="E11"/>
  </sortState>
  <pageMargins left="0.7" right="0.7" top="0.75" bottom="0.75" header="0.3" footer="0.3"/>
  <pageSetup scale="50" orientation="portrait" r:id="rId1"/>
  <headerFooter>
    <oddHeader>&amp;C&amp;F&amp;R&amp;A</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G1990"/>
  <sheetViews>
    <sheetView workbookViewId="0"/>
  </sheetViews>
  <sheetFormatPr defaultRowHeight="15" x14ac:dyDescent="0.25"/>
  <cols>
    <col min="2" max="2" width="9.140625" style="175"/>
    <col min="4" max="4" width="12.7109375" customWidth="1"/>
    <col min="6" max="6" width="24.5703125" bestFit="1" customWidth="1"/>
    <col min="7" max="7" width="11.42578125" customWidth="1"/>
  </cols>
  <sheetData>
    <row r="1" spans="1:7" x14ac:dyDescent="0.25">
      <c r="A1" t="s">
        <v>2201</v>
      </c>
      <c r="B1" t="s">
        <v>2434</v>
      </c>
      <c r="C1" t="s">
        <v>2435</v>
      </c>
      <c r="D1" t="s">
        <v>2436</v>
      </c>
      <c r="F1" t="s">
        <v>2605</v>
      </c>
    </row>
    <row r="2" spans="1:7" x14ac:dyDescent="0.25">
      <c r="A2" t="s">
        <v>2437</v>
      </c>
      <c r="B2" t="s">
        <v>2438</v>
      </c>
      <c r="C2" t="s">
        <v>2439</v>
      </c>
      <c r="D2" t="str">
        <f>C2&amp;A2&amp;B2</f>
        <v>GS001805</v>
      </c>
      <c r="F2" s="175" t="str">
        <f>'Position Build'!C6&amp;'Position Build'!E6&amp;'Position Build'!H6</f>
        <v/>
      </c>
      <c r="G2" t="str">
        <f>IFERROR(VLOOKUP(F2,D:D,1,FALSE),"")</f>
        <v/>
      </c>
    </row>
    <row r="3" spans="1:7" x14ac:dyDescent="0.25">
      <c r="A3" t="s">
        <v>2437</v>
      </c>
      <c r="B3" t="s">
        <v>2440</v>
      </c>
      <c r="C3" t="s">
        <v>2439</v>
      </c>
      <c r="D3" t="str">
        <f t="shared" ref="D3:D66" si="0">C3&amp;A3&amp;B3</f>
        <v>GS001807</v>
      </c>
    </row>
    <row r="4" spans="1:7" x14ac:dyDescent="0.25">
      <c r="A4" t="s">
        <v>2437</v>
      </c>
      <c r="B4" t="s">
        <v>2441</v>
      </c>
      <c r="C4" t="s">
        <v>2439</v>
      </c>
      <c r="D4" t="str">
        <f t="shared" si="0"/>
        <v>GS001809</v>
      </c>
      <c r="F4" t="str">
        <f>'Position Build'!C6&amp;'Position Build'!E6&amp;'Position Build'!H7</f>
        <v/>
      </c>
      <c r="G4" t="str">
        <f>IFERROR(VLOOKUP(F4,D:D,1,FALSE),"")</f>
        <v/>
      </c>
    </row>
    <row r="5" spans="1:7" x14ac:dyDescent="0.25">
      <c r="A5" t="s">
        <v>2437</v>
      </c>
      <c r="B5" t="s">
        <v>2442</v>
      </c>
      <c r="C5" t="s">
        <v>2439</v>
      </c>
      <c r="D5" t="str">
        <f t="shared" si="0"/>
        <v>GS001811</v>
      </c>
    </row>
    <row r="6" spans="1:7" x14ac:dyDescent="0.25">
      <c r="A6" t="s">
        <v>2437</v>
      </c>
      <c r="B6" t="s">
        <v>2443</v>
      </c>
      <c r="C6" t="s">
        <v>2439</v>
      </c>
      <c r="D6" t="str">
        <f t="shared" si="0"/>
        <v>GS001812</v>
      </c>
    </row>
    <row r="7" spans="1:7" x14ac:dyDescent="0.25">
      <c r="A7" t="s">
        <v>2437</v>
      </c>
      <c r="B7" t="s">
        <v>2444</v>
      </c>
      <c r="C7" t="s">
        <v>2439</v>
      </c>
      <c r="D7" t="str">
        <f t="shared" si="0"/>
        <v>GS001813</v>
      </c>
    </row>
    <row r="8" spans="1:7" x14ac:dyDescent="0.25">
      <c r="A8" t="s">
        <v>2437</v>
      </c>
      <c r="B8" t="s">
        <v>2445</v>
      </c>
      <c r="C8" t="s">
        <v>2446</v>
      </c>
      <c r="D8" t="str">
        <f t="shared" si="0"/>
        <v>NO001802</v>
      </c>
    </row>
    <row r="9" spans="1:7" x14ac:dyDescent="0.25">
      <c r="A9" t="s">
        <v>2437</v>
      </c>
      <c r="B9" t="s">
        <v>2447</v>
      </c>
      <c r="C9" t="s">
        <v>2446</v>
      </c>
      <c r="D9" t="str">
        <f t="shared" si="0"/>
        <v>NO001803</v>
      </c>
    </row>
    <row r="10" spans="1:7" x14ac:dyDescent="0.25">
      <c r="A10" t="s">
        <v>2437</v>
      </c>
      <c r="B10" t="s">
        <v>2448</v>
      </c>
      <c r="C10" t="s">
        <v>2446</v>
      </c>
      <c r="D10" t="str">
        <f t="shared" si="0"/>
        <v>NO001804</v>
      </c>
    </row>
    <row r="11" spans="1:7" x14ac:dyDescent="0.25">
      <c r="A11" t="s">
        <v>2437</v>
      </c>
      <c r="B11" t="s">
        <v>2445</v>
      </c>
      <c r="C11" t="s">
        <v>2449</v>
      </c>
      <c r="D11" t="str">
        <f t="shared" si="0"/>
        <v>NH001802</v>
      </c>
    </row>
    <row r="12" spans="1:7" x14ac:dyDescent="0.25">
      <c r="A12" t="s">
        <v>2437</v>
      </c>
      <c r="B12" t="s">
        <v>2447</v>
      </c>
      <c r="C12" t="s">
        <v>2449</v>
      </c>
      <c r="D12" t="str">
        <f t="shared" si="0"/>
        <v>NH001803</v>
      </c>
    </row>
    <row r="13" spans="1:7" x14ac:dyDescent="0.25">
      <c r="A13" t="s">
        <v>2437</v>
      </c>
      <c r="B13" t="s">
        <v>2450</v>
      </c>
      <c r="C13" t="s">
        <v>2451</v>
      </c>
      <c r="D13" t="str">
        <f t="shared" si="0"/>
        <v>DA001801</v>
      </c>
    </row>
    <row r="14" spans="1:7" x14ac:dyDescent="0.25">
      <c r="A14" t="s">
        <v>2437</v>
      </c>
      <c r="B14" t="s">
        <v>2445</v>
      </c>
      <c r="C14" t="s">
        <v>2451</v>
      </c>
      <c r="D14" t="str">
        <f t="shared" si="0"/>
        <v>DA001802</v>
      </c>
    </row>
    <row r="15" spans="1:7" x14ac:dyDescent="0.25">
      <c r="A15" t="s">
        <v>2437</v>
      </c>
      <c r="B15" t="s">
        <v>2447</v>
      </c>
      <c r="C15" t="s">
        <v>2451</v>
      </c>
      <c r="D15" t="str">
        <f t="shared" si="0"/>
        <v>DA001803</v>
      </c>
    </row>
    <row r="16" spans="1:7" x14ac:dyDescent="0.25">
      <c r="A16" t="s">
        <v>2437</v>
      </c>
      <c r="B16" t="s">
        <v>2448</v>
      </c>
      <c r="C16" t="s">
        <v>2451</v>
      </c>
      <c r="D16" t="str">
        <f t="shared" si="0"/>
        <v>DA001804</v>
      </c>
    </row>
    <row r="17" spans="1:4" x14ac:dyDescent="0.25">
      <c r="A17" t="s">
        <v>2437</v>
      </c>
      <c r="B17" t="s">
        <v>2438</v>
      </c>
      <c r="C17" t="s">
        <v>2451</v>
      </c>
      <c r="D17" t="str">
        <f t="shared" si="0"/>
        <v>DA001805</v>
      </c>
    </row>
    <row r="18" spans="1:4" x14ac:dyDescent="0.25">
      <c r="A18" t="s">
        <v>2437</v>
      </c>
      <c r="B18" t="s">
        <v>2445</v>
      </c>
      <c r="C18" t="s">
        <v>2446</v>
      </c>
      <c r="D18" t="str">
        <f t="shared" si="0"/>
        <v>NO001802</v>
      </c>
    </row>
    <row r="19" spans="1:4" x14ac:dyDescent="0.25">
      <c r="A19" t="s">
        <v>2437</v>
      </c>
      <c r="B19" t="s">
        <v>2447</v>
      </c>
      <c r="C19" t="s">
        <v>2446</v>
      </c>
      <c r="D19" t="str">
        <f t="shared" si="0"/>
        <v>NO001803</v>
      </c>
    </row>
    <row r="20" spans="1:4" x14ac:dyDescent="0.25">
      <c r="A20" t="s">
        <v>2437</v>
      </c>
      <c r="B20" t="s">
        <v>2448</v>
      </c>
      <c r="C20" t="s">
        <v>2446</v>
      </c>
      <c r="D20" t="str">
        <f t="shared" si="0"/>
        <v>NO001804</v>
      </c>
    </row>
    <row r="21" spans="1:4" x14ac:dyDescent="0.25">
      <c r="A21" t="s">
        <v>2437</v>
      </c>
      <c r="B21" t="s">
        <v>2438</v>
      </c>
      <c r="C21" t="s">
        <v>2446</v>
      </c>
      <c r="D21" t="str">
        <f t="shared" si="0"/>
        <v>NO001805</v>
      </c>
    </row>
    <row r="22" spans="1:4" x14ac:dyDescent="0.25">
      <c r="A22" t="s">
        <v>2437</v>
      </c>
      <c r="B22" t="s">
        <v>2445</v>
      </c>
      <c r="C22" t="s">
        <v>2452</v>
      </c>
      <c r="D22" t="str">
        <f t="shared" si="0"/>
        <v>NT001802</v>
      </c>
    </row>
    <row r="23" spans="1:4" x14ac:dyDescent="0.25">
      <c r="A23" t="s">
        <v>2437</v>
      </c>
      <c r="B23" t="s">
        <v>2447</v>
      </c>
      <c r="C23" t="s">
        <v>2452</v>
      </c>
      <c r="D23" t="str">
        <f t="shared" si="0"/>
        <v>NT001803</v>
      </c>
    </row>
    <row r="24" spans="1:4" x14ac:dyDescent="0.25">
      <c r="A24" t="s">
        <v>2437</v>
      </c>
      <c r="B24" t="s">
        <v>2448</v>
      </c>
      <c r="C24" t="s">
        <v>2452</v>
      </c>
      <c r="D24" t="str">
        <f t="shared" si="0"/>
        <v>NT001804</v>
      </c>
    </row>
    <row r="25" spans="1:4" x14ac:dyDescent="0.25">
      <c r="A25" t="s">
        <v>2437</v>
      </c>
      <c r="B25" t="s">
        <v>2438</v>
      </c>
      <c r="C25" t="s">
        <v>2452</v>
      </c>
      <c r="D25" t="str">
        <f t="shared" si="0"/>
        <v>NT001805</v>
      </c>
    </row>
    <row r="26" spans="1:4" x14ac:dyDescent="0.25">
      <c r="A26" t="s">
        <v>2453</v>
      </c>
      <c r="B26" t="s">
        <v>2442</v>
      </c>
      <c r="C26" t="s">
        <v>2439</v>
      </c>
      <c r="D26" t="str">
        <f t="shared" si="0"/>
        <v>GS002011</v>
      </c>
    </row>
    <row r="27" spans="1:4" x14ac:dyDescent="0.25">
      <c r="A27" t="s">
        <v>2453</v>
      </c>
      <c r="B27" t="s">
        <v>2443</v>
      </c>
      <c r="C27" t="s">
        <v>2439</v>
      </c>
      <c r="D27" t="str">
        <f t="shared" si="0"/>
        <v>GS002012</v>
      </c>
    </row>
    <row r="28" spans="1:4" x14ac:dyDescent="0.25">
      <c r="A28" t="s">
        <v>2453</v>
      </c>
      <c r="B28" t="s">
        <v>2444</v>
      </c>
      <c r="C28" t="s">
        <v>2439</v>
      </c>
      <c r="D28" t="str">
        <f t="shared" si="0"/>
        <v>GS002013</v>
      </c>
    </row>
    <row r="29" spans="1:4" x14ac:dyDescent="0.25">
      <c r="A29" t="s">
        <v>2453</v>
      </c>
      <c r="B29" t="s">
        <v>2447</v>
      </c>
      <c r="C29" t="s">
        <v>2454</v>
      </c>
      <c r="D29" t="str">
        <f t="shared" si="0"/>
        <v>NP002003</v>
      </c>
    </row>
    <row r="30" spans="1:4" x14ac:dyDescent="0.25">
      <c r="A30" t="s">
        <v>2453</v>
      </c>
      <c r="B30" t="s">
        <v>2448</v>
      </c>
      <c r="C30" t="s">
        <v>2454</v>
      </c>
      <c r="D30" t="str">
        <f t="shared" si="0"/>
        <v>NP002004</v>
      </c>
    </row>
    <row r="31" spans="1:4" x14ac:dyDescent="0.25">
      <c r="A31" t="s">
        <v>2453</v>
      </c>
      <c r="B31" t="s">
        <v>2445</v>
      </c>
      <c r="C31" t="s">
        <v>2455</v>
      </c>
      <c r="D31" t="str">
        <f t="shared" si="0"/>
        <v>DP002002</v>
      </c>
    </row>
    <row r="32" spans="1:4" x14ac:dyDescent="0.25">
      <c r="A32" t="s">
        <v>2453</v>
      </c>
      <c r="B32" t="s">
        <v>2447</v>
      </c>
      <c r="C32" t="s">
        <v>2455</v>
      </c>
      <c r="D32" t="str">
        <f t="shared" si="0"/>
        <v>DP002003</v>
      </c>
    </row>
    <row r="33" spans="1:4" x14ac:dyDescent="0.25">
      <c r="A33" t="s">
        <v>2453</v>
      </c>
      <c r="B33" t="s">
        <v>2447</v>
      </c>
      <c r="C33" t="s">
        <v>2456</v>
      </c>
      <c r="D33" t="str">
        <f t="shared" si="0"/>
        <v>NV002003</v>
      </c>
    </row>
    <row r="34" spans="1:4" x14ac:dyDescent="0.25">
      <c r="A34" t="s">
        <v>2453</v>
      </c>
      <c r="B34" t="s">
        <v>2448</v>
      </c>
      <c r="C34" t="s">
        <v>2456</v>
      </c>
      <c r="D34" t="str">
        <f t="shared" si="0"/>
        <v>NV002004</v>
      </c>
    </row>
    <row r="35" spans="1:4" x14ac:dyDescent="0.25">
      <c r="A35" t="s">
        <v>2453</v>
      </c>
      <c r="B35" t="s">
        <v>2447</v>
      </c>
      <c r="C35" t="s">
        <v>2457</v>
      </c>
      <c r="D35" t="str">
        <f t="shared" si="0"/>
        <v>ND002003</v>
      </c>
    </row>
    <row r="36" spans="1:4" x14ac:dyDescent="0.25">
      <c r="A36" t="s">
        <v>2453</v>
      </c>
      <c r="B36" t="s">
        <v>2448</v>
      </c>
      <c r="C36" t="s">
        <v>2457</v>
      </c>
      <c r="D36" t="str">
        <f t="shared" si="0"/>
        <v>ND002004</v>
      </c>
    </row>
    <row r="37" spans="1:4" x14ac:dyDescent="0.25">
      <c r="A37" t="s">
        <v>2453</v>
      </c>
      <c r="B37" t="s">
        <v>2445</v>
      </c>
      <c r="C37" t="s">
        <v>2449</v>
      </c>
      <c r="D37" t="str">
        <f t="shared" si="0"/>
        <v>NH002002</v>
      </c>
    </row>
    <row r="38" spans="1:4" x14ac:dyDescent="0.25">
      <c r="A38" t="s">
        <v>2453</v>
      </c>
      <c r="B38" t="s">
        <v>2447</v>
      </c>
      <c r="C38" t="s">
        <v>2449</v>
      </c>
      <c r="D38" t="str">
        <f t="shared" si="0"/>
        <v>NH002003</v>
      </c>
    </row>
    <row r="39" spans="1:4" x14ac:dyDescent="0.25">
      <c r="A39" t="s">
        <v>2453</v>
      </c>
      <c r="B39" t="s">
        <v>2448</v>
      </c>
      <c r="C39" t="s">
        <v>2452</v>
      </c>
      <c r="D39" t="str">
        <f t="shared" si="0"/>
        <v>NT002004</v>
      </c>
    </row>
    <row r="40" spans="1:4" x14ac:dyDescent="0.25">
      <c r="A40" t="s">
        <v>2453</v>
      </c>
      <c r="B40" t="s">
        <v>2438</v>
      </c>
      <c r="C40" t="s">
        <v>2452</v>
      </c>
      <c r="D40" t="str">
        <f t="shared" si="0"/>
        <v>NT002005</v>
      </c>
    </row>
    <row r="41" spans="1:4" x14ac:dyDescent="0.25">
      <c r="A41" t="s">
        <v>2458</v>
      </c>
      <c r="B41" t="s">
        <v>2438</v>
      </c>
      <c r="C41" t="s">
        <v>2439</v>
      </c>
      <c r="D41" t="str">
        <f t="shared" si="0"/>
        <v>GS002305</v>
      </c>
    </row>
    <row r="42" spans="1:4" x14ac:dyDescent="0.25">
      <c r="A42" t="s">
        <v>2458</v>
      </c>
      <c r="B42" t="s">
        <v>2440</v>
      </c>
      <c r="C42" t="s">
        <v>2439</v>
      </c>
      <c r="D42" t="str">
        <f t="shared" si="0"/>
        <v>GS002307</v>
      </c>
    </row>
    <row r="43" spans="1:4" x14ac:dyDescent="0.25">
      <c r="A43" t="s">
        <v>2458</v>
      </c>
      <c r="B43" t="s">
        <v>2441</v>
      </c>
      <c r="C43" t="s">
        <v>2439</v>
      </c>
      <c r="D43" t="str">
        <f t="shared" si="0"/>
        <v>GS002309</v>
      </c>
    </row>
    <row r="44" spans="1:4" x14ac:dyDescent="0.25">
      <c r="A44" t="s">
        <v>2458</v>
      </c>
      <c r="B44" t="s">
        <v>2442</v>
      </c>
      <c r="C44" t="s">
        <v>2439</v>
      </c>
      <c r="D44" t="str">
        <f t="shared" si="0"/>
        <v>GS002311</v>
      </c>
    </row>
    <row r="45" spans="1:4" x14ac:dyDescent="0.25">
      <c r="A45" t="s">
        <v>2458</v>
      </c>
      <c r="B45" t="s">
        <v>2443</v>
      </c>
      <c r="C45" t="s">
        <v>2439</v>
      </c>
      <c r="D45" t="str">
        <f t="shared" si="0"/>
        <v>GS002312</v>
      </c>
    </row>
    <row r="46" spans="1:4" x14ac:dyDescent="0.25">
      <c r="A46" t="s">
        <v>2458</v>
      </c>
      <c r="B46" t="s">
        <v>2444</v>
      </c>
      <c r="C46" t="s">
        <v>2439</v>
      </c>
      <c r="D46" t="str">
        <f t="shared" si="0"/>
        <v>GS002313</v>
      </c>
    </row>
    <row r="47" spans="1:4" x14ac:dyDescent="0.25">
      <c r="A47" t="s">
        <v>2458</v>
      </c>
      <c r="B47" t="s">
        <v>2445</v>
      </c>
      <c r="C47" t="s">
        <v>2459</v>
      </c>
      <c r="D47" t="str">
        <f t="shared" si="0"/>
        <v>NC002302</v>
      </c>
    </row>
    <row r="48" spans="1:4" x14ac:dyDescent="0.25">
      <c r="A48" t="s">
        <v>2458</v>
      </c>
      <c r="B48" t="s">
        <v>2447</v>
      </c>
      <c r="C48" t="s">
        <v>2459</v>
      </c>
      <c r="D48" t="str">
        <f t="shared" si="0"/>
        <v>NC002303</v>
      </c>
    </row>
    <row r="49" spans="1:4" x14ac:dyDescent="0.25">
      <c r="A49" t="s">
        <v>2458</v>
      </c>
      <c r="B49" t="s">
        <v>2445</v>
      </c>
      <c r="C49" t="s">
        <v>2449</v>
      </c>
      <c r="D49" t="str">
        <f t="shared" si="0"/>
        <v>NH002302</v>
      </c>
    </row>
    <row r="50" spans="1:4" x14ac:dyDescent="0.25">
      <c r="A50" t="s">
        <v>2458</v>
      </c>
      <c r="B50" t="s">
        <v>2447</v>
      </c>
      <c r="C50" t="s">
        <v>2449</v>
      </c>
      <c r="D50" t="str">
        <f t="shared" si="0"/>
        <v>NH002303</v>
      </c>
    </row>
    <row r="51" spans="1:4" x14ac:dyDescent="0.25">
      <c r="A51" t="s">
        <v>2458</v>
      </c>
      <c r="B51" t="s">
        <v>2450</v>
      </c>
      <c r="C51" t="s">
        <v>2451</v>
      </c>
      <c r="D51" t="str">
        <f t="shared" si="0"/>
        <v>DA002301</v>
      </c>
    </row>
    <row r="52" spans="1:4" x14ac:dyDescent="0.25">
      <c r="A52" t="s">
        <v>2458</v>
      </c>
      <c r="B52" t="s">
        <v>2445</v>
      </c>
      <c r="C52" t="s">
        <v>2451</v>
      </c>
      <c r="D52" t="str">
        <f t="shared" si="0"/>
        <v>DA002302</v>
      </c>
    </row>
    <row r="53" spans="1:4" x14ac:dyDescent="0.25">
      <c r="A53" t="s">
        <v>2458</v>
      </c>
      <c r="B53" t="s">
        <v>2447</v>
      </c>
      <c r="C53" t="s">
        <v>2451</v>
      </c>
      <c r="D53" t="str">
        <f t="shared" si="0"/>
        <v>DA002303</v>
      </c>
    </row>
    <row r="54" spans="1:4" x14ac:dyDescent="0.25">
      <c r="A54" t="s">
        <v>2458</v>
      </c>
      <c r="B54" t="s">
        <v>2448</v>
      </c>
      <c r="C54" t="s">
        <v>2451</v>
      </c>
      <c r="D54" t="str">
        <f t="shared" si="0"/>
        <v>DA002304</v>
      </c>
    </row>
    <row r="55" spans="1:4" x14ac:dyDescent="0.25">
      <c r="A55" t="s">
        <v>2458</v>
      </c>
      <c r="B55" t="s">
        <v>2438</v>
      </c>
      <c r="C55" t="s">
        <v>2451</v>
      </c>
      <c r="D55" t="str">
        <f t="shared" si="0"/>
        <v>DA002305</v>
      </c>
    </row>
    <row r="56" spans="1:4" x14ac:dyDescent="0.25">
      <c r="A56" t="s">
        <v>2458</v>
      </c>
      <c r="B56" t="s">
        <v>2445</v>
      </c>
      <c r="C56" t="s">
        <v>2446</v>
      </c>
      <c r="D56" t="str">
        <f t="shared" si="0"/>
        <v>NO002302</v>
      </c>
    </row>
    <row r="57" spans="1:4" x14ac:dyDescent="0.25">
      <c r="A57" t="s">
        <v>2458</v>
      </c>
      <c r="B57" t="s">
        <v>2447</v>
      </c>
      <c r="C57" t="s">
        <v>2446</v>
      </c>
      <c r="D57" t="str">
        <f t="shared" si="0"/>
        <v>NO002303</v>
      </c>
    </row>
    <row r="58" spans="1:4" x14ac:dyDescent="0.25">
      <c r="A58" t="s">
        <v>2458</v>
      </c>
      <c r="B58" t="s">
        <v>2448</v>
      </c>
      <c r="C58" t="s">
        <v>2446</v>
      </c>
      <c r="D58" t="str">
        <f t="shared" si="0"/>
        <v>NO002304</v>
      </c>
    </row>
    <row r="59" spans="1:4" x14ac:dyDescent="0.25">
      <c r="A59" t="s">
        <v>2458</v>
      </c>
      <c r="B59" t="s">
        <v>2438</v>
      </c>
      <c r="C59" t="s">
        <v>2446</v>
      </c>
      <c r="D59" t="str">
        <f t="shared" si="0"/>
        <v>NO002305</v>
      </c>
    </row>
    <row r="60" spans="1:4" x14ac:dyDescent="0.25">
      <c r="A60" t="s">
        <v>2458</v>
      </c>
      <c r="B60" t="s">
        <v>2445</v>
      </c>
      <c r="C60" t="s">
        <v>2452</v>
      </c>
      <c r="D60" t="str">
        <f t="shared" si="0"/>
        <v>NT002302</v>
      </c>
    </row>
    <row r="61" spans="1:4" x14ac:dyDescent="0.25">
      <c r="A61" t="s">
        <v>2458</v>
      </c>
      <c r="B61" t="s">
        <v>2447</v>
      </c>
      <c r="C61" t="s">
        <v>2452</v>
      </c>
      <c r="D61" t="str">
        <f t="shared" si="0"/>
        <v>NT002303</v>
      </c>
    </row>
    <row r="62" spans="1:4" x14ac:dyDescent="0.25">
      <c r="A62" t="s">
        <v>2458</v>
      </c>
      <c r="B62" t="s">
        <v>2448</v>
      </c>
      <c r="C62" t="s">
        <v>2452</v>
      </c>
      <c r="D62" t="str">
        <f t="shared" si="0"/>
        <v>NT002304</v>
      </c>
    </row>
    <row r="63" spans="1:4" x14ac:dyDescent="0.25">
      <c r="A63" t="s">
        <v>2458</v>
      </c>
      <c r="B63" t="s">
        <v>2438</v>
      </c>
      <c r="C63" t="s">
        <v>2452</v>
      </c>
      <c r="D63" t="str">
        <f t="shared" si="0"/>
        <v>NT002305</v>
      </c>
    </row>
    <row r="64" spans="1:4" x14ac:dyDescent="0.25">
      <c r="A64" t="s">
        <v>2460</v>
      </c>
      <c r="B64" t="s">
        <v>2438</v>
      </c>
      <c r="C64" t="s">
        <v>2439</v>
      </c>
      <c r="D64" t="str">
        <f t="shared" si="0"/>
        <v>GS002505</v>
      </c>
    </row>
    <row r="65" spans="1:4" x14ac:dyDescent="0.25">
      <c r="A65" t="s">
        <v>2460</v>
      </c>
      <c r="B65" t="s">
        <v>2440</v>
      </c>
      <c r="C65" t="s">
        <v>2439</v>
      </c>
      <c r="D65" t="str">
        <f t="shared" si="0"/>
        <v>GS002507</v>
      </c>
    </row>
    <row r="66" spans="1:4" x14ac:dyDescent="0.25">
      <c r="A66" t="s">
        <v>2460</v>
      </c>
      <c r="B66" t="s">
        <v>2441</v>
      </c>
      <c r="C66" t="s">
        <v>2439</v>
      </c>
      <c r="D66" t="str">
        <f t="shared" si="0"/>
        <v>GS002509</v>
      </c>
    </row>
    <row r="67" spans="1:4" x14ac:dyDescent="0.25">
      <c r="A67" t="s">
        <v>2460</v>
      </c>
      <c r="B67" t="s">
        <v>2442</v>
      </c>
      <c r="C67" t="s">
        <v>2439</v>
      </c>
      <c r="D67" t="str">
        <f t="shared" ref="D67:D130" si="1">C67&amp;A67&amp;B67</f>
        <v>GS002511</v>
      </c>
    </row>
    <row r="68" spans="1:4" x14ac:dyDescent="0.25">
      <c r="A68" t="s">
        <v>2460</v>
      </c>
      <c r="B68" t="s">
        <v>2443</v>
      </c>
      <c r="C68" t="s">
        <v>2439</v>
      </c>
      <c r="D68" t="str">
        <f t="shared" si="1"/>
        <v>GS002512</v>
      </c>
    </row>
    <row r="69" spans="1:4" x14ac:dyDescent="0.25">
      <c r="A69" t="s">
        <v>2460</v>
      </c>
      <c r="B69" t="s">
        <v>2444</v>
      </c>
      <c r="C69" t="s">
        <v>2439</v>
      </c>
      <c r="D69" t="str">
        <f t="shared" si="1"/>
        <v>GS002513</v>
      </c>
    </row>
    <row r="70" spans="1:4" x14ac:dyDescent="0.25">
      <c r="A70" t="s">
        <v>2460</v>
      </c>
      <c r="B70" t="s">
        <v>2445</v>
      </c>
      <c r="C70" t="s">
        <v>2459</v>
      </c>
      <c r="D70" t="str">
        <f t="shared" si="1"/>
        <v>NC002502</v>
      </c>
    </row>
    <row r="71" spans="1:4" x14ac:dyDescent="0.25">
      <c r="A71" t="s">
        <v>2460</v>
      </c>
      <c r="B71" t="s">
        <v>2447</v>
      </c>
      <c r="C71" t="s">
        <v>2459</v>
      </c>
      <c r="D71" t="str">
        <f t="shared" si="1"/>
        <v>NC002503</v>
      </c>
    </row>
    <row r="72" spans="1:4" x14ac:dyDescent="0.25">
      <c r="A72" t="s">
        <v>2460</v>
      </c>
      <c r="B72" t="s">
        <v>2445</v>
      </c>
      <c r="C72" t="s">
        <v>2449</v>
      </c>
      <c r="D72" t="str">
        <f t="shared" si="1"/>
        <v>NH002502</v>
      </c>
    </row>
    <row r="73" spans="1:4" x14ac:dyDescent="0.25">
      <c r="A73" t="s">
        <v>2460</v>
      </c>
      <c r="B73" t="s">
        <v>2447</v>
      </c>
      <c r="C73" t="s">
        <v>2449</v>
      </c>
      <c r="D73" t="str">
        <f t="shared" si="1"/>
        <v>NH002503</v>
      </c>
    </row>
    <row r="74" spans="1:4" x14ac:dyDescent="0.25">
      <c r="A74" t="s">
        <v>2460</v>
      </c>
      <c r="B74" t="s">
        <v>2450</v>
      </c>
      <c r="C74" t="s">
        <v>2451</v>
      </c>
      <c r="D74" t="str">
        <f t="shared" si="1"/>
        <v>DA002501</v>
      </c>
    </row>
    <row r="75" spans="1:4" x14ac:dyDescent="0.25">
      <c r="A75" t="s">
        <v>2460</v>
      </c>
      <c r="B75" t="s">
        <v>2445</v>
      </c>
      <c r="C75" t="s">
        <v>2451</v>
      </c>
      <c r="D75" t="str">
        <f t="shared" si="1"/>
        <v>DA002502</v>
      </c>
    </row>
    <row r="76" spans="1:4" x14ac:dyDescent="0.25">
      <c r="A76" t="s">
        <v>2460</v>
      </c>
      <c r="B76" t="s">
        <v>2447</v>
      </c>
      <c r="C76" t="s">
        <v>2451</v>
      </c>
      <c r="D76" t="str">
        <f t="shared" si="1"/>
        <v>DA002503</v>
      </c>
    </row>
    <row r="77" spans="1:4" x14ac:dyDescent="0.25">
      <c r="A77" t="s">
        <v>2460</v>
      </c>
      <c r="B77" t="s">
        <v>2448</v>
      </c>
      <c r="C77" t="s">
        <v>2451</v>
      </c>
      <c r="D77" t="str">
        <f t="shared" si="1"/>
        <v>DA002504</v>
      </c>
    </row>
    <row r="78" spans="1:4" x14ac:dyDescent="0.25">
      <c r="A78" t="s">
        <v>2460</v>
      </c>
      <c r="B78" t="s">
        <v>2438</v>
      </c>
      <c r="C78" t="s">
        <v>2451</v>
      </c>
      <c r="D78" t="str">
        <f t="shared" si="1"/>
        <v>DA002505</v>
      </c>
    </row>
    <row r="79" spans="1:4" x14ac:dyDescent="0.25">
      <c r="A79" t="s">
        <v>2460</v>
      </c>
      <c r="B79" t="s">
        <v>2445</v>
      </c>
      <c r="C79" t="s">
        <v>2446</v>
      </c>
      <c r="D79" t="str">
        <f t="shared" si="1"/>
        <v>NO002502</v>
      </c>
    </row>
    <row r="80" spans="1:4" x14ac:dyDescent="0.25">
      <c r="A80" t="s">
        <v>2460</v>
      </c>
      <c r="B80" t="s">
        <v>2447</v>
      </c>
      <c r="C80" t="s">
        <v>2446</v>
      </c>
      <c r="D80" t="str">
        <f t="shared" si="1"/>
        <v>NO002503</v>
      </c>
    </row>
    <row r="81" spans="1:4" x14ac:dyDescent="0.25">
      <c r="A81" t="s">
        <v>2460</v>
      </c>
      <c r="B81" t="s">
        <v>2448</v>
      </c>
      <c r="C81" t="s">
        <v>2446</v>
      </c>
      <c r="D81" t="str">
        <f t="shared" si="1"/>
        <v>NO002504</v>
      </c>
    </row>
    <row r="82" spans="1:4" x14ac:dyDescent="0.25">
      <c r="A82" t="s">
        <v>2460</v>
      </c>
      <c r="B82" t="s">
        <v>2438</v>
      </c>
      <c r="C82" t="s">
        <v>2446</v>
      </c>
      <c r="D82" t="str">
        <f t="shared" si="1"/>
        <v>NO002505</v>
      </c>
    </row>
    <row r="83" spans="1:4" x14ac:dyDescent="0.25">
      <c r="A83" t="s">
        <v>2460</v>
      </c>
      <c r="B83" t="s">
        <v>2445</v>
      </c>
      <c r="C83" t="s">
        <v>2452</v>
      </c>
      <c r="D83" t="str">
        <f t="shared" si="1"/>
        <v>NT002502</v>
      </c>
    </row>
    <row r="84" spans="1:4" x14ac:dyDescent="0.25">
      <c r="A84" t="s">
        <v>2460</v>
      </c>
      <c r="B84" t="s">
        <v>2447</v>
      </c>
      <c r="C84" t="s">
        <v>2452</v>
      </c>
      <c r="D84" t="str">
        <f t="shared" si="1"/>
        <v>NT002503</v>
      </c>
    </row>
    <row r="85" spans="1:4" x14ac:dyDescent="0.25">
      <c r="A85" t="s">
        <v>2460</v>
      </c>
      <c r="B85" t="s">
        <v>2448</v>
      </c>
      <c r="C85" t="s">
        <v>2452</v>
      </c>
      <c r="D85" t="str">
        <f t="shared" si="1"/>
        <v>NT002504</v>
      </c>
    </row>
    <row r="86" spans="1:4" x14ac:dyDescent="0.25">
      <c r="A86" t="s">
        <v>2460</v>
      </c>
      <c r="B86" t="s">
        <v>2438</v>
      </c>
      <c r="C86" t="s">
        <v>2452</v>
      </c>
      <c r="D86" t="str">
        <f t="shared" si="1"/>
        <v>NT002505</v>
      </c>
    </row>
    <row r="87" spans="1:4" x14ac:dyDescent="0.25">
      <c r="A87" t="s">
        <v>2461</v>
      </c>
      <c r="B87" t="s">
        <v>2441</v>
      </c>
      <c r="C87" t="s">
        <v>2439</v>
      </c>
      <c r="D87" t="str">
        <f t="shared" si="1"/>
        <v>GS002809</v>
      </c>
    </row>
    <row r="88" spans="1:4" x14ac:dyDescent="0.25">
      <c r="A88" t="s">
        <v>2461</v>
      </c>
      <c r="B88" t="s">
        <v>2442</v>
      </c>
      <c r="C88" t="s">
        <v>2439</v>
      </c>
      <c r="D88" t="str">
        <f t="shared" si="1"/>
        <v>GS002811</v>
      </c>
    </row>
    <row r="89" spans="1:4" x14ac:dyDescent="0.25">
      <c r="A89" t="s">
        <v>2461</v>
      </c>
      <c r="B89" t="s">
        <v>2443</v>
      </c>
      <c r="C89" t="s">
        <v>2439</v>
      </c>
      <c r="D89" t="str">
        <f t="shared" si="1"/>
        <v>GS002812</v>
      </c>
    </row>
    <row r="90" spans="1:4" x14ac:dyDescent="0.25">
      <c r="A90" t="s">
        <v>2461</v>
      </c>
      <c r="B90" t="s">
        <v>2444</v>
      </c>
      <c r="C90" t="s">
        <v>2439</v>
      </c>
      <c r="D90" t="str">
        <f t="shared" si="1"/>
        <v>GS002813</v>
      </c>
    </row>
    <row r="91" spans="1:4" x14ac:dyDescent="0.25">
      <c r="A91" t="s">
        <v>2461</v>
      </c>
      <c r="B91" t="s">
        <v>2445</v>
      </c>
      <c r="C91" t="s">
        <v>2446</v>
      </c>
      <c r="D91" t="str">
        <f t="shared" si="1"/>
        <v>NO002802</v>
      </c>
    </row>
    <row r="92" spans="1:4" x14ac:dyDescent="0.25">
      <c r="A92" t="s">
        <v>2461</v>
      </c>
      <c r="B92" t="s">
        <v>2447</v>
      </c>
      <c r="C92" t="s">
        <v>2446</v>
      </c>
      <c r="D92" t="str">
        <f t="shared" si="1"/>
        <v>NO002803</v>
      </c>
    </row>
    <row r="93" spans="1:4" x14ac:dyDescent="0.25">
      <c r="A93" t="s">
        <v>2461</v>
      </c>
      <c r="B93" t="s">
        <v>2448</v>
      </c>
      <c r="C93" t="s">
        <v>2446</v>
      </c>
      <c r="D93" t="str">
        <f t="shared" si="1"/>
        <v>NO002804</v>
      </c>
    </row>
    <row r="94" spans="1:4" x14ac:dyDescent="0.25">
      <c r="A94" t="s">
        <v>2461</v>
      </c>
      <c r="B94" t="s">
        <v>2438</v>
      </c>
      <c r="C94" t="s">
        <v>2446</v>
      </c>
      <c r="D94" t="str">
        <f t="shared" si="1"/>
        <v>NO002805</v>
      </c>
    </row>
    <row r="95" spans="1:4" x14ac:dyDescent="0.25">
      <c r="A95" t="s">
        <v>2461</v>
      </c>
      <c r="B95" t="s">
        <v>2445</v>
      </c>
      <c r="C95" t="s">
        <v>2449</v>
      </c>
      <c r="D95" t="str">
        <f t="shared" si="1"/>
        <v>NH002802</v>
      </c>
    </row>
    <row r="96" spans="1:4" x14ac:dyDescent="0.25">
      <c r="A96" t="s">
        <v>2461</v>
      </c>
      <c r="B96" t="s">
        <v>2447</v>
      </c>
      <c r="C96" t="s">
        <v>2449</v>
      </c>
      <c r="D96" t="str">
        <f t="shared" si="1"/>
        <v>NH002803</v>
      </c>
    </row>
    <row r="97" spans="1:4" x14ac:dyDescent="0.25">
      <c r="A97" t="s">
        <v>2461</v>
      </c>
      <c r="B97" t="s">
        <v>2445</v>
      </c>
      <c r="C97" t="s">
        <v>2451</v>
      </c>
      <c r="D97" t="str">
        <f t="shared" si="1"/>
        <v>DA002802</v>
      </c>
    </row>
    <row r="98" spans="1:4" x14ac:dyDescent="0.25">
      <c r="A98" t="s">
        <v>2461</v>
      </c>
      <c r="B98" t="s">
        <v>2447</v>
      </c>
      <c r="C98" t="s">
        <v>2451</v>
      </c>
      <c r="D98" t="str">
        <f t="shared" si="1"/>
        <v>DA002803</v>
      </c>
    </row>
    <row r="99" spans="1:4" x14ac:dyDescent="0.25">
      <c r="A99" t="s">
        <v>2461</v>
      </c>
      <c r="B99" t="s">
        <v>2448</v>
      </c>
      <c r="C99" t="s">
        <v>2451</v>
      </c>
      <c r="D99" t="str">
        <f t="shared" si="1"/>
        <v>DA002804</v>
      </c>
    </row>
    <row r="100" spans="1:4" x14ac:dyDescent="0.25">
      <c r="A100" t="s">
        <v>2461</v>
      </c>
      <c r="B100" t="s">
        <v>2438</v>
      </c>
      <c r="C100" t="s">
        <v>2451</v>
      </c>
      <c r="D100" t="str">
        <f t="shared" si="1"/>
        <v>DA002805</v>
      </c>
    </row>
    <row r="101" spans="1:4" x14ac:dyDescent="0.25">
      <c r="A101" t="s">
        <v>2461</v>
      </c>
      <c r="B101" t="s">
        <v>2447</v>
      </c>
      <c r="C101" t="s">
        <v>2452</v>
      </c>
      <c r="D101" t="str">
        <f t="shared" si="1"/>
        <v>NT002803</v>
      </c>
    </row>
    <row r="102" spans="1:4" x14ac:dyDescent="0.25">
      <c r="A102" t="s">
        <v>2461</v>
      </c>
      <c r="B102" t="s">
        <v>2448</v>
      </c>
      <c r="C102" t="s">
        <v>2452</v>
      </c>
      <c r="D102" t="str">
        <f t="shared" si="1"/>
        <v>NT002804</v>
      </c>
    </row>
    <row r="103" spans="1:4" x14ac:dyDescent="0.25">
      <c r="A103" t="s">
        <v>2461</v>
      </c>
      <c r="B103" t="s">
        <v>2438</v>
      </c>
      <c r="C103" t="s">
        <v>2452</v>
      </c>
      <c r="D103" t="str">
        <f t="shared" si="1"/>
        <v>NT002805</v>
      </c>
    </row>
    <row r="104" spans="1:4" x14ac:dyDescent="0.25">
      <c r="A104" t="s">
        <v>2462</v>
      </c>
      <c r="B104" t="s">
        <v>2438</v>
      </c>
      <c r="C104" t="s">
        <v>2439</v>
      </c>
      <c r="D104" t="str">
        <f t="shared" si="1"/>
        <v>GS008005</v>
      </c>
    </row>
    <row r="105" spans="1:4" x14ac:dyDescent="0.25">
      <c r="A105" t="s">
        <v>2462</v>
      </c>
      <c r="B105" t="s">
        <v>2440</v>
      </c>
      <c r="C105" t="s">
        <v>2439</v>
      </c>
      <c r="D105" t="str">
        <f t="shared" si="1"/>
        <v>GS008007</v>
      </c>
    </row>
    <row r="106" spans="1:4" x14ac:dyDescent="0.25">
      <c r="A106" t="s">
        <v>2462</v>
      </c>
      <c r="B106" t="s">
        <v>2441</v>
      </c>
      <c r="C106" t="s">
        <v>2439</v>
      </c>
      <c r="D106" t="str">
        <f t="shared" si="1"/>
        <v>GS008009</v>
      </c>
    </row>
    <row r="107" spans="1:4" x14ac:dyDescent="0.25">
      <c r="A107" t="s">
        <v>2462</v>
      </c>
      <c r="B107" t="s">
        <v>2442</v>
      </c>
      <c r="C107" t="s">
        <v>2439</v>
      </c>
      <c r="D107" t="str">
        <f t="shared" si="1"/>
        <v>GS008011</v>
      </c>
    </row>
    <row r="108" spans="1:4" x14ac:dyDescent="0.25">
      <c r="A108" t="s">
        <v>2462</v>
      </c>
      <c r="B108" t="s">
        <v>2443</v>
      </c>
      <c r="C108" t="s">
        <v>2439</v>
      </c>
      <c r="D108" t="str">
        <f t="shared" si="1"/>
        <v>GS008012</v>
      </c>
    </row>
    <row r="109" spans="1:4" x14ac:dyDescent="0.25">
      <c r="A109" t="s">
        <v>2462</v>
      </c>
      <c r="B109" t="s">
        <v>2444</v>
      </c>
      <c r="C109" t="s">
        <v>2439</v>
      </c>
      <c r="D109" t="str">
        <f t="shared" si="1"/>
        <v>GS008013</v>
      </c>
    </row>
    <row r="110" spans="1:4" x14ac:dyDescent="0.25">
      <c r="A110" t="s">
        <v>2462</v>
      </c>
      <c r="B110" t="s">
        <v>2463</v>
      </c>
      <c r="C110" t="s">
        <v>2439</v>
      </c>
      <c r="D110" t="str">
        <f t="shared" si="1"/>
        <v>GS008014</v>
      </c>
    </row>
    <row r="111" spans="1:4" x14ac:dyDescent="0.25">
      <c r="A111" t="s">
        <v>2462</v>
      </c>
      <c r="B111" t="s">
        <v>2464</v>
      </c>
      <c r="C111" t="s">
        <v>2439</v>
      </c>
      <c r="D111" t="str">
        <f t="shared" si="1"/>
        <v>GS008015</v>
      </c>
    </row>
    <row r="112" spans="1:4" x14ac:dyDescent="0.25">
      <c r="A112" t="s">
        <v>2462</v>
      </c>
      <c r="B112" t="s">
        <v>2445</v>
      </c>
      <c r="C112" t="s">
        <v>2446</v>
      </c>
      <c r="D112" t="str">
        <f t="shared" si="1"/>
        <v>NO008002</v>
      </c>
    </row>
    <row r="113" spans="1:4" x14ac:dyDescent="0.25">
      <c r="A113" t="s">
        <v>2462</v>
      </c>
      <c r="B113" t="s">
        <v>2447</v>
      </c>
      <c r="C113" t="s">
        <v>2446</v>
      </c>
      <c r="D113" t="str">
        <f t="shared" si="1"/>
        <v>NO008003</v>
      </c>
    </row>
    <row r="114" spans="1:4" x14ac:dyDescent="0.25">
      <c r="A114" t="s">
        <v>2462</v>
      </c>
      <c r="B114" t="s">
        <v>2448</v>
      </c>
      <c r="C114" t="s">
        <v>2446</v>
      </c>
      <c r="D114" t="str">
        <f t="shared" si="1"/>
        <v>NO008004</v>
      </c>
    </row>
    <row r="115" spans="1:4" x14ac:dyDescent="0.25">
      <c r="A115" t="s">
        <v>2462</v>
      </c>
      <c r="B115" t="s">
        <v>2438</v>
      </c>
      <c r="C115" t="s">
        <v>2446</v>
      </c>
      <c r="D115" t="str">
        <f t="shared" si="1"/>
        <v>NO008005</v>
      </c>
    </row>
    <row r="116" spans="1:4" x14ac:dyDescent="0.25">
      <c r="A116" t="s">
        <v>2462</v>
      </c>
      <c r="B116" t="s">
        <v>2465</v>
      </c>
      <c r="C116" t="s">
        <v>2446</v>
      </c>
      <c r="D116" t="str">
        <f t="shared" si="1"/>
        <v>NO008006</v>
      </c>
    </row>
    <row r="117" spans="1:4" x14ac:dyDescent="0.25">
      <c r="A117" t="s">
        <v>2462</v>
      </c>
      <c r="B117" t="s">
        <v>2445</v>
      </c>
      <c r="C117" t="s">
        <v>2459</v>
      </c>
      <c r="D117" t="str">
        <f t="shared" si="1"/>
        <v>NC008002</v>
      </c>
    </row>
    <row r="118" spans="1:4" x14ac:dyDescent="0.25">
      <c r="A118" t="s">
        <v>2462</v>
      </c>
      <c r="B118" t="s">
        <v>2447</v>
      </c>
      <c r="C118" t="s">
        <v>2459</v>
      </c>
      <c r="D118" t="str">
        <f t="shared" si="1"/>
        <v>NC008003</v>
      </c>
    </row>
    <row r="119" spans="1:4" x14ac:dyDescent="0.25">
      <c r="A119" t="s">
        <v>2462</v>
      </c>
      <c r="B119" t="s">
        <v>2445</v>
      </c>
      <c r="C119" t="s">
        <v>2449</v>
      </c>
      <c r="D119" t="str">
        <f t="shared" si="1"/>
        <v>NH008002</v>
      </c>
    </row>
    <row r="120" spans="1:4" x14ac:dyDescent="0.25">
      <c r="A120" t="s">
        <v>2462</v>
      </c>
      <c r="B120" t="s">
        <v>2447</v>
      </c>
      <c r="C120" t="s">
        <v>2449</v>
      </c>
      <c r="D120" t="str">
        <f t="shared" si="1"/>
        <v>NH008003</v>
      </c>
    </row>
    <row r="121" spans="1:4" x14ac:dyDescent="0.25">
      <c r="A121" t="s">
        <v>2462</v>
      </c>
      <c r="B121" t="s">
        <v>2448</v>
      </c>
      <c r="C121" t="s">
        <v>2449</v>
      </c>
      <c r="D121" t="str">
        <f t="shared" si="1"/>
        <v>NH008004</v>
      </c>
    </row>
    <row r="122" spans="1:4" x14ac:dyDescent="0.25">
      <c r="A122" t="s">
        <v>2462</v>
      </c>
      <c r="B122" t="s">
        <v>2450</v>
      </c>
      <c r="C122" t="s">
        <v>2451</v>
      </c>
      <c r="D122" t="str">
        <f t="shared" si="1"/>
        <v>DA008001</v>
      </c>
    </row>
    <row r="123" spans="1:4" x14ac:dyDescent="0.25">
      <c r="A123" t="s">
        <v>2462</v>
      </c>
      <c r="B123" t="s">
        <v>2445</v>
      </c>
      <c r="C123" t="s">
        <v>2451</v>
      </c>
      <c r="D123" t="str">
        <f t="shared" si="1"/>
        <v>DA008002</v>
      </c>
    </row>
    <row r="124" spans="1:4" x14ac:dyDescent="0.25">
      <c r="A124" t="s">
        <v>2462</v>
      </c>
      <c r="B124" t="s">
        <v>2447</v>
      </c>
      <c r="C124" t="s">
        <v>2451</v>
      </c>
      <c r="D124" t="str">
        <f t="shared" si="1"/>
        <v>DA008003</v>
      </c>
    </row>
    <row r="125" spans="1:4" x14ac:dyDescent="0.25">
      <c r="A125" t="s">
        <v>2462</v>
      </c>
      <c r="B125" t="s">
        <v>2448</v>
      </c>
      <c r="C125" t="s">
        <v>2451</v>
      </c>
      <c r="D125" t="str">
        <f t="shared" si="1"/>
        <v>DA008004</v>
      </c>
    </row>
    <row r="126" spans="1:4" x14ac:dyDescent="0.25">
      <c r="A126" t="s">
        <v>2462</v>
      </c>
      <c r="B126" t="s">
        <v>2438</v>
      </c>
      <c r="C126" t="s">
        <v>2451</v>
      </c>
      <c r="D126" t="str">
        <f t="shared" si="1"/>
        <v>DA008005</v>
      </c>
    </row>
    <row r="127" spans="1:4" x14ac:dyDescent="0.25">
      <c r="A127" t="s">
        <v>2462</v>
      </c>
      <c r="B127" t="s">
        <v>2465</v>
      </c>
      <c r="C127" t="s">
        <v>2451</v>
      </c>
      <c r="D127" t="str">
        <f t="shared" si="1"/>
        <v>DA008006</v>
      </c>
    </row>
    <row r="128" spans="1:4" x14ac:dyDescent="0.25">
      <c r="A128" t="s">
        <v>2462</v>
      </c>
      <c r="B128" t="s">
        <v>2445</v>
      </c>
      <c r="C128" t="s">
        <v>2452</v>
      </c>
      <c r="D128" t="str">
        <f t="shared" si="1"/>
        <v>NT008002</v>
      </c>
    </row>
    <row r="129" spans="1:4" x14ac:dyDescent="0.25">
      <c r="A129" t="s">
        <v>2462</v>
      </c>
      <c r="B129" t="s">
        <v>2447</v>
      </c>
      <c r="C129" t="s">
        <v>2452</v>
      </c>
      <c r="D129" t="str">
        <f t="shared" si="1"/>
        <v>NT008003</v>
      </c>
    </row>
    <row r="130" spans="1:4" x14ac:dyDescent="0.25">
      <c r="A130" t="s">
        <v>2462</v>
      </c>
      <c r="B130" t="s">
        <v>2448</v>
      </c>
      <c r="C130" t="s">
        <v>2452</v>
      </c>
      <c r="D130" t="str">
        <f t="shared" si="1"/>
        <v>NT008004</v>
      </c>
    </row>
    <row r="131" spans="1:4" x14ac:dyDescent="0.25">
      <c r="A131" t="s">
        <v>2462</v>
      </c>
      <c r="B131" t="s">
        <v>2438</v>
      </c>
      <c r="C131" t="s">
        <v>2452</v>
      </c>
      <c r="D131" t="str">
        <f t="shared" ref="D131:D194" si="2">C131&amp;A131&amp;B131</f>
        <v>NT008005</v>
      </c>
    </row>
    <row r="132" spans="1:4" x14ac:dyDescent="0.25">
      <c r="A132" t="s">
        <v>2462</v>
      </c>
      <c r="B132" t="s">
        <v>2465</v>
      </c>
      <c r="C132" t="s">
        <v>2452</v>
      </c>
      <c r="D132" t="str">
        <f t="shared" si="2"/>
        <v>NT008006</v>
      </c>
    </row>
    <row r="133" spans="1:4" x14ac:dyDescent="0.25">
      <c r="A133" t="s">
        <v>2466</v>
      </c>
      <c r="B133" t="s">
        <v>2448</v>
      </c>
      <c r="C133" t="s">
        <v>2439</v>
      </c>
      <c r="D133" t="str">
        <f t="shared" si="2"/>
        <v>GS008604</v>
      </c>
    </row>
    <row r="134" spans="1:4" x14ac:dyDescent="0.25">
      <c r="A134" t="s">
        <v>2466</v>
      </c>
      <c r="B134" t="s">
        <v>2438</v>
      </c>
      <c r="C134" t="s">
        <v>2439</v>
      </c>
      <c r="D134" t="str">
        <f t="shared" si="2"/>
        <v>GS008605</v>
      </c>
    </row>
    <row r="135" spans="1:4" x14ac:dyDescent="0.25">
      <c r="A135" t="s">
        <v>2466</v>
      </c>
      <c r="B135" t="s">
        <v>2465</v>
      </c>
      <c r="C135" t="s">
        <v>2439</v>
      </c>
      <c r="D135" t="str">
        <f t="shared" si="2"/>
        <v>GS008606</v>
      </c>
    </row>
    <row r="136" spans="1:4" x14ac:dyDescent="0.25">
      <c r="A136" t="s">
        <v>2466</v>
      </c>
      <c r="B136" t="s">
        <v>2440</v>
      </c>
      <c r="C136" t="s">
        <v>2439</v>
      </c>
      <c r="D136" t="str">
        <f t="shared" si="2"/>
        <v>GS008607</v>
      </c>
    </row>
    <row r="137" spans="1:4" x14ac:dyDescent="0.25">
      <c r="A137" t="s">
        <v>2466</v>
      </c>
      <c r="B137" t="s">
        <v>2467</v>
      </c>
      <c r="C137" t="s">
        <v>2439</v>
      </c>
      <c r="D137" t="str">
        <f t="shared" si="2"/>
        <v>GS008608</v>
      </c>
    </row>
    <row r="138" spans="1:4" x14ac:dyDescent="0.25">
      <c r="A138" t="s">
        <v>2466</v>
      </c>
      <c r="B138" t="s">
        <v>2441</v>
      </c>
      <c r="C138" t="s">
        <v>2439</v>
      </c>
      <c r="D138" t="str">
        <f t="shared" si="2"/>
        <v>GS008609</v>
      </c>
    </row>
    <row r="139" spans="1:4" x14ac:dyDescent="0.25">
      <c r="A139" t="s">
        <v>2466</v>
      </c>
      <c r="B139" t="s">
        <v>2450</v>
      </c>
      <c r="C139" t="s">
        <v>2459</v>
      </c>
      <c r="D139" t="str">
        <f t="shared" si="2"/>
        <v>NC008601</v>
      </c>
    </row>
    <row r="140" spans="1:4" x14ac:dyDescent="0.25">
      <c r="A140" t="s">
        <v>2466</v>
      </c>
      <c r="B140" t="s">
        <v>2445</v>
      </c>
      <c r="C140" t="s">
        <v>2459</v>
      </c>
      <c r="D140" t="str">
        <f t="shared" si="2"/>
        <v>NC008602</v>
      </c>
    </row>
    <row r="141" spans="1:4" x14ac:dyDescent="0.25">
      <c r="A141" t="s">
        <v>2466</v>
      </c>
      <c r="B141" t="s">
        <v>2447</v>
      </c>
      <c r="C141" t="s">
        <v>2459</v>
      </c>
      <c r="D141" t="str">
        <f t="shared" si="2"/>
        <v>NC008603</v>
      </c>
    </row>
    <row r="142" spans="1:4" x14ac:dyDescent="0.25">
      <c r="A142" t="s">
        <v>2466</v>
      </c>
      <c r="B142" t="s">
        <v>2450</v>
      </c>
      <c r="C142" t="s">
        <v>2468</v>
      </c>
      <c r="D142" t="str">
        <f t="shared" si="2"/>
        <v>NK008601</v>
      </c>
    </row>
    <row r="143" spans="1:4" x14ac:dyDescent="0.25">
      <c r="A143" t="s">
        <v>2466</v>
      </c>
      <c r="B143" t="s">
        <v>2445</v>
      </c>
      <c r="C143" t="s">
        <v>2468</v>
      </c>
      <c r="D143" t="str">
        <f t="shared" si="2"/>
        <v>NK008602</v>
      </c>
    </row>
    <row r="144" spans="1:4" x14ac:dyDescent="0.25">
      <c r="A144" t="s">
        <v>2466</v>
      </c>
      <c r="B144" t="s">
        <v>2447</v>
      </c>
      <c r="C144" t="s">
        <v>2468</v>
      </c>
      <c r="D144" t="str">
        <f t="shared" si="2"/>
        <v>NK008603</v>
      </c>
    </row>
    <row r="145" spans="1:4" x14ac:dyDescent="0.25">
      <c r="A145" t="s">
        <v>2466</v>
      </c>
      <c r="B145" t="s">
        <v>2450</v>
      </c>
      <c r="C145" t="s">
        <v>2469</v>
      </c>
      <c r="D145" t="str">
        <f t="shared" si="2"/>
        <v>DG008601</v>
      </c>
    </row>
    <row r="146" spans="1:4" x14ac:dyDescent="0.25">
      <c r="A146" t="s">
        <v>2466</v>
      </c>
      <c r="B146" t="s">
        <v>2445</v>
      </c>
      <c r="C146" t="s">
        <v>2469</v>
      </c>
      <c r="D146" t="str">
        <f t="shared" si="2"/>
        <v>DG008602</v>
      </c>
    </row>
    <row r="147" spans="1:4" x14ac:dyDescent="0.25">
      <c r="A147" t="s">
        <v>2466</v>
      </c>
      <c r="B147" t="s">
        <v>2447</v>
      </c>
      <c r="C147" t="s">
        <v>2469</v>
      </c>
      <c r="D147" t="str">
        <f t="shared" si="2"/>
        <v>DG008603</v>
      </c>
    </row>
    <row r="148" spans="1:4" x14ac:dyDescent="0.25">
      <c r="A148" t="s">
        <v>2466</v>
      </c>
      <c r="B148" t="s">
        <v>2448</v>
      </c>
      <c r="C148" t="s">
        <v>2469</v>
      </c>
      <c r="D148" t="str">
        <f t="shared" si="2"/>
        <v>DG008604</v>
      </c>
    </row>
    <row r="149" spans="1:4" x14ac:dyDescent="0.25">
      <c r="A149" t="s">
        <v>2466</v>
      </c>
      <c r="B149" t="s">
        <v>2438</v>
      </c>
      <c r="C149" t="s">
        <v>2469</v>
      </c>
      <c r="D149" t="str">
        <f t="shared" si="2"/>
        <v>DG008605</v>
      </c>
    </row>
    <row r="150" spans="1:4" x14ac:dyDescent="0.25">
      <c r="A150" t="s">
        <v>2466</v>
      </c>
      <c r="B150" t="s">
        <v>2450</v>
      </c>
      <c r="C150" t="s">
        <v>2470</v>
      </c>
      <c r="D150" t="str">
        <f t="shared" si="2"/>
        <v>NG008601</v>
      </c>
    </row>
    <row r="151" spans="1:4" x14ac:dyDescent="0.25">
      <c r="A151" t="s">
        <v>2466</v>
      </c>
      <c r="B151" t="s">
        <v>2445</v>
      </c>
      <c r="C151" t="s">
        <v>2470</v>
      </c>
      <c r="D151" t="str">
        <f t="shared" si="2"/>
        <v>NG008602</v>
      </c>
    </row>
    <row r="152" spans="1:4" x14ac:dyDescent="0.25">
      <c r="A152" t="s">
        <v>2466</v>
      </c>
      <c r="B152" t="s">
        <v>2447</v>
      </c>
      <c r="C152" t="s">
        <v>2470</v>
      </c>
      <c r="D152" t="str">
        <f t="shared" si="2"/>
        <v>NG008603</v>
      </c>
    </row>
    <row r="153" spans="1:4" x14ac:dyDescent="0.25">
      <c r="A153" t="s">
        <v>2466</v>
      </c>
      <c r="B153" t="s">
        <v>2448</v>
      </c>
      <c r="C153" t="s">
        <v>2470</v>
      </c>
      <c r="D153" t="str">
        <f t="shared" si="2"/>
        <v>NG008604</v>
      </c>
    </row>
    <row r="154" spans="1:4" x14ac:dyDescent="0.25">
      <c r="A154" t="s">
        <v>2471</v>
      </c>
      <c r="B154" t="s">
        <v>2441</v>
      </c>
      <c r="C154" t="s">
        <v>2439</v>
      </c>
      <c r="D154" t="str">
        <f t="shared" si="2"/>
        <v>GS008909</v>
      </c>
    </row>
    <row r="155" spans="1:4" x14ac:dyDescent="0.25">
      <c r="A155" t="s">
        <v>2471</v>
      </c>
      <c r="B155" t="s">
        <v>2442</v>
      </c>
      <c r="C155" t="s">
        <v>2439</v>
      </c>
      <c r="D155" t="str">
        <f t="shared" si="2"/>
        <v>GS008911</v>
      </c>
    </row>
    <row r="156" spans="1:4" x14ac:dyDescent="0.25">
      <c r="A156" t="s">
        <v>2471</v>
      </c>
      <c r="B156" t="s">
        <v>2443</v>
      </c>
      <c r="C156" t="s">
        <v>2439</v>
      </c>
      <c r="D156" t="str">
        <f t="shared" si="2"/>
        <v>GS008912</v>
      </c>
    </row>
    <row r="157" spans="1:4" x14ac:dyDescent="0.25">
      <c r="A157" t="s">
        <v>2471</v>
      </c>
      <c r="B157" t="s">
        <v>2444</v>
      </c>
      <c r="C157" t="s">
        <v>2439</v>
      </c>
      <c r="D157" t="str">
        <f t="shared" si="2"/>
        <v>GS008913</v>
      </c>
    </row>
    <row r="158" spans="1:4" x14ac:dyDescent="0.25">
      <c r="A158" t="s">
        <v>2471</v>
      </c>
      <c r="B158" t="s">
        <v>2463</v>
      </c>
      <c r="C158" t="s">
        <v>2439</v>
      </c>
      <c r="D158" t="str">
        <f t="shared" si="2"/>
        <v>GS008914</v>
      </c>
    </row>
    <row r="159" spans="1:4" x14ac:dyDescent="0.25">
      <c r="A159" t="s">
        <v>2471</v>
      </c>
      <c r="B159" t="s">
        <v>2464</v>
      </c>
      <c r="C159" t="s">
        <v>2439</v>
      </c>
      <c r="D159" t="str">
        <f t="shared" si="2"/>
        <v>GS008915</v>
      </c>
    </row>
    <row r="160" spans="1:4" x14ac:dyDescent="0.25">
      <c r="A160" t="s">
        <v>2471</v>
      </c>
      <c r="B160" t="s">
        <v>2445</v>
      </c>
      <c r="C160" t="s">
        <v>2446</v>
      </c>
      <c r="D160" t="str">
        <f t="shared" si="2"/>
        <v>NO008902</v>
      </c>
    </row>
    <row r="161" spans="1:4" x14ac:dyDescent="0.25">
      <c r="A161" t="s">
        <v>2471</v>
      </c>
      <c r="B161" t="s">
        <v>2447</v>
      </c>
      <c r="C161" t="s">
        <v>2446</v>
      </c>
      <c r="D161" t="str">
        <f t="shared" si="2"/>
        <v>NO008903</v>
      </c>
    </row>
    <row r="162" spans="1:4" x14ac:dyDescent="0.25">
      <c r="A162" t="s">
        <v>2471</v>
      </c>
      <c r="B162" t="s">
        <v>2448</v>
      </c>
      <c r="C162" t="s">
        <v>2446</v>
      </c>
      <c r="D162" t="str">
        <f t="shared" si="2"/>
        <v>NO008904</v>
      </c>
    </row>
    <row r="163" spans="1:4" x14ac:dyDescent="0.25">
      <c r="A163" t="s">
        <v>2471</v>
      </c>
      <c r="B163" t="s">
        <v>2438</v>
      </c>
      <c r="C163" t="s">
        <v>2446</v>
      </c>
      <c r="D163" t="str">
        <f t="shared" si="2"/>
        <v>NO008905</v>
      </c>
    </row>
    <row r="164" spans="1:4" x14ac:dyDescent="0.25">
      <c r="A164" t="s">
        <v>2471</v>
      </c>
      <c r="B164" t="s">
        <v>2445</v>
      </c>
      <c r="C164" t="s">
        <v>2459</v>
      </c>
      <c r="D164" t="str">
        <f t="shared" si="2"/>
        <v>NC008902</v>
      </c>
    </row>
    <row r="165" spans="1:4" x14ac:dyDescent="0.25">
      <c r="A165" t="s">
        <v>2471</v>
      </c>
      <c r="B165" t="s">
        <v>2447</v>
      </c>
      <c r="C165" t="s">
        <v>2459</v>
      </c>
      <c r="D165" t="str">
        <f t="shared" si="2"/>
        <v>NC008903</v>
      </c>
    </row>
    <row r="166" spans="1:4" x14ac:dyDescent="0.25">
      <c r="A166" t="s">
        <v>2471</v>
      </c>
      <c r="B166" t="s">
        <v>2445</v>
      </c>
      <c r="C166" t="s">
        <v>2455</v>
      </c>
      <c r="D166" t="str">
        <f t="shared" si="2"/>
        <v>DP008902</v>
      </c>
    </row>
    <row r="167" spans="1:4" x14ac:dyDescent="0.25">
      <c r="A167" t="s">
        <v>2471</v>
      </c>
      <c r="B167" t="s">
        <v>2447</v>
      </c>
      <c r="C167" t="s">
        <v>2455</v>
      </c>
      <c r="D167" t="str">
        <f t="shared" si="2"/>
        <v>DP008903</v>
      </c>
    </row>
    <row r="168" spans="1:4" x14ac:dyDescent="0.25">
      <c r="A168" t="s">
        <v>2471</v>
      </c>
      <c r="B168" t="s">
        <v>2445</v>
      </c>
      <c r="C168" t="s">
        <v>2449</v>
      </c>
      <c r="D168" t="str">
        <f t="shared" si="2"/>
        <v>NH008902</v>
      </c>
    </row>
    <row r="169" spans="1:4" x14ac:dyDescent="0.25">
      <c r="A169" t="s">
        <v>2471</v>
      </c>
      <c r="B169" t="s">
        <v>2447</v>
      </c>
      <c r="C169" t="s">
        <v>2449</v>
      </c>
      <c r="D169" t="str">
        <f t="shared" si="2"/>
        <v>NH008903</v>
      </c>
    </row>
    <row r="170" spans="1:4" x14ac:dyDescent="0.25">
      <c r="A170" t="s">
        <v>2471</v>
      </c>
      <c r="B170" t="s">
        <v>2448</v>
      </c>
      <c r="C170" t="s">
        <v>2449</v>
      </c>
      <c r="D170" t="str">
        <f t="shared" si="2"/>
        <v>NH008904</v>
      </c>
    </row>
    <row r="171" spans="1:4" x14ac:dyDescent="0.25">
      <c r="A171" t="s">
        <v>2471</v>
      </c>
      <c r="B171" t="s">
        <v>2445</v>
      </c>
      <c r="C171" t="s">
        <v>2452</v>
      </c>
      <c r="D171" t="str">
        <f t="shared" si="2"/>
        <v>NT008902</v>
      </c>
    </row>
    <row r="172" spans="1:4" x14ac:dyDescent="0.25">
      <c r="A172" t="s">
        <v>2471</v>
      </c>
      <c r="B172" t="s">
        <v>2447</v>
      </c>
      <c r="C172" t="s">
        <v>2452</v>
      </c>
      <c r="D172" t="str">
        <f t="shared" si="2"/>
        <v>NT008903</v>
      </c>
    </row>
    <row r="173" spans="1:4" x14ac:dyDescent="0.25">
      <c r="A173" t="s">
        <v>2471</v>
      </c>
      <c r="B173" t="s">
        <v>2448</v>
      </c>
      <c r="C173" t="s">
        <v>2452</v>
      </c>
      <c r="D173" t="str">
        <f t="shared" si="2"/>
        <v>NT008904</v>
      </c>
    </row>
    <row r="174" spans="1:4" x14ac:dyDescent="0.25">
      <c r="A174" t="s">
        <v>2471</v>
      </c>
      <c r="B174" t="s">
        <v>2438</v>
      </c>
      <c r="C174" t="s">
        <v>2452</v>
      </c>
      <c r="D174" t="str">
        <f t="shared" si="2"/>
        <v>NT008905</v>
      </c>
    </row>
    <row r="175" spans="1:4" x14ac:dyDescent="0.25">
      <c r="A175" t="s">
        <v>2472</v>
      </c>
      <c r="B175" t="s">
        <v>2447</v>
      </c>
      <c r="C175" t="s">
        <v>2439</v>
      </c>
      <c r="D175" t="str">
        <f t="shared" si="2"/>
        <v>GS009903</v>
      </c>
    </row>
    <row r="176" spans="1:4" x14ac:dyDescent="0.25">
      <c r="A176" t="s">
        <v>2472</v>
      </c>
      <c r="B176" t="s">
        <v>2448</v>
      </c>
      <c r="C176" t="s">
        <v>2439</v>
      </c>
      <c r="D176" t="str">
        <f t="shared" si="2"/>
        <v>GS009904</v>
      </c>
    </row>
    <row r="177" spans="1:4" x14ac:dyDescent="0.25">
      <c r="A177" t="s">
        <v>2472</v>
      </c>
      <c r="B177" t="s">
        <v>2438</v>
      </c>
      <c r="C177" t="s">
        <v>2439</v>
      </c>
      <c r="D177" t="str">
        <f t="shared" si="2"/>
        <v>GS009905</v>
      </c>
    </row>
    <row r="178" spans="1:4" x14ac:dyDescent="0.25">
      <c r="A178" t="s">
        <v>2472</v>
      </c>
      <c r="B178" t="s">
        <v>2465</v>
      </c>
      <c r="C178" t="s">
        <v>2439</v>
      </c>
      <c r="D178" t="str">
        <f t="shared" si="2"/>
        <v>GS009906</v>
      </c>
    </row>
    <row r="179" spans="1:4" x14ac:dyDescent="0.25">
      <c r="A179" t="s">
        <v>2472</v>
      </c>
      <c r="B179" t="s">
        <v>2440</v>
      </c>
      <c r="C179" t="s">
        <v>2439</v>
      </c>
      <c r="D179" t="str">
        <f t="shared" si="2"/>
        <v>GS009907</v>
      </c>
    </row>
    <row r="180" spans="1:4" x14ac:dyDescent="0.25">
      <c r="A180" t="s">
        <v>2472</v>
      </c>
      <c r="B180" t="s">
        <v>2467</v>
      </c>
      <c r="C180" t="s">
        <v>2439</v>
      </c>
      <c r="D180" t="str">
        <f t="shared" si="2"/>
        <v>GS009908</v>
      </c>
    </row>
    <row r="181" spans="1:4" x14ac:dyDescent="0.25">
      <c r="A181" t="s">
        <v>2472</v>
      </c>
      <c r="B181" t="s">
        <v>2441</v>
      </c>
      <c r="C181" t="s">
        <v>2439</v>
      </c>
      <c r="D181" t="str">
        <f t="shared" si="2"/>
        <v>GS009909</v>
      </c>
    </row>
    <row r="182" spans="1:4" x14ac:dyDescent="0.25">
      <c r="A182" t="s">
        <v>2472</v>
      </c>
      <c r="B182" t="s">
        <v>2473</v>
      </c>
      <c r="C182" t="s">
        <v>2439</v>
      </c>
      <c r="D182" t="str">
        <f t="shared" si="2"/>
        <v>GS009910</v>
      </c>
    </row>
    <row r="183" spans="1:4" x14ac:dyDescent="0.25">
      <c r="A183" t="s">
        <v>2472</v>
      </c>
      <c r="B183" t="s">
        <v>2450</v>
      </c>
      <c r="C183" t="s">
        <v>2459</v>
      </c>
      <c r="D183" t="str">
        <f t="shared" si="2"/>
        <v>NC009901</v>
      </c>
    </row>
    <row r="184" spans="1:4" x14ac:dyDescent="0.25">
      <c r="A184" t="s">
        <v>2472</v>
      </c>
      <c r="B184" t="s">
        <v>2445</v>
      </c>
      <c r="C184" t="s">
        <v>2459</v>
      </c>
      <c r="D184" t="str">
        <f t="shared" si="2"/>
        <v>NC009902</v>
      </c>
    </row>
    <row r="185" spans="1:4" x14ac:dyDescent="0.25">
      <c r="A185" t="s">
        <v>2472</v>
      </c>
      <c r="B185" t="s">
        <v>2447</v>
      </c>
      <c r="C185" t="s">
        <v>2459</v>
      </c>
      <c r="D185" t="str">
        <f t="shared" si="2"/>
        <v>NC009903</v>
      </c>
    </row>
    <row r="186" spans="1:4" x14ac:dyDescent="0.25">
      <c r="A186" t="s">
        <v>2472</v>
      </c>
      <c r="B186" t="s">
        <v>2450</v>
      </c>
      <c r="C186" t="s">
        <v>2468</v>
      </c>
      <c r="D186" t="str">
        <f t="shared" si="2"/>
        <v>NK009901</v>
      </c>
    </row>
    <row r="187" spans="1:4" x14ac:dyDescent="0.25">
      <c r="A187" t="s">
        <v>2472</v>
      </c>
      <c r="B187" t="s">
        <v>2445</v>
      </c>
      <c r="C187" t="s">
        <v>2468</v>
      </c>
      <c r="D187" t="str">
        <f t="shared" si="2"/>
        <v>NK009902</v>
      </c>
    </row>
    <row r="188" spans="1:4" x14ac:dyDescent="0.25">
      <c r="A188" t="s">
        <v>2472</v>
      </c>
      <c r="B188" t="s">
        <v>2447</v>
      </c>
      <c r="C188" t="s">
        <v>2468</v>
      </c>
      <c r="D188" t="str">
        <f t="shared" si="2"/>
        <v>NK009903</v>
      </c>
    </row>
    <row r="189" spans="1:4" x14ac:dyDescent="0.25">
      <c r="A189" t="s">
        <v>2472</v>
      </c>
      <c r="B189" t="s">
        <v>2450</v>
      </c>
      <c r="C189" t="s">
        <v>2469</v>
      </c>
      <c r="D189" t="str">
        <f t="shared" si="2"/>
        <v>DG009901</v>
      </c>
    </row>
    <row r="190" spans="1:4" x14ac:dyDescent="0.25">
      <c r="A190" t="s">
        <v>2472</v>
      </c>
      <c r="B190" t="s">
        <v>2445</v>
      </c>
      <c r="C190" t="s">
        <v>2469</v>
      </c>
      <c r="D190" t="str">
        <f t="shared" si="2"/>
        <v>DG009902</v>
      </c>
    </row>
    <row r="191" spans="1:4" x14ac:dyDescent="0.25">
      <c r="A191" t="s">
        <v>2472</v>
      </c>
      <c r="B191" t="s">
        <v>2447</v>
      </c>
      <c r="C191" t="s">
        <v>2469</v>
      </c>
      <c r="D191" t="str">
        <f t="shared" si="2"/>
        <v>DG009903</v>
      </c>
    </row>
    <row r="192" spans="1:4" x14ac:dyDescent="0.25">
      <c r="A192" t="s">
        <v>2472</v>
      </c>
      <c r="B192" t="s">
        <v>2448</v>
      </c>
      <c r="C192" t="s">
        <v>2469</v>
      </c>
      <c r="D192" t="str">
        <f t="shared" si="2"/>
        <v>DG009904</v>
      </c>
    </row>
    <row r="193" spans="1:4" x14ac:dyDescent="0.25">
      <c r="A193" t="s">
        <v>2472</v>
      </c>
      <c r="B193" t="s">
        <v>2450</v>
      </c>
      <c r="C193" t="s">
        <v>2470</v>
      </c>
      <c r="D193" t="str">
        <f t="shared" si="2"/>
        <v>NG009901</v>
      </c>
    </row>
    <row r="194" spans="1:4" x14ac:dyDescent="0.25">
      <c r="A194" t="s">
        <v>2472</v>
      </c>
      <c r="B194" t="s">
        <v>2445</v>
      </c>
      <c r="C194" t="s">
        <v>2470</v>
      </c>
      <c r="D194" t="str">
        <f t="shared" si="2"/>
        <v>NG009902</v>
      </c>
    </row>
    <row r="195" spans="1:4" x14ac:dyDescent="0.25">
      <c r="A195" t="s">
        <v>2472</v>
      </c>
      <c r="B195" t="s">
        <v>2447</v>
      </c>
      <c r="C195" t="s">
        <v>2470</v>
      </c>
      <c r="D195" t="str">
        <f t="shared" ref="D195:D258" si="3">C195&amp;A195&amp;B195</f>
        <v>NG009903</v>
      </c>
    </row>
    <row r="196" spans="1:4" x14ac:dyDescent="0.25">
      <c r="A196" t="s">
        <v>2472</v>
      </c>
      <c r="B196" t="s">
        <v>2448</v>
      </c>
      <c r="C196" t="s">
        <v>2470</v>
      </c>
      <c r="D196" t="str">
        <f t="shared" si="3"/>
        <v>NG009904</v>
      </c>
    </row>
    <row r="197" spans="1:4" x14ac:dyDescent="0.25">
      <c r="A197" t="s">
        <v>2472</v>
      </c>
      <c r="B197" t="s">
        <v>2450</v>
      </c>
      <c r="C197" t="s">
        <v>2452</v>
      </c>
      <c r="D197" t="str">
        <f t="shared" si="3"/>
        <v>NT009901</v>
      </c>
    </row>
    <row r="198" spans="1:4" x14ac:dyDescent="0.25">
      <c r="A198" t="s">
        <v>2472</v>
      </c>
      <c r="B198" t="s">
        <v>2445</v>
      </c>
      <c r="C198" t="s">
        <v>2452</v>
      </c>
      <c r="D198" t="str">
        <f t="shared" si="3"/>
        <v>NT009902</v>
      </c>
    </row>
    <row r="199" spans="1:4" x14ac:dyDescent="0.25">
      <c r="A199" t="s">
        <v>2472</v>
      </c>
      <c r="B199" t="s">
        <v>2447</v>
      </c>
      <c r="C199" t="s">
        <v>2452</v>
      </c>
      <c r="D199" t="str">
        <f t="shared" si="3"/>
        <v>NT009903</v>
      </c>
    </row>
    <row r="200" spans="1:4" x14ac:dyDescent="0.25">
      <c r="A200" t="s">
        <v>2474</v>
      </c>
      <c r="B200" t="s">
        <v>2438</v>
      </c>
      <c r="C200" t="s">
        <v>2439</v>
      </c>
      <c r="D200" t="str">
        <f t="shared" si="3"/>
        <v>GS010105</v>
      </c>
    </row>
    <row r="201" spans="1:4" x14ac:dyDescent="0.25">
      <c r="A201" t="s">
        <v>2474</v>
      </c>
      <c r="B201" t="s">
        <v>2440</v>
      </c>
      <c r="C201" t="s">
        <v>2439</v>
      </c>
      <c r="D201" t="str">
        <f t="shared" si="3"/>
        <v>GS010107</v>
      </c>
    </row>
    <row r="202" spans="1:4" x14ac:dyDescent="0.25">
      <c r="A202" t="s">
        <v>2474</v>
      </c>
      <c r="B202" t="s">
        <v>2441</v>
      </c>
      <c r="C202" t="s">
        <v>2439</v>
      </c>
      <c r="D202" t="str">
        <f t="shared" si="3"/>
        <v>GS010109</v>
      </c>
    </row>
    <row r="203" spans="1:4" x14ac:dyDescent="0.25">
      <c r="A203" t="s">
        <v>2474</v>
      </c>
      <c r="B203" t="s">
        <v>2442</v>
      </c>
      <c r="C203" t="s">
        <v>2439</v>
      </c>
      <c r="D203" t="str">
        <f t="shared" si="3"/>
        <v>GS010111</v>
      </c>
    </row>
    <row r="204" spans="1:4" x14ac:dyDescent="0.25">
      <c r="A204" t="s">
        <v>2474</v>
      </c>
      <c r="B204" t="s">
        <v>2443</v>
      </c>
      <c r="C204" t="s">
        <v>2439</v>
      </c>
      <c r="D204" t="str">
        <f t="shared" si="3"/>
        <v>GS010112</v>
      </c>
    </row>
    <row r="205" spans="1:4" x14ac:dyDescent="0.25">
      <c r="A205" t="s">
        <v>2474</v>
      </c>
      <c r="B205" t="s">
        <v>2444</v>
      </c>
      <c r="C205" t="s">
        <v>2439</v>
      </c>
      <c r="D205" t="str">
        <f t="shared" si="3"/>
        <v>GS010113</v>
      </c>
    </row>
    <row r="206" spans="1:4" x14ac:dyDescent="0.25">
      <c r="A206" t="s">
        <v>2474</v>
      </c>
      <c r="B206" t="s">
        <v>2445</v>
      </c>
      <c r="C206" t="s">
        <v>2454</v>
      </c>
      <c r="D206" t="str">
        <f t="shared" si="3"/>
        <v>NP010102</v>
      </c>
    </row>
    <row r="207" spans="1:4" x14ac:dyDescent="0.25">
      <c r="A207" t="s">
        <v>2474</v>
      </c>
      <c r="B207" t="s">
        <v>2447</v>
      </c>
      <c r="C207" t="s">
        <v>2454</v>
      </c>
      <c r="D207" t="str">
        <f t="shared" si="3"/>
        <v>NP010103</v>
      </c>
    </row>
    <row r="208" spans="1:4" x14ac:dyDescent="0.25">
      <c r="A208" t="s">
        <v>2474</v>
      </c>
      <c r="B208" t="s">
        <v>2445</v>
      </c>
      <c r="C208" t="s">
        <v>2449</v>
      </c>
      <c r="D208" t="str">
        <f t="shared" si="3"/>
        <v>NH010102</v>
      </c>
    </row>
    <row r="209" spans="1:4" x14ac:dyDescent="0.25">
      <c r="A209" t="s">
        <v>2474</v>
      </c>
      <c r="B209" t="s">
        <v>2447</v>
      </c>
      <c r="C209" t="s">
        <v>2449</v>
      </c>
      <c r="D209" t="str">
        <f t="shared" si="3"/>
        <v>NH010103</v>
      </c>
    </row>
    <row r="210" spans="1:4" x14ac:dyDescent="0.25">
      <c r="A210" t="s">
        <v>2474</v>
      </c>
      <c r="B210" t="s">
        <v>2450</v>
      </c>
      <c r="C210" t="s">
        <v>2455</v>
      </c>
      <c r="D210" t="str">
        <f t="shared" si="3"/>
        <v>DP010101</v>
      </c>
    </row>
    <row r="211" spans="1:4" x14ac:dyDescent="0.25">
      <c r="A211" t="s">
        <v>2474</v>
      </c>
      <c r="B211" t="s">
        <v>2445</v>
      </c>
      <c r="C211" t="s">
        <v>2455</v>
      </c>
      <c r="D211" t="str">
        <f t="shared" si="3"/>
        <v>DP010102</v>
      </c>
    </row>
    <row r="212" spans="1:4" x14ac:dyDescent="0.25">
      <c r="A212" t="s">
        <v>2474</v>
      </c>
      <c r="B212" t="s">
        <v>2447</v>
      </c>
      <c r="C212" t="s">
        <v>2455</v>
      </c>
      <c r="D212" t="str">
        <f t="shared" si="3"/>
        <v>DP010103</v>
      </c>
    </row>
    <row r="213" spans="1:4" x14ac:dyDescent="0.25">
      <c r="A213" t="s">
        <v>2474</v>
      </c>
      <c r="B213" t="s">
        <v>2445</v>
      </c>
      <c r="C213" t="s">
        <v>2457</v>
      </c>
      <c r="D213" t="str">
        <f t="shared" si="3"/>
        <v>ND010102</v>
      </c>
    </row>
    <row r="214" spans="1:4" x14ac:dyDescent="0.25">
      <c r="A214" t="s">
        <v>2474</v>
      </c>
      <c r="B214" t="s">
        <v>2447</v>
      </c>
      <c r="C214" t="s">
        <v>2457</v>
      </c>
      <c r="D214" t="str">
        <f t="shared" si="3"/>
        <v>ND010103</v>
      </c>
    </row>
    <row r="215" spans="1:4" x14ac:dyDescent="0.25">
      <c r="A215" t="s">
        <v>2474</v>
      </c>
      <c r="B215" t="s">
        <v>2448</v>
      </c>
      <c r="C215" t="s">
        <v>2457</v>
      </c>
      <c r="D215" t="str">
        <f t="shared" si="3"/>
        <v>ND010104</v>
      </c>
    </row>
    <row r="216" spans="1:4" x14ac:dyDescent="0.25">
      <c r="A216" t="s">
        <v>2475</v>
      </c>
      <c r="B216" t="s">
        <v>2441</v>
      </c>
      <c r="C216" t="s">
        <v>2439</v>
      </c>
      <c r="D216" t="str">
        <f t="shared" si="3"/>
        <v>GS010709</v>
      </c>
    </row>
    <row r="217" spans="1:4" x14ac:dyDescent="0.25">
      <c r="A217" t="s">
        <v>2475</v>
      </c>
      <c r="B217" t="s">
        <v>2442</v>
      </c>
      <c r="C217" t="s">
        <v>2439</v>
      </c>
      <c r="D217" t="str">
        <f t="shared" si="3"/>
        <v>GS010711</v>
      </c>
    </row>
    <row r="218" spans="1:4" x14ac:dyDescent="0.25">
      <c r="A218" t="s">
        <v>2475</v>
      </c>
      <c r="B218" t="s">
        <v>2443</v>
      </c>
      <c r="C218" t="s">
        <v>2439</v>
      </c>
      <c r="D218" t="str">
        <f t="shared" si="3"/>
        <v>GS010712</v>
      </c>
    </row>
    <row r="219" spans="1:4" x14ac:dyDescent="0.25">
      <c r="A219" t="s">
        <v>2475</v>
      </c>
      <c r="B219" t="s">
        <v>2444</v>
      </c>
      <c r="C219" t="s">
        <v>2439</v>
      </c>
      <c r="D219" t="str">
        <f t="shared" si="3"/>
        <v>GS010713</v>
      </c>
    </row>
    <row r="220" spans="1:4" x14ac:dyDescent="0.25">
      <c r="A220" t="s">
        <v>2475</v>
      </c>
      <c r="B220" t="s">
        <v>2463</v>
      </c>
      <c r="C220" t="s">
        <v>2439</v>
      </c>
      <c r="D220" t="str">
        <f t="shared" si="3"/>
        <v>GS010714</v>
      </c>
    </row>
    <row r="221" spans="1:4" x14ac:dyDescent="0.25">
      <c r="A221" t="s">
        <v>2475</v>
      </c>
      <c r="B221" t="s">
        <v>2464</v>
      </c>
      <c r="C221" t="s">
        <v>2439</v>
      </c>
      <c r="D221" t="str">
        <f t="shared" si="3"/>
        <v>GS010715</v>
      </c>
    </row>
    <row r="222" spans="1:4" x14ac:dyDescent="0.25">
      <c r="A222" t="s">
        <v>2475</v>
      </c>
      <c r="B222" t="s">
        <v>2445</v>
      </c>
      <c r="C222" t="s">
        <v>2446</v>
      </c>
      <c r="D222" t="str">
        <f t="shared" si="3"/>
        <v>NO010702</v>
      </c>
    </row>
    <row r="223" spans="1:4" x14ac:dyDescent="0.25">
      <c r="A223" t="s">
        <v>2475</v>
      </c>
      <c r="B223" t="s">
        <v>2447</v>
      </c>
      <c r="C223" t="s">
        <v>2446</v>
      </c>
      <c r="D223" t="str">
        <f t="shared" si="3"/>
        <v>NO010703</v>
      </c>
    </row>
    <row r="224" spans="1:4" x14ac:dyDescent="0.25">
      <c r="A224" t="s">
        <v>2475</v>
      </c>
      <c r="B224" t="s">
        <v>2448</v>
      </c>
      <c r="C224" t="s">
        <v>2446</v>
      </c>
      <c r="D224" t="str">
        <f t="shared" si="3"/>
        <v>NO010704</v>
      </c>
    </row>
    <row r="225" spans="1:4" x14ac:dyDescent="0.25">
      <c r="A225" t="s">
        <v>2475</v>
      </c>
      <c r="B225" t="s">
        <v>2438</v>
      </c>
      <c r="C225" t="s">
        <v>2446</v>
      </c>
      <c r="D225" t="str">
        <f t="shared" si="3"/>
        <v>NO010705</v>
      </c>
    </row>
    <row r="226" spans="1:4" x14ac:dyDescent="0.25">
      <c r="A226" t="s">
        <v>2475</v>
      </c>
      <c r="B226" t="s">
        <v>2445</v>
      </c>
      <c r="C226" t="s">
        <v>2459</v>
      </c>
      <c r="D226" t="str">
        <f t="shared" si="3"/>
        <v>NC010702</v>
      </c>
    </row>
    <row r="227" spans="1:4" x14ac:dyDescent="0.25">
      <c r="A227" t="s">
        <v>2475</v>
      </c>
      <c r="B227" t="s">
        <v>2447</v>
      </c>
      <c r="C227" t="s">
        <v>2459</v>
      </c>
      <c r="D227" t="str">
        <f t="shared" si="3"/>
        <v>NC010703</v>
      </c>
    </row>
    <row r="228" spans="1:4" x14ac:dyDescent="0.25">
      <c r="A228" t="s">
        <v>2475</v>
      </c>
      <c r="B228" t="s">
        <v>2445</v>
      </c>
      <c r="C228" t="s">
        <v>2449</v>
      </c>
      <c r="D228" t="str">
        <f t="shared" si="3"/>
        <v>NH010702</v>
      </c>
    </row>
    <row r="229" spans="1:4" x14ac:dyDescent="0.25">
      <c r="A229" t="s">
        <v>2475</v>
      </c>
      <c r="B229" t="s">
        <v>2447</v>
      </c>
      <c r="C229" t="s">
        <v>2449</v>
      </c>
      <c r="D229" t="str">
        <f t="shared" si="3"/>
        <v>NH010703</v>
      </c>
    </row>
    <row r="230" spans="1:4" x14ac:dyDescent="0.25">
      <c r="A230" t="s">
        <v>2475</v>
      </c>
      <c r="B230" t="s">
        <v>2448</v>
      </c>
      <c r="C230" t="s">
        <v>2449</v>
      </c>
      <c r="D230" t="str">
        <f t="shared" si="3"/>
        <v>NH010704</v>
      </c>
    </row>
    <row r="231" spans="1:4" x14ac:dyDescent="0.25">
      <c r="A231" t="s">
        <v>2475</v>
      </c>
      <c r="B231" t="s">
        <v>2438</v>
      </c>
      <c r="C231" t="s">
        <v>2449</v>
      </c>
      <c r="D231" t="str">
        <f t="shared" si="3"/>
        <v>NH010705</v>
      </c>
    </row>
    <row r="232" spans="1:4" x14ac:dyDescent="0.25">
      <c r="A232" t="s">
        <v>2475</v>
      </c>
      <c r="B232" t="s">
        <v>2450</v>
      </c>
      <c r="C232" t="s">
        <v>2451</v>
      </c>
      <c r="D232" t="str">
        <f t="shared" si="3"/>
        <v>DA010701</v>
      </c>
    </row>
    <row r="233" spans="1:4" x14ac:dyDescent="0.25">
      <c r="A233" t="s">
        <v>2475</v>
      </c>
      <c r="B233" t="s">
        <v>2445</v>
      </c>
      <c r="C233" t="s">
        <v>2451</v>
      </c>
      <c r="D233" t="str">
        <f t="shared" si="3"/>
        <v>DA010702</v>
      </c>
    </row>
    <row r="234" spans="1:4" x14ac:dyDescent="0.25">
      <c r="A234" t="s">
        <v>2475</v>
      </c>
      <c r="B234" t="s">
        <v>2447</v>
      </c>
      <c r="C234" t="s">
        <v>2451</v>
      </c>
      <c r="D234" t="str">
        <f t="shared" si="3"/>
        <v>DA010703</v>
      </c>
    </row>
    <row r="235" spans="1:4" x14ac:dyDescent="0.25">
      <c r="A235" t="s">
        <v>2475</v>
      </c>
      <c r="B235" t="s">
        <v>2448</v>
      </c>
      <c r="C235" t="s">
        <v>2451</v>
      </c>
      <c r="D235" t="str">
        <f t="shared" si="3"/>
        <v>DA010704</v>
      </c>
    </row>
    <row r="236" spans="1:4" x14ac:dyDescent="0.25">
      <c r="A236" t="s">
        <v>2475</v>
      </c>
      <c r="B236" t="s">
        <v>2438</v>
      </c>
      <c r="C236" t="s">
        <v>2451</v>
      </c>
      <c r="D236" t="str">
        <f t="shared" si="3"/>
        <v>DA010705</v>
      </c>
    </row>
    <row r="237" spans="1:4" x14ac:dyDescent="0.25">
      <c r="A237" t="s">
        <v>2475</v>
      </c>
      <c r="B237" t="s">
        <v>2465</v>
      </c>
      <c r="C237" t="s">
        <v>2451</v>
      </c>
      <c r="D237" t="str">
        <f t="shared" si="3"/>
        <v>DA010706</v>
      </c>
    </row>
    <row r="238" spans="1:4" x14ac:dyDescent="0.25">
      <c r="A238" t="s">
        <v>2475</v>
      </c>
      <c r="B238" t="s">
        <v>2445</v>
      </c>
      <c r="C238" t="s">
        <v>2452</v>
      </c>
      <c r="D238" t="str">
        <f t="shared" si="3"/>
        <v>NT010702</v>
      </c>
    </row>
    <row r="239" spans="1:4" x14ac:dyDescent="0.25">
      <c r="A239" t="s">
        <v>2475</v>
      </c>
      <c r="B239" t="s">
        <v>2447</v>
      </c>
      <c r="C239" t="s">
        <v>2452</v>
      </c>
      <c r="D239" t="str">
        <f t="shared" si="3"/>
        <v>NT010703</v>
      </c>
    </row>
    <row r="240" spans="1:4" x14ac:dyDescent="0.25">
      <c r="A240" t="s">
        <v>2475</v>
      </c>
      <c r="B240" t="s">
        <v>2448</v>
      </c>
      <c r="C240" t="s">
        <v>2452</v>
      </c>
      <c r="D240" t="str">
        <f t="shared" si="3"/>
        <v>NT010704</v>
      </c>
    </row>
    <row r="241" spans="1:4" x14ac:dyDescent="0.25">
      <c r="A241" t="s">
        <v>2475</v>
      </c>
      <c r="B241" t="s">
        <v>2438</v>
      </c>
      <c r="C241" t="s">
        <v>2452</v>
      </c>
      <c r="D241" t="str">
        <f t="shared" si="3"/>
        <v>NT010705</v>
      </c>
    </row>
    <row r="242" spans="1:4" x14ac:dyDescent="0.25">
      <c r="A242" t="s">
        <v>2475</v>
      </c>
      <c r="B242" t="s">
        <v>2465</v>
      </c>
      <c r="C242" t="s">
        <v>2452</v>
      </c>
      <c r="D242" t="str">
        <f t="shared" si="3"/>
        <v>NT010706</v>
      </c>
    </row>
    <row r="243" spans="1:4" x14ac:dyDescent="0.25">
      <c r="A243" t="s">
        <v>2476</v>
      </c>
      <c r="B243" t="s">
        <v>2441</v>
      </c>
      <c r="C243" t="s">
        <v>2439</v>
      </c>
      <c r="D243" t="str">
        <f t="shared" si="3"/>
        <v>GS011009</v>
      </c>
    </row>
    <row r="244" spans="1:4" x14ac:dyDescent="0.25">
      <c r="A244" t="s">
        <v>2476</v>
      </c>
      <c r="B244" t="s">
        <v>2442</v>
      </c>
      <c r="C244" t="s">
        <v>2439</v>
      </c>
      <c r="D244" t="str">
        <f t="shared" si="3"/>
        <v>GS011011</v>
      </c>
    </row>
    <row r="245" spans="1:4" x14ac:dyDescent="0.25">
      <c r="A245" t="s">
        <v>2476</v>
      </c>
      <c r="B245" t="s">
        <v>2443</v>
      </c>
      <c r="C245" t="s">
        <v>2439</v>
      </c>
      <c r="D245" t="str">
        <f t="shared" si="3"/>
        <v>GS011012</v>
      </c>
    </row>
    <row r="246" spans="1:4" x14ac:dyDescent="0.25">
      <c r="A246" t="s">
        <v>2476</v>
      </c>
      <c r="B246" t="s">
        <v>2444</v>
      </c>
      <c r="C246" t="s">
        <v>2439</v>
      </c>
      <c r="D246" t="str">
        <f t="shared" si="3"/>
        <v>GS011013</v>
      </c>
    </row>
    <row r="247" spans="1:4" x14ac:dyDescent="0.25">
      <c r="A247" t="s">
        <v>2476</v>
      </c>
      <c r="B247" t="s">
        <v>2463</v>
      </c>
      <c r="C247" t="s">
        <v>2439</v>
      </c>
      <c r="D247" t="str">
        <f t="shared" si="3"/>
        <v>GS011014</v>
      </c>
    </row>
    <row r="248" spans="1:4" x14ac:dyDescent="0.25">
      <c r="A248" t="s">
        <v>2476</v>
      </c>
      <c r="B248" t="s">
        <v>2464</v>
      </c>
      <c r="C248" t="s">
        <v>2439</v>
      </c>
      <c r="D248" t="str">
        <f t="shared" si="3"/>
        <v>GS011015</v>
      </c>
    </row>
    <row r="249" spans="1:4" x14ac:dyDescent="0.25">
      <c r="A249" t="s">
        <v>2476</v>
      </c>
      <c r="B249" t="s">
        <v>2445</v>
      </c>
      <c r="C249" t="s">
        <v>2454</v>
      </c>
      <c r="D249" t="str">
        <f t="shared" si="3"/>
        <v>NP011002</v>
      </c>
    </row>
    <row r="250" spans="1:4" x14ac:dyDescent="0.25">
      <c r="A250" t="s">
        <v>2476</v>
      </c>
      <c r="B250" t="s">
        <v>2447</v>
      </c>
      <c r="C250" t="s">
        <v>2454</v>
      </c>
      <c r="D250" t="str">
        <f t="shared" si="3"/>
        <v>NP011003</v>
      </c>
    </row>
    <row r="251" spans="1:4" x14ac:dyDescent="0.25">
      <c r="A251" t="s">
        <v>2476</v>
      </c>
      <c r="B251" t="s">
        <v>2448</v>
      </c>
      <c r="C251" t="s">
        <v>2454</v>
      </c>
      <c r="D251" t="str">
        <f t="shared" si="3"/>
        <v>NP011004</v>
      </c>
    </row>
    <row r="252" spans="1:4" x14ac:dyDescent="0.25">
      <c r="A252" t="s">
        <v>2476</v>
      </c>
      <c r="B252" t="s">
        <v>2445</v>
      </c>
      <c r="C252" t="s">
        <v>2446</v>
      </c>
      <c r="D252" t="str">
        <f t="shared" si="3"/>
        <v>NO011002</v>
      </c>
    </row>
    <row r="253" spans="1:4" x14ac:dyDescent="0.25">
      <c r="A253" t="s">
        <v>2476</v>
      </c>
      <c r="B253" t="s">
        <v>2447</v>
      </c>
      <c r="C253" t="s">
        <v>2446</v>
      </c>
      <c r="D253" t="str">
        <f t="shared" si="3"/>
        <v>NO011003</v>
      </c>
    </row>
    <row r="254" spans="1:4" x14ac:dyDescent="0.25">
      <c r="A254" t="s">
        <v>2476</v>
      </c>
      <c r="B254" t="s">
        <v>2448</v>
      </c>
      <c r="C254" t="s">
        <v>2446</v>
      </c>
      <c r="D254" t="str">
        <f t="shared" si="3"/>
        <v>NO011004</v>
      </c>
    </row>
    <row r="255" spans="1:4" x14ac:dyDescent="0.25">
      <c r="A255" t="s">
        <v>2476</v>
      </c>
      <c r="B255" t="s">
        <v>2438</v>
      </c>
      <c r="C255" t="s">
        <v>2446</v>
      </c>
      <c r="D255" t="str">
        <f t="shared" si="3"/>
        <v>NO011005</v>
      </c>
    </row>
    <row r="256" spans="1:4" x14ac:dyDescent="0.25">
      <c r="A256" t="s">
        <v>2476</v>
      </c>
      <c r="B256" t="s">
        <v>2445</v>
      </c>
      <c r="C256" t="s">
        <v>2449</v>
      </c>
      <c r="D256" t="str">
        <f t="shared" si="3"/>
        <v>NH011002</v>
      </c>
    </row>
    <row r="257" spans="1:4" x14ac:dyDescent="0.25">
      <c r="A257" t="s">
        <v>2476</v>
      </c>
      <c r="B257" t="s">
        <v>2447</v>
      </c>
      <c r="C257" t="s">
        <v>2449</v>
      </c>
      <c r="D257" t="str">
        <f t="shared" si="3"/>
        <v>NH011003</v>
      </c>
    </row>
    <row r="258" spans="1:4" x14ac:dyDescent="0.25">
      <c r="A258" t="s">
        <v>2476</v>
      </c>
      <c r="B258" t="s">
        <v>2448</v>
      </c>
      <c r="C258" t="s">
        <v>2449</v>
      </c>
      <c r="D258" t="str">
        <f t="shared" si="3"/>
        <v>NH011004</v>
      </c>
    </row>
    <row r="259" spans="1:4" x14ac:dyDescent="0.25">
      <c r="A259" t="s">
        <v>2476</v>
      </c>
      <c r="B259" t="s">
        <v>2450</v>
      </c>
      <c r="C259" t="s">
        <v>2455</v>
      </c>
      <c r="D259" t="str">
        <f t="shared" ref="D259:D322" si="4">C259&amp;A259&amp;B259</f>
        <v>DP011001</v>
      </c>
    </row>
    <row r="260" spans="1:4" x14ac:dyDescent="0.25">
      <c r="A260" t="s">
        <v>2476</v>
      </c>
      <c r="B260" t="s">
        <v>2445</v>
      </c>
      <c r="C260" t="s">
        <v>2455</v>
      </c>
      <c r="D260" t="str">
        <f t="shared" si="4"/>
        <v>DP011002</v>
      </c>
    </row>
    <row r="261" spans="1:4" x14ac:dyDescent="0.25">
      <c r="A261" t="s">
        <v>2476</v>
      </c>
      <c r="B261" t="s">
        <v>2447</v>
      </c>
      <c r="C261" t="s">
        <v>2455</v>
      </c>
      <c r="D261" t="str">
        <f t="shared" si="4"/>
        <v>DP011003</v>
      </c>
    </row>
    <row r="262" spans="1:4" x14ac:dyDescent="0.25">
      <c r="A262" t="s">
        <v>2476</v>
      </c>
      <c r="B262" t="s">
        <v>2448</v>
      </c>
      <c r="C262" t="s">
        <v>2455</v>
      </c>
      <c r="D262" t="str">
        <f t="shared" si="4"/>
        <v>DP011004</v>
      </c>
    </row>
    <row r="263" spans="1:4" x14ac:dyDescent="0.25">
      <c r="A263" t="s">
        <v>2476</v>
      </c>
      <c r="B263" t="s">
        <v>2438</v>
      </c>
      <c r="C263" t="s">
        <v>2455</v>
      </c>
      <c r="D263" t="str">
        <f t="shared" si="4"/>
        <v>DP011005</v>
      </c>
    </row>
    <row r="264" spans="1:4" x14ac:dyDescent="0.25">
      <c r="A264" t="s">
        <v>2476</v>
      </c>
      <c r="B264" t="s">
        <v>2445</v>
      </c>
      <c r="C264" t="s">
        <v>2457</v>
      </c>
      <c r="D264" t="str">
        <f t="shared" si="4"/>
        <v>ND011002</v>
      </c>
    </row>
    <row r="265" spans="1:4" x14ac:dyDescent="0.25">
      <c r="A265" t="s">
        <v>2476</v>
      </c>
      <c r="B265" t="s">
        <v>2447</v>
      </c>
      <c r="C265" t="s">
        <v>2457</v>
      </c>
      <c r="D265" t="str">
        <f t="shared" si="4"/>
        <v>ND011003</v>
      </c>
    </row>
    <row r="266" spans="1:4" x14ac:dyDescent="0.25">
      <c r="A266" t="s">
        <v>2476</v>
      </c>
      <c r="B266" t="s">
        <v>2448</v>
      </c>
      <c r="C266" t="s">
        <v>2457</v>
      </c>
      <c r="D266" t="str">
        <f t="shared" si="4"/>
        <v>ND011004</v>
      </c>
    </row>
    <row r="267" spans="1:4" x14ac:dyDescent="0.25">
      <c r="A267" t="s">
        <v>2476</v>
      </c>
      <c r="B267" t="s">
        <v>2438</v>
      </c>
      <c r="C267" t="s">
        <v>2457</v>
      </c>
      <c r="D267" t="str">
        <f t="shared" si="4"/>
        <v>ND011005</v>
      </c>
    </row>
    <row r="268" spans="1:4" x14ac:dyDescent="0.25">
      <c r="A268" t="s">
        <v>2477</v>
      </c>
      <c r="B268" t="s">
        <v>2442</v>
      </c>
      <c r="C268" t="s">
        <v>2439</v>
      </c>
      <c r="D268" t="str">
        <f t="shared" si="4"/>
        <v>GS013011</v>
      </c>
    </row>
    <row r="269" spans="1:4" x14ac:dyDescent="0.25">
      <c r="A269" t="s">
        <v>2477</v>
      </c>
      <c r="B269" t="s">
        <v>2443</v>
      </c>
      <c r="C269" t="s">
        <v>2439</v>
      </c>
      <c r="D269" t="str">
        <f t="shared" si="4"/>
        <v>GS013012</v>
      </c>
    </row>
    <row r="270" spans="1:4" x14ac:dyDescent="0.25">
      <c r="A270" t="s">
        <v>2477</v>
      </c>
      <c r="B270" t="s">
        <v>2444</v>
      </c>
      <c r="C270" t="s">
        <v>2439</v>
      </c>
      <c r="D270" t="str">
        <f t="shared" si="4"/>
        <v>GS013013</v>
      </c>
    </row>
    <row r="271" spans="1:4" x14ac:dyDescent="0.25">
      <c r="A271" t="s">
        <v>2477</v>
      </c>
      <c r="B271" t="s">
        <v>2445</v>
      </c>
      <c r="C271" t="s">
        <v>2449</v>
      </c>
      <c r="D271" t="str">
        <f t="shared" si="4"/>
        <v>NH013002</v>
      </c>
    </row>
    <row r="272" spans="1:4" x14ac:dyDescent="0.25">
      <c r="A272" t="s">
        <v>2477</v>
      </c>
      <c r="B272" t="s">
        <v>2447</v>
      </c>
      <c r="C272" t="s">
        <v>2449</v>
      </c>
      <c r="D272" t="str">
        <f t="shared" si="4"/>
        <v>NH013003</v>
      </c>
    </row>
    <row r="273" spans="1:4" x14ac:dyDescent="0.25">
      <c r="A273" t="s">
        <v>2478</v>
      </c>
      <c r="B273" t="s">
        <v>2442</v>
      </c>
      <c r="C273" t="s">
        <v>2439</v>
      </c>
      <c r="D273" t="str">
        <f t="shared" si="4"/>
        <v>GS015011</v>
      </c>
    </row>
    <row r="274" spans="1:4" x14ac:dyDescent="0.25">
      <c r="A274" t="s">
        <v>2478</v>
      </c>
      <c r="B274" t="s">
        <v>2443</v>
      </c>
      <c r="C274" t="s">
        <v>2439</v>
      </c>
      <c r="D274" t="str">
        <f t="shared" si="4"/>
        <v>GS015012</v>
      </c>
    </row>
    <row r="275" spans="1:4" x14ac:dyDescent="0.25">
      <c r="A275" t="s">
        <v>2478</v>
      </c>
      <c r="B275" t="s">
        <v>2444</v>
      </c>
      <c r="C275" t="s">
        <v>2439</v>
      </c>
      <c r="D275" t="str">
        <f t="shared" si="4"/>
        <v>GS015013</v>
      </c>
    </row>
    <row r="276" spans="1:4" x14ac:dyDescent="0.25">
      <c r="A276" t="s">
        <v>2478</v>
      </c>
      <c r="B276" t="s">
        <v>2448</v>
      </c>
      <c r="C276" t="s">
        <v>2457</v>
      </c>
      <c r="D276" t="str">
        <f t="shared" si="4"/>
        <v>ND015004</v>
      </c>
    </row>
    <row r="277" spans="1:4" x14ac:dyDescent="0.25">
      <c r="A277" t="s">
        <v>2479</v>
      </c>
      <c r="B277" t="s">
        <v>2441</v>
      </c>
      <c r="C277" t="s">
        <v>2439</v>
      </c>
      <c r="D277" t="str">
        <f t="shared" si="4"/>
        <v>GS017009</v>
      </c>
    </row>
    <row r="278" spans="1:4" x14ac:dyDescent="0.25">
      <c r="A278" t="s">
        <v>2479</v>
      </c>
      <c r="B278" t="s">
        <v>2442</v>
      </c>
      <c r="C278" t="s">
        <v>2439</v>
      </c>
      <c r="D278" t="str">
        <f t="shared" si="4"/>
        <v>GS017011</v>
      </c>
    </row>
    <row r="279" spans="1:4" x14ac:dyDescent="0.25">
      <c r="A279" t="s">
        <v>2479</v>
      </c>
      <c r="B279" t="s">
        <v>2443</v>
      </c>
      <c r="C279" t="s">
        <v>2439</v>
      </c>
      <c r="D279" t="str">
        <f t="shared" si="4"/>
        <v>GS017012</v>
      </c>
    </row>
    <row r="280" spans="1:4" x14ac:dyDescent="0.25">
      <c r="A280" t="s">
        <v>2479</v>
      </c>
      <c r="B280" t="s">
        <v>2444</v>
      </c>
      <c r="C280" t="s">
        <v>2439</v>
      </c>
      <c r="D280" t="str">
        <f t="shared" si="4"/>
        <v>GS017013</v>
      </c>
    </row>
    <row r="281" spans="1:4" x14ac:dyDescent="0.25">
      <c r="A281" t="s">
        <v>2480</v>
      </c>
      <c r="B281" t="s">
        <v>2441</v>
      </c>
      <c r="C281" t="s">
        <v>2439</v>
      </c>
      <c r="D281" t="str">
        <f t="shared" si="4"/>
        <v>GS018009</v>
      </c>
    </row>
    <row r="282" spans="1:4" x14ac:dyDescent="0.25">
      <c r="A282" t="s">
        <v>2480</v>
      </c>
      <c r="B282" t="s">
        <v>2442</v>
      </c>
      <c r="C282" t="s">
        <v>2439</v>
      </c>
      <c r="D282" t="str">
        <f t="shared" si="4"/>
        <v>GS018011</v>
      </c>
    </row>
    <row r="283" spans="1:4" x14ac:dyDescent="0.25">
      <c r="A283" t="s">
        <v>2480</v>
      </c>
      <c r="B283" t="s">
        <v>2443</v>
      </c>
      <c r="C283" t="s">
        <v>2439</v>
      </c>
      <c r="D283" t="str">
        <f t="shared" si="4"/>
        <v>GS018012</v>
      </c>
    </row>
    <row r="284" spans="1:4" x14ac:dyDescent="0.25">
      <c r="A284" t="s">
        <v>2480</v>
      </c>
      <c r="B284" t="s">
        <v>2444</v>
      </c>
      <c r="C284" t="s">
        <v>2439</v>
      </c>
      <c r="D284" t="str">
        <f t="shared" si="4"/>
        <v>GS018013</v>
      </c>
    </row>
    <row r="285" spans="1:4" x14ac:dyDescent="0.25">
      <c r="A285" t="s">
        <v>2480</v>
      </c>
      <c r="B285" t="s">
        <v>2445</v>
      </c>
      <c r="C285" t="s">
        <v>2454</v>
      </c>
      <c r="D285" t="str">
        <f t="shared" si="4"/>
        <v>NP018002</v>
      </c>
    </row>
    <row r="286" spans="1:4" x14ac:dyDescent="0.25">
      <c r="A286" t="s">
        <v>2480</v>
      </c>
      <c r="B286" t="s">
        <v>2447</v>
      </c>
      <c r="C286" t="s">
        <v>2454</v>
      </c>
      <c r="D286" t="str">
        <f t="shared" si="4"/>
        <v>NP018003</v>
      </c>
    </row>
    <row r="287" spans="1:4" x14ac:dyDescent="0.25">
      <c r="A287" t="s">
        <v>2480</v>
      </c>
      <c r="B287" t="s">
        <v>2445</v>
      </c>
      <c r="C287" t="s">
        <v>2455</v>
      </c>
      <c r="D287" t="str">
        <f t="shared" si="4"/>
        <v>DP018002</v>
      </c>
    </row>
    <row r="288" spans="1:4" x14ac:dyDescent="0.25">
      <c r="A288" t="s">
        <v>2480</v>
      </c>
      <c r="B288" t="s">
        <v>2447</v>
      </c>
      <c r="C288" t="s">
        <v>2455</v>
      </c>
      <c r="D288" t="str">
        <f t="shared" si="4"/>
        <v>DP018003</v>
      </c>
    </row>
    <row r="289" spans="1:4" x14ac:dyDescent="0.25">
      <c r="A289" t="s">
        <v>2480</v>
      </c>
      <c r="B289" t="s">
        <v>2448</v>
      </c>
      <c r="C289" t="s">
        <v>2455</v>
      </c>
      <c r="D289" t="str">
        <f t="shared" si="4"/>
        <v>DP018004</v>
      </c>
    </row>
    <row r="290" spans="1:4" x14ac:dyDescent="0.25">
      <c r="A290" t="s">
        <v>2480</v>
      </c>
      <c r="B290" t="s">
        <v>2445</v>
      </c>
      <c r="C290" t="s">
        <v>2457</v>
      </c>
      <c r="D290" t="str">
        <f t="shared" si="4"/>
        <v>ND018002</v>
      </c>
    </row>
    <row r="291" spans="1:4" x14ac:dyDescent="0.25">
      <c r="A291" t="s">
        <v>2480</v>
      </c>
      <c r="B291" t="s">
        <v>2447</v>
      </c>
      <c r="C291" t="s">
        <v>2457</v>
      </c>
      <c r="D291" t="str">
        <f t="shared" si="4"/>
        <v>ND018003</v>
      </c>
    </row>
    <row r="292" spans="1:4" x14ac:dyDescent="0.25">
      <c r="A292" t="s">
        <v>2480</v>
      </c>
      <c r="B292" t="s">
        <v>2448</v>
      </c>
      <c r="C292" t="s">
        <v>2457</v>
      </c>
      <c r="D292" t="str">
        <f t="shared" si="4"/>
        <v>ND018004</v>
      </c>
    </row>
    <row r="293" spans="1:4" x14ac:dyDescent="0.25">
      <c r="A293" t="s">
        <v>2480</v>
      </c>
      <c r="B293" t="s">
        <v>2445</v>
      </c>
      <c r="C293" t="s">
        <v>2449</v>
      </c>
      <c r="D293" t="str">
        <f t="shared" si="4"/>
        <v>NH018002</v>
      </c>
    </row>
    <row r="294" spans="1:4" x14ac:dyDescent="0.25">
      <c r="A294" t="s">
        <v>2480</v>
      </c>
      <c r="B294" t="s">
        <v>2447</v>
      </c>
      <c r="C294" t="s">
        <v>2449</v>
      </c>
      <c r="D294" t="str">
        <f t="shared" si="4"/>
        <v>NH018003</v>
      </c>
    </row>
    <row r="295" spans="1:4" x14ac:dyDescent="0.25">
      <c r="A295" t="s">
        <v>2480</v>
      </c>
      <c r="B295" t="s">
        <v>2448</v>
      </c>
      <c r="C295" t="s">
        <v>2449</v>
      </c>
      <c r="D295" t="str">
        <f t="shared" si="4"/>
        <v>NH018004</v>
      </c>
    </row>
    <row r="296" spans="1:4" x14ac:dyDescent="0.25">
      <c r="A296" t="s">
        <v>2480</v>
      </c>
      <c r="B296" t="s">
        <v>2447</v>
      </c>
      <c r="C296" t="s">
        <v>2481</v>
      </c>
      <c r="D296" t="str">
        <f t="shared" si="4"/>
        <v>NM018003</v>
      </c>
    </row>
    <row r="297" spans="1:4" x14ac:dyDescent="0.25">
      <c r="A297" t="s">
        <v>2480</v>
      </c>
      <c r="B297" t="s">
        <v>2448</v>
      </c>
      <c r="C297" t="s">
        <v>2481</v>
      </c>
      <c r="D297" t="str">
        <f t="shared" si="4"/>
        <v>NM018004</v>
      </c>
    </row>
    <row r="298" spans="1:4" x14ac:dyDescent="0.25">
      <c r="A298" t="s">
        <v>2480</v>
      </c>
      <c r="B298" t="s">
        <v>2445</v>
      </c>
      <c r="C298" t="s">
        <v>2454</v>
      </c>
      <c r="D298" t="str">
        <f t="shared" si="4"/>
        <v>NP018002</v>
      </c>
    </row>
    <row r="299" spans="1:4" x14ac:dyDescent="0.25">
      <c r="A299" t="s">
        <v>2480</v>
      </c>
      <c r="B299" t="s">
        <v>2447</v>
      </c>
      <c r="C299" t="s">
        <v>2454</v>
      </c>
      <c r="D299" t="str">
        <f t="shared" si="4"/>
        <v>NP018003</v>
      </c>
    </row>
    <row r="300" spans="1:4" x14ac:dyDescent="0.25">
      <c r="A300" t="s">
        <v>2482</v>
      </c>
      <c r="B300" t="s">
        <v>2441</v>
      </c>
      <c r="C300" t="s">
        <v>2439</v>
      </c>
      <c r="D300" t="str">
        <f t="shared" si="4"/>
        <v>GS018509</v>
      </c>
    </row>
    <row r="301" spans="1:4" x14ac:dyDescent="0.25">
      <c r="A301" t="s">
        <v>2482</v>
      </c>
      <c r="B301" t="s">
        <v>2442</v>
      </c>
      <c r="C301" t="s">
        <v>2439</v>
      </c>
      <c r="D301" t="str">
        <f t="shared" si="4"/>
        <v>GS018511</v>
      </c>
    </row>
    <row r="302" spans="1:4" x14ac:dyDescent="0.25">
      <c r="A302" t="s">
        <v>2482</v>
      </c>
      <c r="B302" t="s">
        <v>2443</v>
      </c>
      <c r="C302" t="s">
        <v>2439</v>
      </c>
      <c r="D302" t="str">
        <f t="shared" si="4"/>
        <v>GS018512</v>
      </c>
    </row>
    <row r="303" spans="1:4" x14ac:dyDescent="0.25">
      <c r="A303" t="s">
        <v>2482</v>
      </c>
      <c r="B303" t="s">
        <v>2444</v>
      </c>
      <c r="C303" t="s">
        <v>2439</v>
      </c>
      <c r="D303" t="str">
        <f t="shared" si="4"/>
        <v>GS018513</v>
      </c>
    </row>
    <row r="304" spans="1:4" x14ac:dyDescent="0.25">
      <c r="A304" t="s">
        <v>2482</v>
      </c>
      <c r="B304" t="s">
        <v>2463</v>
      </c>
      <c r="C304" t="s">
        <v>2439</v>
      </c>
      <c r="D304" t="str">
        <f t="shared" si="4"/>
        <v>GS018514</v>
      </c>
    </row>
    <row r="305" spans="1:4" x14ac:dyDescent="0.25">
      <c r="A305" t="s">
        <v>2483</v>
      </c>
      <c r="B305" t="s">
        <v>2441</v>
      </c>
      <c r="C305" t="s">
        <v>2439</v>
      </c>
      <c r="D305" t="str">
        <f t="shared" si="4"/>
        <v>GS019309</v>
      </c>
    </row>
    <row r="306" spans="1:4" x14ac:dyDescent="0.25">
      <c r="A306" t="s">
        <v>2483</v>
      </c>
      <c r="B306" t="s">
        <v>2442</v>
      </c>
      <c r="C306" t="s">
        <v>2439</v>
      </c>
      <c r="D306" t="str">
        <f t="shared" si="4"/>
        <v>GS019311</v>
      </c>
    </row>
    <row r="307" spans="1:4" x14ac:dyDescent="0.25">
      <c r="A307" t="s">
        <v>2483</v>
      </c>
      <c r="B307" t="s">
        <v>2443</v>
      </c>
      <c r="C307" t="s">
        <v>2439</v>
      </c>
      <c r="D307" t="str">
        <f t="shared" si="4"/>
        <v>GS019312</v>
      </c>
    </row>
    <row r="308" spans="1:4" x14ac:dyDescent="0.25">
      <c r="A308" t="s">
        <v>2483</v>
      </c>
      <c r="B308" t="s">
        <v>2444</v>
      </c>
      <c r="C308" t="s">
        <v>2439</v>
      </c>
      <c r="D308" t="str">
        <f t="shared" si="4"/>
        <v>GS019313</v>
      </c>
    </row>
    <row r="309" spans="1:4" x14ac:dyDescent="0.25">
      <c r="A309" t="s">
        <v>2484</v>
      </c>
      <c r="B309" t="s">
        <v>2447</v>
      </c>
      <c r="C309" t="s">
        <v>2439</v>
      </c>
      <c r="D309" t="str">
        <f t="shared" si="4"/>
        <v>GS019903</v>
      </c>
    </row>
    <row r="310" spans="1:4" x14ac:dyDescent="0.25">
      <c r="A310" t="s">
        <v>2484</v>
      </c>
      <c r="B310" t="s">
        <v>2448</v>
      </c>
      <c r="C310" t="s">
        <v>2439</v>
      </c>
      <c r="D310" t="str">
        <f t="shared" si="4"/>
        <v>GS019904</v>
      </c>
    </row>
    <row r="311" spans="1:4" x14ac:dyDescent="0.25">
      <c r="A311" t="s">
        <v>2484</v>
      </c>
      <c r="B311" t="s">
        <v>2438</v>
      </c>
      <c r="C311" t="s">
        <v>2439</v>
      </c>
      <c r="D311" t="str">
        <f t="shared" si="4"/>
        <v>GS019905</v>
      </c>
    </row>
    <row r="312" spans="1:4" x14ac:dyDescent="0.25">
      <c r="A312" t="s">
        <v>2484</v>
      </c>
      <c r="B312" t="s">
        <v>2465</v>
      </c>
      <c r="C312" t="s">
        <v>2439</v>
      </c>
      <c r="D312" t="str">
        <f t="shared" si="4"/>
        <v>GS019906</v>
      </c>
    </row>
    <row r="313" spans="1:4" x14ac:dyDescent="0.25">
      <c r="A313" t="s">
        <v>2484</v>
      </c>
      <c r="B313" t="s">
        <v>2440</v>
      </c>
      <c r="C313" t="s">
        <v>2439</v>
      </c>
      <c r="D313" t="str">
        <f t="shared" si="4"/>
        <v>GS019907</v>
      </c>
    </row>
    <row r="314" spans="1:4" x14ac:dyDescent="0.25">
      <c r="A314" t="s">
        <v>2484</v>
      </c>
      <c r="B314" t="s">
        <v>2467</v>
      </c>
      <c r="C314" t="s">
        <v>2439</v>
      </c>
      <c r="D314" t="str">
        <f t="shared" si="4"/>
        <v>GS019908</v>
      </c>
    </row>
    <row r="315" spans="1:4" x14ac:dyDescent="0.25">
      <c r="A315" t="s">
        <v>2484</v>
      </c>
      <c r="B315" t="s">
        <v>2441</v>
      </c>
      <c r="C315" t="s">
        <v>2439</v>
      </c>
      <c r="D315" t="str">
        <f t="shared" si="4"/>
        <v>GS019909</v>
      </c>
    </row>
    <row r="316" spans="1:4" x14ac:dyDescent="0.25">
      <c r="A316" t="s">
        <v>2484</v>
      </c>
      <c r="B316" t="s">
        <v>2473</v>
      </c>
      <c r="C316" t="s">
        <v>2439</v>
      </c>
      <c r="D316" t="str">
        <f t="shared" si="4"/>
        <v>GS019910</v>
      </c>
    </row>
    <row r="317" spans="1:4" x14ac:dyDescent="0.25">
      <c r="A317" t="s">
        <v>2484</v>
      </c>
      <c r="B317" t="s">
        <v>2450</v>
      </c>
      <c r="C317" t="s">
        <v>2457</v>
      </c>
      <c r="D317" t="str">
        <f t="shared" si="4"/>
        <v>ND019901</v>
      </c>
    </row>
    <row r="318" spans="1:4" x14ac:dyDescent="0.25">
      <c r="A318" t="s">
        <v>2484</v>
      </c>
      <c r="B318" t="s">
        <v>2445</v>
      </c>
      <c r="C318" t="s">
        <v>2457</v>
      </c>
      <c r="D318" t="str">
        <f t="shared" si="4"/>
        <v>ND019902</v>
      </c>
    </row>
    <row r="319" spans="1:4" x14ac:dyDescent="0.25">
      <c r="A319" t="s">
        <v>2484</v>
      </c>
      <c r="B319" t="s">
        <v>2445</v>
      </c>
      <c r="C319" t="s">
        <v>2454</v>
      </c>
      <c r="D319" t="str">
        <f t="shared" si="4"/>
        <v>NP019902</v>
      </c>
    </row>
    <row r="320" spans="1:4" x14ac:dyDescent="0.25">
      <c r="A320" t="s">
        <v>2484</v>
      </c>
      <c r="B320" t="s">
        <v>2450</v>
      </c>
      <c r="C320" t="s">
        <v>2454</v>
      </c>
      <c r="D320" t="str">
        <f t="shared" si="4"/>
        <v>NP019901</v>
      </c>
    </row>
    <row r="321" spans="1:4" x14ac:dyDescent="0.25">
      <c r="A321" t="s">
        <v>2485</v>
      </c>
      <c r="B321" t="s">
        <v>2438</v>
      </c>
      <c r="C321" t="s">
        <v>2439</v>
      </c>
      <c r="D321" t="str">
        <f t="shared" si="4"/>
        <v>GS020105</v>
      </c>
    </row>
    <row r="322" spans="1:4" x14ac:dyDescent="0.25">
      <c r="A322" t="s">
        <v>2485</v>
      </c>
      <c r="B322" t="s">
        <v>2440</v>
      </c>
      <c r="C322" t="s">
        <v>2439</v>
      </c>
      <c r="D322" t="str">
        <f t="shared" si="4"/>
        <v>GS020107</v>
      </c>
    </row>
    <row r="323" spans="1:4" x14ac:dyDescent="0.25">
      <c r="A323" t="s">
        <v>2485</v>
      </c>
      <c r="B323" t="s">
        <v>2441</v>
      </c>
      <c r="C323" t="s">
        <v>2439</v>
      </c>
      <c r="D323" t="str">
        <f t="shared" ref="D323:D380" si="5">C323&amp;A323&amp;B323</f>
        <v>GS020109</v>
      </c>
    </row>
    <row r="324" spans="1:4" x14ac:dyDescent="0.25">
      <c r="A324" t="s">
        <v>2485</v>
      </c>
      <c r="B324" t="s">
        <v>2442</v>
      </c>
      <c r="C324" t="s">
        <v>2439</v>
      </c>
      <c r="D324" t="str">
        <f t="shared" si="5"/>
        <v>GS020111</v>
      </c>
    </row>
    <row r="325" spans="1:4" x14ac:dyDescent="0.25">
      <c r="A325" t="s">
        <v>2485</v>
      </c>
      <c r="B325" t="s">
        <v>2443</v>
      </c>
      <c r="C325" t="s">
        <v>2439</v>
      </c>
      <c r="D325" t="str">
        <f t="shared" si="5"/>
        <v>GS020112</v>
      </c>
    </row>
    <row r="326" spans="1:4" x14ac:dyDescent="0.25">
      <c r="A326" t="s">
        <v>2485</v>
      </c>
      <c r="B326" t="s">
        <v>2444</v>
      </c>
      <c r="C326" t="s">
        <v>2439</v>
      </c>
      <c r="D326" t="str">
        <f t="shared" si="5"/>
        <v>GS020113</v>
      </c>
    </row>
    <row r="327" spans="1:4" x14ac:dyDescent="0.25">
      <c r="A327" t="s">
        <v>2485</v>
      </c>
      <c r="B327" t="s">
        <v>2463</v>
      </c>
      <c r="C327" t="s">
        <v>2439</v>
      </c>
      <c r="D327" t="str">
        <f t="shared" si="5"/>
        <v>GS020114</v>
      </c>
    </row>
    <row r="328" spans="1:4" x14ac:dyDescent="0.25">
      <c r="A328" t="s">
        <v>2485</v>
      </c>
      <c r="B328" t="s">
        <v>2464</v>
      </c>
      <c r="C328" t="s">
        <v>2439</v>
      </c>
      <c r="D328" t="str">
        <f t="shared" si="5"/>
        <v>GS020115</v>
      </c>
    </row>
    <row r="329" spans="1:4" x14ac:dyDescent="0.25">
      <c r="A329" t="s">
        <v>2485</v>
      </c>
      <c r="B329" t="s">
        <v>2445</v>
      </c>
      <c r="C329" t="s">
        <v>2451</v>
      </c>
      <c r="D329" t="str">
        <f t="shared" si="5"/>
        <v>DA020102</v>
      </c>
    </row>
    <row r="330" spans="1:4" x14ac:dyDescent="0.25">
      <c r="A330" t="s">
        <v>2485</v>
      </c>
      <c r="B330" t="s">
        <v>2447</v>
      </c>
      <c r="C330" t="s">
        <v>2451</v>
      </c>
      <c r="D330" t="str">
        <f t="shared" si="5"/>
        <v>DA020103</v>
      </c>
    </row>
    <row r="331" spans="1:4" x14ac:dyDescent="0.25">
      <c r="A331" t="s">
        <v>2485</v>
      </c>
      <c r="B331" t="s">
        <v>2448</v>
      </c>
      <c r="C331" t="s">
        <v>2451</v>
      </c>
      <c r="D331" t="str">
        <f t="shared" si="5"/>
        <v>DA020104</v>
      </c>
    </row>
    <row r="332" spans="1:4" x14ac:dyDescent="0.25">
      <c r="A332" t="s">
        <v>2485</v>
      </c>
      <c r="B332" t="s">
        <v>2438</v>
      </c>
      <c r="C332" t="s">
        <v>2451</v>
      </c>
      <c r="D332" t="str">
        <f t="shared" si="5"/>
        <v>DA020105</v>
      </c>
    </row>
    <row r="333" spans="1:4" x14ac:dyDescent="0.25">
      <c r="A333" t="s">
        <v>2485</v>
      </c>
      <c r="B333" t="s">
        <v>2465</v>
      </c>
      <c r="C333" t="s">
        <v>2451</v>
      </c>
      <c r="D333" t="str">
        <f t="shared" si="5"/>
        <v>DA020106</v>
      </c>
    </row>
    <row r="334" spans="1:4" x14ac:dyDescent="0.25">
      <c r="A334" t="s">
        <v>2485</v>
      </c>
      <c r="B334" t="s">
        <v>2450</v>
      </c>
      <c r="C334" t="s">
        <v>2455</v>
      </c>
      <c r="D334" t="str">
        <f t="shared" si="5"/>
        <v>DP020101</v>
      </c>
    </row>
    <row r="335" spans="1:4" x14ac:dyDescent="0.25">
      <c r="A335" t="s">
        <v>2485</v>
      </c>
      <c r="B335" t="s">
        <v>2445</v>
      </c>
      <c r="C335" t="s">
        <v>2455</v>
      </c>
      <c r="D335" t="str">
        <f t="shared" si="5"/>
        <v>DP020102</v>
      </c>
    </row>
    <row r="336" spans="1:4" x14ac:dyDescent="0.25">
      <c r="A336" t="s">
        <v>2485</v>
      </c>
      <c r="B336" t="s">
        <v>2447</v>
      </c>
      <c r="C336" t="s">
        <v>2455</v>
      </c>
      <c r="D336" t="str">
        <f t="shared" si="5"/>
        <v>DP020103</v>
      </c>
    </row>
    <row r="337" spans="1:4" x14ac:dyDescent="0.25">
      <c r="A337" t="s">
        <v>2485</v>
      </c>
      <c r="B337" t="s">
        <v>2448</v>
      </c>
      <c r="C337" t="s">
        <v>2455</v>
      </c>
      <c r="D337" t="str">
        <f t="shared" si="5"/>
        <v>DP020104</v>
      </c>
    </row>
    <row r="338" spans="1:4" x14ac:dyDescent="0.25">
      <c r="A338" t="s">
        <v>2485</v>
      </c>
      <c r="B338" t="s">
        <v>2438</v>
      </c>
      <c r="C338" t="s">
        <v>2455</v>
      </c>
      <c r="D338" t="str">
        <f t="shared" si="5"/>
        <v>DP020105</v>
      </c>
    </row>
    <row r="339" spans="1:4" x14ac:dyDescent="0.25">
      <c r="A339" t="s">
        <v>2485</v>
      </c>
      <c r="B339" t="s">
        <v>2445</v>
      </c>
      <c r="C339" t="s">
        <v>2449</v>
      </c>
      <c r="D339" t="str">
        <f t="shared" si="5"/>
        <v>NH020102</v>
      </c>
    </row>
    <row r="340" spans="1:4" x14ac:dyDescent="0.25">
      <c r="A340" t="s">
        <v>2485</v>
      </c>
      <c r="B340" t="s">
        <v>2447</v>
      </c>
      <c r="C340" t="s">
        <v>2449</v>
      </c>
      <c r="D340" t="str">
        <f t="shared" si="5"/>
        <v>NH020103</v>
      </c>
    </row>
    <row r="341" spans="1:4" x14ac:dyDescent="0.25">
      <c r="A341" t="s">
        <v>2485</v>
      </c>
      <c r="B341" t="s">
        <v>2448</v>
      </c>
      <c r="C341" t="s">
        <v>2449</v>
      </c>
      <c r="D341" t="str">
        <f t="shared" si="5"/>
        <v>NH020104</v>
      </c>
    </row>
    <row r="342" spans="1:4" x14ac:dyDescent="0.25">
      <c r="A342" t="s">
        <v>2485</v>
      </c>
      <c r="B342" t="s">
        <v>2445</v>
      </c>
      <c r="C342" t="s">
        <v>2481</v>
      </c>
      <c r="D342" t="str">
        <f t="shared" si="5"/>
        <v>NM020102</v>
      </c>
    </row>
    <row r="343" spans="1:4" x14ac:dyDescent="0.25">
      <c r="A343" t="s">
        <v>2485</v>
      </c>
      <c r="B343" t="s">
        <v>2447</v>
      </c>
      <c r="C343" t="s">
        <v>2481</v>
      </c>
      <c r="D343" t="str">
        <f t="shared" si="5"/>
        <v>NM020103</v>
      </c>
    </row>
    <row r="344" spans="1:4" x14ac:dyDescent="0.25">
      <c r="A344" t="s">
        <v>2485</v>
      </c>
      <c r="B344" t="s">
        <v>2448</v>
      </c>
      <c r="C344" t="s">
        <v>2481</v>
      </c>
      <c r="D344" t="str">
        <f t="shared" si="5"/>
        <v>NM020104</v>
      </c>
    </row>
    <row r="345" spans="1:4" x14ac:dyDescent="0.25">
      <c r="A345" t="s">
        <v>2485</v>
      </c>
      <c r="B345" t="s">
        <v>2438</v>
      </c>
      <c r="C345" t="s">
        <v>2481</v>
      </c>
      <c r="D345" t="str">
        <f t="shared" si="5"/>
        <v>NM020105</v>
      </c>
    </row>
    <row r="346" spans="1:4" x14ac:dyDescent="0.25">
      <c r="A346" t="s">
        <v>2485</v>
      </c>
      <c r="B346" t="s">
        <v>2445</v>
      </c>
      <c r="C346" t="s">
        <v>2446</v>
      </c>
      <c r="D346" t="str">
        <f t="shared" si="5"/>
        <v>NO020102</v>
      </c>
    </row>
    <row r="347" spans="1:4" x14ac:dyDescent="0.25">
      <c r="A347" t="s">
        <v>2485</v>
      </c>
      <c r="B347" t="s">
        <v>2447</v>
      </c>
      <c r="C347" t="s">
        <v>2446</v>
      </c>
      <c r="D347" t="str">
        <f t="shared" si="5"/>
        <v>NO020103</v>
      </c>
    </row>
    <row r="348" spans="1:4" x14ac:dyDescent="0.25">
      <c r="A348" t="s">
        <v>2485</v>
      </c>
      <c r="B348" t="s">
        <v>2448</v>
      </c>
      <c r="C348" t="s">
        <v>2446</v>
      </c>
      <c r="D348" t="str">
        <f t="shared" si="5"/>
        <v>NO020104</v>
      </c>
    </row>
    <row r="349" spans="1:4" x14ac:dyDescent="0.25">
      <c r="A349" t="s">
        <v>2485</v>
      </c>
      <c r="B349" t="s">
        <v>2438</v>
      </c>
      <c r="C349" t="s">
        <v>2446</v>
      </c>
      <c r="D349" t="str">
        <f t="shared" si="5"/>
        <v>NO020105</v>
      </c>
    </row>
    <row r="350" spans="1:4" x14ac:dyDescent="0.25">
      <c r="A350" t="s">
        <v>2485</v>
      </c>
      <c r="B350" t="s">
        <v>2465</v>
      </c>
      <c r="C350" t="s">
        <v>2446</v>
      </c>
      <c r="D350" t="str">
        <f t="shared" si="5"/>
        <v>NO020106</v>
      </c>
    </row>
    <row r="351" spans="1:4" x14ac:dyDescent="0.25">
      <c r="A351" t="s">
        <v>2485</v>
      </c>
      <c r="B351" t="s">
        <v>2445</v>
      </c>
      <c r="C351" t="s">
        <v>2452</v>
      </c>
      <c r="D351" t="str">
        <f t="shared" si="5"/>
        <v>NT020102</v>
      </c>
    </row>
    <row r="352" spans="1:4" x14ac:dyDescent="0.25">
      <c r="A352" t="s">
        <v>2485</v>
      </c>
      <c r="B352" t="s">
        <v>2447</v>
      </c>
      <c r="C352" t="s">
        <v>2452</v>
      </c>
      <c r="D352" t="str">
        <f t="shared" si="5"/>
        <v>NT020103</v>
      </c>
    </row>
    <row r="353" spans="1:4" x14ac:dyDescent="0.25">
      <c r="A353" t="s">
        <v>2485</v>
      </c>
      <c r="B353" t="s">
        <v>2448</v>
      </c>
      <c r="C353" t="s">
        <v>2452</v>
      </c>
      <c r="D353" t="str">
        <f t="shared" si="5"/>
        <v>NT020104</v>
      </c>
    </row>
    <row r="354" spans="1:4" x14ac:dyDescent="0.25">
      <c r="A354" t="s">
        <v>2485</v>
      </c>
      <c r="B354" t="s">
        <v>2438</v>
      </c>
      <c r="C354" t="s">
        <v>2452</v>
      </c>
      <c r="D354" t="str">
        <f t="shared" si="5"/>
        <v>NT020105</v>
      </c>
    </row>
    <row r="355" spans="1:4" x14ac:dyDescent="0.25">
      <c r="A355" t="s">
        <v>2485</v>
      </c>
      <c r="B355" t="s">
        <v>2465</v>
      </c>
      <c r="C355" t="s">
        <v>2452</v>
      </c>
      <c r="D355" t="str">
        <f t="shared" si="5"/>
        <v>NT020106</v>
      </c>
    </row>
    <row r="356" spans="1:4" x14ac:dyDescent="0.25">
      <c r="A356" t="s">
        <v>2487</v>
      </c>
      <c r="B356" t="s">
        <v>2447</v>
      </c>
      <c r="C356" t="s">
        <v>2439</v>
      </c>
      <c r="D356" t="str">
        <f t="shared" si="5"/>
        <v>GS020303</v>
      </c>
    </row>
    <row r="357" spans="1:4" x14ac:dyDescent="0.25">
      <c r="A357" t="s">
        <v>2487</v>
      </c>
      <c r="B357" t="s">
        <v>2448</v>
      </c>
      <c r="C357" t="s">
        <v>2439</v>
      </c>
      <c r="D357" t="str">
        <f t="shared" si="5"/>
        <v>GS020304</v>
      </c>
    </row>
    <row r="358" spans="1:4" x14ac:dyDescent="0.25">
      <c r="A358" t="s">
        <v>2487</v>
      </c>
      <c r="B358" t="s">
        <v>2438</v>
      </c>
      <c r="C358" t="s">
        <v>2439</v>
      </c>
      <c r="D358" t="str">
        <f t="shared" si="5"/>
        <v>GS020305</v>
      </c>
    </row>
    <row r="359" spans="1:4" x14ac:dyDescent="0.25">
      <c r="A359" t="s">
        <v>2487</v>
      </c>
      <c r="B359" t="s">
        <v>2465</v>
      </c>
      <c r="C359" t="s">
        <v>2439</v>
      </c>
      <c r="D359" t="str">
        <f t="shared" si="5"/>
        <v>GS020306</v>
      </c>
    </row>
    <row r="360" spans="1:4" x14ac:dyDescent="0.25">
      <c r="A360" t="s">
        <v>2487</v>
      </c>
      <c r="B360" t="s">
        <v>2440</v>
      </c>
      <c r="C360" t="s">
        <v>2439</v>
      </c>
      <c r="D360" t="str">
        <f t="shared" si="5"/>
        <v>GS020307</v>
      </c>
    </row>
    <row r="361" spans="1:4" x14ac:dyDescent="0.25">
      <c r="A361" t="s">
        <v>2487</v>
      </c>
      <c r="B361" t="s">
        <v>2467</v>
      </c>
      <c r="C361" t="s">
        <v>2439</v>
      </c>
      <c r="D361" t="str">
        <f t="shared" si="5"/>
        <v>GS020308</v>
      </c>
    </row>
    <row r="362" spans="1:4" x14ac:dyDescent="0.25">
      <c r="A362" t="s">
        <v>2487</v>
      </c>
      <c r="B362" t="s">
        <v>2441</v>
      </c>
      <c r="C362" t="s">
        <v>2439</v>
      </c>
      <c r="D362" t="str">
        <f t="shared" si="5"/>
        <v>GS020309</v>
      </c>
    </row>
    <row r="363" spans="1:4" x14ac:dyDescent="0.25">
      <c r="A363" t="s">
        <v>2487</v>
      </c>
      <c r="B363" t="s">
        <v>2473</v>
      </c>
      <c r="C363" t="s">
        <v>2439</v>
      </c>
      <c r="D363" t="str">
        <f t="shared" si="5"/>
        <v>GS020310</v>
      </c>
    </row>
    <row r="364" spans="1:4" x14ac:dyDescent="0.25">
      <c r="A364" t="s">
        <v>2487</v>
      </c>
      <c r="B364" t="s">
        <v>2450</v>
      </c>
      <c r="C364" t="s">
        <v>2469</v>
      </c>
      <c r="D364" t="str">
        <f t="shared" si="5"/>
        <v>DG020301</v>
      </c>
    </row>
    <row r="365" spans="1:4" x14ac:dyDescent="0.25">
      <c r="A365" t="s">
        <v>2487</v>
      </c>
      <c r="B365" t="s">
        <v>2445</v>
      </c>
      <c r="C365" t="s">
        <v>2469</v>
      </c>
      <c r="D365" t="str">
        <f t="shared" si="5"/>
        <v>DG020302</v>
      </c>
    </row>
    <row r="366" spans="1:4" x14ac:dyDescent="0.25">
      <c r="A366" t="s">
        <v>2487</v>
      </c>
      <c r="B366" t="s">
        <v>2447</v>
      </c>
      <c r="C366" t="s">
        <v>2469</v>
      </c>
      <c r="D366" t="str">
        <f t="shared" si="5"/>
        <v>DG020303</v>
      </c>
    </row>
    <row r="367" spans="1:4" x14ac:dyDescent="0.25">
      <c r="A367" t="s">
        <v>2487</v>
      </c>
      <c r="B367" t="s">
        <v>2448</v>
      </c>
      <c r="C367" t="s">
        <v>2469</v>
      </c>
      <c r="D367" t="str">
        <f t="shared" si="5"/>
        <v>DG020304</v>
      </c>
    </row>
    <row r="368" spans="1:4" x14ac:dyDescent="0.25">
      <c r="A368" t="s">
        <v>2487</v>
      </c>
      <c r="B368" t="s">
        <v>2438</v>
      </c>
      <c r="C368" t="s">
        <v>2469</v>
      </c>
      <c r="D368" t="str">
        <f t="shared" si="5"/>
        <v>DG020305</v>
      </c>
    </row>
    <row r="369" spans="1:4" x14ac:dyDescent="0.25">
      <c r="A369" t="s">
        <v>2487</v>
      </c>
      <c r="B369" t="s">
        <v>2450</v>
      </c>
      <c r="C369" t="s">
        <v>2470</v>
      </c>
      <c r="D369" t="str">
        <f t="shared" si="5"/>
        <v>NG020301</v>
      </c>
    </row>
    <row r="370" spans="1:4" x14ac:dyDescent="0.25">
      <c r="A370" t="s">
        <v>2487</v>
      </c>
      <c r="B370" t="s">
        <v>2445</v>
      </c>
      <c r="C370" t="s">
        <v>2470</v>
      </c>
      <c r="D370" t="str">
        <f t="shared" si="5"/>
        <v>NG020302</v>
      </c>
    </row>
    <row r="371" spans="1:4" x14ac:dyDescent="0.25">
      <c r="A371" t="s">
        <v>2487</v>
      </c>
      <c r="B371" t="s">
        <v>2447</v>
      </c>
      <c r="C371" t="s">
        <v>2470</v>
      </c>
      <c r="D371" t="str">
        <f t="shared" si="5"/>
        <v>NG020303</v>
      </c>
    </row>
    <row r="372" spans="1:4" x14ac:dyDescent="0.25">
      <c r="A372" t="s">
        <v>2487</v>
      </c>
      <c r="B372" t="s">
        <v>2448</v>
      </c>
      <c r="C372" t="s">
        <v>2470</v>
      </c>
      <c r="D372" t="str">
        <f t="shared" si="5"/>
        <v>NG020304</v>
      </c>
    </row>
    <row r="373" spans="1:4" x14ac:dyDescent="0.25">
      <c r="A373" t="s">
        <v>2488</v>
      </c>
      <c r="B373" t="s">
        <v>2440</v>
      </c>
      <c r="C373" t="s">
        <v>2439</v>
      </c>
      <c r="D373" t="str">
        <f t="shared" si="5"/>
        <v>GS026007</v>
      </c>
    </row>
    <row r="374" spans="1:4" x14ac:dyDescent="0.25">
      <c r="A374" t="s">
        <v>2488</v>
      </c>
      <c r="B374" t="s">
        <v>2441</v>
      </c>
      <c r="C374" t="s">
        <v>2439</v>
      </c>
      <c r="D374" t="str">
        <f t="shared" si="5"/>
        <v>GS026009</v>
      </c>
    </row>
    <row r="375" spans="1:4" x14ac:dyDescent="0.25">
      <c r="A375" t="s">
        <v>2488</v>
      </c>
      <c r="B375" t="s">
        <v>2442</v>
      </c>
      <c r="C375" t="s">
        <v>2439</v>
      </c>
      <c r="D375" t="str">
        <f t="shared" si="5"/>
        <v>GS026011</v>
      </c>
    </row>
    <row r="376" spans="1:4" x14ac:dyDescent="0.25">
      <c r="A376" t="s">
        <v>2488</v>
      </c>
      <c r="B376" t="s">
        <v>2443</v>
      </c>
      <c r="C376" t="s">
        <v>2439</v>
      </c>
      <c r="D376" t="str">
        <f t="shared" si="5"/>
        <v>GS026012</v>
      </c>
    </row>
    <row r="377" spans="1:4" x14ac:dyDescent="0.25">
      <c r="A377" t="s">
        <v>2488</v>
      </c>
      <c r="B377" t="s">
        <v>2444</v>
      </c>
      <c r="C377" t="s">
        <v>2439</v>
      </c>
      <c r="D377" t="str">
        <f t="shared" si="5"/>
        <v>GS026013</v>
      </c>
    </row>
    <row r="378" spans="1:4" x14ac:dyDescent="0.25">
      <c r="A378" t="s">
        <v>2488</v>
      </c>
      <c r="B378" t="s">
        <v>2463</v>
      </c>
      <c r="C378" t="s">
        <v>2439</v>
      </c>
      <c r="D378" t="str">
        <f t="shared" si="5"/>
        <v>GS026014</v>
      </c>
    </row>
    <row r="379" spans="1:4" x14ac:dyDescent="0.25">
      <c r="A379" t="s">
        <v>2488</v>
      </c>
      <c r="B379" t="s">
        <v>2464</v>
      </c>
      <c r="C379" t="s">
        <v>2439</v>
      </c>
      <c r="D379" t="str">
        <f t="shared" si="5"/>
        <v>GS026015</v>
      </c>
    </row>
    <row r="380" spans="1:4" x14ac:dyDescent="0.25">
      <c r="A380" t="s">
        <v>2488</v>
      </c>
      <c r="B380" t="s">
        <v>2445</v>
      </c>
      <c r="C380" t="s">
        <v>2451</v>
      </c>
      <c r="D380" t="str">
        <f t="shared" si="5"/>
        <v>DA026002</v>
      </c>
    </row>
    <row r="381" spans="1:4" x14ac:dyDescent="0.25">
      <c r="A381" t="s">
        <v>2488</v>
      </c>
      <c r="B381" t="s">
        <v>2447</v>
      </c>
      <c r="C381" t="s">
        <v>2451</v>
      </c>
      <c r="D381" t="str">
        <f t="shared" ref="D381:D441" si="6">C381&amp;A381&amp;B381</f>
        <v>DA026003</v>
      </c>
    </row>
    <row r="382" spans="1:4" x14ac:dyDescent="0.25">
      <c r="A382" t="s">
        <v>2488</v>
      </c>
      <c r="B382" t="s">
        <v>2448</v>
      </c>
      <c r="C382" t="s">
        <v>2451</v>
      </c>
      <c r="D382" t="str">
        <f t="shared" si="6"/>
        <v>DA026004</v>
      </c>
    </row>
    <row r="383" spans="1:4" x14ac:dyDescent="0.25">
      <c r="A383" t="s">
        <v>2488</v>
      </c>
      <c r="B383" t="s">
        <v>2438</v>
      </c>
      <c r="C383" t="s">
        <v>2451</v>
      </c>
      <c r="D383" t="str">
        <f t="shared" si="6"/>
        <v>DA026005</v>
      </c>
    </row>
    <row r="384" spans="1:4" x14ac:dyDescent="0.25">
      <c r="A384" t="s">
        <v>2488</v>
      </c>
      <c r="B384" t="s">
        <v>2465</v>
      </c>
      <c r="C384" t="s">
        <v>2451</v>
      </c>
      <c r="D384" t="str">
        <f t="shared" si="6"/>
        <v>DA026006</v>
      </c>
    </row>
    <row r="385" spans="1:4" x14ac:dyDescent="0.25">
      <c r="A385" t="s">
        <v>2488</v>
      </c>
      <c r="B385" t="s">
        <v>2445</v>
      </c>
      <c r="C385" t="s">
        <v>2455</v>
      </c>
      <c r="D385" t="str">
        <f t="shared" si="6"/>
        <v>DP026002</v>
      </c>
    </row>
    <row r="386" spans="1:4" x14ac:dyDescent="0.25">
      <c r="A386" t="s">
        <v>2488</v>
      </c>
      <c r="B386" t="s">
        <v>2447</v>
      </c>
      <c r="C386" t="s">
        <v>2455</v>
      </c>
      <c r="D386" t="str">
        <f t="shared" si="6"/>
        <v>DP026003</v>
      </c>
    </row>
    <row r="387" spans="1:4" x14ac:dyDescent="0.25">
      <c r="A387" t="s">
        <v>2488</v>
      </c>
      <c r="B387" t="s">
        <v>2448</v>
      </c>
      <c r="C387" t="s">
        <v>2455</v>
      </c>
      <c r="D387" t="str">
        <f t="shared" si="6"/>
        <v>DP026004</v>
      </c>
    </row>
    <row r="388" spans="1:4" x14ac:dyDescent="0.25">
      <c r="A388" t="s">
        <v>2488</v>
      </c>
      <c r="B388" t="s">
        <v>2438</v>
      </c>
      <c r="C388" t="s">
        <v>2455</v>
      </c>
      <c r="D388" t="str">
        <f t="shared" si="6"/>
        <v>DP026005</v>
      </c>
    </row>
    <row r="389" spans="1:4" x14ac:dyDescent="0.25">
      <c r="A389" t="s">
        <v>2488</v>
      </c>
      <c r="B389" t="s">
        <v>2445</v>
      </c>
      <c r="C389" t="s">
        <v>2449</v>
      </c>
      <c r="D389" t="str">
        <f t="shared" si="6"/>
        <v>NH026002</v>
      </c>
    </row>
    <row r="390" spans="1:4" x14ac:dyDescent="0.25">
      <c r="A390" t="s">
        <v>2488</v>
      </c>
      <c r="B390" t="s">
        <v>2447</v>
      </c>
      <c r="C390" t="s">
        <v>2449</v>
      </c>
      <c r="D390" t="str">
        <f t="shared" si="6"/>
        <v>NH026003</v>
      </c>
    </row>
    <row r="391" spans="1:4" x14ac:dyDescent="0.25">
      <c r="A391" t="s">
        <v>2488</v>
      </c>
      <c r="B391" t="s">
        <v>2448</v>
      </c>
      <c r="C391" t="s">
        <v>2449</v>
      </c>
      <c r="D391" t="str">
        <f t="shared" si="6"/>
        <v>NH026004</v>
      </c>
    </row>
    <row r="392" spans="1:4" x14ac:dyDescent="0.25">
      <c r="A392" t="s">
        <v>2488</v>
      </c>
      <c r="B392" t="s">
        <v>2445</v>
      </c>
      <c r="C392" t="s">
        <v>2481</v>
      </c>
      <c r="D392" t="str">
        <f t="shared" si="6"/>
        <v>NM026002</v>
      </c>
    </row>
    <row r="393" spans="1:4" x14ac:dyDescent="0.25">
      <c r="A393" t="s">
        <v>2488</v>
      </c>
      <c r="B393" t="s">
        <v>2447</v>
      </c>
      <c r="C393" t="s">
        <v>2481</v>
      </c>
      <c r="D393" t="str">
        <f t="shared" si="6"/>
        <v>NM026003</v>
      </c>
    </row>
    <row r="394" spans="1:4" x14ac:dyDescent="0.25">
      <c r="A394" t="s">
        <v>2488</v>
      </c>
      <c r="B394" t="s">
        <v>2448</v>
      </c>
      <c r="C394" t="s">
        <v>2481</v>
      </c>
      <c r="D394" t="str">
        <f t="shared" si="6"/>
        <v>NM026004</v>
      </c>
    </row>
    <row r="395" spans="1:4" x14ac:dyDescent="0.25">
      <c r="A395" t="s">
        <v>2488</v>
      </c>
      <c r="B395" t="s">
        <v>2438</v>
      </c>
      <c r="C395" t="s">
        <v>2481</v>
      </c>
      <c r="D395" t="str">
        <f t="shared" si="6"/>
        <v>NM026005</v>
      </c>
    </row>
    <row r="396" spans="1:4" x14ac:dyDescent="0.25">
      <c r="A396" t="s">
        <v>2488</v>
      </c>
      <c r="B396" t="s">
        <v>2445</v>
      </c>
      <c r="C396" t="s">
        <v>2446</v>
      </c>
      <c r="D396" t="str">
        <f t="shared" si="6"/>
        <v>NO026002</v>
      </c>
    </row>
    <row r="397" spans="1:4" x14ac:dyDescent="0.25">
      <c r="A397" t="s">
        <v>2488</v>
      </c>
      <c r="B397" t="s">
        <v>2447</v>
      </c>
      <c r="C397" t="s">
        <v>2446</v>
      </c>
      <c r="D397" t="str">
        <f t="shared" si="6"/>
        <v>NO026003</v>
      </c>
    </row>
    <row r="398" spans="1:4" x14ac:dyDescent="0.25">
      <c r="A398" t="s">
        <v>2488</v>
      </c>
      <c r="B398" t="s">
        <v>2448</v>
      </c>
      <c r="C398" t="s">
        <v>2446</v>
      </c>
      <c r="D398" t="str">
        <f t="shared" si="6"/>
        <v>NO026004</v>
      </c>
    </row>
    <row r="399" spans="1:4" x14ac:dyDescent="0.25">
      <c r="A399" t="s">
        <v>2488</v>
      </c>
      <c r="B399" t="s">
        <v>2438</v>
      </c>
      <c r="C399" t="s">
        <v>2446</v>
      </c>
      <c r="D399" t="str">
        <f t="shared" si="6"/>
        <v>NO026005</v>
      </c>
    </row>
    <row r="400" spans="1:4" x14ac:dyDescent="0.25">
      <c r="A400" t="s">
        <v>2488</v>
      </c>
      <c r="B400" t="s">
        <v>2465</v>
      </c>
      <c r="C400" t="s">
        <v>2446</v>
      </c>
      <c r="D400" t="str">
        <f t="shared" si="6"/>
        <v>NO026006</v>
      </c>
    </row>
    <row r="401" spans="1:4" x14ac:dyDescent="0.25">
      <c r="A401" t="s">
        <v>2488</v>
      </c>
      <c r="B401" t="s">
        <v>2445</v>
      </c>
      <c r="C401" t="s">
        <v>2452</v>
      </c>
      <c r="D401" t="str">
        <f t="shared" si="6"/>
        <v>NT026002</v>
      </c>
    </row>
    <row r="402" spans="1:4" x14ac:dyDescent="0.25">
      <c r="A402" t="s">
        <v>2488</v>
      </c>
      <c r="B402" t="s">
        <v>2447</v>
      </c>
      <c r="C402" t="s">
        <v>2452</v>
      </c>
      <c r="D402" t="str">
        <f t="shared" si="6"/>
        <v>NT026003</v>
      </c>
    </row>
    <row r="403" spans="1:4" x14ac:dyDescent="0.25">
      <c r="A403" t="s">
        <v>2488</v>
      </c>
      <c r="B403" t="s">
        <v>2448</v>
      </c>
      <c r="C403" t="s">
        <v>2452</v>
      </c>
      <c r="D403" t="str">
        <f t="shared" si="6"/>
        <v>NT026004</v>
      </c>
    </row>
    <row r="404" spans="1:4" x14ac:dyDescent="0.25">
      <c r="A404" t="s">
        <v>2488</v>
      </c>
      <c r="B404" t="s">
        <v>2438</v>
      </c>
      <c r="C404" t="s">
        <v>2452</v>
      </c>
      <c r="D404" t="str">
        <f t="shared" si="6"/>
        <v>NT026005</v>
      </c>
    </row>
    <row r="405" spans="1:4" x14ac:dyDescent="0.25">
      <c r="A405" t="s">
        <v>2488</v>
      </c>
      <c r="B405" t="s">
        <v>2465</v>
      </c>
      <c r="C405" t="s">
        <v>2452</v>
      </c>
      <c r="D405" t="str">
        <f t="shared" si="6"/>
        <v>NT026006</v>
      </c>
    </row>
    <row r="406" spans="1:4" x14ac:dyDescent="0.25">
      <c r="A406" t="s">
        <v>2489</v>
      </c>
      <c r="B406" t="s">
        <v>2447</v>
      </c>
      <c r="C406" t="s">
        <v>2439</v>
      </c>
      <c r="D406" t="str">
        <f t="shared" si="6"/>
        <v>GS029903</v>
      </c>
    </row>
    <row r="407" spans="1:4" x14ac:dyDescent="0.25">
      <c r="A407" t="s">
        <v>2489</v>
      </c>
      <c r="B407" t="s">
        <v>2448</v>
      </c>
      <c r="C407" t="s">
        <v>2439</v>
      </c>
      <c r="D407" t="str">
        <f t="shared" si="6"/>
        <v>GS029904</v>
      </c>
    </row>
    <row r="408" spans="1:4" x14ac:dyDescent="0.25">
      <c r="A408" t="s">
        <v>2489</v>
      </c>
      <c r="B408" t="s">
        <v>2438</v>
      </c>
      <c r="C408" t="s">
        <v>2439</v>
      </c>
      <c r="D408" t="str">
        <f t="shared" si="6"/>
        <v>GS029905</v>
      </c>
    </row>
    <row r="409" spans="1:4" x14ac:dyDescent="0.25">
      <c r="A409" t="s">
        <v>2489</v>
      </c>
      <c r="B409" t="s">
        <v>2465</v>
      </c>
      <c r="C409" t="s">
        <v>2439</v>
      </c>
      <c r="D409" t="str">
        <f t="shared" si="6"/>
        <v>GS029906</v>
      </c>
    </row>
    <row r="410" spans="1:4" x14ac:dyDescent="0.25">
      <c r="A410" t="s">
        <v>2489</v>
      </c>
      <c r="B410" t="s">
        <v>2440</v>
      </c>
      <c r="C410" t="s">
        <v>2439</v>
      </c>
      <c r="D410" t="str">
        <f t="shared" si="6"/>
        <v>GS029907</v>
      </c>
    </row>
    <row r="411" spans="1:4" x14ac:dyDescent="0.25">
      <c r="A411" t="s">
        <v>2489</v>
      </c>
      <c r="B411" t="s">
        <v>2467</v>
      </c>
      <c r="C411" t="s">
        <v>2439</v>
      </c>
      <c r="D411" t="str">
        <f t="shared" si="6"/>
        <v>GS029908</v>
      </c>
    </row>
    <row r="412" spans="1:4" x14ac:dyDescent="0.25">
      <c r="A412" t="s">
        <v>2489</v>
      </c>
      <c r="B412" t="s">
        <v>2441</v>
      </c>
      <c r="C412" t="s">
        <v>2439</v>
      </c>
      <c r="D412" t="str">
        <f t="shared" si="6"/>
        <v>GS029909</v>
      </c>
    </row>
    <row r="413" spans="1:4" x14ac:dyDescent="0.25">
      <c r="A413" t="s">
        <v>2489</v>
      </c>
      <c r="B413" t="s">
        <v>2473</v>
      </c>
      <c r="C413" t="s">
        <v>2439</v>
      </c>
      <c r="D413" t="str">
        <f t="shared" si="6"/>
        <v>GS029910</v>
      </c>
    </row>
    <row r="414" spans="1:4" x14ac:dyDescent="0.25">
      <c r="A414" t="s">
        <v>2490</v>
      </c>
      <c r="B414" t="s">
        <v>2438</v>
      </c>
      <c r="C414" t="s">
        <v>2439</v>
      </c>
      <c r="D414" t="str">
        <f t="shared" si="6"/>
        <v>GS030105</v>
      </c>
    </row>
    <row r="415" spans="1:4" x14ac:dyDescent="0.25">
      <c r="A415" t="s">
        <v>2490</v>
      </c>
      <c r="B415" t="s">
        <v>2440</v>
      </c>
      <c r="C415" t="s">
        <v>2439</v>
      </c>
      <c r="D415" t="str">
        <f t="shared" si="6"/>
        <v>GS030107</v>
      </c>
    </row>
    <row r="416" spans="1:4" x14ac:dyDescent="0.25">
      <c r="A416" t="s">
        <v>2490</v>
      </c>
      <c r="B416" t="s">
        <v>2441</v>
      </c>
      <c r="C416" t="s">
        <v>2439</v>
      </c>
      <c r="D416" t="str">
        <f t="shared" si="6"/>
        <v>GS030109</v>
      </c>
    </row>
    <row r="417" spans="1:4" x14ac:dyDescent="0.25">
      <c r="A417" t="s">
        <v>2490</v>
      </c>
      <c r="B417" t="s">
        <v>2442</v>
      </c>
      <c r="C417" t="s">
        <v>2439</v>
      </c>
      <c r="D417" t="str">
        <f t="shared" si="6"/>
        <v>GS030111</v>
      </c>
    </row>
    <row r="418" spans="1:4" x14ac:dyDescent="0.25">
      <c r="A418" t="s">
        <v>2490</v>
      </c>
      <c r="B418" t="s">
        <v>2443</v>
      </c>
      <c r="C418" t="s">
        <v>2439</v>
      </c>
      <c r="D418" t="str">
        <f t="shared" si="6"/>
        <v>GS030112</v>
      </c>
    </row>
    <row r="419" spans="1:4" x14ac:dyDescent="0.25">
      <c r="A419" t="s">
        <v>2490</v>
      </c>
      <c r="B419" t="s">
        <v>2444</v>
      </c>
      <c r="C419" t="s">
        <v>2439</v>
      </c>
      <c r="D419" t="str">
        <f t="shared" si="6"/>
        <v>GS030113</v>
      </c>
    </row>
    <row r="420" spans="1:4" x14ac:dyDescent="0.25">
      <c r="A420" t="s">
        <v>2490</v>
      </c>
      <c r="B420" t="s">
        <v>2445</v>
      </c>
      <c r="C420" t="s">
        <v>2451</v>
      </c>
      <c r="D420" t="str">
        <f t="shared" si="6"/>
        <v>DA030102</v>
      </c>
    </row>
    <row r="421" spans="1:4" x14ac:dyDescent="0.25">
      <c r="A421" t="s">
        <v>2490</v>
      </c>
      <c r="B421" t="s">
        <v>2447</v>
      </c>
      <c r="C421" t="s">
        <v>2451</v>
      </c>
      <c r="D421" t="str">
        <f t="shared" si="6"/>
        <v>DA030103</v>
      </c>
    </row>
    <row r="422" spans="1:4" x14ac:dyDescent="0.25">
      <c r="A422" t="s">
        <v>2490</v>
      </c>
      <c r="B422" t="s">
        <v>2448</v>
      </c>
      <c r="C422" t="s">
        <v>2451</v>
      </c>
      <c r="D422" t="str">
        <f t="shared" si="6"/>
        <v>DA030104</v>
      </c>
    </row>
    <row r="423" spans="1:4" x14ac:dyDescent="0.25">
      <c r="A423" t="s">
        <v>2490</v>
      </c>
      <c r="B423" t="s">
        <v>2438</v>
      </c>
      <c r="C423" t="s">
        <v>2451</v>
      </c>
      <c r="D423" t="str">
        <f t="shared" si="6"/>
        <v>DA030105</v>
      </c>
    </row>
    <row r="424" spans="1:4" x14ac:dyDescent="0.25">
      <c r="A424" t="s">
        <v>2490</v>
      </c>
      <c r="B424" t="s">
        <v>2445</v>
      </c>
      <c r="C424" t="s">
        <v>2455</v>
      </c>
      <c r="D424" t="str">
        <f t="shared" si="6"/>
        <v>DP030102</v>
      </c>
    </row>
    <row r="425" spans="1:4" x14ac:dyDescent="0.25">
      <c r="A425" t="s">
        <v>2490</v>
      </c>
      <c r="B425" t="s">
        <v>2447</v>
      </c>
      <c r="C425" t="s">
        <v>2455</v>
      </c>
      <c r="D425" t="str">
        <f t="shared" si="6"/>
        <v>DP030103</v>
      </c>
    </row>
    <row r="426" spans="1:4" x14ac:dyDescent="0.25">
      <c r="A426" t="s">
        <v>2490</v>
      </c>
      <c r="B426" t="s">
        <v>2448</v>
      </c>
      <c r="C426" t="s">
        <v>2455</v>
      </c>
      <c r="D426" t="str">
        <f t="shared" si="6"/>
        <v>DP030104</v>
      </c>
    </row>
    <row r="427" spans="1:4" x14ac:dyDescent="0.25">
      <c r="A427" t="s">
        <v>2490</v>
      </c>
      <c r="B427" t="s">
        <v>2445</v>
      </c>
      <c r="C427" t="s">
        <v>2491</v>
      </c>
      <c r="D427" t="str">
        <f t="shared" si="6"/>
        <v>DS030102</v>
      </c>
    </row>
    <row r="428" spans="1:4" x14ac:dyDescent="0.25">
      <c r="A428" t="s">
        <v>2490</v>
      </c>
      <c r="B428" t="s">
        <v>2447</v>
      </c>
      <c r="C428" t="s">
        <v>2491</v>
      </c>
      <c r="D428" t="str">
        <f t="shared" si="6"/>
        <v>DS030103</v>
      </c>
    </row>
    <row r="429" spans="1:4" x14ac:dyDescent="0.25">
      <c r="A429" t="s">
        <v>2490</v>
      </c>
      <c r="B429" t="s">
        <v>2448</v>
      </c>
      <c r="C429" t="s">
        <v>2491</v>
      </c>
      <c r="D429" t="str">
        <f t="shared" si="6"/>
        <v>DS030104</v>
      </c>
    </row>
    <row r="430" spans="1:4" x14ac:dyDescent="0.25">
      <c r="A430" t="s">
        <v>2490</v>
      </c>
      <c r="B430" t="s">
        <v>2438</v>
      </c>
      <c r="C430" t="s">
        <v>2491</v>
      </c>
      <c r="D430" t="str">
        <f t="shared" si="6"/>
        <v>DS030105</v>
      </c>
    </row>
    <row r="431" spans="1:4" x14ac:dyDescent="0.25">
      <c r="A431" t="s">
        <v>2490</v>
      </c>
      <c r="B431" t="s">
        <v>2465</v>
      </c>
      <c r="C431" t="s">
        <v>2491</v>
      </c>
      <c r="D431" t="str">
        <f t="shared" si="6"/>
        <v>DS030106</v>
      </c>
    </row>
    <row r="432" spans="1:4" x14ac:dyDescent="0.25">
      <c r="A432" t="s">
        <v>2490</v>
      </c>
      <c r="B432" t="s">
        <v>2445</v>
      </c>
      <c r="C432" t="s">
        <v>2449</v>
      </c>
      <c r="D432" t="str">
        <f t="shared" si="6"/>
        <v>NH030102</v>
      </c>
    </row>
    <row r="433" spans="1:4" x14ac:dyDescent="0.25">
      <c r="A433" t="s">
        <v>2490</v>
      </c>
      <c r="B433" t="s">
        <v>2447</v>
      </c>
      <c r="C433" t="s">
        <v>2449</v>
      </c>
      <c r="D433" t="str">
        <f t="shared" si="6"/>
        <v>NH030103</v>
      </c>
    </row>
    <row r="434" spans="1:4" x14ac:dyDescent="0.25">
      <c r="A434" t="s">
        <v>2490</v>
      </c>
      <c r="B434" t="s">
        <v>2445</v>
      </c>
      <c r="C434" t="s">
        <v>2481</v>
      </c>
      <c r="D434" t="str">
        <f t="shared" si="6"/>
        <v>NM030102</v>
      </c>
    </row>
    <row r="435" spans="1:4" x14ac:dyDescent="0.25">
      <c r="A435" t="s">
        <v>2490</v>
      </c>
      <c r="B435" t="s">
        <v>2447</v>
      </c>
      <c r="C435" t="s">
        <v>2481</v>
      </c>
      <c r="D435" t="str">
        <f t="shared" si="6"/>
        <v>NM030103</v>
      </c>
    </row>
    <row r="436" spans="1:4" x14ac:dyDescent="0.25">
      <c r="A436" t="s">
        <v>2490</v>
      </c>
      <c r="B436" t="s">
        <v>2448</v>
      </c>
      <c r="C436" t="s">
        <v>2481</v>
      </c>
      <c r="D436" t="str">
        <f t="shared" si="6"/>
        <v>NM030104</v>
      </c>
    </row>
    <row r="437" spans="1:4" x14ac:dyDescent="0.25">
      <c r="A437" t="s">
        <v>2490</v>
      </c>
      <c r="B437" t="s">
        <v>2445</v>
      </c>
      <c r="C437" t="s">
        <v>2446</v>
      </c>
      <c r="D437" t="str">
        <f t="shared" si="6"/>
        <v>NO030102</v>
      </c>
    </row>
    <row r="438" spans="1:4" x14ac:dyDescent="0.25">
      <c r="A438" t="s">
        <v>2490</v>
      </c>
      <c r="B438" t="s">
        <v>2447</v>
      </c>
      <c r="C438" t="s">
        <v>2446</v>
      </c>
      <c r="D438" t="str">
        <f t="shared" si="6"/>
        <v>NO030103</v>
      </c>
    </row>
    <row r="439" spans="1:4" x14ac:dyDescent="0.25">
      <c r="A439" t="s">
        <v>2490</v>
      </c>
      <c r="B439" t="s">
        <v>2448</v>
      </c>
      <c r="C439" t="s">
        <v>2446</v>
      </c>
      <c r="D439" t="str">
        <f t="shared" si="6"/>
        <v>NO030104</v>
      </c>
    </row>
    <row r="440" spans="1:4" x14ac:dyDescent="0.25">
      <c r="A440" t="s">
        <v>2490</v>
      </c>
      <c r="B440" t="s">
        <v>2438</v>
      </c>
      <c r="C440" t="s">
        <v>2446</v>
      </c>
      <c r="D440" t="str">
        <f t="shared" si="6"/>
        <v>NO030105</v>
      </c>
    </row>
    <row r="441" spans="1:4" x14ac:dyDescent="0.25">
      <c r="A441" t="s">
        <v>2490</v>
      </c>
      <c r="B441" t="s">
        <v>2445</v>
      </c>
      <c r="C441" t="s">
        <v>2452</v>
      </c>
      <c r="D441" t="str">
        <f t="shared" si="6"/>
        <v>NT030102</v>
      </c>
    </row>
    <row r="442" spans="1:4" x14ac:dyDescent="0.25">
      <c r="A442" t="s">
        <v>2490</v>
      </c>
      <c r="B442" t="s">
        <v>2447</v>
      </c>
      <c r="C442" t="s">
        <v>2452</v>
      </c>
      <c r="D442" t="str">
        <f t="shared" ref="D442:D505" si="7">C442&amp;A442&amp;B442</f>
        <v>NT030103</v>
      </c>
    </row>
    <row r="443" spans="1:4" x14ac:dyDescent="0.25">
      <c r="A443" t="s">
        <v>2490</v>
      </c>
      <c r="B443" t="s">
        <v>2448</v>
      </c>
      <c r="C443" t="s">
        <v>2452</v>
      </c>
      <c r="D443" t="str">
        <f t="shared" si="7"/>
        <v>NT030104</v>
      </c>
    </row>
    <row r="444" spans="1:4" x14ac:dyDescent="0.25">
      <c r="A444" t="s">
        <v>2490</v>
      </c>
      <c r="B444" t="s">
        <v>2438</v>
      </c>
      <c r="C444" t="s">
        <v>2452</v>
      </c>
      <c r="D444" t="str">
        <f t="shared" si="7"/>
        <v>NT030105</v>
      </c>
    </row>
    <row r="445" spans="1:4" x14ac:dyDescent="0.25">
      <c r="A445" t="s">
        <v>2492</v>
      </c>
      <c r="B445" t="s">
        <v>2447</v>
      </c>
      <c r="C445" t="s">
        <v>2439</v>
      </c>
      <c r="D445" t="str">
        <f t="shared" si="7"/>
        <v>GS030303</v>
      </c>
    </row>
    <row r="446" spans="1:4" x14ac:dyDescent="0.25">
      <c r="A446" t="s">
        <v>2492</v>
      </c>
      <c r="B446" t="s">
        <v>2448</v>
      </c>
      <c r="C446" t="s">
        <v>2439</v>
      </c>
      <c r="D446" t="str">
        <f t="shared" si="7"/>
        <v>GS030304</v>
      </c>
    </row>
    <row r="447" spans="1:4" x14ac:dyDescent="0.25">
      <c r="A447" t="s">
        <v>2492</v>
      </c>
      <c r="B447" t="s">
        <v>2438</v>
      </c>
      <c r="C447" t="s">
        <v>2439</v>
      </c>
      <c r="D447" t="str">
        <f t="shared" si="7"/>
        <v>GS030305</v>
      </c>
    </row>
    <row r="448" spans="1:4" x14ac:dyDescent="0.25">
      <c r="A448" t="s">
        <v>2492</v>
      </c>
      <c r="B448" t="s">
        <v>2465</v>
      </c>
      <c r="C448" t="s">
        <v>2439</v>
      </c>
      <c r="D448" t="str">
        <f t="shared" si="7"/>
        <v>GS030306</v>
      </c>
    </row>
    <row r="449" spans="1:4" x14ac:dyDescent="0.25">
      <c r="A449" t="s">
        <v>2492</v>
      </c>
      <c r="B449" t="s">
        <v>2440</v>
      </c>
      <c r="C449" t="s">
        <v>2439</v>
      </c>
      <c r="D449" t="str">
        <f t="shared" si="7"/>
        <v>GS030307</v>
      </c>
    </row>
    <row r="450" spans="1:4" x14ac:dyDescent="0.25">
      <c r="A450" t="s">
        <v>2492</v>
      </c>
      <c r="B450" t="s">
        <v>2467</v>
      </c>
      <c r="C450" t="s">
        <v>2439</v>
      </c>
      <c r="D450" t="str">
        <f t="shared" si="7"/>
        <v>GS030308</v>
      </c>
    </row>
    <row r="451" spans="1:4" x14ac:dyDescent="0.25">
      <c r="A451" t="s">
        <v>2492</v>
      </c>
      <c r="B451" t="s">
        <v>2441</v>
      </c>
      <c r="C451" t="s">
        <v>2439</v>
      </c>
      <c r="D451" t="str">
        <f t="shared" si="7"/>
        <v>GS030309</v>
      </c>
    </row>
    <row r="452" spans="1:4" x14ac:dyDescent="0.25">
      <c r="A452" t="s">
        <v>2492</v>
      </c>
      <c r="B452" t="s">
        <v>2473</v>
      </c>
      <c r="C452" t="s">
        <v>2439</v>
      </c>
      <c r="D452" t="str">
        <f t="shared" si="7"/>
        <v>GS030310</v>
      </c>
    </row>
    <row r="453" spans="1:4" x14ac:dyDescent="0.25">
      <c r="A453" t="s">
        <v>2492</v>
      </c>
      <c r="B453" t="s">
        <v>2493</v>
      </c>
      <c r="C453" t="s">
        <v>2469</v>
      </c>
      <c r="D453" t="str">
        <f t="shared" si="7"/>
        <v>DG030300</v>
      </c>
    </row>
    <row r="454" spans="1:4" x14ac:dyDescent="0.25">
      <c r="A454" t="s">
        <v>2492</v>
      </c>
      <c r="B454" t="s">
        <v>2450</v>
      </c>
      <c r="C454" t="s">
        <v>2469</v>
      </c>
      <c r="D454" t="str">
        <f t="shared" si="7"/>
        <v>DG030301</v>
      </c>
    </row>
    <row r="455" spans="1:4" x14ac:dyDescent="0.25">
      <c r="A455" t="s">
        <v>2492</v>
      </c>
      <c r="B455" t="s">
        <v>2445</v>
      </c>
      <c r="C455" t="s">
        <v>2469</v>
      </c>
      <c r="D455" t="str">
        <f t="shared" si="7"/>
        <v>DG030302</v>
      </c>
    </row>
    <row r="456" spans="1:4" x14ac:dyDescent="0.25">
      <c r="A456" t="s">
        <v>2492</v>
      </c>
      <c r="B456" t="s">
        <v>2447</v>
      </c>
      <c r="C456" t="s">
        <v>2469</v>
      </c>
      <c r="D456" t="str">
        <f t="shared" si="7"/>
        <v>DG030303</v>
      </c>
    </row>
    <row r="457" spans="1:4" x14ac:dyDescent="0.25">
      <c r="A457" t="s">
        <v>2492</v>
      </c>
      <c r="B457" t="s">
        <v>2448</v>
      </c>
      <c r="C457" t="s">
        <v>2469</v>
      </c>
      <c r="D457" t="str">
        <f t="shared" si="7"/>
        <v>DG030304</v>
      </c>
    </row>
    <row r="458" spans="1:4" x14ac:dyDescent="0.25">
      <c r="A458" t="s">
        <v>2492</v>
      </c>
      <c r="B458" t="s">
        <v>2450</v>
      </c>
      <c r="C458" t="s">
        <v>2459</v>
      </c>
      <c r="D458" t="str">
        <f t="shared" si="7"/>
        <v>NC030301</v>
      </c>
    </row>
    <row r="459" spans="1:4" x14ac:dyDescent="0.25">
      <c r="A459" t="s">
        <v>2492</v>
      </c>
      <c r="B459" t="s">
        <v>2445</v>
      </c>
      <c r="C459" t="s">
        <v>2459</v>
      </c>
      <c r="D459" t="str">
        <f t="shared" si="7"/>
        <v>NC030302</v>
      </c>
    </row>
    <row r="460" spans="1:4" x14ac:dyDescent="0.25">
      <c r="A460" t="s">
        <v>2492</v>
      </c>
      <c r="B460" t="s">
        <v>2447</v>
      </c>
      <c r="C460" t="s">
        <v>2459</v>
      </c>
      <c r="D460" t="str">
        <f t="shared" si="7"/>
        <v>NC030303</v>
      </c>
    </row>
    <row r="461" spans="1:4" x14ac:dyDescent="0.25">
      <c r="A461" t="s">
        <v>2492</v>
      </c>
      <c r="B461" t="s">
        <v>2450</v>
      </c>
      <c r="C461" t="s">
        <v>2470</v>
      </c>
      <c r="D461" t="str">
        <f t="shared" si="7"/>
        <v>NG030301</v>
      </c>
    </row>
    <row r="462" spans="1:4" x14ac:dyDescent="0.25">
      <c r="A462" t="s">
        <v>2492</v>
      </c>
      <c r="B462" t="s">
        <v>2445</v>
      </c>
      <c r="C462" t="s">
        <v>2470</v>
      </c>
      <c r="D462" t="str">
        <f t="shared" si="7"/>
        <v>NG030302</v>
      </c>
    </row>
    <row r="463" spans="1:4" x14ac:dyDescent="0.25">
      <c r="A463" t="s">
        <v>2492</v>
      </c>
      <c r="B463" t="s">
        <v>2447</v>
      </c>
      <c r="C463" t="s">
        <v>2470</v>
      </c>
      <c r="D463" t="str">
        <f t="shared" si="7"/>
        <v>NG030303</v>
      </c>
    </row>
    <row r="464" spans="1:4" x14ac:dyDescent="0.25">
      <c r="A464" t="s">
        <v>2492</v>
      </c>
      <c r="B464" t="s">
        <v>2448</v>
      </c>
      <c r="C464" t="s">
        <v>2470</v>
      </c>
      <c r="D464" t="str">
        <f t="shared" si="7"/>
        <v>NG030304</v>
      </c>
    </row>
    <row r="465" spans="1:4" x14ac:dyDescent="0.25">
      <c r="A465" t="s">
        <v>2492</v>
      </c>
      <c r="B465" t="s">
        <v>2450</v>
      </c>
      <c r="C465" t="s">
        <v>2468</v>
      </c>
      <c r="D465" t="str">
        <f t="shared" si="7"/>
        <v>NK030301</v>
      </c>
    </row>
    <row r="466" spans="1:4" x14ac:dyDescent="0.25">
      <c r="A466" t="s">
        <v>2492</v>
      </c>
      <c r="B466" t="s">
        <v>2445</v>
      </c>
      <c r="C466" t="s">
        <v>2468</v>
      </c>
      <c r="D466" t="str">
        <f t="shared" si="7"/>
        <v>NK030302</v>
      </c>
    </row>
    <row r="467" spans="1:4" x14ac:dyDescent="0.25">
      <c r="A467" t="s">
        <v>2492</v>
      </c>
      <c r="B467" t="s">
        <v>2447</v>
      </c>
      <c r="C467" t="s">
        <v>2468</v>
      </c>
      <c r="D467" t="str">
        <f t="shared" si="7"/>
        <v>NK030303</v>
      </c>
    </row>
    <row r="468" spans="1:4" x14ac:dyDescent="0.25">
      <c r="A468" t="s">
        <v>2494</v>
      </c>
      <c r="B468" t="s">
        <v>2448</v>
      </c>
      <c r="C468" t="s">
        <v>2439</v>
      </c>
      <c r="D468" t="str">
        <f t="shared" si="7"/>
        <v>GS030404</v>
      </c>
    </row>
    <row r="469" spans="1:4" x14ac:dyDescent="0.25">
      <c r="A469" t="s">
        <v>2494</v>
      </c>
      <c r="B469" t="s">
        <v>2438</v>
      </c>
      <c r="C469" t="s">
        <v>2439</v>
      </c>
      <c r="D469" t="str">
        <f t="shared" si="7"/>
        <v>GS030405</v>
      </c>
    </row>
    <row r="470" spans="1:4" x14ac:dyDescent="0.25">
      <c r="A470" t="s">
        <v>2495</v>
      </c>
      <c r="B470" t="s">
        <v>2447</v>
      </c>
      <c r="C470" t="s">
        <v>2439</v>
      </c>
      <c r="D470" t="str">
        <f t="shared" si="7"/>
        <v>GS030503</v>
      </c>
    </row>
    <row r="471" spans="1:4" x14ac:dyDescent="0.25">
      <c r="A471" t="s">
        <v>2495</v>
      </c>
      <c r="B471" t="s">
        <v>2448</v>
      </c>
      <c r="C471" t="s">
        <v>2439</v>
      </c>
      <c r="D471" t="str">
        <f t="shared" si="7"/>
        <v>GS030504</v>
      </c>
    </row>
    <row r="472" spans="1:4" x14ac:dyDescent="0.25">
      <c r="A472" t="s">
        <v>2495</v>
      </c>
      <c r="B472" t="s">
        <v>2438</v>
      </c>
      <c r="C472" t="s">
        <v>2439</v>
      </c>
      <c r="D472" t="str">
        <f t="shared" si="7"/>
        <v>GS030505</v>
      </c>
    </row>
    <row r="473" spans="1:4" x14ac:dyDescent="0.25">
      <c r="A473" t="s">
        <v>2495</v>
      </c>
      <c r="B473" t="s">
        <v>2465</v>
      </c>
      <c r="C473" t="s">
        <v>2439</v>
      </c>
      <c r="D473" t="str">
        <f t="shared" si="7"/>
        <v>GS030506</v>
      </c>
    </row>
    <row r="474" spans="1:4" x14ac:dyDescent="0.25">
      <c r="A474" t="s">
        <v>2495</v>
      </c>
      <c r="B474" t="s">
        <v>2440</v>
      </c>
      <c r="C474" t="s">
        <v>2439</v>
      </c>
      <c r="D474" t="str">
        <f t="shared" si="7"/>
        <v>GS030507</v>
      </c>
    </row>
    <row r="475" spans="1:4" x14ac:dyDescent="0.25">
      <c r="A475" t="s">
        <v>2495</v>
      </c>
      <c r="B475" t="s">
        <v>2493</v>
      </c>
      <c r="C475" t="s">
        <v>2469</v>
      </c>
      <c r="D475" t="str">
        <f t="shared" si="7"/>
        <v>DG030500</v>
      </c>
    </row>
    <row r="476" spans="1:4" x14ac:dyDescent="0.25">
      <c r="A476" t="s">
        <v>2495</v>
      </c>
      <c r="B476" t="s">
        <v>2450</v>
      </c>
      <c r="C476" t="s">
        <v>2469</v>
      </c>
      <c r="D476" t="str">
        <f t="shared" si="7"/>
        <v>DG030501</v>
      </c>
    </row>
    <row r="477" spans="1:4" x14ac:dyDescent="0.25">
      <c r="A477" t="s">
        <v>2495</v>
      </c>
      <c r="B477" t="s">
        <v>2445</v>
      </c>
      <c r="C477" t="s">
        <v>2469</v>
      </c>
      <c r="D477" t="str">
        <f t="shared" si="7"/>
        <v>DG030502</v>
      </c>
    </row>
    <row r="478" spans="1:4" x14ac:dyDescent="0.25">
      <c r="A478" t="s">
        <v>2495</v>
      </c>
      <c r="B478" t="s">
        <v>2447</v>
      </c>
      <c r="C478" t="s">
        <v>2469</v>
      </c>
      <c r="D478" t="str">
        <f t="shared" si="7"/>
        <v>DG030503</v>
      </c>
    </row>
    <row r="479" spans="1:4" x14ac:dyDescent="0.25">
      <c r="A479" t="s">
        <v>2495</v>
      </c>
      <c r="B479" t="s">
        <v>2448</v>
      </c>
      <c r="C479" t="s">
        <v>2469</v>
      </c>
      <c r="D479" t="str">
        <f t="shared" si="7"/>
        <v>DG030504</v>
      </c>
    </row>
    <row r="480" spans="1:4" x14ac:dyDescent="0.25">
      <c r="A480" t="s">
        <v>2495</v>
      </c>
      <c r="B480" t="s">
        <v>2450</v>
      </c>
      <c r="C480" t="s">
        <v>2459</v>
      </c>
      <c r="D480" t="str">
        <f t="shared" si="7"/>
        <v>NC030501</v>
      </c>
    </row>
    <row r="481" spans="1:4" x14ac:dyDescent="0.25">
      <c r="A481" t="s">
        <v>2495</v>
      </c>
      <c r="B481" t="s">
        <v>2445</v>
      </c>
      <c r="C481" t="s">
        <v>2459</v>
      </c>
      <c r="D481" t="str">
        <f t="shared" si="7"/>
        <v>NC030502</v>
      </c>
    </row>
    <row r="482" spans="1:4" x14ac:dyDescent="0.25">
      <c r="A482" t="s">
        <v>2495</v>
      </c>
      <c r="B482" t="s">
        <v>2450</v>
      </c>
      <c r="C482" t="s">
        <v>2470</v>
      </c>
      <c r="D482" t="str">
        <f t="shared" si="7"/>
        <v>NG030501</v>
      </c>
    </row>
    <row r="483" spans="1:4" x14ac:dyDescent="0.25">
      <c r="A483" t="s">
        <v>2495</v>
      </c>
      <c r="B483" t="s">
        <v>2445</v>
      </c>
      <c r="C483" t="s">
        <v>2470</v>
      </c>
      <c r="D483" t="str">
        <f t="shared" si="7"/>
        <v>NG030502</v>
      </c>
    </row>
    <row r="484" spans="1:4" x14ac:dyDescent="0.25">
      <c r="A484" t="s">
        <v>2495</v>
      </c>
      <c r="B484" t="s">
        <v>2447</v>
      </c>
      <c r="C484" t="s">
        <v>2470</v>
      </c>
      <c r="D484" t="str">
        <f t="shared" si="7"/>
        <v>NG030503</v>
      </c>
    </row>
    <row r="485" spans="1:4" x14ac:dyDescent="0.25">
      <c r="A485" t="s">
        <v>2495</v>
      </c>
      <c r="B485" t="s">
        <v>2450</v>
      </c>
      <c r="C485" t="s">
        <v>2468</v>
      </c>
      <c r="D485" t="str">
        <f t="shared" si="7"/>
        <v>NK030501</v>
      </c>
    </row>
    <row r="486" spans="1:4" x14ac:dyDescent="0.25">
      <c r="A486" t="s">
        <v>2495</v>
      </c>
      <c r="B486" t="s">
        <v>2445</v>
      </c>
      <c r="C486" t="s">
        <v>2468</v>
      </c>
      <c r="D486" t="str">
        <f t="shared" si="7"/>
        <v>NK030502</v>
      </c>
    </row>
    <row r="487" spans="1:4" x14ac:dyDescent="0.25">
      <c r="A487" t="s">
        <v>2496</v>
      </c>
      <c r="B487" t="s">
        <v>2440</v>
      </c>
      <c r="C487" t="s">
        <v>2439</v>
      </c>
      <c r="D487" t="str">
        <f t="shared" si="7"/>
        <v>GS030607</v>
      </c>
    </row>
    <row r="488" spans="1:4" x14ac:dyDescent="0.25">
      <c r="A488" t="s">
        <v>2496</v>
      </c>
      <c r="B488" t="s">
        <v>2441</v>
      </c>
      <c r="C488" t="s">
        <v>2439</v>
      </c>
      <c r="D488" t="str">
        <f t="shared" si="7"/>
        <v>GS030609</v>
      </c>
    </row>
    <row r="489" spans="1:4" x14ac:dyDescent="0.25">
      <c r="A489" t="s">
        <v>2496</v>
      </c>
      <c r="B489" t="s">
        <v>2442</v>
      </c>
      <c r="C489" t="s">
        <v>2439</v>
      </c>
      <c r="D489" t="str">
        <f t="shared" si="7"/>
        <v>GS030611</v>
      </c>
    </row>
    <row r="490" spans="1:4" x14ac:dyDescent="0.25">
      <c r="A490" t="s">
        <v>2496</v>
      </c>
      <c r="B490" t="s">
        <v>2443</v>
      </c>
      <c r="C490" t="s">
        <v>2439</v>
      </c>
      <c r="D490" t="str">
        <f t="shared" si="7"/>
        <v>GS030612</v>
      </c>
    </row>
    <row r="491" spans="1:4" x14ac:dyDescent="0.25">
      <c r="A491" t="s">
        <v>2496</v>
      </c>
      <c r="B491" t="s">
        <v>2444</v>
      </c>
      <c r="C491" t="s">
        <v>2439</v>
      </c>
      <c r="D491" t="str">
        <f t="shared" si="7"/>
        <v>GS030613</v>
      </c>
    </row>
    <row r="492" spans="1:4" x14ac:dyDescent="0.25">
      <c r="A492" t="s">
        <v>2496</v>
      </c>
      <c r="B492" t="s">
        <v>2463</v>
      </c>
      <c r="C492" t="s">
        <v>2439</v>
      </c>
      <c r="D492" t="str">
        <f t="shared" si="7"/>
        <v>GS030614</v>
      </c>
    </row>
    <row r="493" spans="1:4" x14ac:dyDescent="0.25">
      <c r="A493" t="s">
        <v>2496</v>
      </c>
      <c r="B493" t="s">
        <v>2445</v>
      </c>
      <c r="C493" t="s">
        <v>2451</v>
      </c>
      <c r="D493" t="str">
        <f t="shared" si="7"/>
        <v>DA030602</v>
      </c>
    </row>
    <row r="494" spans="1:4" x14ac:dyDescent="0.25">
      <c r="A494" t="s">
        <v>2496</v>
      </c>
      <c r="B494" t="s">
        <v>2447</v>
      </c>
      <c r="C494" t="s">
        <v>2451</v>
      </c>
      <c r="D494" t="str">
        <f t="shared" si="7"/>
        <v>DA030603</v>
      </c>
    </row>
    <row r="495" spans="1:4" x14ac:dyDescent="0.25">
      <c r="A495" t="s">
        <v>2496</v>
      </c>
      <c r="B495" t="s">
        <v>2448</v>
      </c>
      <c r="C495" t="s">
        <v>2451</v>
      </c>
      <c r="D495" t="str">
        <f t="shared" si="7"/>
        <v>DA030604</v>
      </c>
    </row>
    <row r="496" spans="1:4" x14ac:dyDescent="0.25">
      <c r="A496" t="s">
        <v>2496</v>
      </c>
      <c r="B496" t="s">
        <v>2438</v>
      </c>
      <c r="C496" t="s">
        <v>2451</v>
      </c>
      <c r="D496" t="str">
        <f t="shared" si="7"/>
        <v>DA030605</v>
      </c>
    </row>
    <row r="497" spans="1:4" x14ac:dyDescent="0.25">
      <c r="A497" t="s">
        <v>2496</v>
      </c>
      <c r="B497" t="s">
        <v>2465</v>
      </c>
      <c r="C497" t="s">
        <v>2451</v>
      </c>
      <c r="D497" t="str">
        <f t="shared" si="7"/>
        <v>DA030606</v>
      </c>
    </row>
    <row r="498" spans="1:4" x14ac:dyDescent="0.25">
      <c r="A498" t="s">
        <v>2496</v>
      </c>
      <c r="B498" t="s">
        <v>2445</v>
      </c>
      <c r="C498" t="s">
        <v>2449</v>
      </c>
      <c r="D498" t="str">
        <f t="shared" si="7"/>
        <v>NH030602</v>
      </c>
    </row>
    <row r="499" spans="1:4" x14ac:dyDescent="0.25">
      <c r="A499" t="s">
        <v>2496</v>
      </c>
      <c r="B499" t="s">
        <v>2447</v>
      </c>
      <c r="C499" t="s">
        <v>2449</v>
      </c>
      <c r="D499" t="str">
        <f t="shared" si="7"/>
        <v>NH030603</v>
      </c>
    </row>
    <row r="500" spans="1:4" x14ac:dyDescent="0.25">
      <c r="A500" t="s">
        <v>2496</v>
      </c>
      <c r="B500" t="s">
        <v>2448</v>
      </c>
      <c r="C500" t="s">
        <v>2449</v>
      </c>
      <c r="D500" t="str">
        <f t="shared" si="7"/>
        <v>NH030604</v>
      </c>
    </row>
    <row r="501" spans="1:4" x14ac:dyDescent="0.25">
      <c r="A501" t="s">
        <v>2496</v>
      </c>
      <c r="B501" t="s">
        <v>2445</v>
      </c>
      <c r="C501" t="s">
        <v>2446</v>
      </c>
      <c r="D501" t="str">
        <f t="shared" si="7"/>
        <v>NO030602</v>
      </c>
    </row>
    <row r="502" spans="1:4" x14ac:dyDescent="0.25">
      <c r="A502" t="s">
        <v>2496</v>
      </c>
      <c r="B502" t="s">
        <v>2447</v>
      </c>
      <c r="C502" t="s">
        <v>2446</v>
      </c>
      <c r="D502" t="str">
        <f t="shared" si="7"/>
        <v>NO030603</v>
      </c>
    </row>
    <row r="503" spans="1:4" x14ac:dyDescent="0.25">
      <c r="A503" t="s">
        <v>2496</v>
      </c>
      <c r="B503" t="s">
        <v>2448</v>
      </c>
      <c r="C503" t="s">
        <v>2446</v>
      </c>
      <c r="D503" t="str">
        <f t="shared" si="7"/>
        <v>NO030604</v>
      </c>
    </row>
    <row r="504" spans="1:4" x14ac:dyDescent="0.25">
      <c r="A504" t="s">
        <v>2496</v>
      </c>
      <c r="B504" t="s">
        <v>2438</v>
      </c>
      <c r="C504" t="s">
        <v>2446</v>
      </c>
      <c r="D504" t="str">
        <f t="shared" si="7"/>
        <v>NO030605</v>
      </c>
    </row>
    <row r="505" spans="1:4" x14ac:dyDescent="0.25">
      <c r="A505" t="s">
        <v>2496</v>
      </c>
      <c r="B505" t="s">
        <v>2465</v>
      </c>
      <c r="C505" t="s">
        <v>2446</v>
      </c>
      <c r="D505" t="str">
        <f t="shared" si="7"/>
        <v>NO030606</v>
      </c>
    </row>
    <row r="506" spans="1:4" x14ac:dyDescent="0.25">
      <c r="A506" t="s">
        <v>2496</v>
      </c>
      <c r="B506" t="s">
        <v>2445</v>
      </c>
      <c r="C506" t="s">
        <v>2452</v>
      </c>
      <c r="D506" t="str">
        <f t="shared" ref="D506:D569" si="8">C506&amp;A506&amp;B506</f>
        <v>NT030602</v>
      </c>
    </row>
    <row r="507" spans="1:4" x14ac:dyDescent="0.25">
      <c r="A507" t="s">
        <v>2496</v>
      </c>
      <c r="B507" t="s">
        <v>2447</v>
      </c>
      <c r="C507" t="s">
        <v>2452</v>
      </c>
      <c r="D507" t="str">
        <f t="shared" si="8"/>
        <v>NT030603</v>
      </c>
    </row>
    <row r="508" spans="1:4" x14ac:dyDescent="0.25">
      <c r="A508" t="s">
        <v>2496</v>
      </c>
      <c r="B508" t="s">
        <v>2448</v>
      </c>
      <c r="C508" t="s">
        <v>2452</v>
      </c>
      <c r="D508" t="str">
        <f t="shared" si="8"/>
        <v>NT030604</v>
      </c>
    </row>
    <row r="509" spans="1:4" x14ac:dyDescent="0.25">
      <c r="A509" t="s">
        <v>2496</v>
      </c>
      <c r="B509" t="s">
        <v>2438</v>
      </c>
      <c r="C509" t="s">
        <v>2452</v>
      </c>
      <c r="D509" t="str">
        <f t="shared" si="8"/>
        <v>NT030605</v>
      </c>
    </row>
    <row r="510" spans="1:4" x14ac:dyDescent="0.25">
      <c r="A510" t="s">
        <v>2496</v>
      </c>
      <c r="B510" t="s">
        <v>2465</v>
      </c>
      <c r="C510" t="s">
        <v>2452</v>
      </c>
      <c r="D510" t="str">
        <f t="shared" si="8"/>
        <v>NT030606</v>
      </c>
    </row>
    <row r="511" spans="1:4" x14ac:dyDescent="0.25">
      <c r="A511" t="s">
        <v>2497</v>
      </c>
      <c r="B511" t="s">
        <v>2441</v>
      </c>
      <c r="C511" t="s">
        <v>2439</v>
      </c>
      <c r="D511" t="str">
        <f t="shared" si="8"/>
        <v>GS030809</v>
      </c>
    </row>
    <row r="512" spans="1:4" x14ac:dyDescent="0.25">
      <c r="A512" t="s">
        <v>2497</v>
      </c>
      <c r="B512" t="s">
        <v>2442</v>
      </c>
      <c r="C512" t="s">
        <v>2439</v>
      </c>
      <c r="D512" t="str">
        <f t="shared" si="8"/>
        <v>GS030811</v>
      </c>
    </row>
    <row r="513" spans="1:4" x14ac:dyDescent="0.25">
      <c r="A513" t="s">
        <v>2497</v>
      </c>
      <c r="B513" t="s">
        <v>2443</v>
      </c>
      <c r="C513" t="s">
        <v>2439</v>
      </c>
      <c r="D513" t="str">
        <f t="shared" si="8"/>
        <v>GS030812</v>
      </c>
    </row>
    <row r="514" spans="1:4" x14ac:dyDescent="0.25">
      <c r="A514" t="s">
        <v>2497</v>
      </c>
      <c r="B514" t="s">
        <v>2444</v>
      </c>
      <c r="C514" t="s">
        <v>2439</v>
      </c>
      <c r="D514" t="str">
        <f t="shared" si="8"/>
        <v>GS030813</v>
      </c>
    </row>
    <row r="515" spans="1:4" x14ac:dyDescent="0.25">
      <c r="A515" t="s">
        <v>2497</v>
      </c>
      <c r="B515" t="s">
        <v>2463</v>
      </c>
      <c r="C515" t="s">
        <v>2439</v>
      </c>
      <c r="D515" t="str">
        <f t="shared" si="8"/>
        <v>GS030814</v>
      </c>
    </row>
    <row r="516" spans="1:4" x14ac:dyDescent="0.25">
      <c r="A516" t="s">
        <v>2497</v>
      </c>
      <c r="B516" t="s">
        <v>2447</v>
      </c>
      <c r="C516" t="s">
        <v>2451</v>
      </c>
      <c r="D516" t="str">
        <f t="shared" si="8"/>
        <v>DA030803</v>
      </c>
    </row>
    <row r="517" spans="1:4" x14ac:dyDescent="0.25">
      <c r="A517" t="s">
        <v>2497</v>
      </c>
      <c r="B517" t="s">
        <v>2448</v>
      </c>
      <c r="C517" t="s">
        <v>2451</v>
      </c>
      <c r="D517" t="str">
        <f t="shared" si="8"/>
        <v>DA030804</v>
      </c>
    </row>
    <row r="518" spans="1:4" x14ac:dyDescent="0.25">
      <c r="A518" t="s">
        <v>2497</v>
      </c>
      <c r="B518" t="s">
        <v>2438</v>
      </c>
      <c r="C518" t="s">
        <v>2451</v>
      </c>
      <c r="D518" t="str">
        <f t="shared" si="8"/>
        <v>DA030805</v>
      </c>
    </row>
    <row r="519" spans="1:4" x14ac:dyDescent="0.25">
      <c r="A519" t="s">
        <v>2497</v>
      </c>
      <c r="B519" t="s">
        <v>2465</v>
      </c>
      <c r="C519" t="s">
        <v>2451</v>
      </c>
      <c r="D519" t="str">
        <f t="shared" si="8"/>
        <v>DA030806</v>
      </c>
    </row>
    <row r="520" spans="1:4" x14ac:dyDescent="0.25">
      <c r="A520" t="s">
        <v>2497</v>
      </c>
      <c r="B520" t="s">
        <v>2445</v>
      </c>
      <c r="C520" t="s">
        <v>2449</v>
      </c>
      <c r="D520" t="str">
        <f t="shared" si="8"/>
        <v>NH030802</v>
      </c>
    </row>
    <row r="521" spans="1:4" x14ac:dyDescent="0.25">
      <c r="A521" t="s">
        <v>2497</v>
      </c>
      <c r="B521" t="s">
        <v>2447</v>
      </c>
      <c r="C521" t="s">
        <v>2449</v>
      </c>
      <c r="D521" t="str">
        <f t="shared" si="8"/>
        <v>NH030803</v>
      </c>
    </row>
    <row r="522" spans="1:4" x14ac:dyDescent="0.25">
      <c r="A522" t="s">
        <v>2497</v>
      </c>
      <c r="B522" t="s">
        <v>2448</v>
      </c>
      <c r="C522" t="s">
        <v>2449</v>
      </c>
      <c r="D522" t="str">
        <f t="shared" si="8"/>
        <v>NH030804</v>
      </c>
    </row>
    <row r="523" spans="1:4" x14ac:dyDescent="0.25">
      <c r="A523" t="s">
        <v>2497</v>
      </c>
      <c r="B523" t="s">
        <v>2445</v>
      </c>
      <c r="C523" t="s">
        <v>2446</v>
      </c>
      <c r="D523" t="str">
        <f t="shared" si="8"/>
        <v>NO030802</v>
      </c>
    </row>
    <row r="524" spans="1:4" x14ac:dyDescent="0.25">
      <c r="A524" t="s">
        <v>2497</v>
      </c>
      <c r="B524" t="s">
        <v>2447</v>
      </c>
      <c r="C524" t="s">
        <v>2446</v>
      </c>
      <c r="D524" t="str">
        <f t="shared" si="8"/>
        <v>NO030803</v>
      </c>
    </row>
    <row r="525" spans="1:4" x14ac:dyDescent="0.25">
      <c r="A525" t="s">
        <v>2497</v>
      </c>
      <c r="B525" t="s">
        <v>2448</v>
      </c>
      <c r="C525" t="s">
        <v>2446</v>
      </c>
      <c r="D525" t="str">
        <f t="shared" si="8"/>
        <v>NO030804</v>
      </c>
    </row>
    <row r="526" spans="1:4" x14ac:dyDescent="0.25">
      <c r="A526" t="s">
        <v>2497</v>
      </c>
      <c r="B526" t="s">
        <v>2438</v>
      </c>
      <c r="C526" t="s">
        <v>2446</v>
      </c>
      <c r="D526" t="str">
        <f t="shared" si="8"/>
        <v>NO030805</v>
      </c>
    </row>
    <row r="527" spans="1:4" x14ac:dyDescent="0.25">
      <c r="A527" t="s">
        <v>2497</v>
      </c>
      <c r="B527" t="s">
        <v>2445</v>
      </c>
      <c r="C527" t="s">
        <v>2452</v>
      </c>
      <c r="D527" t="str">
        <f t="shared" si="8"/>
        <v>NT030802</v>
      </c>
    </row>
    <row r="528" spans="1:4" x14ac:dyDescent="0.25">
      <c r="A528" t="s">
        <v>2497</v>
      </c>
      <c r="B528" t="s">
        <v>2447</v>
      </c>
      <c r="C528" t="s">
        <v>2452</v>
      </c>
      <c r="D528" t="str">
        <f t="shared" si="8"/>
        <v>NT030803</v>
      </c>
    </row>
    <row r="529" spans="1:4" x14ac:dyDescent="0.25">
      <c r="A529" t="s">
        <v>2497</v>
      </c>
      <c r="B529" t="s">
        <v>2448</v>
      </c>
      <c r="C529" t="s">
        <v>2452</v>
      </c>
      <c r="D529" t="str">
        <f t="shared" si="8"/>
        <v>NT030804</v>
      </c>
    </row>
    <row r="530" spans="1:4" x14ac:dyDescent="0.25">
      <c r="A530" t="s">
        <v>2497</v>
      </c>
      <c r="B530" t="s">
        <v>2438</v>
      </c>
      <c r="C530" t="s">
        <v>2452</v>
      </c>
      <c r="D530" t="str">
        <f t="shared" si="8"/>
        <v>NT030805</v>
      </c>
    </row>
    <row r="531" spans="1:4" x14ac:dyDescent="0.25">
      <c r="A531" t="s">
        <v>2497</v>
      </c>
      <c r="B531" t="s">
        <v>2465</v>
      </c>
      <c r="C531" t="s">
        <v>2452</v>
      </c>
      <c r="D531" t="str">
        <f t="shared" si="8"/>
        <v>NT030806</v>
      </c>
    </row>
    <row r="532" spans="1:4" x14ac:dyDescent="0.25">
      <c r="A532" t="s">
        <v>2498</v>
      </c>
      <c r="B532" t="s">
        <v>2447</v>
      </c>
      <c r="C532" t="s">
        <v>2439</v>
      </c>
      <c r="D532" t="str">
        <f t="shared" si="8"/>
        <v>GS031803</v>
      </c>
    </row>
    <row r="533" spans="1:4" x14ac:dyDescent="0.25">
      <c r="A533" t="s">
        <v>2498</v>
      </c>
      <c r="B533" t="s">
        <v>2448</v>
      </c>
      <c r="C533" t="s">
        <v>2439</v>
      </c>
      <c r="D533" t="str">
        <f t="shared" si="8"/>
        <v>GS031804</v>
      </c>
    </row>
    <row r="534" spans="1:4" x14ac:dyDescent="0.25">
      <c r="A534" t="s">
        <v>2498</v>
      </c>
      <c r="B534" t="s">
        <v>2438</v>
      </c>
      <c r="C534" t="s">
        <v>2439</v>
      </c>
      <c r="D534" t="str">
        <f t="shared" si="8"/>
        <v>GS031805</v>
      </c>
    </row>
    <row r="535" spans="1:4" x14ac:dyDescent="0.25">
      <c r="A535" t="s">
        <v>2498</v>
      </c>
      <c r="B535" t="s">
        <v>2465</v>
      </c>
      <c r="C535" t="s">
        <v>2439</v>
      </c>
      <c r="D535" t="str">
        <f t="shared" si="8"/>
        <v>GS031806</v>
      </c>
    </row>
    <row r="536" spans="1:4" x14ac:dyDescent="0.25">
      <c r="A536" t="s">
        <v>2498</v>
      </c>
      <c r="B536" t="s">
        <v>2440</v>
      </c>
      <c r="C536" t="s">
        <v>2439</v>
      </c>
      <c r="D536" t="str">
        <f t="shared" si="8"/>
        <v>GS031807</v>
      </c>
    </row>
    <row r="537" spans="1:4" x14ac:dyDescent="0.25">
      <c r="A537" t="s">
        <v>2498</v>
      </c>
      <c r="B537" t="s">
        <v>2467</v>
      </c>
      <c r="C537" t="s">
        <v>2439</v>
      </c>
      <c r="D537" t="str">
        <f t="shared" si="8"/>
        <v>GS031808</v>
      </c>
    </row>
    <row r="538" spans="1:4" x14ac:dyDescent="0.25">
      <c r="A538" t="s">
        <v>2498</v>
      </c>
      <c r="B538" t="s">
        <v>2441</v>
      </c>
      <c r="C538" t="s">
        <v>2439</v>
      </c>
      <c r="D538" t="str">
        <f t="shared" si="8"/>
        <v>GS031809</v>
      </c>
    </row>
    <row r="539" spans="1:4" x14ac:dyDescent="0.25">
      <c r="A539" t="s">
        <v>2498</v>
      </c>
      <c r="B539" t="s">
        <v>2473</v>
      </c>
      <c r="C539" t="s">
        <v>2439</v>
      </c>
      <c r="D539" t="str">
        <f t="shared" si="8"/>
        <v>GS031810</v>
      </c>
    </row>
    <row r="540" spans="1:4" x14ac:dyDescent="0.25">
      <c r="A540" t="s">
        <v>2498</v>
      </c>
      <c r="B540" t="s">
        <v>2450</v>
      </c>
      <c r="C540" t="s">
        <v>2469</v>
      </c>
      <c r="D540" t="str">
        <f t="shared" si="8"/>
        <v>DG031801</v>
      </c>
    </row>
    <row r="541" spans="1:4" x14ac:dyDescent="0.25">
      <c r="A541" t="s">
        <v>2498</v>
      </c>
      <c r="B541" t="s">
        <v>2445</v>
      </c>
      <c r="C541" t="s">
        <v>2469</v>
      </c>
      <c r="D541" t="str">
        <f t="shared" si="8"/>
        <v>DG031802</v>
      </c>
    </row>
    <row r="542" spans="1:4" x14ac:dyDescent="0.25">
      <c r="A542" t="s">
        <v>2498</v>
      </c>
      <c r="B542" t="s">
        <v>2447</v>
      </c>
      <c r="C542" t="s">
        <v>2469</v>
      </c>
      <c r="D542" t="str">
        <f t="shared" si="8"/>
        <v>DG031803</v>
      </c>
    </row>
    <row r="543" spans="1:4" x14ac:dyDescent="0.25">
      <c r="A543" t="s">
        <v>2498</v>
      </c>
      <c r="B543" t="s">
        <v>2448</v>
      </c>
      <c r="C543" t="s">
        <v>2469</v>
      </c>
      <c r="D543" t="str">
        <f t="shared" si="8"/>
        <v>DG031804</v>
      </c>
    </row>
    <row r="544" spans="1:4" x14ac:dyDescent="0.25">
      <c r="A544" t="s">
        <v>2498</v>
      </c>
      <c r="B544" t="s">
        <v>2438</v>
      </c>
      <c r="C544" t="s">
        <v>2469</v>
      </c>
      <c r="D544" t="str">
        <f t="shared" si="8"/>
        <v>DG031805</v>
      </c>
    </row>
    <row r="545" spans="1:4" x14ac:dyDescent="0.25">
      <c r="A545" t="s">
        <v>2498</v>
      </c>
      <c r="B545" t="s">
        <v>2465</v>
      </c>
      <c r="C545" t="s">
        <v>2469</v>
      </c>
      <c r="D545" t="str">
        <f t="shared" si="8"/>
        <v>DG031806</v>
      </c>
    </row>
    <row r="546" spans="1:4" x14ac:dyDescent="0.25">
      <c r="A546" t="s">
        <v>2498</v>
      </c>
      <c r="B546" t="s">
        <v>2450</v>
      </c>
      <c r="C546" t="s">
        <v>2459</v>
      </c>
      <c r="D546" t="str">
        <f t="shared" si="8"/>
        <v>NC031801</v>
      </c>
    </row>
    <row r="547" spans="1:4" x14ac:dyDescent="0.25">
      <c r="A547" t="s">
        <v>2498</v>
      </c>
      <c r="B547" t="s">
        <v>2445</v>
      </c>
      <c r="C547" t="s">
        <v>2459</v>
      </c>
      <c r="D547" t="str">
        <f t="shared" si="8"/>
        <v>NC031802</v>
      </c>
    </row>
    <row r="548" spans="1:4" x14ac:dyDescent="0.25">
      <c r="A548" t="s">
        <v>2498</v>
      </c>
      <c r="B548" t="s">
        <v>2447</v>
      </c>
      <c r="C548" t="s">
        <v>2459</v>
      </c>
      <c r="D548" t="str">
        <f t="shared" si="8"/>
        <v>NC031803</v>
      </c>
    </row>
    <row r="549" spans="1:4" x14ac:dyDescent="0.25">
      <c r="A549" t="s">
        <v>2498</v>
      </c>
      <c r="B549" t="s">
        <v>2450</v>
      </c>
      <c r="C549" t="s">
        <v>2470</v>
      </c>
      <c r="D549" t="str">
        <f t="shared" si="8"/>
        <v>NG031801</v>
      </c>
    </row>
    <row r="550" spans="1:4" x14ac:dyDescent="0.25">
      <c r="A550" t="s">
        <v>2498</v>
      </c>
      <c r="B550" t="s">
        <v>2445</v>
      </c>
      <c r="C550" t="s">
        <v>2470</v>
      </c>
      <c r="D550" t="str">
        <f t="shared" si="8"/>
        <v>NG031802</v>
      </c>
    </row>
    <row r="551" spans="1:4" x14ac:dyDescent="0.25">
      <c r="A551" t="s">
        <v>2498</v>
      </c>
      <c r="B551" t="s">
        <v>2447</v>
      </c>
      <c r="C551" t="s">
        <v>2470</v>
      </c>
      <c r="D551" t="str">
        <f t="shared" si="8"/>
        <v>NG031803</v>
      </c>
    </row>
    <row r="552" spans="1:4" x14ac:dyDescent="0.25">
      <c r="A552" t="s">
        <v>2498</v>
      </c>
      <c r="B552" t="s">
        <v>2448</v>
      </c>
      <c r="C552" t="s">
        <v>2470</v>
      </c>
      <c r="D552" t="str">
        <f t="shared" si="8"/>
        <v>NG031804</v>
      </c>
    </row>
    <row r="553" spans="1:4" x14ac:dyDescent="0.25">
      <c r="A553" t="s">
        <v>2498</v>
      </c>
      <c r="B553" t="s">
        <v>2450</v>
      </c>
      <c r="C553" t="s">
        <v>2468</v>
      </c>
      <c r="D553" t="str">
        <f t="shared" si="8"/>
        <v>NK031801</v>
      </c>
    </row>
    <row r="554" spans="1:4" x14ac:dyDescent="0.25">
      <c r="A554" t="s">
        <v>2498</v>
      </c>
      <c r="B554" t="s">
        <v>2445</v>
      </c>
      <c r="C554" t="s">
        <v>2468</v>
      </c>
      <c r="D554" t="str">
        <f t="shared" si="8"/>
        <v>NK031802</v>
      </c>
    </row>
    <row r="555" spans="1:4" x14ac:dyDescent="0.25">
      <c r="A555" t="s">
        <v>2498</v>
      </c>
      <c r="B555" t="s">
        <v>2447</v>
      </c>
      <c r="C555" t="s">
        <v>2468</v>
      </c>
      <c r="D555" t="str">
        <f t="shared" si="8"/>
        <v>NK031803</v>
      </c>
    </row>
    <row r="556" spans="1:4" x14ac:dyDescent="0.25">
      <c r="A556" t="s">
        <v>2499</v>
      </c>
      <c r="B556" t="s">
        <v>2447</v>
      </c>
      <c r="C556" t="s">
        <v>2439</v>
      </c>
      <c r="D556" t="str">
        <f t="shared" si="8"/>
        <v>GS032603</v>
      </c>
    </row>
    <row r="557" spans="1:4" x14ac:dyDescent="0.25">
      <c r="A557" t="s">
        <v>2499</v>
      </c>
      <c r="B557" t="s">
        <v>2448</v>
      </c>
      <c r="C557" t="s">
        <v>2439</v>
      </c>
      <c r="D557" t="str">
        <f t="shared" si="8"/>
        <v>GS032604</v>
      </c>
    </row>
    <row r="558" spans="1:4" x14ac:dyDescent="0.25">
      <c r="A558" t="s">
        <v>2499</v>
      </c>
      <c r="B558" t="s">
        <v>2438</v>
      </c>
      <c r="C558" t="s">
        <v>2439</v>
      </c>
      <c r="D558" t="str">
        <f t="shared" si="8"/>
        <v>GS032605</v>
      </c>
    </row>
    <row r="559" spans="1:4" x14ac:dyDescent="0.25">
      <c r="A559" t="s">
        <v>2499</v>
      </c>
      <c r="B559" t="s">
        <v>2465</v>
      </c>
      <c r="C559" t="s">
        <v>2439</v>
      </c>
      <c r="D559" t="str">
        <f t="shared" si="8"/>
        <v>GS032606</v>
      </c>
    </row>
    <row r="560" spans="1:4" x14ac:dyDescent="0.25">
      <c r="A560" t="s">
        <v>2499</v>
      </c>
      <c r="B560" t="s">
        <v>2440</v>
      </c>
      <c r="C560" t="s">
        <v>2439</v>
      </c>
      <c r="D560" t="str">
        <f t="shared" si="8"/>
        <v>GS032607</v>
      </c>
    </row>
    <row r="561" spans="1:4" x14ac:dyDescent="0.25">
      <c r="A561" t="s">
        <v>2499</v>
      </c>
      <c r="B561" t="s">
        <v>2450</v>
      </c>
      <c r="C561" t="s">
        <v>2459</v>
      </c>
      <c r="D561" t="str">
        <f t="shared" si="8"/>
        <v>NC032601</v>
      </c>
    </row>
    <row r="562" spans="1:4" x14ac:dyDescent="0.25">
      <c r="A562" t="s">
        <v>2499</v>
      </c>
      <c r="B562" t="s">
        <v>2445</v>
      </c>
      <c r="C562" t="s">
        <v>2459</v>
      </c>
      <c r="D562" t="str">
        <f t="shared" si="8"/>
        <v>NC032602</v>
      </c>
    </row>
    <row r="563" spans="1:4" x14ac:dyDescent="0.25">
      <c r="A563" t="s">
        <v>2499</v>
      </c>
      <c r="B563" t="s">
        <v>2450</v>
      </c>
      <c r="C563" t="s">
        <v>2470</v>
      </c>
      <c r="D563" t="str">
        <f t="shared" si="8"/>
        <v>NG032601</v>
      </c>
    </row>
    <row r="564" spans="1:4" x14ac:dyDescent="0.25">
      <c r="A564" t="s">
        <v>2499</v>
      </c>
      <c r="B564" t="s">
        <v>2445</v>
      </c>
      <c r="C564" t="s">
        <v>2470</v>
      </c>
      <c r="D564" t="str">
        <f t="shared" si="8"/>
        <v>NG032602</v>
      </c>
    </row>
    <row r="565" spans="1:4" x14ac:dyDescent="0.25">
      <c r="A565" t="s">
        <v>2499</v>
      </c>
      <c r="B565" t="s">
        <v>2447</v>
      </c>
      <c r="C565" t="s">
        <v>2470</v>
      </c>
      <c r="D565" t="str">
        <f t="shared" si="8"/>
        <v>NG032603</v>
      </c>
    </row>
    <row r="566" spans="1:4" x14ac:dyDescent="0.25">
      <c r="A566" t="s">
        <v>2499</v>
      </c>
      <c r="B566" t="s">
        <v>2450</v>
      </c>
      <c r="C566" t="s">
        <v>2468</v>
      </c>
      <c r="D566" t="str">
        <f t="shared" si="8"/>
        <v>NK032601</v>
      </c>
    </row>
    <row r="567" spans="1:4" x14ac:dyDescent="0.25">
      <c r="A567" t="s">
        <v>2499</v>
      </c>
      <c r="B567" t="s">
        <v>2445</v>
      </c>
      <c r="C567" t="s">
        <v>2468</v>
      </c>
      <c r="D567" t="str">
        <f t="shared" si="8"/>
        <v>NK032602</v>
      </c>
    </row>
    <row r="568" spans="1:4" x14ac:dyDescent="0.25">
      <c r="A568" t="s">
        <v>2500</v>
      </c>
      <c r="B568" t="s">
        <v>2447</v>
      </c>
      <c r="C568" t="s">
        <v>2439</v>
      </c>
      <c r="D568" t="str">
        <f t="shared" si="8"/>
        <v>GS033503</v>
      </c>
    </row>
    <row r="569" spans="1:4" x14ac:dyDescent="0.25">
      <c r="A569" t="s">
        <v>2500</v>
      </c>
      <c r="B569" t="s">
        <v>2448</v>
      </c>
      <c r="C569" t="s">
        <v>2439</v>
      </c>
      <c r="D569" t="str">
        <f t="shared" si="8"/>
        <v>GS033504</v>
      </c>
    </row>
    <row r="570" spans="1:4" x14ac:dyDescent="0.25">
      <c r="A570" t="s">
        <v>2500</v>
      </c>
      <c r="B570" t="s">
        <v>2438</v>
      </c>
      <c r="C570" t="s">
        <v>2439</v>
      </c>
      <c r="D570" t="str">
        <f t="shared" ref="D570:D658" si="9">C570&amp;A570&amp;B570</f>
        <v>GS033505</v>
      </c>
    </row>
    <row r="571" spans="1:4" x14ac:dyDescent="0.25">
      <c r="A571" t="s">
        <v>2500</v>
      </c>
      <c r="B571" t="s">
        <v>2465</v>
      </c>
      <c r="C571" t="s">
        <v>2439</v>
      </c>
      <c r="D571" t="str">
        <f t="shared" si="9"/>
        <v>GS033506</v>
      </c>
    </row>
    <row r="572" spans="1:4" x14ac:dyDescent="0.25">
      <c r="A572" t="s">
        <v>2500</v>
      </c>
      <c r="B572" t="s">
        <v>2440</v>
      </c>
      <c r="C572" t="s">
        <v>2439</v>
      </c>
      <c r="D572" t="str">
        <f t="shared" si="9"/>
        <v>GS033507</v>
      </c>
    </row>
    <row r="573" spans="1:4" x14ac:dyDescent="0.25">
      <c r="A573" t="s">
        <v>2500</v>
      </c>
      <c r="B573" t="s">
        <v>2467</v>
      </c>
      <c r="C573" t="s">
        <v>2439</v>
      </c>
      <c r="D573" t="str">
        <f t="shared" si="9"/>
        <v>GS033508</v>
      </c>
    </row>
    <row r="574" spans="1:4" x14ac:dyDescent="0.25">
      <c r="A574" t="s">
        <v>2500</v>
      </c>
      <c r="B574" t="s">
        <v>2441</v>
      </c>
      <c r="C574" t="s">
        <v>2439</v>
      </c>
      <c r="D574" t="str">
        <f t="shared" si="9"/>
        <v>GS033509</v>
      </c>
    </row>
    <row r="575" spans="1:4" x14ac:dyDescent="0.25">
      <c r="A575" t="s">
        <v>2500</v>
      </c>
      <c r="B575" t="s">
        <v>2450</v>
      </c>
      <c r="C575" t="s">
        <v>2469</v>
      </c>
      <c r="D575" t="str">
        <f t="shared" si="9"/>
        <v>DG033501</v>
      </c>
    </row>
    <row r="576" spans="1:4" x14ac:dyDescent="0.25">
      <c r="A576" t="s">
        <v>2500</v>
      </c>
      <c r="B576" t="s">
        <v>2445</v>
      </c>
      <c r="C576" t="s">
        <v>2469</v>
      </c>
      <c r="D576" t="str">
        <f t="shared" si="9"/>
        <v>DG033502</v>
      </c>
    </row>
    <row r="577" spans="1:4" x14ac:dyDescent="0.25">
      <c r="A577" t="s">
        <v>2500</v>
      </c>
      <c r="B577" t="s">
        <v>2447</v>
      </c>
      <c r="C577" t="s">
        <v>2469</v>
      </c>
      <c r="D577" t="str">
        <f t="shared" si="9"/>
        <v>DG033503</v>
      </c>
    </row>
    <row r="578" spans="1:4" x14ac:dyDescent="0.25">
      <c r="A578" t="s">
        <v>2500</v>
      </c>
      <c r="B578" t="s">
        <v>2448</v>
      </c>
      <c r="C578" t="s">
        <v>2469</v>
      </c>
      <c r="D578" t="str">
        <f t="shared" si="9"/>
        <v>DG033504</v>
      </c>
    </row>
    <row r="579" spans="1:4" x14ac:dyDescent="0.25">
      <c r="A579" t="s">
        <v>2500</v>
      </c>
      <c r="B579" t="s">
        <v>2438</v>
      </c>
      <c r="C579" t="s">
        <v>2469</v>
      </c>
      <c r="D579" t="str">
        <f t="shared" si="9"/>
        <v>DG033505</v>
      </c>
    </row>
    <row r="580" spans="1:4" x14ac:dyDescent="0.25">
      <c r="A580" t="s">
        <v>2500</v>
      </c>
      <c r="B580" t="s">
        <v>2450</v>
      </c>
      <c r="C580" t="s">
        <v>2459</v>
      </c>
      <c r="D580" t="str">
        <f t="shared" si="9"/>
        <v>NC033501</v>
      </c>
    </row>
    <row r="581" spans="1:4" x14ac:dyDescent="0.25">
      <c r="A581" t="s">
        <v>2500</v>
      </c>
      <c r="B581" t="s">
        <v>2445</v>
      </c>
      <c r="C581" t="s">
        <v>2459</v>
      </c>
      <c r="D581" t="str">
        <f t="shared" si="9"/>
        <v>NC033502</v>
      </c>
    </row>
    <row r="582" spans="1:4" x14ac:dyDescent="0.25">
      <c r="A582" t="s">
        <v>2500</v>
      </c>
      <c r="B582" t="s">
        <v>2447</v>
      </c>
      <c r="C582" t="s">
        <v>2459</v>
      </c>
      <c r="D582" t="str">
        <f t="shared" si="9"/>
        <v>NC033503</v>
      </c>
    </row>
    <row r="583" spans="1:4" x14ac:dyDescent="0.25">
      <c r="A583" t="s">
        <v>2500</v>
      </c>
      <c r="B583" t="s">
        <v>2450</v>
      </c>
      <c r="C583" t="s">
        <v>2470</v>
      </c>
      <c r="D583" t="str">
        <f t="shared" si="9"/>
        <v>NG033501</v>
      </c>
    </row>
    <row r="584" spans="1:4" x14ac:dyDescent="0.25">
      <c r="A584" t="s">
        <v>2500</v>
      </c>
      <c r="B584" t="s">
        <v>2445</v>
      </c>
      <c r="C584" t="s">
        <v>2470</v>
      </c>
      <c r="D584" t="str">
        <f t="shared" si="9"/>
        <v>NG033502</v>
      </c>
    </row>
    <row r="585" spans="1:4" x14ac:dyDescent="0.25">
      <c r="A585" t="s">
        <v>2500</v>
      </c>
      <c r="B585" t="s">
        <v>2447</v>
      </c>
      <c r="C585" t="s">
        <v>2470</v>
      </c>
      <c r="D585" t="str">
        <f t="shared" si="9"/>
        <v>NG033503</v>
      </c>
    </row>
    <row r="586" spans="1:4" x14ac:dyDescent="0.25">
      <c r="A586" t="s">
        <v>2500</v>
      </c>
      <c r="B586" t="s">
        <v>2448</v>
      </c>
      <c r="C586" t="s">
        <v>2470</v>
      </c>
      <c r="D586" t="str">
        <f t="shared" si="9"/>
        <v>NG033504</v>
      </c>
    </row>
    <row r="587" spans="1:4" x14ac:dyDescent="0.25">
      <c r="A587" s="252" t="s">
        <v>2795</v>
      </c>
      <c r="B587" s="252" t="s">
        <v>2440</v>
      </c>
      <c r="C587" s="252" t="s">
        <v>2439</v>
      </c>
      <c r="D587" s="252" t="str">
        <f t="shared" si="9"/>
        <v>GS034007</v>
      </c>
    </row>
    <row r="588" spans="1:4" x14ac:dyDescent="0.25">
      <c r="A588" s="252" t="s">
        <v>2795</v>
      </c>
      <c r="B588" s="252" t="s">
        <v>2441</v>
      </c>
      <c r="C588" s="252" t="s">
        <v>2439</v>
      </c>
      <c r="D588" s="252" t="str">
        <f t="shared" si="9"/>
        <v>GS034009</v>
      </c>
    </row>
    <row r="589" spans="1:4" x14ac:dyDescent="0.25">
      <c r="A589" s="252" t="s">
        <v>2795</v>
      </c>
      <c r="B589" s="252" t="s">
        <v>2442</v>
      </c>
      <c r="C589" s="252" t="s">
        <v>2439</v>
      </c>
      <c r="D589" s="252" t="str">
        <f t="shared" si="9"/>
        <v>GS034011</v>
      </c>
    </row>
    <row r="590" spans="1:4" x14ac:dyDescent="0.25">
      <c r="A590" s="252" t="s">
        <v>2795</v>
      </c>
      <c r="B590" s="252" t="s">
        <v>2443</v>
      </c>
      <c r="C590" s="252" t="s">
        <v>2439</v>
      </c>
      <c r="D590" s="252" t="str">
        <f t="shared" si="9"/>
        <v>GS034012</v>
      </c>
    </row>
    <row r="591" spans="1:4" x14ac:dyDescent="0.25">
      <c r="A591" s="252" t="s">
        <v>2795</v>
      </c>
      <c r="B591" s="252" t="s">
        <v>2444</v>
      </c>
      <c r="C591" s="252" t="s">
        <v>2439</v>
      </c>
      <c r="D591" s="252" t="str">
        <f t="shared" si="9"/>
        <v>GS034013</v>
      </c>
    </row>
    <row r="592" spans="1:4" x14ac:dyDescent="0.25">
      <c r="A592" s="252" t="s">
        <v>2795</v>
      </c>
      <c r="B592" s="252" t="s">
        <v>2445</v>
      </c>
      <c r="C592" s="252" t="s">
        <v>2451</v>
      </c>
      <c r="D592" s="252" t="str">
        <f t="shared" si="9"/>
        <v>DA034002</v>
      </c>
    </row>
    <row r="593" spans="1:4" x14ac:dyDescent="0.25">
      <c r="A593" s="252" t="s">
        <v>2795</v>
      </c>
      <c r="B593" s="252" t="s">
        <v>2447</v>
      </c>
      <c r="C593" s="252" t="s">
        <v>2451</v>
      </c>
      <c r="D593" s="252" t="str">
        <f t="shared" si="9"/>
        <v>DA034003</v>
      </c>
    </row>
    <row r="594" spans="1:4" x14ac:dyDescent="0.25">
      <c r="A594" s="252" t="s">
        <v>2795</v>
      </c>
      <c r="B594" s="252" t="s">
        <v>2448</v>
      </c>
      <c r="C594" s="252" t="s">
        <v>2451</v>
      </c>
      <c r="D594" s="252" t="str">
        <f t="shared" si="9"/>
        <v>DA034004</v>
      </c>
    </row>
    <row r="595" spans="1:4" x14ac:dyDescent="0.25">
      <c r="A595" s="252" t="s">
        <v>2795</v>
      </c>
      <c r="B595" s="252" t="s">
        <v>2438</v>
      </c>
      <c r="C595" s="252" t="s">
        <v>2451</v>
      </c>
      <c r="D595" s="252" t="str">
        <f t="shared" si="9"/>
        <v>DA034005</v>
      </c>
    </row>
    <row r="596" spans="1:4" x14ac:dyDescent="0.25">
      <c r="A596" s="252" t="s">
        <v>2795</v>
      </c>
      <c r="B596" s="252" t="s">
        <v>2445</v>
      </c>
      <c r="C596" s="252" t="s">
        <v>2455</v>
      </c>
      <c r="D596" s="252" t="str">
        <f t="shared" si="9"/>
        <v>DP034002</v>
      </c>
    </row>
    <row r="597" spans="1:4" x14ac:dyDescent="0.25">
      <c r="A597" s="252" t="s">
        <v>2795</v>
      </c>
      <c r="B597" s="252" t="s">
        <v>2447</v>
      </c>
      <c r="C597" s="252" t="s">
        <v>2455</v>
      </c>
      <c r="D597" s="252" t="str">
        <f t="shared" si="9"/>
        <v>DP034003</v>
      </c>
    </row>
    <row r="598" spans="1:4" x14ac:dyDescent="0.25">
      <c r="A598" s="252" t="s">
        <v>2795</v>
      </c>
      <c r="B598" s="252" t="s">
        <v>2448</v>
      </c>
      <c r="C598" s="252" t="s">
        <v>2455</v>
      </c>
      <c r="D598" s="252" t="str">
        <f t="shared" si="9"/>
        <v>DP034004</v>
      </c>
    </row>
    <row r="599" spans="1:4" x14ac:dyDescent="0.25">
      <c r="A599" s="252" t="s">
        <v>2795</v>
      </c>
      <c r="B599" s="252" t="s">
        <v>2445</v>
      </c>
      <c r="C599" s="252" t="s">
        <v>2446</v>
      </c>
      <c r="D599" s="252" t="str">
        <f t="shared" si="9"/>
        <v>NO034002</v>
      </c>
    </row>
    <row r="600" spans="1:4" x14ac:dyDescent="0.25">
      <c r="A600" s="252" t="s">
        <v>2795</v>
      </c>
      <c r="B600" s="252" t="s">
        <v>2447</v>
      </c>
      <c r="C600" s="252" t="s">
        <v>2446</v>
      </c>
      <c r="D600" s="252" t="str">
        <f t="shared" si="9"/>
        <v>NO034003</v>
      </c>
    </row>
    <row r="601" spans="1:4" x14ac:dyDescent="0.25">
      <c r="A601" s="252" t="s">
        <v>2795</v>
      </c>
      <c r="B601" s="252" t="s">
        <v>2448</v>
      </c>
      <c r="C601" s="252" t="s">
        <v>2446</v>
      </c>
      <c r="D601" s="252" t="str">
        <f t="shared" si="9"/>
        <v>NO034004</v>
      </c>
    </row>
    <row r="602" spans="1:4" x14ac:dyDescent="0.25">
      <c r="A602" s="252" t="s">
        <v>2795</v>
      </c>
      <c r="B602" s="252" t="s">
        <v>2438</v>
      </c>
      <c r="C602" s="252" t="s">
        <v>2446</v>
      </c>
      <c r="D602" s="252" t="str">
        <f t="shared" si="9"/>
        <v>NO034005</v>
      </c>
    </row>
    <row r="603" spans="1:4" x14ac:dyDescent="0.25">
      <c r="A603" s="252" t="s">
        <v>2795</v>
      </c>
      <c r="B603" s="252" t="s">
        <v>2445</v>
      </c>
      <c r="C603" s="252" t="s">
        <v>2449</v>
      </c>
      <c r="D603" s="252" t="str">
        <f t="shared" si="9"/>
        <v>NH034002</v>
      </c>
    </row>
    <row r="604" spans="1:4" x14ac:dyDescent="0.25">
      <c r="A604" s="252" t="s">
        <v>2795</v>
      </c>
      <c r="B604" s="252" t="s">
        <v>2447</v>
      </c>
      <c r="C604" s="252" t="s">
        <v>2449</v>
      </c>
      <c r="D604" s="252" t="str">
        <f t="shared" si="9"/>
        <v>NH034003</v>
      </c>
    </row>
    <row r="605" spans="1:4" x14ac:dyDescent="0.25">
      <c r="A605" s="252" t="s">
        <v>2795</v>
      </c>
      <c r="B605" s="252" t="s">
        <v>2445</v>
      </c>
      <c r="C605" s="252" t="s">
        <v>2481</v>
      </c>
      <c r="D605" s="252" t="str">
        <f t="shared" si="9"/>
        <v>NM034002</v>
      </c>
    </row>
    <row r="606" spans="1:4" x14ac:dyDescent="0.25">
      <c r="A606" s="252" t="s">
        <v>2795</v>
      </c>
      <c r="B606" s="252" t="s">
        <v>2447</v>
      </c>
      <c r="C606" s="252" t="s">
        <v>2481</v>
      </c>
      <c r="D606" s="252" t="str">
        <f t="shared" si="9"/>
        <v>NM034003</v>
      </c>
    </row>
    <row r="607" spans="1:4" x14ac:dyDescent="0.25">
      <c r="A607" s="252" t="s">
        <v>2795</v>
      </c>
      <c r="B607" s="252" t="s">
        <v>2448</v>
      </c>
      <c r="C607" s="252" t="s">
        <v>2481</v>
      </c>
      <c r="D607" s="252" t="str">
        <f t="shared" si="9"/>
        <v>NM034004</v>
      </c>
    </row>
    <row r="608" spans="1:4" x14ac:dyDescent="0.25">
      <c r="A608" s="252" t="s">
        <v>2795</v>
      </c>
      <c r="B608" s="252" t="s">
        <v>2445</v>
      </c>
      <c r="C608" s="252" t="s">
        <v>2452</v>
      </c>
      <c r="D608" s="252" t="str">
        <f t="shared" si="9"/>
        <v>NT034002</v>
      </c>
    </row>
    <row r="609" spans="1:4" x14ac:dyDescent="0.25">
      <c r="A609" s="252" t="s">
        <v>2795</v>
      </c>
      <c r="B609" s="252" t="s">
        <v>2447</v>
      </c>
      <c r="C609" s="252" t="s">
        <v>2452</v>
      </c>
      <c r="D609" s="252" t="str">
        <f t="shared" si="9"/>
        <v>NT034003</v>
      </c>
    </row>
    <row r="610" spans="1:4" x14ac:dyDescent="0.25">
      <c r="A610" s="252" t="s">
        <v>2795</v>
      </c>
      <c r="B610" s="252" t="s">
        <v>2448</v>
      </c>
      <c r="C610" s="252" t="s">
        <v>2452</v>
      </c>
      <c r="D610" s="252" t="str">
        <f t="shared" si="9"/>
        <v>NT034004</v>
      </c>
    </row>
    <row r="611" spans="1:4" x14ac:dyDescent="0.25">
      <c r="A611" s="252" t="s">
        <v>2795</v>
      </c>
      <c r="B611" s="252" t="s">
        <v>2438</v>
      </c>
      <c r="C611" s="252" t="s">
        <v>2452</v>
      </c>
      <c r="D611" s="252" t="str">
        <f t="shared" si="9"/>
        <v>NT034005</v>
      </c>
    </row>
    <row r="612" spans="1:4" x14ac:dyDescent="0.25">
      <c r="A612" t="s">
        <v>2501</v>
      </c>
      <c r="B612" t="s">
        <v>2438</v>
      </c>
      <c r="C612" t="s">
        <v>2439</v>
      </c>
      <c r="D612" t="str">
        <f t="shared" si="9"/>
        <v>GS034105</v>
      </c>
    </row>
    <row r="613" spans="1:4" x14ac:dyDescent="0.25">
      <c r="A613" t="s">
        <v>2501</v>
      </c>
      <c r="B613" t="s">
        <v>2440</v>
      </c>
      <c r="C613" t="s">
        <v>2439</v>
      </c>
      <c r="D613" t="str">
        <f t="shared" si="9"/>
        <v>GS034107</v>
      </c>
    </row>
    <row r="614" spans="1:4" x14ac:dyDescent="0.25">
      <c r="A614" t="s">
        <v>2501</v>
      </c>
      <c r="B614" t="s">
        <v>2441</v>
      </c>
      <c r="C614" t="s">
        <v>2439</v>
      </c>
      <c r="D614" t="str">
        <f t="shared" si="9"/>
        <v>GS034109</v>
      </c>
    </row>
    <row r="615" spans="1:4" x14ac:dyDescent="0.25">
      <c r="A615" t="s">
        <v>2501</v>
      </c>
      <c r="B615" t="s">
        <v>2442</v>
      </c>
      <c r="C615" t="s">
        <v>2439</v>
      </c>
      <c r="D615" t="str">
        <f t="shared" si="9"/>
        <v>GS034111</v>
      </c>
    </row>
    <row r="616" spans="1:4" x14ac:dyDescent="0.25">
      <c r="A616" t="s">
        <v>2501</v>
      </c>
      <c r="B616" t="s">
        <v>2443</v>
      </c>
      <c r="C616" t="s">
        <v>2439</v>
      </c>
      <c r="D616" t="str">
        <f t="shared" si="9"/>
        <v>GS034112</v>
      </c>
    </row>
    <row r="617" spans="1:4" x14ac:dyDescent="0.25">
      <c r="A617" t="s">
        <v>2501</v>
      </c>
      <c r="B617" t="s">
        <v>2444</v>
      </c>
      <c r="C617" t="s">
        <v>2439</v>
      </c>
      <c r="D617" t="str">
        <f t="shared" si="9"/>
        <v>GS034113</v>
      </c>
    </row>
    <row r="618" spans="1:4" x14ac:dyDescent="0.25">
      <c r="A618" t="s">
        <v>2501</v>
      </c>
      <c r="B618" t="s">
        <v>2445</v>
      </c>
      <c r="C618" t="s">
        <v>2451</v>
      </c>
      <c r="D618" t="str">
        <f t="shared" si="9"/>
        <v>DA034102</v>
      </c>
    </row>
    <row r="619" spans="1:4" x14ac:dyDescent="0.25">
      <c r="A619" t="s">
        <v>2501</v>
      </c>
      <c r="B619" t="s">
        <v>2447</v>
      </c>
      <c r="C619" t="s">
        <v>2451</v>
      </c>
      <c r="D619" t="str">
        <f t="shared" si="9"/>
        <v>DA034103</v>
      </c>
    </row>
    <row r="620" spans="1:4" x14ac:dyDescent="0.25">
      <c r="A620" t="s">
        <v>2501</v>
      </c>
      <c r="B620" t="s">
        <v>2448</v>
      </c>
      <c r="C620" t="s">
        <v>2451</v>
      </c>
      <c r="D620" t="str">
        <f t="shared" si="9"/>
        <v>DA034104</v>
      </c>
    </row>
    <row r="621" spans="1:4" x14ac:dyDescent="0.25">
      <c r="A621" t="s">
        <v>2501</v>
      </c>
      <c r="B621" t="s">
        <v>2438</v>
      </c>
      <c r="C621" t="s">
        <v>2451</v>
      </c>
      <c r="D621" t="str">
        <f t="shared" si="9"/>
        <v>DA034105</v>
      </c>
    </row>
    <row r="622" spans="1:4" x14ac:dyDescent="0.25">
      <c r="A622" t="s">
        <v>2501</v>
      </c>
      <c r="B622" t="s">
        <v>2445</v>
      </c>
      <c r="C622" t="s">
        <v>2455</v>
      </c>
      <c r="D622" t="str">
        <f t="shared" si="9"/>
        <v>DP034102</v>
      </c>
    </row>
    <row r="623" spans="1:4" x14ac:dyDescent="0.25">
      <c r="A623" t="s">
        <v>2501</v>
      </c>
      <c r="B623" t="s">
        <v>2447</v>
      </c>
      <c r="C623" t="s">
        <v>2455</v>
      </c>
      <c r="D623" t="str">
        <f t="shared" si="9"/>
        <v>DP034103</v>
      </c>
    </row>
    <row r="624" spans="1:4" x14ac:dyDescent="0.25">
      <c r="A624" t="s">
        <v>2501</v>
      </c>
      <c r="B624" t="s">
        <v>2448</v>
      </c>
      <c r="C624" t="s">
        <v>2455</v>
      </c>
      <c r="D624" t="str">
        <f t="shared" si="9"/>
        <v>DP034104</v>
      </c>
    </row>
    <row r="625" spans="1:4" x14ac:dyDescent="0.25">
      <c r="A625" t="s">
        <v>2501</v>
      </c>
      <c r="B625" t="s">
        <v>2445</v>
      </c>
      <c r="C625" t="s">
        <v>2449</v>
      </c>
      <c r="D625" t="str">
        <f t="shared" si="9"/>
        <v>NH034102</v>
      </c>
    </row>
    <row r="626" spans="1:4" x14ac:dyDescent="0.25">
      <c r="A626" t="s">
        <v>2501</v>
      </c>
      <c r="B626" t="s">
        <v>2447</v>
      </c>
      <c r="C626" t="s">
        <v>2449</v>
      </c>
      <c r="D626" t="str">
        <f t="shared" si="9"/>
        <v>NH034103</v>
      </c>
    </row>
    <row r="627" spans="1:4" x14ac:dyDescent="0.25">
      <c r="A627" t="s">
        <v>2501</v>
      </c>
      <c r="B627" t="s">
        <v>2445</v>
      </c>
      <c r="C627" t="s">
        <v>2481</v>
      </c>
      <c r="D627" t="str">
        <f t="shared" si="9"/>
        <v>NM034102</v>
      </c>
    </row>
    <row r="628" spans="1:4" x14ac:dyDescent="0.25">
      <c r="A628" t="s">
        <v>2501</v>
      </c>
      <c r="B628" t="s">
        <v>2447</v>
      </c>
      <c r="C628" t="s">
        <v>2481</v>
      </c>
      <c r="D628" t="str">
        <f t="shared" si="9"/>
        <v>NM034103</v>
      </c>
    </row>
    <row r="629" spans="1:4" x14ac:dyDescent="0.25">
      <c r="A629" t="s">
        <v>2501</v>
      </c>
      <c r="B629" t="s">
        <v>2448</v>
      </c>
      <c r="C629" t="s">
        <v>2481</v>
      </c>
      <c r="D629" t="str">
        <f t="shared" si="9"/>
        <v>NM034104</v>
      </c>
    </row>
    <row r="630" spans="1:4" x14ac:dyDescent="0.25">
      <c r="A630" t="s">
        <v>2501</v>
      </c>
      <c r="B630" t="s">
        <v>2445</v>
      </c>
      <c r="C630" t="s">
        <v>2446</v>
      </c>
      <c r="D630" t="str">
        <f t="shared" si="9"/>
        <v>NO034102</v>
      </c>
    </row>
    <row r="631" spans="1:4" x14ac:dyDescent="0.25">
      <c r="A631" t="s">
        <v>2501</v>
      </c>
      <c r="B631" t="s">
        <v>2447</v>
      </c>
      <c r="C631" t="s">
        <v>2446</v>
      </c>
      <c r="D631" t="str">
        <f t="shared" si="9"/>
        <v>NO034103</v>
      </c>
    </row>
    <row r="632" spans="1:4" x14ac:dyDescent="0.25">
      <c r="A632" t="s">
        <v>2501</v>
      </c>
      <c r="B632" t="s">
        <v>2448</v>
      </c>
      <c r="C632" t="s">
        <v>2446</v>
      </c>
      <c r="D632" t="str">
        <f t="shared" si="9"/>
        <v>NO034104</v>
      </c>
    </row>
    <row r="633" spans="1:4" x14ac:dyDescent="0.25">
      <c r="A633" t="s">
        <v>2501</v>
      </c>
      <c r="B633" t="s">
        <v>2438</v>
      </c>
      <c r="C633" t="s">
        <v>2446</v>
      </c>
      <c r="D633" t="str">
        <f t="shared" si="9"/>
        <v>NO034105</v>
      </c>
    </row>
    <row r="634" spans="1:4" x14ac:dyDescent="0.25">
      <c r="A634" t="s">
        <v>2501</v>
      </c>
      <c r="B634" t="s">
        <v>2445</v>
      </c>
      <c r="C634" t="s">
        <v>2452</v>
      </c>
      <c r="D634" t="str">
        <f t="shared" si="9"/>
        <v>NT034102</v>
      </c>
    </row>
    <row r="635" spans="1:4" x14ac:dyDescent="0.25">
      <c r="A635" t="s">
        <v>2501</v>
      </c>
      <c r="B635" t="s">
        <v>2447</v>
      </c>
      <c r="C635" t="s">
        <v>2452</v>
      </c>
      <c r="D635" t="str">
        <f t="shared" si="9"/>
        <v>NT034103</v>
      </c>
    </row>
    <row r="636" spans="1:4" x14ac:dyDescent="0.25">
      <c r="A636" t="s">
        <v>2501</v>
      </c>
      <c r="B636" t="s">
        <v>2448</v>
      </c>
      <c r="C636" t="s">
        <v>2452</v>
      </c>
      <c r="D636" t="str">
        <f t="shared" si="9"/>
        <v>NT034104</v>
      </c>
    </row>
    <row r="637" spans="1:4" x14ac:dyDescent="0.25">
      <c r="A637" t="s">
        <v>2501</v>
      </c>
      <c r="B637" t="s">
        <v>2438</v>
      </c>
      <c r="C637" t="s">
        <v>2452</v>
      </c>
      <c r="D637" t="str">
        <f t="shared" si="9"/>
        <v>NT034105</v>
      </c>
    </row>
    <row r="638" spans="1:4" x14ac:dyDescent="0.25">
      <c r="A638" t="s">
        <v>2502</v>
      </c>
      <c r="B638" t="s">
        <v>2440</v>
      </c>
      <c r="C638" t="s">
        <v>2439</v>
      </c>
      <c r="D638" t="str">
        <f t="shared" si="9"/>
        <v>GS034207</v>
      </c>
    </row>
    <row r="639" spans="1:4" x14ac:dyDescent="0.25">
      <c r="A639" t="s">
        <v>2502</v>
      </c>
      <c r="B639" t="s">
        <v>2441</v>
      </c>
      <c r="C639" t="s">
        <v>2439</v>
      </c>
      <c r="D639" t="str">
        <f t="shared" si="9"/>
        <v>GS034209</v>
      </c>
    </row>
    <row r="640" spans="1:4" x14ac:dyDescent="0.25">
      <c r="A640" t="s">
        <v>2502</v>
      </c>
      <c r="B640" t="s">
        <v>2442</v>
      </c>
      <c r="C640" t="s">
        <v>2439</v>
      </c>
      <c r="D640" t="str">
        <f t="shared" si="9"/>
        <v>GS034211</v>
      </c>
    </row>
    <row r="641" spans="1:4" x14ac:dyDescent="0.25">
      <c r="A641" t="s">
        <v>2502</v>
      </c>
      <c r="B641" t="s">
        <v>2443</v>
      </c>
      <c r="C641" t="s">
        <v>2439</v>
      </c>
      <c r="D641" t="str">
        <f t="shared" si="9"/>
        <v>GS034212</v>
      </c>
    </row>
    <row r="642" spans="1:4" x14ac:dyDescent="0.25">
      <c r="A642" t="s">
        <v>2502</v>
      </c>
      <c r="B642" t="s">
        <v>2444</v>
      </c>
      <c r="C642" t="s">
        <v>2439</v>
      </c>
      <c r="D642" t="str">
        <f t="shared" si="9"/>
        <v>GS034213</v>
      </c>
    </row>
    <row r="643" spans="1:4" x14ac:dyDescent="0.25">
      <c r="A643" t="s">
        <v>2502</v>
      </c>
      <c r="B643" t="s">
        <v>2463</v>
      </c>
      <c r="C643" t="s">
        <v>2439</v>
      </c>
      <c r="D643" t="str">
        <f t="shared" si="9"/>
        <v>GS034214</v>
      </c>
    </row>
    <row r="644" spans="1:4" x14ac:dyDescent="0.25">
      <c r="A644" t="s">
        <v>2502</v>
      </c>
      <c r="B644" t="s">
        <v>2445</v>
      </c>
      <c r="C644" t="s">
        <v>2451</v>
      </c>
      <c r="D644" t="str">
        <f t="shared" si="9"/>
        <v>DA034202</v>
      </c>
    </row>
    <row r="645" spans="1:4" x14ac:dyDescent="0.25">
      <c r="A645" t="s">
        <v>2502</v>
      </c>
      <c r="B645" t="s">
        <v>2447</v>
      </c>
      <c r="C645" t="s">
        <v>2451</v>
      </c>
      <c r="D645" t="str">
        <f t="shared" si="9"/>
        <v>DA034203</v>
      </c>
    </row>
    <row r="646" spans="1:4" x14ac:dyDescent="0.25">
      <c r="A646" t="s">
        <v>2502</v>
      </c>
      <c r="B646" t="s">
        <v>2448</v>
      </c>
      <c r="C646" t="s">
        <v>2451</v>
      </c>
      <c r="D646" t="str">
        <f t="shared" si="9"/>
        <v>DA034204</v>
      </c>
    </row>
    <row r="647" spans="1:4" x14ac:dyDescent="0.25">
      <c r="A647" t="s">
        <v>2502</v>
      </c>
      <c r="B647" t="s">
        <v>2438</v>
      </c>
      <c r="C647" t="s">
        <v>2451</v>
      </c>
      <c r="D647" t="str">
        <f t="shared" si="9"/>
        <v>DA034205</v>
      </c>
    </row>
    <row r="648" spans="1:4" x14ac:dyDescent="0.25">
      <c r="A648" t="s">
        <v>2502</v>
      </c>
      <c r="B648" t="s">
        <v>2465</v>
      </c>
      <c r="C648" t="s">
        <v>2451</v>
      </c>
      <c r="D648" t="str">
        <f t="shared" si="9"/>
        <v>DA034206</v>
      </c>
    </row>
    <row r="649" spans="1:4" x14ac:dyDescent="0.25">
      <c r="A649" t="s">
        <v>2502</v>
      </c>
      <c r="B649" t="s">
        <v>2445</v>
      </c>
      <c r="C649" t="s">
        <v>2503</v>
      </c>
      <c r="D649" t="str">
        <f t="shared" si="9"/>
        <v>NJ034202</v>
      </c>
    </row>
    <row r="650" spans="1:4" x14ac:dyDescent="0.25">
      <c r="A650" t="s">
        <v>2502</v>
      </c>
      <c r="B650" t="s">
        <v>2447</v>
      </c>
      <c r="C650" t="s">
        <v>2503</v>
      </c>
      <c r="D650" t="str">
        <f t="shared" si="9"/>
        <v>NJ034203</v>
      </c>
    </row>
    <row r="651" spans="1:4" x14ac:dyDescent="0.25">
      <c r="A651" t="s">
        <v>2502</v>
      </c>
      <c r="B651" t="s">
        <v>2448</v>
      </c>
      <c r="C651" t="s">
        <v>2503</v>
      </c>
      <c r="D651" t="str">
        <f t="shared" si="9"/>
        <v>NJ034204</v>
      </c>
    </row>
    <row r="652" spans="1:4" x14ac:dyDescent="0.25">
      <c r="A652" t="s">
        <v>2502</v>
      </c>
      <c r="B652" t="s">
        <v>2445</v>
      </c>
      <c r="C652" t="s">
        <v>2481</v>
      </c>
      <c r="D652" t="str">
        <f t="shared" si="9"/>
        <v>NM034202</v>
      </c>
    </row>
    <row r="653" spans="1:4" x14ac:dyDescent="0.25">
      <c r="A653" t="s">
        <v>2502</v>
      </c>
      <c r="B653" t="s">
        <v>2447</v>
      </c>
      <c r="C653" t="s">
        <v>2481</v>
      </c>
      <c r="D653" t="str">
        <f t="shared" si="9"/>
        <v>NM034203</v>
      </c>
    </row>
    <row r="654" spans="1:4" x14ac:dyDescent="0.25">
      <c r="A654" t="s">
        <v>2502</v>
      </c>
      <c r="B654" t="s">
        <v>2448</v>
      </c>
      <c r="C654" t="s">
        <v>2481</v>
      </c>
      <c r="D654" t="str">
        <f t="shared" si="9"/>
        <v>NM034204</v>
      </c>
    </row>
    <row r="655" spans="1:4" x14ac:dyDescent="0.25">
      <c r="A655" t="s">
        <v>2502</v>
      </c>
      <c r="B655" t="s">
        <v>2438</v>
      </c>
      <c r="C655" t="s">
        <v>2481</v>
      </c>
      <c r="D655" t="str">
        <f t="shared" si="9"/>
        <v>NM034205</v>
      </c>
    </row>
    <row r="656" spans="1:4" x14ac:dyDescent="0.25">
      <c r="A656" t="s">
        <v>2502</v>
      </c>
      <c r="B656" t="s">
        <v>2445</v>
      </c>
      <c r="C656" t="s">
        <v>2446</v>
      </c>
      <c r="D656" t="str">
        <f t="shared" si="9"/>
        <v>NO034202</v>
      </c>
    </row>
    <row r="657" spans="1:4" x14ac:dyDescent="0.25">
      <c r="A657" t="s">
        <v>2502</v>
      </c>
      <c r="B657" t="s">
        <v>2447</v>
      </c>
      <c r="C657" t="s">
        <v>2446</v>
      </c>
      <c r="D657" t="str">
        <f t="shared" si="9"/>
        <v>NO034203</v>
      </c>
    </row>
    <row r="658" spans="1:4" x14ac:dyDescent="0.25">
      <c r="A658" t="s">
        <v>2502</v>
      </c>
      <c r="B658" t="s">
        <v>2448</v>
      </c>
      <c r="C658" t="s">
        <v>2446</v>
      </c>
      <c r="D658" t="str">
        <f t="shared" si="9"/>
        <v>NO034204</v>
      </c>
    </row>
    <row r="659" spans="1:4" x14ac:dyDescent="0.25">
      <c r="A659" t="s">
        <v>2502</v>
      </c>
      <c r="B659" t="s">
        <v>2438</v>
      </c>
      <c r="C659" t="s">
        <v>2446</v>
      </c>
      <c r="D659" t="str">
        <f t="shared" ref="D659:D722" si="10">C659&amp;A659&amp;B659</f>
        <v>NO034205</v>
      </c>
    </row>
    <row r="660" spans="1:4" x14ac:dyDescent="0.25">
      <c r="A660" t="s">
        <v>2502</v>
      </c>
      <c r="B660" t="s">
        <v>2465</v>
      </c>
      <c r="C660" t="s">
        <v>2446</v>
      </c>
      <c r="D660" t="str">
        <f t="shared" si="10"/>
        <v>NO034206</v>
      </c>
    </row>
    <row r="661" spans="1:4" x14ac:dyDescent="0.25">
      <c r="A661" t="s">
        <v>2502</v>
      </c>
      <c r="B661" t="s">
        <v>2445</v>
      </c>
      <c r="C661" t="s">
        <v>2452</v>
      </c>
      <c r="D661" t="str">
        <f t="shared" si="10"/>
        <v>NT034202</v>
      </c>
    </row>
    <row r="662" spans="1:4" x14ac:dyDescent="0.25">
      <c r="A662" t="s">
        <v>2502</v>
      </c>
      <c r="B662" t="s">
        <v>2447</v>
      </c>
      <c r="C662" t="s">
        <v>2452</v>
      </c>
      <c r="D662" t="str">
        <f t="shared" si="10"/>
        <v>NT034203</v>
      </c>
    </row>
    <row r="663" spans="1:4" x14ac:dyDescent="0.25">
      <c r="A663" t="s">
        <v>2502</v>
      </c>
      <c r="B663" t="s">
        <v>2448</v>
      </c>
      <c r="C663" t="s">
        <v>2452</v>
      </c>
      <c r="D663" t="str">
        <f t="shared" si="10"/>
        <v>NT034204</v>
      </c>
    </row>
    <row r="664" spans="1:4" x14ac:dyDescent="0.25">
      <c r="A664" t="s">
        <v>2502</v>
      </c>
      <c r="B664" t="s">
        <v>2438</v>
      </c>
      <c r="C664" t="s">
        <v>2452</v>
      </c>
      <c r="D664" t="str">
        <f t="shared" si="10"/>
        <v>NT034205</v>
      </c>
    </row>
    <row r="665" spans="1:4" x14ac:dyDescent="0.25">
      <c r="A665" t="s">
        <v>2502</v>
      </c>
      <c r="B665" t="s">
        <v>2465</v>
      </c>
      <c r="C665" t="s">
        <v>2452</v>
      </c>
      <c r="D665" t="str">
        <f t="shared" si="10"/>
        <v>NT034206</v>
      </c>
    </row>
    <row r="666" spans="1:4" x14ac:dyDescent="0.25">
      <c r="A666" t="s">
        <v>2504</v>
      </c>
      <c r="B666" t="s">
        <v>2438</v>
      </c>
      <c r="C666" t="s">
        <v>2439</v>
      </c>
      <c r="D666" t="str">
        <f t="shared" si="10"/>
        <v>GS034305</v>
      </c>
    </row>
    <row r="667" spans="1:4" x14ac:dyDescent="0.25">
      <c r="A667" t="s">
        <v>2504</v>
      </c>
      <c r="B667" t="s">
        <v>2440</v>
      </c>
      <c r="C667" t="s">
        <v>2439</v>
      </c>
      <c r="D667" t="str">
        <f t="shared" si="10"/>
        <v>GS034307</v>
      </c>
    </row>
    <row r="668" spans="1:4" x14ac:dyDescent="0.25">
      <c r="A668" t="s">
        <v>2504</v>
      </c>
      <c r="B668" t="s">
        <v>2441</v>
      </c>
      <c r="C668" t="s">
        <v>2439</v>
      </c>
      <c r="D668" t="str">
        <f t="shared" si="10"/>
        <v>GS034309</v>
      </c>
    </row>
    <row r="669" spans="1:4" x14ac:dyDescent="0.25">
      <c r="A669" t="s">
        <v>2504</v>
      </c>
      <c r="B669" t="s">
        <v>2442</v>
      </c>
      <c r="C669" t="s">
        <v>2439</v>
      </c>
      <c r="D669" t="str">
        <f t="shared" si="10"/>
        <v>GS034311</v>
      </c>
    </row>
    <row r="670" spans="1:4" x14ac:dyDescent="0.25">
      <c r="A670" t="s">
        <v>2504</v>
      </c>
      <c r="B670" t="s">
        <v>2443</v>
      </c>
      <c r="C670" t="s">
        <v>2439</v>
      </c>
      <c r="D670" t="str">
        <f t="shared" si="10"/>
        <v>GS034312</v>
      </c>
    </row>
    <row r="671" spans="1:4" x14ac:dyDescent="0.25">
      <c r="A671" t="s">
        <v>2504</v>
      </c>
      <c r="B671" t="s">
        <v>2444</v>
      </c>
      <c r="C671" t="s">
        <v>2439</v>
      </c>
      <c r="D671" t="str">
        <f t="shared" si="10"/>
        <v>GS034313</v>
      </c>
    </row>
    <row r="672" spans="1:4" x14ac:dyDescent="0.25">
      <c r="A672" t="s">
        <v>2504</v>
      </c>
      <c r="B672" t="s">
        <v>2463</v>
      </c>
      <c r="C672" t="s">
        <v>2439</v>
      </c>
      <c r="D672" t="str">
        <f t="shared" si="10"/>
        <v>GS034314</v>
      </c>
    </row>
    <row r="673" spans="1:4" x14ac:dyDescent="0.25">
      <c r="A673" t="s">
        <v>2504</v>
      </c>
      <c r="B673" t="s">
        <v>2464</v>
      </c>
      <c r="C673" t="s">
        <v>2439</v>
      </c>
      <c r="D673" t="str">
        <f t="shared" si="10"/>
        <v>GS034315</v>
      </c>
    </row>
    <row r="674" spans="1:4" x14ac:dyDescent="0.25">
      <c r="A674" t="s">
        <v>2504</v>
      </c>
      <c r="B674" t="s">
        <v>2445</v>
      </c>
      <c r="C674" t="s">
        <v>2451</v>
      </c>
      <c r="D674" t="str">
        <f t="shared" si="10"/>
        <v>DA034302</v>
      </c>
    </row>
    <row r="675" spans="1:4" x14ac:dyDescent="0.25">
      <c r="A675" t="s">
        <v>2504</v>
      </c>
      <c r="B675" t="s">
        <v>2447</v>
      </c>
      <c r="C675" t="s">
        <v>2451</v>
      </c>
      <c r="D675" t="str">
        <f t="shared" si="10"/>
        <v>DA034303</v>
      </c>
    </row>
    <row r="676" spans="1:4" x14ac:dyDescent="0.25">
      <c r="A676" t="s">
        <v>2504</v>
      </c>
      <c r="B676" t="s">
        <v>2448</v>
      </c>
      <c r="C676" t="s">
        <v>2451</v>
      </c>
      <c r="D676" t="str">
        <f t="shared" si="10"/>
        <v>DA034304</v>
      </c>
    </row>
    <row r="677" spans="1:4" x14ac:dyDescent="0.25">
      <c r="A677" t="s">
        <v>2504</v>
      </c>
      <c r="B677" t="s">
        <v>2438</v>
      </c>
      <c r="C677" t="s">
        <v>2451</v>
      </c>
      <c r="D677" t="str">
        <f t="shared" si="10"/>
        <v>DA034305</v>
      </c>
    </row>
    <row r="678" spans="1:4" x14ac:dyDescent="0.25">
      <c r="A678" t="s">
        <v>2504</v>
      </c>
      <c r="B678" t="s">
        <v>2465</v>
      </c>
      <c r="C678" t="s">
        <v>2451</v>
      </c>
      <c r="D678" t="str">
        <f t="shared" si="10"/>
        <v>DA034306</v>
      </c>
    </row>
    <row r="679" spans="1:4" x14ac:dyDescent="0.25">
      <c r="A679" t="s">
        <v>2504</v>
      </c>
      <c r="B679" t="s">
        <v>2445</v>
      </c>
      <c r="C679" t="s">
        <v>2455</v>
      </c>
      <c r="D679" t="str">
        <f t="shared" si="10"/>
        <v>DP034302</v>
      </c>
    </row>
    <row r="680" spans="1:4" x14ac:dyDescent="0.25">
      <c r="A680" t="s">
        <v>2504</v>
      </c>
      <c r="B680" t="s">
        <v>2447</v>
      </c>
      <c r="C680" t="s">
        <v>2455</v>
      </c>
      <c r="D680" t="str">
        <f t="shared" si="10"/>
        <v>DP034303</v>
      </c>
    </row>
    <row r="681" spans="1:4" x14ac:dyDescent="0.25">
      <c r="A681" t="s">
        <v>2504</v>
      </c>
      <c r="B681" t="s">
        <v>2448</v>
      </c>
      <c r="C681" t="s">
        <v>2455</v>
      </c>
      <c r="D681" t="str">
        <f t="shared" si="10"/>
        <v>DP034304</v>
      </c>
    </row>
    <row r="682" spans="1:4" x14ac:dyDescent="0.25">
      <c r="A682" t="s">
        <v>2504</v>
      </c>
      <c r="B682" t="s">
        <v>2438</v>
      </c>
      <c r="C682" t="s">
        <v>2455</v>
      </c>
      <c r="D682" t="str">
        <f t="shared" si="10"/>
        <v>DP034305</v>
      </c>
    </row>
    <row r="683" spans="1:4" x14ac:dyDescent="0.25">
      <c r="A683" t="s">
        <v>2504</v>
      </c>
      <c r="B683" t="s">
        <v>2445</v>
      </c>
      <c r="C683" t="s">
        <v>2449</v>
      </c>
      <c r="D683" t="str">
        <f t="shared" si="10"/>
        <v>NH034302</v>
      </c>
    </row>
    <row r="684" spans="1:4" x14ac:dyDescent="0.25">
      <c r="A684" t="s">
        <v>2504</v>
      </c>
      <c r="B684" t="s">
        <v>2447</v>
      </c>
      <c r="C684" t="s">
        <v>2449</v>
      </c>
      <c r="D684" t="str">
        <f t="shared" si="10"/>
        <v>NH034303</v>
      </c>
    </row>
    <row r="685" spans="1:4" x14ac:dyDescent="0.25">
      <c r="A685" t="s">
        <v>2504</v>
      </c>
      <c r="B685" t="s">
        <v>2448</v>
      </c>
      <c r="C685" t="s">
        <v>2449</v>
      </c>
      <c r="D685" t="str">
        <f t="shared" si="10"/>
        <v>NH034304</v>
      </c>
    </row>
    <row r="686" spans="1:4" x14ac:dyDescent="0.25">
      <c r="A686" t="s">
        <v>2504</v>
      </c>
      <c r="B686" t="s">
        <v>2445</v>
      </c>
      <c r="C686" t="s">
        <v>2481</v>
      </c>
      <c r="D686" t="str">
        <f t="shared" si="10"/>
        <v>NM034302</v>
      </c>
    </row>
    <row r="687" spans="1:4" x14ac:dyDescent="0.25">
      <c r="A687" t="s">
        <v>2504</v>
      </c>
      <c r="B687" t="s">
        <v>2447</v>
      </c>
      <c r="C687" t="s">
        <v>2481</v>
      </c>
      <c r="D687" t="str">
        <f t="shared" si="10"/>
        <v>NM034303</v>
      </c>
    </row>
    <row r="688" spans="1:4" x14ac:dyDescent="0.25">
      <c r="A688" t="s">
        <v>2504</v>
      </c>
      <c r="B688" t="s">
        <v>2448</v>
      </c>
      <c r="C688" t="s">
        <v>2481</v>
      </c>
      <c r="D688" t="str">
        <f t="shared" si="10"/>
        <v>NM034304</v>
      </c>
    </row>
    <row r="689" spans="1:4" x14ac:dyDescent="0.25">
      <c r="A689" t="s">
        <v>2504</v>
      </c>
      <c r="B689" t="s">
        <v>2438</v>
      </c>
      <c r="C689" t="s">
        <v>2481</v>
      </c>
      <c r="D689" t="str">
        <f t="shared" si="10"/>
        <v>NM034305</v>
      </c>
    </row>
    <row r="690" spans="1:4" x14ac:dyDescent="0.25">
      <c r="A690" t="s">
        <v>2504</v>
      </c>
      <c r="B690" t="s">
        <v>2445</v>
      </c>
      <c r="C690" t="s">
        <v>2446</v>
      </c>
      <c r="D690" t="str">
        <f t="shared" si="10"/>
        <v>NO034302</v>
      </c>
    </row>
    <row r="691" spans="1:4" x14ac:dyDescent="0.25">
      <c r="A691" t="s">
        <v>2504</v>
      </c>
      <c r="B691" t="s">
        <v>2447</v>
      </c>
      <c r="C691" t="s">
        <v>2446</v>
      </c>
      <c r="D691" t="str">
        <f t="shared" si="10"/>
        <v>NO034303</v>
      </c>
    </row>
    <row r="692" spans="1:4" x14ac:dyDescent="0.25">
      <c r="A692" t="s">
        <v>2504</v>
      </c>
      <c r="B692" t="s">
        <v>2448</v>
      </c>
      <c r="C692" t="s">
        <v>2446</v>
      </c>
      <c r="D692" t="str">
        <f t="shared" si="10"/>
        <v>NO034304</v>
      </c>
    </row>
    <row r="693" spans="1:4" x14ac:dyDescent="0.25">
      <c r="A693" t="s">
        <v>2504</v>
      </c>
      <c r="B693" t="s">
        <v>2438</v>
      </c>
      <c r="C693" t="s">
        <v>2446</v>
      </c>
      <c r="D693" t="str">
        <f t="shared" si="10"/>
        <v>NO034305</v>
      </c>
    </row>
    <row r="694" spans="1:4" x14ac:dyDescent="0.25">
      <c r="A694" t="s">
        <v>2504</v>
      </c>
      <c r="B694" t="s">
        <v>2465</v>
      </c>
      <c r="C694" t="s">
        <v>2446</v>
      </c>
      <c r="D694" t="str">
        <f t="shared" si="10"/>
        <v>NO034306</v>
      </c>
    </row>
    <row r="695" spans="1:4" x14ac:dyDescent="0.25">
      <c r="A695" t="s">
        <v>2504</v>
      </c>
      <c r="B695" t="s">
        <v>2445</v>
      </c>
      <c r="C695" t="s">
        <v>2452</v>
      </c>
      <c r="D695" t="str">
        <f t="shared" si="10"/>
        <v>NT034302</v>
      </c>
    </row>
    <row r="696" spans="1:4" x14ac:dyDescent="0.25">
      <c r="A696" t="s">
        <v>2504</v>
      </c>
      <c r="B696" t="s">
        <v>2447</v>
      </c>
      <c r="C696" t="s">
        <v>2452</v>
      </c>
      <c r="D696" t="str">
        <f t="shared" si="10"/>
        <v>NT034303</v>
      </c>
    </row>
    <row r="697" spans="1:4" x14ac:dyDescent="0.25">
      <c r="A697" t="s">
        <v>2504</v>
      </c>
      <c r="B697" t="s">
        <v>2448</v>
      </c>
      <c r="C697" t="s">
        <v>2452</v>
      </c>
      <c r="D697" t="str">
        <f t="shared" si="10"/>
        <v>NT034304</v>
      </c>
    </row>
    <row r="698" spans="1:4" x14ac:dyDescent="0.25">
      <c r="A698" t="s">
        <v>2504</v>
      </c>
      <c r="B698" t="s">
        <v>2438</v>
      </c>
      <c r="C698" t="s">
        <v>2452</v>
      </c>
      <c r="D698" t="str">
        <f t="shared" si="10"/>
        <v>NT034305</v>
      </c>
    </row>
    <row r="699" spans="1:4" x14ac:dyDescent="0.25">
      <c r="A699" t="s">
        <v>2504</v>
      </c>
      <c r="B699" t="s">
        <v>2465</v>
      </c>
      <c r="C699" t="s">
        <v>2452</v>
      </c>
      <c r="D699" t="str">
        <f t="shared" si="10"/>
        <v>NT034306</v>
      </c>
    </row>
    <row r="700" spans="1:4" x14ac:dyDescent="0.25">
      <c r="A700" t="s">
        <v>2505</v>
      </c>
      <c r="B700" t="s">
        <v>2448</v>
      </c>
      <c r="C700" t="s">
        <v>2439</v>
      </c>
      <c r="D700" t="str">
        <f t="shared" si="10"/>
        <v>GS034404</v>
      </c>
    </row>
    <row r="701" spans="1:4" x14ac:dyDescent="0.25">
      <c r="A701" t="s">
        <v>2505</v>
      </c>
      <c r="B701" t="s">
        <v>2438</v>
      </c>
      <c r="C701" t="s">
        <v>2439</v>
      </c>
      <c r="D701" t="str">
        <f t="shared" si="10"/>
        <v>GS034405</v>
      </c>
    </row>
    <row r="702" spans="1:4" x14ac:dyDescent="0.25">
      <c r="A702" t="s">
        <v>2505</v>
      </c>
      <c r="B702" t="s">
        <v>2465</v>
      </c>
      <c r="C702" t="s">
        <v>2439</v>
      </c>
      <c r="D702" t="str">
        <f t="shared" si="10"/>
        <v>GS034406</v>
      </c>
    </row>
    <row r="703" spans="1:4" x14ac:dyDescent="0.25">
      <c r="A703" t="s">
        <v>2505</v>
      </c>
      <c r="B703" t="s">
        <v>2440</v>
      </c>
      <c r="C703" t="s">
        <v>2439</v>
      </c>
      <c r="D703" t="str">
        <f t="shared" si="10"/>
        <v>GS034407</v>
      </c>
    </row>
    <row r="704" spans="1:4" x14ac:dyDescent="0.25">
      <c r="A704" t="s">
        <v>2505</v>
      </c>
      <c r="B704" t="s">
        <v>2467</v>
      </c>
      <c r="C704" t="s">
        <v>2439</v>
      </c>
      <c r="D704" t="str">
        <f t="shared" si="10"/>
        <v>GS034408</v>
      </c>
    </row>
    <row r="705" spans="1:4" x14ac:dyDescent="0.25">
      <c r="A705" t="s">
        <v>2505</v>
      </c>
      <c r="B705" t="s">
        <v>2441</v>
      </c>
      <c r="C705" t="s">
        <v>2439</v>
      </c>
      <c r="D705" t="str">
        <f t="shared" si="10"/>
        <v>GS034409</v>
      </c>
    </row>
    <row r="706" spans="1:4" x14ac:dyDescent="0.25">
      <c r="A706" t="s">
        <v>2505</v>
      </c>
      <c r="B706" t="s">
        <v>2450</v>
      </c>
      <c r="C706" t="s">
        <v>2459</v>
      </c>
      <c r="D706" t="str">
        <f t="shared" si="10"/>
        <v>NC034401</v>
      </c>
    </row>
    <row r="707" spans="1:4" x14ac:dyDescent="0.25">
      <c r="A707" t="s">
        <v>2505</v>
      </c>
      <c r="B707" t="s">
        <v>2445</v>
      </c>
      <c r="C707" t="s">
        <v>2459</v>
      </c>
      <c r="D707" t="str">
        <f t="shared" si="10"/>
        <v>NC034402</v>
      </c>
    </row>
    <row r="708" spans="1:4" x14ac:dyDescent="0.25">
      <c r="A708" t="s">
        <v>2505</v>
      </c>
      <c r="B708" t="s">
        <v>2447</v>
      </c>
      <c r="C708" t="s">
        <v>2459</v>
      </c>
      <c r="D708" t="str">
        <f t="shared" si="10"/>
        <v>NC034403</v>
      </c>
    </row>
    <row r="709" spans="1:4" x14ac:dyDescent="0.25">
      <c r="A709" t="s">
        <v>2505</v>
      </c>
      <c r="B709" t="s">
        <v>2450</v>
      </c>
      <c r="C709" t="s">
        <v>2470</v>
      </c>
      <c r="D709" t="str">
        <f t="shared" si="10"/>
        <v>NG034401</v>
      </c>
    </row>
    <row r="710" spans="1:4" x14ac:dyDescent="0.25">
      <c r="A710" t="s">
        <v>2505</v>
      </c>
      <c r="B710" t="s">
        <v>2445</v>
      </c>
      <c r="C710" t="s">
        <v>2470</v>
      </c>
      <c r="D710" t="str">
        <f t="shared" si="10"/>
        <v>NG034402</v>
      </c>
    </row>
    <row r="711" spans="1:4" x14ac:dyDescent="0.25">
      <c r="A711" t="s">
        <v>2505</v>
      </c>
      <c r="B711" t="str">
        <f>B708</f>
        <v>03</v>
      </c>
      <c r="C711" t="s">
        <v>2470</v>
      </c>
      <c r="D711" t="str">
        <f t="shared" si="10"/>
        <v>NG034403</v>
      </c>
    </row>
    <row r="712" spans="1:4" x14ac:dyDescent="0.25">
      <c r="A712" t="s">
        <v>2505</v>
      </c>
      <c r="B712" t="s">
        <v>2448</v>
      </c>
      <c r="C712" t="s">
        <v>2470</v>
      </c>
      <c r="D712" t="str">
        <f t="shared" si="10"/>
        <v>NG034404</v>
      </c>
    </row>
    <row r="713" spans="1:4" x14ac:dyDescent="0.25">
      <c r="A713" t="s">
        <v>2505</v>
      </c>
      <c r="B713" t="s">
        <v>2450</v>
      </c>
      <c r="C713" t="s">
        <v>2468</v>
      </c>
      <c r="D713" t="str">
        <f t="shared" si="10"/>
        <v>NK034401</v>
      </c>
    </row>
    <row r="714" spans="1:4" x14ac:dyDescent="0.25">
      <c r="A714" t="s">
        <v>2505</v>
      </c>
      <c r="B714" t="s">
        <v>2445</v>
      </c>
      <c r="C714" t="s">
        <v>2468</v>
      </c>
      <c r="D714" t="str">
        <f t="shared" si="10"/>
        <v>NK034402</v>
      </c>
    </row>
    <row r="715" spans="1:4" x14ac:dyDescent="0.25">
      <c r="A715" t="s">
        <v>2505</v>
      </c>
      <c r="B715" t="str">
        <f t="shared" ref="B715" si="11">B711</f>
        <v>03</v>
      </c>
      <c r="C715" t="s">
        <v>2468</v>
      </c>
      <c r="D715" t="str">
        <f t="shared" si="10"/>
        <v>NK034403</v>
      </c>
    </row>
    <row r="716" spans="1:4" x14ac:dyDescent="0.25">
      <c r="A716" t="s">
        <v>2506</v>
      </c>
      <c r="B716" t="s">
        <v>2441</v>
      </c>
      <c r="C716" t="s">
        <v>2439</v>
      </c>
      <c r="D716" t="str">
        <f t="shared" si="10"/>
        <v>GS034609</v>
      </c>
    </row>
    <row r="717" spans="1:4" x14ac:dyDescent="0.25">
      <c r="A717" t="s">
        <v>2506</v>
      </c>
      <c r="B717" t="s">
        <v>2442</v>
      </c>
      <c r="C717" t="s">
        <v>2439</v>
      </c>
      <c r="D717" t="str">
        <f t="shared" si="10"/>
        <v>GS034611</v>
      </c>
    </row>
    <row r="718" spans="1:4" x14ac:dyDescent="0.25">
      <c r="A718" t="s">
        <v>2506</v>
      </c>
      <c r="B718" t="s">
        <v>2443</v>
      </c>
      <c r="C718" t="s">
        <v>2439</v>
      </c>
      <c r="D718" t="str">
        <f t="shared" si="10"/>
        <v>GS034612</v>
      </c>
    </row>
    <row r="719" spans="1:4" x14ac:dyDescent="0.25">
      <c r="A719" t="s">
        <v>2506</v>
      </c>
      <c r="B719" t="s">
        <v>2444</v>
      </c>
      <c r="C719" t="s">
        <v>2439</v>
      </c>
      <c r="D719" t="str">
        <f t="shared" si="10"/>
        <v>GS034613</v>
      </c>
    </row>
    <row r="720" spans="1:4" x14ac:dyDescent="0.25">
      <c r="A720" t="s">
        <v>2506</v>
      </c>
      <c r="B720" t="s">
        <v>2445</v>
      </c>
      <c r="C720" t="s">
        <v>2455</v>
      </c>
      <c r="D720" t="str">
        <f t="shared" si="10"/>
        <v>DP034602</v>
      </c>
    </row>
    <row r="721" spans="1:4" x14ac:dyDescent="0.25">
      <c r="A721" t="s">
        <v>2506</v>
      </c>
      <c r="B721" t="s">
        <v>2447</v>
      </c>
      <c r="C721" t="s">
        <v>2455</v>
      </c>
      <c r="D721" t="str">
        <f t="shared" si="10"/>
        <v>DP034603</v>
      </c>
    </row>
    <row r="722" spans="1:4" x14ac:dyDescent="0.25">
      <c r="A722" t="s">
        <v>2506</v>
      </c>
      <c r="B722" t="s">
        <v>2448</v>
      </c>
      <c r="C722" t="s">
        <v>2455</v>
      </c>
      <c r="D722" t="str">
        <f t="shared" si="10"/>
        <v>DP034604</v>
      </c>
    </row>
    <row r="723" spans="1:4" x14ac:dyDescent="0.25">
      <c r="A723" t="s">
        <v>2506</v>
      </c>
      <c r="B723" t="s">
        <v>2447</v>
      </c>
      <c r="C723" t="s">
        <v>2491</v>
      </c>
      <c r="D723" t="str">
        <f t="shared" ref="D723:D786" si="12">C723&amp;A723&amp;B723</f>
        <v>DS034603</v>
      </c>
    </row>
    <row r="724" spans="1:4" x14ac:dyDescent="0.25">
      <c r="A724" t="s">
        <v>2506</v>
      </c>
      <c r="B724" t="s">
        <v>2448</v>
      </c>
      <c r="C724" t="s">
        <v>2491</v>
      </c>
      <c r="D724" t="str">
        <f t="shared" si="12"/>
        <v>DS034604</v>
      </c>
    </row>
    <row r="725" spans="1:4" x14ac:dyDescent="0.25">
      <c r="A725" t="s">
        <v>2506</v>
      </c>
      <c r="B725" t="s">
        <v>2438</v>
      </c>
      <c r="C725" t="s">
        <v>2491</v>
      </c>
      <c r="D725" t="str">
        <f t="shared" si="12"/>
        <v>DS034605</v>
      </c>
    </row>
    <row r="726" spans="1:4" x14ac:dyDescent="0.25">
      <c r="A726" t="s">
        <v>2506</v>
      </c>
      <c r="B726" t="s">
        <v>2445</v>
      </c>
      <c r="C726" t="s">
        <v>2449</v>
      </c>
      <c r="D726" t="str">
        <f t="shared" si="12"/>
        <v>NH034602</v>
      </c>
    </row>
    <row r="727" spans="1:4" x14ac:dyDescent="0.25">
      <c r="A727" t="s">
        <v>2506</v>
      </c>
      <c r="B727" t="s">
        <v>2447</v>
      </c>
      <c r="C727" t="s">
        <v>2449</v>
      </c>
      <c r="D727" t="str">
        <f t="shared" si="12"/>
        <v>NH034603</v>
      </c>
    </row>
    <row r="728" spans="1:4" x14ac:dyDescent="0.25">
      <c r="A728" t="s">
        <v>2506</v>
      </c>
      <c r="B728" t="s">
        <v>2447</v>
      </c>
      <c r="C728" t="s">
        <v>2481</v>
      </c>
      <c r="D728" t="str">
        <f t="shared" si="12"/>
        <v>NM034603</v>
      </c>
    </row>
    <row r="729" spans="1:4" x14ac:dyDescent="0.25">
      <c r="A729" t="s">
        <v>2506</v>
      </c>
      <c r="B729" t="s">
        <v>2448</v>
      </c>
      <c r="C729" t="s">
        <v>2481</v>
      </c>
      <c r="D729" t="str">
        <f t="shared" si="12"/>
        <v>NM034604</v>
      </c>
    </row>
    <row r="730" spans="1:4" x14ac:dyDescent="0.25">
      <c r="A730" t="s">
        <v>2506</v>
      </c>
      <c r="B730" t="s">
        <v>2447</v>
      </c>
      <c r="C730" t="s">
        <v>2446</v>
      </c>
      <c r="D730" t="str">
        <f t="shared" si="12"/>
        <v>NO034603</v>
      </c>
    </row>
    <row r="731" spans="1:4" x14ac:dyDescent="0.25">
      <c r="A731" t="s">
        <v>2506</v>
      </c>
      <c r="B731" t="s">
        <v>2448</v>
      </c>
      <c r="C731" t="s">
        <v>2446</v>
      </c>
      <c r="D731" t="str">
        <f t="shared" si="12"/>
        <v>NO034604</v>
      </c>
    </row>
    <row r="732" spans="1:4" x14ac:dyDescent="0.25">
      <c r="A732" t="s">
        <v>2506</v>
      </c>
      <c r="B732" t="s">
        <v>2438</v>
      </c>
      <c r="C732" t="s">
        <v>2446</v>
      </c>
      <c r="D732" t="str">
        <f t="shared" si="12"/>
        <v>NO034605</v>
      </c>
    </row>
    <row r="733" spans="1:4" x14ac:dyDescent="0.25">
      <c r="A733" t="s">
        <v>2506</v>
      </c>
      <c r="B733" t="s">
        <v>2447</v>
      </c>
      <c r="C733" t="s">
        <v>2452</v>
      </c>
      <c r="D733" t="str">
        <f t="shared" si="12"/>
        <v>NT034603</v>
      </c>
    </row>
    <row r="734" spans="1:4" x14ac:dyDescent="0.25">
      <c r="A734" t="s">
        <v>2506</v>
      </c>
      <c r="B734" t="s">
        <v>2448</v>
      </c>
      <c r="C734" t="s">
        <v>2452</v>
      </c>
      <c r="D734" t="str">
        <f t="shared" si="12"/>
        <v>NT034604</v>
      </c>
    </row>
    <row r="735" spans="1:4" x14ac:dyDescent="0.25">
      <c r="A735" t="s">
        <v>2506</v>
      </c>
      <c r="B735" t="s">
        <v>2438</v>
      </c>
      <c r="C735" t="s">
        <v>2452</v>
      </c>
      <c r="D735" t="str">
        <f t="shared" si="12"/>
        <v>NT034605</v>
      </c>
    </row>
    <row r="736" spans="1:4" x14ac:dyDescent="0.25">
      <c r="A736" t="s">
        <v>2507</v>
      </c>
      <c r="B736" t="s">
        <v>2438</v>
      </c>
      <c r="C736" t="s">
        <v>2439</v>
      </c>
      <c r="D736" t="str">
        <f t="shared" si="12"/>
        <v>GS039105</v>
      </c>
    </row>
    <row r="737" spans="1:4" x14ac:dyDescent="0.25">
      <c r="A737" t="s">
        <v>2507</v>
      </c>
      <c r="B737" t="s">
        <v>2440</v>
      </c>
      <c r="C737" t="s">
        <v>2439</v>
      </c>
      <c r="D737" t="str">
        <f t="shared" si="12"/>
        <v>GS039107</v>
      </c>
    </row>
    <row r="738" spans="1:4" x14ac:dyDescent="0.25">
      <c r="A738" t="s">
        <v>2507</v>
      </c>
      <c r="B738" t="s">
        <v>2441</v>
      </c>
      <c r="C738" t="s">
        <v>2439</v>
      </c>
      <c r="D738" t="str">
        <f t="shared" si="12"/>
        <v>GS039109</v>
      </c>
    </row>
    <row r="739" spans="1:4" x14ac:dyDescent="0.25">
      <c r="A739" t="s">
        <v>2507</v>
      </c>
      <c r="B739" t="s">
        <v>2442</v>
      </c>
      <c r="C739" t="s">
        <v>2439</v>
      </c>
      <c r="D739" t="str">
        <f t="shared" si="12"/>
        <v>GS039111</v>
      </c>
    </row>
    <row r="740" spans="1:4" x14ac:dyDescent="0.25">
      <c r="A740" t="s">
        <v>2507</v>
      </c>
      <c r="B740" t="s">
        <v>2443</v>
      </c>
      <c r="C740" t="s">
        <v>2439</v>
      </c>
      <c r="D740" t="str">
        <f t="shared" si="12"/>
        <v>GS039112</v>
      </c>
    </row>
    <row r="741" spans="1:4" x14ac:dyDescent="0.25">
      <c r="A741" t="s">
        <v>2507</v>
      </c>
      <c r="B741" t="s">
        <v>2444</v>
      </c>
      <c r="C741" t="s">
        <v>2439</v>
      </c>
      <c r="D741" t="str">
        <f t="shared" si="12"/>
        <v>GS039113</v>
      </c>
    </row>
    <row r="742" spans="1:4" x14ac:dyDescent="0.25">
      <c r="A742" t="s">
        <v>2507</v>
      </c>
      <c r="B742" t="s">
        <v>2445</v>
      </c>
      <c r="C742" t="s">
        <v>2491</v>
      </c>
      <c r="D742" t="str">
        <f t="shared" si="12"/>
        <v>DS039102</v>
      </c>
    </row>
    <row r="743" spans="1:4" x14ac:dyDescent="0.25">
      <c r="A743" t="s">
        <v>2507</v>
      </c>
      <c r="B743" t="s">
        <v>2447</v>
      </c>
      <c r="C743" t="s">
        <v>2491</v>
      </c>
      <c r="D743" t="str">
        <f t="shared" si="12"/>
        <v>DS039103</v>
      </c>
    </row>
    <row r="744" spans="1:4" x14ac:dyDescent="0.25">
      <c r="A744" t="s">
        <v>2507</v>
      </c>
      <c r="B744" t="s">
        <v>2448</v>
      </c>
      <c r="C744" t="s">
        <v>2491</v>
      </c>
      <c r="D744" t="str">
        <f t="shared" si="12"/>
        <v>DS039104</v>
      </c>
    </row>
    <row r="745" spans="1:4" x14ac:dyDescent="0.25">
      <c r="A745" t="s">
        <v>2507</v>
      </c>
      <c r="B745" t="s">
        <v>2438</v>
      </c>
      <c r="C745" t="s">
        <v>2491</v>
      </c>
      <c r="D745" t="str">
        <f t="shared" si="12"/>
        <v>DS039105</v>
      </c>
    </row>
    <row r="746" spans="1:4" x14ac:dyDescent="0.25">
      <c r="A746" t="s">
        <v>2507</v>
      </c>
      <c r="B746" t="s">
        <v>2445</v>
      </c>
      <c r="C746" t="s">
        <v>2449</v>
      </c>
      <c r="D746" t="str">
        <f t="shared" si="12"/>
        <v>NH039102</v>
      </c>
    </row>
    <row r="747" spans="1:4" x14ac:dyDescent="0.25">
      <c r="A747" t="s">
        <v>2507</v>
      </c>
      <c r="B747" t="s">
        <v>2447</v>
      </c>
      <c r="C747" t="s">
        <v>2449</v>
      </c>
      <c r="D747" t="str">
        <f t="shared" si="12"/>
        <v>NH039103</v>
      </c>
    </row>
    <row r="748" spans="1:4" x14ac:dyDescent="0.25">
      <c r="A748" t="s">
        <v>2507</v>
      </c>
      <c r="B748" t="s">
        <v>2445</v>
      </c>
      <c r="C748" t="s">
        <v>2481</v>
      </c>
      <c r="D748" t="str">
        <f t="shared" si="12"/>
        <v>NM039102</v>
      </c>
    </row>
    <row r="749" spans="1:4" x14ac:dyDescent="0.25">
      <c r="A749" t="s">
        <v>2507</v>
      </c>
      <c r="B749" t="s">
        <v>2447</v>
      </c>
      <c r="C749" t="s">
        <v>2481</v>
      </c>
      <c r="D749" t="str">
        <f t="shared" si="12"/>
        <v>NM039103</v>
      </c>
    </row>
    <row r="750" spans="1:4" x14ac:dyDescent="0.25">
      <c r="A750" t="s">
        <v>2507</v>
      </c>
      <c r="B750" t="s">
        <v>2448</v>
      </c>
      <c r="C750" t="s">
        <v>2481</v>
      </c>
      <c r="D750" t="str">
        <f t="shared" si="12"/>
        <v>NM039104</v>
      </c>
    </row>
    <row r="751" spans="1:4" x14ac:dyDescent="0.25">
      <c r="A751" t="s">
        <v>2507</v>
      </c>
      <c r="B751" t="s">
        <v>2445</v>
      </c>
      <c r="C751" t="s">
        <v>2446</v>
      </c>
      <c r="D751" t="str">
        <f t="shared" si="12"/>
        <v>NO039102</v>
      </c>
    </row>
    <row r="752" spans="1:4" x14ac:dyDescent="0.25">
      <c r="A752" t="s">
        <v>2507</v>
      </c>
      <c r="B752" t="s">
        <v>2447</v>
      </c>
      <c r="C752" t="s">
        <v>2446</v>
      </c>
      <c r="D752" t="str">
        <f t="shared" si="12"/>
        <v>NO039103</v>
      </c>
    </row>
    <row r="753" spans="1:4" x14ac:dyDescent="0.25">
      <c r="A753" t="s">
        <v>2507</v>
      </c>
      <c r="B753" t="s">
        <v>2448</v>
      </c>
      <c r="C753" t="s">
        <v>2446</v>
      </c>
      <c r="D753" t="str">
        <f t="shared" si="12"/>
        <v>NO039104</v>
      </c>
    </row>
    <row r="754" spans="1:4" x14ac:dyDescent="0.25">
      <c r="A754" t="s">
        <v>2507</v>
      </c>
      <c r="B754" t="s">
        <v>2438</v>
      </c>
      <c r="C754" t="s">
        <v>2446</v>
      </c>
      <c r="D754" t="str">
        <f t="shared" si="12"/>
        <v>NO039105</v>
      </c>
    </row>
    <row r="755" spans="1:4" x14ac:dyDescent="0.25">
      <c r="A755" t="s">
        <v>2507</v>
      </c>
      <c r="B755" t="s">
        <v>2445</v>
      </c>
      <c r="C755" t="s">
        <v>2452</v>
      </c>
      <c r="D755" t="str">
        <f t="shared" si="12"/>
        <v>NT039102</v>
      </c>
    </row>
    <row r="756" spans="1:4" x14ac:dyDescent="0.25">
      <c r="A756" t="s">
        <v>2507</v>
      </c>
      <c r="B756" t="s">
        <v>2447</v>
      </c>
      <c r="C756" t="s">
        <v>2452</v>
      </c>
      <c r="D756" t="str">
        <f t="shared" si="12"/>
        <v>NT039103</v>
      </c>
    </row>
    <row r="757" spans="1:4" x14ac:dyDescent="0.25">
      <c r="A757" t="s">
        <v>2507</v>
      </c>
      <c r="B757" t="s">
        <v>2448</v>
      </c>
      <c r="C757" t="s">
        <v>2452</v>
      </c>
      <c r="D757" t="str">
        <f t="shared" si="12"/>
        <v>NT039104</v>
      </c>
    </row>
    <row r="758" spans="1:4" x14ac:dyDescent="0.25">
      <c r="A758" t="s">
        <v>2507</v>
      </c>
      <c r="B758" t="s">
        <v>2438</v>
      </c>
      <c r="C758" t="s">
        <v>2452</v>
      </c>
      <c r="D758" t="str">
        <f t="shared" si="12"/>
        <v>NT039105</v>
      </c>
    </row>
    <row r="759" spans="1:4" x14ac:dyDescent="0.25">
      <c r="A759" t="s">
        <v>2508</v>
      </c>
      <c r="B759" t="s">
        <v>2447</v>
      </c>
      <c r="C759" t="s">
        <v>2439</v>
      </c>
      <c r="D759" t="str">
        <f t="shared" si="12"/>
        <v>GS039903</v>
      </c>
    </row>
    <row r="760" spans="1:4" x14ac:dyDescent="0.25">
      <c r="A760" t="s">
        <v>2508</v>
      </c>
      <c r="B760" t="s">
        <v>2448</v>
      </c>
      <c r="C760" t="s">
        <v>2439</v>
      </c>
      <c r="D760" t="str">
        <f t="shared" si="12"/>
        <v>GS039904</v>
      </c>
    </row>
    <row r="761" spans="1:4" x14ac:dyDescent="0.25">
      <c r="A761" t="s">
        <v>2508</v>
      </c>
      <c r="B761" t="s">
        <v>2438</v>
      </c>
      <c r="C761" t="s">
        <v>2439</v>
      </c>
      <c r="D761" t="str">
        <f t="shared" si="12"/>
        <v>GS039905</v>
      </c>
    </row>
    <row r="762" spans="1:4" x14ac:dyDescent="0.25">
      <c r="A762" t="s">
        <v>2508</v>
      </c>
      <c r="B762" t="s">
        <v>2465</v>
      </c>
      <c r="C762" t="s">
        <v>2439</v>
      </c>
      <c r="D762" t="str">
        <f t="shared" si="12"/>
        <v>GS039906</v>
      </c>
    </row>
    <row r="763" spans="1:4" x14ac:dyDescent="0.25">
      <c r="A763" t="s">
        <v>2508</v>
      </c>
      <c r="B763" t="s">
        <v>2440</v>
      </c>
      <c r="C763" t="s">
        <v>2439</v>
      </c>
      <c r="D763" t="str">
        <f t="shared" si="12"/>
        <v>GS039907</v>
      </c>
    </row>
    <row r="764" spans="1:4" x14ac:dyDescent="0.25">
      <c r="A764" t="s">
        <v>2508</v>
      </c>
      <c r="B764" t="s">
        <v>2467</v>
      </c>
      <c r="C764" t="s">
        <v>2439</v>
      </c>
      <c r="D764" t="str">
        <f t="shared" si="12"/>
        <v>GS039908</v>
      </c>
    </row>
    <row r="765" spans="1:4" x14ac:dyDescent="0.25">
      <c r="A765" t="s">
        <v>2508</v>
      </c>
      <c r="B765" t="s">
        <v>2441</v>
      </c>
      <c r="C765" t="s">
        <v>2439</v>
      </c>
      <c r="D765" t="str">
        <f t="shared" si="12"/>
        <v>GS039909</v>
      </c>
    </row>
    <row r="766" spans="1:4" x14ac:dyDescent="0.25">
      <c r="A766" t="s">
        <v>2508</v>
      </c>
      <c r="B766" t="s">
        <v>2473</v>
      </c>
      <c r="C766" t="s">
        <v>2439</v>
      </c>
      <c r="D766" t="str">
        <f t="shared" si="12"/>
        <v>GS039910</v>
      </c>
    </row>
    <row r="767" spans="1:4" x14ac:dyDescent="0.25">
      <c r="A767" t="s">
        <v>2508</v>
      </c>
      <c r="B767" t="s">
        <v>2450</v>
      </c>
      <c r="C767" t="s">
        <v>2469</v>
      </c>
      <c r="D767" t="str">
        <f t="shared" si="12"/>
        <v>DG039901</v>
      </c>
    </row>
    <row r="768" spans="1:4" x14ac:dyDescent="0.25">
      <c r="A768" t="s">
        <v>2508</v>
      </c>
      <c r="B768" t="s">
        <v>2445</v>
      </c>
      <c r="C768" t="s">
        <v>2469</v>
      </c>
      <c r="D768" t="str">
        <f t="shared" si="12"/>
        <v>DG039902</v>
      </c>
    </row>
    <row r="769" spans="1:4" x14ac:dyDescent="0.25">
      <c r="A769" t="s">
        <v>2508</v>
      </c>
      <c r="B769" t="s">
        <v>2447</v>
      </c>
      <c r="C769" t="s">
        <v>2469</v>
      </c>
      <c r="D769" t="str">
        <f t="shared" si="12"/>
        <v>DG039903</v>
      </c>
    </row>
    <row r="770" spans="1:4" x14ac:dyDescent="0.25">
      <c r="A770" t="s">
        <v>2508</v>
      </c>
      <c r="B770" t="s">
        <v>2448</v>
      </c>
      <c r="C770" t="s">
        <v>2469</v>
      </c>
      <c r="D770" t="str">
        <f t="shared" si="12"/>
        <v>DG039904</v>
      </c>
    </row>
    <row r="771" spans="1:4" x14ac:dyDescent="0.25">
      <c r="A771" t="s">
        <v>2508</v>
      </c>
      <c r="B771" t="s">
        <v>2438</v>
      </c>
      <c r="C771" t="s">
        <v>2469</v>
      </c>
      <c r="D771" t="str">
        <f t="shared" si="12"/>
        <v>DG039905</v>
      </c>
    </row>
    <row r="772" spans="1:4" x14ac:dyDescent="0.25">
      <c r="A772" t="s">
        <v>2508</v>
      </c>
      <c r="B772" t="s">
        <v>2450</v>
      </c>
      <c r="C772" t="s">
        <v>2491</v>
      </c>
      <c r="D772" t="str">
        <f t="shared" si="12"/>
        <v>DS039901</v>
      </c>
    </row>
    <row r="773" spans="1:4" x14ac:dyDescent="0.25">
      <c r="A773" t="s">
        <v>2508</v>
      </c>
      <c r="B773" t="s">
        <v>2445</v>
      </c>
      <c r="C773" t="s">
        <v>2491</v>
      </c>
      <c r="D773" t="str">
        <f t="shared" si="12"/>
        <v>DS039902</v>
      </c>
    </row>
    <row r="774" spans="1:4" x14ac:dyDescent="0.25">
      <c r="A774" t="s">
        <v>2508</v>
      </c>
      <c r="B774" t="s">
        <v>2447</v>
      </c>
      <c r="C774" t="s">
        <v>2491</v>
      </c>
      <c r="D774" t="str">
        <f t="shared" si="12"/>
        <v>DS039903</v>
      </c>
    </row>
    <row r="775" spans="1:4" x14ac:dyDescent="0.25">
      <c r="A775" t="s">
        <v>2508</v>
      </c>
      <c r="B775" t="s">
        <v>2450</v>
      </c>
      <c r="C775" t="s">
        <v>2459</v>
      </c>
      <c r="D775" t="str">
        <f t="shared" si="12"/>
        <v>NC039901</v>
      </c>
    </row>
    <row r="776" spans="1:4" x14ac:dyDescent="0.25">
      <c r="A776" t="s">
        <v>2508</v>
      </c>
      <c r="B776" t="s">
        <v>2445</v>
      </c>
      <c r="C776" t="s">
        <v>2459</v>
      </c>
      <c r="D776" t="str">
        <f t="shared" si="12"/>
        <v>NC039902</v>
      </c>
    </row>
    <row r="777" spans="1:4" x14ac:dyDescent="0.25">
      <c r="A777" t="s">
        <v>2508</v>
      </c>
      <c r="B777" t="s">
        <v>2447</v>
      </c>
      <c r="C777" t="s">
        <v>2459</v>
      </c>
      <c r="D777" t="str">
        <f t="shared" si="12"/>
        <v>NC039903</v>
      </c>
    </row>
    <row r="778" spans="1:4" x14ac:dyDescent="0.25">
      <c r="A778" t="s">
        <v>2508</v>
      </c>
      <c r="B778" t="s">
        <v>2450</v>
      </c>
      <c r="C778" t="s">
        <v>2449</v>
      </c>
      <c r="D778" t="str">
        <f t="shared" si="12"/>
        <v>NH039901</v>
      </c>
    </row>
    <row r="779" spans="1:4" x14ac:dyDescent="0.25">
      <c r="A779" t="s">
        <v>2508</v>
      </c>
      <c r="B779" t="s">
        <v>2445</v>
      </c>
      <c r="C779" t="s">
        <v>2449</v>
      </c>
      <c r="D779" t="str">
        <f t="shared" si="12"/>
        <v>NH039902</v>
      </c>
    </row>
    <row r="780" spans="1:4" x14ac:dyDescent="0.25">
      <c r="A780" t="s">
        <v>2508</v>
      </c>
      <c r="B780" t="s">
        <v>2450</v>
      </c>
      <c r="C780" t="s">
        <v>2446</v>
      </c>
      <c r="D780" t="str">
        <f t="shared" si="12"/>
        <v>NO039901</v>
      </c>
    </row>
    <row r="781" spans="1:4" x14ac:dyDescent="0.25">
      <c r="A781" t="s">
        <v>2508</v>
      </c>
      <c r="B781" t="s">
        <v>2445</v>
      </c>
      <c r="C781" t="s">
        <v>2446</v>
      </c>
      <c r="D781" t="str">
        <f t="shared" si="12"/>
        <v>NO039902</v>
      </c>
    </row>
    <row r="782" spans="1:4" x14ac:dyDescent="0.25">
      <c r="A782" t="s">
        <v>2508</v>
      </c>
      <c r="B782" t="s">
        <v>2447</v>
      </c>
      <c r="C782" t="s">
        <v>2446</v>
      </c>
      <c r="D782" t="str">
        <f t="shared" si="12"/>
        <v>NO039903</v>
      </c>
    </row>
    <row r="783" spans="1:4" x14ac:dyDescent="0.25">
      <c r="A783" t="s">
        <v>2508</v>
      </c>
      <c r="B783" t="s">
        <v>2450</v>
      </c>
      <c r="C783" t="s">
        <v>2509</v>
      </c>
      <c r="D783" t="str">
        <f t="shared" si="12"/>
        <v>NR039901</v>
      </c>
    </row>
    <row r="784" spans="1:4" x14ac:dyDescent="0.25">
      <c r="A784" t="s">
        <v>2508</v>
      </c>
      <c r="B784" t="s">
        <v>2445</v>
      </c>
      <c r="C784" t="s">
        <v>2509</v>
      </c>
      <c r="D784" t="str">
        <f t="shared" si="12"/>
        <v>NR039902</v>
      </c>
    </row>
    <row r="785" spans="1:4" x14ac:dyDescent="0.25">
      <c r="A785" t="s">
        <v>2508</v>
      </c>
      <c r="B785" t="s">
        <v>2447</v>
      </c>
      <c r="C785" t="s">
        <v>2509</v>
      </c>
      <c r="D785" t="str">
        <f t="shared" si="12"/>
        <v>NR039903</v>
      </c>
    </row>
    <row r="786" spans="1:4" x14ac:dyDescent="0.25">
      <c r="A786" t="s">
        <v>2508</v>
      </c>
      <c r="B786" t="s">
        <v>2450</v>
      </c>
      <c r="C786" t="s">
        <v>2452</v>
      </c>
      <c r="D786" t="str">
        <f t="shared" si="12"/>
        <v>NT039901</v>
      </c>
    </row>
    <row r="787" spans="1:4" x14ac:dyDescent="0.25">
      <c r="A787" t="s">
        <v>2508</v>
      </c>
      <c r="B787" t="s">
        <v>2445</v>
      </c>
      <c r="C787" t="s">
        <v>2452</v>
      </c>
      <c r="D787" t="str">
        <f t="shared" ref="D787:D850" si="13">C787&amp;A787&amp;B787</f>
        <v>NT039902</v>
      </c>
    </row>
    <row r="788" spans="1:4" x14ac:dyDescent="0.25">
      <c r="A788" t="s">
        <v>2508</v>
      </c>
      <c r="B788" t="s">
        <v>2447</v>
      </c>
      <c r="C788" t="s">
        <v>2452</v>
      </c>
      <c r="D788" t="str">
        <f t="shared" si="13"/>
        <v>NT039903</v>
      </c>
    </row>
    <row r="789" spans="1:4" x14ac:dyDescent="0.25">
      <c r="A789" t="s">
        <v>2510</v>
      </c>
      <c r="B789" t="s">
        <v>2440</v>
      </c>
      <c r="C789" t="s">
        <v>2439</v>
      </c>
      <c r="D789" t="str">
        <f t="shared" si="13"/>
        <v>GS040107</v>
      </c>
    </row>
    <row r="790" spans="1:4" x14ac:dyDescent="0.25">
      <c r="A790" t="s">
        <v>2510</v>
      </c>
      <c r="B790" t="s">
        <v>2441</v>
      </c>
      <c r="C790" t="s">
        <v>2439</v>
      </c>
      <c r="D790" t="str">
        <f t="shared" si="13"/>
        <v>GS040109</v>
      </c>
    </row>
    <row r="791" spans="1:4" x14ac:dyDescent="0.25">
      <c r="A791" t="s">
        <v>2510</v>
      </c>
      <c r="B791" t="s">
        <v>2442</v>
      </c>
      <c r="C791" t="s">
        <v>2439</v>
      </c>
      <c r="D791" t="str">
        <f t="shared" si="13"/>
        <v>GS040111</v>
      </c>
    </row>
    <row r="792" spans="1:4" x14ac:dyDescent="0.25">
      <c r="A792" t="s">
        <v>2510</v>
      </c>
      <c r="B792" t="s">
        <v>2443</v>
      </c>
      <c r="C792" t="s">
        <v>2439</v>
      </c>
      <c r="D792" t="str">
        <f t="shared" si="13"/>
        <v>GS040112</v>
      </c>
    </row>
    <row r="793" spans="1:4" x14ac:dyDescent="0.25">
      <c r="A793" t="s">
        <v>2510</v>
      </c>
      <c r="B793" t="s">
        <v>2444</v>
      </c>
      <c r="C793" t="s">
        <v>2439</v>
      </c>
      <c r="D793" t="str">
        <f t="shared" si="13"/>
        <v>GS040113</v>
      </c>
    </row>
    <row r="794" spans="1:4" x14ac:dyDescent="0.25">
      <c r="A794" t="s">
        <v>2510</v>
      </c>
      <c r="B794" t="s">
        <v>2445</v>
      </c>
      <c r="C794" t="s">
        <v>2455</v>
      </c>
      <c r="D794" t="str">
        <f t="shared" si="13"/>
        <v>DP040102</v>
      </c>
    </row>
    <row r="795" spans="1:4" x14ac:dyDescent="0.25">
      <c r="A795" t="s">
        <v>2510</v>
      </c>
      <c r="B795" t="s">
        <v>2447</v>
      </c>
      <c r="C795" t="s">
        <v>2455</v>
      </c>
      <c r="D795" t="str">
        <f t="shared" si="13"/>
        <v>DP040103</v>
      </c>
    </row>
    <row r="796" spans="1:4" x14ac:dyDescent="0.25">
      <c r="A796" t="s">
        <v>2510</v>
      </c>
      <c r="B796" t="s">
        <v>2448</v>
      </c>
      <c r="C796" t="s">
        <v>2455</v>
      </c>
      <c r="D796" t="str">
        <f t="shared" si="13"/>
        <v>DP040104</v>
      </c>
    </row>
    <row r="797" spans="1:4" x14ac:dyDescent="0.25">
      <c r="A797" t="s">
        <v>2510</v>
      </c>
      <c r="B797" t="s">
        <v>2445</v>
      </c>
      <c r="C797" t="s">
        <v>2457</v>
      </c>
      <c r="D797" t="str">
        <f t="shared" si="13"/>
        <v>ND040102</v>
      </c>
    </row>
    <row r="798" spans="1:4" x14ac:dyDescent="0.25">
      <c r="A798" t="s">
        <v>2510</v>
      </c>
      <c r="B798" t="s">
        <v>2447</v>
      </c>
      <c r="C798" t="s">
        <v>2457</v>
      </c>
      <c r="D798" t="str">
        <f t="shared" si="13"/>
        <v>ND040103</v>
      </c>
    </row>
    <row r="799" spans="1:4" x14ac:dyDescent="0.25">
      <c r="A799" t="s">
        <v>2510</v>
      </c>
      <c r="B799" t="s">
        <v>2448</v>
      </c>
      <c r="C799" t="s">
        <v>2457</v>
      </c>
      <c r="D799" t="str">
        <f t="shared" si="13"/>
        <v>ND040104</v>
      </c>
    </row>
    <row r="800" spans="1:4" x14ac:dyDescent="0.25">
      <c r="A800" t="s">
        <v>2510</v>
      </c>
      <c r="B800" t="s">
        <v>2445</v>
      </c>
      <c r="C800" t="s">
        <v>2481</v>
      </c>
      <c r="D800" t="str">
        <f t="shared" si="13"/>
        <v>NM040102</v>
      </c>
    </row>
    <row r="801" spans="1:4" x14ac:dyDescent="0.25">
      <c r="A801" t="s">
        <v>2510</v>
      </c>
      <c r="B801" t="s">
        <v>2447</v>
      </c>
      <c r="C801" t="s">
        <v>2481</v>
      </c>
      <c r="D801" t="str">
        <f t="shared" si="13"/>
        <v>NM040103</v>
      </c>
    </row>
    <row r="802" spans="1:4" x14ac:dyDescent="0.25">
      <c r="A802" t="s">
        <v>2510</v>
      </c>
      <c r="B802" t="s">
        <v>2448</v>
      </c>
      <c r="C802" t="s">
        <v>2481</v>
      </c>
      <c r="D802" t="str">
        <f t="shared" si="13"/>
        <v>NM040104</v>
      </c>
    </row>
    <row r="803" spans="1:4" x14ac:dyDescent="0.25">
      <c r="A803" t="s">
        <v>2510</v>
      </c>
      <c r="B803" t="s">
        <v>2445</v>
      </c>
      <c r="C803" t="s">
        <v>2454</v>
      </c>
      <c r="D803" t="str">
        <f t="shared" si="13"/>
        <v>NP040102</v>
      </c>
    </row>
    <row r="804" spans="1:4" x14ac:dyDescent="0.25">
      <c r="A804" t="s">
        <v>2510</v>
      </c>
      <c r="B804" t="s">
        <v>2447</v>
      </c>
      <c r="C804" t="s">
        <v>2454</v>
      </c>
      <c r="D804" t="str">
        <f t="shared" si="13"/>
        <v>NP040103</v>
      </c>
    </row>
    <row r="805" spans="1:4" x14ac:dyDescent="0.25">
      <c r="A805" t="s">
        <v>2511</v>
      </c>
      <c r="B805" t="s">
        <v>2448</v>
      </c>
      <c r="C805" t="s">
        <v>2439</v>
      </c>
      <c r="D805" t="str">
        <f t="shared" si="13"/>
        <v>GS040404</v>
      </c>
    </row>
    <row r="806" spans="1:4" x14ac:dyDescent="0.25">
      <c r="A806" t="s">
        <v>2511</v>
      </c>
      <c r="B806" t="s">
        <v>2438</v>
      </c>
      <c r="C806" t="s">
        <v>2439</v>
      </c>
      <c r="D806" t="str">
        <f t="shared" si="13"/>
        <v>GS040405</v>
      </c>
    </row>
    <row r="807" spans="1:4" x14ac:dyDescent="0.25">
      <c r="A807" t="s">
        <v>2511</v>
      </c>
      <c r="B807" t="s">
        <v>2465</v>
      </c>
      <c r="C807" t="s">
        <v>2439</v>
      </c>
      <c r="D807" t="str">
        <f t="shared" si="13"/>
        <v>GS040406</v>
      </c>
    </row>
    <row r="808" spans="1:4" x14ac:dyDescent="0.25">
      <c r="A808" t="s">
        <v>2511</v>
      </c>
      <c r="B808" t="s">
        <v>2440</v>
      </c>
      <c r="C808" t="s">
        <v>2439</v>
      </c>
      <c r="D808" t="str">
        <f t="shared" si="13"/>
        <v>GS040407</v>
      </c>
    </row>
    <row r="809" spans="1:4" x14ac:dyDescent="0.25">
      <c r="A809" t="s">
        <v>2511</v>
      </c>
      <c r="B809" t="s">
        <v>2467</v>
      </c>
      <c r="C809" t="s">
        <v>2439</v>
      </c>
      <c r="D809" t="str">
        <f t="shared" si="13"/>
        <v>GS040408</v>
      </c>
    </row>
    <row r="810" spans="1:4" x14ac:dyDescent="0.25">
      <c r="A810" t="s">
        <v>2511</v>
      </c>
      <c r="B810" t="s">
        <v>2441</v>
      </c>
      <c r="C810" t="s">
        <v>2439</v>
      </c>
      <c r="D810" t="str">
        <f t="shared" si="13"/>
        <v>GS040409</v>
      </c>
    </row>
    <row r="811" spans="1:4" x14ac:dyDescent="0.25">
      <c r="A811" t="s">
        <v>2511</v>
      </c>
      <c r="B811" t="s">
        <v>2473</v>
      </c>
      <c r="C811" t="s">
        <v>2439</v>
      </c>
      <c r="D811" t="str">
        <f t="shared" si="13"/>
        <v>GS040410</v>
      </c>
    </row>
    <row r="812" spans="1:4" x14ac:dyDescent="0.25">
      <c r="A812" t="s">
        <v>2511</v>
      </c>
      <c r="B812" t="s">
        <v>2442</v>
      </c>
      <c r="C812" t="s">
        <v>2439</v>
      </c>
      <c r="D812" t="str">
        <f t="shared" si="13"/>
        <v>GS040411</v>
      </c>
    </row>
    <row r="813" spans="1:4" x14ac:dyDescent="0.25">
      <c r="A813" t="s">
        <v>2512</v>
      </c>
      <c r="B813" t="s">
        <v>2465</v>
      </c>
      <c r="C813" t="s">
        <v>2439</v>
      </c>
      <c r="D813" t="str">
        <f t="shared" si="13"/>
        <v>GS046206</v>
      </c>
    </row>
    <row r="814" spans="1:4" x14ac:dyDescent="0.25">
      <c r="A814" t="s">
        <v>2512</v>
      </c>
      <c r="B814" t="s">
        <v>2440</v>
      </c>
      <c r="C814" t="s">
        <v>2439</v>
      </c>
      <c r="D814" t="str">
        <f t="shared" si="13"/>
        <v>GS046207</v>
      </c>
    </row>
    <row r="815" spans="1:4" x14ac:dyDescent="0.25">
      <c r="A815" t="s">
        <v>2512</v>
      </c>
      <c r="B815" t="s">
        <v>2467</v>
      </c>
      <c r="C815" t="s">
        <v>2439</v>
      </c>
      <c r="D815" t="str">
        <f t="shared" si="13"/>
        <v>GS046208</v>
      </c>
    </row>
    <row r="816" spans="1:4" x14ac:dyDescent="0.25">
      <c r="A816" t="s">
        <v>2512</v>
      </c>
      <c r="B816" t="s">
        <v>2441</v>
      </c>
      <c r="C816" t="s">
        <v>2439</v>
      </c>
      <c r="D816" t="str">
        <f t="shared" si="13"/>
        <v>GS046209</v>
      </c>
    </row>
    <row r="817" spans="1:4" x14ac:dyDescent="0.25">
      <c r="A817" t="s">
        <v>2512</v>
      </c>
      <c r="B817" t="s">
        <v>2473</v>
      </c>
      <c r="C817" t="s">
        <v>2439</v>
      </c>
      <c r="D817" t="str">
        <f t="shared" si="13"/>
        <v>GS046210</v>
      </c>
    </row>
    <row r="818" spans="1:4" x14ac:dyDescent="0.25">
      <c r="A818" t="s">
        <v>2512</v>
      </c>
      <c r="B818" t="s">
        <v>2442</v>
      </c>
      <c r="C818" t="s">
        <v>2439</v>
      </c>
      <c r="D818" t="str">
        <f t="shared" si="13"/>
        <v>GS046211</v>
      </c>
    </row>
    <row r="819" spans="1:4" x14ac:dyDescent="0.25">
      <c r="A819" t="s">
        <v>2513</v>
      </c>
      <c r="B819" t="s">
        <v>2447</v>
      </c>
      <c r="C819" t="s">
        <v>2439</v>
      </c>
      <c r="D819" t="str">
        <f t="shared" si="13"/>
        <v>GS049903</v>
      </c>
    </row>
    <row r="820" spans="1:4" x14ac:dyDescent="0.25">
      <c r="A820" t="s">
        <v>2513</v>
      </c>
      <c r="B820" t="s">
        <v>2448</v>
      </c>
      <c r="C820" t="s">
        <v>2439</v>
      </c>
      <c r="D820" t="str">
        <f t="shared" si="13"/>
        <v>GS049904</v>
      </c>
    </row>
    <row r="821" spans="1:4" x14ac:dyDescent="0.25">
      <c r="A821" t="s">
        <v>2513</v>
      </c>
      <c r="B821" t="s">
        <v>2438</v>
      </c>
      <c r="C821" t="s">
        <v>2439</v>
      </c>
      <c r="D821" t="str">
        <f t="shared" si="13"/>
        <v>GS049905</v>
      </c>
    </row>
    <row r="822" spans="1:4" x14ac:dyDescent="0.25">
      <c r="A822" t="s">
        <v>2513</v>
      </c>
      <c r="B822" t="s">
        <v>2465</v>
      </c>
      <c r="C822" t="s">
        <v>2439</v>
      </c>
      <c r="D822" t="str">
        <f t="shared" si="13"/>
        <v>GS049906</v>
      </c>
    </row>
    <row r="823" spans="1:4" x14ac:dyDescent="0.25">
      <c r="A823" t="s">
        <v>2513</v>
      </c>
      <c r="B823" t="s">
        <v>2440</v>
      </c>
      <c r="C823" t="s">
        <v>2439</v>
      </c>
      <c r="D823" t="str">
        <f t="shared" si="13"/>
        <v>GS049907</v>
      </c>
    </row>
    <row r="824" spans="1:4" x14ac:dyDescent="0.25">
      <c r="A824" t="s">
        <v>2513</v>
      </c>
      <c r="B824" t="s">
        <v>2467</v>
      </c>
      <c r="C824" t="s">
        <v>2439</v>
      </c>
      <c r="D824" t="str">
        <f t="shared" si="13"/>
        <v>GS049908</v>
      </c>
    </row>
    <row r="825" spans="1:4" x14ac:dyDescent="0.25">
      <c r="A825" t="s">
        <v>2513</v>
      </c>
      <c r="B825" t="s">
        <v>2441</v>
      </c>
      <c r="C825" t="s">
        <v>2439</v>
      </c>
      <c r="D825" t="str">
        <f t="shared" si="13"/>
        <v>GS049909</v>
      </c>
    </row>
    <row r="826" spans="1:4" x14ac:dyDescent="0.25">
      <c r="A826" t="s">
        <v>2513</v>
      </c>
      <c r="B826" t="s">
        <v>2473</v>
      </c>
      <c r="C826" t="s">
        <v>2439</v>
      </c>
      <c r="D826" t="str">
        <f t="shared" si="13"/>
        <v>GS049910</v>
      </c>
    </row>
    <row r="827" spans="1:4" x14ac:dyDescent="0.25">
      <c r="A827" t="s">
        <v>2513</v>
      </c>
      <c r="B827" t="s">
        <v>2450</v>
      </c>
      <c r="C827" t="s">
        <v>2454</v>
      </c>
      <c r="D827" t="str">
        <f t="shared" si="13"/>
        <v>NP049901</v>
      </c>
    </row>
    <row r="828" spans="1:4" x14ac:dyDescent="0.25">
      <c r="A828" t="s">
        <v>2513</v>
      </c>
      <c r="B828" t="s">
        <v>2445</v>
      </c>
      <c r="C828" t="s">
        <v>2454</v>
      </c>
      <c r="D828" t="str">
        <f t="shared" si="13"/>
        <v>NP049902</v>
      </c>
    </row>
    <row r="829" spans="1:4" x14ac:dyDescent="0.25">
      <c r="A829" t="s">
        <v>2514</v>
      </c>
      <c r="B829" t="s">
        <v>2438</v>
      </c>
      <c r="C829" t="s">
        <v>2439</v>
      </c>
      <c r="D829" t="str">
        <f t="shared" si="13"/>
        <v>GS050105</v>
      </c>
    </row>
    <row r="830" spans="1:4" x14ac:dyDescent="0.25">
      <c r="A830" t="s">
        <v>2514</v>
      </c>
      <c r="B830" t="s">
        <v>2440</v>
      </c>
      <c r="C830" t="s">
        <v>2439</v>
      </c>
      <c r="D830" t="str">
        <f t="shared" si="13"/>
        <v>GS050107</v>
      </c>
    </row>
    <row r="831" spans="1:4" x14ac:dyDescent="0.25">
      <c r="A831" t="s">
        <v>2514</v>
      </c>
      <c r="B831" t="s">
        <v>2441</v>
      </c>
      <c r="C831" t="s">
        <v>2439</v>
      </c>
      <c r="D831" t="str">
        <f t="shared" si="13"/>
        <v>GS050109</v>
      </c>
    </row>
    <row r="832" spans="1:4" x14ac:dyDescent="0.25">
      <c r="A832" t="s">
        <v>2514</v>
      </c>
      <c r="B832" t="s">
        <v>2442</v>
      </c>
      <c r="C832" t="s">
        <v>2439</v>
      </c>
      <c r="D832" t="str">
        <f t="shared" si="13"/>
        <v>GS050111</v>
      </c>
    </row>
    <row r="833" spans="1:4" x14ac:dyDescent="0.25">
      <c r="A833" t="s">
        <v>2514</v>
      </c>
      <c r="B833" t="s">
        <v>2443</v>
      </c>
      <c r="C833" t="s">
        <v>2439</v>
      </c>
      <c r="D833" t="str">
        <f t="shared" si="13"/>
        <v>GS050112</v>
      </c>
    </row>
    <row r="834" spans="1:4" x14ac:dyDescent="0.25">
      <c r="A834" t="s">
        <v>2514</v>
      </c>
      <c r="B834" t="s">
        <v>2444</v>
      </c>
      <c r="C834" t="s">
        <v>2439</v>
      </c>
      <c r="D834" t="str">
        <f t="shared" si="13"/>
        <v>GS050113</v>
      </c>
    </row>
    <row r="835" spans="1:4" x14ac:dyDescent="0.25">
      <c r="A835" t="s">
        <v>2514</v>
      </c>
      <c r="B835" t="s">
        <v>2463</v>
      </c>
      <c r="C835" t="s">
        <v>2439</v>
      </c>
      <c r="D835" t="str">
        <f t="shared" si="13"/>
        <v>GS050114</v>
      </c>
    </row>
    <row r="836" spans="1:4" x14ac:dyDescent="0.25">
      <c r="A836" t="s">
        <v>2514</v>
      </c>
      <c r="B836" t="s">
        <v>2464</v>
      </c>
      <c r="C836" t="s">
        <v>2439</v>
      </c>
      <c r="D836" t="str">
        <f t="shared" si="13"/>
        <v>GS050115</v>
      </c>
    </row>
    <row r="837" spans="1:4" x14ac:dyDescent="0.25">
      <c r="A837" t="s">
        <v>2514</v>
      </c>
      <c r="B837" t="s">
        <v>2450</v>
      </c>
      <c r="C837" t="s">
        <v>2451</v>
      </c>
      <c r="D837" t="str">
        <f t="shared" si="13"/>
        <v>DA050101</v>
      </c>
    </row>
    <row r="838" spans="1:4" x14ac:dyDescent="0.25">
      <c r="A838" t="s">
        <v>2514</v>
      </c>
      <c r="B838" t="s">
        <v>2445</v>
      </c>
      <c r="C838" t="s">
        <v>2451</v>
      </c>
      <c r="D838" t="str">
        <f t="shared" si="13"/>
        <v>DA050102</v>
      </c>
    </row>
    <row r="839" spans="1:4" x14ac:dyDescent="0.25">
      <c r="A839" t="s">
        <v>2514</v>
      </c>
      <c r="B839" t="s">
        <v>2447</v>
      </c>
      <c r="C839" t="s">
        <v>2451</v>
      </c>
      <c r="D839" t="str">
        <f t="shared" si="13"/>
        <v>DA050103</v>
      </c>
    </row>
    <row r="840" spans="1:4" x14ac:dyDescent="0.25">
      <c r="A840" t="s">
        <v>2514</v>
      </c>
      <c r="B840" t="s">
        <v>2450</v>
      </c>
      <c r="C840" t="s">
        <v>2455</v>
      </c>
      <c r="D840" t="str">
        <f t="shared" si="13"/>
        <v>DP050101</v>
      </c>
    </row>
    <row r="841" spans="1:4" x14ac:dyDescent="0.25">
      <c r="A841" t="s">
        <v>2514</v>
      </c>
      <c r="B841" t="s">
        <v>2445</v>
      </c>
      <c r="C841" t="s">
        <v>2455</v>
      </c>
      <c r="D841" t="str">
        <f t="shared" si="13"/>
        <v>DP050102</v>
      </c>
    </row>
    <row r="842" spans="1:4" x14ac:dyDescent="0.25">
      <c r="A842" t="s">
        <v>2514</v>
      </c>
      <c r="B842" t="s">
        <v>2447</v>
      </c>
      <c r="C842" t="s">
        <v>2455</v>
      </c>
      <c r="D842" t="str">
        <f t="shared" si="13"/>
        <v>DP050103</v>
      </c>
    </row>
    <row r="843" spans="1:4" x14ac:dyDescent="0.25">
      <c r="A843" t="s">
        <v>2514</v>
      </c>
      <c r="B843" t="s">
        <v>2448</v>
      </c>
      <c r="C843" t="s">
        <v>2455</v>
      </c>
      <c r="D843" t="str">
        <f t="shared" si="13"/>
        <v>DP050104</v>
      </c>
    </row>
    <row r="844" spans="1:4" x14ac:dyDescent="0.25">
      <c r="A844" t="s">
        <v>2514</v>
      </c>
      <c r="B844" t="s">
        <v>2445</v>
      </c>
      <c r="C844" t="s">
        <v>2449</v>
      </c>
      <c r="D844" t="str">
        <f t="shared" si="13"/>
        <v>NH050102</v>
      </c>
    </row>
    <row r="845" spans="1:4" x14ac:dyDescent="0.25">
      <c r="A845" t="s">
        <v>2514</v>
      </c>
      <c r="B845" t="s">
        <v>2447</v>
      </c>
      <c r="C845" t="s">
        <v>2449</v>
      </c>
      <c r="D845" t="str">
        <f t="shared" si="13"/>
        <v>NH050103</v>
      </c>
    </row>
    <row r="846" spans="1:4" x14ac:dyDescent="0.25">
      <c r="A846" t="s">
        <v>2514</v>
      </c>
      <c r="B846" t="s">
        <v>2448</v>
      </c>
      <c r="C846" t="s">
        <v>2449</v>
      </c>
      <c r="D846" t="str">
        <f t="shared" si="13"/>
        <v>NH050104</v>
      </c>
    </row>
    <row r="847" spans="1:4" x14ac:dyDescent="0.25">
      <c r="A847" t="s">
        <v>2514</v>
      </c>
      <c r="B847" t="s">
        <v>2445</v>
      </c>
      <c r="C847" t="s">
        <v>2481</v>
      </c>
      <c r="D847" t="str">
        <f t="shared" si="13"/>
        <v>NM050102</v>
      </c>
    </row>
    <row r="848" spans="1:4" x14ac:dyDescent="0.25">
      <c r="A848" t="s">
        <v>2514</v>
      </c>
      <c r="B848" t="s">
        <v>2447</v>
      </c>
      <c r="C848" t="s">
        <v>2481</v>
      </c>
      <c r="D848" t="str">
        <f t="shared" si="13"/>
        <v>NM050103</v>
      </c>
    </row>
    <row r="849" spans="1:4" x14ac:dyDescent="0.25">
      <c r="A849" t="s">
        <v>2514</v>
      </c>
      <c r="B849" t="s">
        <v>2448</v>
      </c>
      <c r="C849" t="s">
        <v>2481</v>
      </c>
      <c r="D849" t="str">
        <f t="shared" si="13"/>
        <v>NM050104</v>
      </c>
    </row>
    <row r="850" spans="1:4" x14ac:dyDescent="0.25">
      <c r="A850" t="s">
        <v>2514</v>
      </c>
      <c r="B850" t="s">
        <v>2438</v>
      </c>
      <c r="C850" t="s">
        <v>2481</v>
      </c>
      <c r="D850" t="str">
        <f t="shared" si="13"/>
        <v>NM050105</v>
      </c>
    </row>
    <row r="851" spans="1:4" x14ac:dyDescent="0.25">
      <c r="A851" t="s">
        <v>2514</v>
      </c>
      <c r="B851" t="s">
        <v>2445</v>
      </c>
      <c r="C851" t="s">
        <v>2446</v>
      </c>
      <c r="D851" t="str">
        <f t="shared" ref="D851:D914" si="14">C851&amp;A851&amp;B851</f>
        <v>NO050102</v>
      </c>
    </row>
    <row r="852" spans="1:4" x14ac:dyDescent="0.25">
      <c r="A852" t="s">
        <v>2514</v>
      </c>
      <c r="B852" t="s">
        <v>2447</v>
      </c>
      <c r="C852" t="s">
        <v>2446</v>
      </c>
      <c r="D852" t="str">
        <f t="shared" si="14"/>
        <v>NO050103</v>
      </c>
    </row>
    <row r="853" spans="1:4" x14ac:dyDescent="0.25">
      <c r="A853" t="s">
        <v>2514</v>
      </c>
      <c r="B853" t="s">
        <v>2448</v>
      </c>
      <c r="C853" t="s">
        <v>2446</v>
      </c>
      <c r="D853" t="str">
        <f t="shared" si="14"/>
        <v>NO050104</v>
      </c>
    </row>
    <row r="854" spans="1:4" x14ac:dyDescent="0.25">
      <c r="A854" t="s">
        <v>2514</v>
      </c>
      <c r="B854" t="s">
        <v>2438</v>
      </c>
      <c r="C854" t="s">
        <v>2446</v>
      </c>
      <c r="D854" t="str">
        <f t="shared" si="14"/>
        <v>NO050105</v>
      </c>
    </row>
    <row r="855" spans="1:4" x14ac:dyDescent="0.25">
      <c r="A855" t="s">
        <v>2514</v>
      </c>
      <c r="B855" t="s">
        <v>2465</v>
      </c>
      <c r="C855" t="s">
        <v>2446</v>
      </c>
      <c r="D855" t="str">
        <f t="shared" si="14"/>
        <v>NO050106</v>
      </c>
    </row>
    <row r="856" spans="1:4" x14ac:dyDescent="0.25">
      <c r="A856" t="s">
        <v>2514</v>
      </c>
      <c r="B856" t="s">
        <v>2445</v>
      </c>
      <c r="C856" t="s">
        <v>2452</v>
      </c>
      <c r="D856" t="str">
        <f t="shared" si="14"/>
        <v>NT050102</v>
      </c>
    </row>
    <row r="857" spans="1:4" x14ac:dyDescent="0.25">
      <c r="A857" t="s">
        <v>2514</v>
      </c>
      <c r="B857" t="s">
        <v>2447</v>
      </c>
      <c r="C857" t="s">
        <v>2452</v>
      </c>
      <c r="D857" t="str">
        <f t="shared" si="14"/>
        <v>NT050103</v>
      </c>
    </row>
    <row r="858" spans="1:4" x14ac:dyDescent="0.25">
      <c r="A858" t="s">
        <v>2514</v>
      </c>
      <c r="B858" t="s">
        <v>2448</v>
      </c>
      <c r="C858" t="s">
        <v>2452</v>
      </c>
      <c r="D858" t="str">
        <f t="shared" si="14"/>
        <v>NT050104</v>
      </c>
    </row>
    <row r="859" spans="1:4" x14ac:dyDescent="0.25">
      <c r="A859" t="s">
        <v>2514</v>
      </c>
      <c r="B859" t="s">
        <v>2438</v>
      </c>
      <c r="C859" t="s">
        <v>2452</v>
      </c>
      <c r="D859" t="str">
        <f t="shared" si="14"/>
        <v>NT050105</v>
      </c>
    </row>
    <row r="860" spans="1:4" x14ac:dyDescent="0.25">
      <c r="A860" t="s">
        <v>2514</v>
      </c>
      <c r="B860" t="s">
        <v>2465</v>
      </c>
      <c r="C860" t="s">
        <v>2452</v>
      </c>
      <c r="D860" t="str">
        <f t="shared" si="14"/>
        <v>NT050106</v>
      </c>
    </row>
    <row r="861" spans="1:4" x14ac:dyDescent="0.25">
      <c r="A861" t="s">
        <v>2515</v>
      </c>
      <c r="B861" t="s">
        <v>2448</v>
      </c>
      <c r="C861" t="s">
        <v>2439</v>
      </c>
      <c r="D861" t="str">
        <f t="shared" si="14"/>
        <v>GS050304</v>
      </c>
    </row>
    <row r="862" spans="1:4" x14ac:dyDescent="0.25">
      <c r="A862" t="s">
        <v>2515</v>
      </c>
      <c r="B862" t="s">
        <v>2438</v>
      </c>
      <c r="C862" t="s">
        <v>2439</v>
      </c>
      <c r="D862" t="str">
        <f t="shared" si="14"/>
        <v>GS050305</v>
      </c>
    </row>
    <row r="863" spans="1:4" x14ac:dyDescent="0.25">
      <c r="A863" t="s">
        <v>2515</v>
      </c>
      <c r="B863" t="s">
        <v>2465</v>
      </c>
      <c r="C863" t="s">
        <v>2439</v>
      </c>
      <c r="D863" t="str">
        <f t="shared" si="14"/>
        <v>GS050306</v>
      </c>
    </row>
    <row r="864" spans="1:4" x14ac:dyDescent="0.25">
      <c r="A864" t="s">
        <v>2515</v>
      </c>
      <c r="B864" t="s">
        <v>2440</v>
      </c>
      <c r="C864" t="s">
        <v>2439</v>
      </c>
      <c r="D864" t="str">
        <f t="shared" si="14"/>
        <v>GS050307</v>
      </c>
    </row>
    <row r="865" spans="1:4" x14ac:dyDescent="0.25">
      <c r="A865" t="s">
        <v>2515</v>
      </c>
      <c r="B865" t="s">
        <v>2467</v>
      </c>
      <c r="C865" t="s">
        <v>2439</v>
      </c>
      <c r="D865" t="str">
        <f t="shared" si="14"/>
        <v>GS050308</v>
      </c>
    </row>
    <row r="866" spans="1:4" x14ac:dyDescent="0.25">
      <c r="A866" t="s">
        <v>2515</v>
      </c>
      <c r="B866" t="s">
        <v>2441</v>
      </c>
      <c r="C866" t="s">
        <v>2439</v>
      </c>
      <c r="D866" t="str">
        <f t="shared" si="14"/>
        <v>GS050309</v>
      </c>
    </row>
    <row r="867" spans="1:4" x14ac:dyDescent="0.25">
      <c r="A867" t="s">
        <v>2515</v>
      </c>
      <c r="B867" t="s">
        <v>2445</v>
      </c>
      <c r="C867" t="s">
        <v>2469</v>
      </c>
      <c r="D867" t="str">
        <f t="shared" si="14"/>
        <v>DG050302</v>
      </c>
    </row>
    <row r="868" spans="1:4" x14ac:dyDescent="0.25">
      <c r="A868" t="s">
        <v>2515</v>
      </c>
      <c r="B868" t="s">
        <v>2447</v>
      </c>
      <c r="C868" t="s">
        <v>2469</v>
      </c>
      <c r="D868" t="str">
        <f t="shared" si="14"/>
        <v>DG050303</v>
      </c>
    </row>
    <row r="869" spans="1:4" x14ac:dyDescent="0.25">
      <c r="A869" t="s">
        <v>2515</v>
      </c>
      <c r="B869" t="s">
        <v>2448</v>
      </c>
      <c r="C869" t="s">
        <v>2469</v>
      </c>
      <c r="D869" t="str">
        <f t="shared" si="14"/>
        <v>DG050304</v>
      </c>
    </row>
    <row r="870" spans="1:4" x14ac:dyDescent="0.25">
      <c r="A870" t="s">
        <v>2515</v>
      </c>
      <c r="B870" t="s">
        <v>2438</v>
      </c>
      <c r="C870" t="s">
        <v>2469</v>
      </c>
      <c r="D870" t="str">
        <f t="shared" si="14"/>
        <v>DG050305</v>
      </c>
    </row>
    <row r="871" spans="1:4" x14ac:dyDescent="0.25">
      <c r="A871" t="s">
        <v>2515</v>
      </c>
      <c r="B871" t="s">
        <v>2450</v>
      </c>
      <c r="C871" t="s">
        <v>2459</v>
      </c>
      <c r="D871" t="str">
        <f t="shared" si="14"/>
        <v>NC050301</v>
      </c>
    </row>
    <row r="872" spans="1:4" x14ac:dyDescent="0.25">
      <c r="A872" t="s">
        <v>2515</v>
      </c>
      <c r="B872" t="s">
        <v>2445</v>
      </c>
      <c r="C872" t="s">
        <v>2459</v>
      </c>
      <c r="D872" t="str">
        <f t="shared" si="14"/>
        <v>NC050302</v>
      </c>
    </row>
    <row r="873" spans="1:4" x14ac:dyDescent="0.25">
      <c r="A873" t="s">
        <v>2515</v>
      </c>
      <c r="B873" t="s">
        <v>2447</v>
      </c>
      <c r="C873" t="s">
        <v>2459</v>
      </c>
      <c r="D873" t="str">
        <f t="shared" si="14"/>
        <v>NC050303</v>
      </c>
    </row>
    <row r="874" spans="1:4" x14ac:dyDescent="0.25">
      <c r="A874" t="s">
        <v>2515</v>
      </c>
      <c r="B874" t="s">
        <v>2450</v>
      </c>
      <c r="C874" t="s">
        <v>2470</v>
      </c>
      <c r="D874" t="str">
        <f t="shared" si="14"/>
        <v>NG050301</v>
      </c>
    </row>
    <row r="875" spans="1:4" x14ac:dyDescent="0.25">
      <c r="A875" t="s">
        <v>2515</v>
      </c>
      <c r="B875" t="s">
        <v>2445</v>
      </c>
      <c r="C875" t="s">
        <v>2470</v>
      </c>
      <c r="D875" t="str">
        <f t="shared" si="14"/>
        <v>NG050302</v>
      </c>
    </row>
    <row r="876" spans="1:4" x14ac:dyDescent="0.25">
      <c r="A876" t="s">
        <v>2515</v>
      </c>
      <c r="B876" t="s">
        <v>2447</v>
      </c>
      <c r="C876" t="s">
        <v>2470</v>
      </c>
      <c r="D876" t="str">
        <f t="shared" si="14"/>
        <v>NG050303</v>
      </c>
    </row>
    <row r="877" spans="1:4" x14ac:dyDescent="0.25">
      <c r="A877" t="s">
        <v>2515</v>
      </c>
      <c r="B877" t="s">
        <v>2448</v>
      </c>
      <c r="C877" t="s">
        <v>2470</v>
      </c>
      <c r="D877" t="str">
        <f t="shared" si="14"/>
        <v>NG050304</v>
      </c>
    </row>
    <row r="878" spans="1:4" x14ac:dyDescent="0.25">
      <c r="A878" t="s">
        <v>2516</v>
      </c>
      <c r="B878" t="s">
        <v>2438</v>
      </c>
      <c r="C878" t="s">
        <v>2439</v>
      </c>
      <c r="D878" t="str">
        <f t="shared" si="14"/>
        <v>GS051005</v>
      </c>
    </row>
    <row r="879" spans="1:4" x14ac:dyDescent="0.25">
      <c r="A879" t="s">
        <v>2516</v>
      </c>
      <c r="B879" t="s">
        <v>2440</v>
      </c>
      <c r="C879" t="s">
        <v>2439</v>
      </c>
      <c r="D879" t="str">
        <f t="shared" si="14"/>
        <v>GS051007</v>
      </c>
    </row>
    <row r="880" spans="1:4" x14ac:dyDescent="0.25">
      <c r="A880" t="s">
        <v>2516</v>
      </c>
      <c r="B880" t="s">
        <v>2441</v>
      </c>
      <c r="C880" t="s">
        <v>2439</v>
      </c>
      <c r="D880" t="str">
        <f t="shared" si="14"/>
        <v>GS051009</v>
      </c>
    </row>
    <row r="881" spans="1:4" x14ac:dyDescent="0.25">
      <c r="A881" t="s">
        <v>2516</v>
      </c>
      <c r="B881" t="s">
        <v>2442</v>
      </c>
      <c r="C881" t="s">
        <v>2439</v>
      </c>
      <c r="D881" t="str">
        <f t="shared" si="14"/>
        <v>GS051011</v>
      </c>
    </row>
    <row r="882" spans="1:4" x14ac:dyDescent="0.25">
      <c r="A882" t="s">
        <v>2516</v>
      </c>
      <c r="B882" t="s">
        <v>2443</v>
      </c>
      <c r="C882" t="s">
        <v>2439</v>
      </c>
      <c r="D882" t="str">
        <f t="shared" si="14"/>
        <v>GS051012</v>
      </c>
    </row>
    <row r="883" spans="1:4" x14ac:dyDescent="0.25">
      <c r="A883" t="s">
        <v>2516</v>
      </c>
      <c r="B883" t="s">
        <v>2444</v>
      </c>
      <c r="C883" t="s">
        <v>2439</v>
      </c>
      <c r="D883" t="str">
        <f t="shared" si="14"/>
        <v>GS051013</v>
      </c>
    </row>
    <row r="884" spans="1:4" x14ac:dyDescent="0.25">
      <c r="A884" t="s">
        <v>2516</v>
      </c>
      <c r="B884" t="s">
        <v>2463</v>
      </c>
      <c r="C884" t="s">
        <v>2439</v>
      </c>
      <c r="D884" t="str">
        <f t="shared" si="14"/>
        <v>GS051014</v>
      </c>
    </row>
    <row r="885" spans="1:4" x14ac:dyDescent="0.25">
      <c r="A885" t="s">
        <v>2516</v>
      </c>
      <c r="B885" t="s">
        <v>2464</v>
      </c>
      <c r="C885" t="s">
        <v>2439</v>
      </c>
      <c r="D885" t="str">
        <f t="shared" si="14"/>
        <v>GS051015</v>
      </c>
    </row>
    <row r="886" spans="1:4" x14ac:dyDescent="0.25">
      <c r="A886" t="s">
        <v>2516</v>
      </c>
      <c r="B886" t="s">
        <v>2445</v>
      </c>
      <c r="C886" t="s">
        <v>2451</v>
      </c>
      <c r="D886" t="str">
        <f t="shared" si="14"/>
        <v>DA051002</v>
      </c>
    </row>
    <row r="887" spans="1:4" x14ac:dyDescent="0.25">
      <c r="A887" t="s">
        <v>2516</v>
      </c>
      <c r="B887" t="s">
        <v>2447</v>
      </c>
      <c r="C887" t="s">
        <v>2451</v>
      </c>
      <c r="D887" t="str">
        <f t="shared" si="14"/>
        <v>DA051003</v>
      </c>
    </row>
    <row r="888" spans="1:4" x14ac:dyDescent="0.25">
      <c r="A888" t="s">
        <v>2516</v>
      </c>
      <c r="B888" t="s">
        <v>2448</v>
      </c>
      <c r="C888" t="s">
        <v>2451</v>
      </c>
      <c r="D888" t="str">
        <f t="shared" si="14"/>
        <v>DA051004</v>
      </c>
    </row>
    <row r="889" spans="1:4" x14ac:dyDescent="0.25">
      <c r="A889" t="s">
        <v>2516</v>
      </c>
      <c r="B889" t="s">
        <v>2438</v>
      </c>
      <c r="C889" t="s">
        <v>2451</v>
      </c>
      <c r="D889" t="str">
        <f t="shared" si="14"/>
        <v>DA051005</v>
      </c>
    </row>
    <row r="890" spans="1:4" x14ac:dyDescent="0.25">
      <c r="A890" t="s">
        <v>2516</v>
      </c>
      <c r="B890" t="s">
        <v>2465</v>
      </c>
      <c r="C890" t="s">
        <v>2451</v>
      </c>
      <c r="D890" t="str">
        <f t="shared" si="14"/>
        <v>DA051006</v>
      </c>
    </row>
    <row r="891" spans="1:4" x14ac:dyDescent="0.25">
      <c r="A891" t="s">
        <v>2516</v>
      </c>
      <c r="B891" t="s">
        <v>2445</v>
      </c>
      <c r="C891" t="s">
        <v>2455</v>
      </c>
      <c r="D891" t="str">
        <f t="shared" si="14"/>
        <v>DP051002</v>
      </c>
    </row>
    <row r="892" spans="1:4" x14ac:dyDescent="0.25">
      <c r="A892" t="s">
        <v>2516</v>
      </c>
      <c r="B892" t="s">
        <v>2447</v>
      </c>
      <c r="C892" t="s">
        <v>2455</v>
      </c>
      <c r="D892" t="str">
        <f t="shared" si="14"/>
        <v>DP051003</v>
      </c>
    </row>
    <row r="893" spans="1:4" x14ac:dyDescent="0.25">
      <c r="A893" t="s">
        <v>2516</v>
      </c>
      <c r="B893" t="s">
        <v>2448</v>
      </c>
      <c r="C893" t="s">
        <v>2455</v>
      </c>
      <c r="D893" t="str">
        <f t="shared" si="14"/>
        <v>DP051004</v>
      </c>
    </row>
    <row r="894" spans="1:4" x14ac:dyDescent="0.25">
      <c r="A894" t="s">
        <v>2516</v>
      </c>
      <c r="B894" t="s">
        <v>2438</v>
      </c>
      <c r="C894" t="s">
        <v>2455</v>
      </c>
      <c r="D894" t="str">
        <f t="shared" si="14"/>
        <v>DP051005</v>
      </c>
    </row>
    <row r="895" spans="1:4" x14ac:dyDescent="0.25">
      <c r="A895" t="s">
        <v>2516</v>
      </c>
      <c r="B895" t="s">
        <v>2445</v>
      </c>
      <c r="C895" t="s">
        <v>2449</v>
      </c>
      <c r="D895" t="str">
        <f t="shared" si="14"/>
        <v>NH051002</v>
      </c>
    </row>
    <row r="896" spans="1:4" x14ac:dyDescent="0.25">
      <c r="A896" t="s">
        <v>2516</v>
      </c>
      <c r="B896" t="s">
        <v>2447</v>
      </c>
      <c r="C896" t="s">
        <v>2449</v>
      </c>
      <c r="D896" t="str">
        <f t="shared" si="14"/>
        <v>NH051003</v>
      </c>
    </row>
    <row r="897" spans="1:4" x14ac:dyDescent="0.25">
      <c r="A897" t="s">
        <v>2516</v>
      </c>
      <c r="B897" t="s">
        <v>2448</v>
      </c>
      <c r="C897" t="s">
        <v>2449</v>
      </c>
      <c r="D897" t="str">
        <f t="shared" si="14"/>
        <v>NH051004</v>
      </c>
    </row>
    <row r="898" spans="1:4" x14ac:dyDescent="0.25">
      <c r="A898" t="s">
        <v>2516</v>
      </c>
      <c r="B898" t="s">
        <v>2445</v>
      </c>
      <c r="C898" t="s">
        <v>2481</v>
      </c>
      <c r="D898" t="str">
        <f t="shared" si="14"/>
        <v>NM051002</v>
      </c>
    </row>
    <row r="899" spans="1:4" x14ac:dyDescent="0.25">
      <c r="A899" t="s">
        <v>2516</v>
      </c>
      <c r="B899" t="s">
        <v>2447</v>
      </c>
      <c r="C899" t="s">
        <v>2481</v>
      </c>
      <c r="D899" t="str">
        <f t="shared" si="14"/>
        <v>NM051003</v>
      </c>
    </row>
    <row r="900" spans="1:4" x14ac:dyDescent="0.25">
      <c r="A900" t="s">
        <v>2516</v>
      </c>
      <c r="B900" t="s">
        <v>2448</v>
      </c>
      <c r="C900" t="s">
        <v>2481</v>
      </c>
      <c r="D900" t="str">
        <f t="shared" si="14"/>
        <v>NM051004</v>
      </c>
    </row>
    <row r="901" spans="1:4" x14ac:dyDescent="0.25">
      <c r="A901" t="s">
        <v>2516</v>
      </c>
      <c r="B901" t="s">
        <v>2438</v>
      </c>
      <c r="C901" t="s">
        <v>2481</v>
      </c>
      <c r="D901" t="str">
        <f t="shared" si="14"/>
        <v>NM051005</v>
      </c>
    </row>
    <row r="902" spans="1:4" x14ac:dyDescent="0.25">
      <c r="A902" t="s">
        <v>2516</v>
      </c>
      <c r="B902" t="s">
        <v>2445</v>
      </c>
      <c r="C902" t="s">
        <v>2446</v>
      </c>
      <c r="D902" t="str">
        <f t="shared" si="14"/>
        <v>NO051002</v>
      </c>
    </row>
    <row r="903" spans="1:4" x14ac:dyDescent="0.25">
      <c r="A903" t="s">
        <v>2516</v>
      </c>
      <c r="B903" t="s">
        <v>2447</v>
      </c>
      <c r="C903" t="s">
        <v>2446</v>
      </c>
      <c r="D903" t="str">
        <f t="shared" si="14"/>
        <v>NO051003</v>
      </c>
    </row>
    <row r="904" spans="1:4" x14ac:dyDescent="0.25">
      <c r="A904" t="s">
        <v>2516</v>
      </c>
      <c r="B904" t="s">
        <v>2448</v>
      </c>
      <c r="C904" t="s">
        <v>2446</v>
      </c>
      <c r="D904" t="str">
        <f t="shared" si="14"/>
        <v>NO051004</v>
      </c>
    </row>
    <row r="905" spans="1:4" x14ac:dyDescent="0.25">
      <c r="A905" t="s">
        <v>2516</v>
      </c>
      <c r="B905" t="s">
        <v>2438</v>
      </c>
      <c r="C905" t="s">
        <v>2446</v>
      </c>
      <c r="D905" t="str">
        <f t="shared" si="14"/>
        <v>NO051005</v>
      </c>
    </row>
    <row r="906" spans="1:4" x14ac:dyDescent="0.25">
      <c r="A906" t="s">
        <v>2516</v>
      </c>
      <c r="B906" t="s">
        <v>2465</v>
      </c>
      <c r="C906" t="s">
        <v>2446</v>
      </c>
      <c r="D906" t="str">
        <f t="shared" si="14"/>
        <v>NO051006</v>
      </c>
    </row>
    <row r="907" spans="1:4" x14ac:dyDescent="0.25">
      <c r="A907" t="s">
        <v>2516</v>
      </c>
      <c r="B907" t="s">
        <v>2445</v>
      </c>
      <c r="C907" t="s">
        <v>2452</v>
      </c>
      <c r="D907" t="str">
        <f t="shared" si="14"/>
        <v>NT051002</v>
      </c>
    </row>
    <row r="908" spans="1:4" x14ac:dyDescent="0.25">
      <c r="A908" t="s">
        <v>2516</v>
      </c>
      <c r="B908" t="s">
        <v>2447</v>
      </c>
      <c r="C908" t="s">
        <v>2452</v>
      </c>
      <c r="D908" t="str">
        <f t="shared" si="14"/>
        <v>NT051003</v>
      </c>
    </row>
    <row r="909" spans="1:4" x14ac:dyDescent="0.25">
      <c r="A909" t="s">
        <v>2516</v>
      </c>
      <c r="B909" t="s">
        <v>2448</v>
      </c>
      <c r="C909" t="s">
        <v>2452</v>
      </c>
      <c r="D909" t="str">
        <f t="shared" si="14"/>
        <v>NT051004</v>
      </c>
    </row>
    <row r="910" spans="1:4" x14ac:dyDescent="0.25">
      <c r="A910" t="s">
        <v>2516</v>
      </c>
      <c r="B910" t="s">
        <v>2438</v>
      </c>
      <c r="C910" t="s">
        <v>2452</v>
      </c>
      <c r="D910" t="str">
        <f t="shared" si="14"/>
        <v>NT051005</v>
      </c>
    </row>
    <row r="911" spans="1:4" x14ac:dyDescent="0.25">
      <c r="A911" t="s">
        <v>2516</v>
      </c>
      <c r="B911" t="s">
        <v>2465</v>
      </c>
      <c r="C911" t="s">
        <v>2452</v>
      </c>
      <c r="D911" t="str">
        <f t="shared" si="14"/>
        <v>NT051006</v>
      </c>
    </row>
    <row r="912" spans="1:4" x14ac:dyDescent="0.25">
      <c r="A912" t="s">
        <v>2517</v>
      </c>
      <c r="B912" t="s">
        <v>2440</v>
      </c>
      <c r="C912" t="s">
        <v>2439</v>
      </c>
      <c r="D912" t="str">
        <f t="shared" si="14"/>
        <v>GS051107</v>
      </c>
    </row>
    <row r="913" spans="1:4" x14ac:dyDescent="0.25">
      <c r="A913" t="s">
        <v>2517</v>
      </c>
      <c r="B913" t="s">
        <v>2441</v>
      </c>
      <c r="C913" t="s">
        <v>2439</v>
      </c>
      <c r="D913" t="str">
        <f t="shared" si="14"/>
        <v>GS051109</v>
      </c>
    </row>
    <row r="914" spans="1:4" x14ac:dyDescent="0.25">
      <c r="A914" t="s">
        <v>2517</v>
      </c>
      <c r="B914" t="s">
        <v>2442</v>
      </c>
      <c r="C914" t="s">
        <v>2439</v>
      </c>
      <c r="D914" t="str">
        <f t="shared" si="14"/>
        <v>GS051111</v>
      </c>
    </row>
    <row r="915" spans="1:4" x14ac:dyDescent="0.25">
      <c r="A915" t="s">
        <v>2517</v>
      </c>
      <c r="B915" t="s">
        <v>2443</v>
      </c>
      <c r="C915" t="s">
        <v>2439</v>
      </c>
      <c r="D915" t="str">
        <f t="shared" ref="D915:D978" si="15">C915&amp;A915&amp;B915</f>
        <v>GS051112</v>
      </c>
    </row>
    <row r="916" spans="1:4" x14ac:dyDescent="0.25">
      <c r="A916" t="s">
        <v>2517</v>
      </c>
      <c r="B916" t="s">
        <v>2444</v>
      </c>
      <c r="C916" t="s">
        <v>2439</v>
      </c>
      <c r="D916" t="str">
        <f t="shared" si="15"/>
        <v>GS051113</v>
      </c>
    </row>
    <row r="917" spans="1:4" x14ac:dyDescent="0.25">
      <c r="A917" t="s">
        <v>2517</v>
      </c>
      <c r="B917" t="s">
        <v>2445</v>
      </c>
      <c r="C917" t="s">
        <v>2449</v>
      </c>
      <c r="D917" t="str">
        <f t="shared" si="15"/>
        <v>NH051102</v>
      </c>
    </row>
    <row r="918" spans="1:4" x14ac:dyDescent="0.25">
      <c r="A918" t="s">
        <v>2517</v>
      </c>
      <c r="B918" t="s">
        <v>2447</v>
      </c>
      <c r="C918" t="s">
        <v>2449</v>
      </c>
      <c r="D918" t="str">
        <f t="shared" si="15"/>
        <v>NH051103</v>
      </c>
    </row>
    <row r="919" spans="1:4" x14ac:dyDescent="0.25">
      <c r="A919" t="s">
        <v>2517</v>
      </c>
      <c r="B919" t="s">
        <v>2445</v>
      </c>
      <c r="C919" t="s">
        <v>2452</v>
      </c>
      <c r="D919" t="str">
        <f t="shared" si="15"/>
        <v>NT051102</v>
      </c>
    </row>
    <row r="920" spans="1:4" x14ac:dyDescent="0.25">
      <c r="A920" t="s">
        <v>2517</v>
      </c>
      <c r="B920" t="s">
        <v>2447</v>
      </c>
      <c r="C920" t="s">
        <v>2452</v>
      </c>
      <c r="D920" t="str">
        <f t="shared" si="15"/>
        <v>NT051103</v>
      </c>
    </row>
    <row r="921" spans="1:4" x14ac:dyDescent="0.25">
      <c r="A921" t="s">
        <v>2517</v>
      </c>
      <c r="B921" t="s">
        <v>2448</v>
      </c>
      <c r="C921" t="s">
        <v>2452</v>
      </c>
      <c r="D921" t="str">
        <f t="shared" si="15"/>
        <v>NT051104</v>
      </c>
    </row>
    <row r="922" spans="1:4" x14ac:dyDescent="0.25">
      <c r="A922" t="s">
        <v>2517</v>
      </c>
      <c r="B922" t="s">
        <v>2438</v>
      </c>
      <c r="C922" t="s">
        <v>2452</v>
      </c>
      <c r="D922" t="str">
        <f t="shared" si="15"/>
        <v>NT051105</v>
      </c>
    </row>
    <row r="923" spans="1:4" x14ac:dyDescent="0.25">
      <c r="A923" t="s">
        <v>2518</v>
      </c>
      <c r="B923" t="s">
        <v>2448</v>
      </c>
      <c r="C923" t="s">
        <v>2439</v>
      </c>
      <c r="D923" t="str">
        <f t="shared" si="15"/>
        <v>GS052504</v>
      </c>
    </row>
    <row r="924" spans="1:4" x14ac:dyDescent="0.25">
      <c r="A924" t="s">
        <v>2518</v>
      </c>
      <c r="B924" t="s">
        <v>2438</v>
      </c>
      <c r="C924" t="s">
        <v>2439</v>
      </c>
      <c r="D924" t="str">
        <f t="shared" si="15"/>
        <v>GS052505</v>
      </c>
    </row>
    <row r="925" spans="1:4" x14ac:dyDescent="0.25">
      <c r="A925" t="s">
        <v>2518</v>
      </c>
      <c r="B925" t="s">
        <v>2465</v>
      </c>
      <c r="C925" t="s">
        <v>2439</v>
      </c>
      <c r="D925" t="str">
        <f t="shared" si="15"/>
        <v>GS052506</v>
      </c>
    </row>
    <row r="926" spans="1:4" x14ac:dyDescent="0.25">
      <c r="A926" t="s">
        <v>2518</v>
      </c>
      <c r="B926" t="s">
        <v>2440</v>
      </c>
      <c r="C926" t="s">
        <v>2439</v>
      </c>
      <c r="D926" t="str">
        <f t="shared" si="15"/>
        <v>GS052507</v>
      </c>
    </row>
    <row r="927" spans="1:4" x14ac:dyDescent="0.25">
      <c r="A927" t="s">
        <v>2518</v>
      </c>
      <c r="B927" t="s">
        <v>2467</v>
      </c>
      <c r="C927" t="s">
        <v>2439</v>
      </c>
      <c r="D927" t="str">
        <f t="shared" si="15"/>
        <v>GS052508</v>
      </c>
    </row>
    <row r="928" spans="1:4" x14ac:dyDescent="0.25">
      <c r="A928" t="s">
        <v>2518</v>
      </c>
      <c r="B928" t="s">
        <v>2441</v>
      </c>
      <c r="C928" t="s">
        <v>2439</v>
      </c>
      <c r="D928" t="str">
        <f t="shared" si="15"/>
        <v>GS052509</v>
      </c>
    </row>
    <row r="929" spans="1:4" x14ac:dyDescent="0.25">
      <c r="A929" t="s">
        <v>2519</v>
      </c>
      <c r="B929" t="s">
        <v>2438</v>
      </c>
      <c r="C929" t="s">
        <v>2439</v>
      </c>
      <c r="D929" t="str">
        <f t="shared" si="15"/>
        <v>GS054405</v>
      </c>
    </row>
    <row r="930" spans="1:4" x14ac:dyDescent="0.25">
      <c r="A930" t="s">
        <v>2519</v>
      </c>
      <c r="B930" t="s">
        <v>2465</v>
      </c>
      <c r="C930" t="s">
        <v>2439</v>
      </c>
      <c r="D930" t="str">
        <f t="shared" si="15"/>
        <v>GS054406</v>
      </c>
    </row>
    <row r="931" spans="1:4" x14ac:dyDescent="0.25">
      <c r="A931" t="s">
        <v>2519</v>
      </c>
      <c r="B931" t="s">
        <v>2440</v>
      </c>
      <c r="C931" t="s">
        <v>2439</v>
      </c>
      <c r="D931" t="str">
        <f t="shared" si="15"/>
        <v>GS054407</v>
      </c>
    </row>
    <row r="932" spans="1:4" x14ac:dyDescent="0.25">
      <c r="A932" t="s">
        <v>2520</v>
      </c>
      <c r="B932" t="s">
        <v>2448</v>
      </c>
      <c r="C932" t="s">
        <v>2439</v>
      </c>
      <c r="D932" t="str">
        <f t="shared" si="15"/>
        <v>GS054504</v>
      </c>
    </row>
    <row r="933" spans="1:4" x14ac:dyDescent="0.25">
      <c r="A933" t="s">
        <v>2520</v>
      </c>
      <c r="B933" t="s">
        <v>2438</v>
      </c>
      <c r="C933" t="s">
        <v>2439</v>
      </c>
      <c r="D933" t="str">
        <f t="shared" si="15"/>
        <v>GS054505</v>
      </c>
    </row>
    <row r="934" spans="1:4" x14ac:dyDescent="0.25">
      <c r="A934" t="s">
        <v>2520</v>
      </c>
      <c r="B934" t="s">
        <v>2465</v>
      </c>
      <c r="C934" t="s">
        <v>2439</v>
      </c>
      <c r="D934" t="str">
        <f t="shared" si="15"/>
        <v>GS054506</v>
      </c>
    </row>
    <row r="935" spans="1:4" x14ac:dyDescent="0.25">
      <c r="A935" t="s">
        <v>2520</v>
      </c>
      <c r="B935" t="s">
        <v>2440</v>
      </c>
      <c r="C935" t="s">
        <v>2439</v>
      </c>
      <c r="D935" t="str">
        <f t="shared" si="15"/>
        <v>GS054507</v>
      </c>
    </row>
    <row r="936" spans="1:4" x14ac:dyDescent="0.25">
      <c r="A936" t="s">
        <v>2521</v>
      </c>
      <c r="B936" t="s">
        <v>2438</v>
      </c>
      <c r="C936" t="s">
        <v>2439</v>
      </c>
      <c r="D936" t="str">
        <f t="shared" si="15"/>
        <v>GS056005</v>
      </c>
    </row>
    <row r="937" spans="1:4" x14ac:dyDescent="0.25">
      <c r="A937" t="s">
        <v>2521</v>
      </c>
      <c r="B937" t="s">
        <v>2440</v>
      </c>
      <c r="C937" t="s">
        <v>2439</v>
      </c>
      <c r="D937" t="str">
        <f t="shared" si="15"/>
        <v>GS056007</v>
      </c>
    </row>
    <row r="938" spans="1:4" x14ac:dyDescent="0.25">
      <c r="A938" t="s">
        <v>2521</v>
      </c>
      <c r="B938" t="s">
        <v>2441</v>
      </c>
      <c r="C938" t="s">
        <v>2439</v>
      </c>
      <c r="D938" t="str">
        <f t="shared" si="15"/>
        <v>GS056009</v>
      </c>
    </row>
    <row r="939" spans="1:4" x14ac:dyDescent="0.25">
      <c r="A939" t="s">
        <v>2521</v>
      </c>
      <c r="B939" t="s">
        <v>2442</v>
      </c>
      <c r="C939" t="s">
        <v>2439</v>
      </c>
      <c r="D939" t="str">
        <f t="shared" si="15"/>
        <v>GS056011</v>
      </c>
    </row>
    <row r="940" spans="1:4" x14ac:dyDescent="0.25">
      <c r="A940" t="s">
        <v>2521</v>
      </c>
      <c r="B940" t="s">
        <v>2443</v>
      </c>
      <c r="C940" t="s">
        <v>2439</v>
      </c>
      <c r="D940" t="str">
        <f t="shared" si="15"/>
        <v>GS056012</v>
      </c>
    </row>
    <row r="941" spans="1:4" x14ac:dyDescent="0.25">
      <c r="A941" t="s">
        <v>2521</v>
      </c>
      <c r="B941" t="s">
        <v>2444</v>
      </c>
      <c r="C941" t="s">
        <v>2439</v>
      </c>
      <c r="D941" t="str">
        <f t="shared" si="15"/>
        <v>GS056013</v>
      </c>
    </row>
    <row r="942" spans="1:4" x14ac:dyDescent="0.25">
      <c r="A942" t="s">
        <v>2521</v>
      </c>
      <c r="B942" t="s">
        <v>2463</v>
      </c>
      <c r="C942" t="s">
        <v>2439</v>
      </c>
      <c r="D942" t="str">
        <f t="shared" si="15"/>
        <v>GS056014</v>
      </c>
    </row>
    <row r="943" spans="1:4" x14ac:dyDescent="0.25">
      <c r="A943" t="s">
        <v>2521</v>
      </c>
      <c r="B943" t="s">
        <v>2464</v>
      </c>
      <c r="C943" t="s">
        <v>2439</v>
      </c>
      <c r="D943" t="str">
        <f t="shared" si="15"/>
        <v>GS056015</v>
      </c>
    </row>
    <row r="944" spans="1:4" x14ac:dyDescent="0.25">
      <c r="A944" t="s">
        <v>2522</v>
      </c>
      <c r="B944" t="s">
        <v>2441</v>
      </c>
      <c r="C944" t="s">
        <v>2439</v>
      </c>
      <c r="D944" t="str">
        <f t="shared" si="15"/>
        <v>GS057009</v>
      </c>
    </row>
    <row r="945" spans="1:4" x14ac:dyDescent="0.25">
      <c r="A945" t="s">
        <v>2522</v>
      </c>
      <c r="B945" t="s">
        <v>2442</v>
      </c>
      <c r="C945" t="s">
        <v>2439</v>
      </c>
      <c r="D945" t="str">
        <f t="shared" si="15"/>
        <v>GS057011</v>
      </c>
    </row>
    <row r="946" spans="1:4" x14ac:dyDescent="0.25">
      <c r="A946" t="s">
        <v>2522</v>
      </c>
      <c r="B946" t="s">
        <v>2443</v>
      </c>
      <c r="C946" t="s">
        <v>2439</v>
      </c>
      <c r="D946" t="str">
        <f t="shared" si="15"/>
        <v>GS057012</v>
      </c>
    </row>
    <row r="947" spans="1:4" x14ac:dyDescent="0.25">
      <c r="A947" t="s">
        <v>2522</v>
      </c>
      <c r="B947" t="s">
        <v>2444</v>
      </c>
      <c r="C947" t="s">
        <v>2439</v>
      </c>
      <c r="D947" t="str">
        <f t="shared" si="15"/>
        <v>GS057013</v>
      </c>
    </row>
    <row r="948" spans="1:4" x14ac:dyDescent="0.25">
      <c r="A948" t="s">
        <v>2523</v>
      </c>
      <c r="B948" t="s">
        <v>2447</v>
      </c>
      <c r="C948" t="s">
        <v>2439</v>
      </c>
      <c r="D948" t="str">
        <f t="shared" si="15"/>
        <v>GS059903</v>
      </c>
    </row>
    <row r="949" spans="1:4" x14ac:dyDescent="0.25">
      <c r="A949" t="s">
        <v>2523</v>
      </c>
      <c r="B949" t="s">
        <v>2448</v>
      </c>
      <c r="C949" t="s">
        <v>2439</v>
      </c>
      <c r="D949" t="str">
        <f t="shared" si="15"/>
        <v>GS059904</v>
      </c>
    </row>
    <row r="950" spans="1:4" x14ac:dyDescent="0.25">
      <c r="A950" t="s">
        <v>2523</v>
      </c>
      <c r="B950" t="s">
        <v>2438</v>
      </c>
      <c r="C950" t="s">
        <v>2439</v>
      </c>
      <c r="D950" t="str">
        <f t="shared" si="15"/>
        <v>GS059905</v>
      </c>
    </row>
    <row r="951" spans="1:4" x14ac:dyDescent="0.25">
      <c r="A951" t="s">
        <v>2523</v>
      </c>
      <c r="B951" t="s">
        <v>2465</v>
      </c>
      <c r="C951" t="s">
        <v>2439</v>
      </c>
      <c r="D951" t="str">
        <f t="shared" si="15"/>
        <v>GS059906</v>
      </c>
    </row>
    <row r="952" spans="1:4" x14ac:dyDescent="0.25">
      <c r="A952" t="s">
        <v>2523</v>
      </c>
      <c r="B952" t="s">
        <v>2440</v>
      </c>
      <c r="C952" t="s">
        <v>2439</v>
      </c>
      <c r="D952" t="str">
        <f t="shared" si="15"/>
        <v>GS059907</v>
      </c>
    </row>
    <row r="953" spans="1:4" x14ac:dyDescent="0.25">
      <c r="A953" t="s">
        <v>2523</v>
      </c>
      <c r="B953" t="s">
        <v>2467</v>
      </c>
      <c r="C953" t="s">
        <v>2439</v>
      </c>
      <c r="D953" t="str">
        <f t="shared" si="15"/>
        <v>GS059908</v>
      </c>
    </row>
    <row r="954" spans="1:4" x14ac:dyDescent="0.25">
      <c r="A954" t="s">
        <v>2523</v>
      </c>
      <c r="B954" t="s">
        <v>2441</v>
      </c>
      <c r="C954" t="s">
        <v>2439</v>
      </c>
      <c r="D954" t="str">
        <f t="shared" si="15"/>
        <v>GS059909</v>
      </c>
    </row>
    <row r="955" spans="1:4" x14ac:dyDescent="0.25">
      <c r="A955" t="s">
        <v>2523</v>
      </c>
      <c r="B955" t="s">
        <v>2473</v>
      </c>
      <c r="C955" t="s">
        <v>2439</v>
      </c>
      <c r="D955" t="str">
        <f t="shared" si="15"/>
        <v>GS059910</v>
      </c>
    </row>
    <row r="956" spans="1:4" x14ac:dyDescent="0.25">
      <c r="A956" t="s">
        <v>2523</v>
      </c>
      <c r="B956" t="s">
        <v>2450</v>
      </c>
      <c r="C956" t="s">
        <v>2451</v>
      </c>
      <c r="D956" t="str">
        <f t="shared" si="15"/>
        <v>DA059901</v>
      </c>
    </row>
    <row r="957" spans="1:4" x14ac:dyDescent="0.25">
      <c r="A957" t="s">
        <v>2523</v>
      </c>
      <c r="B957" t="s">
        <v>2445</v>
      </c>
      <c r="C957" t="s">
        <v>2451</v>
      </c>
      <c r="D957" t="str">
        <f t="shared" si="15"/>
        <v>DA059902</v>
      </c>
    </row>
    <row r="958" spans="1:4" x14ac:dyDescent="0.25">
      <c r="A958" t="s">
        <v>2523</v>
      </c>
      <c r="B958" t="s">
        <v>2447</v>
      </c>
      <c r="C958" t="s">
        <v>2451</v>
      </c>
      <c r="D958" t="str">
        <f t="shared" si="15"/>
        <v>DA059903</v>
      </c>
    </row>
    <row r="959" spans="1:4" x14ac:dyDescent="0.25">
      <c r="A959" t="s">
        <v>2523</v>
      </c>
      <c r="B959" t="s">
        <v>2450</v>
      </c>
      <c r="C959" t="s">
        <v>2452</v>
      </c>
      <c r="D959" t="str">
        <f t="shared" si="15"/>
        <v>NT059901</v>
      </c>
    </row>
    <row r="960" spans="1:4" x14ac:dyDescent="0.25">
      <c r="A960" t="s">
        <v>2523</v>
      </c>
      <c r="B960" t="s">
        <v>2445</v>
      </c>
      <c r="C960" t="s">
        <v>2452</v>
      </c>
      <c r="D960" t="str">
        <f t="shared" si="15"/>
        <v>NT059902</v>
      </c>
    </row>
    <row r="961" spans="1:4" x14ac:dyDescent="0.25">
      <c r="A961" t="s">
        <v>2523</v>
      </c>
      <c r="B961" t="s">
        <v>2447</v>
      </c>
      <c r="C961" t="s">
        <v>2452</v>
      </c>
      <c r="D961" t="str">
        <f t="shared" si="15"/>
        <v>NT059903</v>
      </c>
    </row>
    <row r="962" spans="1:4" x14ac:dyDescent="0.25">
      <c r="A962" t="s">
        <v>2524</v>
      </c>
      <c r="B962" t="s">
        <v>2447</v>
      </c>
      <c r="C962" t="s">
        <v>2439</v>
      </c>
      <c r="D962" t="str">
        <f t="shared" si="15"/>
        <v>GS064003</v>
      </c>
    </row>
    <row r="963" spans="1:4" x14ac:dyDescent="0.25">
      <c r="A963" t="s">
        <v>2524</v>
      </c>
      <c r="B963" t="s">
        <v>2448</v>
      </c>
      <c r="C963" t="s">
        <v>2439</v>
      </c>
      <c r="D963" t="str">
        <f t="shared" si="15"/>
        <v>GS064004</v>
      </c>
    </row>
    <row r="964" spans="1:4" x14ac:dyDescent="0.25">
      <c r="A964" t="s">
        <v>2524</v>
      </c>
      <c r="B964" t="s">
        <v>2438</v>
      </c>
      <c r="C964" t="s">
        <v>2439</v>
      </c>
      <c r="D964" t="str">
        <f t="shared" si="15"/>
        <v>GS064005</v>
      </c>
    </row>
    <row r="965" spans="1:4" x14ac:dyDescent="0.25">
      <c r="A965" t="s">
        <v>2524</v>
      </c>
      <c r="B965" t="s">
        <v>2465</v>
      </c>
      <c r="C965" t="s">
        <v>2439</v>
      </c>
      <c r="D965" t="str">
        <f t="shared" si="15"/>
        <v>GS064006</v>
      </c>
    </row>
    <row r="966" spans="1:4" x14ac:dyDescent="0.25">
      <c r="A966" t="s">
        <v>2524</v>
      </c>
      <c r="B966" t="s">
        <v>2440</v>
      </c>
      <c r="C966" t="s">
        <v>2439</v>
      </c>
      <c r="D966" t="str">
        <f t="shared" si="15"/>
        <v>GS064007</v>
      </c>
    </row>
    <row r="967" spans="1:4" x14ac:dyDescent="0.25">
      <c r="A967" t="s">
        <v>2524</v>
      </c>
      <c r="B967" t="s">
        <v>2467</v>
      </c>
      <c r="C967" t="s">
        <v>2439</v>
      </c>
      <c r="D967" t="str">
        <f t="shared" si="15"/>
        <v>GS064008</v>
      </c>
    </row>
    <row r="968" spans="1:4" x14ac:dyDescent="0.25">
      <c r="A968" t="s">
        <v>2524</v>
      </c>
      <c r="B968" t="s">
        <v>2441</v>
      </c>
      <c r="C968" t="s">
        <v>2439</v>
      </c>
      <c r="D968" t="str">
        <f t="shared" si="15"/>
        <v>GS064009</v>
      </c>
    </row>
    <row r="969" spans="1:4" x14ac:dyDescent="0.25">
      <c r="A969" t="s">
        <v>2524</v>
      </c>
      <c r="B969" t="s">
        <v>2473</v>
      </c>
      <c r="C969" t="s">
        <v>2439</v>
      </c>
      <c r="D969" t="str">
        <f t="shared" si="15"/>
        <v>GS064010</v>
      </c>
    </row>
    <row r="970" spans="1:4" x14ac:dyDescent="0.25">
      <c r="A970" t="s">
        <v>2524</v>
      </c>
      <c r="B970" t="s">
        <v>2442</v>
      </c>
      <c r="C970" t="s">
        <v>2439</v>
      </c>
      <c r="D970" t="str">
        <f t="shared" si="15"/>
        <v>GS064011</v>
      </c>
    </row>
    <row r="971" spans="1:4" x14ac:dyDescent="0.25">
      <c r="A971" t="s">
        <v>2525</v>
      </c>
      <c r="B971" t="s">
        <v>2448</v>
      </c>
      <c r="C971" t="s">
        <v>2439</v>
      </c>
      <c r="D971" t="str">
        <f t="shared" si="15"/>
        <v>GS067504</v>
      </c>
    </row>
    <row r="972" spans="1:4" x14ac:dyDescent="0.25">
      <c r="A972" t="s">
        <v>2525</v>
      </c>
      <c r="B972" t="s">
        <v>2438</v>
      </c>
      <c r="C972" t="s">
        <v>2439</v>
      </c>
      <c r="D972" t="str">
        <f t="shared" si="15"/>
        <v>GS067505</v>
      </c>
    </row>
    <row r="973" spans="1:4" x14ac:dyDescent="0.25">
      <c r="A973" t="s">
        <v>2525</v>
      </c>
      <c r="B973" t="s">
        <v>2465</v>
      </c>
      <c r="C973" t="s">
        <v>2439</v>
      </c>
      <c r="D973" t="str">
        <f t="shared" si="15"/>
        <v>GS067506</v>
      </c>
    </row>
    <row r="974" spans="1:4" x14ac:dyDescent="0.25">
      <c r="A974" t="s">
        <v>2525</v>
      </c>
      <c r="B974" t="s">
        <v>2440</v>
      </c>
      <c r="C974" t="s">
        <v>2439</v>
      </c>
      <c r="D974" t="str">
        <f t="shared" si="15"/>
        <v>GS067507</v>
      </c>
    </row>
    <row r="975" spans="1:4" x14ac:dyDescent="0.25">
      <c r="A975" t="s">
        <v>2526</v>
      </c>
      <c r="B975" t="s">
        <v>2447</v>
      </c>
      <c r="C975" t="s">
        <v>2439</v>
      </c>
      <c r="D975" t="str">
        <f t="shared" si="15"/>
        <v>GS067903</v>
      </c>
    </row>
    <row r="976" spans="1:4" x14ac:dyDescent="0.25">
      <c r="A976" t="s">
        <v>2526</v>
      </c>
      <c r="B976" t="s">
        <v>2448</v>
      </c>
      <c r="C976" t="s">
        <v>2439</v>
      </c>
      <c r="D976" t="str">
        <f t="shared" si="15"/>
        <v>GS067904</v>
      </c>
    </row>
    <row r="977" spans="1:4" x14ac:dyDescent="0.25">
      <c r="A977" t="s">
        <v>2526</v>
      </c>
      <c r="B977" t="s">
        <v>2438</v>
      </c>
      <c r="C977" t="s">
        <v>2439</v>
      </c>
      <c r="D977" t="str">
        <f t="shared" si="15"/>
        <v>GS067905</v>
      </c>
    </row>
    <row r="978" spans="1:4" x14ac:dyDescent="0.25">
      <c r="A978" t="s">
        <v>2526</v>
      </c>
      <c r="B978" t="s">
        <v>2465</v>
      </c>
      <c r="C978" t="s">
        <v>2439</v>
      </c>
      <c r="D978" t="str">
        <f t="shared" si="15"/>
        <v>GS067906</v>
      </c>
    </row>
    <row r="979" spans="1:4" x14ac:dyDescent="0.25">
      <c r="A979" t="s">
        <v>2526</v>
      </c>
      <c r="B979" t="s">
        <v>2440</v>
      </c>
      <c r="C979" t="s">
        <v>2439</v>
      </c>
      <c r="D979" t="str">
        <f t="shared" ref="D979:D1042" si="16">C979&amp;A979&amp;B979</f>
        <v>GS067907</v>
      </c>
    </row>
    <row r="980" spans="1:4" x14ac:dyDescent="0.25">
      <c r="A980" t="s">
        <v>2526</v>
      </c>
      <c r="B980" t="s">
        <v>2467</v>
      </c>
      <c r="C980" t="s">
        <v>2439</v>
      </c>
      <c r="D980" t="str">
        <f t="shared" si="16"/>
        <v>GS067908</v>
      </c>
    </row>
    <row r="981" spans="1:4" x14ac:dyDescent="0.25">
      <c r="A981" t="s">
        <v>2527</v>
      </c>
      <c r="B981" t="s">
        <v>2441</v>
      </c>
      <c r="C981" t="s">
        <v>2439</v>
      </c>
      <c r="D981" t="str">
        <f t="shared" si="16"/>
        <v>GS068509</v>
      </c>
    </row>
    <row r="982" spans="1:4" x14ac:dyDescent="0.25">
      <c r="A982" t="s">
        <v>2527</v>
      </c>
      <c r="B982" t="s">
        <v>2442</v>
      </c>
      <c r="C982" t="s">
        <v>2439</v>
      </c>
      <c r="D982" t="str">
        <f t="shared" si="16"/>
        <v>GS068511</v>
      </c>
    </row>
    <row r="983" spans="1:4" x14ac:dyDescent="0.25">
      <c r="A983" t="s">
        <v>2527</v>
      </c>
      <c r="B983" t="s">
        <v>2443</v>
      </c>
      <c r="C983" t="s">
        <v>2439</v>
      </c>
      <c r="D983" t="str">
        <f t="shared" si="16"/>
        <v>GS068512</v>
      </c>
    </row>
    <row r="984" spans="1:4" x14ac:dyDescent="0.25">
      <c r="A984" t="s">
        <v>2527</v>
      </c>
      <c r="B984" t="s">
        <v>2444</v>
      </c>
      <c r="C984" t="s">
        <v>2439</v>
      </c>
      <c r="D984" t="str">
        <f t="shared" si="16"/>
        <v>GS068513</v>
      </c>
    </row>
    <row r="985" spans="1:4" x14ac:dyDescent="0.25">
      <c r="A985" t="s">
        <v>2528</v>
      </c>
      <c r="B985" t="s">
        <v>2447</v>
      </c>
      <c r="C985" t="s">
        <v>2439</v>
      </c>
      <c r="D985" t="str">
        <f t="shared" si="16"/>
        <v>GS069903</v>
      </c>
    </row>
    <row r="986" spans="1:4" x14ac:dyDescent="0.25">
      <c r="A986" t="s">
        <v>2528</v>
      </c>
      <c r="B986" t="s">
        <v>2448</v>
      </c>
      <c r="C986" t="s">
        <v>2439</v>
      </c>
      <c r="D986" t="str">
        <f t="shared" si="16"/>
        <v>GS069904</v>
      </c>
    </row>
    <row r="987" spans="1:4" x14ac:dyDescent="0.25">
      <c r="A987" t="s">
        <v>2528</v>
      </c>
      <c r="B987" t="s">
        <v>2438</v>
      </c>
      <c r="C987" t="s">
        <v>2439</v>
      </c>
      <c r="D987" t="str">
        <f t="shared" si="16"/>
        <v>GS069905</v>
      </c>
    </row>
    <row r="988" spans="1:4" x14ac:dyDescent="0.25">
      <c r="A988" t="s">
        <v>2528</v>
      </c>
      <c r="B988" t="s">
        <v>2465</v>
      </c>
      <c r="C988" t="s">
        <v>2439</v>
      </c>
      <c r="D988" t="str">
        <f t="shared" si="16"/>
        <v>GS069906</v>
      </c>
    </row>
    <row r="989" spans="1:4" x14ac:dyDescent="0.25">
      <c r="A989" t="s">
        <v>2528</v>
      </c>
      <c r="B989" t="s">
        <v>2440</v>
      </c>
      <c r="C989" t="s">
        <v>2439</v>
      </c>
      <c r="D989" t="str">
        <f t="shared" si="16"/>
        <v>GS069907</v>
      </c>
    </row>
    <row r="990" spans="1:4" x14ac:dyDescent="0.25">
      <c r="A990" t="s">
        <v>2528</v>
      </c>
      <c r="B990" t="s">
        <v>2467</v>
      </c>
      <c r="C990" t="s">
        <v>2439</v>
      </c>
      <c r="D990" t="str">
        <f t="shared" si="16"/>
        <v>GS069908</v>
      </c>
    </row>
    <row r="991" spans="1:4" x14ac:dyDescent="0.25">
      <c r="A991" t="s">
        <v>2528</v>
      </c>
      <c r="B991" t="s">
        <v>2441</v>
      </c>
      <c r="C991" t="s">
        <v>2439</v>
      </c>
      <c r="D991" t="str">
        <f t="shared" si="16"/>
        <v>GS069909</v>
      </c>
    </row>
    <row r="992" spans="1:4" x14ac:dyDescent="0.25">
      <c r="A992" t="s">
        <v>2528</v>
      </c>
      <c r="B992" t="s">
        <v>2473</v>
      </c>
      <c r="C992" t="s">
        <v>2439</v>
      </c>
      <c r="D992" t="str">
        <f t="shared" si="16"/>
        <v>GS069910</v>
      </c>
    </row>
    <row r="993" spans="1:4" x14ac:dyDescent="0.25">
      <c r="A993" t="s">
        <v>2529</v>
      </c>
      <c r="B993" t="s">
        <v>2447</v>
      </c>
      <c r="C993" t="s">
        <v>2439</v>
      </c>
      <c r="D993" t="str">
        <f t="shared" si="16"/>
        <v>GS079903</v>
      </c>
    </row>
    <row r="994" spans="1:4" x14ac:dyDescent="0.25">
      <c r="A994" t="s">
        <v>2529</v>
      </c>
      <c r="B994" t="s">
        <v>2448</v>
      </c>
      <c r="C994" t="s">
        <v>2439</v>
      </c>
      <c r="D994" t="str">
        <f t="shared" si="16"/>
        <v>GS079904</v>
      </c>
    </row>
    <row r="995" spans="1:4" x14ac:dyDescent="0.25">
      <c r="A995" t="s">
        <v>2529</v>
      </c>
      <c r="B995" t="s">
        <v>2438</v>
      </c>
      <c r="C995" t="s">
        <v>2439</v>
      </c>
      <c r="D995" t="str">
        <f t="shared" si="16"/>
        <v>GS079905</v>
      </c>
    </row>
    <row r="996" spans="1:4" x14ac:dyDescent="0.25">
      <c r="A996" t="s">
        <v>2529</v>
      </c>
      <c r="B996" t="s">
        <v>2465</v>
      </c>
      <c r="C996" t="s">
        <v>2439</v>
      </c>
      <c r="D996" t="str">
        <f t="shared" si="16"/>
        <v>GS079906</v>
      </c>
    </row>
    <row r="997" spans="1:4" x14ac:dyDescent="0.25">
      <c r="A997" t="s">
        <v>2529</v>
      </c>
      <c r="B997" t="s">
        <v>2440</v>
      </c>
      <c r="C997" t="s">
        <v>2439</v>
      </c>
      <c r="D997" t="str">
        <f t="shared" si="16"/>
        <v>GS079907</v>
      </c>
    </row>
    <row r="998" spans="1:4" x14ac:dyDescent="0.25">
      <c r="A998" t="s">
        <v>2529</v>
      </c>
      <c r="B998" t="s">
        <v>2467</v>
      </c>
      <c r="C998" t="s">
        <v>2439</v>
      </c>
      <c r="D998" t="str">
        <f t="shared" si="16"/>
        <v>GS079908</v>
      </c>
    </row>
    <row r="999" spans="1:4" x14ac:dyDescent="0.25">
      <c r="A999" t="s">
        <v>2529</v>
      </c>
      <c r="B999" t="s">
        <v>2441</v>
      </c>
      <c r="C999" t="s">
        <v>2439</v>
      </c>
      <c r="D999" t="str">
        <f t="shared" si="16"/>
        <v>GS079909</v>
      </c>
    </row>
    <row r="1000" spans="1:4" x14ac:dyDescent="0.25">
      <c r="A1000" t="s">
        <v>2529</v>
      </c>
      <c r="B1000" t="s">
        <v>2473</v>
      </c>
      <c r="C1000" t="s">
        <v>2439</v>
      </c>
      <c r="D1000" t="str">
        <f t="shared" si="16"/>
        <v>GS079910</v>
      </c>
    </row>
    <row r="1001" spans="1:4" x14ac:dyDescent="0.25">
      <c r="A1001" t="s">
        <v>2530</v>
      </c>
      <c r="B1001" t="s">
        <v>2441</v>
      </c>
      <c r="C1001" t="s">
        <v>2439</v>
      </c>
      <c r="D1001" t="str">
        <f t="shared" si="16"/>
        <v>GS080109</v>
      </c>
    </row>
    <row r="1002" spans="1:4" x14ac:dyDescent="0.25">
      <c r="A1002" t="s">
        <v>2530</v>
      </c>
      <c r="B1002" t="s">
        <v>2442</v>
      </c>
      <c r="C1002" t="s">
        <v>2439</v>
      </c>
      <c r="D1002" t="str">
        <f t="shared" si="16"/>
        <v>GS080111</v>
      </c>
    </row>
    <row r="1003" spans="1:4" x14ac:dyDescent="0.25">
      <c r="A1003" t="s">
        <v>2530</v>
      </c>
      <c r="B1003" t="s">
        <v>2443</v>
      </c>
      <c r="C1003" t="s">
        <v>2439</v>
      </c>
      <c r="D1003" t="str">
        <f t="shared" si="16"/>
        <v>GS080112</v>
      </c>
    </row>
    <row r="1004" spans="1:4" x14ac:dyDescent="0.25">
      <c r="A1004" t="s">
        <v>2530</v>
      </c>
      <c r="B1004" t="s">
        <v>2444</v>
      </c>
      <c r="C1004" t="s">
        <v>2439</v>
      </c>
      <c r="D1004" t="str">
        <f t="shared" si="16"/>
        <v>GS080113</v>
      </c>
    </row>
    <row r="1005" spans="1:4" x14ac:dyDescent="0.25">
      <c r="A1005" t="s">
        <v>2530</v>
      </c>
      <c r="B1005" t="s">
        <v>2445</v>
      </c>
      <c r="C1005" t="s">
        <v>2455</v>
      </c>
      <c r="D1005" t="str">
        <f t="shared" si="16"/>
        <v>DP080102</v>
      </c>
    </row>
    <row r="1006" spans="1:4" x14ac:dyDescent="0.25">
      <c r="A1006" t="s">
        <v>2530</v>
      </c>
      <c r="B1006" t="s">
        <v>2447</v>
      </c>
      <c r="C1006" t="s">
        <v>2455</v>
      </c>
      <c r="D1006" t="str">
        <f t="shared" si="16"/>
        <v>DP080103</v>
      </c>
    </row>
    <row r="1007" spans="1:4" x14ac:dyDescent="0.25">
      <c r="A1007" t="s">
        <v>2530</v>
      </c>
      <c r="B1007" t="s">
        <v>2448</v>
      </c>
      <c r="C1007" t="s">
        <v>2455</v>
      </c>
      <c r="D1007" t="str">
        <f t="shared" si="16"/>
        <v>DP080104</v>
      </c>
    </row>
    <row r="1008" spans="1:4" x14ac:dyDescent="0.25">
      <c r="A1008" t="s">
        <v>2530</v>
      </c>
      <c r="B1008" t="s">
        <v>2445</v>
      </c>
      <c r="C1008" t="s">
        <v>2457</v>
      </c>
      <c r="D1008" t="str">
        <f t="shared" si="16"/>
        <v>ND080102</v>
      </c>
    </row>
    <row r="1009" spans="1:4" x14ac:dyDescent="0.25">
      <c r="A1009" t="s">
        <v>2530</v>
      </c>
      <c r="B1009" t="s">
        <v>2447</v>
      </c>
      <c r="C1009" t="s">
        <v>2457</v>
      </c>
      <c r="D1009" t="str">
        <f t="shared" si="16"/>
        <v>ND080103</v>
      </c>
    </row>
    <row r="1010" spans="1:4" x14ac:dyDescent="0.25">
      <c r="A1010" t="s">
        <v>2530</v>
      </c>
      <c r="B1010" t="s">
        <v>2448</v>
      </c>
      <c r="C1010" t="s">
        <v>2457</v>
      </c>
      <c r="D1010" t="str">
        <f t="shared" si="16"/>
        <v>ND080104</v>
      </c>
    </row>
    <row r="1011" spans="1:4" x14ac:dyDescent="0.25">
      <c r="A1011" t="s">
        <v>2530</v>
      </c>
      <c r="B1011" t="s">
        <v>2445</v>
      </c>
      <c r="C1011" t="s">
        <v>2449</v>
      </c>
      <c r="D1011" t="str">
        <f t="shared" si="16"/>
        <v>NH080102</v>
      </c>
    </row>
    <row r="1012" spans="1:4" x14ac:dyDescent="0.25">
      <c r="A1012" t="s">
        <v>2530</v>
      </c>
      <c r="B1012" t="s">
        <v>2447</v>
      </c>
      <c r="C1012" t="s">
        <v>2449</v>
      </c>
      <c r="D1012" t="str">
        <f t="shared" si="16"/>
        <v>NH080103</v>
      </c>
    </row>
    <row r="1013" spans="1:4" x14ac:dyDescent="0.25">
      <c r="A1013" t="s">
        <v>2530</v>
      </c>
      <c r="B1013" t="s">
        <v>2447</v>
      </c>
      <c r="C1013" t="s">
        <v>2481</v>
      </c>
      <c r="D1013" t="str">
        <f t="shared" si="16"/>
        <v>NM080103</v>
      </c>
    </row>
    <row r="1014" spans="1:4" x14ac:dyDescent="0.25">
      <c r="A1014" t="s">
        <v>2530</v>
      </c>
      <c r="B1014" t="s">
        <v>2448</v>
      </c>
      <c r="C1014" t="s">
        <v>2481</v>
      </c>
      <c r="D1014" t="str">
        <f t="shared" si="16"/>
        <v>NM080104</v>
      </c>
    </row>
    <row r="1015" spans="1:4" x14ac:dyDescent="0.25">
      <c r="A1015" t="s">
        <v>2530</v>
      </c>
      <c r="B1015" t="s">
        <v>2445</v>
      </c>
      <c r="C1015" t="s">
        <v>2454</v>
      </c>
      <c r="D1015" t="str">
        <f t="shared" si="16"/>
        <v>NP080102</v>
      </c>
    </row>
    <row r="1016" spans="1:4" x14ac:dyDescent="0.25">
      <c r="A1016" t="s">
        <v>2530</v>
      </c>
      <c r="B1016" t="s">
        <v>2447</v>
      </c>
      <c r="C1016" t="s">
        <v>2454</v>
      </c>
      <c r="D1016" t="str">
        <f t="shared" si="16"/>
        <v>NP080103</v>
      </c>
    </row>
    <row r="1017" spans="1:4" x14ac:dyDescent="0.25">
      <c r="A1017" t="s">
        <v>2531</v>
      </c>
      <c r="B1017" t="s">
        <v>2438</v>
      </c>
      <c r="C1017" t="s">
        <v>2439</v>
      </c>
      <c r="D1017" t="str">
        <f t="shared" si="16"/>
        <v>GS080205</v>
      </c>
    </row>
    <row r="1018" spans="1:4" x14ac:dyDescent="0.25">
      <c r="A1018" t="s">
        <v>2531</v>
      </c>
      <c r="B1018" t="s">
        <v>2440</v>
      </c>
      <c r="C1018" t="s">
        <v>2439</v>
      </c>
      <c r="D1018" t="str">
        <f t="shared" si="16"/>
        <v>GS080207</v>
      </c>
    </row>
    <row r="1019" spans="1:4" x14ac:dyDescent="0.25">
      <c r="A1019" t="s">
        <v>2531</v>
      </c>
      <c r="B1019" t="s">
        <v>2441</v>
      </c>
      <c r="C1019" t="s">
        <v>2439</v>
      </c>
      <c r="D1019" t="str">
        <f t="shared" si="16"/>
        <v>GS080209</v>
      </c>
    </row>
    <row r="1020" spans="1:4" x14ac:dyDescent="0.25">
      <c r="A1020" t="s">
        <v>2531</v>
      </c>
      <c r="B1020" t="s">
        <v>2442</v>
      </c>
      <c r="C1020" t="s">
        <v>2439</v>
      </c>
      <c r="D1020" t="str">
        <f t="shared" si="16"/>
        <v>GS080211</v>
      </c>
    </row>
    <row r="1021" spans="1:4" x14ac:dyDescent="0.25">
      <c r="A1021" t="s">
        <v>2531</v>
      </c>
      <c r="B1021" t="s">
        <v>2443</v>
      </c>
      <c r="C1021" t="s">
        <v>2439</v>
      </c>
      <c r="D1021" t="str">
        <f t="shared" si="16"/>
        <v>GS080212</v>
      </c>
    </row>
    <row r="1022" spans="1:4" x14ac:dyDescent="0.25">
      <c r="A1022" t="s">
        <v>2531</v>
      </c>
      <c r="B1022" t="s">
        <v>2444</v>
      </c>
      <c r="C1022" t="s">
        <v>2439</v>
      </c>
      <c r="D1022" t="str">
        <f t="shared" si="16"/>
        <v>GS080213</v>
      </c>
    </row>
    <row r="1023" spans="1:4" x14ac:dyDescent="0.25">
      <c r="A1023" t="s">
        <v>2531</v>
      </c>
      <c r="B1023" t="s">
        <v>2445</v>
      </c>
      <c r="C1023" t="s">
        <v>2532</v>
      </c>
      <c r="D1023" t="str">
        <f t="shared" si="16"/>
        <v>DT080202</v>
      </c>
    </row>
    <row r="1024" spans="1:4" x14ac:dyDescent="0.25">
      <c r="A1024" t="s">
        <v>2531</v>
      </c>
      <c r="B1024" t="s">
        <v>2447</v>
      </c>
      <c r="C1024" t="s">
        <v>2532</v>
      </c>
      <c r="D1024" t="str">
        <f t="shared" si="16"/>
        <v>DT080203</v>
      </c>
    </row>
    <row r="1025" spans="1:4" x14ac:dyDescent="0.25">
      <c r="A1025" t="s">
        <v>2531</v>
      </c>
      <c r="B1025" t="s">
        <v>2448</v>
      </c>
      <c r="C1025" t="s">
        <v>2532</v>
      </c>
      <c r="D1025" t="str">
        <f t="shared" si="16"/>
        <v>DT080204</v>
      </c>
    </row>
    <row r="1026" spans="1:4" x14ac:dyDescent="0.25">
      <c r="A1026" t="s">
        <v>2531</v>
      </c>
      <c r="B1026" t="s">
        <v>2445</v>
      </c>
      <c r="C1026" t="s">
        <v>2532</v>
      </c>
      <c r="D1026" t="str">
        <f t="shared" si="16"/>
        <v>DT080202</v>
      </c>
    </row>
    <row r="1027" spans="1:4" x14ac:dyDescent="0.25">
      <c r="A1027" t="s">
        <v>2531</v>
      </c>
      <c r="B1027" t="s">
        <v>2445</v>
      </c>
      <c r="C1027" t="s">
        <v>2503</v>
      </c>
      <c r="D1027" t="str">
        <f t="shared" si="16"/>
        <v>NJ080202</v>
      </c>
    </row>
    <row r="1028" spans="1:4" x14ac:dyDescent="0.25">
      <c r="A1028" t="s">
        <v>2531</v>
      </c>
      <c r="B1028" t="s">
        <v>2447</v>
      </c>
      <c r="C1028" t="s">
        <v>2503</v>
      </c>
      <c r="D1028" t="str">
        <f t="shared" si="16"/>
        <v>NJ080203</v>
      </c>
    </row>
    <row r="1029" spans="1:4" x14ac:dyDescent="0.25">
      <c r="A1029" t="s">
        <v>2531</v>
      </c>
      <c r="B1029" t="s">
        <v>2448</v>
      </c>
      <c r="C1029" t="s">
        <v>2503</v>
      </c>
      <c r="D1029" t="str">
        <f t="shared" si="16"/>
        <v>NJ080204</v>
      </c>
    </row>
    <row r="1030" spans="1:4" x14ac:dyDescent="0.25">
      <c r="A1030" t="s">
        <v>2531</v>
      </c>
      <c r="B1030" t="s">
        <v>2445</v>
      </c>
      <c r="C1030" t="s">
        <v>2481</v>
      </c>
      <c r="D1030" t="str">
        <f t="shared" si="16"/>
        <v>NM080202</v>
      </c>
    </row>
    <row r="1031" spans="1:4" x14ac:dyDescent="0.25">
      <c r="A1031" t="s">
        <v>2531</v>
      </c>
      <c r="B1031" t="s">
        <v>2447</v>
      </c>
      <c r="C1031" t="s">
        <v>2481</v>
      </c>
      <c r="D1031" t="str">
        <f t="shared" si="16"/>
        <v>NM080203</v>
      </c>
    </row>
    <row r="1032" spans="1:4" x14ac:dyDescent="0.25">
      <c r="A1032" t="s">
        <v>2531</v>
      </c>
      <c r="B1032" t="s">
        <v>2448</v>
      </c>
      <c r="C1032" t="s">
        <v>2481</v>
      </c>
      <c r="D1032" t="str">
        <f t="shared" si="16"/>
        <v>NM080204</v>
      </c>
    </row>
    <row r="1033" spans="1:4" x14ac:dyDescent="0.25">
      <c r="A1033" t="s">
        <v>2531</v>
      </c>
      <c r="B1033" t="s">
        <v>2445</v>
      </c>
      <c r="C1033" t="s">
        <v>2509</v>
      </c>
      <c r="D1033" t="str">
        <f t="shared" si="16"/>
        <v>NR080202</v>
      </c>
    </row>
    <row r="1034" spans="1:4" x14ac:dyDescent="0.25">
      <c r="A1034" t="s">
        <v>2531</v>
      </c>
      <c r="B1034" t="s">
        <v>2447</v>
      </c>
      <c r="C1034" t="s">
        <v>2509</v>
      </c>
      <c r="D1034" t="str">
        <f t="shared" si="16"/>
        <v>NR080203</v>
      </c>
    </row>
    <row r="1035" spans="1:4" x14ac:dyDescent="0.25">
      <c r="A1035" t="s">
        <v>2531</v>
      </c>
      <c r="B1035" t="s">
        <v>2448</v>
      </c>
      <c r="C1035" t="s">
        <v>2509</v>
      </c>
      <c r="D1035" t="str">
        <f t="shared" si="16"/>
        <v>NR080204</v>
      </c>
    </row>
    <row r="1036" spans="1:4" x14ac:dyDescent="0.25">
      <c r="A1036" t="s">
        <v>2531</v>
      </c>
      <c r="B1036" t="s">
        <v>2438</v>
      </c>
      <c r="C1036" t="s">
        <v>2509</v>
      </c>
      <c r="D1036" t="str">
        <f t="shared" si="16"/>
        <v>NR080205</v>
      </c>
    </row>
    <row r="1037" spans="1:4" x14ac:dyDescent="0.25">
      <c r="A1037" t="s">
        <v>2531</v>
      </c>
      <c r="B1037" t="s">
        <v>2445</v>
      </c>
      <c r="C1037" t="s">
        <v>2452</v>
      </c>
      <c r="D1037" t="str">
        <f t="shared" si="16"/>
        <v>NT080202</v>
      </c>
    </row>
    <row r="1038" spans="1:4" x14ac:dyDescent="0.25">
      <c r="A1038" t="s">
        <v>2531</v>
      </c>
      <c r="B1038" t="s">
        <v>2447</v>
      </c>
      <c r="C1038" t="s">
        <v>2452</v>
      </c>
      <c r="D1038" t="str">
        <f t="shared" si="16"/>
        <v>NT080203</v>
      </c>
    </row>
    <row r="1039" spans="1:4" x14ac:dyDescent="0.25">
      <c r="A1039" t="s">
        <v>2531</v>
      </c>
      <c r="B1039" t="s">
        <v>2448</v>
      </c>
      <c r="C1039" t="s">
        <v>2452</v>
      </c>
      <c r="D1039" t="str">
        <f t="shared" si="16"/>
        <v>NT080204</v>
      </c>
    </row>
    <row r="1040" spans="1:4" x14ac:dyDescent="0.25">
      <c r="A1040" t="s">
        <v>2531</v>
      </c>
      <c r="B1040" t="s">
        <v>2438</v>
      </c>
      <c r="C1040" t="s">
        <v>2452</v>
      </c>
      <c r="D1040" t="str">
        <f t="shared" si="16"/>
        <v>NT080205</v>
      </c>
    </row>
    <row r="1041" spans="1:4" x14ac:dyDescent="0.25">
      <c r="A1041" t="s">
        <v>2533</v>
      </c>
      <c r="B1041" t="s">
        <v>2440</v>
      </c>
      <c r="C1041" t="s">
        <v>2439</v>
      </c>
      <c r="D1041" t="str">
        <f t="shared" si="16"/>
        <v>GS081007</v>
      </c>
    </row>
    <row r="1042" spans="1:4" x14ac:dyDescent="0.25">
      <c r="A1042" t="s">
        <v>2533</v>
      </c>
      <c r="B1042" t="s">
        <v>2441</v>
      </c>
      <c r="C1042" t="s">
        <v>2439</v>
      </c>
      <c r="D1042" t="str">
        <f t="shared" si="16"/>
        <v>GS081009</v>
      </c>
    </row>
    <row r="1043" spans="1:4" x14ac:dyDescent="0.25">
      <c r="A1043" t="s">
        <v>2533</v>
      </c>
      <c r="B1043" t="s">
        <v>2442</v>
      </c>
      <c r="C1043" t="s">
        <v>2439</v>
      </c>
      <c r="D1043" t="str">
        <f t="shared" ref="D1043:D1106" si="17">C1043&amp;A1043&amp;B1043</f>
        <v>GS081011</v>
      </c>
    </row>
    <row r="1044" spans="1:4" x14ac:dyDescent="0.25">
      <c r="A1044" t="s">
        <v>2533</v>
      </c>
      <c r="B1044" t="s">
        <v>2443</v>
      </c>
      <c r="C1044" t="s">
        <v>2439</v>
      </c>
      <c r="D1044" t="str">
        <f t="shared" si="17"/>
        <v>GS081012</v>
      </c>
    </row>
    <row r="1045" spans="1:4" x14ac:dyDescent="0.25">
      <c r="A1045" t="s">
        <v>2533</v>
      </c>
      <c r="B1045" t="s">
        <v>2444</v>
      </c>
      <c r="C1045" t="s">
        <v>2439</v>
      </c>
      <c r="D1045" t="str">
        <f t="shared" si="17"/>
        <v>GS081013</v>
      </c>
    </row>
    <row r="1046" spans="1:4" x14ac:dyDescent="0.25">
      <c r="A1046" t="s">
        <v>2533</v>
      </c>
      <c r="B1046" t="s">
        <v>2445</v>
      </c>
      <c r="C1046" t="s">
        <v>2455</v>
      </c>
      <c r="D1046" t="str">
        <f t="shared" si="17"/>
        <v>DP081002</v>
      </c>
    </row>
    <row r="1047" spans="1:4" x14ac:dyDescent="0.25">
      <c r="A1047" t="s">
        <v>2533</v>
      </c>
      <c r="B1047" t="s">
        <v>2447</v>
      </c>
      <c r="C1047" t="s">
        <v>2455</v>
      </c>
      <c r="D1047" t="str">
        <f t="shared" si="17"/>
        <v>DP081003</v>
      </c>
    </row>
    <row r="1048" spans="1:4" x14ac:dyDescent="0.25">
      <c r="A1048" t="s">
        <v>2533</v>
      </c>
      <c r="B1048" t="s">
        <v>2448</v>
      </c>
      <c r="C1048" t="s">
        <v>2455</v>
      </c>
      <c r="D1048" t="str">
        <f t="shared" si="17"/>
        <v>DP081004</v>
      </c>
    </row>
    <row r="1049" spans="1:4" x14ac:dyDescent="0.25">
      <c r="A1049" t="s">
        <v>2533</v>
      </c>
      <c r="B1049" t="s">
        <v>2445</v>
      </c>
      <c r="C1049" t="s">
        <v>2457</v>
      </c>
      <c r="D1049" t="str">
        <f t="shared" si="17"/>
        <v>ND081002</v>
      </c>
    </row>
    <row r="1050" spans="1:4" x14ac:dyDescent="0.25">
      <c r="A1050" t="s">
        <v>2533</v>
      </c>
      <c r="B1050" t="s">
        <v>2447</v>
      </c>
      <c r="C1050" t="s">
        <v>2457</v>
      </c>
      <c r="D1050" t="str">
        <f t="shared" si="17"/>
        <v>ND081003</v>
      </c>
    </row>
    <row r="1051" spans="1:4" x14ac:dyDescent="0.25">
      <c r="A1051" t="s">
        <v>2533</v>
      </c>
      <c r="B1051" t="s">
        <v>2448</v>
      </c>
      <c r="C1051" t="s">
        <v>2457</v>
      </c>
      <c r="D1051" t="str">
        <f t="shared" si="17"/>
        <v>ND081004</v>
      </c>
    </row>
    <row r="1052" spans="1:4" x14ac:dyDescent="0.25">
      <c r="A1052" t="s">
        <v>2533</v>
      </c>
      <c r="B1052" t="s">
        <v>2445</v>
      </c>
      <c r="C1052" t="s">
        <v>2449</v>
      </c>
      <c r="D1052" t="str">
        <f t="shared" si="17"/>
        <v>NH081002</v>
      </c>
    </row>
    <row r="1053" spans="1:4" x14ac:dyDescent="0.25">
      <c r="A1053" t="s">
        <v>2533</v>
      </c>
      <c r="B1053" t="s">
        <v>2447</v>
      </c>
      <c r="C1053" t="s">
        <v>2449</v>
      </c>
      <c r="D1053" t="str">
        <f t="shared" si="17"/>
        <v>NH081003</v>
      </c>
    </row>
    <row r="1054" spans="1:4" x14ac:dyDescent="0.25">
      <c r="A1054" t="s">
        <v>2533</v>
      </c>
      <c r="B1054" t="s">
        <v>2445</v>
      </c>
      <c r="C1054" t="s">
        <v>2481</v>
      </c>
      <c r="D1054" t="str">
        <f t="shared" si="17"/>
        <v>NM081002</v>
      </c>
    </row>
    <row r="1055" spans="1:4" x14ac:dyDescent="0.25">
      <c r="A1055" t="s">
        <v>2533</v>
      </c>
      <c r="B1055" t="s">
        <v>2447</v>
      </c>
      <c r="C1055" t="s">
        <v>2481</v>
      </c>
      <c r="D1055" t="str">
        <f t="shared" si="17"/>
        <v>NM081003</v>
      </c>
    </row>
    <row r="1056" spans="1:4" x14ac:dyDescent="0.25">
      <c r="A1056" t="s">
        <v>2533</v>
      </c>
      <c r="B1056" t="s">
        <v>2448</v>
      </c>
      <c r="C1056" t="s">
        <v>2481</v>
      </c>
      <c r="D1056" t="str">
        <f t="shared" si="17"/>
        <v>NM081004</v>
      </c>
    </row>
    <row r="1057" spans="1:4" x14ac:dyDescent="0.25">
      <c r="A1057" t="s">
        <v>2533</v>
      </c>
      <c r="B1057" t="s">
        <v>2445</v>
      </c>
      <c r="C1057" t="s">
        <v>2454</v>
      </c>
      <c r="D1057" t="str">
        <f t="shared" si="17"/>
        <v>NP081002</v>
      </c>
    </row>
    <row r="1058" spans="1:4" x14ac:dyDescent="0.25">
      <c r="A1058" t="s">
        <v>2533</v>
      </c>
      <c r="B1058" t="s">
        <v>2447</v>
      </c>
      <c r="C1058" t="s">
        <v>2454</v>
      </c>
      <c r="D1058" t="str">
        <f t="shared" si="17"/>
        <v>NP081003</v>
      </c>
    </row>
    <row r="1059" spans="1:4" x14ac:dyDescent="0.25">
      <c r="A1059" t="s">
        <v>2534</v>
      </c>
      <c r="B1059" t="s">
        <v>2440</v>
      </c>
      <c r="C1059" t="s">
        <v>2439</v>
      </c>
      <c r="D1059" t="str">
        <f t="shared" si="17"/>
        <v>GS083007</v>
      </c>
    </row>
    <row r="1060" spans="1:4" x14ac:dyDescent="0.25">
      <c r="A1060" t="s">
        <v>2534</v>
      </c>
      <c r="B1060" t="s">
        <v>2441</v>
      </c>
      <c r="C1060" t="s">
        <v>2439</v>
      </c>
      <c r="D1060" t="str">
        <f t="shared" si="17"/>
        <v>GS083009</v>
      </c>
    </row>
    <row r="1061" spans="1:4" x14ac:dyDescent="0.25">
      <c r="A1061" t="s">
        <v>2534</v>
      </c>
      <c r="B1061" t="s">
        <v>2442</v>
      </c>
      <c r="C1061" t="s">
        <v>2439</v>
      </c>
      <c r="D1061" t="str">
        <f t="shared" si="17"/>
        <v>GS083011</v>
      </c>
    </row>
    <row r="1062" spans="1:4" x14ac:dyDescent="0.25">
      <c r="A1062" t="s">
        <v>2534</v>
      </c>
      <c r="B1062" t="s">
        <v>2443</v>
      </c>
      <c r="C1062" t="s">
        <v>2439</v>
      </c>
      <c r="D1062" t="str">
        <f t="shared" si="17"/>
        <v>GS083012</v>
      </c>
    </row>
    <row r="1063" spans="1:4" x14ac:dyDescent="0.25">
      <c r="A1063" t="s">
        <v>2534</v>
      </c>
      <c r="B1063" t="s">
        <v>2444</v>
      </c>
      <c r="C1063" t="s">
        <v>2439</v>
      </c>
      <c r="D1063" t="str">
        <f t="shared" si="17"/>
        <v>GS083013</v>
      </c>
    </row>
    <row r="1064" spans="1:4" x14ac:dyDescent="0.25">
      <c r="A1064" t="s">
        <v>2534</v>
      </c>
      <c r="B1064" t="s">
        <v>2463</v>
      </c>
      <c r="C1064" t="s">
        <v>2439</v>
      </c>
      <c r="D1064" t="str">
        <f t="shared" si="17"/>
        <v>GS083014</v>
      </c>
    </row>
    <row r="1065" spans="1:4" x14ac:dyDescent="0.25">
      <c r="A1065" t="s">
        <v>2534</v>
      </c>
      <c r="B1065" t="s">
        <v>2464</v>
      </c>
      <c r="C1065" t="s">
        <v>2439</v>
      </c>
      <c r="D1065" t="str">
        <f t="shared" si="17"/>
        <v>GS083015</v>
      </c>
    </row>
    <row r="1066" spans="1:4" x14ac:dyDescent="0.25">
      <c r="A1066" t="s">
        <v>2534</v>
      </c>
      <c r="B1066" t="s">
        <v>2445</v>
      </c>
      <c r="C1066" t="s">
        <v>2455</v>
      </c>
      <c r="D1066" t="str">
        <f t="shared" si="17"/>
        <v>DP083002</v>
      </c>
    </row>
    <row r="1067" spans="1:4" x14ac:dyDescent="0.25">
      <c r="A1067" t="s">
        <v>2534</v>
      </c>
      <c r="B1067" t="s">
        <v>2447</v>
      </c>
      <c r="C1067" t="s">
        <v>2455</v>
      </c>
      <c r="D1067" t="str">
        <f t="shared" si="17"/>
        <v>DP083003</v>
      </c>
    </row>
    <row r="1068" spans="1:4" x14ac:dyDescent="0.25">
      <c r="A1068" t="s">
        <v>2534</v>
      </c>
      <c r="B1068" t="s">
        <v>2448</v>
      </c>
      <c r="C1068" t="s">
        <v>2455</v>
      </c>
      <c r="D1068" t="str">
        <f t="shared" si="17"/>
        <v>DP083004</v>
      </c>
    </row>
    <row r="1069" spans="1:4" x14ac:dyDescent="0.25">
      <c r="A1069" t="s">
        <v>2534</v>
      </c>
      <c r="B1069" t="s">
        <v>2438</v>
      </c>
      <c r="C1069" t="s">
        <v>2455</v>
      </c>
      <c r="D1069" t="str">
        <f t="shared" si="17"/>
        <v>DP083005</v>
      </c>
    </row>
    <row r="1070" spans="1:4" x14ac:dyDescent="0.25">
      <c r="A1070" t="s">
        <v>2534</v>
      </c>
      <c r="B1070" t="s">
        <v>2445</v>
      </c>
      <c r="C1070" t="s">
        <v>2457</v>
      </c>
      <c r="D1070" t="str">
        <f t="shared" si="17"/>
        <v>ND083002</v>
      </c>
    </row>
    <row r="1071" spans="1:4" x14ac:dyDescent="0.25">
      <c r="A1071" t="s">
        <v>2534</v>
      </c>
      <c r="B1071" t="s">
        <v>2447</v>
      </c>
      <c r="C1071" t="s">
        <v>2457</v>
      </c>
      <c r="D1071" t="str">
        <f t="shared" si="17"/>
        <v>ND083003</v>
      </c>
    </row>
    <row r="1072" spans="1:4" x14ac:dyDescent="0.25">
      <c r="A1072" t="s">
        <v>2534</v>
      </c>
      <c r="B1072" t="s">
        <v>2448</v>
      </c>
      <c r="C1072" t="s">
        <v>2457</v>
      </c>
      <c r="D1072" t="str">
        <f t="shared" si="17"/>
        <v>ND083004</v>
      </c>
    </row>
    <row r="1073" spans="1:4" x14ac:dyDescent="0.25">
      <c r="A1073" t="s">
        <v>2534</v>
      </c>
      <c r="B1073" t="s">
        <v>2438</v>
      </c>
      <c r="C1073" t="s">
        <v>2457</v>
      </c>
      <c r="D1073" t="str">
        <f t="shared" si="17"/>
        <v>ND083005</v>
      </c>
    </row>
    <row r="1074" spans="1:4" x14ac:dyDescent="0.25">
      <c r="A1074" t="s">
        <v>2534</v>
      </c>
      <c r="B1074" t="s">
        <v>2445</v>
      </c>
      <c r="C1074" t="s">
        <v>2449</v>
      </c>
      <c r="D1074" t="str">
        <f t="shared" si="17"/>
        <v>NH083002</v>
      </c>
    </row>
    <row r="1075" spans="1:4" x14ac:dyDescent="0.25">
      <c r="A1075" t="s">
        <v>2534</v>
      </c>
      <c r="B1075" t="s">
        <v>2447</v>
      </c>
      <c r="C1075" t="s">
        <v>2449</v>
      </c>
      <c r="D1075" t="str">
        <f t="shared" si="17"/>
        <v>NH083003</v>
      </c>
    </row>
    <row r="1076" spans="1:4" x14ac:dyDescent="0.25">
      <c r="A1076" t="s">
        <v>2534</v>
      </c>
      <c r="B1076" t="s">
        <v>2448</v>
      </c>
      <c r="C1076" t="s">
        <v>2449</v>
      </c>
      <c r="D1076" t="str">
        <f t="shared" si="17"/>
        <v>NH083004</v>
      </c>
    </row>
    <row r="1077" spans="1:4" x14ac:dyDescent="0.25">
      <c r="A1077" t="s">
        <v>2534</v>
      </c>
      <c r="B1077" t="s">
        <v>2445</v>
      </c>
      <c r="C1077" t="s">
        <v>2481</v>
      </c>
      <c r="D1077" t="str">
        <f t="shared" si="17"/>
        <v>NM083002</v>
      </c>
    </row>
    <row r="1078" spans="1:4" x14ac:dyDescent="0.25">
      <c r="A1078" t="s">
        <v>2534</v>
      </c>
      <c r="B1078" t="s">
        <v>2447</v>
      </c>
      <c r="C1078" t="s">
        <v>2481</v>
      </c>
      <c r="D1078" t="str">
        <f t="shared" si="17"/>
        <v>NM083003</v>
      </c>
    </row>
    <row r="1079" spans="1:4" x14ac:dyDescent="0.25">
      <c r="A1079" t="s">
        <v>2534</v>
      </c>
      <c r="B1079" t="s">
        <v>2448</v>
      </c>
      <c r="C1079" t="s">
        <v>2481</v>
      </c>
      <c r="D1079" t="str">
        <f t="shared" si="17"/>
        <v>NM083004</v>
      </c>
    </row>
    <row r="1080" spans="1:4" x14ac:dyDescent="0.25">
      <c r="A1080" t="s">
        <v>2534</v>
      </c>
      <c r="B1080" t="s">
        <v>2438</v>
      </c>
      <c r="C1080" t="s">
        <v>2481</v>
      </c>
      <c r="D1080" t="str">
        <f t="shared" si="17"/>
        <v>NM083005</v>
      </c>
    </row>
    <row r="1081" spans="1:4" x14ac:dyDescent="0.25">
      <c r="A1081" t="s">
        <v>2534</v>
      </c>
      <c r="B1081" t="s">
        <v>2445</v>
      </c>
      <c r="C1081" t="s">
        <v>2454</v>
      </c>
      <c r="D1081" t="str">
        <f t="shared" si="17"/>
        <v>NP083002</v>
      </c>
    </row>
    <row r="1082" spans="1:4" x14ac:dyDescent="0.25">
      <c r="A1082" t="s">
        <v>2534</v>
      </c>
      <c r="B1082" t="s">
        <v>2447</v>
      </c>
      <c r="C1082" t="s">
        <v>2454</v>
      </c>
      <c r="D1082" t="str">
        <f t="shared" si="17"/>
        <v>NP083003</v>
      </c>
    </row>
    <row r="1083" spans="1:4" x14ac:dyDescent="0.25">
      <c r="A1083" t="s">
        <v>2534</v>
      </c>
      <c r="B1083" t="s">
        <v>2448</v>
      </c>
      <c r="C1083" t="s">
        <v>2454</v>
      </c>
      <c r="D1083" t="str">
        <f t="shared" si="17"/>
        <v>NP083004</v>
      </c>
    </row>
    <row r="1084" spans="1:4" x14ac:dyDescent="0.25">
      <c r="A1084" t="s">
        <v>2535</v>
      </c>
      <c r="B1084" t="s">
        <v>2443</v>
      </c>
      <c r="C1084" t="s">
        <v>2439</v>
      </c>
      <c r="D1084" t="str">
        <f t="shared" si="17"/>
        <v>GS085412</v>
      </c>
    </row>
    <row r="1085" spans="1:4" x14ac:dyDescent="0.25">
      <c r="A1085" t="s">
        <v>2535</v>
      </c>
      <c r="B1085" t="s">
        <v>2444</v>
      </c>
      <c r="C1085" t="s">
        <v>2439</v>
      </c>
      <c r="D1085" t="str">
        <f t="shared" si="17"/>
        <v>GS085413</v>
      </c>
    </row>
    <row r="1086" spans="1:4" x14ac:dyDescent="0.25">
      <c r="A1086" t="s">
        <v>2535</v>
      </c>
      <c r="B1086" t="s">
        <v>2463</v>
      </c>
      <c r="C1086" t="s">
        <v>2439</v>
      </c>
      <c r="D1086" t="str">
        <f t="shared" si="17"/>
        <v>GS085414</v>
      </c>
    </row>
    <row r="1087" spans="1:4" x14ac:dyDescent="0.25">
      <c r="A1087" t="s">
        <v>2535</v>
      </c>
      <c r="B1087" t="s">
        <v>2464</v>
      </c>
      <c r="C1087" t="s">
        <v>2439</v>
      </c>
      <c r="D1087" t="str">
        <f t="shared" si="17"/>
        <v>GS085415</v>
      </c>
    </row>
    <row r="1088" spans="1:4" x14ac:dyDescent="0.25">
      <c r="A1088" t="s">
        <v>2535</v>
      </c>
      <c r="B1088" t="s">
        <v>2448</v>
      </c>
      <c r="C1088" t="s">
        <v>2455</v>
      </c>
      <c r="D1088" t="str">
        <f t="shared" si="17"/>
        <v>DP085404</v>
      </c>
    </row>
    <row r="1089" spans="1:4" x14ac:dyDescent="0.25">
      <c r="A1089" t="s">
        <v>2535</v>
      </c>
      <c r="B1089" t="s">
        <v>2438</v>
      </c>
      <c r="C1089" t="s">
        <v>2455</v>
      </c>
      <c r="D1089" t="str">
        <f t="shared" si="17"/>
        <v>DP085405</v>
      </c>
    </row>
    <row r="1090" spans="1:4" x14ac:dyDescent="0.25">
      <c r="A1090" t="s">
        <v>2535</v>
      </c>
      <c r="B1090" t="s">
        <v>2448</v>
      </c>
      <c r="C1090" t="s">
        <v>2457</v>
      </c>
      <c r="D1090" t="str">
        <f t="shared" si="17"/>
        <v>ND085404</v>
      </c>
    </row>
    <row r="1091" spans="1:4" x14ac:dyDescent="0.25">
      <c r="A1091" t="s">
        <v>2535</v>
      </c>
      <c r="B1091" t="s">
        <v>2438</v>
      </c>
      <c r="C1091" t="s">
        <v>2457</v>
      </c>
      <c r="D1091" t="str">
        <f t="shared" si="17"/>
        <v>ND085405</v>
      </c>
    </row>
    <row r="1092" spans="1:4" x14ac:dyDescent="0.25">
      <c r="A1092" t="s">
        <v>2535</v>
      </c>
      <c r="B1092" t="s">
        <v>2447</v>
      </c>
      <c r="C1092" t="s">
        <v>2449</v>
      </c>
      <c r="D1092" t="str">
        <f t="shared" si="17"/>
        <v>NH085403</v>
      </c>
    </row>
    <row r="1093" spans="1:4" x14ac:dyDescent="0.25">
      <c r="A1093" t="s">
        <v>2535</v>
      </c>
      <c r="B1093" t="s">
        <v>2448</v>
      </c>
      <c r="C1093" t="s">
        <v>2449</v>
      </c>
      <c r="D1093" t="str">
        <f t="shared" si="17"/>
        <v>NH085404</v>
      </c>
    </row>
    <row r="1094" spans="1:4" x14ac:dyDescent="0.25">
      <c r="A1094" t="s">
        <v>2535</v>
      </c>
      <c r="B1094" t="s">
        <v>2448</v>
      </c>
      <c r="C1094" t="s">
        <v>2481</v>
      </c>
      <c r="D1094" t="str">
        <f t="shared" si="17"/>
        <v>NM085404</v>
      </c>
    </row>
    <row r="1095" spans="1:4" x14ac:dyDescent="0.25">
      <c r="A1095" t="s">
        <v>2535</v>
      </c>
      <c r="B1095" t="s">
        <v>2438</v>
      </c>
      <c r="C1095" t="s">
        <v>2481</v>
      </c>
      <c r="D1095" t="str">
        <f t="shared" si="17"/>
        <v>NM085405</v>
      </c>
    </row>
    <row r="1096" spans="1:4" x14ac:dyDescent="0.25">
      <c r="A1096" t="s">
        <v>2535</v>
      </c>
      <c r="B1096" t="s">
        <v>2447</v>
      </c>
      <c r="C1096" t="s">
        <v>2454</v>
      </c>
      <c r="D1096" t="str">
        <f t="shared" si="17"/>
        <v>NP085403</v>
      </c>
    </row>
    <row r="1097" spans="1:4" x14ac:dyDescent="0.25">
      <c r="A1097" t="s">
        <v>2535</v>
      </c>
      <c r="B1097" t="s">
        <v>2448</v>
      </c>
      <c r="C1097" t="s">
        <v>2454</v>
      </c>
      <c r="D1097" t="str">
        <f t="shared" si="17"/>
        <v>NP085404</v>
      </c>
    </row>
    <row r="1098" spans="1:4" x14ac:dyDescent="0.25">
      <c r="A1098" t="s">
        <v>2536</v>
      </c>
      <c r="B1098" t="s">
        <v>2442</v>
      </c>
      <c r="C1098" t="s">
        <v>2439</v>
      </c>
      <c r="D1098" t="str">
        <f t="shared" si="17"/>
        <v>GS085511</v>
      </c>
    </row>
    <row r="1099" spans="1:4" x14ac:dyDescent="0.25">
      <c r="A1099" t="s">
        <v>2536</v>
      </c>
      <c r="B1099" t="s">
        <v>2443</v>
      </c>
      <c r="C1099" t="s">
        <v>2439</v>
      </c>
      <c r="D1099" t="str">
        <f t="shared" si="17"/>
        <v>GS085512</v>
      </c>
    </row>
    <row r="1100" spans="1:4" x14ac:dyDescent="0.25">
      <c r="A1100" t="s">
        <v>2536</v>
      </c>
      <c r="B1100" t="s">
        <v>2444</v>
      </c>
      <c r="C1100" t="s">
        <v>2439</v>
      </c>
      <c r="D1100" t="str">
        <f t="shared" si="17"/>
        <v>GS085513</v>
      </c>
    </row>
    <row r="1101" spans="1:4" x14ac:dyDescent="0.25">
      <c r="A1101" t="s">
        <v>2536</v>
      </c>
      <c r="B1101" t="s">
        <v>2463</v>
      </c>
      <c r="C1101" t="s">
        <v>2439</v>
      </c>
      <c r="D1101" t="str">
        <f t="shared" si="17"/>
        <v>GS085514</v>
      </c>
    </row>
    <row r="1102" spans="1:4" x14ac:dyDescent="0.25">
      <c r="A1102" t="s">
        <v>2536</v>
      </c>
      <c r="B1102" t="s">
        <v>2464</v>
      </c>
      <c r="C1102" t="s">
        <v>2439</v>
      </c>
      <c r="D1102" t="str">
        <f t="shared" si="17"/>
        <v>GS085515</v>
      </c>
    </row>
    <row r="1103" spans="1:4" x14ac:dyDescent="0.25">
      <c r="A1103" t="s">
        <v>2536</v>
      </c>
      <c r="B1103" t="s">
        <v>2447</v>
      </c>
      <c r="C1103" t="s">
        <v>2455</v>
      </c>
      <c r="D1103" t="str">
        <f t="shared" si="17"/>
        <v>DP085503</v>
      </c>
    </row>
    <row r="1104" spans="1:4" x14ac:dyDescent="0.25">
      <c r="A1104" t="s">
        <v>2536</v>
      </c>
      <c r="B1104" t="s">
        <v>2448</v>
      </c>
      <c r="C1104" t="s">
        <v>2455</v>
      </c>
      <c r="D1104" t="str">
        <f t="shared" si="17"/>
        <v>DP085504</v>
      </c>
    </row>
    <row r="1105" spans="1:4" x14ac:dyDescent="0.25">
      <c r="A1105" t="s">
        <v>2536</v>
      </c>
      <c r="B1105" t="s">
        <v>2438</v>
      </c>
      <c r="C1105" t="s">
        <v>2455</v>
      </c>
      <c r="D1105" t="str">
        <f t="shared" si="17"/>
        <v>DP085505</v>
      </c>
    </row>
    <row r="1106" spans="1:4" x14ac:dyDescent="0.25">
      <c r="A1106" t="s">
        <v>2536</v>
      </c>
      <c r="B1106" t="s">
        <v>2447</v>
      </c>
      <c r="C1106" t="s">
        <v>2457</v>
      </c>
      <c r="D1106" t="str">
        <f t="shared" si="17"/>
        <v>ND085503</v>
      </c>
    </row>
    <row r="1107" spans="1:4" x14ac:dyDescent="0.25">
      <c r="A1107" t="s">
        <v>2536</v>
      </c>
      <c r="B1107" t="s">
        <v>2448</v>
      </c>
      <c r="C1107" t="s">
        <v>2457</v>
      </c>
      <c r="D1107" t="str">
        <f t="shared" ref="D1107:D1195" si="18">C1107&amp;A1107&amp;B1107</f>
        <v>ND085504</v>
      </c>
    </row>
    <row r="1108" spans="1:4" x14ac:dyDescent="0.25">
      <c r="A1108" t="s">
        <v>2536</v>
      </c>
      <c r="B1108" t="s">
        <v>2438</v>
      </c>
      <c r="C1108" t="s">
        <v>2457</v>
      </c>
      <c r="D1108" t="str">
        <f t="shared" si="18"/>
        <v>ND085505</v>
      </c>
    </row>
    <row r="1109" spans="1:4" x14ac:dyDescent="0.25">
      <c r="A1109" t="s">
        <v>2536</v>
      </c>
      <c r="B1109" t="s">
        <v>2445</v>
      </c>
      <c r="C1109" t="s">
        <v>2449</v>
      </c>
      <c r="D1109" t="str">
        <f t="shared" si="18"/>
        <v>NH085502</v>
      </c>
    </row>
    <row r="1110" spans="1:4" x14ac:dyDescent="0.25">
      <c r="A1110" t="s">
        <v>2536</v>
      </c>
      <c r="B1110" t="s">
        <v>2447</v>
      </c>
      <c r="C1110" t="s">
        <v>2449</v>
      </c>
      <c r="D1110" t="str">
        <f t="shared" si="18"/>
        <v>NH085503</v>
      </c>
    </row>
    <row r="1111" spans="1:4" x14ac:dyDescent="0.25">
      <c r="A1111" t="s">
        <v>2536</v>
      </c>
      <c r="B1111" t="s">
        <v>2448</v>
      </c>
      <c r="C1111" t="s">
        <v>2449</v>
      </c>
      <c r="D1111" t="str">
        <f t="shared" si="18"/>
        <v>NH085504</v>
      </c>
    </row>
    <row r="1112" spans="1:4" x14ac:dyDescent="0.25">
      <c r="A1112" t="s">
        <v>2536</v>
      </c>
      <c r="B1112" t="s">
        <v>2447</v>
      </c>
      <c r="C1112" t="s">
        <v>2481</v>
      </c>
      <c r="D1112" t="str">
        <f t="shared" si="18"/>
        <v>NM085503</v>
      </c>
    </row>
    <row r="1113" spans="1:4" x14ac:dyDescent="0.25">
      <c r="A1113" t="s">
        <v>2536</v>
      </c>
      <c r="B1113" t="s">
        <v>2448</v>
      </c>
      <c r="C1113" t="s">
        <v>2481</v>
      </c>
      <c r="D1113" t="str">
        <f t="shared" si="18"/>
        <v>NM085504</v>
      </c>
    </row>
    <row r="1114" spans="1:4" x14ac:dyDescent="0.25">
      <c r="A1114" t="s">
        <v>2536</v>
      </c>
      <c r="B1114" t="s">
        <v>2438</v>
      </c>
      <c r="C1114" t="s">
        <v>2481</v>
      </c>
      <c r="D1114" t="str">
        <f t="shared" si="18"/>
        <v>NM085505</v>
      </c>
    </row>
    <row r="1115" spans="1:4" x14ac:dyDescent="0.25">
      <c r="A1115" t="s">
        <v>2536</v>
      </c>
      <c r="B1115" t="s">
        <v>2447</v>
      </c>
      <c r="C1115" t="s">
        <v>2454</v>
      </c>
      <c r="D1115" t="str">
        <f t="shared" si="18"/>
        <v>NP085503</v>
      </c>
    </row>
    <row r="1116" spans="1:4" x14ac:dyDescent="0.25">
      <c r="A1116" t="s">
        <v>2536</v>
      </c>
      <c r="B1116" t="s">
        <v>2448</v>
      </c>
      <c r="C1116" t="s">
        <v>2454</v>
      </c>
      <c r="D1116" t="str">
        <f t="shared" si="18"/>
        <v>NP085504</v>
      </c>
    </row>
    <row r="1117" spans="1:4" x14ac:dyDescent="0.25">
      <c r="A1117" t="s">
        <v>2536</v>
      </c>
      <c r="B1117" t="s">
        <v>2438</v>
      </c>
      <c r="C1117" t="s">
        <v>2454</v>
      </c>
      <c r="D1117" t="str">
        <f t="shared" si="18"/>
        <v>NP085505</v>
      </c>
    </row>
    <row r="1118" spans="1:4" x14ac:dyDescent="0.25">
      <c r="A1118" t="s">
        <v>2537</v>
      </c>
      <c r="B1118" t="s">
        <v>2440</v>
      </c>
      <c r="C1118" t="s">
        <v>2439</v>
      </c>
      <c r="D1118" t="str">
        <f t="shared" si="18"/>
        <v>GS085607</v>
      </c>
    </row>
    <row r="1119" spans="1:4" x14ac:dyDescent="0.25">
      <c r="A1119" t="s">
        <v>2537</v>
      </c>
      <c r="B1119" t="s">
        <v>2441</v>
      </c>
      <c r="C1119" t="s">
        <v>2439</v>
      </c>
      <c r="D1119" t="str">
        <f t="shared" si="18"/>
        <v>GS085609</v>
      </c>
    </row>
    <row r="1120" spans="1:4" x14ac:dyDescent="0.25">
      <c r="A1120" t="s">
        <v>2537</v>
      </c>
      <c r="B1120" t="s">
        <v>2442</v>
      </c>
      <c r="C1120" t="s">
        <v>2439</v>
      </c>
      <c r="D1120" t="str">
        <f t="shared" si="18"/>
        <v>GS085611</v>
      </c>
    </row>
    <row r="1121" spans="1:4" x14ac:dyDescent="0.25">
      <c r="A1121" t="s">
        <v>2537</v>
      </c>
      <c r="B1121" t="s">
        <v>2443</v>
      </c>
      <c r="C1121" t="s">
        <v>2439</v>
      </c>
      <c r="D1121" t="str">
        <f t="shared" si="18"/>
        <v>GS085612</v>
      </c>
    </row>
    <row r="1122" spans="1:4" x14ac:dyDescent="0.25">
      <c r="A1122" t="s">
        <v>2537</v>
      </c>
      <c r="B1122" t="s">
        <v>2444</v>
      </c>
      <c r="C1122" t="s">
        <v>2439</v>
      </c>
      <c r="D1122" t="str">
        <f t="shared" si="18"/>
        <v>GS085613</v>
      </c>
    </row>
    <row r="1123" spans="1:4" x14ac:dyDescent="0.25">
      <c r="A1123" t="s">
        <v>2537</v>
      </c>
      <c r="B1123" t="s">
        <v>2445</v>
      </c>
      <c r="C1123" t="s">
        <v>2532</v>
      </c>
      <c r="D1123" t="str">
        <f t="shared" si="18"/>
        <v>DT085602</v>
      </c>
    </row>
    <row r="1124" spans="1:4" x14ac:dyDescent="0.25">
      <c r="A1124" t="s">
        <v>2537</v>
      </c>
      <c r="B1124" t="s">
        <v>2447</v>
      </c>
      <c r="C1124" t="s">
        <v>2532</v>
      </c>
      <c r="D1124" t="str">
        <f t="shared" si="18"/>
        <v>DT085603</v>
      </c>
    </row>
    <row r="1125" spans="1:4" x14ac:dyDescent="0.25">
      <c r="A1125" t="s">
        <v>2537</v>
      </c>
      <c r="B1125" t="s">
        <v>2448</v>
      </c>
      <c r="C1125" t="s">
        <v>2532</v>
      </c>
      <c r="D1125" t="str">
        <f t="shared" si="18"/>
        <v>DT085604</v>
      </c>
    </row>
    <row r="1126" spans="1:4" x14ac:dyDescent="0.25">
      <c r="A1126" t="s">
        <v>2537</v>
      </c>
      <c r="B1126" t="s">
        <v>2438</v>
      </c>
      <c r="C1126" t="s">
        <v>2532</v>
      </c>
      <c r="D1126" t="str">
        <f t="shared" si="18"/>
        <v>DT085605</v>
      </c>
    </row>
    <row r="1127" spans="1:4" x14ac:dyDescent="0.25">
      <c r="A1127" t="s">
        <v>2537</v>
      </c>
      <c r="B1127" t="s">
        <v>2445</v>
      </c>
      <c r="C1127" t="s">
        <v>2509</v>
      </c>
      <c r="D1127" t="str">
        <f t="shared" si="18"/>
        <v>NR085602</v>
      </c>
    </row>
    <row r="1128" spans="1:4" x14ac:dyDescent="0.25">
      <c r="A1128" t="s">
        <v>2537</v>
      </c>
      <c r="B1128" t="s">
        <v>2447</v>
      </c>
      <c r="C1128" t="s">
        <v>2509</v>
      </c>
      <c r="D1128" t="str">
        <f t="shared" si="18"/>
        <v>NR085603</v>
      </c>
    </row>
    <row r="1129" spans="1:4" x14ac:dyDescent="0.25">
      <c r="A1129" t="s">
        <v>2537</v>
      </c>
      <c r="B1129" t="s">
        <v>2448</v>
      </c>
      <c r="C1129" t="s">
        <v>2509</v>
      </c>
      <c r="D1129" t="str">
        <f t="shared" si="18"/>
        <v>NR085604</v>
      </c>
    </row>
    <row r="1130" spans="1:4" x14ac:dyDescent="0.25">
      <c r="A1130" t="s">
        <v>2537</v>
      </c>
      <c r="B1130" t="s">
        <v>2438</v>
      </c>
      <c r="C1130" t="s">
        <v>2509</v>
      </c>
      <c r="D1130" t="str">
        <f t="shared" si="18"/>
        <v>NR085605</v>
      </c>
    </row>
    <row r="1131" spans="1:4" x14ac:dyDescent="0.25">
      <c r="A1131" t="s">
        <v>2537</v>
      </c>
      <c r="B1131" t="s">
        <v>2445</v>
      </c>
      <c r="C1131" t="s">
        <v>2503</v>
      </c>
      <c r="D1131" t="str">
        <f t="shared" si="18"/>
        <v>NJ085602</v>
      </c>
    </row>
    <row r="1132" spans="1:4" x14ac:dyDescent="0.25">
      <c r="A1132" t="s">
        <v>2537</v>
      </c>
      <c r="B1132" t="s">
        <v>2447</v>
      </c>
      <c r="C1132" t="s">
        <v>2503</v>
      </c>
      <c r="D1132" t="str">
        <f t="shared" si="18"/>
        <v>NJ085603</v>
      </c>
    </row>
    <row r="1133" spans="1:4" x14ac:dyDescent="0.25">
      <c r="A1133" t="s">
        <v>2537</v>
      </c>
      <c r="B1133" t="s">
        <v>2448</v>
      </c>
      <c r="C1133" t="s">
        <v>2503</v>
      </c>
      <c r="D1133" t="str">
        <f t="shared" si="18"/>
        <v>NJ085604</v>
      </c>
    </row>
    <row r="1134" spans="1:4" x14ac:dyDescent="0.25">
      <c r="A1134" t="s">
        <v>2537</v>
      </c>
      <c r="B1134" t="s">
        <v>2445</v>
      </c>
      <c r="C1134" t="s">
        <v>2481</v>
      </c>
      <c r="D1134" t="str">
        <f t="shared" si="18"/>
        <v>NM085602</v>
      </c>
    </row>
    <row r="1135" spans="1:4" x14ac:dyDescent="0.25">
      <c r="A1135" t="s">
        <v>2537</v>
      </c>
      <c r="B1135" t="s">
        <v>2447</v>
      </c>
      <c r="C1135" t="s">
        <v>2481</v>
      </c>
      <c r="D1135" t="str">
        <f t="shared" si="18"/>
        <v>NM085603</v>
      </c>
    </row>
    <row r="1136" spans="1:4" x14ac:dyDescent="0.25">
      <c r="A1136" t="s">
        <v>2537</v>
      </c>
      <c r="B1136" t="s">
        <v>2448</v>
      </c>
      <c r="C1136" t="s">
        <v>2481</v>
      </c>
      <c r="D1136" t="str">
        <f t="shared" si="18"/>
        <v>NM085604</v>
      </c>
    </row>
    <row r="1137" spans="1:4" x14ac:dyDescent="0.25">
      <c r="A1137" t="s">
        <v>2537</v>
      </c>
      <c r="B1137" t="s">
        <v>2445</v>
      </c>
      <c r="C1137" t="s">
        <v>2452</v>
      </c>
      <c r="D1137" t="str">
        <f t="shared" si="18"/>
        <v>NT085602</v>
      </c>
    </row>
    <row r="1138" spans="1:4" x14ac:dyDescent="0.25">
      <c r="A1138" t="s">
        <v>2537</v>
      </c>
      <c r="B1138" t="s">
        <v>2447</v>
      </c>
      <c r="C1138" t="s">
        <v>2452</v>
      </c>
      <c r="D1138" t="str">
        <f t="shared" si="18"/>
        <v>NT085603</v>
      </c>
    </row>
    <row r="1139" spans="1:4" x14ac:dyDescent="0.25">
      <c r="A1139" t="s">
        <v>2537</v>
      </c>
      <c r="B1139" t="s">
        <v>2448</v>
      </c>
      <c r="C1139" t="s">
        <v>2452</v>
      </c>
      <c r="D1139" t="str">
        <f t="shared" si="18"/>
        <v>NT085604</v>
      </c>
    </row>
    <row r="1140" spans="1:4" x14ac:dyDescent="0.25">
      <c r="A1140" t="s">
        <v>2537</v>
      </c>
      <c r="B1140" t="s">
        <v>2438</v>
      </c>
      <c r="C1140" t="s">
        <v>2452</v>
      </c>
      <c r="D1140" t="str">
        <f t="shared" si="18"/>
        <v>NT085605</v>
      </c>
    </row>
    <row r="1141" spans="1:4" x14ac:dyDescent="0.25">
      <c r="A1141" t="s">
        <v>2688</v>
      </c>
      <c r="B1141" t="s">
        <v>2440</v>
      </c>
      <c r="C1141" t="s">
        <v>2439</v>
      </c>
      <c r="D1141" t="str">
        <f t="shared" ref="D1141:D1165" si="19">C1141&amp;A1141&amp;B1141</f>
        <v>GS086107</v>
      </c>
    </row>
    <row r="1142" spans="1:4" x14ac:dyDescent="0.25">
      <c r="A1142" t="s">
        <v>2688</v>
      </c>
      <c r="B1142" t="s">
        <v>2441</v>
      </c>
      <c r="C1142" t="s">
        <v>2439</v>
      </c>
      <c r="D1142" t="str">
        <f t="shared" si="19"/>
        <v>GS086109</v>
      </c>
    </row>
    <row r="1143" spans="1:4" x14ac:dyDescent="0.25">
      <c r="A1143" t="s">
        <v>2688</v>
      </c>
      <c r="B1143" t="s">
        <v>2442</v>
      </c>
      <c r="C1143" t="s">
        <v>2439</v>
      </c>
      <c r="D1143" t="str">
        <f t="shared" si="19"/>
        <v>GS086111</v>
      </c>
    </row>
    <row r="1144" spans="1:4" x14ac:dyDescent="0.25">
      <c r="A1144" t="s">
        <v>2688</v>
      </c>
      <c r="B1144" t="s">
        <v>2443</v>
      </c>
      <c r="C1144" t="s">
        <v>2439</v>
      </c>
      <c r="D1144" t="str">
        <f t="shared" si="19"/>
        <v>GS086112</v>
      </c>
    </row>
    <row r="1145" spans="1:4" x14ac:dyDescent="0.25">
      <c r="A1145" t="s">
        <v>2688</v>
      </c>
      <c r="B1145" t="s">
        <v>2444</v>
      </c>
      <c r="C1145" t="s">
        <v>2439</v>
      </c>
      <c r="D1145" t="str">
        <f t="shared" si="19"/>
        <v>GS086113</v>
      </c>
    </row>
    <row r="1146" spans="1:4" x14ac:dyDescent="0.25">
      <c r="A1146" t="s">
        <v>2688</v>
      </c>
      <c r="B1146" t="s">
        <v>2463</v>
      </c>
      <c r="C1146" t="s">
        <v>2439</v>
      </c>
      <c r="D1146" t="str">
        <f t="shared" si="19"/>
        <v>GS086114</v>
      </c>
    </row>
    <row r="1147" spans="1:4" x14ac:dyDescent="0.25">
      <c r="A1147" t="s">
        <v>2688</v>
      </c>
      <c r="B1147" t="s">
        <v>2464</v>
      </c>
      <c r="C1147" t="s">
        <v>2439</v>
      </c>
      <c r="D1147" t="str">
        <f t="shared" si="19"/>
        <v>GS086115</v>
      </c>
    </row>
    <row r="1148" spans="1:4" x14ac:dyDescent="0.25">
      <c r="A1148" t="s">
        <v>2688</v>
      </c>
      <c r="B1148" t="s">
        <v>2445</v>
      </c>
      <c r="C1148" t="s">
        <v>2455</v>
      </c>
      <c r="D1148" t="str">
        <f t="shared" si="19"/>
        <v>DP086102</v>
      </c>
    </row>
    <row r="1149" spans="1:4" x14ac:dyDescent="0.25">
      <c r="A1149" t="s">
        <v>2688</v>
      </c>
      <c r="B1149" t="s">
        <v>2447</v>
      </c>
      <c r="C1149" t="s">
        <v>2455</v>
      </c>
      <c r="D1149" t="str">
        <f t="shared" si="19"/>
        <v>DP086103</v>
      </c>
    </row>
    <row r="1150" spans="1:4" x14ac:dyDescent="0.25">
      <c r="A1150" t="s">
        <v>2688</v>
      </c>
      <c r="B1150" t="s">
        <v>2448</v>
      </c>
      <c r="C1150" t="s">
        <v>2455</v>
      </c>
      <c r="D1150" t="str">
        <f t="shared" si="19"/>
        <v>DP086104</v>
      </c>
    </row>
    <row r="1151" spans="1:4" x14ac:dyDescent="0.25">
      <c r="A1151" t="s">
        <v>2688</v>
      </c>
      <c r="B1151" t="s">
        <v>2438</v>
      </c>
      <c r="C1151" t="s">
        <v>2455</v>
      </c>
      <c r="D1151" t="str">
        <f t="shared" si="19"/>
        <v>DP086105</v>
      </c>
    </row>
    <row r="1152" spans="1:4" x14ac:dyDescent="0.25">
      <c r="A1152" t="s">
        <v>2688</v>
      </c>
      <c r="B1152" t="s">
        <v>2445</v>
      </c>
      <c r="C1152" t="s">
        <v>2457</v>
      </c>
      <c r="D1152" t="str">
        <f t="shared" si="19"/>
        <v>ND086102</v>
      </c>
    </row>
    <row r="1153" spans="1:4" x14ac:dyDescent="0.25">
      <c r="A1153" t="s">
        <v>2688</v>
      </c>
      <c r="B1153" t="s">
        <v>2447</v>
      </c>
      <c r="C1153" t="s">
        <v>2457</v>
      </c>
      <c r="D1153" t="str">
        <f t="shared" si="19"/>
        <v>ND086103</v>
      </c>
    </row>
    <row r="1154" spans="1:4" x14ac:dyDescent="0.25">
      <c r="A1154" t="s">
        <v>2688</v>
      </c>
      <c r="B1154" t="s">
        <v>2448</v>
      </c>
      <c r="C1154" t="s">
        <v>2457</v>
      </c>
      <c r="D1154" t="str">
        <f t="shared" si="19"/>
        <v>ND086104</v>
      </c>
    </row>
    <row r="1155" spans="1:4" x14ac:dyDescent="0.25">
      <c r="A1155" t="s">
        <v>2688</v>
      </c>
      <c r="B1155" t="s">
        <v>2438</v>
      </c>
      <c r="C1155" t="s">
        <v>2457</v>
      </c>
      <c r="D1155" t="str">
        <f t="shared" si="19"/>
        <v>ND086105</v>
      </c>
    </row>
    <row r="1156" spans="1:4" x14ac:dyDescent="0.25">
      <c r="A1156" t="s">
        <v>2688</v>
      </c>
      <c r="B1156" t="s">
        <v>2445</v>
      </c>
      <c r="C1156" t="s">
        <v>2449</v>
      </c>
      <c r="D1156" t="str">
        <f t="shared" si="19"/>
        <v>NH086102</v>
      </c>
    </row>
    <row r="1157" spans="1:4" x14ac:dyDescent="0.25">
      <c r="A1157" t="s">
        <v>2688</v>
      </c>
      <c r="B1157" t="s">
        <v>2447</v>
      </c>
      <c r="C1157" t="s">
        <v>2449</v>
      </c>
      <c r="D1157" t="str">
        <f t="shared" si="19"/>
        <v>NH086103</v>
      </c>
    </row>
    <row r="1158" spans="1:4" x14ac:dyDescent="0.25">
      <c r="A1158" t="s">
        <v>2688</v>
      </c>
      <c r="B1158" t="s">
        <v>2448</v>
      </c>
      <c r="C1158" t="s">
        <v>2449</v>
      </c>
      <c r="D1158" t="str">
        <f t="shared" si="19"/>
        <v>NH086104</v>
      </c>
    </row>
    <row r="1159" spans="1:4" x14ac:dyDescent="0.25">
      <c r="A1159" t="s">
        <v>2688</v>
      </c>
      <c r="B1159" t="s">
        <v>2445</v>
      </c>
      <c r="C1159" t="s">
        <v>2481</v>
      </c>
      <c r="D1159" t="str">
        <f t="shared" si="19"/>
        <v>NM086102</v>
      </c>
    </row>
    <row r="1160" spans="1:4" x14ac:dyDescent="0.25">
      <c r="A1160" t="s">
        <v>2688</v>
      </c>
      <c r="B1160" t="s">
        <v>2447</v>
      </c>
      <c r="C1160" t="s">
        <v>2481</v>
      </c>
      <c r="D1160" t="str">
        <f t="shared" si="19"/>
        <v>NM086103</v>
      </c>
    </row>
    <row r="1161" spans="1:4" x14ac:dyDescent="0.25">
      <c r="A1161" t="s">
        <v>2688</v>
      </c>
      <c r="B1161" t="s">
        <v>2448</v>
      </c>
      <c r="C1161" t="s">
        <v>2481</v>
      </c>
      <c r="D1161" t="str">
        <f t="shared" si="19"/>
        <v>NM086104</v>
      </c>
    </row>
    <row r="1162" spans="1:4" x14ac:dyDescent="0.25">
      <c r="A1162" t="s">
        <v>2688</v>
      </c>
      <c r="B1162" t="s">
        <v>2438</v>
      </c>
      <c r="C1162" t="s">
        <v>2481</v>
      </c>
      <c r="D1162" t="str">
        <f t="shared" si="19"/>
        <v>NM086105</v>
      </c>
    </row>
    <row r="1163" spans="1:4" x14ac:dyDescent="0.25">
      <c r="A1163" t="s">
        <v>2688</v>
      </c>
      <c r="B1163" t="s">
        <v>2445</v>
      </c>
      <c r="C1163" t="s">
        <v>2454</v>
      </c>
      <c r="D1163" t="str">
        <f t="shared" si="19"/>
        <v>NP086102</v>
      </c>
    </row>
    <row r="1164" spans="1:4" x14ac:dyDescent="0.25">
      <c r="A1164" t="s">
        <v>2688</v>
      </c>
      <c r="B1164" t="s">
        <v>2447</v>
      </c>
      <c r="C1164" t="s">
        <v>2454</v>
      </c>
      <c r="D1164" t="str">
        <f t="shared" si="19"/>
        <v>NP086103</v>
      </c>
    </row>
    <row r="1165" spans="1:4" x14ac:dyDescent="0.25">
      <c r="A1165" t="s">
        <v>2688</v>
      </c>
      <c r="B1165" t="s">
        <v>2448</v>
      </c>
      <c r="C1165" t="s">
        <v>2454</v>
      </c>
      <c r="D1165" t="str">
        <f t="shared" si="19"/>
        <v>NP086104</v>
      </c>
    </row>
    <row r="1166" spans="1:4" x14ac:dyDescent="0.25">
      <c r="A1166" t="s">
        <v>2538</v>
      </c>
      <c r="B1166" t="s">
        <v>2447</v>
      </c>
      <c r="C1166" t="s">
        <v>2439</v>
      </c>
      <c r="D1166" t="str">
        <f t="shared" si="18"/>
        <v>GS089903</v>
      </c>
    </row>
    <row r="1167" spans="1:4" x14ac:dyDescent="0.25">
      <c r="A1167" t="s">
        <v>2538</v>
      </c>
      <c r="B1167" t="s">
        <v>2448</v>
      </c>
      <c r="C1167" t="s">
        <v>2439</v>
      </c>
      <c r="D1167" t="str">
        <f t="shared" si="18"/>
        <v>GS089904</v>
      </c>
    </row>
    <row r="1168" spans="1:4" x14ac:dyDescent="0.25">
      <c r="A1168" t="s">
        <v>2538</v>
      </c>
      <c r="B1168" t="s">
        <v>2438</v>
      </c>
      <c r="C1168" t="s">
        <v>2439</v>
      </c>
      <c r="D1168" t="str">
        <f t="shared" si="18"/>
        <v>GS089905</v>
      </c>
    </row>
    <row r="1169" spans="1:4" x14ac:dyDescent="0.25">
      <c r="A1169" t="s">
        <v>2538</v>
      </c>
      <c r="B1169" t="s">
        <v>2465</v>
      </c>
      <c r="C1169" t="s">
        <v>2439</v>
      </c>
      <c r="D1169" t="str">
        <f t="shared" si="18"/>
        <v>GS089906</v>
      </c>
    </row>
    <row r="1170" spans="1:4" x14ac:dyDescent="0.25">
      <c r="A1170" t="s">
        <v>2538</v>
      </c>
      <c r="B1170" t="s">
        <v>2440</v>
      </c>
      <c r="C1170" t="s">
        <v>2439</v>
      </c>
      <c r="D1170" t="str">
        <f t="shared" si="18"/>
        <v>GS089907</v>
      </c>
    </row>
    <row r="1171" spans="1:4" x14ac:dyDescent="0.25">
      <c r="A1171" t="s">
        <v>2538</v>
      </c>
      <c r="B1171" t="s">
        <v>2467</v>
      </c>
      <c r="C1171" t="s">
        <v>2439</v>
      </c>
      <c r="D1171" t="str">
        <f t="shared" si="18"/>
        <v>GS089908</v>
      </c>
    </row>
    <row r="1172" spans="1:4" x14ac:dyDescent="0.25">
      <c r="A1172" t="s">
        <v>2538</v>
      </c>
      <c r="B1172" t="s">
        <v>2441</v>
      </c>
      <c r="C1172" t="s">
        <v>2439</v>
      </c>
      <c r="D1172" t="str">
        <f t="shared" si="18"/>
        <v>GS089909</v>
      </c>
    </row>
    <row r="1173" spans="1:4" x14ac:dyDescent="0.25">
      <c r="A1173" t="s">
        <v>2538</v>
      </c>
      <c r="B1173" t="s">
        <v>2473</v>
      </c>
      <c r="C1173" t="s">
        <v>2439</v>
      </c>
      <c r="D1173" t="str">
        <f t="shared" si="18"/>
        <v>GS089910</v>
      </c>
    </row>
    <row r="1174" spans="1:4" x14ac:dyDescent="0.25">
      <c r="A1174" t="s">
        <v>2538</v>
      </c>
      <c r="B1174" t="s">
        <v>2450</v>
      </c>
      <c r="C1174" t="s">
        <v>2455</v>
      </c>
      <c r="D1174" t="str">
        <f t="shared" si="18"/>
        <v>DP089901</v>
      </c>
    </row>
    <row r="1175" spans="1:4" x14ac:dyDescent="0.25">
      <c r="A1175" t="s">
        <v>2538</v>
      </c>
      <c r="B1175" t="s">
        <v>2445</v>
      </c>
      <c r="C1175" t="s">
        <v>2455</v>
      </c>
      <c r="D1175" t="str">
        <f t="shared" si="18"/>
        <v>DP089902</v>
      </c>
    </row>
    <row r="1176" spans="1:4" x14ac:dyDescent="0.25">
      <c r="A1176" t="s">
        <v>2538</v>
      </c>
      <c r="B1176" t="s">
        <v>2447</v>
      </c>
      <c r="C1176" t="s">
        <v>2455</v>
      </c>
      <c r="D1176" t="str">
        <f t="shared" si="18"/>
        <v>DP089903</v>
      </c>
    </row>
    <row r="1177" spans="1:4" x14ac:dyDescent="0.25">
      <c r="A1177" t="s">
        <v>2538</v>
      </c>
      <c r="B1177" t="s">
        <v>2450</v>
      </c>
      <c r="C1177" t="s">
        <v>2457</v>
      </c>
      <c r="D1177" t="str">
        <f t="shared" si="18"/>
        <v>ND089901</v>
      </c>
    </row>
    <row r="1178" spans="1:4" x14ac:dyDescent="0.25">
      <c r="A1178" t="s">
        <v>2538</v>
      </c>
      <c r="B1178" t="s">
        <v>2445</v>
      </c>
      <c r="C1178" t="s">
        <v>2457</v>
      </c>
      <c r="D1178" t="str">
        <f t="shared" si="18"/>
        <v>ND089902</v>
      </c>
    </row>
    <row r="1179" spans="1:4" x14ac:dyDescent="0.25">
      <c r="A1179" t="s">
        <v>2538</v>
      </c>
      <c r="B1179" t="s">
        <v>2447</v>
      </c>
      <c r="C1179" t="s">
        <v>2457</v>
      </c>
      <c r="D1179" t="str">
        <f t="shared" si="18"/>
        <v>ND089903</v>
      </c>
    </row>
    <row r="1180" spans="1:4" x14ac:dyDescent="0.25">
      <c r="A1180" t="s">
        <v>2538</v>
      </c>
      <c r="B1180" t="s">
        <v>2450</v>
      </c>
      <c r="C1180" t="s">
        <v>2449</v>
      </c>
      <c r="D1180" t="str">
        <f t="shared" si="18"/>
        <v>NH089901</v>
      </c>
    </row>
    <row r="1181" spans="1:4" x14ac:dyDescent="0.25">
      <c r="A1181" t="s">
        <v>2538</v>
      </c>
      <c r="B1181" t="s">
        <v>2445</v>
      </c>
      <c r="C1181" t="s">
        <v>2449</v>
      </c>
      <c r="D1181" t="str">
        <f t="shared" si="18"/>
        <v>NH089902</v>
      </c>
    </row>
    <row r="1182" spans="1:4" x14ac:dyDescent="0.25">
      <c r="A1182" t="s">
        <v>2538</v>
      </c>
      <c r="B1182" t="s">
        <v>2445</v>
      </c>
      <c r="C1182" t="s">
        <v>2481</v>
      </c>
      <c r="D1182" t="str">
        <f t="shared" si="18"/>
        <v>NM089902</v>
      </c>
    </row>
    <row r="1183" spans="1:4" x14ac:dyDescent="0.25">
      <c r="A1183" t="s">
        <v>2538</v>
      </c>
      <c r="B1183" t="s">
        <v>2447</v>
      </c>
      <c r="C1183" t="s">
        <v>2481</v>
      </c>
      <c r="D1183" t="str">
        <f t="shared" si="18"/>
        <v>NM089903</v>
      </c>
    </row>
    <row r="1184" spans="1:4" x14ac:dyDescent="0.25">
      <c r="A1184" t="s">
        <v>2538</v>
      </c>
      <c r="B1184" t="s">
        <v>2450</v>
      </c>
      <c r="C1184" t="s">
        <v>2454</v>
      </c>
      <c r="D1184" t="str">
        <f t="shared" si="18"/>
        <v>NP089901</v>
      </c>
    </row>
    <row r="1185" spans="1:4" x14ac:dyDescent="0.25">
      <c r="A1185" t="s">
        <v>2538</v>
      </c>
      <c r="B1185" t="s">
        <v>2445</v>
      </c>
      <c r="C1185" t="s">
        <v>2454</v>
      </c>
      <c r="D1185" t="str">
        <f t="shared" si="18"/>
        <v>NP089902</v>
      </c>
    </row>
    <row r="1186" spans="1:4" x14ac:dyDescent="0.25">
      <c r="A1186" t="s">
        <v>2539</v>
      </c>
      <c r="B1186" t="s">
        <v>2438</v>
      </c>
      <c r="C1186" t="s">
        <v>2439</v>
      </c>
      <c r="D1186" t="str">
        <f t="shared" si="18"/>
        <v>GS090105</v>
      </c>
    </row>
    <row r="1187" spans="1:4" x14ac:dyDescent="0.25">
      <c r="A1187" t="s">
        <v>2539</v>
      </c>
      <c r="B1187" t="s">
        <v>2440</v>
      </c>
      <c r="C1187" t="s">
        <v>2439</v>
      </c>
      <c r="D1187" t="str">
        <f t="shared" si="18"/>
        <v>GS090107</v>
      </c>
    </row>
    <row r="1188" spans="1:4" x14ac:dyDescent="0.25">
      <c r="A1188" t="s">
        <v>2539</v>
      </c>
      <c r="B1188" t="s">
        <v>2441</v>
      </c>
      <c r="C1188" t="s">
        <v>2439</v>
      </c>
      <c r="D1188" t="str">
        <f t="shared" si="18"/>
        <v>GS090109</v>
      </c>
    </row>
    <row r="1189" spans="1:4" x14ac:dyDescent="0.25">
      <c r="A1189" t="s">
        <v>2539</v>
      </c>
      <c r="B1189" t="s">
        <v>2442</v>
      </c>
      <c r="C1189" t="s">
        <v>2439</v>
      </c>
      <c r="D1189" t="str">
        <f t="shared" si="18"/>
        <v>GS090111</v>
      </c>
    </row>
    <row r="1190" spans="1:4" x14ac:dyDescent="0.25">
      <c r="A1190" t="s">
        <v>2539</v>
      </c>
      <c r="B1190" t="s">
        <v>2443</v>
      </c>
      <c r="C1190" t="s">
        <v>2439</v>
      </c>
      <c r="D1190" t="str">
        <f t="shared" si="18"/>
        <v>GS090112</v>
      </c>
    </row>
    <row r="1191" spans="1:4" x14ac:dyDescent="0.25">
      <c r="A1191" t="s">
        <v>2540</v>
      </c>
      <c r="B1191" t="s">
        <v>2438</v>
      </c>
      <c r="C1191" t="s">
        <v>2439</v>
      </c>
      <c r="D1191" t="str">
        <f t="shared" si="18"/>
        <v>GS095005</v>
      </c>
    </row>
    <row r="1192" spans="1:4" x14ac:dyDescent="0.25">
      <c r="A1192" t="s">
        <v>2540</v>
      </c>
      <c r="B1192" t="s">
        <v>2440</v>
      </c>
      <c r="C1192" t="s">
        <v>2439</v>
      </c>
      <c r="D1192" t="str">
        <f t="shared" si="18"/>
        <v>GS095007</v>
      </c>
    </row>
    <row r="1193" spans="1:4" x14ac:dyDescent="0.25">
      <c r="A1193" t="s">
        <v>2540</v>
      </c>
      <c r="B1193" t="s">
        <v>2441</v>
      </c>
      <c r="C1193" t="s">
        <v>2439</v>
      </c>
      <c r="D1193" t="str">
        <f t="shared" si="18"/>
        <v>GS095009</v>
      </c>
    </row>
    <row r="1194" spans="1:4" x14ac:dyDescent="0.25">
      <c r="A1194" t="s">
        <v>2540</v>
      </c>
      <c r="B1194" t="s">
        <v>2442</v>
      </c>
      <c r="C1194" t="s">
        <v>2439</v>
      </c>
      <c r="D1194" t="str">
        <f t="shared" si="18"/>
        <v>GS095011</v>
      </c>
    </row>
    <row r="1195" spans="1:4" x14ac:dyDescent="0.25">
      <c r="A1195" t="s">
        <v>2540</v>
      </c>
      <c r="B1195" t="s">
        <v>2443</v>
      </c>
      <c r="C1195" t="s">
        <v>2439</v>
      </c>
      <c r="D1195" t="str">
        <f t="shared" si="18"/>
        <v>GS095012</v>
      </c>
    </row>
    <row r="1196" spans="1:4" x14ac:dyDescent="0.25">
      <c r="A1196" t="s">
        <v>2540</v>
      </c>
      <c r="B1196" t="s">
        <v>2444</v>
      </c>
      <c r="C1196" t="s">
        <v>2439</v>
      </c>
      <c r="D1196" t="str">
        <f t="shared" ref="D1196:D1259" si="20">C1196&amp;A1196&amp;B1196</f>
        <v>GS095013</v>
      </c>
    </row>
    <row r="1197" spans="1:4" x14ac:dyDescent="0.25">
      <c r="A1197" t="s">
        <v>2540</v>
      </c>
      <c r="B1197" t="s">
        <v>2445</v>
      </c>
      <c r="C1197" t="s">
        <v>2451</v>
      </c>
      <c r="D1197" t="str">
        <f t="shared" si="20"/>
        <v>DA095002</v>
      </c>
    </row>
    <row r="1198" spans="1:4" x14ac:dyDescent="0.25">
      <c r="A1198" t="s">
        <v>2540</v>
      </c>
      <c r="B1198" t="s">
        <v>2447</v>
      </c>
      <c r="C1198" t="s">
        <v>2451</v>
      </c>
      <c r="D1198" t="str">
        <f t="shared" si="20"/>
        <v>DA095003</v>
      </c>
    </row>
    <row r="1199" spans="1:4" x14ac:dyDescent="0.25">
      <c r="A1199" t="s">
        <v>2540</v>
      </c>
      <c r="B1199" t="s">
        <v>2448</v>
      </c>
      <c r="C1199" t="s">
        <v>2451</v>
      </c>
      <c r="D1199" t="str">
        <f t="shared" si="20"/>
        <v>DA095004</v>
      </c>
    </row>
    <row r="1200" spans="1:4" x14ac:dyDescent="0.25">
      <c r="A1200" t="s">
        <v>2540</v>
      </c>
      <c r="B1200" t="s">
        <v>2438</v>
      </c>
      <c r="C1200" t="s">
        <v>2451</v>
      </c>
      <c r="D1200" t="str">
        <f t="shared" si="20"/>
        <v>DA095005</v>
      </c>
    </row>
    <row r="1201" spans="1:4" x14ac:dyDescent="0.25">
      <c r="A1201" t="s">
        <v>2540</v>
      </c>
      <c r="B1201" t="s">
        <v>2445</v>
      </c>
      <c r="C1201" t="s">
        <v>2455</v>
      </c>
      <c r="D1201" t="str">
        <f t="shared" si="20"/>
        <v>DP095002</v>
      </c>
    </row>
    <row r="1202" spans="1:4" x14ac:dyDescent="0.25">
      <c r="A1202" t="s">
        <v>2540</v>
      </c>
      <c r="B1202" t="s">
        <v>2447</v>
      </c>
      <c r="C1202" t="s">
        <v>2455</v>
      </c>
      <c r="D1202" t="str">
        <f t="shared" si="20"/>
        <v>DP095003</v>
      </c>
    </row>
    <row r="1203" spans="1:4" x14ac:dyDescent="0.25">
      <c r="A1203" t="s">
        <v>2540</v>
      </c>
      <c r="B1203" t="s">
        <v>2448</v>
      </c>
      <c r="C1203" t="s">
        <v>2455</v>
      </c>
      <c r="D1203" t="str">
        <f t="shared" si="20"/>
        <v>DP095004</v>
      </c>
    </row>
    <row r="1204" spans="1:4" x14ac:dyDescent="0.25">
      <c r="A1204" t="s">
        <v>2540</v>
      </c>
      <c r="B1204" t="s">
        <v>2445</v>
      </c>
      <c r="C1204" t="s">
        <v>2449</v>
      </c>
      <c r="D1204" t="str">
        <f t="shared" si="20"/>
        <v>NH095002</v>
      </c>
    </row>
    <row r="1205" spans="1:4" x14ac:dyDescent="0.25">
      <c r="A1205" t="s">
        <v>2540</v>
      </c>
      <c r="B1205" t="s">
        <v>2447</v>
      </c>
      <c r="C1205" t="s">
        <v>2449</v>
      </c>
      <c r="D1205" t="str">
        <f t="shared" si="20"/>
        <v>NH095003</v>
      </c>
    </row>
    <row r="1206" spans="1:4" x14ac:dyDescent="0.25">
      <c r="A1206" t="s">
        <v>2540</v>
      </c>
      <c r="B1206" t="s">
        <v>2445</v>
      </c>
      <c r="C1206" t="s">
        <v>2481</v>
      </c>
      <c r="D1206" t="str">
        <f t="shared" si="20"/>
        <v>NM095002</v>
      </c>
    </row>
    <row r="1207" spans="1:4" x14ac:dyDescent="0.25">
      <c r="A1207" t="s">
        <v>2540</v>
      </c>
      <c r="B1207" t="s">
        <v>2447</v>
      </c>
      <c r="C1207" t="s">
        <v>2481</v>
      </c>
      <c r="D1207" t="str">
        <f t="shared" si="20"/>
        <v>NM095003</v>
      </c>
    </row>
    <row r="1208" spans="1:4" x14ac:dyDescent="0.25">
      <c r="A1208" t="s">
        <v>2540</v>
      </c>
      <c r="B1208" t="s">
        <v>2448</v>
      </c>
      <c r="C1208" t="s">
        <v>2481</v>
      </c>
      <c r="D1208" t="str">
        <f t="shared" si="20"/>
        <v>NM095004</v>
      </c>
    </row>
    <row r="1209" spans="1:4" x14ac:dyDescent="0.25">
      <c r="A1209" t="s">
        <v>2540</v>
      </c>
      <c r="B1209" t="s">
        <v>2445</v>
      </c>
      <c r="C1209" t="s">
        <v>2446</v>
      </c>
      <c r="D1209" t="str">
        <f t="shared" si="20"/>
        <v>NO095002</v>
      </c>
    </row>
    <row r="1210" spans="1:4" x14ac:dyDescent="0.25">
      <c r="A1210" t="s">
        <v>2540</v>
      </c>
      <c r="B1210" t="s">
        <v>2447</v>
      </c>
      <c r="C1210" t="s">
        <v>2446</v>
      </c>
      <c r="D1210" t="str">
        <f t="shared" si="20"/>
        <v>NO095003</v>
      </c>
    </row>
    <row r="1211" spans="1:4" x14ac:dyDescent="0.25">
      <c r="A1211" t="s">
        <v>2540</v>
      </c>
      <c r="B1211" t="s">
        <v>2448</v>
      </c>
      <c r="C1211" t="s">
        <v>2446</v>
      </c>
      <c r="D1211" t="str">
        <f t="shared" si="20"/>
        <v>NO095004</v>
      </c>
    </row>
    <row r="1212" spans="1:4" x14ac:dyDescent="0.25">
      <c r="A1212" t="s">
        <v>2540</v>
      </c>
      <c r="B1212" t="s">
        <v>2438</v>
      </c>
      <c r="C1212" t="s">
        <v>2446</v>
      </c>
      <c r="D1212" t="str">
        <f t="shared" si="20"/>
        <v>NO095005</v>
      </c>
    </row>
    <row r="1213" spans="1:4" x14ac:dyDescent="0.25">
      <c r="A1213" t="s">
        <v>2540</v>
      </c>
      <c r="B1213" t="s">
        <v>2445</v>
      </c>
      <c r="C1213" t="s">
        <v>2452</v>
      </c>
      <c r="D1213" t="str">
        <f t="shared" si="20"/>
        <v>NT095002</v>
      </c>
    </row>
    <row r="1214" spans="1:4" x14ac:dyDescent="0.25">
      <c r="A1214" t="s">
        <v>2540</v>
      </c>
      <c r="B1214" t="s">
        <v>2447</v>
      </c>
      <c r="C1214" t="s">
        <v>2452</v>
      </c>
      <c r="D1214" t="str">
        <f t="shared" si="20"/>
        <v>NT095003</v>
      </c>
    </row>
    <row r="1215" spans="1:4" x14ac:dyDescent="0.25">
      <c r="A1215" t="s">
        <v>2540</v>
      </c>
      <c r="B1215" t="s">
        <v>2448</v>
      </c>
      <c r="C1215" t="s">
        <v>2452</v>
      </c>
      <c r="D1215" t="str">
        <f t="shared" si="20"/>
        <v>NT095004</v>
      </c>
    </row>
    <row r="1216" spans="1:4" x14ac:dyDescent="0.25">
      <c r="A1216" t="s">
        <v>2540</v>
      </c>
      <c r="B1216" t="s">
        <v>2438</v>
      </c>
      <c r="C1216" t="s">
        <v>2452</v>
      </c>
      <c r="D1216" t="str">
        <f t="shared" si="20"/>
        <v>NT095005</v>
      </c>
    </row>
    <row r="1217" spans="1:4" x14ac:dyDescent="0.25">
      <c r="A1217" t="s">
        <v>2541</v>
      </c>
      <c r="B1217" t="s">
        <v>2447</v>
      </c>
      <c r="C1217" t="s">
        <v>2439</v>
      </c>
      <c r="D1217" t="str">
        <f t="shared" si="20"/>
        <v>GS096203</v>
      </c>
    </row>
    <row r="1218" spans="1:4" x14ac:dyDescent="0.25">
      <c r="A1218" t="s">
        <v>2541</v>
      </c>
      <c r="B1218" t="s">
        <v>2448</v>
      </c>
      <c r="C1218" t="s">
        <v>2439</v>
      </c>
      <c r="D1218" t="str">
        <f t="shared" si="20"/>
        <v>GS096204</v>
      </c>
    </row>
    <row r="1219" spans="1:4" x14ac:dyDescent="0.25">
      <c r="A1219" t="s">
        <v>2541</v>
      </c>
      <c r="B1219" t="s">
        <v>2438</v>
      </c>
      <c r="C1219" t="s">
        <v>2439</v>
      </c>
      <c r="D1219" t="str">
        <f t="shared" si="20"/>
        <v>GS096205</v>
      </c>
    </row>
    <row r="1220" spans="1:4" x14ac:dyDescent="0.25">
      <c r="A1220" t="s">
        <v>2541</v>
      </c>
      <c r="B1220" t="s">
        <v>2465</v>
      </c>
      <c r="C1220" t="s">
        <v>2439</v>
      </c>
      <c r="D1220" t="str">
        <f t="shared" si="20"/>
        <v>GS096206</v>
      </c>
    </row>
    <row r="1221" spans="1:4" x14ac:dyDescent="0.25">
      <c r="A1221" t="s">
        <v>2541</v>
      </c>
      <c r="B1221" t="s">
        <v>2440</v>
      </c>
      <c r="C1221" t="s">
        <v>2439</v>
      </c>
      <c r="D1221" t="str">
        <f t="shared" si="20"/>
        <v>GS096207</v>
      </c>
    </row>
    <row r="1222" spans="1:4" x14ac:dyDescent="0.25">
      <c r="A1222" t="s">
        <v>2541</v>
      </c>
      <c r="B1222" t="s">
        <v>2467</v>
      </c>
      <c r="C1222" t="s">
        <v>2439</v>
      </c>
      <c r="D1222" t="str">
        <f t="shared" si="20"/>
        <v>GS096208</v>
      </c>
    </row>
    <row r="1223" spans="1:4" x14ac:dyDescent="0.25">
      <c r="A1223" t="s">
        <v>2541</v>
      </c>
      <c r="B1223" t="s">
        <v>2441</v>
      </c>
      <c r="C1223" t="s">
        <v>2439</v>
      </c>
      <c r="D1223" t="str">
        <f t="shared" si="20"/>
        <v>GS096209</v>
      </c>
    </row>
    <row r="1224" spans="1:4" x14ac:dyDescent="0.25">
      <c r="A1224" t="s">
        <v>2541</v>
      </c>
      <c r="B1224" t="s">
        <v>2473</v>
      </c>
      <c r="C1224" t="s">
        <v>2439</v>
      </c>
      <c r="D1224" t="str">
        <f t="shared" si="20"/>
        <v>GS096210</v>
      </c>
    </row>
    <row r="1225" spans="1:4" x14ac:dyDescent="0.25">
      <c r="A1225" t="s">
        <v>2542</v>
      </c>
      <c r="B1225" t="s">
        <v>2438</v>
      </c>
      <c r="C1225" t="s">
        <v>2439</v>
      </c>
      <c r="D1225" t="str">
        <f t="shared" si="20"/>
        <v>GS096505</v>
      </c>
    </row>
    <row r="1226" spans="1:4" x14ac:dyDescent="0.25">
      <c r="A1226" t="s">
        <v>2542</v>
      </c>
      <c r="B1226" t="s">
        <v>2440</v>
      </c>
      <c r="C1226" t="s">
        <v>2439</v>
      </c>
      <c r="D1226" t="str">
        <f t="shared" si="20"/>
        <v>GS096507</v>
      </c>
    </row>
    <row r="1227" spans="1:4" x14ac:dyDescent="0.25">
      <c r="A1227" t="s">
        <v>2542</v>
      </c>
      <c r="B1227" t="s">
        <v>2441</v>
      </c>
      <c r="C1227" t="s">
        <v>2439</v>
      </c>
      <c r="D1227" t="str">
        <f t="shared" si="20"/>
        <v>GS096509</v>
      </c>
    </row>
    <row r="1228" spans="1:4" x14ac:dyDescent="0.25">
      <c r="A1228" t="s">
        <v>2542</v>
      </c>
      <c r="B1228" t="s">
        <v>2442</v>
      </c>
      <c r="C1228" t="s">
        <v>2439</v>
      </c>
      <c r="D1228" t="str">
        <f t="shared" si="20"/>
        <v>GS096511</v>
      </c>
    </row>
    <row r="1229" spans="1:4" x14ac:dyDescent="0.25">
      <c r="A1229" t="s">
        <v>2543</v>
      </c>
      <c r="B1229" t="s">
        <v>2438</v>
      </c>
      <c r="C1229" t="s">
        <v>2439</v>
      </c>
      <c r="D1229" t="str">
        <f t="shared" si="20"/>
        <v>GS098605</v>
      </c>
    </row>
    <row r="1230" spans="1:4" x14ac:dyDescent="0.25">
      <c r="A1230" t="s">
        <v>2543</v>
      </c>
      <c r="B1230" t="s">
        <v>2465</v>
      </c>
      <c r="C1230" t="s">
        <v>2439</v>
      </c>
      <c r="D1230" t="str">
        <f t="shared" si="20"/>
        <v>GS098606</v>
      </c>
    </row>
    <row r="1231" spans="1:4" x14ac:dyDescent="0.25">
      <c r="A1231" t="s">
        <v>2543</v>
      </c>
      <c r="B1231" t="s">
        <v>2440</v>
      </c>
      <c r="C1231" t="s">
        <v>2439</v>
      </c>
      <c r="D1231" t="str">
        <f t="shared" si="20"/>
        <v>GS098607</v>
      </c>
    </row>
    <row r="1232" spans="1:4" x14ac:dyDescent="0.25">
      <c r="A1232" t="s">
        <v>2543</v>
      </c>
      <c r="B1232" t="s">
        <v>2467</v>
      </c>
      <c r="C1232" t="s">
        <v>2439</v>
      </c>
      <c r="D1232" t="str">
        <f t="shared" si="20"/>
        <v>GS098608</v>
      </c>
    </row>
    <row r="1233" spans="1:4" x14ac:dyDescent="0.25">
      <c r="A1233" t="s">
        <v>2543</v>
      </c>
      <c r="B1233" t="s">
        <v>2441</v>
      </c>
      <c r="C1233" t="s">
        <v>2439</v>
      </c>
      <c r="D1233" t="str">
        <f t="shared" si="20"/>
        <v>GS098609</v>
      </c>
    </row>
    <row r="1234" spans="1:4" x14ac:dyDescent="0.25">
      <c r="A1234" t="s">
        <v>2543</v>
      </c>
      <c r="B1234" t="s">
        <v>2445</v>
      </c>
      <c r="C1234" t="s">
        <v>2470</v>
      </c>
      <c r="D1234" t="str">
        <f t="shared" si="20"/>
        <v>NG098602</v>
      </c>
    </row>
    <row r="1235" spans="1:4" x14ac:dyDescent="0.25">
      <c r="A1235" t="s">
        <v>2543</v>
      </c>
      <c r="B1235" t="s">
        <v>2447</v>
      </c>
      <c r="C1235" t="s">
        <v>2470</v>
      </c>
      <c r="D1235" t="str">
        <f t="shared" si="20"/>
        <v>NG098603</v>
      </c>
    </row>
    <row r="1236" spans="1:4" x14ac:dyDescent="0.25">
      <c r="A1236" t="s">
        <v>2543</v>
      </c>
      <c r="B1236" t="s">
        <v>2448</v>
      </c>
      <c r="C1236" t="s">
        <v>2470</v>
      </c>
      <c r="D1236" t="str">
        <f t="shared" si="20"/>
        <v>NG098604</v>
      </c>
    </row>
    <row r="1237" spans="1:4" x14ac:dyDescent="0.25">
      <c r="A1237" t="s">
        <v>2543</v>
      </c>
      <c r="B1237" t="s">
        <v>2450</v>
      </c>
      <c r="C1237" t="s">
        <v>2469</v>
      </c>
      <c r="D1237" t="str">
        <f t="shared" si="20"/>
        <v>DG098601</v>
      </c>
    </row>
    <row r="1238" spans="1:4" x14ac:dyDescent="0.25">
      <c r="A1238" t="s">
        <v>2543</v>
      </c>
      <c r="B1238" t="s">
        <v>2445</v>
      </c>
      <c r="C1238" t="s">
        <v>2469</v>
      </c>
      <c r="D1238" t="str">
        <f t="shared" si="20"/>
        <v>DG098602</v>
      </c>
    </row>
    <row r="1239" spans="1:4" x14ac:dyDescent="0.25">
      <c r="A1239" t="s">
        <v>2543</v>
      </c>
      <c r="B1239" t="s">
        <v>2447</v>
      </c>
      <c r="C1239" t="s">
        <v>2469</v>
      </c>
      <c r="D1239" t="str">
        <f t="shared" si="20"/>
        <v>DG098603</v>
      </c>
    </row>
    <row r="1240" spans="1:4" x14ac:dyDescent="0.25">
      <c r="A1240" t="s">
        <v>2543</v>
      </c>
      <c r="B1240" t="s">
        <v>2448</v>
      </c>
      <c r="C1240" t="s">
        <v>2469</v>
      </c>
      <c r="D1240" t="str">
        <f t="shared" si="20"/>
        <v>DG098604</v>
      </c>
    </row>
    <row r="1241" spans="1:4" x14ac:dyDescent="0.25">
      <c r="A1241" t="s">
        <v>2543</v>
      </c>
      <c r="B1241" t="s">
        <v>2438</v>
      </c>
      <c r="C1241" t="s">
        <v>2469</v>
      </c>
      <c r="D1241" t="str">
        <f t="shared" si="20"/>
        <v>DG098605</v>
      </c>
    </row>
    <row r="1242" spans="1:4" x14ac:dyDescent="0.25">
      <c r="A1242" t="s">
        <v>2543</v>
      </c>
      <c r="B1242" t="s">
        <v>2445</v>
      </c>
      <c r="C1242" t="s">
        <v>2459</v>
      </c>
      <c r="D1242" t="str">
        <f t="shared" si="20"/>
        <v>NC098602</v>
      </c>
    </row>
    <row r="1243" spans="1:4" x14ac:dyDescent="0.25">
      <c r="A1243" t="s">
        <v>2543</v>
      </c>
      <c r="B1243" t="s">
        <v>2447</v>
      </c>
      <c r="C1243" t="s">
        <v>2459</v>
      </c>
      <c r="D1243" t="str">
        <f t="shared" si="20"/>
        <v>NC098603</v>
      </c>
    </row>
    <row r="1244" spans="1:4" x14ac:dyDescent="0.25">
      <c r="A1244" t="s">
        <v>2544</v>
      </c>
      <c r="B1244" t="s">
        <v>2442</v>
      </c>
      <c r="C1244" t="s">
        <v>2439</v>
      </c>
      <c r="D1244" t="str">
        <f t="shared" si="20"/>
        <v>GS099111</v>
      </c>
    </row>
    <row r="1245" spans="1:4" x14ac:dyDescent="0.25">
      <c r="A1245" t="s">
        <v>2544</v>
      </c>
      <c r="B1245" t="s">
        <v>2443</v>
      </c>
      <c r="C1245" t="s">
        <v>2439</v>
      </c>
      <c r="D1245" t="str">
        <f t="shared" si="20"/>
        <v>GS099112</v>
      </c>
    </row>
    <row r="1246" spans="1:4" x14ac:dyDescent="0.25">
      <c r="A1246" t="s">
        <v>2544</v>
      </c>
      <c r="B1246" t="s">
        <v>2444</v>
      </c>
      <c r="C1246" t="s">
        <v>2439</v>
      </c>
      <c r="D1246" t="str">
        <f t="shared" si="20"/>
        <v>GS099113</v>
      </c>
    </row>
    <row r="1247" spans="1:4" x14ac:dyDescent="0.25">
      <c r="A1247" t="s">
        <v>2545</v>
      </c>
      <c r="B1247" t="s">
        <v>2438</v>
      </c>
      <c r="C1247" t="s">
        <v>2439</v>
      </c>
      <c r="D1247" t="str">
        <f t="shared" si="20"/>
        <v>GS099605</v>
      </c>
    </row>
    <row r="1248" spans="1:4" x14ac:dyDescent="0.25">
      <c r="A1248" t="s">
        <v>2545</v>
      </c>
      <c r="B1248" t="s">
        <v>2440</v>
      </c>
      <c r="C1248" t="s">
        <v>2439</v>
      </c>
      <c r="D1248" t="str">
        <f t="shared" si="20"/>
        <v>GS099607</v>
      </c>
    </row>
    <row r="1249" spans="1:4" x14ac:dyDescent="0.25">
      <c r="A1249" t="s">
        <v>2545</v>
      </c>
      <c r="B1249" t="s">
        <v>2441</v>
      </c>
      <c r="C1249" t="s">
        <v>2439</v>
      </c>
      <c r="D1249" t="str">
        <f t="shared" si="20"/>
        <v>GS099609</v>
      </c>
    </row>
    <row r="1250" spans="1:4" x14ac:dyDescent="0.25">
      <c r="A1250" t="s">
        <v>2545</v>
      </c>
      <c r="B1250" t="s">
        <v>2442</v>
      </c>
      <c r="C1250" t="s">
        <v>2439</v>
      </c>
      <c r="D1250" t="str">
        <f t="shared" si="20"/>
        <v>GS099611</v>
      </c>
    </row>
    <row r="1251" spans="1:4" x14ac:dyDescent="0.25">
      <c r="A1251" t="s">
        <v>2545</v>
      </c>
      <c r="B1251" t="s">
        <v>2443</v>
      </c>
      <c r="C1251" t="s">
        <v>2439</v>
      </c>
      <c r="D1251" t="str">
        <f t="shared" si="20"/>
        <v>GS099612</v>
      </c>
    </row>
    <row r="1252" spans="1:4" x14ac:dyDescent="0.25">
      <c r="A1252" t="s">
        <v>2545</v>
      </c>
      <c r="B1252" t="s">
        <v>2444</v>
      </c>
      <c r="C1252" t="s">
        <v>2439</v>
      </c>
      <c r="D1252" t="str">
        <f t="shared" si="20"/>
        <v>GS099613</v>
      </c>
    </row>
    <row r="1253" spans="1:4" x14ac:dyDescent="0.25">
      <c r="A1253" t="s">
        <v>2546</v>
      </c>
      <c r="B1253" t="s">
        <v>2448</v>
      </c>
      <c r="C1253" t="s">
        <v>2439</v>
      </c>
      <c r="D1253" t="str">
        <f t="shared" si="20"/>
        <v>GS099804</v>
      </c>
    </row>
    <row r="1254" spans="1:4" x14ac:dyDescent="0.25">
      <c r="A1254" t="s">
        <v>2546</v>
      </c>
      <c r="B1254" t="s">
        <v>2438</v>
      </c>
      <c r="C1254" t="s">
        <v>2439</v>
      </c>
      <c r="D1254" t="str">
        <f t="shared" si="20"/>
        <v>GS099805</v>
      </c>
    </row>
    <row r="1255" spans="1:4" x14ac:dyDescent="0.25">
      <c r="A1255" t="s">
        <v>2546</v>
      </c>
      <c r="B1255" t="s">
        <v>2465</v>
      </c>
      <c r="C1255" t="s">
        <v>2439</v>
      </c>
      <c r="D1255" t="str">
        <f t="shared" si="20"/>
        <v>GS099806</v>
      </c>
    </row>
    <row r="1256" spans="1:4" x14ac:dyDescent="0.25">
      <c r="A1256" t="s">
        <v>2546</v>
      </c>
      <c r="B1256" t="s">
        <v>2440</v>
      </c>
      <c r="C1256" t="s">
        <v>2439</v>
      </c>
      <c r="D1256" t="str">
        <f t="shared" si="20"/>
        <v>GS099807</v>
      </c>
    </row>
    <row r="1257" spans="1:4" x14ac:dyDescent="0.25">
      <c r="A1257" t="s">
        <v>2547</v>
      </c>
      <c r="B1257" t="s">
        <v>2447</v>
      </c>
      <c r="C1257" t="s">
        <v>2439</v>
      </c>
      <c r="D1257" t="str">
        <f t="shared" si="20"/>
        <v>GS099903</v>
      </c>
    </row>
    <row r="1258" spans="1:4" x14ac:dyDescent="0.25">
      <c r="A1258" t="s">
        <v>2547</v>
      </c>
      <c r="B1258" t="s">
        <v>2448</v>
      </c>
      <c r="C1258" t="s">
        <v>2439</v>
      </c>
      <c r="D1258" t="str">
        <f t="shared" si="20"/>
        <v>GS099904</v>
      </c>
    </row>
    <row r="1259" spans="1:4" x14ac:dyDescent="0.25">
      <c r="A1259" t="s">
        <v>2547</v>
      </c>
      <c r="B1259" t="s">
        <v>2438</v>
      </c>
      <c r="C1259" t="s">
        <v>2439</v>
      </c>
      <c r="D1259" t="str">
        <f t="shared" si="20"/>
        <v>GS099905</v>
      </c>
    </row>
    <row r="1260" spans="1:4" x14ac:dyDescent="0.25">
      <c r="A1260" t="s">
        <v>2547</v>
      </c>
      <c r="B1260" t="s">
        <v>2465</v>
      </c>
      <c r="C1260" t="s">
        <v>2439</v>
      </c>
      <c r="D1260" t="str">
        <f t="shared" ref="D1260:D1323" si="21">C1260&amp;A1260&amp;B1260</f>
        <v>GS099906</v>
      </c>
    </row>
    <row r="1261" spans="1:4" x14ac:dyDescent="0.25">
      <c r="A1261" t="s">
        <v>2547</v>
      </c>
      <c r="B1261" t="s">
        <v>2440</v>
      </c>
      <c r="C1261" t="s">
        <v>2439</v>
      </c>
      <c r="D1261" t="str">
        <f t="shared" si="21"/>
        <v>GS099907</v>
      </c>
    </row>
    <row r="1262" spans="1:4" x14ac:dyDescent="0.25">
      <c r="A1262" t="s">
        <v>2547</v>
      </c>
      <c r="B1262" t="s">
        <v>2467</v>
      </c>
      <c r="C1262" t="s">
        <v>2439</v>
      </c>
      <c r="D1262" t="str">
        <f t="shared" si="21"/>
        <v>GS099908</v>
      </c>
    </row>
    <row r="1263" spans="1:4" x14ac:dyDescent="0.25">
      <c r="A1263" t="s">
        <v>2547</v>
      </c>
      <c r="B1263" t="s">
        <v>2441</v>
      </c>
      <c r="C1263" t="s">
        <v>2439</v>
      </c>
      <c r="D1263" t="str">
        <f t="shared" si="21"/>
        <v>GS099909</v>
      </c>
    </row>
    <row r="1264" spans="1:4" x14ac:dyDescent="0.25">
      <c r="A1264" t="s">
        <v>2547</v>
      </c>
      <c r="B1264" t="s">
        <v>2473</v>
      </c>
      <c r="C1264" t="s">
        <v>2439</v>
      </c>
      <c r="D1264" t="str">
        <f t="shared" si="21"/>
        <v>GS099910</v>
      </c>
    </row>
    <row r="1265" spans="1:4" x14ac:dyDescent="0.25">
      <c r="A1265" t="s">
        <v>2547</v>
      </c>
      <c r="B1265" t="s">
        <v>2450</v>
      </c>
      <c r="C1265" t="s">
        <v>2459</v>
      </c>
      <c r="D1265" t="str">
        <f t="shared" si="21"/>
        <v>NC099901</v>
      </c>
    </row>
    <row r="1266" spans="1:4" x14ac:dyDescent="0.25">
      <c r="A1266" t="s">
        <v>2547</v>
      </c>
      <c r="B1266" t="s">
        <v>2445</v>
      </c>
      <c r="C1266" t="s">
        <v>2459</v>
      </c>
      <c r="D1266" t="str">
        <f t="shared" si="21"/>
        <v>NC099902</v>
      </c>
    </row>
    <row r="1267" spans="1:4" x14ac:dyDescent="0.25">
      <c r="A1267" t="s">
        <v>2547</v>
      </c>
      <c r="B1267" t="s">
        <v>2447</v>
      </c>
      <c r="C1267" t="s">
        <v>2459</v>
      </c>
      <c r="D1267" t="str">
        <f t="shared" si="21"/>
        <v>NC099903</v>
      </c>
    </row>
    <row r="1268" spans="1:4" x14ac:dyDescent="0.25">
      <c r="A1268" t="s">
        <v>2548</v>
      </c>
      <c r="B1268" t="s">
        <v>2438</v>
      </c>
      <c r="C1268" t="s">
        <v>2439</v>
      </c>
      <c r="D1268" t="str">
        <f t="shared" si="21"/>
        <v>GS100105</v>
      </c>
    </row>
    <row r="1269" spans="1:4" x14ac:dyDescent="0.25">
      <c r="A1269" t="s">
        <v>2548</v>
      </c>
      <c r="B1269" t="s">
        <v>2440</v>
      </c>
      <c r="C1269" t="s">
        <v>2439</v>
      </c>
      <c r="D1269" t="str">
        <f t="shared" si="21"/>
        <v>GS100107</v>
      </c>
    </row>
    <row r="1270" spans="1:4" x14ac:dyDescent="0.25">
      <c r="A1270" t="s">
        <v>2548</v>
      </c>
      <c r="B1270" t="s">
        <v>2441</v>
      </c>
      <c r="C1270" t="s">
        <v>2439</v>
      </c>
      <c r="D1270" t="str">
        <f t="shared" si="21"/>
        <v>GS100109</v>
      </c>
    </row>
    <row r="1271" spans="1:4" x14ac:dyDescent="0.25">
      <c r="A1271" t="s">
        <v>2548</v>
      </c>
      <c r="B1271" t="s">
        <v>2442</v>
      </c>
      <c r="C1271" t="s">
        <v>2439</v>
      </c>
      <c r="D1271" t="str">
        <f t="shared" si="21"/>
        <v>GS100111</v>
      </c>
    </row>
    <row r="1272" spans="1:4" x14ac:dyDescent="0.25">
      <c r="A1272" t="s">
        <v>2548</v>
      </c>
      <c r="B1272" t="s">
        <v>2443</v>
      </c>
      <c r="C1272" t="s">
        <v>2439</v>
      </c>
      <c r="D1272" t="str">
        <f t="shared" si="21"/>
        <v>GS100112</v>
      </c>
    </row>
    <row r="1273" spans="1:4" x14ac:dyDescent="0.25">
      <c r="A1273" t="s">
        <v>2548</v>
      </c>
      <c r="B1273" t="s">
        <v>2444</v>
      </c>
      <c r="C1273" t="s">
        <v>2439</v>
      </c>
      <c r="D1273" t="str">
        <f t="shared" si="21"/>
        <v>GS100113</v>
      </c>
    </row>
    <row r="1274" spans="1:4" x14ac:dyDescent="0.25">
      <c r="A1274" t="s">
        <v>2548</v>
      </c>
      <c r="B1274" t="s">
        <v>2445</v>
      </c>
      <c r="C1274" t="s">
        <v>2451</v>
      </c>
      <c r="D1274" t="str">
        <f t="shared" si="21"/>
        <v>DA100102</v>
      </c>
    </row>
    <row r="1275" spans="1:4" x14ac:dyDescent="0.25">
      <c r="A1275" t="s">
        <v>2548</v>
      </c>
      <c r="B1275" t="s">
        <v>2447</v>
      </c>
      <c r="C1275" t="s">
        <v>2451</v>
      </c>
      <c r="D1275" t="str">
        <f t="shared" si="21"/>
        <v>DA100103</v>
      </c>
    </row>
    <row r="1276" spans="1:4" x14ac:dyDescent="0.25">
      <c r="A1276" t="s">
        <v>2548</v>
      </c>
      <c r="B1276" t="s">
        <v>2448</v>
      </c>
      <c r="C1276" t="s">
        <v>2451</v>
      </c>
      <c r="D1276" t="str">
        <f t="shared" si="21"/>
        <v>DA100104</v>
      </c>
    </row>
    <row r="1277" spans="1:4" x14ac:dyDescent="0.25">
      <c r="A1277" t="s">
        <v>2548</v>
      </c>
      <c r="B1277" t="s">
        <v>2438</v>
      </c>
      <c r="C1277" t="s">
        <v>2451</v>
      </c>
      <c r="D1277" t="str">
        <f t="shared" si="21"/>
        <v>DA100105</v>
      </c>
    </row>
    <row r="1278" spans="1:4" x14ac:dyDescent="0.25">
      <c r="A1278" t="s">
        <v>2548</v>
      </c>
      <c r="B1278" t="s">
        <v>2445</v>
      </c>
      <c r="C1278" t="s">
        <v>2449</v>
      </c>
      <c r="D1278" t="str">
        <f t="shared" si="21"/>
        <v>NH100102</v>
      </c>
    </row>
    <row r="1279" spans="1:4" x14ac:dyDescent="0.25">
      <c r="A1279" t="s">
        <v>2548</v>
      </c>
      <c r="B1279" t="s">
        <v>2447</v>
      </c>
      <c r="C1279" t="s">
        <v>2449</v>
      </c>
      <c r="D1279" t="str">
        <f t="shared" si="21"/>
        <v>NH100103</v>
      </c>
    </row>
    <row r="1280" spans="1:4" x14ac:dyDescent="0.25">
      <c r="A1280" t="s">
        <v>2548</v>
      </c>
      <c r="B1280" t="s">
        <v>2445</v>
      </c>
      <c r="C1280" t="s">
        <v>2446</v>
      </c>
      <c r="D1280" t="str">
        <f t="shared" si="21"/>
        <v>NO100102</v>
      </c>
    </row>
    <row r="1281" spans="1:4" x14ac:dyDescent="0.25">
      <c r="A1281" t="s">
        <v>2548</v>
      </c>
      <c r="B1281" t="s">
        <v>2447</v>
      </c>
      <c r="C1281" t="s">
        <v>2446</v>
      </c>
      <c r="D1281" t="str">
        <f t="shared" si="21"/>
        <v>NO100103</v>
      </c>
    </row>
    <row r="1282" spans="1:4" x14ac:dyDescent="0.25">
      <c r="A1282" t="s">
        <v>2548</v>
      </c>
      <c r="B1282" t="s">
        <v>2448</v>
      </c>
      <c r="C1282" t="s">
        <v>2446</v>
      </c>
      <c r="D1282" t="str">
        <f t="shared" si="21"/>
        <v>NO100104</v>
      </c>
    </row>
    <row r="1283" spans="1:4" x14ac:dyDescent="0.25">
      <c r="A1283" t="s">
        <v>2548</v>
      </c>
      <c r="B1283" t="s">
        <v>2438</v>
      </c>
      <c r="C1283" t="s">
        <v>2446</v>
      </c>
      <c r="D1283" t="str">
        <f t="shared" si="21"/>
        <v>NO100105</v>
      </c>
    </row>
    <row r="1284" spans="1:4" x14ac:dyDescent="0.25">
      <c r="A1284" t="s">
        <v>2548</v>
      </c>
      <c r="B1284" t="s">
        <v>2445</v>
      </c>
      <c r="C1284" t="s">
        <v>2452</v>
      </c>
      <c r="D1284" t="str">
        <f t="shared" si="21"/>
        <v>NT100102</v>
      </c>
    </row>
    <row r="1285" spans="1:4" x14ac:dyDescent="0.25">
      <c r="A1285" t="s">
        <v>2548</v>
      </c>
      <c r="B1285" t="s">
        <v>2447</v>
      </c>
      <c r="C1285" t="s">
        <v>2452</v>
      </c>
      <c r="D1285" t="str">
        <f t="shared" si="21"/>
        <v>NT100103</v>
      </c>
    </row>
    <row r="1286" spans="1:4" x14ac:dyDescent="0.25">
      <c r="A1286" t="s">
        <v>2548</v>
      </c>
      <c r="B1286" t="s">
        <v>2448</v>
      </c>
      <c r="C1286" t="s">
        <v>2452</v>
      </c>
      <c r="D1286" t="str">
        <f t="shared" si="21"/>
        <v>NT100104</v>
      </c>
    </row>
    <row r="1287" spans="1:4" x14ac:dyDescent="0.25">
      <c r="A1287" t="s">
        <v>2548</v>
      </c>
      <c r="B1287" t="s">
        <v>2438</v>
      </c>
      <c r="C1287" t="s">
        <v>2452</v>
      </c>
      <c r="D1287" t="str">
        <f t="shared" si="21"/>
        <v>NT100105</v>
      </c>
    </row>
    <row r="1288" spans="1:4" x14ac:dyDescent="0.25">
      <c r="A1288" t="s">
        <v>2548</v>
      </c>
      <c r="B1288" t="s">
        <v>2465</v>
      </c>
      <c r="C1288" t="s">
        <v>2452</v>
      </c>
      <c r="D1288" t="str">
        <f t="shared" si="21"/>
        <v>NT100106</v>
      </c>
    </row>
    <row r="1289" spans="1:4" x14ac:dyDescent="0.25">
      <c r="A1289" t="s">
        <v>2549</v>
      </c>
      <c r="B1289" t="s">
        <v>2441</v>
      </c>
      <c r="C1289" t="s">
        <v>2439</v>
      </c>
      <c r="D1289" t="str">
        <f t="shared" si="21"/>
        <v>GS101509</v>
      </c>
    </row>
    <row r="1290" spans="1:4" x14ac:dyDescent="0.25">
      <c r="A1290" t="s">
        <v>2549</v>
      </c>
      <c r="B1290" t="s">
        <v>2442</v>
      </c>
      <c r="C1290" t="s">
        <v>2439</v>
      </c>
      <c r="D1290" t="str">
        <f t="shared" si="21"/>
        <v>GS101511</v>
      </c>
    </row>
    <row r="1291" spans="1:4" x14ac:dyDescent="0.25">
      <c r="A1291" t="s">
        <v>2549</v>
      </c>
      <c r="B1291" t="s">
        <v>2443</v>
      </c>
      <c r="C1291" t="s">
        <v>2439</v>
      </c>
      <c r="D1291" t="str">
        <f t="shared" si="21"/>
        <v>GS101512</v>
      </c>
    </row>
    <row r="1292" spans="1:4" x14ac:dyDescent="0.25">
      <c r="A1292" t="s">
        <v>2549</v>
      </c>
      <c r="B1292" t="s">
        <v>2444</v>
      </c>
      <c r="C1292" t="s">
        <v>2439</v>
      </c>
      <c r="D1292" t="str">
        <f t="shared" si="21"/>
        <v>GS101513</v>
      </c>
    </row>
    <row r="1293" spans="1:4" x14ac:dyDescent="0.25">
      <c r="A1293" t="s">
        <v>2549</v>
      </c>
      <c r="B1293" t="s">
        <v>2447</v>
      </c>
      <c r="C1293" t="s">
        <v>2452</v>
      </c>
      <c r="D1293" t="str">
        <f t="shared" si="21"/>
        <v>NT101503</v>
      </c>
    </row>
    <row r="1294" spans="1:4" x14ac:dyDescent="0.25">
      <c r="A1294" t="s">
        <v>2549</v>
      </c>
      <c r="B1294" t="s">
        <v>2448</v>
      </c>
      <c r="C1294" t="s">
        <v>2452</v>
      </c>
      <c r="D1294" t="str">
        <f t="shared" si="21"/>
        <v>NT101504</v>
      </c>
    </row>
    <row r="1295" spans="1:4" x14ac:dyDescent="0.25">
      <c r="A1295" t="s">
        <v>2549</v>
      </c>
      <c r="B1295" t="s">
        <v>2438</v>
      </c>
      <c r="C1295" t="s">
        <v>2452</v>
      </c>
      <c r="D1295" t="str">
        <f t="shared" si="21"/>
        <v>NT101505</v>
      </c>
    </row>
    <row r="1296" spans="1:4" x14ac:dyDescent="0.25">
      <c r="A1296" t="s">
        <v>2550</v>
      </c>
      <c r="B1296" t="s">
        <v>2438</v>
      </c>
      <c r="C1296" t="s">
        <v>2439</v>
      </c>
      <c r="D1296" t="str">
        <f t="shared" si="21"/>
        <v>GS103505</v>
      </c>
    </row>
    <row r="1297" spans="1:4" x14ac:dyDescent="0.25">
      <c r="A1297" t="s">
        <v>2550</v>
      </c>
      <c r="B1297" t="s">
        <v>2440</v>
      </c>
      <c r="C1297" t="s">
        <v>2439</v>
      </c>
      <c r="D1297" t="str">
        <f t="shared" si="21"/>
        <v>GS103507</v>
      </c>
    </row>
    <row r="1298" spans="1:4" x14ac:dyDescent="0.25">
      <c r="A1298" t="s">
        <v>2550</v>
      </c>
      <c r="B1298" t="s">
        <v>2441</v>
      </c>
      <c r="C1298" t="s">
        <v>2439</v>
      </c>
      <c r="D1298" t="str">
        <f t="shared" si="21"/>
        <v>GS103509</v>
      </c>
    </row>
    <row r="1299" spans="1:4" x14ac:dyDescent="0.25">
      <c r="A1299" t="s">
        <v>2550</v>
      </c>
      <c r="B1299" t="s">
        <v>2442</v>
      </c>
      <c r="C1299" t="s">
        <v>2439</v>
      </c>
      <c r="D1299" t="str">
        <f t="shared" si="21"/>
        <v>GS103511</v>
      </c>
    </row>
    <row r="1300" spans="1:4" x14ac:dyDescent="0.25">
      <c r="A1300" t="s">
        <v>2550</v>
      </c>
      <c r="B1300" t="s">
        <v>2443</v>
      </c>
      <c r="C1300" t="s">
        <v>2439</v>
      </c>
      <c r="D1300" t="str">
        <f t="shared" si="21"/>
        <v>GS103512</v>
      </c>
    </row>
    <row r="1301" spans="1:4" x14ac:dyDescent="0.25">
      <c r="A1301" t="s">
        <v>2550</v>
      </c>
      <c r="B1301" t="s">
        <v>2444</v>
      </c>
      <c r="C1301" t="s">
        <v>2439</v>
      </c>
      <c r="D1301" t="str">
        <f t="shared" si="21"/>
        <v>GS103513</v>
      </c>
    </row>
    <row r="1302" spans="1:4" x14ac:dyDescent="0.25">
      <c r="A1302" t="s">
        <v>2550</v>
      </c>
      <c r="B1302" t="s">
        <v>2445</v>
      </c>
      <c r="C1302" t="s">
        <v>2451</v>
      </c>
      <c r="D1302" t="str">
        <f t="shared" si="21"/>
        <v>DA103502</v>
      </c>
    </row>
    <row r="1303" spans="1:4" x14ac:dyDescent="0.25">
      <c r="A1303" t="s">
        <v>2550</v>
      </c>
      <c r="B1303" t="s">
        <v>2447</v>
      </c>
      <c r="C1303" t="s">
        <v>2451</v>
      </c>
      <c r="D1303" t="str">
        <f t="shared" si="21"/>
        <v>DA103503</v>
      </c>
    </row>
    <row r="1304" spans="1:4" x14ac:dyDescent="0.25">
      <c r="A1304" t="s">
        <v>2550</v>
      </c>
      <c r="B1304" t="s">
        <v>2448</v>
      </c>
      <c r="C1304" t="s">
        <v>2451</v>
      </c>
      <c r="D1304" t="str">
        <f t="shared" si="21"/>
        <v>DA103504</v>
      </c>
    </row>
    <row r="1305" spans="1:4" x14ac:dyDescent="0.25">
      <c r="A1305" t="s">
        <v>2550</v>
      </c>
      <c r="B1305" t="s">
        <v>2438</v>
      </c>
      <c r="C1305" t="s">
        <v>2451</v>
      </c>
      <c r="D1305" t="str">
        <f t="shared" si="21"/>
        <v>DA103505</v>
      </c>
    </row>
    <row r="1306" spans="1:4" x14ac:dyDescent="0.25">
      <c r="A1306" t="s">
        <v>2550</v>
      </c>
      <c r="B1306" t="s">
        <v>2445</v>
      </c>
      <c r="C1306" t="s">
        <v>2455</v>
      </c>
      <c r="D1306" t="str">
        <f t="shared" si="21"/>
        <v>DP103502</v>
      </c>
    </row>
    <row r="1307" spans="1:4" x14ac:dyDescent="0.25">
      <c r="A1307" t="s">
        <v>2550</v>
      </c>
      <c r="B1307" t="s">
        <v>2447</v>
      </c>
      <c r="C1307" t="s">
        <v>2455</v>
      </c>
      <c r="D1307" t="str">
        <f t="shared" si="21"/>
        <v>DP103503</v>
      </c>
    </row>
    <row r="1308" spans="1:4" x14ac:dyDescent="0.25">
      <c r="A1308" t="s">
        <v>2550</v>
      </c>
      <c r="B1308" t="s">
        <v>2448</v>
      </c>
      <c r="C1308" t="s">
        <v>2455</v>
      </c>
      <c r="D1308" t="str">
        <f t="shared" si="21"/>
        <v>DP103504</v>
      </c>
    </row>
    <row r="1309" spans="1:4" x14ac:dyDescent="0.25">
      <c r="A1309" t="s">
        <v>2550</v>
      </c>
      <c r="B1309" t="s">
        <v>2445</v>
      </c>
      <c r="C1309" t="s">
        <v>2449</v>
      </c>
      <c r="D1309" t="str">
        <f t="shared" si="21"/>
        <v>NH103502</v>
      </c>
    </row>
    <row r="1310" spans="1:4" x14ac:dyDescent="0.25">
      <c r="A1310" t="s">
        <v>2550</v>
      </c>
      <c r="B1310" t="s">
        <v>2447</v>
      </c>
      <c r="C1310" t="s">
        <v>2449</v>
      </c>
      <c r="D1310" t="str">
        <f t="shared" si="21"/>
        <v>NH103503</v>
      </c>
    </row>
    <row r="1311" spans="1:4" x14ac:dyDescent="0.25">
      <c r="A1311" t="s">
        <v>2550</v>
      </c>
      <c r="B1311" t="s">
        <v>2445</v>
      </c>
      <c r="C1311" t="s">
        <v>2481</v>
      </c>
      <c r="D1311" t="str">
        <f t="shared" si="21"/>
        <v>NM103502</v>
      </c>
    </row>
    <row r="1312" spans="1:4" x14ac:dyDescent="0.25">
      <c r="A1312" t="s">
        <v>2550</v>
      </c>
      <c r="B1312" t="s">
        <v>2447</v>
      </c>
      <c r="C1312" t="s">
        <v>2481</v>
      </c>
      <c r="D1312" t="str">
        <f t="shared" si="21"/>
        <v>NM103503</v>
      </c>
    </row>
    <row r="1313" spans="1:4" x14ac:dyDescent="0.25">
      <c r="A1313" t="s">
        <v>2550</v>
      </c>
      <c r="B1313" t="s">
        <v>2448</v>
      </c>
      <c r="C1313" t="s">
        <v>2481</v>
      </c>
      <c r="D1313" t="str">
        <f t="shared" si="21"/>
        <v>NM103504</v>
      </c>
    </row>
    <row r="1314" spans="1:4" x14ac:dyDescent="0.25">
      <c r="A1314" t="s">
        <v>2550</v>
      </c>
      <c r="B1314" t="s">
        <v>2445</v>
      </c>
      <c r="C1314" t="s">
        <v>2446</v>
      </c>
      <c r="D1314" t="str">
        <f t="shared" si="21"/>
        <v>NO103502</v>
      </c>
    </row>
    <row r="1315" spans="1:4" x14ac:dyDescent="0.25">
      <c r="A1315" t="s">
        <v>2550</v>
      </c>
      <c r="B1315" t="s">
        <v>2447</v>
      </c>
      <c r="C1315" t="s">
        <v>2446</v>
      </c>
      <c r="D1315" t="str">
        <f t="shared" si="21"/>
        <v>NO103503</v>
      </c>
    </row>
    <row r="1316" spans="1:4" x14ac:dyDescent="0.25">
      <c r="A1316" t="s">
        <v>2550</v>
      </c>
      <c r="B1316" t="s">
        <v>2448</v>
      </c>
      <c r="C1316" t="s">
        <v>2446</v>
      </c>
      <c r="D1316" t="str">
        <f t="shared" si="21"/>
        <v>NO103504</v>
      </c>
    </row>
    <row r="1317" spans="1:4" x14ac:dyDescent="0.25">
      <c r="A1317" t="s">
        <v>2550</v>
      </c>
      <c r="B1317" t="s">
        <v>2438</v>
      </c>
      <c r="C1317" t="s">
        <v>2446</v>
      </c>
      <c r="D1317" t="str">
        <f t="shared" si="21"/>
        <v>NO103505</v>
      </c>
    </row>
    <row r="1318" spans="1:4" x14ac:dyDescent="0.25">
      <c r="A1318" t="s">
        <v>2550</v>
      </c>
      <c r="B1318" t="s">
        <v>2445</v>
      </c>
      <c r="C1318" t="s">
        <v>2452</v>
      </c>
      <c r="D1318" t="str">
        <f t="shared" si="21"/>
        <v>NT103502</v>
      </c>
    </row>
    <row r="1319" spans="1:4" x14ac:dyDescent="0.25">
      <c r="A1319" t="s">
        <v>2550</v>
      </c>
      <c r="B1319" t="s">
        <v>2447</v>
      </c>
      <c r="C1319" t="s">
        <v>2452</v>
      </c>
      <c r="D1319" t="str">
        <f t="shared" si="21"/>
        <v>NT103503</v>
      </c>
    </row>
    <row r="1320" spans="1:4" x14ac:dyDescent="0.25">
      <c r="A1320" t="s">
        <v>2550</v>
      </c>
      <c r="B1320" t="s">
        <v>2448</v>
      </c>
      <c r="C1320" t="s">
        <v>2452</v>
      </c>
      <c r="D1320" t="str">
        <f t="shared" si="21"/>
        <v>NT103504</v>
      </c>
    </row>
    <row r="1321" spans="1:4" x14ac:dyDescent="0.25">
      <c r="A1321" t="s">
        <v>2550</v>
      </c>
      <c r="B1321" t="s">
        <v>2438</v>
      </c>
      <c r="C1321" t="s">
        <v>2452</v>
      </c>
      <c r="D1321" t="str">
        <f t="shared" si="21"/>
        <v>NT103505</v>
      </c>
    </row>
    <row r="1322" spans="1:4" x14ac:dyDescent="0.25">
      <c r="A1322" t="s">
        <v>2551</v>
      </c>
      <c r="B1322" t="s">
        <v>2441</v>
      </c>
      <c r="C1322" t="s">
        <v>2439</v>
      </c>
      <c r="D1322" t="str">
        <f t="shared" si="21"/>
        <v>GS108209</v>
      </c>
    </row>
    <row r="1323" spans="1:4" x14ac:dyDescent="0.25">
      <c r="A1323" t="s">
        <v>2551</v>
      </c>
      <c r="B1323" t="s">
        <v>2442</v>
      </c>
      <c r="C1323" t="s">
        <v>2439</v>
      </c>
      <c r="D1323" t="str">
        <f t="shared" si="21"/>
        <v>GS108211</v>
      </c>
    </row>
    <row r="1324" spans="1:4" x14ac:dyDescent="0.25">
      <c r="A1324" t="s">
        <v>2551</v>
      </c>
      <c r="B1324" t="s">
        <v>2443</v>
      </c>
      <c r="C1324" t="s">
        <v>2439</v>
      </c>
      <c r="D1324" t="str">
        <f t="shared" ref="D1324:D1387" si="22">C1324&amp;A1324&amp;B1324</f>
        <v>GS108212</v>
      </c>
    </row>
    <row r="1325" spans="1:4" x14ac:dyDescent="0.25">
      <c r="A1325" t="s">
        <v>2551</v>
      </c>
      <c r="B1325" t="s">
        <v>2444</v>
      </c>
      <c r="C1325" t="s">
        <v>2439</v>
      </c>
      <c r="D1325" t="str">
        <f t="shared" si="22"/>
        <v>GS108213</v>
      </c>
    </row>
    <row r="1326" spans="1:4" x14ac:dyDescent="0.25">
      <c r="A1326" t="s">
        <v>2551</v>
      </c>
      <c r="B1326" t="s">
        <v>2445</v>
      </c>
      <c r="C1326" t="s">
        <v>2449</v>
      </c>
      <c r="D1326" t="str">
        <f t="shared" si="22"/>
        <v>NH108202</v>
      </c>
    </row>
    <row r="1327" spans="1:4" x14ac:dyDescent="0.25">
      <c r="A1327" t="s">
        <v>2551</v>
      </c>
      <c r="B1327" t="s">
        <v>2447</v>
      </c>
      <c r="C1327" t="s">
        <v>2449</v>
      </c>
      <c r="D1327" t="str">
        <f t="shared" si="22"/>
        <v>NH108203</v>
      </c>
    </row>
    <row r="1328" spans="1:4" x14ac:dyDescent="0.25">
      <c r="A1328" t="s">
        <v>2551</v>
      </c>
      <c r="B1328" t="s">
        <v>2445</v>
      </c>
      <c r="C1328" t="s">
        <v>2446</v>
      </c>
      <c r="D1328" t="str">
        <f t="shared" si="22"/>
        <v>NO108202</v>
      </c>
    </row>
    <row r="1329" spans="1:4" x14ac:dyDescent="0.25">
      <c r="A1329" t="s">
        <v>2551</v>
      </c>
      <c r="B1329" t="s">
        <v>2447</v>
      </c>
      <c r="C1329" t="s">
        <v>2446</v>
      </c>
      <c r="D1329" t="str">
        <f t="shared" si="22"/>
        <v>NO108203</v>
      </c>
    </row>
    <row r="1330" spans="1:4" x14ac:dyDescent="0.25">
      <c r="A1330" t="s">
        <v>2551</v>
      </c>
      <c r="B1330" t="s">
        <v>2448</v>
      </c>
      <c r="C1330" t="s">
        <v>2446</v>
      </c>
      <c r="D1330" t="str">
        <f t="shared" si="22"/>
        <v>NO108204</v>
      </c>
    </row>
    <row r="1331" spans="1:4" x14ac:dyDescent="0.25">
      <c r="A1331" t="s">
        <v>2551</v>
      </c>
      <c r="B1331" t="s">
        <v>2438</v>
      </c>
      <c r="C1331" t="s">
        <v>2446</v>
      </c>
      <c r="D1331" t="str">
        <f t="shared" si="22"/>
        <v>NO108205</v>
      </c>
    </row>
    <row r="1332" spans="1:4" x14ac:dyDescent="0.25">
      <c r="A1332" t="s">
        <v>2552</v>
      </c>
      <c r="B1332" t="s">
        <v>2438</v>
      </c>
      <c r="C1332" t="s">
        <v>2439</v>
      </c>
      <c r="D1332" t="str">
        <f t="shared" si="22"/>
        <v>GS108305</v>
      </c>
    </row>
    <row r="1333" spans="1:4" x14ac:dyDescent="0.25">
      <c r="A1333" t="s">
        <v>2552</v>
      </c>
      <c r="B1333" t="s">
        <v>2440</v>
      </c>
      <c r="C1333" t="s">
        <v>2439</v>
      </c>
      <c r="D1333" t="str">
        <f t="shared" si="22"/>
        <v>GS108307</v>
      </c>
    </row>
    <row r="1334" spans="1:4" x14ac:dyDescent="0.25">
      <c r="A1334" t="s">
        <v>2552</v>
      </c>
      <c r="B1334" t="s">
        <v>2441</v>
      </c>
      <c r="C1334" t="s">
        <v>2439</v>
      </c>
      <c r="D1334" t="str">
        <f t="shared" si="22"/>
        <v>GS108309</v>
      </c>
    </row>
    <row r="1335" spans="1:4" x14ac:dyDescent="0.25">
      <c r="A1335" t="s">
        <v>2552</v>
      </c>
      <c r="B1335" t="s">
        <v>2442</v>
      </c>
      <c r="C1335" t="s">
        <v>2439</v>
      </c>
      <c r="D1335" t="str">
        <f t="shared" si="22"/>
        <v>GS108311</v>
      </c>
    </row>
    <row r="1336" spans="1:4" x14ac:dyDescent="0.25">
      <c r="A1336" t="s">
        <v>2552</v>
      </c>
      <c r="B1336" t="s">
        <v>2443</v>
      </c>
      <c r="C1336" t="s">
        <v>2439</v>
      </c>
      <c r="D1336" t="str">
        <f t="shared" si="22"/>
        <v>GS108312</v>
      </c>
    </row>
    <row r="1337" spans="1:4" x14ac:dyDescent="0.25">
      <c r="A1337" t="s">
        <v>2552</v>
      </c>
      <c r="B1337" t="s">
        <v>2444</v>
      </c>
      <c r="C1337" t="s">
        <v>2439</v>
      </c>
      <c r="D1337" t="str">
        <f t="shared" si="22"/>
        <v>GS108313</v>
      </c>
    </row>
    <row r="1338" spans="1:4" x14ac:dyDescent="0.25">
      <c r="A1338" t="s">
        <v>2552</v>
      </c>
      <c r="B1338" t="s">
        <v>2445</v>
      </c>
      <c r="C1338" t="s">
        <v>2451</v>
      </c>
      <c r="D1338" t="str">
        <f t="shared" si="22"/>
        <v>DA108302</v>
      </c>
    </row>
    <row r="1339" spans="1:4" x14ac:dyDescent="0.25">
      <c r="A1339" t="s">
        <v>2552</v>
      </c>
      <c r="B1339" t="s">
        <v>2447</v>
      </c>
      <c r="C1339" t="s">
        <v>2451</v>
      </c>
      <c r="D1339" t="str">
        <f t="shared" si="22"/>
        <v>DA108303</v>
      </c>
    </row>
    <row r="1340" spans="1:4" x14ac:dyDescent="0.25">
      <c r="A1340" t="s">
        <v>2552</v>
      </c>
      <c r="B1340" t="s">
        <v>2448</v>
      </c>
      <c r="C1340" t="s">
        <v>2451</v>
      </c>
      <c r="D1340" t="str">
        <f t="shared" si="22"/>
        <v>DA108304</v>
      </c>
    </row>
    <row r="1341" spans="1:4" x14ac:dyDescent="0.25">
      <c r="A1341" t="s">
        <v>2552</v>
      </c>
      <c r="B1341" t="s">
        <v>2438</v>
      </c>
      <c r="C1341" t="s">
        <v>2451</v>
      </c>
      <c r="D1341" t="str">
        <f t="shared" si="22"/>
        <v>DA108305</v>
      </c>
    </row>
    <row r="1342" spans="1:4" x14ac:dyDescent="0.25">
      <c r="A1342" t="s">
        <v>2552</v>
      </c>
      <c r="B1342" t="s">
        <v>2445</v>
      </c>
      <c r="C1342" t="s">
        <v>2449</v>
      </c>
      <c r="D1342" t="str">
        <f t="shared" si="22"/>
        <v>NH108302</v>
      </c>
    </row>
    <row r="1343" spans="1:4" x14ac:dyDescent="0.25">
      <c r="A1343" t="s">
        <v>2552</v>
      </c>
      <c r="B1343" t="s">
        <v>2447</v>
      </c>
      <c r="C1343" t="s">
        <v>2449</v>
      </c>
      <c r="D1343" t="str">
        <f t="shared" si="22"/>
        <v>NH108303</v>
      </c>
    </row>
    <row r="1344" spans="1:4" x14ac:dyDescent="0.25">
      <c r="A1344" t="s">
        <v>2552</v>
      </c>
      <c r="B1344" t="s">
        <v>2445</v>
      </c>
      <c r="C1344" t="s">
        <v>2481</v>
      </c>
      <c r="D1344" t="str">
        <f t="shared" si="22"/>
        <v>NM108302</v>
      </c>
    </row>
    <row r="1345" spans="1:4" x14ac:dyDescent="0.25">
      <c r="A1345" t="s">
        <v>2552</v>
      </c>
      <c r="B1345" t="s">
        <v>2447</v>
      </c>
      <c r="C1345" t="s">
        <v>2481</v>
      </c>
      <c r="D1345" t="str">
        <f t="shared" si="22"/>
        <v>NM108303</v>
      </c>
    </row>
    <row r="1346" spans="1:4" x14ac:dyDescent="0.25">
      <c r="A1346" t="s">
        <v>2552</v>
      </c>
      <c r="B1346" t="s">
        <v>2448</v>
      </c>
      <c r="C1346" t="s">
        <v>2481</v>
      </c>
      <c r="D1346" t="str">
        <f t="shared" si="22"/>
        <v>NM108304</v>
      </c>
    </row>
    <row r="1347" spans="1:4" x14ac:dyDescent="0.25">
      <c r="A1347" t="s">
        <v>2552</v>
      </c>
      <c r="B1347" t="s">
        <v>2445</v>
      </c>
      <c r="C1347" t="s">
        <v>2446</v>
      </c>
      <c r="D1347" t="str">
        <f t="shared" si="22"/>
        <v>NO108302</v>
      </c>
    </row>
    <row r="1348" spans="1:4" x14ac:dyDescent="0.25">
      <c r="A1348" t="s">
        <v>2552</v>
      </c>
      <c r="B1348" t="s">
        <v>2447</v>
      </c>
      <c r="C1348" t="s">
        <v>2446</v>
      </c>
      <c r="D1348" t="str">
        <f t="shared" si="22"/>
        <v>NO108303</v>
      </c>
    </row>
    <row r="1349" spans="1:4" x14ac:dyDescent="0.25">
      <c r="A1349" t="s">
        <v>2552</v>
      </c>
      <c r="B1349" t="s">
        <v>2448</v>
      </c>
      <c r="C1349" t="s">
        <v>2446</v>
      </c>
      <c r="D1349" t="str">
        <f t="shared" si="22"/>
        <v>NO108304</v>
      </c>
    </row>
    <row r="1350" spans="1:4" x14ac:dyDescent="0.25">
      <c r="A1350" t="s">
        <v>2552</v>
      </c>
      <c r="B1350" t="s">
        <v>2438</v>
      </c>
      <c r="C1350" t="s">
        <v>2446</v>
      </c>
      <c r="D1350" t="str">
        <f t="shared" si="22"/>
        <v>NO108305</v>
      </c>
    </row>
    <row r="1351" spans="1:4" x14ac:dyDescent="0.25">
      <c r="A1351" t="s">
        <v>2552</v>
      </c>
      <c r="B1351" t="s">
        <v>2445</v>
      </c>
      <c r="C1351" t="s">
        <v>2452</v>
      </c>
      <c r="D1351" t="str">
        <f t="shared" si="22"/>
        <v>NT108302</v>
      </c>
    </row>
    <row r="1352" spans="1:4" x14ac:dyDescent="0.25">
      <c r="A1352" t="s">
        <v>2552</v>
      </c>
      <c r="B1352" t="s">
        <v>2447</v>
      </c>
      <c r="C1352" t="s">
        <v>2452</v>
      </c>
      <c r="D1352" t="str">
        <f t="shared" si="22"/>
        <v>NT108303</v>
      </c>
    </row>
    <row r="1353" spans="1:4" x14ac:dyDescent="0.25">
      <c r="A1353" t="s">
        <v>2552</v>
      </c>
      <c r="B1353" t="s">
        <v>2448</v>
      </c>
      <c r="C1353" t="s">
        <v>2452</v>
      </c>
      <c r="D1353" t="str">
        <f t="shared" si="22"/>
        <v>NT108304</v>
      </c>
    </row>
    <row r="1354" spans="1:4" x14ac:dyDescent="0.25">
      <c r="A1354" t="s">
        <v>2552</v>
      </c>
      <c r="B1354" t="s">
        <v>2438</v>
      </c>
      <c r="C1354" t="s">
        <v>2452</v>
      </c>
      <c r="D1354" t="str">
        <f t="shared" si="22"/>
        <v>NT108305</v>
      </c>
    </row>
    <row r="1355" spans="1:4" x14ac:dyDescent="0.25">
      <c r="A1355" t="s">
        <v>2553</v>
      </c>
      <c r="B1355" t="s">
        <v>2447</v>
      </c>
      <c r="C1355" t="s">
        <v>2439</v>
      </c>
      <c r="D1355" t="str">
        <f t="shared" si="22"/>
        <v>GS109903</v>
      </c>
    </row>
    <row r="1356" spans="1:4" x14ac:dyDescent="0.25">
      <c r="A1356" t="s">
        <v>2553</v>
      </c>
      <c r="B1356" t="s">
        <v>2448</v>
      </c>
      <c r="C1356" t="s">
        <v>2439</v>
      </c>
      <c r="D1356" t="str">
        <f t="shared" si="22"/>
        <v>GS109904</v>
      </c>
    </row>
    <row r="1357" spans="1:4" x14ac:dyDescent="0.25">
      <c r="A1357" t="s">
        <v>2553</v>
      </c>
      <c r="B1357" t="s">
        <v>2438</v>
      </c>
      <c r="C1357" t="s">
        <v>2439</v>
      </c>
      <c r="D1357" t="str">
        <f t="shared" si="22"/>
        <v>GS109905</v>
      </c>
    </row>
    <row r="1358" spans="1:4" x14ac:dyDescent="0.25">
      <c r="A1358" t="s">
        <v>2553</v>
      </c>
      <c r="B1358" t="s">
        <v>2465</v>
      </c>
      <c r="C1358" t="s">
        <v>2439</v>
      </c>
      <c r="D1358" t="str">
        <f t="shared" si="22"/>
        <v>GS109906</v>
      </c>
    </row>
    <row r="1359" spans="1:4" x14ac:dyDescent="0.25">
      <c r="A1359" t="s">
        <v>2553</v>
      </c>
      <c r="B1359" t="s">
        <v>2440</v>
      </c>
      <c r="C1359" t="s">
        <v>2439</v>
      </c>
      <c r="D1359" t="str">
        <f t="shared" si="22"/>
        <v>GS109907</v>
      </c>
    </row>
    <row r="1360" spans="1:4" x14ac:dyDescent="0.25">
      <c r="A1360" t="s">
        <v>2553</v>
      </c>
      <c r="B1360" t="s">
        <v>2467</v>
      </c>
      <c r="C1360" t="s">
        <v>2439</v>
      </c>
      <c r="D1360" t="str">
        <f t="shared" si="22"/>
        <v>GS109908</v>
      </c>
    </row>
    <row r="1361" spans="1:4" x14ac:dyDescent="0.25">
      <c r="A1361" t="s">
        <v>2553</v>
      </c>
      <c r="B1361" t="s">
        <v>2441</v>
      </c>
      <c r="C1361" t="s">
        <v>2439</v>
      </c>
      <c r="D1361" t="str">
        <f t="shared" si="22"/>
        <v>GS109909</v>
      </c>
    </row>
    <row r="1362" spans="1:4" x14ac:dyDescent="0.25">
      <c r="A1362" t="s">
        <v>2553</v>
      </c>
      <c r="B1362" t="s">
        <v>2473</v>
      </c>
      <c r="C1362" t="s">
        <v>2439</v>
      </c>
      <c r="D1362" t="str">
        <f t="shared" si="22"/>
        <v>GS109910</v>
      </c>
    </row>
    <row r="1363" spans="1:4" x14ac:dyDescent="0.25">
      <c r="A1363" t="s">
        <v>2553</v>
      </c>
      <c r="B1363" t="s">
        <v>2450</v>
      </c>
      <c r="C1363" t="s">
        <v>2451</v>
      </c>
      <c r="D1363" t="str">
        <f t="shared" si="22"/>
        <v>DA109901</v>
      </c>
    </row>
    <row r="1364" spans="1:4" x14ac:dyDescent="0.25">
      <c r="A1364" t="s">
        <v>2553</v>
      </c>
      <c r="B1364" t="s">
        <v>2445</v>
      </c>
      <c r="C1364" t="s">
        <v>2451</v>
      </c>
      <c r="D1364" t="str">
        <f t="shared" si="22"/>
        <v>DA109902</v>
      </c>
    </row>
    <row r="1365" spans="1:4" x14ac:dyDescent="0.25">
      <c r="A1365" t="s">
        <v>2554</v>
      </c>
      <c r="B1365" t="s">
        <v>2438</v>
      </c>
      <c r="C1365" t="s">
        <v>2439</v>
      </c>
      <c r="D1365" t="str">
        <f t="shared" si="22"/>
        <v>GS110105</v>
      </c>
    </row>
    <row r="1366" spans="1:4" x14ac:dyDescent="0.25">
      <c r="A1366" t="s">
        <v>2554</v>
      </c>
      <c r="B1366" t="s">
        <v>2440</v>
      </c>
      <c r="C1366" t="s">
        <v>2439</v>
      </c>
      <c r="D1366" t="str">
        <f t="shared" si="22"/>
        <v>GS110107</v>
      </c>
    </row>
    <row r="1367" spans="1:4" x14ac:dyDescent="0.25">
      <c r="A1367" t="s">
        <v>2554</v>
      </c>
      <c r="B1367" t="s">
        <v>2441</v>
      </c>
      <c r="C1367" t="s">
        <v>2439</v>
      </c>
      <c r="D1367" t="str">
        <f t="shared" si="22"/>
        <v>GS110109</v>
      </c>
    </row>
    <row r="1368" spans="1:4" x14ac:dyDescent="0.25">
      <c r="A1368" t="s">
        <v>2554</v>
      </c>
      <c r="B1368" t="s">
        <v>2442</v>
      </c>
      <c r="C1368" t="s">
        <v>2439</v>
      </c>
      <c r="D1368" t="str">
        <f t="shared" si="22"/>
        <v>GS110111</v>
      </c>
    </row>
    <row r="1369" spans="1:4" x14ac:dyDescent="0.25">
      <c r="A1369" t="s">
        <v>2554</v>
      </c>
      <c r="B1369" t="s">
        <v>2443</v>
      </c>
      <c r="C1369" t="s">
        <v>2439</v>
      </c>
      <c r="D1369" t="str">
        <f t="shared" si="22"/>
        <v>GS110112</v>
      </c>
    </row>
    <row r="1370" spans="1:4" x14ac:dyDescent="0.25">
      <c r="A1370" t="s">
        <v>2554</v>
      </c>
      <c r="B1370" t="s">
        <v>2444</v>
      </c>
      <c r="C1370" t="s">
        <v>2439</v>
      </c>
      <c r="D1370" t="str">
        <f t="shared" si="22"/>
        <v>GS110113</v>
      </c>
    </row>
    <row r="1371" spans="1:4" x14ac:dyDescent="0.25">
      <c r="A1371" t="s">
        <v>2554</v>
      </c>
      <c r="B1371" t="s">
        <v>2445</v>
      </c>
      <c r="C1371" t="s">
        <v>2451</v>
      </c>
      <c r="D1371" t="str">
        <f t="shared" si="22"/>
        <v>DA110102</v>
      </c>
    </row>
    <row r="1372" spans="1:4" x14ac:dyDescent="0.25">
      <c r="A1372" t="s">
        <v>2554</v>
      </c>
      <c r="B1372" t="s">
        <v>2447</v>
      </c>
      <c r="C1372" t="s">
        <v>2451</v>
      </c>
      <c r="D1372" t="str">
        <f t="shared" si="22"/>
        <v>DA110103</v>
      </c>
    </row>
    <row r="1373" spans="1:4" x14ac:dyDescent="0.25">
      <c r="A1373" t="s">
        <v>2554</v>
      </c>
      <c r="B1373" t="s">
        <v>2448</v>
      </c>
      <c r="C1373" t="s">
        <v>2451</v>
      </c>
      <c r="D1373" t="str">
        <f t="shared" si="22"/>
        <v>DA110104</v>
      </c>
    </row>
    <row r="1374" spans="1:4" x14ac:dyDescent="0.25">
      <c r="A1374" t="s">
        <v>2554</v>
      </c>
      <c r="B1374" t="s">
        <v>2438</v>
      </c>
      <c r="C1374" t="s">
        <v>2451</v>
      </c>
      <c r="D1374" t="str">
        <f t="shared" si="22"/>
        <v>DA110105</v>
      </c>
    </row>
    <row r="1375" spans="1:4" x14ac:dyDescent="0.25">
      <c r="A1375" t="s">
        <v>2554</v>
      </c>
      <c r="B1375" t="s">
        <v>2445</v>
      </c>
      <c r="C1375" t="s">
        <v>2455</v>
      </c>
      <c r="D1375" t="str">
        <f t="shared" si="22"/>
        <v>DP110102</v>
      </c>
    </row>
    <row r="1376" spans="1:4" x14ac:dyDescent="0.25">
      <c r="A1376" t="s">
        <v>2554</v>
      </c>
      <c r="B1376" t="s">
        <v>2447</v>
      </c>
      <c r="C1376" t="s">
        <v>2455</v>
      </c>
      <c r="D1376" t="str">
        <f t="shared" si="22"/>
        <v>DP110103</v>
      </c>
    </row>
    <row r="1377" spans="1:4" x14ac:dyDescent="0.25">
      <c r="A1377" t="s">
        <v>2554</v>
      </c>
      <c r="B1377" t="s">
        <v>2448</v>
      </c>
      <c r="C1377" t="s">
        <v>2455</v>
      </c>
      <c r="D1377" t="str">
        <f t="shared" si="22"/>
        <v>DP110104</v>
      </c>
    </row>
    <row r="1378" spans="1:4" x14ac:dyDescent="0.25">
      <c r="A1378" t="s">
        <v>2554</v>
      </c>
      <c r="B1378" t="s">
        <v>2445</v>
      </c>
      <c r="C1378" t="s">
        <v>2449</v>
      </c>
      <c r="D1378" t="str">
        <f t="shared" si="22"/>
        <v>NH110102</v>
      </c>
    </row>
    <row r="1379" spans="1:4" x14ac:dyDescent="0.25">
      <c r="A1379" t="s">
        <v>2554</v>
      </c>
      <c r="B1379" t="s">
        <v>2447</v>
      </c>
      <c r="C1379" t="s">
        <v>2449</v>
      </c>
      <c r="D1379" t="str">
        <f t="shared" si="22"/>
        <v>NH110103</v>
      </c>
    </row>
    <row r="1380" spans="1:4" x14ac:dyDescent="0.25">
      <c r="A1380" t="s">
        <v>2554</v>
      </c>
      <c r="B1380" t="s">
        <v>2445</v>
      </c>
      <c r="C1380" t="s">
        <v>2481</v>
      </c>
      <c r="D1380" t="str">
        <f t="shared" si="22"/>
        <v>NM110102</v>
      </c>
    </row>
    <row r="1381" spans="1:4" x14ac:dyDescent="0.25">
      <c r="A1381" t="s">
        <v>2554</v>
      </c>
      <c r="B1381" t="s">
        <v>2447</v>
      </c>
      <c r="C1381" t="s">
        <v>2481</v>
      </c>
      <c r="D1381" t="str">
        <f t="shared" si="22"/>
        <v>NM110103</v>
      </c>
    </row>
    <row r="1382" spans="1:4" x14ac:dyDescent="0.25">
      <c r="A1382" t="s">
        <v>2554</v>
      </c>
      <c r="B1382" t="s">
        <v>2448</v>
      </c>
      <c r="C1382" t="s">
        <v>2481</v>
      </c>
      <c r="D1382" t="str">
        <f t="shared" si="22"/>
        <v>NM110104</v>
      </c>
    </row>
    <row r="1383" spans="1:4" x14ac:dyDescent="0.25">
      <c r="A1383" t="s">
        <v>2554</v>
      </c>
      <c r="B1383" t="s">
        <v>2445</v>
      </c>
      <c r="C1383" t="s">
        <v>2446</v>
      </c>
      <c r="D1383" t="str">
        <f t="shared" si="22"/>
        <v>NO110102</v>
      </c>
    </row>
    <row r="1384" spans="1:4" x14ac:dyDescent="0.25">
      <c r="A1384" t="s">
        <v>2554</v>
      </c>
      <c r="B1384" t="s">
        <v>2447</v>
      </c>
      <c r="C1384" t="s">
        <v>2446</v>
      </c>
      <c r="D1384" t="str">
        <f t="shared" si="22"/>
        <v>NO110103</v>
      </c>
    </row>
    <row r="1385" spans="1:4" x14ac:dyDescent="0.25">
      <c r="A1385" t="s">
        <v>2554</v>
      </c>
      <c r="B1385" t="s">
        <v>2448</v>
      </c>
      <c r="C1385" t="s">
        <v>2446</v>
      </c>
      <c r="D1385" t="str">
        <f t="shared" si="22"/>
        <v>NO110104</v>
      </c>
    </row>
    <row r="1386" spans="1:4" x14ac:dyDescent="0.25">
      <c r="A1386" t="s">
        <v>2554</v>
      </c>
      <c r="B1386" t="s">
        <v>2438</v>
      </c>
      <c r="C1386" t="s">
        <v>2446</v>
      </c>
      <c r="D1386" t="str">
        <f t="shared" si="22"/>
        <v>NO110105</v>
      </c>
    </row>
    <row r="1387" spans="1:4" x14ac:dyDescent="0.25">
      <c r="A1387" t="s">
        <v>2554</v>
      </c>
      <c r="B1387" t="s">
        <v>2445</v>
      </c>
      <c r="C1387" t="s">
        <v>2452</v>
      </c>
      <c r="D1387" t="str">
        <f t="shared" si="22"/>
        <v>NT110102</v>
      </c>
    </row>
    <row r="1388" spans="1:4" x14ac:dyDescent="0.25">
      <c r="A1388" t="s">
        <v>2554</v>
      </c>
      <c r="B1388" t="s">
        <v>2447</v>
      </c>
      <c r="C1388" t="s">
        <v>2452</v>
      </c>
      <c r="D1388" t="str">
        <f t="shared" ref="D1388:D1451" si="23">C1388&amp;A1388&amp;B1388</f>
        <v>NT110103</v>
      </c>
    </row>
    <row r="1389" spans="1:4" x14ac:dyDescent="0.25">
      <c r="A1389" t="s">
        <v>2554</v>
      </c>
      <c r="B1389" t="s">
        <v>2448</v>
      </c>
      <c r="C1389" t="s">
        <v>2452</v>
      </c>
      <c r="D1389" t="str">
        <f t="shared" si="23"/>
        <v>NT110104</v>
      </c>
    </row>
    <row r="1390" spans="1:4" x14ac:dyDescent="0.25">
      <c r="A1390" t="s">
        <v>2554</v>
      </c>
      <c r="B1390" t="s">
        <v>2438</v>
      </c>
      <c r="C1390" t="s">
        <v>2452</v>
      </c>
      <c r="D1390" t="str">
        <f t="shared" si="23"/>
        <v>NT110105</v>
      </c>
    </row>
    <row r="1391" spans="1:4" x14ac:dyDescent="0.25">
      <c r="A1391" t="s">
        <v>2555</v>
      </c>
      <c r="B1391" t="s">
        <v>2438</v>
      </c>
      <c r="C1391" t="s">
        <v>2439</v>
      </c>
      <c r="D1391" t="str">
        <f t="shared" si="23"/>
        <v>GS110205</v>
      </c>
    </row>
    <row r="1392" spans="1:4" x14ac:dyDescent="0.25">
      <c r="A1392" t="s">
        <v>2555</v>
      </c>
      <c r="B1392" t="s">
        <v>2440</v>
      </c>
      <c r="C1392" t="s">
        <v>2439</v>
      </c>
      <c r="D1392" t="str">
        <f t="shared" si="23"/>
        <v>GS110207</v>
      </c>
    </row>
    <row r="1393" spans="1:4" x14ac:dyDescent="0.25">
      <c r="A1393" t="s">
        <v>2555</v>
      </c>
      <c r="B1393" t="s">
        <v>2441</v>
      </c>
      <c r="C1393" t="s">
        <v>2439</v>
      </c>
      <c r="D1393" t="str">
        <f t="shared" si="23"/>
        <v>GS110209</v>
      </c>
    </row>
    <row r="1394" spans="1:4" x14ac:dyDescent="0.25">
      <c r="A1394" t="s">
        <v>2555</v>
      </c>
      <c r="B1394" t="s">
        <v>2442</v>
      </c>
      <c r="C1394" t="s">
        <v>2439</v>
      </c>
      <c r="D1394" t="str">
        <f t="shared" si="23"/>
        <v>GS110211</v>
      </c>
    </row>
    <row r="1395" spans="1:4" x14ac:dyDescent="0.25">
      <c r="A1395" t="s">
        <v>2555</v>
      </c>
      <c r="B1395" t="s">
        <v>2443</v>
      </c>
      <c r="C1395" t="s">
        <v>2439</v>
      </c>
      <c r="D1395" t="str">
        <f t="shared" si="23"/>
        <v>GS110212</v>
      </c>
    </row>
    <row r="1396" spans="1:4" x14ac:dyDescent="0.25">
      <c r="A1396" t="s">
        <v>2555</v>
      </c>
      <c r="B1396" t="s">
        <v>2444</v>
      </c>
      <c r="C1396" t="s">
        <v>2439</v>
      </c>
      <c r="D1396" t="str">
        <f t="shared" si="23"/>
        <v>GS110213</v>
      </c>
    </row>
    <row r="1397" spans="1:4" x14ac:dyDescent="0.25">
      <c r="A1397" t="s">
        <v>2555</v>
      </c>
      <c r="B1397" t="s">
        <v>2463</v>
      </c>
      <c r="C1397" t="s">
        <v>2439</v>
      </c>
      <c r="D1397" t="str">
        <f t="shared" si="23"/>
        <v>GS110214</v>
      </c>
    </row>
    <row r="1398" spans="1:4" x14ac:dyDescent="0.25">
      <c r="A1398" t="s">
        <v>2555</v>
      </c>
      <c r="B1398" t="s">
        <v>2464</v>
      </c>
      <c r="C1398" t="s">
        <v>2439</v>
      </c>
      <c r="D1398" t="str">
        <f t="shared" si="23"/>
        <v>GS110215</v>
      </c>
    </row>
    <row r="1399" spans="1:4" x14ac:dyDescent="0.25">
      <c r="A1399" t="s">
        <v>2555</v>
      </c>
      <c r="B1399" t="s">
        <v>2445</v>
      </c>
      <c r="C1399" t="s">
        <v>2451</v>
      </c>
      <c r="D1399" t="str">
        <f t="shared" si="23"/>
        <v>DA110202</v>
      </c>
    </row>
    <row r="1400" spans="1:4" x14ac:dyDescent="0.25">
      <c r="A1400" t="s">
        <v>2555</v>
      </c>
      <c r="B1400" t="s">
        <v>2447</v>
      </c>
      <c r="C1400" t="s">
        <v>2451</v>
      </c>
      <c r="D1400" t="str">
        <f t="shared" si="23"/>
        <v>DA110203</v>
      </c>
    </row>
    <row r="1401" spans="1:4" x14ac:dyDescent="0.25">
      <c r="A1401" t="s">
        <v>2555</v>
      </c>
      <c r="B1401" t="s">
        <v>2448</v>
      </c>
      <c r="C1401" t="s">
        <v>2451</v>
      </c>
      <c r="D1401" t="str">
        <f t="shared" si="23"/>
        <v>DA110204</v>
      </c>
    </row>
    <row r="1402" spans="1:4" x14ac:dyDescent="0.25">
      <c r="A1402" t="s">
        <v>2555</v>
      </c>
      <c r="B1402" t="s">
        <v>2438</v>
      </c>
      <c r="C1402" t="s">
        <v>2451</v>
      </c>
      <c r="D1402" t="str">
        <f t="shared" si="23"/>
        <v>DA110205</v>
      </c>
    </row>
    <row r="1403" spans="1:4" x14ac:dyDescent="0.25">
      <c r="A1403" t="s">
        <v>2555</v>
      </c>
      <c r="B1403" t="s">
        <v>2465</v>
      </c>
      <c r="C1403" t="s">
        <v>2451</v>
      </c>
      <c r="D1403" t="str">
        <f t="shared" si="23"/>
        <v>DA110206</v>
      </c>
    </row>
    <row r="1404" spans="1:4" x14ac:dyDescent="0.25">
      <c r="A1404" t="s">
        <v>2555</v>
      </c>
      <c r="B1404" t="s">
        <v>2445</v>
      </c>
      <c r="C1404" t="s">
        <v>2455</v>
      </c>
      <c r="D1404" t="str">
        <f t="shared" si="23"/>
        <v>DP110202</v>
      </c>
    </row>
    <row r="1405" spans="1:4" x14ac:dyDescent="0.25">
      <c r="A1405" t="s">
        <v>2555</v>
      </c>
      <c r="B1405" t="s">
        <v>2447</v>
      </c>
      <c r="C1405" t="s">
        <v>2455</v>
      </c>
      <c r="D1405" t="str">
        <f t="shared" si="23"/>
        <v>DP110203</v>
      </c>
    </row>
    <row r="1406" spans="1:4" x14ac:dyDescent="0.25">
      <c r="A1406" t="s">
        <v>2555</v>
      </c>
      <c r="B1406" t="s">
        <v>2448</v>
      </c>
      <c r="C1406" t="s">
        <v>2455</v>
      </c>
      <c r="D1406" t="str">
        <f t="shared" si="23"/>
        <v>DP110204</v>
      </c>
    </row>
    <row r="1407" spans="1:4" x14ac:dyDescent="0.25">
      <c r="A1407" t="s">
        <v>2555</v>
      </c>
      <c r="B1407" t="s">
        <v>2438</v>
      </c>
      <c r="C1407" t="s">
        <v>2455</v>
      </c>
      <c r="D1407" t="str">
        <f t="shared" si="23"/>
        <v>DP110205</v>
      </c>
    </row>
    <row r="1408" spans="1:4" x14ac:dyDescent="0.25">
      <c r="A1408" t="s">
        <v>2555</v>
      </c>
      <c r="B1408" t="s">
        <v>2445</v>
      </c>
      <c r="C1408" t="s">
        <v>2449</v>
      </c>
      <c r="D1408" t="str">
        <f t="shared" si="23"/>
        <v>NH110202</v>
      </c>
    </row>
    <row r="1409" spans="1:4" x14ac:dyDescent="0.25">
      <c r="A1409" t="s">
        <v>2555</v>
      </c>
      <c r="B1409" t="s">
        <v>2447</v>
      </c>
      <c r="C1409" t="s">
        <v>2449</v>
      </c>
      <c r="D1409" t="str">
        <f t="shared" si="23"/>
        <v>NH110203</v>
      </c>
    </row>
    <row r="1410" spans="1:4" x14ac:dyDescent="0.25">
      <c r="A1410" t="s">
        <v>2555</v>
      </c>
      <c r="B1410" t="s">
        <v>2448</v>
      </c>
      <c r="C1410" t="s">
        <v>2449</v>
      </c>
      <c r="D1410" t="str">
        <f t="shared" si="23"/>
        <v>NH110204</v>
      </c>
    </row>
    <row r="1411" spans="1:4" x14ac:dyDescent="0.25">
      <c r="A1411" t="s">
        <v>2555</v>
      </c>
      <c r="B1411" t="s">
        <v>2445</v>
      </c>
      <c r="C1411" t="s">
        <v>2481</v>
      </c>
      <c r="D1411" t="str">
        <f t="shared" si="23"/>
        <v>NM110202</v>
      </c>
    </row>
    <row r="1412" spans="1:4" x14ac:dyDescent="0.25">
      <c r="A1412" t="s">
        <v>2555</v>
      </c>
      <c r="B1412" t="s">
        <v>2447</v>
      </c>
      <c r="C1412" t="s">
        <v>2481</v>
      </c>
      <c r="D1412" t="str">
        <f t="shared" si="23"/>
        <v>NM110203</v>
      </c>
    </row>
    <row r="1413" spans="1:4" x14ac:dyDescent="0.25">
      <c r="A1413" t="s">
        <v>2555</v>
      </c>
      <c r="B1413" t="s">
        <v>2448</v>
      </c>
      <c r="C1413" t="s">
        <v>2481</v>
      </c>
      <c r="D1413" t="str">
        <f t="shared" si="23"/>
        <v>NM110204</v>
      </c>
    </row>
    <row r="1414" spans="1:4" x14ac:dyDescent="0.25">
      <c r="A1414" t="s">
        <v>2555</v>
      </c>
      <c r="B1414" t="s">
        <v>2438</v>
      </c>
      <c r="C1414" t="s">
        <v>2481</v>
      </c>
      <c r="D1414" t="str">
        <f t="shared" si="23"/>
        <v>NM110205</v>
      </c>
    </row>
    <row r="1415" spans="1:4" x14ac:dyDescent="0.25">
      <c r="A1415" t="s">
        <v>2555</v>
      </c>
      <c r="B1415" t="s">
        <v>2445</v>
      </c>
      <c r="C1415" t="s">
        <v>2446</v>
      </c>
      <c r="D1415" t="str">
        <f t="shared" si="23"/>
        <v>NO110202</v>
      </c>
    </row>
    <row r="1416" spans="1:4" x14ac:dyDescent="0.25">
      <c r="A1416" t="s">
        <v>2555</v>
      </c>
      <c r="B1416" t="s">
        <v>2447</v>
      </c>
      <c r="C1416" t="s">
        <v>2446</v>
      </c>
      <c r="D1416" t="str">
        <f t="shared" si="23"/>
        <v>NO110203</v>
      </c>
    </row>
    <row r="1417" spans="1:4" x14ac:dyDescent="0.25">
      <c r="A1417" t="s">
        <v>2555</v>
      </c>
      <c r="B1417" t="s">
        <v>2448</v>
      </c>
      <c r="C1417" t="s">
        <v>2446</v>
      </c>
      <c r="D1417" t="str">
        <f t="shared" si="23"/>
        <v>NO110204</v>
      </c>
    </row>
    <row r="1418" spans="1:4" x14ac:dyDescent="0.25">
      <c r="A1418" t="s">
        <v>2555</v>
      </c>
      <c r="B1418" t="s">
        <v>2438</v>
      </c>
      <c r="C1418" t="s">
        <v>2446</v>
      </c>
      <c r="D1418" t="str">
        <f t="shared" si="23"/>
        <v>NO110205</v>
      </c>
    </row>
    <row r="1419" spans="1:4" x14ac:dyDescent="0.25">
      <c r="A1419" t="s">
        <v>2555</v>
      </c>
      <c r="B1419" t="s">
        <v>2465</v>
      </c>
      <c r="C1419" t="s">
        <v>2446</v>
      </c>
      <c r="D1419" t="str">
        <f t="shared" si="23"/>
        <v>NO110206</v>
      </c>
    </row>
    <row r="1420" spans="1:4" x14ac:dyDescent="0.25">
      <c r="A1420" t="s">
        <v>2555</v>
      </c>
      <c r="B1420" t="s">
        <v>2445</v>
      </c>
      <c r="C1420" t="s">
        <v>2452</v>
      </c>
      <c r="D1420" t="str">
        <f t="shared" si="23"/>
        <v>NT110202</v>
      </c>
    </row>
    <row r="1421" spans="1:4" x14ac:dyDescent="0.25">
      <c r="A1421" t="s">
        <v>2555</v>
      </c>
      <c r="B1421" t="s">
        <v>2447</v>
      </c>
      <c r="C1421" t="s">
        <v>2452</v>
      </c>
      <c r="D1421" t="str">
        <f t="shared" si="23"/>
        <v>NT110203</v>
      </c>
    </row>
    <row r="1422" spans="1:4" x14ac:dyDescent="0.25">
      <c r="A1422" t="s">
        <v>2555</v>
      </c>
      <c r="B1422" t="s">
        <v>2448</v>
      </c>
      <c r="C1422" t="s">
        <v>2452</v>
      </c>
      <c r="D1422" t="str">
        <f t="shared" si="23"/>
        <v>NT110204</v>
      </c>
    </row>
    <row r="1423" spans="1:4" x14ac:dyDescent="0.25">
      <c r="A1423" t="s">
        <v>2555</v>
      </c>
      <c r="B1423" t="s">
        <v>2438</v>
      </c>
      <c r="C1423" t="s">
        <v>2452</v>
      </c>
      <c r="D1423" t="str">
        <f t="shared" si="23"/>
        <v>NT110205</v>
      </c>
    </row>
    <row r="1424" spans="1:4" x14ac:dyDescent="0.25">
      <c r="A1424" t="s">
        <v>2555</v>
      </c>
      <c r="B1424" t="s">
        <v>2465</v>
      </c>
      <c r="C1424" t="s">
        <v>2452</v>
      </c>
      <c r="D1424" t="str">
        <f t="shared" si="23"/>
        <v>NT110206</v>
      </c>
    </row>
    <row r="1425" spans="1:4" x14ac:dyDescent="0.25">
      <c r="A1425" t="s">
        <v>2556</v>
      </c>
      <c r="B1425" t="s">
        <v>2438</v>
      </c>
      <c r="C1425" t="s">
        <v>2439</v>
      </c>
      <c r="D1425" t="str">
        <f t="shared" si="23"/>
        <v>GS110305</v>
      </c>
    </row>
    <row r="1426" spans="1:4" x14ac:dyDescent="0.25">
      <c r="A1426" t="s">
        <v>2556</v>
      </c>
      <c r="B1426" t="s">
        <v>2440</v>
      </c>
      <c r="C1426" t="s">
        <v>2439</v>
      </c>
      <c r="D1426" t="str">
        <f t="shared" si="23"/>
        <v>GS110307</v>
      </c>
    </row>
    <row r="1427" spans="1:4" x14ac:dyDescent="0.25">
      <c r="A1427" t="s">
        <v>2556</v>
      </c>
      <c r="B1427" t="s">
        <v>2441</v>
      </c>
      <c r="C1427" t="s">
        <v>2439</v>
      </c>
      <c r="D1427" t="str">
        <f t="shared" si="23"/>
        <v>GS110309</v>
      </c>
    </row>
    <row r="1428" spans="1:4" x14ac:dyDescent="0.25">
      <c r="A1428" t="s">
        <v>2556</v>
      </c>
      <c r="B1428" t="s">
        <v>2442</v>
      </c>
      <c r="C1428" t="s">
        <v>2439</v>
      </c>
      <c r="D1428" t="str">
        <f t="shared" si="23"/>
        <v>GS110311</v>
      </c>
    </row>
    <row r="1429" spans="1:4" x14ac:dyDescent="0.25">
      <c r="A1429" t="s">
        <v>2556</v>
      </c>
      <c r="B1429" t="s">
        <v>2443</v>
      </c>
      <c r="C1429" t="s">
        <v>2439</v>
      </c>
      <c r="D1429" t="str">
        <f t="shared" si="23"/>
        <v>GS110312</v>
      </c>
    </row>
    <row r="1430" spans="1:4" x14ac:dyDescent="0.25">
      <c r="A1430" t="s">
        <v>2556</v>
      </c>
      <c r="B1430" t="s">
        <v>2444</v>
      </c>
      <c r="C1430" t="s">
        <v>2439</v>
      </c>
      <c r="D1430" t="str">
        <f t="shared" si="23"/>
        <v>GS110313</v>
      </c>
    </row>
    <row r="1431" spans="1:4" x14ac:dyDescent="0.25">
      <c r="A1431" t="s">
        <v>2556</v>
      </c>
      <c r="B1431" t="s">
        <v>2445</v>
      </c>
      <c r="C1431" t="s">
        <v>2451</v>
      </c>
      <c r="D1431" t="str">
        <f t="shared" si="23"/>
        <v>DA110302</v>
      </c>
    </row>
    <row r="1432" spans="1:4" x14ac:dyDescent="0.25">
      <c r="A1432" t="s">
        <v>2556</v>
      </c>
      <c r="B1432" t="s">
        <v>2447</v>
      </c>
      <c r="C1432" t="s">
        <v>2451</v>
      </c>
      <c r="D1432" t="str">
        <f t="shared" si="23"/>
        <v>DA110303</v>
      </c>
    </row>
    <row r="1433" spans="1:4" x14ac:dyDescent="0.25">
      <c r="A1433" t="s">
        <v>2556</v>
      </c>
      <c r="B1433" t="s">
        <v>2448</v>
      </c>
      <c r="C1433" t="s">
        <v>2451</v>
      </c>
      <c r="D1433" t="str">
        <f t="shared" si="23"/>
        <v>DA110304</v>
      </c>
    </row>
    <row r="1434" spans="1:4" x14ac:dyDescent="0.25">
      <c r="A1434" t="s">
        <v>2556</v>
      </c>
      <c r="B1434" t="s">
        <v>2438</v>
      </c>
      <c r="C1434" t="s">
        <v>2451</v>
      </c>
      <c r="D1434" t="str">
        <f t="shared" si="23"/>
        <v>DA110305</v>
      </c>
    </row>
    <row r="1435" spans="1:4" x14ac:dyDescent="0.25">
      <c r="A1435" t="s">
        <v>2556</v>
      </c>
      <c r="B1435" t="s">
        <v>2445</v>
      </c>
      <c r="C1435" t="s">
        <v>2449</v>
      </c>
      <c r="D1435" t="str">
        <f t="shared" si="23"/>
        <v>NH110302</v>
      </c>
    </row>
    <row r="1436" spans="1:4" x14ac:dyDescent="0.25">
      <c r="A1436" t="s">
        <v>2556</v>
      </c>
      <c r="B1436" t="s">
        <v>2447</v>
      </c>
      <c r="C1436" t="s">
        <v>2449</v>
      </c>
      <c r="D1436" t="str">
        <f t="shared" si="23"/>
        <v>NH110303</v>
      </c>
    </row>
    <row r="1437" spans="1:4" x14ac:dyDescent="0.25">
      <c r="A1437" t="s">
        <v>2557</v>
      </c>
      <c r="B1437" t="s">
        <v>2438</v>
      </c>
      <c r="C1437" t="s">
        <v>2439</v>
      </c>
      <c r="D1437" t="str">
        <f t="shared" si="23"/>
        <v>GS110405</v>
      </c>
    </row>
    <row r="1438" spans="1:4" x14ac:dyDescent="0.25">
      <c r="A1438" t="s">
        <v>2557</v>
      </c>
      <c r="B1438" t="s">
        <v>2440</v>
      </c>
      <c r="C1438" t="s">
        <v>2439</v>
      </c>
      <c r="D1438" t="str">
        <f t="shared" si="23"/>
        <v>GS110407</v>
      </c>
    </row>
    <row r="1439" spans="1:4" x14ac:dyDescent="0.25">
      <c r="A1439" t="s">
        <v>2557</v>
      </c>
      <c r="B1439" t="s">
        <v>2441</v>
      </c>
      <c r="C1439" t="s">
        <v>2439</v>
      </c>
      <c r="D1439" t="str">
        <f t="shared" si="23"/>
        <v>GS110409</v>
      </c>
    </row>
    <row r="1440" spans="1:4" x14ac:dyDescent="0.25">
      <c r="A1440" t="s">
        <v>2557</v>
      </c>
      <c r="B1440" t="s">
        <v>2442</v>
      </c>
      <c r="C1440" t="s">
        <v>2439</v>
      </c>
      <c r="D1440" t="str">
        <f t="shared" si="23"/>
        <v>GS110411</v>
      </c>
    </row>
    <row r="1441" spans="1:4" x14ac:dyDescent="0.25">
      <c r="A1441" t="s">
        <v>2557</v>
      </c>
      <c r="B1441" t="s">
        <v>2443</v>
      </c>
      <c r="C1441" t="s">
        <v>2439</v>
      </c>
      <c r="D1441" t="str">
        <f t="shared" si="23"/>
        <v>GS110412</v>
      </c>
    </row>
    <row r="1442" spans="1:4" x14ac:dyDescent="0.25">
      <c r="A1442" t="s">
        <v>2557</v>
      </c>
      <c r="B1442" t="s">
        <v>2445</v>
      </c>
      <c r="C1442" t="s">
        <v>2446</v>
      </c>
      <c r="D1442" t="str">
        <f t="shared" si="23"/>
        <v>NO110402</v>
      </c>
    </row>
    <row r="1443" spans="1:4" x14ac:dyDescent="0.25">
      <c r="A1443" t="s">
        <v>2557</v>
      </c>
      <c r="B1443" t="s">
        <v>2447</v>
      </c>
      <c r="C1443" t="s">
        <v>2446</v>
      </c>
      <c r="D1443" t="str">
        <f t="shared" si="23"/>
        <v>NO110403</v>
      </c>
    </row>
    <row r="1444" spans="1:4" x14ac:dyDescent="0.25">
      <c r="A1444" t="s">
        <v>2557</v>
      </c>
      <c r="B1444" t="s">
        <v>2448</v>
      </c>
      <c r="C1444" t="s">
        <v>2446</v>
      </c>
      <c r="D1444" t="str">
        <f t="shared" si="23"/>
        <v>NO110404</v>
      </c>
    </row>
    <row r="1445" spans="1:4" x14ac:dyDescent="0.25">
      <c r="A1445" t="s">
        <v>2558</v>
      </c>
      <c r="B1445" t="s">
        <v>2440</v>
      </c>
      <c r="C1445" t="s">
        <v>2439</v>
      </c>
      <c r="D1445" t="str">
        <f t="shared" si="23"/>
        <v>GS110907</v>
      </c>
    </row>
    <row r="1446" spans="1:4" x14ac:dyDescent="0.25">
      <c r="A1446" t="s">
        <v>2558</v>
      </c>
      <c r="B1446" t="s">
        <v>2441</v>
      </c>
      <c r="C1446" t="s">
        <v>2439</v>
      </c>
      <c r="D1446" t="str">
        <f t="shared" si="23"/>
        <v>GS110909</v>
      </c>
    </row>
    <row r="1447" spans="1:4" x14ac:dyDescent="0.25">
      <c r="A1447" t="s">
        <v>2558</v>
      </c>
      <c r="B1447" t="s">
        <v>2442</v>
      </c>
      <c r="C1447" t="s">
        <v>2439</v>
      </c>
      <c r="D1447" t="str">
        <f t="shared" si="23"/>
        <v>GS110911</v>
      </c>
    </row>
    <row r="1448" spans="1:4" x14ac:dyDescent="0.25">
      <c r="A1448" t="s">
        <v>2558</v>
      </c>
      <c r="B1448" t="s">
        <v>2443</v>
      </c>
      <c r="C1448" t="s">
        <v>2439</v>
      </c>
      <c r="D1448" t="str">
        <f t="shared" si="23"/>
        <v>GS110912</v>
      </c>
    </row>
    <row r="1449" spans="1:4" x14ac:dyDescent="0.25">
      <c r="A1449" t="s">
        <v>2558</v>
      </c>
      <c r="B1449" t="s">
        <v>2444</v>
      </c>
      <c r="C1449" t="s">
        <v>2439</v>
      </c>
      <c r="D1449" t="str">
        <f t="shared" si="23"/>
        <v>GS110913</v>
      </c>
    </row>
    <row r="1450" spans="1:4" x14ac:dyDescent="0.25">
      <c r="A1450" t="s">
        <v>2558</v>
      </c>
      <c r="B1450" t="s">
        <v>2463</v>
      </c>
      <c r="C1450" t="s">
        <v>2439</v>
      </c>
      <c r="D1450" t="str">
        <f t="shared" si="23"/>
        <v>GS110914</v>
      </c>
    </row>
    <row r="1451" spans="1:4" x14ac:dyDescent="0.25">
      <c r="A1451" t="s">
        <v>2558</v>
      </c>
      <c r="B1451" t="s">
        <v>2445</v>
      </c>
      <c r="C1451" t="s">
        <v>2446</v>
      </c>
      <c r="D1451" t="str">
        <f t="shared" si="23"/>
        <v>NO110902</v>
      </c>
    </row>
    <row r="1452" spans="1:4" x14ac:dyDescent="0.25">
      <c r="A1452" t="s">
        <v>2558</v>
      </c>
      <c r="B1452" t="s">
        <v>2447</v>
      </c>
      <c r="C1452" t="s">
        <v>2446</v>
      </c>
      <c r="D1452" t="str">
        <f t="shared" ref="D1452:D1515" si="24">C1452&amp;A1452&amp;B1452</f>
        <v>NO110903</v>
      </c>
    </row>
    <row r="1453" spans="1:4" x14ac:dyDescent="0.25">
      <c r="A1453" t="s">
        <v>2558</v>
      </c>
      <c r="B1453" t="s">
        <v>2448</v>
      </c>
      <c r="C1453" t="s">
        <v>2446</v>
      </c>
      <c r="D1453" t="str">
        <f t="shared" si="24"/>
        <v>NO110904</v>
      </c>
    </row>
    <row r="1454" spans="1:4" x14ac:dyDescent="0.25">
      <c r="A1454" t="s">
        <v>2558</v>
      </c>
      <c r="B1454" t="s">
        <v>2438</v>
      </c>
      <c r="C1454" t="s">
        <v>2446</v>
      </c>
      <c r="D1454" t="str">
        <f t="shared" si="24"/>
        <v>NO110905</v>
      </c>
    </row>
    <row r="1455" spans="1:4" x14ac:dyDescent="0.25">
      <c r="A1455" t="s">
        <v>2558</v>
      </c>
      <c r="B1455" t="s">
        <v>2465</v>
      </c>
      <c r="C1455" t="s">
        <v>2446</v>
      </c>
      <c r="D1455" t="str">
        <f t="shared" si="24"/>
        <v>NO110906</v>
      </c>
    </row>
    <row r="1456" spans="1:4" x14ac:dyDescent="0.25">
      <c r="A1456" t="s">
        <v>2559</v>
      </c>
      <c r="B1456" t="s">
        <v>2441</v>
      </c>
      <c r="C1456" t="s">
        <v>2439</v>
      </c>
      <c r="D1456" t="str">
        <f t="shared" si="24"/>
        <v>GS113009</v>
      </c>
    </row>
    <row r="1457" spans="1:4" x14ac:dyDescent="0.25">
      <c r="A1457" t="s">
        <v>2559</v>
      </c>
      <c r="B1457" t="s">
        <v>2442</v>
      </c>
      <c r="C1457" t="s">
        <v>2439</v>
      </c>
      <c r="D1457" t="str">
        <f t="shared" si="24"/>
        <v>GS113011</v>
      </c>
    </row>
    <row r="1458" spans="1:4" x14ac:dyDescent="0.25">
      <c r="A1458" t="s">
        <v>2559</v>
      </c>
      <c r="B1458" t="s">
        <v>2443</v>
      </c>
      <c r="C1458" t="s">
        <v>2439</v>
      </c>
      <c r="D1458" t="str">
        <f t="shared" si="24"/>
        <v>GS113012</v>
      </c>
    </row>
    <row r="1459" spans="1:4" x14ac:dyDescent="0.25">
      <c r="A1459" t="s">
        <v>2559</v>
      </c>
      <c r="B1459" t="s">
        <v>2444</v>
      </c>
      <c r="C1459" t="s">
        <v>2439</v>
      </c>
      <c r="D1459" t="str">
        <f t="shared" si="24"/>
        <v>GS113013</v>
      </c>
    </row>
    <row r="1460" spans="1:4" x14ac:dyDescent="0.25">
      <c r="A1460" t="s">
        <v>2560</v>
      </c>
      <c r="B1460" t="s">
        <v>2442</v>
      </c>
      <c r="C1460" t="s">
        <v>2439</v>
      </c>
      <c r="D1460" t="str">
        <f t="shared" si="24"/>
        <v>GS114011</v>
      </c>
    </row>
    <row r="1461" spans="1:4" x14ac:dyDescent="0.25">
      <c r="A1461" t="s">
        <v>2560</v>
      </c>
      <c r="B1461" t="s">
        <v>2443</v>
      </c>
      <c r="C1461" t="s">
        <v>2439</v>
      </c>
      <c r="D1461" t="str">
        <f t="shared" si="24"/>
        <v>GS114012</v>
      </c>
    </row>
    <row r="1462" spans="1:4" x14ac:dyDescent="0.25">
      <c r="A1462" t="s">
        <v>2560</v>
      </c>
      <c r="B1462" t="s">
        <v>2444</v>
      </c>
      <c r="C1462" t="s">
        <v>2439</v>
      </c>
      <c r="D1462" t="str">
        <f t="shared" si="24"/>
        <v>GS114013</v>
      </c>
    </row>
    <row r="1463" spans="1:4" x14ac:dyDescent="0.25">
      <c r="A1463" t="s">
        <v>2561</v>
      </c>
      <c r="B1463" t="s">
        <v>2441</v>
      </c>
      <c r="C1463" t="s">
        <v>2439</v>
      </c>
      <c r="D1463" t="str">
        <f t="shared" si="24"/>
        <v>GS115009</v>
      </c>
    </row>
    <row r="1464" spans="1:4" x14ac:dyDescent="0.25">
      <c r="A1464" t="s">
        <v>2561</v>
      </c>
      <c r="B1464" t="s">
        <v>2442</v>
      </c>
      <c r="C1464" t="s">
        <v>2439</v>
      </c>
      <c r="D1464" t="str">
        <f t="shared" si="24"/>
        <v>GS115011</v>
      </c>
    </row>
    <row r="1465" spans="1:4" x14ac:dyDescent="0.25">
      <c r="A1465" t="s">
        <v>2561</v>
      </c>
      <c r="B1465" t="s">
        <v>2443</v>
      </c>
      <c r="C1465" t="s">
        <v>2439</v>
      </c>
      <c r="D1465" t="str">
        <f t="shared" si="24"/>
        <v>GS115012</v>
      </c>
    </row>
    <row r="1466" spans="1:4" x14ac:dyDescent="0.25">
      <c r="A1466" t="s">
        <v>2561</v>
      </c>
      <c r="B1466" t="s">
        <v>2444</v>
      </c>
      <c r="C1466" t="s">
        <v>2439</v>
      </c>
      <c r="D1466" t="str">
        <f t="shared" si="24"/>
        <v>GS115013</v>
      </c>
    </row>
    <row r="1467" spans="1:4" x14ac:dyDescent="0.25">
      <c r="A1467" t="s">
        <v>2561</v>
      </c>
      <c r="B1467" t="s">
        <v>2447</v>
      </c>
      <c r="C1467" t="s">
        <v>2491</v>
      </c>
      <c r="D1467" t="str">
        <f t="shared" si="24"/>
        <v>DS115003</v>
      </c>
    </row>
    <row r="1468" spans="1:4" x14ac:dyDescent="0.25">
      <c r="A1468" t="s">
        <v>2561</v>
      </c>
      <c r="B1468" t="s">
        <v>2448</v>
      </c>
      <c r="C1468" t="s">
        <v>2491</v>
      </c>
      <c r="D1468" t="str">
        <f t="shared" si="24"/>
        <v>DS115004</v>
      </c>
    </row>
    <row r="1469" spans="1:4" x14ac:dyDescent="0.25">
      <c r="A1469" t="s">
        <v>2561</v>
      </c>
      <c r="B1469" t="s">
        <v>2438</v>
      </c>
      <c r="C1469" t="s">
        <v>2491</v>
      </c>
      <c r="D1469" t="str">
        <f t="shared" si="24"/>
        <v>DS115005</v>
      </c>
    </row>
    <row r="1470" spans="1:4" x14ac:dyDescent="0.25">
      <c r="A1470" t="s">
        <v>2561</v>
      </c>
      <c r="B1470" t="s">
        <v>2445</v>
      </c>
      <c r="C1470" t="s">
        <v>2449</v>
      </c>
      <c r="D1470" t="str">
        <f t="shared" si="24"/>
        <v>NH115002</v>
      </c>
    </row>
    <row r="1471" spans="1:4" x14ac:dyDescent="0.25">
      <c r="A1471" t="s">
        <v>2561</v>
      </c>
      <c r="B1471" t="s">
        <v>2447</v>
      </c>
      <c r="C1471" t="s">
        <v>2449</v>
      </c>
      <c r="D1471" t="str">
        <f t="shared" si="24"/>
        <v>NH115003</v>
      </c>
    </row>
    <row r="1472" spans="1:4" x14ac:dyDescent="0.25">
      <c r="A1472" t="s">
        <v>2561</v>
      </c>
      <c r="B1472" t="s">
        <v>2445</v>
      </c>
      <c r="C1472" t="s">
        <v>2481</v>
      </c>
      <c r="D1472" t="str">
        <f t="shared" si="24"/>
        <v>NM115002</v>
      </c>
    </row>
    <row r="1473" spans="1:4" x14ac:dyDescent="0.25">
      <c r="A1473" t="s">
        <v>2561</v>
      </c>
      <c r="B1473" t="s">
        <v>2447</v>
      </c>
      <c r="C1473" t="s">
        <v>2481</v>
      </c>
      <c r="D1473" t="str">
        <f t="shared" si="24"/>
        <v>NM115003</v>
      </c>
    </row>
    <row r="1474" spans="1:4" x14ac:dyDescent="0.25">
      <c r="A1474" t="s">
        <v>2561</v>
      </c>
      <c r="B1474" t="s">
        <v>2448</v>
      </c>
      <c r="C1474" t="s">
        <v>2481</v>
      </c>
      <c r="D1474" t="str">
        <f t="shared" si="24"/>
        <v>NM115004</v>
      </c>
    </row>
    <row r="1475" spans="1:4" x14ac:dyDescent="0.25">
      <c r="A1475" t="s">
        <v>2561</v>
      </c>
      <c r="B1475" t="s">
        <v>2445</v>
      </c>
      <c r="C1475" t="s">
        <v>2452</v>
      </c>
      <c r="D1475" t="str">
        <f t="shared" si="24"/>
        <v>NT115002</v>
      </c>
    </row>
    <row r="1476" spans="1:4" x14ac:dyDescent="0.25">
      <c r="A1476" t="s">
        <v>2561</v>
      </c>
      <c r="B1476" t="s">
        <v>2447</v>
      </c>
      <c r="C1476" t="s">
        <v>2452</v>
      </c>
      <c r="D1476" t="str">
        <f t="shared" si="24"/>
        <v>NT115003</v>
      </c>
    </row>
    <row r="1477" spans="1:4" x14ac:dyDescent="0.25">
      <c r="A1477" t="s">
        <v>2561</v>
      </c>
      <c r="B1477" t="s">
        <v>2448</v>
      </c>
      <c r="C1477" t="s">
        <v>2452</v>
      </c>
      <c r="D1477" t="str">
        <f t="shared" si="24"/>
        <v>NT115004</v>
      </c>
    </row>
    <row r="1478" spans="1:4" x14ac:dyDescent="0.25">
      <c r="A1478" t="s">
        <v>2561</v>
      </c>
      <c r="B1478" t="s">
        <v>2438</v>
      </c>
      <c r="C1478" t="s">
        <v>2452</v>
      </c>
      <c r="D1478" t="str">
        <f t="shared" si="24"/>
        <v>NT115005</v>
      </c>
    </row>
    <row r="1479" spans="1:4" x14ac:dyDescent="0.25">
      <c r="A1479" t="s">
        <v>2562</v>
      </c>
      <c r="B1479" t="s">
        <v>2442</v>
      </c>
      <c r="C1479" t="s">
        <v>2439</v>
      </c>
      <c r="D1479" t="str">
        <f t="shared" si="24"/>
        <v>GS116011</v>
      </c>
    </row>
    <row r="1480" spans="1:4" x14ac:dyDescent="0.25">
      <c r="A1480" t="s">
        <v>2562</v>
      </c>
      <c r="B1480" t="s">
        <v>2443</v>
      </c>
      <c r="C1480" t="s">
        <v>2439</v>
      </c>
      <c r="D1480" t="str">
        <f t="shared" si="24"/>
        <v>GS116012</v>
      </c>
    </row>
    <row r="1481" spans="1:4" x14ac:dyDescent="0.25">
      <c r="A1481" t="s">
        <v>2562</v>
      </c>
      <c r="B1481" t="s">
        <v>2444</v>
      </c>
      <c r="C1481" t="s">
        <v>2439</v>
      </c>
      <c r="D1481" t="str">
        <f t="shared" si="24"/>
        <v>GS116013</v>
      </c>
    </row>
    <row r="1482" spans="1:4" x14ac:dyDescent="0.25">
      <c r="A1482" t="s">
        <v>2563</v>
      </c>
      <c r="B1482" t="s">
        <v>2438</v>
      </c>
      <c r="C1482" t="s">
        <v>2439</v>
      </c>
      <c r="D1482" t="str">
        <f t="shared" si="24"/>
        <v>GS116505</v>
      </c>
    </row>
    <row r="1483" spans="1:4" x14ac:dyDescent="0.25">
      <c r="A1483" t="s">
        <v>2563</v>
      </c>
      <c r="B1483" t="s">
        <v>2440</v>
      </c>
      <c r="C1483" t="s">
        <v>2439</v>
      </c>
      <c r="D1483" t="str">
        <f t="shared" si="24"/>
        <v>GS116507</v>
      </c>
    </row>
    <row r="1484" spans="1:4" x14ac:dyDescent="0.25">
      <c r="A1484" t="s">
        <v>2563</v>
      </c>
      <c r="B1484" t="s">
        <v>2441</v>
      </c>
      <c r="C1484" t="s">
        <v>2439</v>
      </c>
      <c r="D1484" t="str">
        <f t="shared" si="24"/>
        <v>GS116509</v>
      </c>
    </row>
    <row r="1485" spans="1:4" x14ac:dyDescent="0.25">
      <c r="A1485" t="s">
        <v>2563</v>
      </c>
      <c r="B1485" t="s">
        <v>2442</v>
      </c>
      <c r="C1485" t="s">
        <v>2439</v>
      </c>
      <c r="D1485" t="str">
        <f t="shared" si="24"/>
        <v>GS116511</v>
      </c>
    </row>
    <row r="1486" spans="1:4" x14ac:dyDescent="0.25">
      <c r="A1486" t="s">
        <v>2563</v>
      </c>
      <c r="B1486" t="s">
        <v>2443</v>
      </c>
      <c r="C1486" t="s">
        <v>2439</v>
      </c>
      <c r="D1486" t="str">
        <f t="shared" si="24"/>
        <v>GS116512</v>
      </c>
    </row>
    <row r="1487" spans="1:4" x14ac:dyDescent="0.25">
      <c r="A1487" t="s">
        <v>2563</v>
      </c>
      <c r="B1487" t="s">
        <v>2444</v>
      </c>
      <c r="C1487" t="s">
        <v>2439</v>
      </c>
      <c r="D1487" t="str">
        <f t="shared" si="24"/>
        <v>GS116513</v>
      </c>
    </row>
    <row r="1488" spans="1:4" x14ac:dyDescent="0.25">
      <c r="A1488" t="s">
        <v>2564</v>
      </c>
      <c r="B1488" t="s">
        <v>2438</v>
      </c>
      <c r="C1488" t="s">
        <v>2439</v>
      </c>
      <c r="D1488" t="str">
        <f t="shared" si="24"/>
        <v>GS117005</v>
      </c>
    </row>
    <row r="1489" spans="1:4" x14ac:dyDescent="0.25">
      <c r="A1489" t="s">
        <v>2564</v>
      </c>
      <c r="B1489" t="s">
        <v>2440</v>
      </c>
      <c r="C1489" t="s">
        <v>2439</v>
      </c>
      <c r="D1489" t="str">
        <f t="shared" si="24"/>
        <v>GS117007</v>
      </c>
    </row>
    <row r="1490" spans="1:4" x14ac:dyDescent="0.25">
      <c r="A1490" t="s">
        <v>2564</v>
      </c>
      <c r="B1490" t="s">
        <v>2441</v>
      </c>
      <c r="C1490" t="s">
        <v>2439</v>
      </c>
      <c r="D1490" t="str">
        <f t="shared" si="24"/>
        <v>GS117009</v>
      </c>
    </row>
    <row r="1491" spans="1:4" x14ac:dyDescent="0.25">
      <c r="A1491" t="s">
        <v>2564</v>
      </c>
      <c r="B1491" t="s">
        <v>2442</v>
      </c>
      <c r="C1491" t="s">
        <v>2439</v>
      </c>
      <c r="D1491" t="str">
        <f t="shared" si="24"/>
        <v>GS117011</v>
      </c>
    </row>
    <row r="1492" spans="1:4" x14ac:dyDescent="0.25">
      <c r="A1492" t="s">
        <v>2564</v>
      </c>
      <c r="B1492" t="s">
        <v>2443</v>
      </c>
      <c r="C1492" t="s">
        <v>2439</v>
      </c>
      <c r="D1492" t="str">
        <f t="shared" si="24"/>
        <v>GS117012</v>
      </c>
    </row>
    <row r="1493" spans="1:4" x14ac:dyDescent="0.25">
      <c r="A1493" t="s">
        <v>2564</v>
      </c>
      <c r="B1493" t="s">
        <v>2444</v>
      </c>
      <c r="C1493" t="s">
        <v>2439</v>
      </c>
      <c r="D1493" t="str">
        <f t="shared" si="24"/>
        <v>GS117013</v>
      </c>
    </row>
    <row r="1494" spans="1:4" x14ac:dyDescent="0.25">
      <c r="A1494" t="s">
        <v>2565</v>
      </c>
      <c r="B1494" t="s">
        <v>2441</v>
      </c>
      <c r="C1494" t="s">
        <v>2439</v>
      </c>
      <c r="D1494" t="str">
        <f t="shared" si="24"/>
        <v>GS117109</v>
      </c>
    </row>
    <row r="1495" spans="1:4" x14ac:dyDescent="0.25">
      <c r="A1495" t="s">
        <v>2565</v>
      </c>
      <c r="B1495" t="s">
        <v>2442</v>
      </c>
      <c r="C1495" t="s">
        <v>2439</v>
      </c>
      <c r="D1495" t="str">
        <f t="shared" si="24"/>
        <v>GS117111</v>
      </c>
    </row>
    <row r="1496" spans="1:4" x14ac:dyDescent="0.25">
      <c r="A1496" t="s">
        <v>2565</v>
      </c>
      <c r="B1496" t="s">
        <v>2443</v>
      </c>
      <c r="C1496" t="s">
        <v>2439</v>
      </c>
      <c r="D1496" t="str">
        <f t="shared" si="24"/>
        <v>GS117112</v>
      </c>
    </row>
    <row r="1497" spans="1:4" x14ac:dyDescent="0.25">
      <c r="A1497" t="s">
        <v>2565</v>
      </c>
      <c r="B1497" t="s">
        <v>2444</v>
      </c>
      <c r="C1497" t="s">
        <v>2439</v>
      </c>
      <c r="D1497" t="str">
        <f t="shared" si="24"/>
        <v>GS117113</v>
      </c>
    </row>
    <row r="1498" spans="1:4" x14ac:dyDescent="0.25">
      <c r="A1498" t="s">
        <v>2566</v>
      </c>
      <c r="B1498" t="s">
        <v>2438</v>
      </c>
      <c r="C1498" t="s">
        <v>2439</v>
      </c>
      <c r="D1498" t="str">
        <f t="shared" si="24"/>
        <v>GS117305</v>
      </c>
    </row>
    <row r="1499" spans="1:4" x14ac:dyDescent="0.25">
      <c r="A1499" t="s">
        <v>2566</v>
      </c>
      <c r="B1499" t="s">
        <v>2440</v>
      </c>
      <c r="C1499" t="s">
        <v>2439</v>
      </c>
      <c r="D1499" t="str">
        <f t="shared" si="24"/>
        <v>GS117307</v>
      </c>
    </row>
    <row r="1500" spans="1:4" x14ac:dyDescent="0.25">
      <c r="A1500" t="s">
        <v>2566</v>
      </c>
      <c r="B1500" t="s">
        <v>2441</v>
      </c>
      <c r="C1500" t="s">
        <v>2439</v>
      </c>
      <c r="D1500" t="str">
        <f t="shared" si="24"/>
        <v>GS117309</v>
      </c>
    </row>
    <row r="1501" spans="1:4" x14ac:dyDescent="0.25">
      <c r="A1501" t="s">
        <v>2566</v>
      </c>
      <c r="B1501" t="s">
        <v>2442</v>
      </c>
      <c r="C1501" t="s">
        <v>2439</v>
      </c>
      <c r="D1501" t="str">
        <f t="shared" si="24"/>
        <v>GS117311</v>
      </c>
    </row>
    <row r="1502" spans="1:4" x14ac:dyDescent="0.25">
      <c r="A1502" t="s">
        <v>2566</v>
      </c>
      <c r="B1502" t="s">
        <v>2443</v>
      </c>
      <c r="C1502" t="s">
        <v>2439</v>
      </c>
      <c r="D1502" t="str">
        <f t="shared" si="24"/>
        <v>GS117312</v>
      </c>
    </row>
    <row r="1503" spans="1:4" x14ac:dyDescent="0.25">
      <c r="A1503" t="s">
        <v>2566</v>
      </c>
      <c r="B1503" t="s">
        <v>2444</v>
      </c>
      <c r="C1503" t="s">
        <v>2439</v>
      </c>
      <c r="D1503" t="str">
        <f t="shared" si="24"/>
        <v>GS117313</v>
      </c>
    </row>
    <row r="1504" spans="1:4" x14ac:dyDescent="0.25">
      <c r="A1504" t="s">
        <v>2567</v>
      </c>
      <c r="B1504" t="s">
        <v>2438</v>
      </c>
      <c r="C1504" t="s">
        <v>2439</v>
      </c>
      <c r="D1504" t="str">
        <f t="shared" si="24"/>
        <v>GS117605</v>
      </c>
    </row>
    <row r="1505" spans="1:4" x14ac:dyDescent="0.25">
      <c r="A1505" t="s">
        <v>2567</v>
      </c>
      <c r="B1505" t="s">
        <v>2440</v>
      </c>
      <c r="C1505" t="s">
        <v>2439</v>
      </c>
      <c r="D1505" t="str">
        <f t="shared" si="24"/>
        <v>GS117607</v>
      </c>
    </row>
    <row r="1506" spans="1:4" x14ac:dyDescent="0.25">
      <c r="A1506" t="s">
        <v>2567</v>
      </c>
      <c r="B1506" t="s">
        <v>2441</v>
      </c>
      <c r="C1506" t="s">
        <v>2439</v>
      </c>
      <c r="D1506" t="str">
        <f t="shared" si="24"/>
        <v>GS117609</v>
      </c>
    </row>
    <row r="1507" spans="1:4" x14ac:dyDescent="0.25">
      <c r="A1507" t="s">
        <v>2567</v>
      </c>
      <c r="B1507" t="s">
        <v>2442</v>
      </c>
      <c r="C1507" t="s">
        <v>2439</v>
      </c>
      <c r="D1507" t="str">
        <f t="shared" si="24"/>
        <v>GS117611</v>
      </c>
    </row>
    <row r="1508" spans="1:4" x14ac:dyDescent="0.25">
      <c r="A1508" t="s">
        <v>2567</v>
      </c>
      <c r="B1508" t="s">
        <v>2443</v>
      </c>
      <c r="C1508" t="s">
        <v>2439</v>
      </c>
      <c r="D1508" t="str">
        <f t="shared" si="24"/>
        <v>GS117612</v>
      </c>
    </row>
    <row r="1509" spans="1:4" x14ac:dyDescent="0.25">
      <c r="A1509" t="s">
        <v>2567</v>
      </c>
      <c r="B1509" t="s">
        <v>2445</v>
      </c>
      <c r="C1509" t="s">
        <v>2446</v>
      </c>
      <c r="D1509" t="str">
        <f t="shared" si="24"/>
        <v>NO117602</v>
      </c>
    </row>
    <row r="1510" spans="1:4" x14ac:dyDescent="0.25">
      <c r="A1510" t="s">
        <v>2567</v>
      </c>
      <c r="B1510" t="s">
        <v>2447</v>
      </c>
      <c r="C1510" t="s">
        <v>2446</v>
      </c>
      <c r="D1510" t="str">
        <f t="shared" si="24"/>
        <v>NO117603</v>
      </c>
    </row>
    <row r="1511" spans="1:4" x14ac:dyDescent="0.25">
      <c r="A1511" t="s">
        <v>2567</v>
      </c>
      <c r="B1511" t="s">
        <v>2448</v>
      </c>
      <c r="C1511" t="s">
        <v>2446</v>
      </c>
      <c r="D1511" t="str">
        <f t="shared" si="24"/>
        <v>NO117604</v>
      </c>
    </row>
    <row r="1512" spans="1:4" x14ac:dyDescent="0.25">
      <c r="A1512" t="s">
        <v>2567</v>
      </c>
      <c r="B1512" t="s">
        <v>2445</v>
      </c>
      <c r="C1512" t="s">
        <v>2449</v>
      </c>
      <c r="D1512" t="str">
        <f t="shared" si="24"/>
        <v>NH117602</v>
      </c>
    </row>
    <row r="1513" spans="1:4" x14ac:dyDescent="0.25">
      <c r="A1513" t="s">
        <v>2567</v>
      </c>
      <c r="B1513" t="s">
        <v>2447</v>
      </c>
      <c r="C1513" t="s">
        <v>2449</v>
      </c>
      <c r="D1513" t="str">
        <f t="shared" si="24"/>
        <v>NH117603</v>
      </c>
    </row>
    <row r="1514" spans="1:4" x14ac:dyDescent="0.25">
      <c r="A1514" t="s">
        <v>2567</v>
      </c>
      <c r="B1514" t="s">
        <v>2445</v>
      </c>
      <c r="C1514" t="s">
        <v>2451</v>
      </c>
      <c r="D1514" t="str">
        <f t="shared" si="24"/>
        <v>DA117602</v>
      </c>
    </row>
    <row r="1515" spans="1:4" x14ac:dyDescent="0.25">
      <c r="A1515" t="s">
        <v>2567</v>
      </c>
      <c r="B1515" t="s">
        <v>2447</v>
      </c>
      <c r="C1515" t="s">
        <v>2451</v>
      </c>
      <c r="D1515" t="str">
        <f t="shared" si="24"/>
        <v>DA117603</v>
      </c>
    </row>
    <row r="1516" spans="1:4" x14ac:dyDescent="0.25">
      <c r="A1516" t="s">
        <v>2567</v>
      </c>
      <c r="B1516" t="s">
        <v>2448</v>
      </c>
      <c r="C1516" t="s">
        <v>2451</v>
      </c>
      <c r="D1516" t="str">
        <f t="shared" ref="D1516:D1579" si="25">C1516&amp;A1516&amp;B1516</f>
        <v>DA117604</v>
      </c>
    </row>
    <row r="1517" spans="1:4" x14ac:dyDescent="0.25">
      <c r="A1517" t="s">
        <v>2567</v>
      </c>
      <c r="B1517" t="s">
        <v>2445</v>
      </c>
      <c r="C1517" t="s">
        <v>2452</v>
      </c>
      <c r="D1517" t="str">
        <f t="shared" si="25"/>
        <v>NT117602</v>
      </c>
    </row>
    <row r="1518" spans="1:4" x14ac:dyDescent="0.25">
      <c r="A1518" t="s">
        <v>2567</v>
      </c>
      <c r="B1518" t="s">
        <v>2447</v>
      </c>
      <c r="C1518" t="s">
        <v>2452</v>
      </c>
      <c r="D1518" t="str">
        <f t="shared" si="25"/>
        <v>NT117603</v>
      </c>
    </row>
    <row r="1519" spans="1:4" x14ac:dyDescent="0.25">
      <c r="A1519" t="s">
        <v>2567</v>
      </c>
      <c r="B1519" t="s">
        <v>2448</v>
      </c>
      <c r="C1519" t="s">
        <v>2452</v>
      </c>
      <c r="D1519" t="str">
        <f t="shared" si="25"/>
        <v>NT117604</v>
      </c>
    </row>
    <row r="1520" spans="1:4" x14ac:dyDescent="0.25">
      <c r="A1520" t="s">
        <v>2568</v>
      </c>
      <c r="B1520" t="s">
        <v>2447</v>
      </c>
      <c r="C1520" t="s">
        <v>2439</v>
      </c>
      <c r="D1520" t="str">
        <f t="shared" si="25"/>
        <v>GS119903</v>
      </c>
    </row>
    <row r="1521" spans="1:4" x14ac:dyDescent="0.25">
      <c r="A1521" t="s">
        <v>2568</v>
      </c>
      <c r="B1521" t="s">
        <v>2448</v>
      </c>
      <c r="C1521" t="s">
        <v>2439</v>
      </c>
      <c r="D1521" t="str">
        <f t="shared" si="25"/>
        <v>GS119904</v>
      </c>
    </row>
    <row r="1522" spans="1:4" x14ac:dyDescent="0.25">
      <c r="A1522" t="s">
        <v>2568</v>
      </c>
      <c r="B1522" t="s">
        <v>2438</v>
      </c>
      <c r="C1522" t="s">
        <v>2439</v>
      </c>
      <c r="D1522" t="str">
        <f t="shared" si="25"/>
        <v>GS119905</v>
      </c>
    </row>
    <row r="1523" spans="1:4" x14ac:dyDescent="0.25">
      <c r="A1523" t="s">
        <v>2568</v>
      </c>
      <c r="B1523" t="s">
        <v>2465</v>
      </c>
      <c r="C1523" t="s">
        <v>2439</v>
      </c>
      <c r="D1523" t="str">
        <f t="shared" si="25"/>
        <v>GS119906</v>
      </c>
    </row>
    <row r="1524" spans="1:4" x14ac:dyDescent="0.25">
      <c r="A1524" t="s">
        <v>2568</v>
      </c>
      <c r="B1524" t="s">
        <v>2440</v>
      </c>
      <c r="C1524" t="s">
        <v>2439</v>
      </c>
      <c r="D1524" t="str">
        <f t="shared" si="25"/>
        <v>GS119907</v>
      </c>
    </row>
    <row r="1525" spans="1:4" x14ac:dyDescent="0.25">
      <c r="A1525" t="s">
        <v>2568</v>
      </c>
      <c r="B1525" t="s">
        <v>2467</v>
      </c>
      <c r="C1525" t="s">
        <v>2439</v>
      </c>
      <c r="D1525" t="str">
        <f t="shared" si="25"/>
        <v>GS119908</v>
      </c>
    </row>
    <row r="1526" spans="1:4" x14ac:dyDescent="0.25">
      <c r="A1526" t="s">
        <v>2568</v>
      </c>
      <c r="B1526" t="s">
        <v>2441</v>
      </c>
      <c r="C1526" t="s">
        <v>2439</v>
      </c>
      <c r="D1526" t="str">
        <f t="shared" si="25"/>
        <v>GS119909</v>
      </c>
    </row>
    <row r="1527" spans="1:4" x14ac:dyDescent="0.25">
      <c r="A1527" t="s">
        <v>2568</v>
      </c>
      <c r="B1527" t="s">
        <v>2473</v>
      </c>
      <c r="C1527" t="s">
        <v>2439</v>
      </c>
      <c r="D1527" t="str">
        <f t="shared" si="25"/>
        <v>GS119910</v>
      </c>
    </row>
    <row r="1528" spans="1:4" x14ac:dyDescent="0.25">
      <c r="A1528" t="s">
        <v>2568</v>
      </c>
      <c r="B1528" t="s">
        <v>2450</v>
      </c>
      <c r="C1528" t="s">
        <v>2451</v>
      </c>
      <c r="D1528" t="str">
        <f t="shared" si="25"/>
        <v>DA119901</v>
      </c>
    </row>
    <row r="1529" spans="1:4" x14ac:dyDescent="0.25">
      <c r="A1529" t="s">
        <v>2569</v>
      </c>
      <c r="B1529" t="s">
        <v>2447</v>
      </c>
      <c r="C1529" t="s">
        <v>2439</v>
      </c>
      <c r="D1529" t="str">
        <f t="shared" si="25"/>
        <v>GS129903</v>
      </c>
    </row>
    <row r="1530" spans="1:4" x14ac:dyDescent="0.25">
      <c r="A1530" t="s">
        <v>2569</v>
      </c>
      <c r="B1530" t="s">
        <v>2448</v>
      </c>
      <c r="C1530" t="s">
        <v>2439</v>
      </c>
      <c r="D1530" t="str">
        <f t="shared" si="25"/>
        <v>GS129904</v>
      </c>
    </row>
    <row r="1531" spans="1:4" x14ac:dyDescent="0.25">
      <c r="A1531" t="s">
        <v>2569</v>
      </c>
      <c r="B1531" t="s">
        <v>2438</v>
      </c>
      <c r="C1531" t="s">
        <v>2439</v>
      </c>
      <c r="D1531" t="str">
        <f t="shared" si="25"/>
        <v>GS129905</v>
      </c>
    </row>
    <row r="1532" spans="1:4" x14ac:dyDescent="0.25">
      <c r="A1532" t="s">
        <v>2569</v>
      </c>
      <c r="B1532" t="s">
        <v>2465</v>
      </c>
      <c r="C1532" t="s">
        <v>2439</v>
      </c>
      <c r="D1532" t="str">
        <f t="shared" si="25"/>
        <v>GS129906</v>
      </c>
    </row>
    <row r="1533" spans="1:4" x14ac:dyDescent="0.25">
      <c r="A1533" t="s">
        <v>2569</v>
      </c>
      <c r="B1533" t="s">
        <v>2440</v>
      </c>
      <c r="C1533" t="s">
        <v>2439</v>
      </c>
      <c r="D1533" t="str">
        <f t="shared" si="25"/>
        <v>GS129907</v>
      </c>
    </row>
    <row r="1534" spans="1:4" x14ac:dyDescent="0.25">
      <c r="A1534" t="s">
        <v>2569</v>
      </c>
      <c r="B1534" t="s">
        <v>2467</v>
      </c>
      <c r="C1534" t="s">
        <v>2439</v>
      </c>
      <c r="D1534" t="str">
        <f t="shared" si="25"/>
        <v>GS129908</v>
      </c>
    </row>
    <row r="1535" spans="1:4" x14ac:dyDescent="0.25">
      <c r="A1535" t="s">
        <v>2569</v>
      </c>
      <c r="B1535" t="s">
        <v>2441</v>
      </c>
      <c r="C1535" t="s">
        <v>2439</v>
      </c>
      <c r="D1535" t="str">
        <f t="shared" si="25"/>
        <v>GS129909</v>
      </c>
    </row>
    <row r="1536" spans="1:4" x14ac:dyDescent="0.25">
      <c r="A1536" t="s">
        <v>2569</v>
      </c>
      <c r="B1536" t="s">
        <v>2473</v>
      </c>
      <c r="C1536" t="s">
        <v>2439</v>
      </c>
      <c r="D1536" t="str">
        <f t="shared" si="25"/>
        <v>GS129910</v>
      </c>
    </row>
    <row r="1537" spans="1:4" x14ac:dyDescent="0.25">
      <c r="A1537" t="s">
        <v>2570</v>
      </c>
      <c r="B1537" t="s">
        <v>2440</v>
      </c>
      <c r="C1537" t="s">
        <v>2439</v>
      </c>
      <c r="D1537" t="str">
        <f t="shared" si="25"/>
        <v>GS130107</v>
      </c>
    </row>
    <row r="1538" spans="1:4" x14ac:dyDescent="0.25">
      <c r="A1538" t="s">
        <v>2570</v>
      </c>
      <c r="B1538" t="s">
        <v>2441</v>
      </c>
      <c r="C1538" t="s">
        <v>2439</v>
      </c>
      <c r="D1538" t="str">
        <f t="shared" si="25"/>
        <v>GS130109</v>
      </c>
    </row>
    <row r="1539" spans="1:4" x14ac:dyDescent="0.25">
      <c r="A1539" t="s">
        <v>2570</v>
      </c>
      <c r="B1539" t="s">
        <v>2442</v>
      </c>
      <c r="C1539" t="s">
        <v>2439</v>
      </c>
      <c r="D1539" t="str">
        <f t="shared" si="25"/>
        <v>GS130111</v>
      </c>
    </row>
    <row r="1540" spans="1:4" x14ac:dyDescent="0.25">
      <c r="A1540" t="s">
        <v>2570</v>
      </c>
      <c r="B1540" t="s">
        <v>2443</v>
      </c>
      <c r="C1540" t="s">
        <v>2439</v>
      </c>
      <c r="D1540" t="str">
        <f t="shared" si="25"/>
        <v>GS130112</v>
      </c>
    </row>
    <row r="1541" spans="1:4" x14ac:dyDescent="0.25">
      <c r="A1541" t="s">
        <v>2570</v>
      </c>
      <c r="B1541" t="s">
        <v>2444</v>
      </c>
      <c r="C1541" t="s">
        <v>2439</v>
      </c>
      <c r="D1541" t="str">
        <f t="shared" si="25"/>
        <v>GS130113</v>
      </c>
    </row>
    <row r="1542" spans="1:4" x14ac:dyDescent="0.25">
      <c r="A1542" t="s">
        <v>2570</v>
      </c>
      <c r="B1542" t="s">
        <v>2463</v>
      </c>
      <c r="C1542" t="s">
        <v>2439</v>
      </c>
      <c r="D1542" t="str">
        <f t="shared" si="25"/>
        <v>GS130114</v>
      </c>
    </row>
    <row r="1543" spans="1:4" x14ac:dyDescent="0.25">
      <c r="A1543" t="s">
        <v>2570</v>
      </c>
      <c r="B1543" t="s">
        <v>2464</v>
      </c>
      <c r="C1543" t="s">
        <v>2439</v>
      </c>
      <c r="D1543" t="str">
        <f t="shared" si="25"/>
        <v>GS130115</v>
      </c>
    </row>
    <row r="1544" spans="1:4" x14ac:dyDescent="0.25">
      <c r="A1544" t="s">
        <v>2570</v>
      </c>
      <c r="B1544" t="s">
        <v>2450</v>
      </c>
      <c r="C1544" t="s">
        <v>2455</v>
      </c>
      <c r="D1544" t="str">
        <f t="shared" si="25"/>
        <v>DP130101</v>
      </c>
    </row>
    <row r="1545" spans="1:4" x14ac:dyDescent="0.25">
      <c r="A1545" t="s">
        <v>2570</v>
      </c>
      <c r="B1545" t="s">
        <v>2445</v>
      </c>
      <c r="C1545" t="s">
        <v>2455</v>
      </c>
      <c r="D1545" t="str">
        <f t="shared" si="25"/>
        <v>DP130102</v>
      </c>
    </row>
    <row r="1546" spans="1:4" x14ac:dyDescent="0.25">
      <c r="A1546" t="s">
        <v>2570</v>
      </c>
      <c r="B1546" t="s">
        <v>2447</v>
      </c>
      <c r="C1546" t="s">
        <v>2455</v>
      </c>
      <c r="D1546" t="str">
        <f t="shared" si="25"/>
        <v>DP130103</v>
      </c>
    </row>
    <row r="1547" spans="1:4" x14ac:dyDescent="0.25">
      <c r="A1547" t="s">
        <v>2570</v>
      </c>
      <c r="B1547" t="s">
        <v>2448</v>
      </c>
      <c r="C1547" t="s">
        <v>2455</v>
      </c>
      <c r="D1547" t="str">
        <f t="shared" si="25"/>
        <v>DP130104</v>
      </c>
    </row>
    <row r="1548" spans="1:4" x14ac:dyDescent="0.25">
      <c r="A1548" t="s">
        <v>2570</v>
      </c>
      <c r="B1548" t="s">
        <v>2438</v>
      </c>
      <c r="C1548" t="s">
        <v>2455</v>
      </c>
      <c r="D1548" t="str">
        <f t="shared" si="25"/>
        <v>DP130105</v>
      </c>
    </row>
    <row r="1549" spans="1:4" x14ac:dyDescent="0.25">
      <c r="A1549" t="s">
        <v>2570</v>
      </c>
      <c r="B1549" t="s">
        <v>2445</v>
      </c>
      <c r="C1549" t="s">
        <v>2457</v>
      </c>
      <c r="D1549" t="str">
        <f t="shared" si="25"/>
        <v>ND130102</v>
      </c>
    </row>
    <row r="1550" spans="1:4" x14ac:dyDescent="0.25">
      <c r="A1550" t="s">
        <v>2570</v>
      </c>
      <c r="B1550" t="s">
        <v>2447</v>
      </c>
      <c r="C1550" t="s">
        <v>2457</v>
      </c>
      <c r="D1550" t="str">
        <f t="shared" si="25"/>
        <v>ND130103</v>
      </c>
    </row>
    <row r="1551" spans="1:4" x14ac:dyDescent="0.25">
      <c r="A1551" t="s">
        <v>2570</v>
      </c>
      <c r="B1551" t="s">
        <v>2448</v>
      </c>
      <c r="C1551" t="s">
        <v>2457</v>
      </c>
      <c r="D1551" t="str">
        <f t="shared" si="25"/>
        <v>ND130104</v>
      </c>
    </row>
    <row r="1552" spans="1:4" x14ac:dyDescent="0.25">
      <c r="A1552" t="s">
        <v>2570</v>
      </c>
      <c r="B1552" t="s">
        <v>2438</v>
      </c>
      <c r="C1552" t="s">
        <v>2457</v>
      </c>
      <c r="D1552" t="str">
        <f t="shared" si="25"/>
        <v>ND130105</v>
      </c>
    </row>
    <row r="1553" spans="1:4" x14ac:dyDescent="0.25">
      <c r="A1553" t="s">
        <v>2570</v>
      </c>
      <c r="B1553" t="s">
        <v>2445</v>
      </c>
      <c r="C1553" t="s">
        <v>2449</v>
      </c>
      <c r="D1553" t="str">
        <f t="shared" si="25"/>
        <v>NH130102</v>
      </c>
    </row>
    <row r="1554" spans="1:4" x14ac:dyDescent="0.25">
      <c r="A1554" t="s">
        <v>2570</v>
      </c>
      <c r="B1554" t="s">
        <v>2447</v>
      </c>
      <c r="C1554" t="s">
        <v>2449</v>
      </c>
      <c r="D1554" t="str">
        <f t="shared" si="25"/>
        <v>NH130103</v>
      </c>
    </row>
    <row r="1555" spans="1:4" x14ac:dyDescent="0.25">
      <c r="A1555" t="s">
        <v>2570</v>
      </c>
      <c r="B1555" t="s">
        <v>2448</v>
      </c>
      <c r="C1555" t="s">
        <v>2449</v>
      </c>
      <c r="D1555" t="str">
        <f t="shared" si="25"/>
        <v>NH130104</v>
      </c>
    </row>
    <row r="1556" spans="1:4" x14ac:dyDescent="0.25">
      <c r="A1556" t="s">
        <v>2570</v>
      </c>
      <c r="B1556" t="s">
        <v>2445</v>
      </c>
      <c r="C1556" t="s">
        <v>2481</v>
      </c>
      <c r="D1556" t="str">
        <f t="shared" si="25"/>
        <v>NM130102</v>
      </c>
    </row>
    <row r="1557" spans="1:4" x14ac:dyDescent="0.25">
      <c r="A1557" t="s">
        <v>2570</v>
      </c>
      <c r="B1557" t="s">
        <v>2447</v>
      </c>
      <c r="C1557" t="s">
        <v>2481</v>
      </c>
      <c r="D1557" t="str">
        <f t="shared" si="25"/>
        <v>NM130103</v>
      </c>
    </row>
    <row r="1558" spans="1:4" x14ac:dyDescent="0.25">
      <c r="A1558" t="s">
        <v>2570</v>
      </c>
      <c r="B1558" t="s">
        <v>2448</v>
      </c>
      <c r="C1558" t="s">
        <v>2481</v>
      </c>
      <c r="D1558" t="str">
        <f t="shared" si="25"/>
        <v>NM130104</v>
      </c>
    </row>
    <row r="1559" spans="1:4" x14ac:dyDescent="0.25">
      <c r="A1559" t="s">
        <v>2570</v>
      </c>
      <c r="B1559" t="s">
        <v>2438</v>
      </c>
      <c r="C1559" t="s">
        <v>2481</v>
      </c>
      <c r="D1559" t="str">
        <f t="shared" si="25"/>
        <v>NM130105</v>
      </c>
    </row>
    <row r="1560" spans="1:4" x14ac:dyDescent="0.25">
      <c r="A1560" t="s">
        <v>2570</v>
      </c>
      <c r="B1560" t="s">
        <v>2445</v>
      </c>
      <c r="C1560" t="s">
        <v>2454</v>
      </c>
      <c r="D1560" t="str">
        <f t="shared" si="25"/>
        <v>NP130102</v>
      </c>
    </row>
    <row r="1561" spans="1:4" x14ac:dyDescent="0.25">
      <c r="A1561" t="s">
        <v>2570</v>
      </c>
      <c r="B1561" t="s">
        <v>2447</v>
      </c>
      <c r="C1561" t="s">
        <v>2454</v>
      </c>
      <c r="D1561" t="str">
        <f t="shared" si="25"/>
        <v>NP130103</v>
      </c>
    </row>
    <row r="1562" spans="1:4" x14ac:dyDescent="0.25">
      <c r="A1562" t="s">
        <v>2570</v>
      </c>
      <c r="B1562" t="s">
        <v>2448</v>
      </c>
      <c r="C1562" t="s">
        <v>2454</v>
      </c>
      <c r="D1562" t="str">
        <f t="shared" si="25"/>
        <v>NP130104</v>
      </c>
    </row>
    <row r="1563" spans="1:4" x14ac:dyDescent="0.25">
      <c r="A1563" t="s">
        <v>2571</v>
      </c>
      <c r="B1563" t="s">
        <v>2438</v>
      </c>
      <c r="C1563" t="s">
        <v>2439</v>
      </c>
      <c r="D1563" t="str">
        <f t="shared" si="25"/>
        <v>GS131105</v>
      </c>
    </row>
    <row r="1564" spans="1:4" x14ac:dyDescent="0.25">
      <c r="A1564" t="s">
        <v>2571</v>
      </c>
      <c r="B1564" t="s">
        <v>2465</v>
      </c>
      <c r="C1564" t="s">
        <v>2439</v>
      </c>
      <c r="D1564" t="str">
        <f t="shared" si="25"/>
        <v>GS131106</v>
      </c>
    </row>
    <row r="1565" spans="1:4" x14ac:dyDescent="0.25">
      <c r="A1565" t="s">
        <v>2571</v>
      </c>
      <c r="B1565" t="s">
        <v>2440</v>
      </c>
      <c r="C1565" t="s">
        <v>2439</v>
      </c>
      <c r="D1565" t="str">
        <f t="shared" si="25"/>
        <v>GS131107</v>
      </c>
    </row>
    <row r="1566" spans="1:4" x14ac:dyDescent="0.25">
      <c r="A1566" t="s">
        <v>2571</v>
      </c>
      <c r="B1566" t="s">
        <v>2467</v>
      </c>
      <c r="C1566" t="s">
        <v>2439</v>
      </c>
      <c r="D1566" t="str">
        <f t="shared" si="25"/>
        <v>GS131108</v>
      </c>
    </row>
    <row r="1567" spans="1:4" x14ac:dyDescent="0.25">
      <c r="A1567" t="s">
        <v>2571</v>
      </c>
      <c r="B1567" t="s">
        <v>2441</v>
      </c>
      <c r="C1567" t="s">
        <v>2439</v>
      </c>
      <c r="D1567" t="str">
        <f t="shared" si="25"/>
        <v>GS131109</v>
      </c>
    </row>
    <row r="1568" spans="1:4" x14ac:dyDescent="0.25">
      <c r="A1568" t="s">
        <v>2571</v>
      </c>
      <c r="B1568" t="s">
        <v>2473</v>
      </c>
      <c r="C1568" t="s">
        <v>2439</v>
      </c>
      <c r="D1568" t="str">
        <f t="shared" si="25"/>
        <v>GS131110</v>
      </c>
    </row>
    <row r="1569" spans="1:4" x14ac:dyDescent="0.25">
      <c r="A1569" t="s">
        <v>2571</v>
      </c>
      <c r="B1569" t="s">
        <v>2442</v>
      </c>
      <c r="C1569" t="s">
        <v>2439</v>
      </c>
      <c r="D1569" t="str">
        <f t="shared" si="25"/>
        <v>GS131111</v>
      </c>
    </row>
    <row r="1570" spans="1:4" x14ac:dyDescent="0.25">
      <c r="A1570" t="s">
        <v>2571</v>
      </c>
      <c r="B1570" t="s">
        <v>2445</v>
      </c>
      <c r="C1570" t="s">
        <v>2532</v>
      </c>
      <c r="D1570" t="str">
        <f t="shared" si="25"/>
        <v>DT131102</v>
      </c>
    </row>
    <row r="1571" spans="1:4" x14ac:dyDescent="0.25">
      <c r="A1571" t="s">
        <v>2571</v>
      </c>
      <c r="B1571" t="s">
        <v>2447</v>
      </c>
      <c r="C1571" t="s">
        <v>2532</v>
      </c>
      <c r="D1571" t="str">
        <f t="shared" si="25"/>
        <v>DT131103</v>
      </c>
    </row>
    <row r="1572" spans="1:4" x14ac:dyDescent="0.25">
      <c r="A1572" t="s">
        <v>2571</v>
      </c>
      <c r="B1572" t="s">
        <v>2448</v>
      </c>
      <c r="C1572" t="s">
        <v>2532</v>
      </c>
      <c r="D1572" t="str">
        <f t="shared" si="25"/>
        <v>DT131104</v>
      </c>
    </row>
    <row r="1573" spans="1:4" x14ac:dyDescent="0.25">
      <c r="A1573" t="s">
        <v>2571</v>
      </c>
      <c r="B1573" t="s">
        <v>2445</v>
      </c>
      <c r="C1573" t="s">
        <v>2509</v>
      </c>
      <c r="D1573" t="str">
        <f t="shared" si="25"/>
        <v>NR131102</v>
      </c>
    </row>
    <row r="1574" spans="1:4" x14ac:dyDescent="0.25">
      <c r="A1574" t="s">
        <v>2571</v>
      </c>
      <c r="B1574" t="s">
        <v>2447</v>
      </c>
      <c r="C1574" t="s">
        <v>2509</v>
      </c>
      <c r="D1574" t="str">
        <f t="shared" si="25"/>
        <v>NR131103</v>
      </c>
    </row>
    <row r="1575" spans="1:4" x14ac:dyDescent="0.25">
      <c r="A1575" t="s">
        <v>2571</v>
      </c>
      <c r="B1575" t="s">
        <v>2448</v>
      </c>
      <c r="C1575" t="s">
        <v>2509</v>
      </c>
      <c r="D1575" t="str">
        <f t="shared" si="25"/>
        <v>NR131104</v>
      </c>
    </row>
    <row r="1576" spans="1:4" x14ac:dyDescent="0.25">
      <c r="A1576" t="s">
        <v>2571</v>
      </c>
      <c r="B1576" t="s">
        <v>2445</v>
      </c>
      <c r="C1576" t="s">
        <v>2452</v>
      </c>
      <c r="D1576" t="str">
        <f t="shared" si="25"/>
        <v>NT131102</v>
      </c>
    </row>
    <row r="1577" spans="1:4" x14ac:dyDescent="0.25">
      <c r="A1577" t="s">
        <v>2571</v>
      </c>
      <c r="B1577" t="s">
        <v>2447</v>
      </c>
      <c r="C1577" t="s">
        <v>2452</v>
      </c>
      <c r="D1577" t="str">
        <f t="shared" si="25"/>
        <v>NT131103</v>
      </c>
    </row>
    <row r="1578" spans="1:4" x14ac:dyDescent="0.25">
      <c r="A1578" t="s">
        <v>2571</v>
      </c>
      <c r="B1578" t="s">
        <v>2448</v>
      </c>
      <c r="C1578" t="s">
        <v>2452</v>
      </c>
      <c r="D1578" t="str">
        <f t="shared" si="25"/>
        <v>NT131104</v>
      </c>
    </row>
    <row r="1579" spans="1:4" x14ac:dyDescent="0.25">
      <c r="A1579" t="s">
        <v>2572</v>
      </c>
      <c r="B1579" t="s">
        <v>2465</v>
      </c>
      <c r="C1579" t="s">
        <v>2439</v>
      </c>
      <c r="D1579" t="str">
        <f t="shared" si="25"/>
        <v>GS131606</v>
      </c>
    </row>
    <row r="1580" spans="1:4" x14ac:dyDescent="0.25">
      <c r="A1580" t="s">
        <v>2572</v>
      </c>
      <c r="B1580" t="s">
        <v>2440</v>
      </c>
      <c r="C1580" t="s">
        <v>2439</v>
      </c>
      <c r="D1580" t="str">
        <f t="shared" ref="D1580:D1643" si="26">C1580&amp;A1580&amp;B1580</f>
        <v>GS131607</v>
      </c>
    </row>
    <row r="1581" spans="1:4" x14ac:dyDescent="0.25">
      <c r="A1581" t="s">
        <v>2572</v>
      </c>
      <c r="B1581" t="s">
        <v>2467</v>
      </c>
      <c r="C1581" t="s">
        <v>2439</v>
      </c>
      <c r="D1581" t="str">
        <f t="shared" si="26"/>
        <v>GS131608</v>
      </c>
    </row>
    <row r="1582" spans="1:4" x14ac:dyDescent="0.25">
      <c r="A1582" t="s">
        <v>2572</v>
      </c>
      <c r="B1582" t="s">
        <v>2441</v>
      </c>
      <c r="C1582" t="s">
        <v>2439</v>
      </c>
      <c r="D1582" t="str">
        <f t="shared" si="26"/>
        <v>GS131609</v>
      </c>
    </row>
    <row r="1583" spans="1:4" x14ac:dyDescent="0.25">
      <c r="A1583" t="s">
        <v>2572</v>
      </c>
      <c r="B1583" t="s">
        <v>2473</v>
      </c>
      <c r="C1583" t="s">
        <v>2439</v>
      </c>
      <c r="D1583" t="str">
        <f t="shared" si="26"/>
        <v>GS131610</v>
      </c>
    </row>
    <row r="1584" spans="1:4" x14ac:dyDescent="0.25">
      <c r="A1584" t="s">
        <v>2572</v>
      </c>
      <c r="B1584" t="s">
        <v>2442</v>
      </c>
      <c r="C1584" t="s">
        <v>2439</v>
      </c>
      <c r="D1584" t="str">
        <f t="shared" si="26"/>
        <v>GS131611</v>
      </c>
    </row>
    <row r="1585" spans="1:4" x14ac:dyDescent="0.25">
      <c r="A1585" t="s">
        <v>2573</v>
      </c>
      <c r="B1585" t="s">
        <v>2447</v>
      </c>
      <c r="C1585" t="s">
        <v>2439</v>
      </c>
      <c r="D1585" t="str">
        <f t="shared" si="26"/>
        <v>GS139903</v>
      </c>
    </row>
    <row r="1586" spans="1:4" x14ac:dyDescent="0.25">
      <c r="A1586" t="s">
        <v>2573</v>
      </c>
      <c r="B1586" t="s">
        <v>2448</v>
      </c>
      <c r="C1586" t="s">
        <v>2439</v>
      </c>
      <c r="D1586" t="str">
        <f t="shared" si="26"/>
        <v>GS139904</v>
      </c>
    </row>
    <row r="1587" spans="1:4" x14ac:dyDescent="0.25">
      <c r="A1587" t="s">
        <v>2573</v>
      </c>
      <c r="B1587" t="s">
        <v>2438</v>
      </c>
      <c r="C1587" t="s">
        <v>2439</v>
      </c>
      <c r="D1587" t="str">
        <f t="shared" si="26"/>
        <v>GS139905</v>
      </c>
    </row>
    <row r="1588" spans="1:4" x14ac:dyDescent="0.25">
      <c r="A1588" t="s">
        <v>2573</v>
      </c>
      <c r="B1588" t="s">
        <v>2465</v>
      </c>
      <c r="C1588" t="s">
        <v>2439</v>
      </c>
      <c r="D1588" t="str">
        <f t="shared" si="26"/>
        <v>GS139906</v>
      </c>
    </row>
    <row r="1589" spans="1:4" x14ac:dyDescent="0.25">
      <c r="A1589" t="s">
        <v>2573</v>
      </c>
      <c r="B1589" t="s">
        <v>2440</v>
      </c>
      <c r="C1589" t="s">
        <v>2439</v>
      </c>
      <c r="D1589" t="str">
        <f t="shared" si="26"/>
        <v>GS139907</v>
      </c>
    </row>
    <row r="1590" spans="1:4" x14ac:dyDescent="0.25">
      <c r="A1590" t="s">
        <v>2573</v>
      </c>
      <c r="B1590" t="s">
        <v>2467</v>
      </c>
      <c r="C1590" t="s">
        <v>2439</v>
      </c>
      <c r="D1590" t="str">
        <f t="shared" si="26"/>
        <v>GS139908</v>
      </c>
    </row>
    <row r="1591" spans="1:4" x14ac:dyDescent="0.25">
      <c r="A1591" t="s">
        <v>2573</v>
      </c>
      <c r="B1591" t="s">
        <v>2441</v>
      </c>
      <c r="C1591" t="s">
        <v>2439</v>
      </c>
      <c r="D1591" t="str">
        <f t="shared" si="26"/>
        <v>GS139909</v>
      </c>
    </row>
    <row r="1592" spans="1:4" x14ac:dyDescent="0.25">
      <c r="A1592" t="s">
        <v>2573</v>
      </c>
      <c r="B1592" t="s">
        <v>2473</v>
      </c>
      <c r="C1592" t="s">
        <v>2439</v>
      </c>
      <c r="D1592" t="str">
        <f t="shared" si="26"/>
        <v>GS139910</v>
      </c>
    </row>
    <row r="1593" spans="1:4" x14ac:dyDescent="0.25">
      <c r="A1593" t="s">
        <v>2573</v>
      </c>
      <c r="B1593" t="s">
        <v>2450</v>
      </c>
      <c r="C1593" t="s">
        <v>2455</v>
      </c>
      <c r="D1593" t="str">
        <f t="shared" si="26"/>
        <v>DP139901</v>
      </c>
    </row>
    <row r="1594" spans="1:4" x14ac:dyDescent="0.25">
      <c r="A1594" t="s">
        <v>2573</v>
      </c>
      <c r="B1594" t="s">
        <v>2445</v>
      </c>
      <c r="C1594" t="s">
        <v>2455</v>
      </c>
      <c r="D1594" t="str">
        <f t="shared" si="26"/>
        <v>DP139902</v>
      </c>
    </row>
    <row r="1595" spans="1:4" x14ac:dyDescent="0.25">
      <c r="A1595" t="s">
        <v>2573</v>
      </c>
      <c r="B1595" t="s">
        <v>2447</v>
      </c>
      <c r="C1595" t="s">
        <v>2455</v>
      </c>
      <c r="D1595" t="str">
        <f t="shared" si="26"/>
        <v>DP139903</v>
      </c>
    </row>
    <row r="1596" spans="1:4" x14ac:dyDescent="0.25">
      <c r="A1596" t="s">
        <v>2573</v>
      </c>
      <c r="B1596" t="s">
        <v>2450</v>
      </c>
      <c r="C1596" t="s">
        <v>2457</v>
      </c>
      <c r="D1596" t="str">
        <f t="shared" si="26"/>
        <v>ND139901</v>
      </c>
    </row>
    <row r="1597" spans="1:4" x14ac:dyDescent="0.25">
      <c r="A1597" t="s">
        <v>2573</v>
      </c>
      <c r="B1597" t="s">
        <v>2445</v>
      </c>
      <c r="C1597" t="s">
        <v>2457</v>
      </c>
      <c r="D1597" t="str">
        <f t="shared" si="26"/>
        <v>ND139902</v>
      </c>
    </row>
    <row r="1598" spans="1:4" x14ac:dyDescent="0.25">
      <c r="A1598" t="s">
        <v>2573</v>
      </c>
      <c r="B1598" t="s">
        <v>2447</v>
      </c>
      <c r="C1598" t="s">
        <v>2457</v>
      </c>
      <c r="D1598" t="str">
        <f t="shared" si="26"/>
        <v>ND139903</v>
      </c>
    </row>
    <row r="1599" spans="1:4" x14ac:dyDescent="0.25">
      <c r="A1599" t="s">
        <v>2573</v>
      </c>
      <c r="B1599" t="s">
        <v>2450</v>
      </c>
      <c r="C1599" t="s">
        <v>2454</v>
      </c>
      <c r="D1599" t="str">
        <f t="shared" si="26"/>
        <v>NP139901</v>
      </c>
    </row>
    <row r="1600" spans="1:4" x14ac:dyDescent="0.25">
      <c r="A1600" t="s">
        <v>2573</v>
      </c>
      <c r="B1600" t="s">
        <v>2445</v>
      </c>
      <c r="C1600" t="s">
        <v>2454</v>
      </c>
      <c r="D1600" t="str">
        <f t="shared" si="26"/>
        <v>NP139902</v>
      </c>
    </row>
    <row r="1601" spans="1:4" x14ac:dyDescent="0.25">
      <c r="A1601" t="s">
        <v>2574</v>
      </c>
      <c r="B1601" t="s">
        <v>2438</v>
      </c>
      <c r="C1601" t="s">
        <v>2439</v>
      </c>
      <c r="D1601" t="str">
        <f t="shared" si="26"/>
        <v>GS141205</v>
      </c>
    </row>
    <row r="1602" spans="1:4" x14ac:dyDescent="0.25">
      <c r="A1602" t="s">
        <v>2574</v>
      </c>
      <c r="B1602" t="s">
        <v>2440</v>
      </c>
      <c r="C1602" t="s">
        <v>2439</v>
      </c>
      <c r="D1602" t="str">
        <f t="shared" si="26"/>
        <v>GS141207</v>
      </c>
    </row>
    <row r="1603" spans="1:4" x14ac:dyDescent="0.25">
      <c r="A1603" t="s">
        <v>2574</v>
      </c>
      <c r="B1603" t="s">
        <v>2441</v>
      </c>
      <c r="C1603" t="s">
        <v>2439</v>
      </c>
      <c r="D1603" t="str">
        <f t="shared" si="26"/>
        <v>GS141209</v>
      </c>
    </row>
    <row r="1604" spans="1:4" x14ac:dyDescent="0.25">
      <c r="A1604" t="s">
        <v>2574</v>
      </c>
      <c r="B1604" t="s">
        <v>2442</v>
      </c>
      <c r="C1604" t="s">
        <v>2439</v>
      </c>
      <c r="D1604" t="str">
        <f t="shared" si="26"/>
        <v>GS141211</v>
      </c>
    </row>
    <row r="1605" spans="1:4" x14ac:dyDescent="0.25">
      <c r="A1605" t="s">
        <v>2574</v>
      </c>
      <c r="B1605" t="s">
        <v>2443</v>
      </c>
      <c r="C1605" t="s">
        <v>2439</v>
      </c>
      <c r="D1605" t="str">
        <f t="shared" si="26"/>
        <v>GS141212</v>
      </c>
    </row>
    <row r="1606" spans="1:4" x14ac:dyDescent="0.25">
      <c r="A1606" t="s">
        <v>2574</v>
      </c>
      <c r="B1606" t="s">
        <v>2444</v>
      </c>
      <c r="C1606" t="s">
        <v>2439</v>
      </c>
      <c r="D1606" t="str">
        <f t="shared" si="26"/>
        <v>GS141213</v>
      </c>
    </row>
    <row r="1607" spans="1:4" x14ac:dyDescent="0.25">
      <c r="A1607" t="s">
        <v>2574</v>
      </c>
      <c r="B1607" t="s">
        <v>2445</v>
      </c>
      <c r="C1607" t="s">
        <v>2451</v>
      </c>
      <c r="D1607" t="str">
        <f t="shared" si="26"/>
        <v>DA141202</v>
      </c>
    </row>
    <row r="1608" spans="1:4" x14ac:dyDescent="0.25">
      <c r="A1608" t="s">
        <v>2574</v>
      </c>
      <c r="B1608" t="s">
        <v>2447</v>
      </c>
      <c r="C1608" t="s">
        <v>2451</v>
      </c>
      <c r="D1608" t="str">
        <f t="shared" si="26"/>
        <v>DA141203</v>
      </c>
    </row>
    <row r="1609" spans="1:4" x14ac:dyDescent="0.25">
      <c r="A1609" t="s">
        <v>2574</v>
      </c>
      <c r="B1609" t="s">
        <v>2448</v>
      </c>
      <c r="C1609" t="s">
        <v>2451</v>
      </c>
      <c r="D1609" t="str">
        <f t="shared" si="26"/>
        <v>DA141204</v>
      </c>
    </row>
    <row r="1610" spans="1:4" x14ac:dyDescent="0.25">
      <c r="A1610" t="s">
        <v>2574</v>
      </c>
      <c r="B1610" t="s">
        <v>2438</v>
      </c>
      <c r="C1610" t="s">
        <v>2451</v>
      </c>
      <c r="D1610" t="str">
        <f t="shared" si="26"/>
        <v>DA141205</v>
      </c>
    </row>
    <row r="1611" spans="1:4" x14ac:dyDescent="0.25">
      <c r="A1611" t="s">
        <v>2574</v>
      </c>
      <c r="B1611" t="s">
        <v>2445</v>
      </c>
      <c r="C1611" t="s">
        <v>2449</v>
      </c>
      <c r="D1611" t="str">
        <f t="shared" si="26"/>
        <v>NH141202</v>
      </c>
    </row>
    <row r="1612" spans="1:4" x14ac:dyDescent="0.25">
      <c r="A1612" t="s">
        <v>2574</v>
      </c>
      <c r="B1612" t="s">
        <v>2447</v>
      </c>
      <c r="C1612" t="s">
        <v>2449</v>
      </c>
      <c r="D1612" t="str">
        <f t="shared" si="26"/>
        <v>NH141203</v>
      </c>
    </row>
    <row r="1613" spans="1:4" x14ac:dyDescent="0.25">
      <c r="A1613" t="s">
        <v>2574</v>
      </c>
      <c r="B1613" t="s">
        <v>2445</v>
      </c>
      <c r="C1613" t="s">
        <v>2446</v>
      </c>
      <c r="D1613" t="str">
        <f t="shared" si="26"/>
        <v>NO141202</v>
      </c>
    </row>
    <row r="1614" spans="1:4" x14ac:dyDescent="0.25">
      <c r="A1614" t="s">
        <v>2574</v>
      </c>
      <c r="B1614" t="s">
        <v>2447</v>
      </c>
      <c r="C1614" t="s">
        <v>2446</v>
      </c>
      <c r="D1614" t="str">
        <f t="shared" si="26"/>
        <v>NO141203</v>
      </c>
    </row>
    <row r="1615" spans="1:4" x14ac:dyDescent="0.25">
      <c r="A1615" t="s">
        <v>2574</v>
      </c>
      <c r="B1615" t="s">
        <v>2448</v>
      </c>
      <c r="C1615" t="s">
        <v>2446</v>
      </c>
      <c r="D1615" t="str">
        <f t="shared" si="26"/>
        <v>NO141204</v>
      </c>
    </row>
    <row r="1616" spans="1:4" x14ac:dyDescent="0.25">
      <c r="A1616" t="s">
        <v>2574</v>
      </c>
      <c r="B1616" t="s">
        <v>2445</v>
      </c>
      <c r="C1616" t="s">
        <v>2452</v>
      </c>
      <c r="D1616" t="str">
        <f t="shared" si="26"/>
        <v>NT141202</v>
      </c>
    </row>
    <row r="1617" spans="1:4" x14ac:dyDescent="0.25">
      <c r="A1617" t="s">
        <v>2574</v>
      </c>
      <c r="B1617" t="s">
        <v>2447</v>
      </c>
      <c r="C1617" t="s">
        <v>2452</v>
      </c>
      <c r="D1617" t="str">
        <f t="shared" si="26"/>
        <v>NT141203</v>
      </c>
    </row>
    <row r="1618" spans="1:4" x14ac:dyDescent="0.25">
      <c r="A1618" t="s">
        <v>2574</v>
      </c>
      <c r="B1618" t="s">
        <v>2448</v>
      </c>
      <c r="C1618" t="s">
        <v>2452</v>
      </c>
      <c r="D1618" t="str">
        <f t="shared" si="26"/>
        <v>NT141204</v>
      </c>
    </row>
    <row r="1619" spans="1:4" x14ac:dyDescent="0.25">
      <c r="A1619" t="s">
        <v>2574</v>
      </c>
      <c r="B1619" t="s">
        <v>2438</v>
      </c>
      <c r="C1619" t="s">
        <v>2452</v>
      </c>
      <c r="D1619" t="str">
        <f t="shared" si="26"/>
        <v>NT141205</v>
      </c>
    </row>
    <row r="1620" spans="1:4" x14ac:dyDescent="0.25">
      <c r="A1620" t="s">
        <v>2575</v>
      </c>
      <c r="B1620" t="s">
        <v>2438</v>
      </c>
      <c r="C1620" t="s">
        <v>2439</v>
      </c>
      <c r="D1620" t="str">
        <f t="shared" si="26"/>
        <v>GS142005</v>
      </c>
    </row>
    <row r="1621" spans="1:4" x14ac:dyDescent="0.25">
      <c r="A1621" t="s">
        <v>2575</v>
      </c>
      <c r="B1621" t="s">
        <v>2440</v>
      </c>
      <c r="C1621" t="s">
        <v>2439</v>
      </c>
      <c r="D1621" t="str">
        <f t="shared" si="26"/>
        <v>GS142007</v>
      </c>
    </row>
    <row r="1622" spans="1:4" x14ac:dyDescent="0.25">
      <c r="A1622" t="s">
        <v>2575</v>
      </c>
      <c r="B1622" t="s">
        <v>2441</v>
      </c>
      <c r="C1622" t="s">
        <v>2439</v>
      </c>
      <c r="D1622" t="str">
        <f t="shared" si="26"/>
        <v>GS142009</v>
      </c>
    </row>
    <row r="1623" spans="1:4" x14ac:dyDescent="0.25">
      <c r="A1623" t="s">
        <v>2575</v>
      </c>
      <c r="B1623" t="s">
        <v>2442</v>
      </c>
      <c r="C1623" t="s">
        <v>2439</v>
      </c>
      <c r="D1623" t="str">
        <f t="shared" si="26"/>
        <v>GS142011</v>
      </c>
    </row>
    <row r="1624" spans="1:4" x14ac:dyDescent="0.25">
      <c r="A1624" t="s">
        <v>2575</v>
      </c>
      <c r="B1624" t="s">
        <v>2443</v>
      </c>
      <c r="C1624" t="s">
        <v>2439</v>
      </c>
      <c r="D1624" t="str">
        <f t="shared" si="26"/>
        <v>GS142012</v>
      </c>
    </row>
    <row r="1625" spans="1:4" x14ac:dyDescent="0.25">
      <c r="A1625" t="s">
        <v>2575</v>
      </c>
      <c r="B1625" t="s">
        <v>2444</v>
      </c>
      <c r="C1625" t="s">
        <v>2439</v>
      </c>
      <c r="D1625" t="str">
        <f t="shared" si="26"/>
        <v>GS142013</v>
      </c>
    </row>
    <row r="1626" spans="1:4" x14ac:dyDescent="0.25">
      <c r="A1626" t="s">
        <v>2576</v>
      </c>
      <c r="B1626" t="s">
        <v>2438</v>
      </c>
      <c r="C1626" t="s">
        <v>2439</v>
      </c>
      <c r="D1626" t="str">
        <f t="shared" si="26"/>
        <v>GS142105</v>
      </c>
    </row>
    <row r="1627" spans="1:4" x14ac:dyDescent="0.25">
      <c r="A1627" t="s">
        <v>2576</v>
      </c>
      <c r="B1627" t="s">
        <v>2441</v>
      </c>
      <c r="C1627" t="s">
        <v>2439</v>
      </c>
      <c r="D1627" t="str">
        <f t="shared" si="26"/>
        <v>GS142109</v>
      </c>
    </row>
    <row r="1628" spans="1:4" x14ac:dyDescent="0.25">
      <c r="A1628" t="s">
        <v>2576</v>
      </c>
      <c r="B1628" t="s">
        <v>2473</v>
      </c>
      <c r="C1628" t="s">
        <v>2439</v>
      </c>
      <c r="D1628" t="str">
        <f t="shared" si="26"/>
        <v>GS142110</v>
      </c>
    </row>
    <row r="1629" spans="1:4" x14ac:dyDescent="0.25">
      <c r="A1629" t="s">
        <v>2576</v>
      </c>
      <c r="B1629" t="s">
        <v>2442</v>
      </c>
      <c r="C1629" t="s">
        <v>2439</v>
      </c>
      <c r="D1629" t="str">
        <f t="shared" si="26"/>
        <v>GS142111</v>
      </c>
    </row>
    <row r="1630" spans="1:4" x14ac:dyDescent="0.25">
      <c r="A1630" t="s">
        <v>2576</v>
      </c>
      <c r="B1630" t="s">
        <v>2443</v>
      </c>
      <c r="C1630" t="s">
        <v>2439</v>
      </c>
      <c r="D1630" t="str">
        <f t="shared" si="26"/>
        <v>GS142112</v>
      </c>
    </row>
    <row r="1631" spans="1:4" x14ac:dyDescent="0.25">
      <c r="A1631" t="s">
        <v>2577</v>
      </c>
      <c r="B1631" t="s">
        <v>2447</v>
      </c>
      <c r="C1631" t="s">
        <v>2439</v>
      </c>
      <c r="D1631" t="str">
        <f t="shared" si="26"/>
        <v>GS149903</v>
      </c>
    </row>
    <row r="1632" spans="1:4" x14ac:dyDescent="0.25">
      <c r="A1632" t="s">
        <v>2577</v>
      </c>
      <c r="B1632" t="s">
        <v>2448</v>
      </c>
      <c r="C1632" t="s">
        <v>2439</v>
      </c>
      <c r="D1632" t="str">
        <f t="shared" si="26"/>
        <v>GS149904</v>
      </c>
    </row>
    <row r="1633" spans="1:4" x14ac:dyDescent="0.25">
      <c r="A1633" t="s">
        <v>2577</v>
      </c>
      <c r="B1633" t="s">
        <v>2438</v>
      </c>
      <c r="C1633" t="s">
        <v>2439</v>
      </c>
      <c r="D1633" t="str">
        <f t="shared" si="26"/>
        <v>GS149905</v>
      </c>
    </row>
    <row r="1634" spans="1:4" x14ac:dyDescent="0.25">
      <c r="A1634" t="s">
        <v>2577</v>
      </c>
      <c r="B1634" t="s">
        <v>2465</v>
      </c>
      <c r="C1634" t="s">
        <v>2439</v>
      </c>
      <c r="D1634" t="str">
        <f t="shared" si="26"/>
        <v>GS149906</v>
      </c>
    </row>
    <row r="1635" spans="1:4" x14ac:dyDescent="0.25">
      <c r="A1635" t="s">
        <v>2577</v>
      </c>
      <c r="B1635" t="s">
        <v>2440</v>
      </c>
      <c r="C1635" t="s">
        <v>2439</v>
      </c>
      <c r="D1635" t="str">
        <f t="shared" si="26"/>
        <v>GS149907</v>
      </c>
    </row>
    <row r="1636" spans="1:4" x14ac:dyDescent="0.25">
      <c r="A1636" t="s">
        <v>2577</v>
      </c>
      <c r="B1636" t="s">
        <v>2467</v>
      </c>
      <c r="C1636" t="s">
        <v>2439</v>
      </c>
      <c r="D1636" t="str">
        <f t="shared" si="26"/>
        <v>GS149908</v>
      </c>
    </row>
    <row r="1637" spans="1:4" x14ac:dyDescent="0.25">
      <c r="A1637" t="s">
        <v>2577</v>
      </c>
      <c r="B1637" t="s">
        <v>2441</v>
      </c>
      <c r="C1637" t="s">
        <v>2439</v>
      </c>
      <c r="D1637" t="str">
        <f t="shared" si="26"/>
        <v>GS149909</v>
      </c>
    </row>
    <row r="1638" spans="1:4" x14ac:dyDescent="0.25">
      <c r="A1638" t="s">
        <v>2577</v>
      </c>
      <c r="B1638" t="s">
        <v>2473</v>
      </c>
      <c r="C1638" t="s">
        <v>2439</v>
      </c>
      <c r="D1638" t="str">
        <f t="shared" si="26"/>
        <v>GS149910</v>
      </c>
    </row>
    <row r="1639" spans="1:4" x14ac:dyDescent="0.25">
      <c r="A1639" t="s">
        <v>2578</v>
      </c>
      <c r="B1639" t="s">
        <v>2440</v>
      </c>
      <c r="C1639" t="s">
        <v>2439</v>
      </c>
      <c r="D1639" t="str">
        <f t="shared" si="26"/>
        <v>GS151507</v>
      </c>
    </row>
    <row r="1640" spans="1:4" x14ac:dyDescent="0.25">
      <c r="A1640" t="s">
        <v>2578</v>
      </c>
      <c r="B1640" t="s">
        <v>2441</v>
      </c>
      <c r="C1640" t="s">
        <v>2439</v>
      </c>
      <c r="D1640" t="str">
        <f t="shared" si="26"/>
        <v>GS151509</v>
      </c>
    </row>
    <row r="1641" spans="1:4" x14ac:dyDescent="0.25">
      <c r="A1641" t="s">
        <v>2578</v>
      </c>
      <c r="B1641" t="s">
        <v>2442</v>
      </c>
      <c r="C1641" t="s">
        <v>2439</v>
      </c>
      <c r="D1641" t="str">
        <f t="shared" si="26"/>
        <v>GS151511</v>
      </c>
    </row>
    <row r="1642" spans="1:4" x14ac:dyDescent="0.25">
      <c r="A1642" t="s">
        <v>2578</v>
      </c>
      <c r="B1642" t="s">
        <v>2443</v>
      </c>
      <c r="C1642" t="s">
        <v>2439</v>
      </c>
      <c r="D1642" t="str">
        <f t="shared" si="26"/>
        <v>GS151512</v>
      </c>
    </row>
    <row r="1643" spans="1:4" x14ac:dyDescent="0.25">
      <c r="A1643" t="s">
        <v>2578</v>
      </c>
      <c r="B1643" t="s">
        <v>2444</v>
      </c>
      <c r="C1643" t="s">
        <v>2439</v>
      </c>
      <c r="D1643" t="str">
        <f t="shared" si="26"/>
        <v>GS151513</v>
      </c>
    </row>
    <row r="1644" spans="1:4" x14ac:dyDescent="0.25">
      <c r="A1644" t="s">
        <v>2578</v>
      </c>
      <c r="B1644" t="s">
        <v>2463</v>
      </c>
      <c r="C1644" t="s">
        <v>2439</v>
      </c>
      <c r="D1644" t="str">
        <f t="shared" ref="D1644:D1707" si="27">C1644&amp;A1644&amp;B1644</f>
        <v>GS151514</v>
      </c>
    </row>
    <row r="1645" spans="1:4" x14ac:dyDescent="0.25">
      <c r="A1645" t="s">
        <v>2578</v>
      </c>
      <c r="B1645" t="s">
        <v>2464</v>
      </c>
      <c r="C1645" t="s">
        <v>2439</v>
      </c>
      <c r="D1645" t="str">
        <f t="shared" si="27"/>
        <v>GS151515</v>
      </c>
    </row>
    <row r="1646" spans="1:4" x14ac:dyDescent="0.25">
      <c r="A1646" t="s">
        <v>2578</v>
      </c>
      <c r="B1646" t="s">
        <v>2445</v>
      </c>
      <c r="C1646" t="s">
        <v>2455</v>
      </c>
      <c r="D1646" t="str">
        <f t="shared" si="27"/>
        <v>DP151502</v>
      </c>
    </row>
    <row r="1647" spans="1:4" x14ac:dyDescent="0.25">
      <c r="A1647" t="s">
        <v>2578</v>
      </c>
      <c r="B1647" t="s">
        <v>2447</v>
      </c>
      <c r="C1647" t="s">
        <v>2455</v>
      </c>
      <c r="D1647" t="str">
        <f t="shared" si="27"/>
        <v>DP151503</v>
      </c>
    </row>
    <row r="1648" spans="1:4" x14ac:dyDescent="0.25">
      <c r="A1648" t="s">
        <v>2578</v>
      </c>
      <c r="B1648" t="s">
        <v>2448</v>
      </c>
      <c r="C1648" t="s">
        <v>2455</v>
      </c>
      <c r="D1648" t="str">
        <f t="shared" si="27"/>
        <v>DP151504</v>
      </c>
    </row>
    <row r="1649" spans="1:4" x14ac:dyDescent="0.25">
      <c r="A1649" t="s">
        <v>2578</v>
      </c>
      <c r="B1649" t="s">
        <v>2438</v>
      </c>
      <c r="C1649" t="s">
        <v>2455</v>
      </c>
      <c r="D1649" t="str">
        <f t="shared" si="27"/>
        <v>DP151505</v>
      </c>
    </row>
    <row r="1650" spans="1:4" x14ac:dyDescent="0.25">
      <c r="A1650" t="s">
        <v>2578</v>
      </c>
      <c r="B1650" t="s">
        <v>2445</v>
      </c>
      <c r="C1650" t="s">
        <v>2457</v>
      </c>
      <c r="D1650" t="str">
        <f t="shared" si="27"/>
        <v>ND151502</v>
      </c>
    </row>
    <row r="1651" spans="1:4" x14ac:dyDescent="0.25">
      <c r="A1651" t="s">
        <v>2578</v>
      </c>
      <c r="B1651" t="s">
        <v>2447</v>
      </c>
      <c r="C1651" t="s">
        <v>2457</v>
      </c>
      <c r="D1651" t="str">
        <f t="shared" si="27"/>
        <v>ND151503</v>
      </c>
    </row>
    <row r="1652" spans="1:4" x14ac:dyDescent="0.25">
      <c r="A1652" t="s">
        <v>2578</v>
      </c>
      <c r="B1652" t="s">
        <v>2448</v>
      </c>
      <c r="C1652" t="s">
        <v>2457</v>
      </c>
      <c r="D1652" t="str">
        <f t="shared" si="27"/>
        <v>ND151504</v>
      </c>
    </row>
    <row r="1653" spans="1:4" x14ac:dyDescent="0.25">
      <c r="A1653" t="s">
        <v>2578</v>
      </c>
      <c r="B1653" t="s">
        <v>2438</v>
      </c>
      <c r="C1653" t="s">
        <v>2457</v>
      </c>
      <c r="D1653" t="str">
        <f t="shared" si="27"/>
        <v>ND151505</v>
      </c>
    </row>
    <row r="1654" spans="1:4" x14ac:dyDescent="0.25">
      <c r="A1654" t="s">
        <v>2578</v>
      </c>
      <c r="B1654" t="s">
        <v>2445</v>
      </c>
      <c r="C1654" t="s">
        <v>2449</v>
      </c>
      <c r="D1654" t="str">
        <f t="shared" si="27"/>
        <v>NH151502</v>
      </c>
    </row>
    <row r="1655" spans="1:4" x14ac:dyDescent="0.25">
      <c r="A1655" t="s">
        <v>2578</v>
      </c>
      <c r="B1655" t="s">
        <v>2447</v>
      </c>
      <c r="C1655" t="s">
        <v>2449</v>
      </c>
      <c r="D1655" t="str">
        <f t="shared" si="27"/>
        <v>NH151503</v>
      </c>
    </row>
    <row r="1656" spans="1:4" x14ac:dyDescent="0.25">
      <c r="A1656" t="s">
        <v>2578</v>
      </c>
      <c r="B1656" t="s">
        <v>2448</v>
      </c>
      <c r="C1656" t="s">
        <v>2449</v>
      </c>
      <c r="D1656" t="str">
        <f t="shared" si="27"/>
        <v>NH151504</v>
      </c>
    </row>
    <row r="1657" spans="1:4" x14ac:dyDescent="0.25">
      <c r="A1657" t="s">
        <v>2578</v>
      </c>
      <c r="B1657" t="s">
        <v>2445</v>
      </c>
      <c r="C1657" t="s">
        <v>2481</v>
      </c>
      <c r="D1657" t="str">
        <f t="shared" si="27"/>
        <v>NM151502</v>
      </c>
    </row>
    <row r="1658" spans="1:4" x14ac:dyDescent="0.25">
      <c r="A1658" t="s">
        <v>2578</v>
      </c>
      <c r="B1658" t="s">
        <v>2447</v>
      </c>
      <c r="C1658" t="s">
        <v>2481</v>
      </c>
      <c r="D1658" t="str">
        <f t="shared" si="27"/>
        <v>NM151503</v>
      </c>
    </row>
    <row r="1659" spans="1:4" x14ac:dyDescent="0.25">
      <c r="A1659" t="s">
        <v>2578</v>
      </c>
      <c r="B1659" t="s">
        <v>2448</v>
      </c>
      <c r="C1659" t="s">
        <v>2481</v>
      </c>
      <c r="D1659" t="str">
        <f t="shared" si="27"/>
        <v>NM151504</v>
      </c>
    </row>
    <row r="1660" spans="1:4" x14ac:dyDescent="0.25">
      <c r="A1660" t="s">
        <v>2578</v>
      </c>
      <c r="B1660" t="s">
        <v>2438</v>
      </c>
      <c r="C1660" t="s">
        <v>2481</v>
      </c>
      <c r="D1660" t="str">
        <f t="shared" si="27"/>
        <v>NM151505</v>
      </c>
    </row>
    <row r="1661" spans="1:4" x14ac:dyDescent="0.25">
      <c r="A1661" t="s">
        <v>2578</v>
      </c>
      <c r="B1661" t="s">
        <v>2445</v>
      </c>
      <c r="C1661" t="s">
        <v>2454</v>
      </c>
      <c r="D1661" t="str">
        <f t="shared" si="27"/>
        <v>NP151502</v>
      </c>
    </row>
    <row r="1662" spans="1:4" x14ac:dyDescent="0.25">
      <c r="A1662" t="s">
        <v>2578</v>
      </c>
      <c r="B1662" t="s">
        <v>2447</v>
      </c>
      <c r="C1662" t="s">
        <v>2454</v>
      </c>
      <c r="D1662" t="str">
        <f t="shared" si="27"/>
        <v>NP151503</v>
      </c>
    </row>
    <row r="1663" spans="1:4" x14ac:dyDescent="0.25">
      <c r="A1663" t="s">
        <v>2578</v>
      </c>
      <c r="B1663" t="s">
        <v>2448</v>
      </c>
      <c r="C1663" t="s">
        <v>2454</v>
      </c>
      <c r="D1663" t="str">
        <f t="shared" si="27"/>
        <v>NP151504</v>
      </c>
    </row>
    <row r="1664" spans="1:4" x14ac:dyDescent="0.25">
      <c r="A1664" t="s">
        <v>2579</v>
      </c>
      <c r="B1664" t="s">
        <v>2447</v>
      </c>
      <c r="C1664" t="s">
        <v>2439</v>
      </c>
      <c r="D1664" t="str">
        <f t="shared" si="27"/>
        <v>GS159903</v>
      </c>
    </row>
    <row r="1665" spans="1:4" x14ac:dyDescent="0.25">
      <c r="A1665" t="s">
        <v>2579</v>
      </c>
      <c r="B1665" t="s">
        <v>2448</v>
      </c>
      <c r="C1665" t="s">
        <v>2439</v>
      </c>
      <c r="D1665" t="str">
        <f t="shared" si="27"/>
        <v>GS159904</v>
      </c>
    </row>
    <row r="1666" spans="1:4" x14ac:dyDescent="0.25">
      <c r="A1666" t="s">
        <v>2579</v>
      </c>
      <c r="B1666" t="s">
        <v>2438</v>
      </c>
      <c r="C1666" t="s">
        <v>2439</v>
      </c>
      <c r="D1666" t="str">
        <f t="shared" si="27"/>
        <v>GS159905</v>
      </c>
    </row>
    <row r="1667" spans="1:4" x14ac:dyDescent="0.25">
      <c r="A1667" t="s">
        <v>2579</v>
      </c>
      <c r="B1667" t="s">
        <v>2465</v>
      </c>
      <c r="C1667" t="s">
        <v>2439</v>
      </c>
      <c r="D1667" t="str">
        <f t="shared" si="27"/>
        <v>GS159906</v>
      </c>
    </row>
    <row r="1668" spans="1:4" x14ac:dyDescent="0.25">
      <c r="A1668" t="s">
        <v>2579</v>
      </c>
      <c r="B1668" t="s">
        <v>2440</v>
      </c>
      <c r="C1668" t="s">
        <v>2439</v>
      </c>
      <c r="D1668" t="str">
        <f t="shared" si="27"/>
        <v>GS159907</v>
      </c>
    </row>
    <row r="1669" spans="1:4" x14ac:dyDescent="0.25">
      <c r="A1669" t="s">
        <v>2579</v>
      </c>
      <c r="B1669" t="s">
        <v>2467</v>
      </c>
      <c r="C1669" t="s">
        <v>2439</v>
      </c>
      <c r="D1669" t="str">
        <f t="shared" si="27"/>
        <v>GS159908</v>
      </c>
    </row>
    <row r="1670" spans="1:4" x14ac:dyDescent="0.25">
      <c r="A1670" t="s">
        <v>2579</v>
      </c>
      <c r="B1670" t="s">
        <v>2441</v>
      </c>
      <c r="C1670" t="s">
        <v>2439</v>
      </c>
      <c r="D1670" t="str">
        <f t="shared" si="27"/>
        <v>GS159909</v>
      </c>
    </row>
    <row r="1671" spans="1:4" x14ac:dyDescent="0.25">
      <c r="A1671" t="s">
        <v>2579</v>
      </c>
      <c r="B1671" t="s">
        <v>2473</v>
      </c>
      <c r="C1671" t="s">
        <v>2439</v>
      </c>
      <c r="D1671" t="str">
        <f t="shared" si="27"/>
        <v>GS159910</v>
      </c>
    </row>
    <row r="1672" spans="1:4" x14ac:dyDescent="0.25">
      <c r="A1672" t="s">
        <v>2579</v>
      </c>
      <c r="B1672" t="s">
        <v>2450</v>
      </c>
      <c r="C1672" t="s">
        <v>2455</v>
      </c>
      <c r="D1672" t="str">
        <f t="shared" si="27"/>
        <v>DP159901</v>
      </c>
    </row>
    <row r="1673" spans="1:4" x14ac:dyDescent="0.25">
      <c r="A1673" t="s">
        <v>2579</v>
      </c>
      <c r="B1673" t="s">
        <v>2445</v>
      </c>
      <c r="C1673" t="s">
        <v>2455</v>
      </c>
      <c r="D1673" t="str">
        <f t="shared" si="27"/>
        <v>DP159902</v>
      </c>
    </row>
    <row r="1674" spans="1:4" x14ac:dyDescent="0.25">
      <c r="A1674" t="s">
        <v>2579</v>
      </c>
      <c r="B1674" t="s">
        <v>2447</v>
      </c>
      <c r="C1674" t="s">
        <v>2455</v>
      </c>
      <c r="D1674" t="str">
        <f t="shared" si="27"/>
        <v>DP159903</v>
      </c>
    </row>
    <row r="1675" spans="1:4" x14ac:dyDescent="0.25">
      <c r="A1675" t="s">
        <v>2579</v>
      </c>
      <c r="B1675" t="s">
        <v>2450</v>
      </c>
      <c r="C1675" t="s">
        <v>2457</v>
      </c>
      <c r="D1675" t="str">
        <f t="shared" si="27"/>
        <v>ND159901</v>
      </c>
    </row>
    <row r="1676" spans="1:4" x14ac:dyDescent="0.25">
      <c r="A1676" t="s">
        <v>2579</v>
      </c>
      <c r="B1676" t="s">
        <v>2445</v>
      </c>
      <c r="C1676" t="s">
        <v>2457</v>
      </c>
      <c r="D1676" t="str">
        <f t="shared" si="27"/>
        <v>ND159902</v>
      </c>
    </row>
    <row r="1677" spans="1:4" x14ac:dyDescent="0.25">
      <c r="A1677" t="s">
        <v>2579</v>
      </c>
      <c r="B1677" t="s">
        <v>2447</v>
      </c>
      <c r="C1677" t="s">
        <v>2457</v>
      </c>
      <c r="D1677" t="str">
        <f t="shared" si="27"/>
        <v>ND159903</v>
      </c>
    </row>
    <row r="1678" spans="1:4" x14ac:dyDescent="0.25">
      <c r="A1678" t="s">
        <v>2579</v>
      </c>
      <c r="B1678" t="s">
        <v>2450</v>
      </c>
      <c r="C1678" t="s">
        <v>2449</v>
      </c>
      <c r="D1678" t="str">
        <f t="shared" si="27"/>
        <v>NH159901</v>
      </c>
    </row>
    <row r="1679" spans="1:4" x14ac:dyDescent="0.25">
      <c r="A1679" t="s">
        <v>2579</v>
      </c>
      <c r="B1679" t="s">
        <v>2445</v>
      </c>
      <c r="C1679" t="s">
        <v>2449</v>
      </c>
      <c r="D1679" t="str">
        <f t="shared" si="27"/>
        <v>NH159902</v>
      </c>
    </row>
    <row r="1680" spans="1:4" x14ac:dyDescent="0.25">
      <c r="A1680" t="s">
        <v>2579</v>
      </c>
      <c r="B1680" t="s">
        <v>2450</v>
      </c>
      <c r="C1680" t="s">
        <v>2454</v>
      </c>
      <c r="D1680" t="str">
        <f t="shared" si="27"/>
        <v>NP159901</v>
      </c>
    </row>
    <row r="1681" spans="1:4" x14ac:dyDescent="0.25">
      <c r="A1681" t="s">
        <v>2579</v>
      </c>
      <c r="B1681" t="s">
        <v>2445</v>
      </c>
      <c r="C1681" t="s">
        <v>2454</v>
      </c>
      <c r="D1681" t="str">
        <f t="shared" si="27"/>
        <v>NP159902</v>
      </c>
    </row>
    <row r="1682" spans="1:4" x14ac:dyDescent="0.25">
      <c r="A1682" t="s">
        <v>2580</v>
      </c>
      <c r="B1682" t="s">
        <v>2447</v>
      </c>
      <c r="C1682" t="s">
        <v>2439</v>
      </c>
      <c r="D1682" t="str">
        <f t="shared" si="27"/>
        <v>GS169903</v>
      </c>
    </row>
    <row r="1683" spans="1:4" x14ac:dyDescent="0.25">
      <c r="A1683" t="s">
        <v>2580</v>
      </c>
      <c r="B1683" t="s">
        <v>2448</v>
      </c>
      <c r="C1683" t="s">
        <v>2439</v>
      </c>
      <c r="D1683" t="str">
        <f t="shared" si="27"/>
        <v>GS169904</v>
      </c>
    </row>
    <row r="1684" spans="1:4" x14ac:dyDescent="0.25">
      <c r="A1684" t="s">
        <v>2580</v>
      </c>
      <c r="B1684" t="s">
        <v>2438</v>
      </c>
      <c r="C1684" t="s">
        <v>2439</v>
      </c>
      <c r="D1684" t="str">
        <f t="shared" si="27"/>
        <v>GS169905</v>
      </c>
    </row>
    <row r="1685" spans="1:4" x14ac:dyDescent="0.25">
      <c r="A1685" t="s">
        <v>2580</v>
      </c>
      <c r="B1685" t="s">
        <v>2465</v>
      </c>
      <c r="C1685" t="s">
        <v>2439</v>
      </c>
      <c r="D1685" t="str">
        <f t="shared" si="27"/>
        <v>GS169906</v>
      </c>
    </row>
    <row r="1686" spans="1:4" x14ac:dyDescent="0.25">
      <c r="A1686" t="s">
        <v>2580</v>
      </c>
      <c r="B1686" t="s">
        <v>2440</v>
      </c>
      <c r="C1686" t="s">
        <v>2439</v>
      </c>
      <c r="D1686" t="str">
        <f t="shared" si="27"/>
        <v>GS169907</v>
      </c>
    </row>
    <row r="1687" spans="1:4" x14ac:dyDescent="0.25">
      <c r="A1687" t="s">
        <v>2580</v>
      </c>
      <c r="B1687" t="s">
        <v>2467</v>
      </c>
      <c r="C1687" t="s">
        <v>2439</v>
      </c>
      <c r="D1687" t="str">
        <f t="shared" si="27"/>
        <v>GS169908</v>
      </c>
    </row>
    <row r="1688" spans="1:4" x14ac:dyDescent="0.25">
      <c r="A1688" t="s">
        <v>2580</v>
      </c>
      <c r="B1688" t="s">
        <v>2441</v>
      </c>
      <c r="C1688" t="s">
        <v>2439</v>
      </c>
      <c r="D1688" t="str">
        <f t="shared" si="27"/>
        <v>GS169909</v>
      </c>
    </row>
    <row r="1689" spans="1:4" x14ac:dyDescent="0.25">
      <c r="A1689" t="s">
        <v>2580</v>
      </c>
      <c r="B1689" t="s">
        <v>2473</v>
      </c>
      <c r="C1689" t="s">
        <v>2439</v>
      </c>
      <c r="D1689" t="str">
        <f t="shared" si="27"/>
        <v>GS169910</v>
      </c>
    </row>
    <row r="1690" spans="1:4" x14ac:dyDescent="0.25">
      <c r="A1690" t="s">
        <v>2581</v>
      </c>
      <c r="B1690" t="s">
        <v>2438</v>
      </c>
      <c r="C1690" t="s">
        <v>2439</v>
      </c>
      <c r="D1690" t="str">
        <f t="shared" si="27"/>
        <v>GS170105</v>
      </c>
    </row>
    <row r="1691" spans="1:4" x14ac:dyDescent="0.25">
      <c r="A1691" t="s">
        <v>2581</v>
      </c>
      <c r="B1691" t="s">
        <v>2440</v>
      </c>
      <c r="C1691" t="s">
        <v>2439</v>
      </c>
      <c r="D1691" t="str">
        <f t="shared" si="27"/>
        <v>GS170107</v>
      </c>
    </row>
    <row r="1692" spans="1:4" x14ac:dyDescent="0.25">
      <c r="A1692" t="s">
        <v>2581</v>
      </c>
      <c r="B1692" t="s">
        <v>2441</v>
      </c>
      <c r="C1692" t="s">
        <v>2439</v>
      </c>
      <c r="D1692" t="str">
        <f t="shared" si="27"/>
        <v>GS170109</v>
      </c>
    </row>
    <row r="1693" spans="1:4" x14ac:dyDescent="0.25">
      <c r="A1693" t="s">
        <v>2581</v>
      </c>
      <c r="B1693" t="s">
        <v>2442</v>
      </c>
      <c r="C1693" t="s">
        <v>2439</v>
      </c>
      <c r="D1693" t="str">
        <f t="shared" si="27"/>
        <v>GS170111</v>
      </c>
    </row>
    <row r="1694" spans="1:4" x14ac:dyDescent="0.25">
      <c r="A1694" t="s">
        <v>2581</v>
      </c>
      <c r="B1694" t="s">
        <v>2443</v>
      </c>
      <c r="C1694" t="s">
        <v>2439</v>
      </c>
      <c r="D1694" t="str">
        <f t="shared" si="27"/>
        <v>GS170112</v>
      </c>
    </row>
    <row r="1695" spans="1:4" x14ac:dyDescent="0.25">
      <c r="A1695" t="s">
        <v>2581</v>
      </c>
      <c r="B1695" t="s">
        <v>2444</v>
      </c>
      <c r="C1695" t="s">
        <v>2439</v>
      </c>
      <c r="D1695" t="str">
        <f t="shared" si="27"/>
        <v>GS170113</v>
      </c>
    </row>
    <row r="1696" spans="1:4" x14ac:dyDescent="0.25">
      <c r="A1696" t="s">
        <v>2581</v>
      </c>
      <c r="B1696" t="s">
        <v>2445</v>
      </c>
      <c r="C1696" t="s">
        <v>2451</v>
      </c>
      <c r="D1696" t="str">
        <f t="shared" si="27"/>
        <v>DA170102</v>
      </c>
    </row>
    <row r="1697" spans="1:4" x14ac:dyDescent="0.25">
      <c r="A1697" t="s">
        <v>2581</v>
      </c>
      <c r="B1697" t="s">
        <v>2447</v>
      </c>
      <c r="C1697" t="s">
        <v>2451</v>
      </c>
      <c r="D1697" t="str">
        <f t="shared" si="27"/>
        <v>DA170103</v>
      </c>
    </row>
    <row r="1698" spans="1:4" x14ac:dyDescent="0.25">
      <c r="A1698" t="s">
        <v>2581</v>
      </c>
      <c r="B1698" t="s">
        <v>2448</v>
      </c>
      <c r="C1698" t="s">
        <v>2451</v>
      </c>
      <c r="D1698" t="str">
        <f t="shared" si="27"/>
        <v>DA170104</v>
      </c>
    </row>
    <row r="1699" spans="1:4" x14ac:dyDescent="0.25">
      <c r="A1699" t="s">
        <v>2581</v>
      </c>
      <c r="B1699" t="s">
        <v>2438</v>
      </c>
      <c r="C1699" t="s">
        <v>2451</v>
      </c>
      <c r="D1699" t="str">
        <f t="shared" si="27"/>
        <v>DA170105</v>
      </c>
    </row>
    <row r="1700" spans="1:4" x14ac:dyDescent="0.25">
      <c r="A1700" t="s">
        <v>2582</v>
      </c>
      <c r="B1700" t="s">
        <v>2438</v>
      </c>
      <c r="C1700" t="s">
        <v>2439</v>
      </c>
      <c r="D1700" t="str">
        <f t="shared" si="27"/>
        <v>GS170205</v>
      </c>
    </row>
    <row r="1701" spans="1:4" x14ac:dyDescent="0.25">
      <c r="A1701" t="s">
        <v>2582</v>
      </c>
      <c r="B1701" t="s">
        <v>2465</v>
      </c>
      <c r="C1701" t="s">
        <v>2439</v>
      </c>
      <c r="D1701" t="str">
        <f t="shared" si="27"/>
        <v>GS170206</v>
      </c>
    </row>
    <row r="1702" spans="1:4" x14ac:dyDescent="0.25">
      <c r="A1702" t="s">
        <v>2582</v>
      </c>
      <c r="B1702" t="s">
        <v>2440</v>
      </c>
      <c r="C1702" t="s">
        <v>2439</v>
      </c>
      <c r="D1702" t="str">
        <f t="shared" si="27"/>
        <v>GS170207</v>
      </c>
    </row>
    <row r="1703" spans="1:4" x14ac:dyDescent="0.25">
      <c r="A1703" t="s">
        <v>2582</v>
      </c>
      <c r="B1703" t="s">
        <v>2467</v>
      </c>
      <c r="C1703" t="s">
        <v>2439</v>
      </c>
      <c r="D1703" t="str">
        <f t="shared" si="27"/>
        <v>GS170208</v>
      </c>
    </row>
    <row r="1704" spans="1:4" x14ac:dyDescent="0.25">
      <c r="A1704" t="s">
        <v>2582</v>
      </c>
      <c r="B1704" t="s">
        <v>2441</v>
      </c>
      <c r="C1704" t="s">
        <v>2439</v>
      </c>
      <c r="D1704" t="str">
        <f t="shared" si="27"/>
        <v>GS170209</v>
      </c>
    </row>
    <row r="1705" spans="1:4" x14ac:dyDescent="0.25">
      <c r="A1705" t="s">
        <v>2582</v>
      </c>
      <c r="B1705" t="s">
        <v>2445</v>
      </c>
      <c r="C1705" t="s">
        <v>2452</v>
      </c>
      <c r="D1705" t="str">
        <f t="shared" si="27"/>
        <v>NT170202</v>
      </c>
    </row>
    <row r="1706" spans="1:4" x14ac:dyDescent="0.25">
      <c r="A1706" t="s">
        <v>2582</v>
      </c>
      <c r="B1706" t="s">
        <v>2447</v>
      </c>
      <c r="C1706" t="s">
        <v>2452</v>
      </c>
      <c r="D1706" t="str">
        <f t="shared" si="27"/>
        <v>NT170203</v>
      </c>
    </row>
    <row r="1707" spans="1:4" x14ac:dyDescent="0.25">
      <c r="A1707" t="s">
        <v>2583</v>
      </c>
      <c r="B1707" t="s">
        <v>2440</v>
      </c>
      <c r="C1707" t="s">
        <v>2439</v>
      </c>
      <c r="D1707" t="str">
        <f t="shared" si="27"/>
        <v>GS171207</v>
      </c>
    </row>
    <row r="1708" spans="1:4" x14ac:dyDescent="0.25">
      <c r="A1708" t="s">
        <v>2583</v>
      </c>
      <c r="B1708" t="s">
        <v>2441</v>
      </c>
      <c r="C1708" t="s">
        <v>2439</v>
      </c>
      <c r="D1708" t="str">
        <f t="shared" ref="D1708:D1771" si="28">C1708&amp;A1708&amp;B1708</f>
        <v>GS171209</v>
      </c>
    </row>
    <row r="1709" spans="1:4" x14ac:dyDescent="0.25">
      <c r="A1709" t="s">
        <v>2583</v>
      </c>
      <c r="B1709" t="s">
        <v>2442</v>
      </c>
      <c r="C1709" t="s">
        <v>2439</v>
      </c>
      <c r="D1709" t="str">
        <f t="shared" si="28"/>
        <v>GS171211</v>
      </c>
    </row>
    <row r="1710" spans="1:4" x14ac:dyDescent="0.25">
      <c r="A1710" t="s">
        <v>2583</v>
      </c>
      <c r="B1710" t="s">
        <v>2443</v>
      </c>
      <c r="C1710" t="s">
        <v>2439</v>
      </c>
      <c r="D1710" t="str">
        <f t="shared" si="28"/>
        <v>GS171212</v>
      </c>
    </row>
    <row r="1711" spans="1:4" x14ac:dyDescent="0.25">
      <c r="A1711" t="s">
        <v>2583</v>
      </c>
      <c r="B1711" t="s">
        <v>2444</v>
      </c>
      <c r="C1711" t="s">
        <v>2439</v>
      </c>
      <c r="D1711" t="str">
        <f t="shared" si="28"/>
        <v>GS171213</v>
      </c>
    </row>
    <row r="1712" spans="1:4" x14ac:dyDescent="0.25">
      <c r="A1712" t="s">
        <v>2583</v>
      </c>
      <c r="B1712" t="s">
        <v>2463</v>
      </c>
      <c r="C1712" t="s">
        <v>2439</v>
      </c>
      <c r="D1712" t="str">
        <f t="shared" si="28"/>
        <v>GS171214</v>
      </c>
    </row>
    <row r="1713" spans="1:4" x14ac:dyDescent="0.25">
      <c r="A1713" t="s">
        <v>2583</v>
      </c>
      <c r="B1713" t="s">
        <v>2445</v>
      </c>
      <c r="C1713" t="s">
        <v>2451</v>
      </c>
      <c r="D1713" t="str">
        <f t="shared" si="28"/>
        <v>DA171202</v>
      </c>
    </row>
    <row r="1714" spans="1:4" x14ac:dyDescent="0.25">
      <c r="A1714" t="s">
        <v>2583</v>
      </c>
      <c r="B1714" t="s">
        <v>2447</v>
      </c>
      <c r="C1714" t="s">
        <v>2451</v>
      </c>
      <c r="D1714" t="str">
        <f t="shared" si="28"/>
        <v>DA171203</v>
      </c>
    </row>
    <row r="1715" spans="1:4" x14ac:dyDescent="0.25">
      <c r="A1715" t="s">
        <v>2583</v>
      </c>
      <c r="B1715" t="s">
        <v>2448</v>
      </c>
      <c r="C1715" t="s">
        <v>2451</v>
      </c>
      <c r="D1715" t="str">
        <f t="shared" si="28"/>
        <v>DA171204</v>
      </c>
    </row>
    <row r="1716" spans="1:4" x14ac:dyDescent="0.25">
      <c r="A1716" t="s">
        <v>2583</v>
      </c>
      <c r="B1716" t="s">
        <v>2438</v>
      </c>
      <c r="C1716" t="s">
        <v>2451</v>
      </c>
      <c r="D1716" t="str">
        <f t="shared" si="28"/>
        <v>DA171205</v>
      </c>
    </row>
    <row r="1717" spans="1:4" x14ac:dyDescent="0.25">
      <c r="A1717" t="s">
        <v>2583</v>
      </c>
      <c r="B1717" t="s">
        <v>2465</v>
      </c>
      <c r="C1717" t="s">
        <v>2451</v>
      </c>
      <c r="D1717" t="str">
        <f t="shared" si="28"/>
        <v>DA171206</v>
      </c>
    </row>
    <row r="1718" spans="1:4" x14ac:dyDescent="0.25">
      <c r="A1718" t="s">
        <v>2583</v>
      </c>
      <c r="B1718" t="s">
        <v>2445</v>
      </c>
      <c r="C1718" t="s">
        <v>2449</v>
      </c>
      <c r="D1718" t="str">
        <f t="shared" si="28"/>
        <v>NH171202</v>
      </c>
    </row>
    <row r="1719" spans="1:4" x14ac:dyDescent="0.25">
      <c r="A1719" t="s">
        <v>2583</v>
      </c>
      <c r="B1719" t="s">
        <v>2447</v>
      </c>
      <c r="C1719" t="s">
        <v>2449</v>
      </c>
      <c r="D1719" t="str">
        <f t="shared" si="28"/>
        <v>NH171203</v>
      </c>
    </row>
    <row r="1720" spans="1:4" x14ac:dyDescent="0.25">
      <c r="A1720" t="s">
        <v>2583</v>
      </c>
      <c r="B1720" t="s">
        <v>2448</v>
      </c>
      <c r="C1720" t="s">
        <v>2449</v>
      </c>
      <c r="D1720" t="str">
        <f t="shared" si="28"/>
        <v>NH171204</v>
      </c>
    </row>
    <row r="1721" spans="1:4" x14ac:dyDescent="0.25">
      <c r="A1721" t="s">
        <v>2583</v>
      </c>
      <c r="B1721" t="s">
        <v>2445</v>
      </c>
      <c r="C1721" t="s">
        <v>2452</v>
      </c>
      <c r="D1721" t="str">
        <f t="shared" si="28"/>
        <v>NT171202</v>
      </c>
    </row>
    <row r="1722" spans="1:4" x14ac:dyDescent="0.25">
      <c r="A1722" t="s">
        <v>2583</v>
      </c>
      <c r="B1722" t="s">
        <v>2447</v>
      </c>
      <c r="C1722" t="s">
        <v>2452</v>
      </c>
      <c r="D1722" t="str">
        <f t="shared" si="28"/>
        <v>NT171203</v>
      </c>
    </row>
    <row r="1723" spans="1:4" x14ac:dyDescent="0.25">
      <c r="A1723" t="s">
        <v>2583</v>
      </c>
      <c r="B1723" t="s">
        <v>2448</v>
      </c>
      <c r="C1723" t="s">
        <v>2452</v>
      </c>
      <c r="D1723" t="str">
        <f t="shared" si="28"/>
        <v>NT171204</v>
      </c>
    </row>
    <row r="1724" spans="1:4" x14ac:dyDescent="0.25">
      <c r="A1724" t="s">
        <v>2584</v>
      </c>
      <c r="B1724" t="s">
        <v>2441</v>
      </c>
      <c r="C1724" t="s">
        <v>2439</v>
      </c>
      <c r="D1724" t="str">
        <f t="shared" si="28"/>
        <v>GS171509</v>
      </c>
    </row>
    <row r="1725" spans="1:4" x14ac:dyDescent="0.25">
      <c r="A1725" t="s">
        <v>2584</v>
      </c>
      <c r="B1725" t="s">
        <v>2442</v>
      </c>
      <c r="C1725" t="s">
        <v>2439</v>
      </c>
      <c r="D1725" t="str">
        <f t="shared" si="28"/>
        <v>GS171511</v>
      </c>
    </row>
    <row r="1726" spans="1:4" x14ac:dyDescent="0.25">
      <c r="A1726" t="s">
        <v>2584</v>
      </c>
      <c r="B1726" t="s">
        <v>2443</v>
      </c>
      <c r="C1726" t="s">
        <v>2439</v>
      </c>
      <c r="D1726" t="str">
        <f t="shared" si="28"/>
        <v>GS171512</v>
      </c>
    </row>
    <row r="1727" spans="1:4" x14ac:dyDescent="0.25">
      <c r="A1727" t="s">
        <v>2585</v>
      </c>
      <c r="B1727" t="s">
        <v>2442</v>
      </c>
      <c r="C1727" t="s">
        <v>2439</v>
      </c>
      <c r="D1727" t="str">
        <f t="shared" si="28"/>
        <v>GS172011</v>
      </c>
    </row>
    <row r="1728" spans="1:4" x14ac:dyDescent="0.25">
      <c r="A1728" t="s">
        <v>2585</v>
      </c>
      <c r="B1728" t="s">
        <v>2443</v>
      </c>
      <c r="C1728" t="s">
        <v>2439</v>
      </c>
      <c r="D1728" t="str">
        <f t="shared" si="28"/>
        <v>GS172012</v>
      </c>
    </row>
    <row r="1729" spans="1:4" x14ac:dyDescent="0.25">
      <c r="A1729" t="s">
        <v>2586</v>
      </c>
      <c r="B1729" t="s">
        <v>2441</v>
      </c>
      <c r="C1729" t="s">
        <v>2439</v>
      </c>
      <c r="D1729" t="str">
        <f t="shared" si="28"/>
        <v>GS175009</v>
      </c>
    </row>
    <row r="1730" spans="1:4" x14ac:dyDescent="0.25">
      <c r="A1730" t="s">
        <v>2586</v>
      </c>
      <c r="B1730" t="s">
        <v>2442</v>
      </c>
      <c r="C1730" t="s">
        <v>2439</v>
      </c>
      <c r="D1730" t="str">
        <f t="shared" si="28"/>
        <v>GS175011</v>
      </c>
    </row>
    <row r="1731" spans="1:4" x14ac:dyDescent="0.25">
      <c r="A1731" t="s">
        <v>2586</v>
      </c>
      <c r="B1731" t="s">
        <v>2443</v>
      </c>
      <c r="C1731" t="s">
        <v>2439</v>
      </c>
      <c r="D1731" t="str">
        <f t="shared" si="28"/>
        <v>GS175012</v>
      </c>
    </row>
    <row r="1732" spans="1:4" x14ac:dyDescent="0.25">
      <c r="A1732" t="s">
        <v>2586</v>
      </c>
      <c r="B1732" t="s">
        <v>2444</v>
      </c>
      <c r="C1732" t="s">
        <v>2439</v>
      </c>
      <c r="D1732" t="str">
        <f t="shared" si="28"/>
        <v>GS175013</v>
      </c>
    </row>
    <row r="1733" spans="1:4" x14ac:dyDescent="0.25">
      <c r="A1733" t="s">
        <v>2586</v>
      </c>
      <c r="B1733" t="s">
        <v>2463</v>
      </c>
      <c r="C1733" t="s">
        <v>2439</v>
      </c>
      <c r="D1733" t="str">
        <f t="shared" si="28"/>
        <v>GS175014</v>
      </c>
    </row>
    <row r="1734" spans="1:4" x14ac:dyDescent="0.25">
      <c r="A1734" t="s">
        <v>2586</v>
      </c>
      <c r="B1734" t="s">
        <v>2447</v>
      </c>
      <c r="C1734" t="s">
        <v>2451</v>
      </c>
      <c r="D1734" t="str">
        <f t="shared" si="28"/>
        <v>DA175003</v>
      </c>
    </row>
    <row r="1735" spans="1:4" x14ac:dyDescent="0.25">
      <c r="A1735" t="s">
        <v>2586</v>
      </c>
      <c r="B1735" t="s">
        <v>2448</v>
      </c>
      <c r="C1735" t="s">
        <v>2451</v>
      </c>
      <c r="D1735" t="str">
        <f t="shared" si="28"/>
        <v>DA175004</v>
      </c>
    </row>
    <row r="1736" spans="1:4" x14ac:dyDescent="0.25">
      <c r="A1736" t="s">
        <v>2586</v>
      </c>
      <c r="B1736" t="s">
        <v>2438</v>
      </c>
      <c r="C1736" t="s">
        <v>2451</v>
      </c>
      <c r="D1736" t="str">
        <f t="shared" si="28"/>
        <v>DA175005</v>
      </c>
    </row>
    <row r="1737" spans="1:4" x14ac:dyDescent="0.25">
      <c r="A1737" t="s">
        <v>2586</v>
      </c>
      <c r="B1737" t="s">
        <v>2465</v>
      </c>
      <c r="C1737" t="s">
        <v>2451</v>
      </c>
      <c r="D1737" t="str">
        <f t="shared" si="28"/>
        <v>DA175006</v>
      </c>
    </row>
    <row r="1738" spans="1:4" x14ac:dyDescent="0.25">
      <c r="A1738" t="s">
        <v>2586</v>
      </c>
      <c r="B1738" t="s">
        <v>2445</v>
      </c>
      <c r="C1738" t="s">
        <v>2449</v>
      </c>
      <c r="D1738" t="str">
        <f t="shared" si="28"/>
        <v>NH175002</v>
      </c>
    </row>
    <row r="1739" spans="1:4" x14ac:dyDescent="0.25">
      <c r="A1739" t="s">
        <v>2586</v>
      </c>
      <c r="B1739" t="s">
        <v>2447</v>
      </c>
      <c r="C1739" t="s">
        <v>2449</v>
      </c>
      <c r="D1739" t="str">
        <f t="shared" si="28"/>
        <v>NH175003</v>
      </c>
    </row>
    <row r="1740" spans="1:4" x14ac:dyDescent="0.25">
      <c r="A1740" t="s">
        <v>2586</v>
      </c>
      <c r="B1740" t="s">
        <v>2448</v>
      </c>
      <c r="C1740" t="s">
        <v>2449</v>
      </c>
      <c r="D1740" t="str">
        <f t="shared" si="28"/>
        <v>NH175004</v>
      </c>
    </row>
    <row r="1741" spans="1:4" x14ac:dyDescent="0.25">
      <c r="A1741" t="s">
        <v>2586</v>
      </c>
      <c r="B1741" t="s">
        <v>2447</v>
      </c>
      <c r="C1741" t="s">
        <v>2481</v>
      </c>
      <c r="D1741" t="str">
        <f t="shared" si="28"/>
        <v>NM175003</v>
      </c>
    </row>
    <row r="1742" spans="1:4" x14ac:dyDescent="0.25">
      <c r="A1742" t="s">
        <v>2586</v>
      </c>
      <c r="B1742" t="s">
        <v>2448</v>
      </c>
      <c r="C1742" t="s">
        <v>2481</v>
      </c>
      <c r="D1742" t="str">
        <f t="shared" si="28"/>
        <v>NM175004</v>
      </c>
    </row>
    <row r="1743" spans="1:4" x14ac:dyDescent="0.25">
      <c r="A1743" t="s">
        <v>2586</v>
      </c>
      <c r="B1743" t="s">
        <v>2438</v>
      </c>
      <c r="C1743" t="s">
        <v>2481</v>
      </c>
      <c r="D1743" t="str">
        <f t="shared" si="28"/>
        <v>NM175005</v>
      </c>
    </row>
    <row r="1744" spans="1:4" x14ac:dyDescent="0.25">
      <c r="A1744" t="s">
        <v>2586</v>
      </c>
      <c r="B1744" t="s">
        <v>2445</v>
      </c>
      <c r="C1744" t="s">
        <v>2446</v>
      </c>
      <c r="D1744" t="str">
        <f t="shared" si="28"/>
        <v>NO175002</v>
      </c>
    </row>
    <row r="1745" spans="1:4" x14ac:dyDescent="0.25">
      <c r="A1745" t="s">
        <v>2586</v>
      </c>
      <c r="B1745" t="s">
        <v>2447</v>
      </c>
      <c r="C1745" t="s">
        <v>2446</v>
      </c>
      <c r="D1745" t="str">
        <f t="shared" si="28"/>
        <v>NO175003</v>
      </c>
    </row>
    <row r="1746" spans="1:4" x14ac:dyDescent="0.25">
      <c r="A1746" t="s">
        <v>2586</v>
      </c>
      <c r="B1746" t="s">
        <v>2448</v>
      </c>
      <c r="C1746" t="s">
        <v>2446</v>
      </c>
      <c r="D1746" t="str">
        <f t="shared" si="28"/>
        <v>NO175004</v>
      </c>
    </row>
    <row r="1747" spans="1:4" x14ac:dyDescent="0.25">
      <c r="A1747" t="s">
        <v>2586</v>
      </c>
      <c r="B1747" t="s">
        <v>2438</v>
      </c>
      <c r="C1747" t="s">
        <v>2446</v>
      </c>
      <c r="D1747" t="str">
        <f t="shared" si="28"/>
        <v>NO175005</v>
      </c>
    </row>
    <row r="1748" spans="1:4" x14ac:dyDescent="0.25">
      <c r="A1748" t="s">
        <v>2586</v>
      </c>
      <c r="B1748" t="s">
        <v>2465</v>
      </c>
      <c r="C1748" t="s">
        <v>2446</v>
      </c>
      <c r="D1748" t="str">
        <f t="shared" si="28"/>
        <v>NO175006</v>
      </c>
    </row>
    <row r="1749" spans="1:4" x14ac:dyDescent="0.25">
      <c r="A1749" t="s">
        <v>2586</v>
      </c>
      <c r="B1749" t="s">
        <v>2447</v>
      </c>
      <c r="C1749" t="s">
        <v>2452</v>
      </c>
      <c r="D1749" t="str">
        <f t="shared" si="28"/>
        <v>NT175003</v>
      </c>
    </row>
    <row r="1750" spans="1:4" x14ac:dyDescent="0.25">
      <c r="A1750" t="s">
        <v>2586</v>
      </c>
      <c r="B1750" t="s">
        <v>2448</v>
      </c>
      <c r="C1750" t="s">
        <v>2452</v>
      </c>
      <c r="D1750" t="str">
        <f t="shared" si="28"/>
        <v>NT175004</v>
      </c>
    </row>
    <row r="1751" spans="1:4" x14ac:dyDescent="0.25">
      <c r="A1751" t="s">
        <v>2586</v>
      </c>
      <c r="B1751" t="s">
        <v>2438</v>
      </c>
      <c r="C1751" t="s">
        <v>2452</v>
      </c>
      <c r="D1751" t="str">
        <f t="shared" si="28"/>
        <v>NT175005</v>
      </c>
    </row>
    <row r="1752" spans="1:4" x14ac:dyDescent="0.25">
      <c r="A1752" t="s">
        <v>2586</v>
      </c>
      <c r="B1752" t="s">
        <v>2465</v>
      </c>
      <c r="C1752" t="s">
        <v>2452</v>
      </c>
      <c r="D1752" t="str">
        <f t="shared" si="28"/>
        <v>NT175006</v>
      </c>
    </row>
    <row r="1753" spans="1:4" x14ac:dyDescent="0.25">
      <c r="A1753" t="s">
        <v>2587</v>
      </c>
      <c r="B1753" t="s">
        <v>2447</v>
      </c>
      <c r="C1753" t="s">
        <v>2439</v>
      </c>
      <c r="D1753" t="str">
        <f t="shared" si="28"/>
        <v>GS179903</v>
      </c>
    </row>
    <row r="1754" spans="1:4" x14ac:dyDescent="0.25">
      <c r="A1754" t="s">
        <v>2587</v>
      </c>
      <c r="B1754" t="s">
        <v>2448</v>
      </c>
      <c r="C1754" t="s">
        <v>2439</v>
      </c>
      <c r="D1754" t="str">
        <f t="shared" si="28"/>
        <v>GS179904</v>
      </c>
    </row>
    <row r="1755" spans="1:4" x14ac:dyDescent="0.25">
      <c r="A1755" t="s">
        <v>2587</v>
      </c>
      <c r="B1755" t="s">
        <v>2438</v>
      </c>
      <c r="C1755" t="s">
        <v>2439</v>
      </c>
      <c r="D1755" t="str">
        <f t="shared" si="28"/>
        <v>GS179905</v>
      </c>
    </row>
    <row r="1756" spans="1:4" x14ac:dyDescent="0.25">
      <c r="A1756" t="s">
        <v>2587</v>
      </c>
      <c r="B1756" t="s">
        <v>2465</v>
      </c>
      <c r="C1756" t="s">
        <v>2439</v>
      </c>
      <c r="D1756" t="str">
        <f t="shared" si="28"/>
        <v>GS179906</v>
      </c>
    </row>
    <row r="1757" spans="1:4" x14ac:dyDescent="0.25">
      <c r="A1757" t="s">
        <v>2587</v>
      </c>
      <c r="B1757" t="s">
        <v>2440</v>
      </c>
      <c r="C1757" t="s">
        <v>2439</v>
      </c>
      <c r="D1757" t="str">
        <f t="shared" si="28"/>
        <v>GS179907</v>
      </c>
    </row>
    <row r="1758" spans="1:4" x14ac:dyDescent="0.25">
      <c r="A1758" t="s">
        <v>2587</v>
      </c>
      <c r="B1758" t="s">
        <v>2467</v>
      </c>
      <c r="C1758" t="s">
        <v>2439</v>
      </c>
      <c r="D1758" t="str">
        <f t="shared" si="28"/>
        <v>GS179908</v>
      </c>
    </row>
    <row r="1759" spans="1:4" x14ac:dyDescent="0.25">
      <c r="A1759" t="s">
        <v>2587</v>
      </c>
      <c r="B1759" t="s">
        <v>2441</v>
      </c>
      <c r="C1759" t="s">
        <v>2439</v>
      </c>
      <c r="D1759" t="str">
        <f t="shared" si="28"/>
        <v>GS179909</v>
      </c>
    </row>
    <row r="1760" spans="1:4" x14ac:dyDescent="0.25">
      <c r="A1760" t="s">
        <v>2587</v>
      </c>
      <c r="B1760" t="s">
        <v>2473</v>
      </c>
      <c r="C1760" t="s">
        <v>2439</v>
      </c>
      <c r="D1760" t="str">
        <f t="shared" si="28"/>
        <v>GS179910</v>
      </c>
    </row>
    <row r="1761" spans="1:4" x14ac:dyDescent="0.25">
      <c r="A1761" t="s">
        <v>2588</v>
      </c>
      <c r="B1761" t="s">
        <v>2447</v>
      </c>
      <c r="C1761" t="s">
        <v>2439</v>
      </c>
      <c r="D1761" t="str">
        <f t="shared" si="28"/>
        <v>GS189903</v>
      </c>
    </row>
    <row r="1762" spans="1:4" x14ac:dyDescent="0.25">
      <c r="A1762" t="s">
        <v>2588</v>
      </c>
      <c r="B1762" t="s">
        <v>2448</v>
      </c>
      <c r="C1762" t="s">
        <v>2439</v>
      </c>
      <c r="D1762" t="str">
        <f t="shared" si="28"/>
        <v>GS189904</v>
      </c>
    </row>
    <row r="1763" spans="1:4" x14ac:dyDescent="0.25">
      <c r="A1763" t="s">
        <v>2588</v>
      </c>
      <c r="B1763" t="s">
        <v>2438</v>
      </c>
      <c r="C1763" t="s">
        <v>2439</v>
      </c>
      <c r="D1763" t="str">
        <f t="shared" si="28"/>
        <v>GS189905</v>
      </c>
    </row>
    <row r="1764" spans="1:4" x14ac:dyDescent="0.25">
      <c r="A1764" t="s">
        <v>2588</v>
      </c>
      <c r="B1764" t="s">
        <v>2465</v>
      </c>
      <c r="C1764" t="s">
        <v>2439</v>
      </c>
      <c r="D1764" t="str">
        <f t="shared" si="28"/>
        <v>GS189906</v>
      </c>
    </row>
    <row r="1765" spans="1:4" x14ac:dyDescent="0.25">
      <c r="A1765" t="s">
        <v>2588</v>
      </c>
      <c r="B1765" t="s">
        <v>2440</v>
      </c>
      <c r="C1765" t="s">
        <v>2439</v>
      </c>
      <c r="D1765" t="str">
        <f t="shared" si="28"/>
        <v>GS189907</v>
      </c>
    </row>
    <row r="1766" spans="1:4" x14ac:dyDescent="0.25">
      <c r="A1766" t="s">
        <v>2588</v>
      </c>
      <c r="B1766" t="s">
        <v>2467</v>
      </c>
      <c r="C1766" t="s">
        <v>2439</v>
      </c>
      <c r="D1766" t="str">
        <f t="shared" si="28"/>
        <v>GS189908</v>
      </c>
    </row>
    <row r="1767" spans="1:4" x14ac:dyDescent="0.25">
      <c r="A1767" t="s">
        <v>2588</v>
      </c>
      <c r="B1767" t="s">
        <v>2441</v>
      </c>
      <c r="C1767" t="s">
        <v>2439</v>
      </c>
      <c r="D1767" t="str">
        <f t="shared" si="28"/>
        <v>GS189909</v>
      </c>
    </row>
    <row r="1768" spans="1:4" x14ac:dyDescent="0.25">
      <c r="A1768" t="s">
        <v>2588</v>
      </c>
      <c r="B1768" t="s">
        <v>2473</v>
      </c>
      <c r="C1768" t="s">
        <v>2439</v>
      </c>
      <c r="D1768" t="str">
        <f t="shared" si="28"/>
        <v>GS189910</v>
      </c>
    </row>
    <row r="1769" spans="1:4" x14ac:dyDescent="0.25">
      <c r="A1769" t="s">
        <v>2589</v>
      </c>
      <c r="B1769" t="s">
        <v>2438</v>
      </c>
      <c r="C1769" t="s">
        <v>2439</v>
      </c>
      <c r="D1769" t="str">
        <f t="shared" si="28"/>
        <v>GS191005</v>
      </c>
    </row>
    <row r="1770" spans="1:4" x14ac:dyDescent="0.25">
      <c r="A1770" t="s">
        <v>2589</v>
      </c>
      <c r="B1770" t="s">
        <v>2440</v>
      </c>
      <c r="C1770" t="s">
        <v>2439</v>
      </c>
      <c r="D1770" t="str">
        <f t="shared" si="28"/>
        <v>GS191007</v>
      </c>
    </row>
    <row r="1771" spans="1:4" x14ac:dyDescent="0.25">
      <c r="A1771" t="s">
        <v>2589</v>
      </c>
      <c r="B1771" t="s">
        <v>2441</v>
      </c>
      <c r="C1771" t="s">
        <v>2439</v>
      </c>
      <c r="D1771" t="str">
        <f t="shared" si="28"/>
        <v>GS191009</v>
      </c>
    </row>
    <row r="1772" spans="1:4" x14ac:dyDescent="0.25">
      <c r="A1772" t="s">
        <v>2589</v>
      </c>
      <c r="B1772" t="s">
        <v>2442</v>
      </c>
      <c r="C1772" t="s">
        <v>2439</v>
      </c>
      <c r="D1772" t="str">
        <f t="shared" ref="D1772:D1835" si="29">C1772&amp;A1772&amp;B1772</f>
        <v>GS191011</v>
      </c>
    </row>
    <row r="1773" spans="1:4" x14ac:dyDescent="0.25">
      <c r="A1773" t="s">
        <v>2589</v>
      </c>
      <c r="B1773" t="s">
        <v>2443</v>
      </c>
      <c r="C1773" t="s">
        <v>2439</v>
      </c>
      <c r="D1773" t="str">
        <f t="shared" si="29"/>
        <v>GS191012</v>
      </c>
    </row>
    <row r="1774" spans="1:4" x14ac:dyDescent="0.25">
      <c r="A1774" t="s">
        <v>2589</v>
      </c>
      <c r="B1774" t="s">
        <v>2444</v>
      </c>
      <c r="C1774" t="s">
        <v>2439</v>
      </c>
      <c r="D1774" t="str">
        <f t="shared" si="29"/>
        <v>GS191013</v>
      </c>
    </row>
    <row r="1775" spans="1:4" x14ac:dyDescent="0.25">
      <c r="A1775" t="s">
        <v>2589</v>
      </c>
      <c r="B1775" t="s">
        <v>2445</v>
      </c>
      <c r="C1775" t="s">
        <v>2491</v>
      </c>
      <c r="D1775" t="str">
        <f t="shared" si="29"/>
        <v>DS191002</v>
      </c>
    </row>
    <row r="1776" spans="1:4" x14ac:dyDescent="0.25">
      <c r="A1776" t="s">
        <v>2589</v>
      </c>
      <c r="B1776" t="s">
        <v>2447</v>
      </c>
      <c r="C1776" t="s">
        <v>2491</v>
      </c>
      <c r="D1776" t="str">
        <f t="shared" si="29"/>
        <v>DS191003</v>
      </c>
    </row>
    <row r="1777" spans="1:4" x14ac:dyDescent="0.25">
      <c r="A1777" t="s">
        <v>2589</v>
      </c>
      <c r="B1777" t="s">
        <v>2448</v>
      </c>
      <c r="C1777" t="s">
        <v>2491</v>
      </c>
      <c r="D1777" t="str">
        <f t="shared" si="29"/>
        <v>DS191004</v>
      </c>
    </row>
    <row r="1778" spans="1:4" x14ac:dyDescent="0.25">
      <c r="A1778" t="s">
        <v>2589</v>
      </c>
      <c r="B1778" t="s">
        <v>2438</v>
      </c>
      <c r="C1778" t="s">
        <v>2491</v>
      </c>
      <c r="D1778" t="str">
        <f t="shared" si="29"/>
        <v>DS191005</v>
      </c>
    </row>
    <row r="1779" spans="1:4" x14ac:dyDescent="0.25">
      <c r="A1779" t="s">
        <v>2589</v>
      </c>
      <c r="B1779" t="s">
        <v>2445</v>
      </c>
      <c r="C1779" t="s">
        <v>2449</v>
      </c>
      <c r="D1779" t="str">
        <f t="shared" si="29"/>
        <v>NH191002</v>
      </c>
    </row>
    <row r="1780" spans="1:4" x14ac:dyDescent="0.25">
      <c r="A1780" t="s">
        <v>2589</v>
      </c>
      <c r="B1780" t="s">
        <v>2447</v>
      </c>
      <c r="C1780" t="s">
        <v>2449</v>
      </c>
      <c r="D1780" t="str">
        <f t="shared" si="29"/>
        <v>NH191003</v>
      </c>
    </row>
    <row r="1781" spans="1:4" x14ac:dyDescent="0.25">
      <c r="A1781" t="s">
        <v>2589</v>
      </c>
      <c r="B1781" t="s">
        <v>2445</v>
      </c>
      <c r="C1781" t="s">
        <v>2481</v>
      </c>
      <c r="D1781" t="str">
        <f t="shared" si="29"/>
        <v>NM191002</v>
      </c>
    </row>
    <row r="1782" spans="1:4" x14ac:dyDescent="0.25">
      <c r="A1782" t="s">
        <v>2589</v>
      </c>
      <c r="B1782" t="s">
        <v>2447</v>
      </c>
      <c r="C1782" t="s">
        <v>2481</v>
      </c>
      <c r="D1782" t="str">
        <f t="shared" si="29"/>
        <v>NM191003</v>
      </c>
    </row>
    <row r="1783" spans="1:4" x14ac:dyDescent="0.25">
      <c r="A1783" t="s">
        <v>2589</v>
      </c>
      <c r="B1783" t="s">
        <v>2448</v>
      </c>
      <c r="C1783" t="s">
        <v>2481</v>
      </c>
      <c r="D1783" t="str">
        <f t="shared" si="29"/>
        <v>NM191004</v>
      </c>
    </row>
    <row r="1784" spans="1:4" x14ac:dyDescent="0.25">
      <c r="A1784" t="s">
        <v>2589</v>
      </c>
      <c r="B1784" t="s">
        <v>2445</v>
      </c>
      <c r="C1784" t="s">
        <v>2446</v>
      </c>
      <c r="D1784" t="str">
        <f t="shared" si="29"/>
        <v>NO191002</v>
      </c>
    </row>
    <row r="1785" spans="1:4" x14ac:dyDescent="0.25">
      <c r="A1785" t="s">
        <v>2589</v>
      </c>
      <c r="B1785" t="s">
        <v>2447</v>
      </c>
      <c r="C1785" t="s">
        <v>2446</v>
      </c>
      <c r="D1785" t="str">
        <f t="shared" si="29"/>
        <v>NO191003</v>
      </c>
    </row>
    <row r="1786" spans="1:4" x14ac:dyDescent="0.25">
      <c r="A1786" t="s">
        <v>2589</v>
      </c>
      <c r="B1786" t="s">
        <v>2448</v>
      </c>
      <c r="C1786" t="s">
        <v>2446</v>
      </c>
      <c r="D1786" t="str">
        <f t="shared" si="29"/>
        <v>NO191004</v>
      </c>
    </row>
    <row r="1787" spans="1:4" x14ac:dyDescent="0.25">
      <c r="A1787" t="s">
        <v>2589</v>
      </c>
      <c r="B1787" t="s">
        <v>2438</v>
      </c>
      <c r="C1787" t="s">
        <v>2446</v>
      </c>
      <c r="D1787" t="str">
        <f t="shared" si="29"/>
        <v>NO191005</v>
      </c>
    </row>
    <row r="1788" spans="1:4" x14ac:dyDescent="0.25">
      <c r="A1788" t="s">
        <v>2589</v>
      </c>
      <c r="B1788" t="s">
        <v>2445</v>
      </c>
      <c r="C1788" t="s">
        <v>2452</v>
      </c>
      <c r="D1788" t="str">
        <f t="shared" si="29"/>
        <v>NT191002</v>
      </c>
    </row>
    <row r="1789" spans="1:4" x14ac:dyDescent="0.25">
      <c r="A1789" t="s">
        <v>2589</v>
      </c>
      <c r="B1789" t="s">
        <v>2447</v>
      </c>
      <c r="C1789" t="s">
        <v>2452</v>
      </c>
      <c r="D1789" t="str">
        <f t="shared" si="29"/>
        <v>NT191003</v>
      </c>
    </row>
    <row r="1790" spans="1:4" x14ac:dyDescent="0.25">
      <c r="A1790" t="s">
        <v>2589</v>
      </c>
      <c r="B1790" t="s">
        <v>2448</v>
      </c>
      <c r="C1790" t="s">
        <v>2452</v>
      </c>
      <c r="D1790" t="str">
        <f t="shared" si="29"/>
        <v>NT191004</v>
      </c>
    </row>
    <row r="1791" spans="1:4" x14ac:dyDescent="0.25">
      <c r="A1791" t="s">
        <v>2589</v>
      </c>
      <c r="B1791" t="s">
        <v>2438</v>
      </c>
      <c r="C1791" t="s">
        <v>2452</v>
      </c>
      <c r="D1791" t="str">
        <f t="shared" si="29"/>
        <v>NT191005</v>
      </c>
    </row>
    <row r="1792" spans="1:4" x14ac:dyDescent="0.25">
      <c r="A1792" t="s">
        <v>2590</v>
      </c>
      <c r="B1792" t="s">
        <v>2447</v>
      </c>
      <c r="C1792" t="s">
        <v>2439</v>
      </c>
      <c r="D1792" t="str">
        <f t="shared" si="29"/>
        <v>GS199903</v>
      </c>
    </row>
    <row r="1793" spans="1:4" x14ac:dyDescent="0.25">
      <c r="A1793" t="s">
        <v>2590</v>
      </c>
      <c r="B1793" t="s">
        <v>2448</v>
      </c>
      <c r="C1793" t="s">
        <v>2439</v>
      </c>
      <c r="D1793" t="str">
        <f t="shared" si="29"/>
        <v>GS199904</v>
      </c>
    </row>
    <row r="1794" spans="1:4" x14ac:dyDescent="0.25">
      <c r="A1794" t="s">
        <v>2590</v>
      </c>
      <c r="B1794" t="s">
        <v>2438</v>
      </c>
      <c r="C1794" t="s">
        <v>2439</v>
      </c>
      <c r="D1794" t="str">
        <f t="shared" si="29"/>
        <v>GS199905</v>
      </c>
    </row>
    <row r="1795" spans="1:4" x14ac:dyDescent="0.25">
      <c r="A1795" t="s">
        <v>2590</v>
      </c>
      <c r="B1795" t="s">
        <v>2465</v>
      </c>
      <c r="C1795" t="s">
        <v>2439</v>
      </c>
      <c r="D1795" t="str">
        <f t="shared" si="29"/>
        <v>GS199906</v>
      </c>
    </row>
    <row r="1796" spans="1:4" x14ac:dyDescent="0.25">
      <c r="A1796" t="s">
        <v>2590</v>
      </c>
      <c r="B1796" t="s">
        <v>2440</v>
      </c>
      <c r="C1796" t="s">
        <v>2439</v>
      </c>
      <c r="D1796" t="str">
        <f t="shared" si="29"/>
        <v>GS199907</v>
      </c>
    </row>
    <row r="1797" spans="1:4" x14ac:dyDescent="0.25">
      <c r="A1797" t="s">
        <v>2590</v>
      </c>
      <c r="B1797" t="s">
        <v>2467</v>
      </c>
      <c r="C1797" t="s">
        <v>2439</v>
      </c>
      <c r="D1797" t="str">
        <f t="shared" si="29"/>
        <v>GS199908</v>
      </c>
    </row>
    <row r="1798" spans="1:4" x14ac:dyDescent="0.25">
      <c r="A1798" t="s">
        <v>2590</v>
      </c>
      <c r="B1798" t="s">
        <v>2441</v>
      </c>
      <c r="C1798" t="s">
        <v>2439</v>
      </c>
      <c r="D1798" t="str">
        <f t="shared" si="29"/>
        <v>GS199909</v>
      </c>
    </row>
    <row r="1799" spans="1:4" x14ac:dyDescent="0.25">
      <c r="A1799" t="s">
        <v>2590</v>
      </c>
      <c r="B1799" t="s">
        <v>2473</v>
      </c>
      <c r="C1799" t="s">
        <v>2439</v>
      </c>
      <c r="D1799" t="str">
        <f t="shared" si="29"/>
        <v>GS199910</v>
      </c>
    </row>
    <row r="1800" spans="1:4" x14ac:dyDescent="0.25">
      <c r="A1800" t="s">
        <v>2591</v>
      </c>
      <c r="B1800" t="s">
        <v>2441</v>
      </c>
      <c r="C1800" t="s">
        <v>2439</v>
      </c>
      <c r="D1800" t="str">
        <f t="shared" si="29"/>
        <v>GS200109</v>
      </c>
    </row>
    <row r="1801" spans="1:4" x14ac:dyDescent="0.25">
      <c r="A1801" t="s">
        <v>2591</v>
      </c>
      <c r="B1801" t="s">
        <v>2442</v>
      </c>
      <c r="C1801" t="s">
        <v>2439</v>
      </c>
      <c r="D1801" t="str">
        <f t="shared" si="29"/>
        <v>GS200111</v>
      </c>
    </row>
    <row r="1802" spans="1:4" x14ac:dyDescent="0.25">
      <c r="A1802" t="s">
        <v>2591</v>
      </c>
      <c r="B1802" t="s">
        <v>2443</v>
      </c>
      <c r="C1802" t="s">
        <v>2439</v>
      </c>
      <c r="D1802" t="str">
        <f t="shared" si="29"/>
        <v>GS200112</v>
      </c>
    </row>
    <row r="1803" spans="1:4" x14ac:dyDescent="0.25">
      <c r="A1803" t="s">
        <v>2591</v>
      </c>
      <c r="B1803" t="s">
        <v>2445</v>
      </c>
      <c r="C1803" t="s">
        <v>2449</v>
      </c>
      <c r="D1803" t="str">
        <f t="shared" si="29"/>
        <v>NH200102</v>
      </c>
    </row>
    <row r="1804" spans="1:4" x14ac:dyDescent="0.25">
      <c r="A1804" t="s">
        <v>2591</v>
      </c>
      <c r="B1804" t="s">
        <v>2447</v>
      </c>
      <c r="C1804" t="s">
        <v>2449</v>
      </c>
      <c r="D1804" t="str">
        <f t="shared" si="29"/>
        <v>NH200103</v>
      </c>
    </row>
    <row r="1805" spans="1:4" x14ac:dyDescent="0.25">
      <c r="A1805" t="s">
        <v>2591</v>
      </c>
      <c r="B1805" t="s">
        <v>2445</v>
      </c>
      <c r="C1805" t="s">
        <v>2446</v>
      </c>
      <c r="D1805" t="str">
        <f t="shared" si="29"/>
        <v>NO200102</v>
      </c>
    </row>
    <row r="1806" spans="1:4" x14ac:dyDescent="0.25">
      <c r="A1806" t="s">
        <v>2591</v>
      </c>
      <c r="B1806" t="s">
        <v>2447</v>
      </c>
      <c r="C1806" t="s">
        <v>2446</v>
      </c>
      <c r="D1806" t="str">
        <f t="shared" si="29"/>
        <v>NO200103</v>
      </c>
    </row>
    <row r="1807" spans="1:4" x14ac:dyDescent="0.25">
      <c r="A1807" t="s">
        <v>2591</v>
      </c>
      <c r="B1807" t="s">
        <v>2448</v>
      </c>
      <c r="C1807" t="s">
        <v>2446</v>
      </c>
      <c r="D1807" t="str">
        <f t="shared" si="29"/>
        <v>NO200104</v>
      </c>
    </row>
    <row r="1808" spans="1:4" x14ac:dyDescent="0.25">
      <c r="A1808" t="s">
        <v>2591</v>
      </c>
      <c r="B1808" t="s">
        <v>2447</v>
      </c>
      <c r="C1808" t="s">
        <v>2452</v>
      </c>
      <c r="D1808" t="str">
        <f t="shared" si="29"/>
        <v>NT200103</v>
      </c>
    </row>
    <row r="1809" spans="1:4" x14ac:dyDescent="0.25">
      <c r="A1809" t="s">
        <v>2591</v>
      </c>
      <c r="B1809" t="s">
        <v>2448</v>
      </c>
      <c r="C1809" t="s">
        <v>2452</v>
      </c>
      <c r="D1809" t="str">
        <f t="shared" si="29"/>
        <v>NT200104</v>
      </c>
    </row>
    <row r="1810" spans="1:4" x14ac:dyDescent="0.25">
      <c r="A1810" t="s">
        <v>2592</v>
      </c>
      <c r="B1810" t="s">
        <v>2438</v>
      </c>
      <c r="C1810" t="s">
        <v>2439</v>
      </c>
      <c r="D1810" t="str">
        <f t="shared" si="29"/>
        <v>GS200305</v>
      </c>
    </row>
    <row r="1811" spans="1:4" x14ac:dyDescent="0.25">
      <c r="A1811" t="s">
        <v>2592</v>
      </c>
      <c r="B1811" t="s">
        <v>2440</v>
      </c>
      <c r="C1811" t="s">
        <v>2439</v>
      </c>
      <c r="D1811" t="str">
        <f t="shared" si="29"/>
        <v>GS200307</v>
      </c>
    </row>
    <row r="1812" spans="1:4" x14ac:dyDescent="0.25">
      <c r="A1812" t="s">
        <v>2592</v>
      </c>
      <c r="B1812" t="s">
        <v>2441</v>
      </c>
      <c r="C1812" t="s">
        <v>2439</v>
      </c>
      <c r="D1812" t="str">
        <f t="shared" si="29"/>
        <v>GS200309</v>
      </c>
    </row>
    <row r="1813" spans="1:4" x14ac:dyDescent="0.25">
      <c r="A1813" t="s">
        <v>2592</v>
      </c>
      <c r="B1813" t="s">
        <v>2442</v>
      </c>
      <c r="C1813" t="s">
        <v>2439</v>
      </c>
      <c r="D1813" t="str">
        <f t="shared" si="29"/>
        <v>GS200311</v>
      </c>
    </row>
    <row r="1814" spans="1:4" x14ac:dyDescent="0.25">
      <c r="A1814" t="s">
        <v>2592</v>
      </c>
      <c r="B1814" t="s">
        <v>2443</v>
      </c>
      <c r="C1814" t="s">
        <v>2439</v>
      </c>
      <c r="D1814" t="str">
        <f t="shared" si="29"/>
        <v>GS200312</v>
      </c>
    </row>
    <row r="1815" spans="1:4" x14ac:dyDescent="0.25">
      <c r="A1815" t="s">
        <v>2592</v>
      </c>
      <c r="B1815" t="s">
        <v>2444</v>
      </c>
      <c r="C1815" t="s">
        <v>2439</v>
      </c>
      <c r="D1815" t="str">
        <f t="shared" si="29"/>
        <v>GS200313</v>
      </c>
    </row>
    <row r="1816" spans="1:4" x14ac:dyDescent="0.25">
      <c r="A1816" t="s">
        <v>2592</v>
      </c>
      <c r="B1816" t="s">
        <v>2445</v>
      </c>
      <c r="C1816" t="s">
        <v>2449</v>
      </c>
      <c r="D1816" t="str">
        <f t="shared" si="29"/>
        <v>NH200302</v>
      </c>
    </row>
    <row r="1817" spans="1:4" x14ac:dyDescent="0.25">
      <c r="A1817" t="s">
        <v>2592</v>
      </c>
      <c r="B1817" t="s">
        <v>2447</v>
      </c>
      <c r="C1817" t="s">
        <v>2449</v>
      </c>
      <c r="D1817" t="str">
        <f t="shared" si="29"/>
        <v>NH200303</v>
      </c>
    </row>
    <row r="1818" spans="1:4" x14ac:dyDescent="0.25">
      <c r="A1818" t="s">
        <v>2592</v>
      </c>
      <c r="B1818" t="s">
        <v>2448</v>
      </c>
      <c r="C1818" t="s">
        <v>2449</v>
      </c>
      <c r="D1818" t="str">
        <f t="shared" si="29"/>
        <v>NH200304</v>
      </c>
    </row>
    <row r="1819" spans="1:4" x14ac:dyDescent="0.25">
      <c r="A1819" t="s">
        <v>2592</v>
      </c>
      <c r="B1819" t="s">
        <v>2445</v>
      </c>
      <c r="C1819" t="s">
        <v>2481</v>
      </c>
      <c r="D1819" t="str">
        <f t="shared" si="29"/>
        <v>NM200302</v>
      </c>
    </row>
    <row r="1820" spans="1:4" x14ac:dyDescent="0.25">
      <c r="A1820" t="s">
        <v>2592</v>
      </c>
      <c r="B1820" t="s">
        <v>2447</v>
      </c>
      <c r="C1820" t="s">
        <v>2481</v>
      </c>
      <c r="D1820" t="str">
        <f t="shared" si="29"/>
        <v>NM200303</v>
      </c>
    </row>
    <row r="1821" spans="1:4" x14ac:dyDescent="0.25">
      <c r="A1821" t="s">
        <v>2592</v>
      </c>
      <c r="B1821" t="s">
        <v>2448</v>
      </c>
      <c r="C1821" t="s">
        <v>2481</v>
      </c>
      <c r="D1821" t="str">
        <f t="shared" si="29"/>
        <v>NM200304</v>
      </c>
    </row>
    <row r="1822" spans="1:4" x14ac:dyDescent="0.25">
      <c r="A1822" t="s">
        <v>2592</v>
      </c>
      <c r="B1822" t="s">
        <v>2445</v>
      </c>
      <c r="C1822" t="s">
        <v>2446</v>
      </c>
      <c r="D1822" t="str">
        <f t="shared" si="29"/>
        <v>NO200302</v>
      </c>
    </row>
    <row r="1823" spans="1:4" x14ac:dyDescent="0.25">
      <c r="A1823" t="s">
        <v>2592</v>
      </c>
      <c r="B1823" t="s">
        <v>2447</v>
      </c>
      <c r="C1823" t="s">
        <v>2446</v>
      </c>
      <c r="D1823" t="str">
        <f t="shared" si="29"/>
        <v>NO200303</v>
      </c>
    </row>
    <row r="1824" spans="1:4" x14ac:dyDescent="0.25">
      <c r="A1824" t="s">
        <v>2592</v>
      </c>
      <c r="B1824" t="s">
        <v>2448</v>
      </c>
      <c r="C1824" t="s">
        <v>2446</v>
      </c>
      <c r="D1824" t="str">
        <f t="shared" si="29"/>
        <v>NO200304</v>
      </c>
    </row>
    <row r="1825" spans="1:4" x14ac:dyDescent="0.25">
      <c r="A1825" t="s">
        <v>2592</v>
      </c>
      <c r="B1825" t="s">
        <v>2438</v>
      </c>
      <c r="C1825" t="s">
        <v>2446</v>
      </c>
      <c r="D1825" t="str">
        <f t="shared" si="29"/>
        <v>NO200305</v>
      </c>
    </row>
    <row r="1826" spans="1:4" x14ac:dyDescent="0.25">
      <c r="A1826" t="s">
        <v>2592</v>
      </c>
      <c r="B1826" t="s">
        <v>2445</v>
      </c>
      <c r="C1826" t="s">
        <v>2452</v>
      </c>
      <c r="D1826" t="str">
        <f t="shared" si="29"/>
        <v>NT200302</v>
      </c>
    </row>
    <row r="1827" spans="1:4" x14ac:dyDescent="0.25">
      <c r="A1827" t="s">
        <v>2592</v>
      </c>
      <c r="B1827" t="s">
        <v>2447</v>
      </c>
      <c r="C1827" t="s">
        <v>2452</v>
      </c>
      <c r="D1827" t="str">
        <f t="shared" si="29"/>
        <v>NT200303</v>
      </c>
    </row>
    <row r="1828" spans="1:4" x14ac:dyDescent="0.25">
      <c r="A1828" t="s">
        <v>2592</v>
      </c>
      <c r="B1828" t="s">
        <v>2448</v>
      </c>
      <c r="C1828" t="s">
        <v>2452</v>
      </c>
      <c r="D1828" t="str">
        <f t="shared" si="29"/>
        <v>NT200304</v>
      </c>
    </row>
    <row r="1829" spans="1:4" x14ac:dyDescent="0.25">
      <c r="A1829" t="s">
        <v>2592</v>
      </c>
      <c r="B1829" t="s">
        <v>2438</v>
      </c>
      <c r="C1829" t="s">
        <v>2452</v>
      </c>
      <c r="D1829" t="str">
        <f t="shared" si="29"/>
        <v>NT200305</v>
      </c>
    </row>
    <row r="1830" spans="1:4" x14ac:dyDescent="0.25">
      <c r="A1830" t="s">
        <v>2593</v>
      </c>
      <c r="B1830" t="s">
        <v>2447</v>
      </c>
      <c r="C1830" t="s">
        <v>2439</v>
      </c>
      <c r="D1830" t="str">
        <f t="shared" si="29"/>
        <v>GS200503</v>
      </c>
    </row>
    <row r="1831" spans="1:4" x14ac:dyDescent="0.25">
      <c r="A1831" t="s">
        <v>2593</v>
      </c>
      <c r="B1831" t="s">
        <v>2448</v>
      </c>
      <c r="C1831" t="s">
        <v>2439</v>
      </c>
      <c r="D1831" t="str">
        <f t="shared" si="29"/>
        <v>GS200504</v>
      </c>
    </row>
    <row r="1832" spans="1:4" x14ac:dyDescent="0.25">
      <c r="A1832" t="s">
        <v>2593</v>
      </c>
      <c r="B1832" t="s">
        <v>2438</v>
      </c>
      <c r="C1832" t="s">
        <v>2439</v>
      </c>
      <c r="D1832" t="str">
        <f t="shared" si="29"/>
        <v>GS200505</v>
      </c>
    </row>
    <row r="1833" spans="1:4" x14ac:dyDescent="0.25">
      <c r="A1833" t="s">
        <v>2593</v>
      </c>
      <c r="B1833" t="s">
        <v>2465</v>
      </c>
      <c r="C1833" t="s">
        <v>2439</v>
      </c>
      <c r="D1833" t="str">
        <f t="shared" si="29"/>
        <v>GS200506</v>
      </c>
    </row>
    <row r="1834" spans="1:4" x14ac:dyDescent="0.25">
      <c r="A1834" t="s">
        <v>2593</v>
      </c>
      <c r="B1834" t="s">
        <v>2440</v>
      </c>
      <c r="C1834" t="s">
        <v>2439</v>
      </c>
      <c r="D1834" t="str">
        <f t="shared" si="29"/>
        <v>GS200507</v>
      </c>
    </row>
    <row r="1835" spans="1:4" x14ac:dyDescent="0.25">
      <c r="A1835" t="s">
        <v>2593</v>
      </c>
      <c r="B1835" t="s">
        <v>2467</v>
      </c>
      <c r="C1835" t="s">
        <v>2439</v>
      </c>
      <c r="D1835" t="str">
        <f t="shared" si="29"/>
        <v>GS200508</v>
      </c>
    </row>
    <row r="1836" spans="1:4" x14ac:dyDescent="0.25">
      <c r="A1836" t="s">
        <v>2593</v>
      </c>
      <c r="B1836" t="s">
        <v>2441</v>
      </c>
      <c r="C1836" t="s">
        <v>2439</v>
      </c>
      <c r="D1836" t="str">
        <f t="shared" ref="D1836:D1899" si="30">C1836&amp;A1836&amp;B1836</f>
        <v>GS200509</v>
      </c>
    </row>
    <row r="1837" spans="1:4" x14ac:dyDescent="0.25">
      <c r="A1837" t="s">
        <v>2593</v>
      </c>
      <c r="B1837" t="s">
        <v>2450</v>
      </c>
      <c r="C1837" t="s">
        <v>2459</v>
      </c>
      <c r="D1837" t="str">
        <f t="shared" si="30"/>
        <v>NC200501</v>
      </c>
    </row>
    <row r="1838" spans="1:4" x14ac:dyDescent="0.25">
      <c r="A1838" t="s">
        <v>2593</v>
      </c>
      <c r="B1838" t="s">
        <v>2445</v>
      </c>
      <c r="C1838" t="s">
        <v>2459</v>
      </c>
      <c r="D1838" t="str">
        <f t="shared" si="30"/>
        <v>NC200502</v>
      </c>
    </row>
    <row r="1839" spans="1:4" x14ac:dyDescent="0.25">
      <c r="A1839" t="s">
        <v>2593</v>
      </c>
      <c r="B1839" t="s">
        <v>2447</v>
      </c>
      <c r="C1839" t="s">
        <v>2459</v>
      </c>
      <c r="D1839" t="str">
        <f t="shared" si="30"/>
        <v>NC200503</v>
      </c>
    </row>
    <row r="1840" spans="1:4" x14ac:dyDescent="0.25">
      <c r="A1840" t="s">
        <v>2593</v>
      </c>
      <c r="B1840" t="s">
        <v>2450</v>
      </c>
      <c r="C1840" t="s">
        <v>2470</v>
      </c>
      <c r="D1840" t="str">
        <f t="shared" si="30"/>
        <v>NG200501</v>
      </c>
    </row>
    <row r="1841" spans="1:4" x14ac:dyDescent="0.25">
      <c r="A1841" t="s">
        <v>2593</v>
      </c>
      <c r="B1841" t="s">
        <v>2445</v>
      </c>
      <c r="C1841" t="s">
        <v>2470</v>
      </c>
      <c r="D1841" t="str">
        <f t="shared" si="30"/>
        <v>NG200502</v>
      </c>
    </row>
    <row r="1842" spans="1:4" x14ac:dyDescent="0.25">
      <c r="A1842" t="s">
        <v>2593</v>
      </c>
      <c r="B1842" t="s">
        <v>2447</v>
      </c>
      <c r="C1842" t="s">
        <v>2470</v>
      </c>
      <c r="D1842" t="str">
        <f t="shared" si="30"/>
        <v>NG200503</v>
      </c>
    </row>
    <row r="1843" spans="1:4" x14ac:dyDescent="0.25">
      <c r="A1843" t="s">
        <v>2593</v>
      </c>
      <c r="B1843" t="s">
        <v>2448</v>
      </c>
      <c r="C1843" t="s">
        <v>2470</v>
      </c>
      <c r="D1843" t="str">
        <f t="shared" si="30"/>
        <v>NG200504</v>
      </c>
    </row>
    <row r="1844" spans="1:4" x14ac:dyDescent="0.25">
      <c r="A1844" t="s">
        <v>2593</v>
      </c>
      <c r="B1844" t="s">
        <v>2450</v>
      </c>
      <c r="C1844" t="s">
        <v>2503</v>
      </c>
      <c r="D1844" t="str">
        <f t="shared" si="30"/>
        <v>NJ200501</v>
      </c>
    </row>
    <row r="1845" spans="1:4" x14ac:dyDescent="0.25">
      <c r="A1845" t="s">
        <v>2593</v>
      </c>
      <c r="B1845" t="s">
        <v>2445</v>
      </c>
      <c r="C1845" t="s">
        <v>2503</v>
      </c>
      <c r="D1845" t="str">
        <f t="shared" si="30"/>
        <v>NJ200502</v>
      </c>
    </row>
    <row r="1846" spans="1:4" x14ac:dyDescent="0.25">
      <c r="A1846" t="s">
        <v>2593</v>
      </c>
      <c r="B1846" t="s">
        <v>2447</v>
      </c>
      <c r="C1846" t="s">
        <v>2503</v>
      </c>
      <c r="D1846" t="str">
        <f t="shared" si="30"/>
        <v>NJ200503</v>
      </c>
    </row>
    <row r="1847" spans="1:4" x14ac:dyDescent="0.25">
      <c r="A1847" t="s">
        <v>2594</v>
      </c>
      <c r="B1847" t="s">
        <v>2441</v>
      </c>
      <c r="C1847" t="s">
        <v>2439</v>
      </c>
      <c r="D1847" t="str">
        <f t="shared" si="30"/>
        <v>GS201009</v>
      </c>
    </row>
    <row r="1848" spans="1:4" x14ac:dyDescent="0.25">
      <c r="A1848" t="s">
        <v>2594</v>
      </c>
      <c r="B1848" t="s">
        <v>2442</v>
      </c>
      <c r="C1848" t="s">
        <v>2439</v>
      </c>
      <c r="D1848" t="str">
        <f t="shared" si="30"/>
        <v>GS201011</v>
      </c>
    </row>
    <row r="1849" spans="1:4" x14ac:dyDescent="0.25">
      <c r="A1849" t="s">
        <v>2594</v>
      </c>
      <c r="B1849" t="s">
        <v>2443</v>
      </c>
      <c r="C1849" t="s">
        <v>2439</v>
      </c>
      <c r="D1849" t="str">
        <f t="shared" si="30"/>
        <v>GS201012</v>
      </c>
    </row>
    <row r="1850" spans="1:4" x14ac:dyDescent="0.25">
      <c r="A1850" t="s">
        <v>2594</v>
      </c>
      <c r="B1850" t="s">
        <v>2444</v>
      </c>
      <c r="C1850" t="s">
        <v>2439</v>
      </c>
      <c r="D1850" t="str">
        <f t="shared" si="30"/>
        <v>GS201013</v>
      </c>
    </row>
    <row r="1851" spans="1:4" x14ac:dyDescent="0.25">
      <c r="A1851" t="s">
        <v>2594</v>
      </c>
      <c r="B1851" t="s">
        <v>2447</v>
      </c>
      <c r="C1851" t="s">
        <v>2451</v>
      </c>
      <c r="D1851" t="str">
        <f t="shared" si="30"/>
        <v>DA201003</v>
      </c>
    </row>
    <row r="1852" spans="1:4" x14ac:dyDescent="0.25">
      <c r="A1852" t="s">
        <v>2594</v>
      </c>
      <c r="B1852" t="s">
        <v>2448</v>
      </c>
      <c r="C1852" t="s">
        <v>2451</v>
      </c>
      <c r="D1852" t="str">
        <f t="shared" si="30"/>
        <v>DA201004</v>
      </c>
    </row>
    <row r="1853" spans="1:4" x14ac:dyDescent="0.25">
      <c r="A1853" t="s">
        <v>2594</v>
      </c>
      <c r="B1853" t="s">
        <v>2438</v>
      </c>
      <c r="C1853" t="s">
        <v>2451</v>
      </c>
      <c r="D1853" t="str">
        <f t="shared" si="30"/>
        <v>DA201005</v>
      </c>
    </row>
    <row r="1854" spans="1:4" x14ac:dyDescent="0.25">
      <c r="A1854" t="s">
        <v>2594</v>
      </c>
      <c r="B1854" t="s">
        <v>2445</v>
      </c>
      <c r="C1854" t="s">
        <v>2449</v>
      </c>
      <c r="D1854" t="str">
        <f t="shared" si="30"/>
        <v>NH201002</v>
      </c>
    </row>
    <row r="1855" spans="1:4" x14ac:dyDescent="0.25">
      <c r="A1855" t="s">
        <v>2594</v>
      </c>
      <c r="B1855" t="s">
        <v>2447</v>
      </c>
      <c r="C1855" t="s">
        <v>2449</v>
      </c>
      <c r="D1855" t="str">
        <f t="shared" si="30"/>
        <v>NH201003</v>
      </c>
    </row>
    <row r="1856" spans="1:4" x14ac:dyDescent="0.25">
      <c r="A1856" t="s">
        <v>2594</v>
      </c>
      <c r="B1856" t="s">
        <v>2447</v>
      </c>
      <c r="C1856" t="s">
        <v>2481</v>
      </c>
      <c r="D1856" t="str">
        <f t="shared" si="30"/>
        <v>NM201003</v>
      </c>
    </row>
    <row r="1857" spans="1:4" x14ac:dyDescent="0.25">
      <c r="A1857" t="s">
        <v>2594</v>
      </c>
      <c r="B1857" t="s">
        <v>2448</v>
      </c>
      <c r="C1857" t="s">
        <v>2481</v>
      </c>
      <c r="D1857" t="str">
        <f t="shared" si="30"/>
        <v>NM201004</v>
      </c>
    </row>
    <row r="1858" spans="1:4" x14ac:dyDescent="0.25">
      <c r="A1858" t="s">
        <v>2594</v>
      </c>
      <c r="B1858" t="s">
        <v>2445</v>
      </c>
      <c r="C1858" t="s">
        <v>2446</v>
      </c>
      <c r="D1858" t="str">
        <f t="shared" si="30"/>
        <v>NO201002</v>
      </c>
    </row>
    <row r="1859" spans="1:4" x14ac:dyDescent="0.25">
      <c r="A1859" t="s">
        <v>2594</v>
      </c>
      <c r="B1859" t="s">
        <v>2447</v>
      </c>
      <c r="C1859" t="s">
        <v>2446</v>
      </c>
      <c r="D1859" t="str">
        <f t="shared" si="30"/>
        <v>NO201003</v>
      </c>
    </row>
    <row r="1860" spans="1:4" x14ac:dyDescent="0.25">
      <c r="A1860" t="s">
        <v>2594</v>
      </c>
      <c r="B1860" t="s">
        <v>2448</v>
      </c>
      <c r="C1860" t="s">
        <v>2446</v>
      </c>
      <c r="D1860" t="str">
        <f t="shared" si="30"/>
        <v>NO201004</v>
      </c>
    </row>
    <row r="1861" spans="1:4" x14ac:dyDescent="0.25">
      <c r="A1861" t="s">
        <v>2594</v>
      </c>
      <c r="B1861" t="s">
        <v>2448</v>
      </c>
      <c r="C1861" t="s">
        <v>2446</v>
      </c>
      <c r="D1861" t="str">
        <f t="shared" si="30"/>
        <v>NO201004</v>
      </c>
    </row>
    <row r="1862" spans="1:4" x14ac:dyDescent="0.25">
      <c r="A1862" t="s">
        <v>2594</v>
      </c>
      <c r="B1862" t="s">
        <v>2438</v>
      </c>
      <c r="C1862" t="s">
        <v>2446</v>
      </c>
      <c r="D1862" t="str">
        <f t="shared" si="30"/>
        <v>NO201005</v>
      </c>
    </row>
    <row r="1863" spans="1:4" x14ac:dyDescent="0.25">
      <c r="A1863" t="s">
        <v>2594</v>
      </c>
      <c r="B1863" t="s">
        <v>2445</v>
      </c>
      <c r="C1863" t="s">
        <v>2452</v>
      </c>
      <c r="D1863" t="str">
        <f t="shared" si="30"/>
        <v>NT201002</v>
      </c>
    </row>
    <row r="1864" spans="1:4" x14ac:dyDescent="0.25">
      <c r="A1864" t="s">
        <v>2594</v>
      </c>
      <c r="B1864" t="s">
        <v>2447</v>
      </c>
      <c r="C1864" t="s">
        <v>2452</v>
      </c>
      <c r="D1864" t="str">
        <f t="shared" si="30"/>
        <v>NT201003</v>
      </c>
    </row>
    <row r="1865" spans="1:4" x14ac:dyDescent="0.25">
      <c r="A1865" t="s">
        <v>2594</v>
      </c>
      <c r="B1865" t="s">
        <v>2448</v>
      </c>
      <c r="C1865" t="s">
        <v>2452</v>
      </c>
      <c r="D1865" t="str">
        <f t="shared" si="30"/>
        <v>NT201004</v>
      </c>
    </row>
    <row r="1866" spans="1:4" x14ac:dyDescent="0.25">
      <c r="A1866" t="s">
        <v>2594</v>
      </c>
      <c r="B1866" t="s">
        <v>2438</v>
      </c>
      <c r="C1866" t="s">
        <v>2452</v>
      </c>
      <c r="D1866" t="str">
        <f t="shared" si="30"/>
        <v>NT201005</v>
      </c>
    </row>
    <row r="1867" spans="1:4" x14ac:dyDescent="0.25">
      <c r="A1867" t="s">
        <v>2595</v>
      </c>
      <c r="B1867" t="s">
        <v>2438</v>
      </c>
      <c r="C1867" t="s">
        <v>2439</v>
      </c>
      <c r="D1867" t="str">
        <f t="shared" si="30"/>
        <v>GS203005</v>
      </c>
    </row>
    <row r="1868" spans="1:4" x14ac:dyDescent="0.25">
      <c r="A1868" t="s">
        <v>2595</v>
      </c>
      <c r="B1868" t="s">
        <v>2440</v>
      </c>
      <c r="C1868" t="s">
        <v>2439</v>
      </c>
      <c r="D1868" t="str">
        <f t="shared" si="30"/>
        <v>GS203007</v>
      </c>
    </row>
    <row r="1869" spans="1:4" x14ac:dyDescent="0.25">
      <c r="A1869" t="s">
        <v>2595</v>
      </c>
      <c r="B1869" t="s">
        <v>2441</v>
      </c>
      <c r="C1869" t="s">
        <v>2439</v>
      </c>
      <c r="D1869" t="str">
        <f t="shared" si="30"/>
        <v>GS203009</v>
      </c>
    </row>
    <row r="1870" spans="1:4" x14ac:dyDescent="0.25">
      <c r="A1870" t="s">
        <v>2595</v>
      </c>
      <c r="B1870" t="s">
        <v>2442</v>
      </c>
      <c r="C1870" t="s">
        <v>2439</v>
      </c>
      <c r="D1870" t="str">
        <f t="shared" si="30"/>
        <v>GS203011</v>
      </c>
    </row>
    <row r="1871" spans="1:4" x14ac:dyDescent="0.25">
      <c r="A1871" t="s">
        <v>2595</v>
      </c>
      <c r="B1871" t="s">
        <v>2443</v>
      </c>
      <c r="C1871" t="s">
        <v>2439</v>
      </c>
      <c r="D1871" t="str">
        <f t="shared" si="30"/>
        <v>GS203012</v>
      </c>
    </row>
    <row r="1872" spans="1:4" x14ac:dyDescent="0.25">
      <c r="A1872" t="s">
        <v>2595</v>
      </c>
      <c r="B1872" t="s">
        <v>2444</v>
      </c>
      <c r="C1872" t="s">
        <v>2439</v>
      </c>
      <c r="D1872" t="str">
        <f t="shared" si="30"/>
        <v>GS203013</v>
      </c>
    </row>
    <row r="1873" spans="1:4" x14ac:dyDescent="0.25">
      <c r="A1873" t="s">
        <v>2595</v>
      </c>
      <c r="B1873" t="s">
        <v>2445</v>
      </c>
      <c r="C1873" t="s">
        <v>2481</v>
      </c>
      <c r="D1873" t="str">
        <f t="shared" si="30"/>
        <v>NM203002</v>
      </c>
    </row>
    <row r="1874" spans="1:4" x14ac:dyDescent="0.25">
      <c r="A1874" t="s">
        <v>2595</v>
      </c>
      <c r="B1874" t="s">
        <v>2447</v>
      </c>
      <c r="C1874" t="s">
        <v>2481</v>
      </c>
      <c r="D1874" t="str">
        <f t="shared" si="30"/>
        <v>NM203003</v>
      </c>
    </row>
    <row r="1875" spans="1:4" x14ac:dyDescent="0.25">
      <c r="A1875" t="s">
        <v>2595</v>
      </c>
      <c r="B1875" t="s">
        <v>2448</v>
      </c>
      <c r="C1875" t="s">
        <v>2481</v>
      </c>
      <c r="D1875" t="str">
        <f t="shared" si="30"/>
        <v>NM203004</v>
      </c>
    </row>
    <row r="1876" spans="1:4" x14ac:dyDescent="0.25">
      <c r="A1876" t="s">
        <v>2595</v>
      </c>
      <c r="B1876" t="s">
        <v>2445</v>
      </c>
      <c r="C1876" t="s">
        <v>2446</v>
      </c>
      <c r="D1876" t="str">
        <f t="shared" si="30"/>
        <v>NO203002</v>
      </c>
    </row>
    <row r="1877" spans="1:4" x14ac:dyDescent="0.25">
      <c r="A1877" t="s">
        <v>2595</v>
      </c>
      <c r="B1877" t="s">
        <v>2447</v>
      </c>
      <c r="C1877" t="s">
        <v>2446</v>
      </c>
      <c r="D1877" t="str">
        <f t="shared" si="30"/>
        <v>NO203003</v>
      </c>
    </row>
    <row r="1878" spans="1:4" x14ac:dyDescent="0.25">
      <c r="A1878" t="s">
        <v>2595</v>
      </c>
      <c r="B1878" t="s">
        <v>2448</v>
      </c>
      <c r="C1878" t="s">
        <v>2446</v>
      </c>
      <c r="D1878" t="str">
        <f t="shared" si="30"/>
        <v>NO203004</v>
      </c>
    </row>
    <row r="1879" spans="1:4" x14ac:dyDescent="0.25">
      <c r="A1879" t="s">
        <v>2595</v>
      </c>
      <c r="B1879" t="s">
        <v>2438</v>
      </c>
      <c r="C1879" t="s">
        <v>2446</v>
      </c>
      <c r="D1879" t="str">
        <f t="shared" si="30"/>
        <v>NO203005</v>
      </c>
    </row>
    <row r="1880" spans="1:4" x14ac:dyDescent="0.25">
      <c r="A1880" t="s">
        <v>2596</v>
      </c>
      <c r="B1880" t="s">
        <v>2441</v>
      </c>
      <c r="C1880" t="s">
        <v>2439</v>
      </c>
      <c r="D1880" t="str">
        <f t="shared" si="30"/>
        <v>GS203209</v>
      </c>
    </row>
    <row r="1881" spans="1:4" x14ac:dyDescent="0.25">
      <c r="A1881" t="s">
        <v>2596</v>
      </c>
      <c r="B1881" t="s">
        <v>2442</v>
      </c>
      <c r="C1881" t="s">
        <v>2439</v>
      </c>
      <c r="D1881" t="str">
        <f t="shared" si="30"/>
        <v>GS203211</v>
      </c>
    </row>
    <row r="1882" spans="1:4" x14ac:dyDescent="0.25">
      <c r="A1882" t="s">
        <v>2596</v>
      </c>
      <c r="B1882" t="s">
        <v>2443</v>
      </c>
      <c r="C1882" t="s">
        <v>2439</v>
      </c>
      <c r="D1882" t="str">
        <f t="shared" si="30"/>
        <v>GS203212</v>
      </c>
    </row>
    <row r="1883" spans="1:4" x14ac:dyDescent="0.25">
      <c r="A1883" t="s">
        <v>2596</v>
      </c>
      <c r="B1883" t="s">
        <v>2447</v>
      </c>
      <c r="C1883" t="s">
        <v>2452</v>
      </c>
      <c r="D1883" t="str">
        <f t="shared" si="30"/>
        <v>NT203203</v>
      </c>
    </row>
    <row r="1884" spans="1:4" x14ac:dyDescent="0.25">
      <c r="A1884" t="s">
        <v>2596</v>
      </c>
      <c r="B1884" t="s">
        <v>2448</v>
      </c>
      <c r="C1884" t="s">
        <v>2452</v>
      </c>
      <c r="D1884" t="str">
        <f t="shared" si="30"/>
        <v>NT203204</v>
      </c>
    </row>
    <row r="1885" spans="1:4" x14ac:dyDescent="0.25">
      <c r="A1885" t="s">
        <v>2597</v>
      </c>
      <c r="B1885" t="s">
        <v>2447</v>
      </c>
      <c r="C1885" t="s">
        <v>2439</v>
      </c>
      <c r="D1885" t="str">
        <f t="shared" si="30"/>
        <v>GS209903</v>
      </c>
    </row>
    <row r="1886" spans="1:4" x14ac:dyDescent="0.25">
      <c r="A1886" t="s">
        <v>2597</v>
      </c>
      <c r="B1886" t="s">
        <v>2448</v>
      </c>
      <c r="C1886" t="s">
        <v>2439</v>
      </c>
      <c r="D1886" t="str">
        <f t="shared" si="30"/>
        <v>GS209904</v>
      </c>
    </row>
    <row r="1887" spans="1:4" x14ac:dyDescent="0.25">
      <c r="A1887" t="s">
        <v>2597</v>
      </c>
      <c r="B1887" t="s">
        <v>2438</v>
      </c>
      <c r="C1887" t="s">
        <v>2439</v>
      </c>
      <c r="D1887" t="str">
        <f t="shared" si="30"/>
        <v>GS209905</v>
      </c>
    </row>
    <row r="1888" spans="1:4" x14ac:dyDescent="0.25">
      <c r="A1888" t="s">
        <v>2597</v>
      </c>
      <c r="B1888" t="s">
        <v>2465</v>
      </c>
      <c r="C1888" t="s">
        <v>2439</v>
      </c>
      <c r="D1888" t="str">
        <f t="shared" si="30"/>
        <v>GS209906</v>
      </c>
    </row>
    <row r="1889" spans="1:4" x14ac:dyDescent="0.25">
      <c r="A1889" t="s">
        <v>2597</v>
      </c>
      <c r="B1889" t="s">
        <v>2440</v>
      </c>
      <c r="C1889" t="s">
        <v>2439</v>
      </c>
      <c r="D1889" t="str">
        <f t="shared" si="30"/>
        <v>GS209907</v>
      </c>
    </row>
    <row r="1890" spans="1:4" x14ac:dyDescent="0.25">
      <c r="A1890" t="s">
        <v>2597</v>
      </c>
      <c r="B1890" t="s">
        <v>2467</v>
      </c>
      <c r="C1890" t="s">
        <v>2439</v>
      </c>
      <c r="D1890" t="str">
        <f t="shared" si="30"/>
        <v>GS209908</v>
      </c>
    </row>
    <row r="1891" spans="1:4" x14ac:dyDescent="0.25">
      <c r="A1891" t="s">
        <v>2597</v>
      </c>
      <c r="B1891" t="s">
        <v>2441</v>
      </c>
      <c r="C1891" t="s">
        <v>2439</v>
      </c>
      <c r="D1891" t="str">
        <f t="shared" si="30"/>
        <v>GS209909</v>
      </c>
    </row>
    <row r="1892" spans="1:4" x14ac:dyDescent="0.25">
      <c r="A1892" t="s">
        <v>2597</v>
      </c>
      <c r="B1892" t="s">
        <v>2473</v>
      </c>
      <c r="C1892" t="s">
        <v>2439</v>
      </c>
      <c r="D1892" t="str">
        <f t="shared" si="30"/>
        <v>GS209910</v>
      </c>
    </row>
    <row r="1893" spans="1:4" x14ac:dyDescent="0.25">
      <c r="A1893" t="s">
        <v>2598</v>
      </c>
      <c r="B1893" t="s">
        <v>2441</v>
      </c>
      <c r="C1893" t="s">
        <v>2439</v>
      </c>
      <c r="D1893" t="str">
        <f t="shared" si="30"/>
        <v>GS210109</v>
      </c>
    </row>
    <row r="1894" spans="1:4" x14ac:dyDescent="0.25">
      <c r="A1894" t="s">
        <v>2598</v>
      </c>
      <c r="B1894" t="s">
        <v>2442</v>
      </c>
      <c r="C1894" t="s">
        <v>2439</v>
      </c>
      <c r="D1894" t="str">
        <f t="shared" si="30"/>
        <v>GS210111</v>
      </c>
    </row>
    <row r="1895" spans="1:4" x14ac:dyDescent="0.25">
      <c r="A1895" t="s">
        <v>2598</v>
      </c>
      <c r="B1895" t="s">
        <v>2443</v>
      </c>
      <c r="C1895" t="s">
        <v>2439</v>
      </c>
      <c r="D1895" t="str">
        <f t="shared" si="30"/>
        <v>GS210112</v>
      </c>
    </row>
    <row r="1896" spans="1:4" x14ac:dyDescent="0.25">
      <c r="A1896" t="s">
        <v>2598</v>
      </c>
      <c r="B1896" t="s">
        <v>2444</v>
      </c>
      <c r="C1896" t="s">
        <v>2439</v>
      </c>
      <c r="D1896" t="str">
        <f t="shared" si="30"/>
        <v>GS210113</v>
      </c>
    </row>
    <row r="1897" spans="1:4" x14ac:dyDescent="0.25">
      <c r="A1897" t="s">
        <v>2598</v>
      </c>
      <c r="B1897" t="s">
        <v>2447</v>
      </c>
      <c r="C1897" t="s">
        <v>2481</v>
      </c>
      <c r="D1897" t="str">
        <f t="shared" si="30"/>
        <v>NM210103</v>
      </c>
    </row>
    <row r="1898" spans="1:4" x14ac:dyDescent="0.25">
      <c r="A1898" t="s">
        <v>2598</v>
      </c>
      <c r="B1898" t="s">
        <v>2448</v>
      </c>
      <c r="C1898" t="s">
        <v>2481</v>
      </c>
      <c r="D1898" t="str">
        <f t="shared" si="30"/>
        <v>NM210104</v>
      </c>
    </row>
    <row r="1899" spans="1:4" x14ac:dyDescent="0.25">
      <c r="A1899" t="s">
        <v>2598</v>
      </c>
      <c r="B1899" t="s">
        <v>2445</v>
      </c>
      <c r="C1899" t="s">
        <v>2446</v>
      </c>
      <c r="D1899" t="str">
        <f t="shared" si="30"/>
        <v>NO210102</v>
      </c>
    </row>
    <row r="1900" spans="1:4" x14ac:dyDescent="0.25">
      <c r="A1900" t="s">
        <v>2598</v>
      </c>
      <c r="B1900" t="s">
        <v>2447</v>
      </c>
      <c r="C1900" t="s">
        <v>2446</v>
      </c>
      <c r="D1900" t="str">
        <f t="shared" ref="D1900:D1963" si="31">C1900&amp;A1900&amp;B1900</f>
        <v>NO210103</v>
      </c>
    </row>
    <row r="1901" spans="1:4" x14ac:dyDescent="0.25">
      <c r="A1901" t="s">
        <v>2598</v>
      </c>
      <c r="B1901" t="s">
        <v>2448</v>
      </c>
      <c r="C1901" t="s">
        <v>2446</v>
      </c>
      <c r="D1901" t="str">
        <f t="shared" si="31"/>
        <v>NO210104</v>
      </c>
    </row>
    <row r="1902" spans="1:4" x14ac:dyDescent="0.25">
      <c r="A1902" t="s">
        <v>2598</v>
      </c>
      <c r="B1902" t="s">
        <v>2438</v>
      </c>
      <c r="C1902" t="s">
        <v>2446</v>
      </c>
      <c r="D1902" t="str">
        <f t="shared" si="31"/>
        <v>NO210105</v>
      </c>
    </row>
    <row r="1903" spans="1:4" x14ac:dyDescent="0.25">
      <c r="A1903" t="s">
        <v>2599</v>
      </c>
      <c r="B1903" t="s">
        <v>2448</v>
      </c>
      <c r="C1903" t="s">
        <v>2439</v>
      </c>
      <c r="D1903" t="str">
        <f t="shared" si="31"/>
        <v>GS210204</v>
      </c>
    </row>
    <row r="1904" spans="1:4" x14ac:dyDescent="0.25">
      <c r="A1904" t="s">
        <v>2599</v>
      </c>
      <c r="B1904" t="s">
        <v>2438</v>
      </c>
      <c r="C1904" t="s">
        <v>2439</v>
      </c>
      <c r="D1904" t="str">
        <f t="shared" si="31"/>
        <v>GS210205</v>
      </c>
    </row>
    <row r="1905" spans="1:4" x14ac:dyDescent="0.25">
      <c r="A1905" t="s">
        <v>2599</v>
      </c>
      <c r="B1905" t="s">
        <v>2465</v>
      </c>
      <c r="C1905" t="s">
        <v>2439</v>
      </c>
      <c r="D1905" t="str">
        <f t="shared" si="31"/>
        <v>GS210206</v>
      </c>
    </row>
    <row r="1906" spans="1:4" x14ac:dyDescent="0.25">
      <c r="A1906" t="s">
        <v>2599</v>
      </c>
      <c r="B1906" t="s">
        <v>2450</v>
      </c>
      <c r="C1906" t="s">
        <v>2470</v>
      </c>
      <c r="D1906" t="str">
        <f t="shared" si="31"/>
        <v>NG210201</v>
      </c>
    </row>
    <row r="1907" spans="1:4" x14ac:dyDescent="0.25">
      <c r="A1907" t="s">
        <v>2599</v>
      </c>
      <c r="B1907" t="s">
        <v>2445</v>
      </c>
      <c r="C1907" t="s">
        <v>2470</v>
      </c>
      <c r="D1907" t="str">
        <f t="shared" si="31"/>
        <v>NG210202</v>
      </c>
    </row>
    <row r="1908" spans="1:4" x14ac:dyDescent="0.25">
      <c r="A1908" t="s">
        <v>2600</v>
      </c>
      <c r="B1908" t="s">
        <v>2438</v>
      </c>
      <c r="C1908" t="s">
        <v>2439</v>
      </c>
      <c r="D1908" t="str">
        <f t="shared" si="31"/>
        <v>GS213005</v>
      </c>
    </row>
    <row r="1909" spans="1:4" x14ac:dyDescent="0.25">
      <c r="A1909" t="s">
        <v>2600</v>
      </c>
      <c r="B1909" t="s">
        <v>2440</v>
      </c>
      <c r="C1909" t="s">
        <v>2439</v>
      </c>
      <c r="D1909" t="str">
        <f t="shared" si="31"/>
        <v>GS213007</v>
      </c>
    </row>
    <row r="1910" spans="1:4" x14ac:dyDescent="0.25">
      <c r="A1910" t="s">
        <v>2600</v>
      </c>
      <c r="B1910" t="s">
        <v>2441</v>
      </c>
      <c r="C1910" t="s">
        <v>2439</v>
      </c>
      <c r="D1910" t="str">
        <f t="shared" si="31"/>
        <v>GS213009</v>
      </c>
    </row>
    <row r="1911" spans="1:4" x14ac:dyDescent="0.25">
      <c r="A1911" t="s">
        <v>2600</v>
      </c>
      <c r="B1911" t="s">
        <v>2442</v>
      </c>
      <c r="C1911" t="s">
        <v>2439</v>
      </c>
      <c r="D1911" t="str">
        <f t="shared" si="31"/>
        <v>GS213011</v>
      </c>
    </row>
    <row r="1912" spans="1:4" x14ac:dyDescent="0.25">
      <c r="A1912" t="s">
        <v>2600</v>
      </c>
      <c r="B1912" t="s">
        <v>2443</v>
      </c>
      <c r="C1912" t="s">
        <v>2439</v>
      </c>
      <c r="D1912" t="str">
        <f t="shared" si="31"/>
        <v>GS213012</v>
      </c>
    </row>
    <row r="1913" spans="1:4" x14ac:dyDescent="0.25">
      <c r="A1913" t="s">
        <v>2600</v>
      </c>
      <c r="B1913" t="s">
        <v>2444</v>
      </c>
      <c r="C1913" t="s">
        <v>2439</v>
      </c>
      <c r="D1913" t="str">
        <f t="shared" si="31"/>
        <v>GS213013</v>
      </c>
    </row>
    <row r="1914" spans="1:4" x14ac:dyDescent="0.25">
      <c r="A1914" t="s">
        <v>2600</v>
      </c>
      <c r="B1914" t="s">
        <v>2445</v>
      </c>
      <c r="C1914" t="s">
        <v>2449</v>
      </c>
      <c r="D1914" t="str">
        <f t="shared" si="31"/>
        <v>NH213002</v>
      </c>
    </row>
    <row r="1915" spans="1:4" x14ac:dyDescent="0.25">
      <c r="A1915" t="s">
        <v>2600</v>
      </c>
      <c r="B1915" t="s">
        <v>2447</v>
      </c>
      <c r="C1915" t="s">
        <v>2449</v>
      </c>
      <c r="D1915" t="str">
        <f t="shared" si="31"/>
        <v>NH213003</v>
      </c>
    </row>
    <row r="1916" spans="1:4" x14ac:dyDescent="0.25">
      <c r="A1916" t="s">
        <v>2600</v>
      </c>
      <c r="B1916" t="s">
        <v>2445</v>
      </c>
      <c r="C1916" t="s">
        <v>2446</v>
      </c>
      <c r="D1916" t="str">
        <f t="shared" si="31"/>
        <v>NO213002</v>
      </c>
    </row>
    <row r="1917" spans="1:4" x14ac:dyDescent="0.25">
      <c r="A1917" t="s">
        <v>2600</v>
      </c>
      <c r="B1917" t="s">
        <v>2447</v>
      </c>
      <c r="C1917" t="s">
        <v>2446</v>
      </c>
      <c r="D1917" t="str">
        <f t="shared" si="31"/>
        <v>NO213003</v>
      </c>
    </row>
    <row r="1918" spans="1:4" x14ac:dyDescent="0.25">
      <c r="A1918" t="s">
        <v>2600</v>
      </c>
      <c r="B1918" t="s">
        <v>2448</v>
      </c>
      <c r="C1918" t="s">
        <v>2446</v>
      </c>
      <c r="D1918" t="str">
        <f t="shared" si="31"/>
        <v>NO213004</v>
      </c>
    </row>
    <row r="1919" spans="1:4" x14ac:dyDescent="0.25">
      <c r="A1919" t="s">
        <v>2600</v>
      </c>
      <c r="B1919" t="s">
        <v>2438</v>
      </c>
      <c r="C1919" t="s">
        <v>2446</v>
      </c>
      <c r="D1919" t="str">
        <f t="shared" si="31"/>
        <v>NO213005</v>
      </c>
    </row>
    <row r="1920" spans="1:4" x14ac:dyDescent="0.25">
      <c r="A1920" t="s">
        <v>2600</v>
      </c>
      <c r="B1920" t="s">
        <v>2445</v>
      </c>
      <c r="C1920" t="s">
        <v>2452</v>
      </c>
      <c r="D1920" t="str">
        <f t="shared" si="31"/>
        <v>NT213002</v>
      </c>
    </row>
    <row r="1921" spans="1:4" x14ac:dyDescent="0.25">
      <c r="A1921" t="s">
        <v>2600</v>
      </c>
      <c r="B1921" t="s">
        <v>2447</v>
      </c>
      <c r="C1921" t="s">
        <v>2452</v>
      </c>
      <c r="D1921" t="str">
        <f t="shared" si="31"/>
        <v>NT213003</v>
      </c>
    </row>
    <row r="1922" spans="1:4" x14ac:dyDescent="0.25">
      <c r="A1922" t="s">
        <v>2600</v>
      </c>
      <c r="B1922" t="s">
        <v>2448</v>
      </c>
      <c r="C1922" t="s">
        <v>2452</v>
      </c>
      <c r="D1922" t="str">
        <f t="shared" si="31"/>
        <v>NT213004</v>
      </c>
    </row>
    <row r="1923" spans="1:4" x14ac:dyDescent="0.25">
      <c r="A1923" t="s">
        <v>2600</v>
      </c>
      <c r="B1923" t="s">
        <v>2438</v>
      </c>
      <c r="C1923" t="s">
        <v>2452</v>
      </c>
      <c r="D1923" t="str">
        <f t="shared" si="31"/>
        <v>NT213005</v>
      </c>
    </row>
    <row r="1924" spans="1:4" x14ac:dyDescent="0.25">
      <c r="A1924" t="s">
        <v>2601</v>
      </c>
      <c r="B1924" t="s">
        <v>2438</v>
      </c>
      <c r="C1924" t="s">
        <v>2439</v>
      </c>
      <c r="D1924" t="str">
        <f t="shared" si="31"/>
        <v>GS215005</v>
      </c>
    </row>
    <row r="1925" spans="1:4" x14ac:dyDescent="0.25">
      <c r="A1925" t="s">
        <v>2601</v>
      </c>
      <c r="B1925" t="s">
        <v>2440</v>
      </c>
      <c r="C1925" t="s">
        <v>2439</v>
      </c>
      <c r="D1925" t="str">
        <f t="shared" si="31"/>
        <v>GS215007</v>
      </c>
    </row>
    <row r="1926" spans="1:4" x14ac:dyDescent="0.25">
      <c r="A1926" t="s">
        <v>2601</v>
      </c>
      <c r="B1926" t="s">
        <v>2441</v>
      </c>
      <c r="C1926" t="s">
        <v>2439</v>
      </c>
      <c r="D1926" t="str">
        <f t="shared" si="31"/>
        <v>GS215009</v>
      </c>
    </row>
    <row r="1927" spans="1:4" x14ac:dyDescent="0.25">
      <c r="A1927" t="s">
        <v>2601</v>
      </c>
      <c r="B1927" t="s">
        <v>2442</v>
      </c>
      <c r="C1927" t="s">
        <v>2439</v>
      </c>
      <c r="D1927" t="str">
        <f t="shared" si="31"/>
        <v>GS215011</v>
      </c>
    </row>
    <row r="1928" spans="1:4" x14ac:dyDescent="0.25">
      <c r="A1928" t="s">
        <v>2601</v>
      </c>
      <c r="B1928" t="s">
        <v>2443</v>
      </c>
      <c r="C1928" t="s">
        <v>2439</v>
      </c>
      <c r="D1928" t="str">
        <f t="shared" si="31"/>
        <v>GS215012</v>
      </c>
    </row>
    <row r="1929" spans="1:4" x14ac:dyDescent="0.25">
      <c r="A1929" t="s">
        <v>2601</v>
      </c>
      <c r="B1929" t="s">
        <v>2444</v>
      </c>
      <c r="C1929" t="s">
        <v>2439</v>
      </c>
      <c r="D1929" t="str">
        <f t="shared" si="31"/>
        <v>GS215013</v>
      </c>
    </row>
    <row r="1930" spans="1:4" x14ac:dyDescent="0.25">
      <c r="A1930" t="s">
        <v>2601</v>
      </c>
      <c r="B1930" t="s">
        <v>2445</v>
      </c>
      <c r="C1930" t="s">
        <v>2446</v>
      </c>
      <c r="D1930" t="str">
        <f t="shared" si="31"/>
        <v>NO215002</v>
      </c>
    </row>
    <row r="1931" spans="1:4" x14ac:dyDescent="0.25">
      <c r="A1931" t="s">
        <v>2601</v>
      </c>
      <c r="B1931" t="s">
        <v>2447</v>
      </c>
      <c r="C1931" t="s">
        <v>2446</v>
      </c>
      <c r="D1931" t="str">
        <f t="shared" si="31"/>
        <v>NO215003</v>
      </c>
    </row>
    <row r="1932" spans="1:4" x14ac:dyDescent="0.25">
      <c r="A1932" t="s">
        <v>2601</v>
      </c>
      <c r="B1932" t="s">
        <v>2448</v>
      </c>
      <c r="C1932" t="s">
        <v>2446</v>
      </c>
      <c r="D1932" t="str">
        <f t="shared" si="31"/>
        <v>NO215004</v>
      </c>
    </row>
    <row r="1933" spans="1:4" x14ac:dyDescent="0.25">
      <c r="A1933" t="s">
        <v>2601</v>
      </c>
      <c r="B1933" t="s">
        <v>2438</v>
      </c>
      <c r="C1933" t="s">
        <v>2446</v>
      </c>
      <c r="D1933" t="str">
        <f t="shared" si="31"/>
        <v>NO215005</v>
      </c>
    </row>
    <row r="1934" spans="1:4" x14ac:dyDescent="0.25">
      <c r="A1934" t="s">
        <v>2602</v>
      </c>
      <c r="B1934" t="s">
        <v>2447</v>
      </c>
      <c r="C1934" t="s">
        <v>2439</v>
      </c>
      <c r="D1934" t="str">
        <f t="shared" si="31"/>
        <v>GS219903</v>
      </c>
    </row>
    <row r="1935" spans="1:4" x14ac:dyDescent="0.25">
      <c r="A1935" t="s">
        <v>2602</v>
      </c>
      <c r="B1935" t="s">
        <v>2448</v>
      </c>
      <c r="C1935" t="s">
        <v>2439</v>
      </c>
      <c r="D1935" t="str">
        <f t="shared" si="31"/>
        <v>GS219904</v>
      </c>
    </row>
    <row r="1936" spans="1:4" x14ac:dyDescent="0.25">
      <c r="A1936" t="s">
        <v>2602</v>
      </c>
      <c r="B1936" t="s">
        <v>2438</v>
      </c>
      <c r="C1936" t="s">
        <v>2439</v>
      </c>
      <c r="D1936" t="str">
        <f t="shared" si="31"/>
        <v>GS219905</v>
      </c>
    </row>
    <row r="1937" spans="1:4" x14ac:dyDescent="0.25">
      <c r="A1937" t="s">
        <v>2602</v>
      </c>
      <c r="B1937" t="s">
        <v>2465</v>
      </c>
      <c r="C1937" t="s">
        <v>2439</v>
      </c>
      <c r="D1937" t="str">
        <f t="shared" si="31"/>
        <v>GS219906</v>
      </c>
    </row>
    <row r="1938" spans="1:4" x14ac:dyDescent="0.25">
      <c r="A1938" t="s">
        <v>2602</v>
      </c>
      <c r="B1938" t="s">
        <v>2440</v>
      </c>
      <c r="C1938" t="s">
        <v>2439</v>
      </c>
      <c r="D1938" t="str">
        <f t="shared" si="31"/>
        <v>GS219907</v>
      </c>
    </row>
    <row r="1939" spans="1:4" x14ac:dyDescent="0.25">
      <c r="A1939" t="s">
        <v>2602</v>
      </c>
      <c r="B1939" t="s">
        <v>2467</v>
      </c>
      <c r="C1939" t="s">
        <v>2439</v>
      </c>
      <c r="D1939" t="str">
        <f t="shared" si="31"/>
        <v>GS219908</v>
      </c>
    </row>
    <row r="1940" spans="1:4" x14ac:dyDescent="0.25">
      <c r="A1940" t="s">
        <v>2602</v>
      </c>
      <c r="B1940" t="s">
        <v>2441</v>
      </c>
      <c r="C1940" t="s">
        <v>2439</v>
      </c>
      <c r="D1940" t="str">
        <f t="shared" si="31"/>
        <v>GS219909</v>
      </c>
    </row>
    <row r="1941" spans="1:4" x14ac:dyDescent="0.25">
      <c r="A1941" t="s">
        <v>2602</v>
      </c>
      <c r="B1941" t="s">
        <v>2473</v>
      </c>
      <c r="C1941" t="s">
        <v>2439</v>
      </c>
      <c r="D1941" t="str">
        <f t="shared" si="31"/>
        <v>GS219910</v>
      </c>
    </row>
    <row r="1942" spans="1:4" x14ac:dyDescent="0.25">
      <c r="A1942" t="s">
        <v>2603</v>
      </c>
      <c r="B1942" t="s">
        <v>2438</v>
      </c>
      <c r="C1942" t="s">
        <v>2439</v>
      </c>
      <c r="D1942" t="str">
        <f t="shared" si="31"/>
        <v>GS221005</v>
      </c>
    </row>
    <row r="1943" spans="1:4" x14ac:dyDescent="0.25">
      <c r="A1943" t="s">
        <v>2603</v>
      </c>
      <c r="B1943" t="s">
        <v>2440</v>
      </c>
      <c r="C1943" t="s">
        <v>2439</v>
      </c>
      <c r="D1943" t="str">
        <f t="shared" si="31"/>
        <v>GS221007</v>
      </c>
    </row>
    <row r="1944" spans="1:4" x14ac:dyDescent="0.25">
      <c r="A1944" t="s">
        <v>2603</v>
      </c>
      <c r="B1944" t="s">
        <v>2441</v>
      </c>
      <c r="C1944" t="s">
        <v>2439</v>
      </c>
      <c r="D1944" t="str">
        <f t="shared" si="31"/>
        <v>GS221009</v>
      </c>
    </row>
    <row r="1945" spans="1:4" x14ac:dyDescent="0.25">
      <c r="A1945" t="s">
        <v>2603</v>
      </c>
      <c r="B1945" t="s">
        <v>2442</v>
      </c>
      <c r="C1945" t="s">
        <v>2439</v>
      </c>
      <c r="D1945" t="str">
        <f t="shared" si="31"/>
        <v>GS221011</v>
      </c>
    </row>
    <row r="1946" spans="1:4" x14ac:dyDescent="0.25">
      <c r="A1946" t="s">
        <v>2603</v>
      </c>
      <c r="B1946" t="s">
        <v>2443</v>
      </c>
      <c r="C1946" t="s">
        <v>2439</v>
      </c>
      <c r="D1946" t="str">
        <f t="shared" si="31"/>
        <v>GS221012</v>
      </c>
    </row>
    <row r="1947" spans="1:4" x14ac:dyDescent="0.25">
      <c r="A1947" t="s">
        <v>2603</v>
      </c>
      <c r="B1947" t="s">
        <v>2444</v>
      </c>
      <c r="C1947" t="s">
        <v>2439</v>
      </c>
      <c r="D1947" t="str">
        <f t="shared" si="31"/>
        <v>GS221013</v>
      </c>
    </row>
    <row r="1948" spans="1:4" x14ac:dyDescent="0.25">
      <c r="A1948" t="s">
        <v>2603</v>
      </c>
      <c r="B1948" t="s">
        <v>2463</v>
      </c>
      <c r="C1948" t="s">
        <v>2439</v>
      </c>
      <c r="D1948" t="str">
        <f t="shared" si="31"/>
        <v>GS221014</v>
      </c>
    </row>
    <row r="1949" spans="1:4" x14ac:dyDescent="0.25">
      <c r="A1949" t="s">
        <v>2603</v>
      </c>
      <c r="B1949" t="s">
        <v>2464</v>
      </c>
      <c r="C1949" t="s">
        <v>2439</v>
      </c>
      <c r="D1949" t="str">
        <f t="shared" si="31"/>
        <v>GS221015</v>
      </c>
    </row>
    <row r="1950" spans="1:4" x14ac:dyDescent="0.25">
      <c r="A1950" t="s">
        <v>2603</v>
      </c>
      <c r="B1950" t="s">
        <v>2445</v>
      </c>
      <c r="C1950" t="s">
        <v>2455</v>
      </c>
      <c r="D1950" t="str">
        <f t="shared" si="31"/>
        <v>DP221002</v>
      </c>
    </row>
    <row r="1951" spans="1:4" x14ac:dyDescent="0.25">
      <c r="A1951" t="s">
        <v>2603</v>
      </c>
      <c r="B1951" t="s">
        <v>2447</v>
      </c>
      <c r="C1951" t="s">
        <v>2455</v>
      </c>
      <c r="D1951" t="str">
        <f t="shared" si="31"/>
        <v>DP221003</v>
      </c>
    </row>
    <row r="1952" spans="1:4" x14ac:dyDescent="0.25">
      <c r="A1952" t="s">
        <v>2603</v>
      </c>
      <c r="B1952" t="s">
        <v>2448</v>
      </c>
      <c r="C1952" t="s">
        <v>2455</v>
      </c>
      <c r="D1952" t="str">
        <f t="shared" si="31"/>
        <v>DP221004</v>
      </c>
    </row>
    <row r="1953" spans="1:4" x14ac:dyDescent="0.25">
      <c r="A1953" t="s">
        <v>2603</v>
      </c>
      <c r="B1953" t="s">
        <v>2438</v>
      </c>
      <c r="C1953" t="s">
        <v>2455</v>
      </c>
      <c r="D1953" t="str">
        <f t="shared" si="31"/>
        <v>DP221005</v>
      </c>
    </row>
    <row r="1954" spans="1:4" x14ac:dyDescent="0.25">
      <c r="A1954" t="s">
        <v>2603</v>
      </c>
      <c r="B1954" t="s">
        <v>2445</v>
      </c>
      <c r="C1954" t="s">
        <v>2491</v>
      </c>
      <c r="D1954" t="str">
        <f t="shared" si="31"/>
        <v>DS221002</v>
      </c>
    </row>
    <row r="1955" spans="1:4" x14ac:dyDescent="0.25">
      <c r="A1955" t="s">
        <v>2603</v>
      </c>
      <c r="B1955" t="s">
        <v>2447</v>
      </c>
      <c r="C1955" t="s">
        <v>2491</v>
      </c>
      <c r="D1955" t="str">
        <f t="shared" si="31"/>
        <v>DS221003</v>
      </c>
    </row>
    <row r="1956" spans="1:4" x14ac:dyDescent="0.25">
      <c r="A1956" t="s">
        <v>2603</v>
      </c>
      <c r="B1956" t="s">
        <v>2448</v>
      </c>
      <c r="C1956" t="s">
        <v>2491</v>
      </c>
      <c r="D1956" t="str">
        <f t="shared" si="31"/>
        <v>DS221004</v>
      </c>
    </row>
    <row r="1957" spans="1:4" x14ac:dyDescent="0.25">
      <c r="A1957" t="s">
        <v>2603</v>
      </c>
      <c r="B1957" t="s">
        <v>2438</v>
      </c>
      <c r="C1957" t="s">
        <v>2491</v>
      </c>
      <c r="D1957" t="str">
        <f t="shared" si="31"/>
        <v>DS221005</v>
      </c>
    </row>
    <row r="1958" spans="1:4" x14ac:dyDescent="0.25">
      <c r="A1958" t="s">
        <v>2603</v>
      </c>
      <c r="B1958" t="s">
        <v>2465</v>
      </c>
      <c r="C1958" t="s">
        <v>2491</v>
      </c>
      <c r="D1958" t="str">
        <f t="shared" si="31"/>
        <v>DS221006</v>
      </c>
    </row>
    <row r="1959" spans="1:4" x14ac:dyDescent="0.25">
      <c r="A1959" t="s">
        <v>2603</v>
      </c>
      <c r="B1959" t="s">
        <v>2445</v>
      </c>
      <c r="C1959" t="s">
        <v>2449</v>
      </c>
      <c r="D1959" t="str">
        <f t="shared" si="31"/>
        <v>NH221002</v>
      </c>
    </row>
    <row r="1960" spans="1:4" x14ac:dyDescent="0.25">
      <c r="A1960" t="s">
        <v>2603</v>
      </c>
      <c r="B1960" t="s">
        <v>2447</v>
      </c>
      <c r="C1960" t="s">
        <v>2449</v>
      </c>
      <c r="D1960" t="str">
        <f t="shared" si="31"/>
        <v>NH221003</v>
      </c>
    </row>
    <row r="1961" spans="1:4" x14ac:dyDescent="0.25">
      <c r="A1961" t="s">
        <v>2603</v>
      </c>
      <c r="B1961" t="s">
        <v>2448</v>
      </c>
      <c r="C1961" t="s">
        <v>2449</v>
      </c>
      <c r="D1961" t="str">
        <f t="shared" si="31"/>
        <v>NH221004</v>
      </c>
    </row>
    <row r="1962" spans="1:4" x14ac:dyDescent="0.25">
      <c r="A1962" t="s">
        <v>2603</v>
      </c>
      <c r="B1962" t="s">
        <v>2445</v>
      </c>
      <c r="C1962" t="s">
        <v>2481</v>
      </c>
      <c r="D1962" t="str">
        <f t="shared" si="31"/>
        <v>NM221002</v>
      </c>
    </row>
    <row r="1963" spans="1:4" x14ac:dyDescent="0.25">
      <c r="A1963" t="s">
        <v>2603</v>
      </c>
      <c r="B1963" t="s">
        <v>2447</v>
      </c>
      <c r="C1963" t="s">
        <v>2481</v>
      </c>
      <c r="D1963" t="str">
        <f t="shared" si="31"/>
        <v>NM221003</v>
      </c>
    </row>
    <row r="1964" spans="1:4" x14ac:dyDescent="0.25">
      <c r="A1964" t="s">
        <v>2603</v>
      </c>
      <c r="B1964" t="s">
        <v>2448</v>
      </c>
      <c r="C1964" t="s">
        <v>2481</v>
      </c>
      <c r="D1964" t="str">
        <f t="shared" ref="D1964:D1990" si="32">C1964&amp;A1964&amp;B1964</f>
        <v>NM221004</v>
      </c>
    </row>
    <row r="1965" spans="1:4" x14ac:dyDescent="0.25">
      <c r="A1965" t="s">
        <v>2603</v>
      </c>
      <c r="B1965" t="s">
        <v>2438</v>
      </c>
      <c r="C1965" t="s">
        <v>2481</v>
      </c>
      <c r="D1965" t="str">
        <f t="shared" si="32"/>
        <v>NM221005</v>
      </c>
    </row>
    <row r="1966" spans="1:4" x14ac:dyDescent="0.25">
      <c r="A1966" t="s">
        <v>2603</v>
      </c>
      <c r="B1966" t="s">
        <v>2445</v>
      </c>
      <c r="C1966" t="s">
        <v>2446</v>
      </c>
      <c r="D1966" t="str">
        <f t="shared" si="32"/>
        <v>NO221002</v>
      </c>
    </row>
    <row r="1967" spans="1:4" x14ac:dyDescent="0.25">
      <c r="A1967" t="s">
        <v>2603</v>
      </c>
      <c r="B1967" t="s">
        <v>2447</v>
      </c>
      <c r="C1967" t="s">
        <v>2446</v>
      </c>
      <c r="D1967" t="str">
        <f t="shared" si="32"/>
        <v>NO221003</v>
      </c>
    </row>
    <row r="1968" spans="1:4" x14ac:dyDescent="0.25">
      <c r="A1968" t="s">
        <v>2603</v>
      </c>
      <c r="B1968" t="s">
        <v>2448</v>
      </c>
      <c r="C1968" t="s">
        <v>2446</v>
      </c>
      <c r="D1968" t="str">
        <f t="shared" si="32"/>
        <v>NO221004</v>
      </c>
    </row>
    <row r="1969" spans="1:4" x14ac:dyDescent="0.25">
      <c r="A1969" t="s">
        <v>2603</v>
      </c>
      <c r="B1969" t="s">
        <v>2438</v>
      </c>
      <c r="C1969" t="s">
        <v>2446</v>
      </c>
      <c r="D1969" t="str">
        <f t="shared" si="32"/>
        <v>NO221005</v>
      </c>
    </row>
    <row r="1970" spans="1:4" x14ac:dyDescent="0.25">
      <c r="A1970" t="s">
        <v>2603</v>
      </c>
      <c r="B1970" t="s">
        <v>2445</v>
      </c>
      <c r="C1970" t="s">
        <v>2452</v>
      </c>
      <c r="D1970" t="str">
        <f t="shared" si="32"/>
        <v>NT221002</v>
      </c>
    </row>
    <row r="1971" spans="1:4" x14ac:dyDescent="0.25">
      <c r="A1971" t="s">
        <v>2603</v>
      </c>
      <c r="B1971" t="s">
        <v>2447</v>
      </c>
      <c r="C1971" t="s">
        <v>2452</v>
      </c>
      <c r="D1971" t="str">
        <f t="shared" si="32"/>
        <v>NT221003</v>
      </c>
    </row>
    <row r="1972" spans="1:4" x14ac:dyDescent="0.25">
      <c r="A1972" t="s">
        <v>2603</v>
      </c>
      <c r="B1972" t="s">
        <v>2448</v>
      </c>
      <c r="C1972" t="s">
        <v>2452</v>
      </c>
      <c r="D1972" t="str">
        <f t="shared" si="32"/>
        <v>NT221004</v>
      </c>
    </row>
    <row r="1973" spans="1:4" x14ac:dyDescent="0.25">
      <c r="A1973" t="s">
        <v>2603</v>
      </c>
      <c r="B1973" t="s">
        <v>2438</v>
      </c>
      <c r="C1973" t="s">
        <v>2452</v>
      </c>
      <c r="D1973" t="str">
        <f t="shared" si="32"/>
        <v>NT221005</v>
      </c>
    </row>
    <row r="1974" spans="1:4" x14ac:dyDescent="0.25">
      <c r="A1974" t="s">
        <v>2603</v>
      </c>
      <c r="B1974" t="s">
        <v>2465</v>
      </c>
      <c r="C1974" t="s">
        <v>2452</v>
      </c>
      <c r="D1974" t="str">
        <f t="shared" si="32"/>
        <v>NT221006</v>
      </c>
    </row>
    <row r="1975" spans="1:4" x14ac:dyDescent="0.25">
      <c r="A1975" t="s">
        <v>2604</v>
      </c>
      <c r="B1975" t="s">
        <v>2447</v>
      </c>
      <c r="C1975" t="s">
        <v>2439</v>
      </c>
      <c r="D1975" t="str">
        <f t="shared" si="32"/>
        <v>GS229903</v>
      </c>
    </row>
    <row r="1976" spans="1:4" x14ac:dyDescent="0.25">
      <c r="A1976" t="s">
        <v>2604</v>
      </c>
      <c r="B1976" t="s">
        <v>2448</v>
      </c>
      <c r="C1976" t="s">
        <v>2439</v>
      </c>
      <c r="D1976" t="str">
        <f t="shared" si="32"/>
        <v>GS229904</v>
      </c>
    </row>
    <row r="1977" spans="1:4" x14ac:dyDescent="0.25">
      <c r="A1977" t="s">
        <v>2604</v>
      </c>
      <c r="B1977" t="s">
        <v>2438</v>
      </c>
      <c r="C1977" t="s">
        <v>2439</v>
      </c>
      <c r="D1977" t="str">
        <f t="shared" si="32"/>
        <v>GS229905</v>
      </c>
    </row>
    <row r="1978" spans="1:4" x14ac:dyDescent="0.25">
      <c r="A1978" t="s">
        <v>2604</v>
      </c>
      <c r="B1978" t="s">
        <v>2465</v>
      </c>
      <c r="C1978" t="s">
        <v>2439</v>
      </c>
      <c r="D1978" t="str">
        <f t="shared" si="32"/>
        <v>GS229906</v>
      </c>
    </row>
    <row r="1979" spans="1:4" x14ac:dyDescent="0.25">
      <c r="A1979" t="s">
        <v>2604</v>
      </c>
      <c r="B1979" t="s">
        <v>2440</v>
      </c>
      <c r="C1979" t="s">
        <v>2439</v>
      </c>
      <c r="D1979" t="str">
        <f t="shared" si="32"/>
        <v>GS229907</v>
      </c>
    </row>
    <row r="1980" spans="1:4" x14ac:dyDescent="0.25">
      <c r="A1980" t="s">
        <v>2604</v>
      </c>
      <c r="B1980" t="s">
        <v>2467</v>
      </c>
      <c r="C1980" t="s">
        <v>2439</v>
      </c>
      <c r="D1980" t="str">
        <f t="shared" si="32"/>
        <v>GS229908</v>
      </c>
    </row>
    <row r="1981" spans="1:4" x14ac:dyDescent="0.25">
      <c r="A1981" t="s">
        <v>2604</v>
      </c>
      <c r="B1981" t="s">
        <v>2441</v>
      </c>
      <c r="C1981" t="s">
        <v>2439</v>
      </c>
      <c r="D1981" t="str">
        <f t="shared" si="32"/>
        <v>GS229909</v>
      </c>
    </row>
    <row r="1982" spans="1:4" x14ac:dyDescent="0.25">
      <c r="A1982" t="s">
        <v>2604</v>
      </c>
      <c r="B1982" t="s">
        <v>2473</v>
      </c>
      <c r="C1982" t="s">
        <v>2439</v>
      </c>
      <c r="D1982" t="str">
        <f t="shared" si="32"/>
        <v>GS229910</v>
      </c>
    </row>
    <row r="1983" spans="1:4" x14ac:dyDescent="0.25">
      <c r="A1983" t="s">
        <v>2604</v>
      </c>
      <c r="B1983" t="s">
        <v>2450</v>
      </c>
      <c r="C1983" t="s">
        <v>2491</v>
      </c>
      <c r="D1983" t="str">
        <f t="shared" si="32"/>
        <v>DS229901</v>
      </c>
    </row>
    <row r="1984" spans="1:4" x14ac:dyDescent="0.25">
      <c r="A1984" t="s">
        <v>2604</v>
      </c>
      <c r="B1984" t="s">
        <v>2445</v>
      </c>
      <c r="C1984" t="s">
        <v>2491</v>
      </c>
      <c r="D1984" t="str">
        <f t="shared" si="32"/>
        <v>DS229902</v>
      </c>
    </row>
    <row r="1985" spans="1:4" x14ac:dyDescent="0.25">
      <c r="A1985" t="s">
        <v>2604</v>
      </c>
      <c r="B1985" t="s">
        <v>2447</v>
      </c>
      <c r="C1985" t="s">
        <v>2491</v>
      </c>
      <c r="D1985" t="str">
        <f t="shared" si="32"/>
        <v>DS229903</v>
      </c>
    </row>
    <row r="1986" spans="1:4" x14ac:dyDescent="0.25">
      <c r="A1986" t="s">
        <v>2604</v>
      </c>
      <c r="B1986" t="s">
        <v>2450</v>
      </c>
      <c r="C1986" t="s">
        <v>2449</v>
      </c>
      <c r="D1986" t="str">
        <f t="shared" si="32"/>
        <v>NH229901</v>
      </c>
    </row>
    <row r="1987" spans="1:4" x14ac:dyDescent="0.25">
      <c r="A1987" t="s">
        <v>2604</v>
      </c>
      <c r="B1987" t="s">
        <v>2445</v>
      </c>
      <c r="C1987" t="s">
        <v>2449</v>
      </c>
      <c r="D1987" t="str">
        <f t="shared" si="32"/>
        <v>NH229902</v>
      </c>
    </row>
    <row r="1988" spans="1:4" x14ac:dyDescent="0.25">
      <c r="A1988" t="s">
        <v>2604</v>
      </c>
      <c r="B1988" t="s">
        <v>2450</v>
      </c>
      <c r="C1988" t="s">
        <v>2446</v>
      </c>
      <c r="D1988" t="str">
        <f t="shared" si="32"/>
        <v>NO229901</v>
      </c>
    </row>
    <row r="1989" spans="1:4" x14ac:dyDescent="0.25">
      <c r="A1989" t="s">
        <v>2604</v>
      </c>
      <c r="B1989" t="s">
        <v>2445</v>
      </c>
      <c r="C1989" t="s">
        <v>2446</v>
      </c>
      <c r="D1989" t="str">
        <f t="shared" si="32"/>
        <v>NO229902</v>
      </c>
    </row>
    <row r="1990" spans="1:4" x14ac:dyDescent="0.25">
      <c r="A1990" t="s">
        <v>2604</v>
      </c>
      <c r="B1990" t="s">
        <v>2447</v>
      </c>
      <c r="C1990" t="s">
        <v>2446</v>
      </c>
      <c r="D1990" t="str">
        <f t="shared" si="32"/>
        <v>NO229903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6" tint="0.39997558519241921"/>
  </sheetPr>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6" tint="0.39997558519241921"/>
    <pageSetUpPr fitToPage="1"/>
  </sheetPr>
  <dimension ref="A1:U95"/>
  <sheetViews>
    <sheetView zoomScaleNormal="100" zoomScalePageLayoutView="120" workbookViewId="0">
      <selection activeCell="H8" sqref="H8:L8"/>
    </sheetView>
  </sheetViews>
  <sheetFormatPr defaultRowHeight="15" x14ac:dyDescent="0.25"/>
  <cols>
    <col min="1" max="1" width="7" customWidth="1"/>
    <col min="2" max="2" width="7.42578125" customWidth="1"/>
    <col min="3" max="3" width="12.42578125" customWidth="1"/>
    <col min="4" max="4" width="12.140625" customWidth="1"/>
    <col min="5" max="5" width="15" customWidth="1"/>
    <col min="6" max="6" width="10.85546875" customWidth="1"/>
    <col min="7" max="7" width="6.5703125" customWidth="1"/>
    <col min="8" max="8" width="10.28515625" customWidth="1"/>
    <col min="9" max="9" width="12.140625" customWidth="1"/>
    <col min="10" max="10" width="11.42578125" customWidth="1"/>
    <col min="11" max="11" width="12" customWidth="1"/>
    <col min="12" max="12" width="38.5703125" customWidth="1"/>
    <col min="13" max="13" width="45.5703125" style="118" bestFit="1" customWidth="1"/>
    <col min="14" max="14" width="9.140625" style="105"/>
    <col min="15" max="15" width="35.5703125" style="105" customWidth="1"/>
    <col min="16" max="16" width="47.140625" style="105" customWidth="1"/>
    <col min="17" max="19" width="9.140625" style="105"/>
    <col min="20" max="20" width="9.140625" style="142"/>
    <col min="21" max="21" width="9.140625" style="118"/>
  </cols>
  <sheetData>
    <row r="1" spans="1:13" ht="18.600000000000001" customHeight="1" x14ac:dyDescent="0.25">
      <c r="A1" s="555" t="s">
        <v>2800</v>
      </c>
      <c r="B1" s="556"/>
      <c r="C1" s="556"/>
      <c r="D1" s="556"/>
      <c r="E1" s="556"/>
      <c r="F1" s="556"/>
      <c r="G1" s="556"/>
      <c r="H1" s="556"/>
      <c r="I1" s="556"/>
      <c r="J1" s="556"/>
      <c r="K1" s="556"/>
      <c r="L1" s="557"/>
    </row>
    <row r="2" spans="1:13" ht="28.5" customHeight="1" thickBot="1" x14ac:dyDescent="0.3">
      <c r="A2" s="558" t="s">
        <v>2333</v>
      </c>
      <c r="B2" s="558"/>
      <c r="C2" s="558"/>
      <c r="D2" s="558"/>
      <c r="E2" s="558"/>
      <c r="F2" s="558"/>
      <c r="G2" s="558"/>
      <c r="H2" s="558"/>
      <c r="I2" s="558"/>
      <c r="J2" s="558"/>
      <c r="K2" s="558"/>
      <c r="L2" s="559"/>
      <c r="M2" s="133"/>
    </row>
    <row r="3" spans="1:13" ht="26.25" customHeight="1" x14ac:dyDescent="0.25">
      <c r="A3" s="530" t="s">
        <v>212</v>
      </c>
      <c r="B3" s="520" t="s">
        <v>2186</v>
      </c>
      <c r="C3" s="521"/>
      <c r="D3" s="521"/>
      <c r="E3" s="521"/>
      <c r="F3" s="521"/>
      <c r="G3" s="521"/>
      <c r="H3" s="585" t="s">
        <v>194</v>
      </c>
      <c r="I3" s="585"/>
      <c r="J3" s="580"/>
      <c r="K3" s="580"/>
      <c r="L3" s="581"/>
      <c r="M3" s="133"/>
    </row>
    <row r="4" spans="1:13" ht="23.25" customHeight="1" x14ac:dyDescent="0.25">
      <c r="A4" s="530"/>
      <c r="B4" s="420" t="s">
        <v>65</v>
      </c>
      <c r="C4" s="522"/>
      <c r="D4" s="522"/>
      <c r="E4" s="522"/>
      <c r="F4" s="522"/>
      <c r="G4" s="522"/>
      <c r="H4" s="586" t="s">
        <v>199</v>
      </c>
      <c r="I4" s="587"/>
      <c r="J4" s="523"/>
      <c r="K4" s="523"/>
      <c r="L4" s="524"/>
      <c r="M4" s="140"/>
    </row>
    <row r="5" spans="1:13" ht="18" customHeight="1" x14ac:dyDescent="0.25">
      <c r="A5" s="531"/>
      <c r="B5" s="527" t="s">
        <v>2187</v>
      </c>
      <c r="C5" s="528"/>
      <c r="D5" s="528"/>
      <c r="E5" s="528"/>
      <c r="F5" s="528"/>
      <c r="G5" s="528"/>
      <c r="H5" s="561" t="s">
        <v>65</v>
      </c>
      <c r="I5" s="562"/>
      <c r="J5" s="563"/>
      <c r="K5" s="563"/>
      <c r="L5" s="564"/>
      <c r="M5" s="133"/>
    </row>
    <row r="6" spans="1:13" ht="16.149999999999999" customHeight="1" thickBot="1" x14ac:dyDescent="0.3">
      <c r="A6" s="531"/>
      <c r="B6" s="548" t="s">
        <v>2079</v>
      </c>
      <c r="C6" s="549"/>
      <c r="D6" s="549"/>
      <c r="E6" s="549"/>
      <c r="F6" s="549"/>
      <c r="G6" s="549"/>
      <c r="H6" s="550"/>
      <c r="I6" s="551"/>
      <c r="J6" s="551"/>
      <c r="K6" s="551"/>
      <c r="L6" s="552"/>
      <c r="M6" s="133"/>
    </row>
    <row r="7" spans="1:13" ht="18.600000000000001" customHeight="1" thickBot="1" x14ac:dyDescent="0.3">
      <c r="A7" s="518" t="s">
        <v>2134</v>
      </c>
      <c r="B7" s="518"/>
      <c r="C7" s="518"/>
      <c r="D7" s="518"/>
      <c r="E7" s="518"/>
      <c r="F7" s="518"/>
      <c r="G7" s="518"/>
      <c r="H7" s="518"/>
      <c r="I7" s="518"/>
      <c r="J7" s="518"/>
      <c r="K7" s="518"/>
      <c r="L7" s="519"/>
      <c r="M7" s="133"/>
    </row>
    <row r="8" spans="1:13" ht="17.25" customHeight="1" x14ac:dyDescent="0.25">
      <c r="A8" s="535" t="s">
        <v>252</v>
      </c>
      <c r="B8" s="569" t="s">
        <v>2135</v>
      </c>
      <c r="C8" s="570"/>
      <c r="D8" s="570"/>
      <c r="E8" s="571"/>
      <c r="F8" s="571"/>
      <c r="G8" s="572"/>
      <c r="H8" s="565"/>
      <c r="I8" s="566"/>
      <c r="J8" s="567"/>
      <c r="K8" s="567"/>
      <c r="L8" s="568"/>
      <c r="M8" s="133"/>
    </row>
    <row r="9" spans="1:13" ht="28.5" customHeight="1" x14ac:dyDescent="0.25">
      <c r="A9" s="536"/>
      <c r="B9" s="582" t="s">
        <v>2000</v>
      </c>
      <c r="C9" s="582"/>
      <c r="D9" s="582"/>
      <c r="E9" s="582"/>
      <c r="F9" s="582"/>
      <c r="G9" s="582"/>
      <c r="H9" s="582"/>
      <c r="I9" s="582"/>
      <c r="J9" s="582"/>
      <c r="K9" s="582"/>
      <c r="L9" s="583"/>
      <c r="M9" s="133"/>
    </row>
    <row r="10" spans="1:13" ht="15" customHeight="1" x14ac:dyDescent="0.25">
      <c r="A10" s="536"/>
      <c r="B10" s="513"/>
      <c r="C10" s="513"/>
      <c r="D10" s="513"/>
      <c r="E10" s="513"/>
      <c r="F10" s="513"/>
      <c r="G10" s="513"/>
      <c r="H10" s="513"/>
      <c r="I10" s="513"/>
      <c r="J10" s="513"/>
      <c r="K10" s="513"/>
      <c r="L10" s="514"/>
    </row>
    <row r="11" spans="1:13" ht="15" customHeight="1" x14ac:dyDescent="0.25">
      <c r="A11" s="536"/>
      <c r="B11" s="513"/>
      <c r="C11" s="513"/>
      <c r="D11" s="513"/>
      <c r="E11" s="513"/>
      <c r="F11" s="513"/>
      <c r="G11" s="513"/>
      <c r="H11" s="513"/>
      <c r="I11" s="513"/>
      <c r="J11" s="513"/>
      <c r="K11" s="513"/>
      <c r="L11" s="514"/>
    </row>
    <row r="12" spans="1:13" ht="17.45" customHeight="1" x14ac:dyDescent="0.25">
      <c r="A12" s="536"/>
      <c r="B12" s="513"/>
      <c r="C12" s="513"/>
      <c r="D12" s="513"/>
      <c r="E12" s="513"/>
      <c r="F12" s="513"/>
      <c r="G12" s="513"/>
      <c r="H12" s="513"/>
      <c r="I12" s="513"/>
      <c r="J12" s="513"/>
      <c r="K12" s="513"/>
      <c r="L12" s="514"/>
    </row>
    <row r="13" spans="1:13" ht="29.25" customHeight="1" x14ac:dyDescent="0.25">
      <c r="A13" s="536"/>
      <c r="B13" s="511" t="s">
        <v>217</v>
      </c>
      <c r="C13" s="511"/>
      <c r="D13" s="511"/>
      <c r="E13" s="525"/>
      <c r="F13" s="526"/>
      <c r="G13" s="526"/>
      <c r="H13" s="512" t="s">
        <v>218</v>
      </c>
      <c r="I13" s="512"/>
      <c r="J13" s="513"/>
      <c r="K13" s="513"/>
      <c r="L13" s="514"/>
    </row>
    <row r="14" spans="1:13" ht="17.25" customHeight="1" x14ac:dyDescent="0.25">
      <c r="A14" s="536"/>
      <c r="B14" s="511" t="s">
        <v>251</v>
      </c>
      <c r="C14" s="529"/>
      <c r="D14" s="529"/>
      <c r="E14" s="529"/>
      <c r="F14" s="529"/>
      <c r="G14" s="529"/>
      <c r="H14" s="529"/>
      <c r="I14" s="529"/>
      <c r="J14" s="529"/>
      <c r="K14" s="529"/>
      <c r="L14" s="179" t="s">
        <v>65</v>
      </c>
      <c r="M14" s="133"/>
    </row>
    <row r="15" spans="1:13" ht="36.6" customHeight="1" x14ac:dyDescent="0.25">
      <c r="A15" s="536"/>
      <c r="B15" s="574" t="s">
        <v>2061</v>
      </c>
      <c r="C15" s="575"/>
      <c r="D15" s="575"/>
      <c r="E15" s="575"/>
      <c r="F15" s="575"/>
      <c r="G15" s="575"/>
      <c r="H15" s="575"/>
      <c r="I15" s="526"/>
      <c r="J15" s="526"/>
      <c r="K15" s="526"/>
      <c r="L15" s="539"/>
    </row>
    <row r="16" spans="1:13" ht="28.15" customHeight="1" x14ac:dyDescent="0.25">
      <c r="A16" s="536"/>
      <c r="B16" s="511" t="s">
        <v>2775</v>
      </c>
      <c r="C16" s="529"/>
      <c r="D16" s="529"/>
      <c r="E16" s="529"/>
      <c r="F16" s="529"/>
      <c r="G16" s="529"/>
      <c r="H16" s="529"/>
      <c r="I16" s="526"/>
      <c r="J16" s="526"/>
      <c r="K16" s="526"/>
      <c r="L16" s="539"/>
      <c r="M16" s="133"/>
    </row>
    <row r="17" spans="1:19" ht="13.5" customHeight="1" x14ac:dyDescent="0.25">
      <c r="A17" s="536"/>
      <c r="B17" s="576" t="s">
        <v>2649</v>
      </c>
      <c r="C17" s="576"/>
      <c r="D17" s="576"/>
      <c r="E17" s="576"/>
      <c r="F17" s="576"/>
      <c r="G17" s="576"/>
      <c r="H17" s="576"/>
      <c r="I17" s="576"/>
      <c r="J17" s="576"/>
      <c r="K17" s="577"/>
      <c r="L17" s="578"/>
      <c r="M17" s="133"/>
    </row>
    <row r="18" spans="1:19" ht="17.25" customHeight="1" x14ac:dyDescent="0.25">
      <c r="A18" s="536"/>
      <c r="B18" s="517" t="s">
        <v>202</v>
      </c>
      <c r="C18" s="517"/>
      <c r="D18" s="517"/>
      <c r="E18" s="517"/>
      <c r="F18" s="419" t="s">
        <v>65</v>
      </c>
      <c r="G18" s="553"/>
      <c r="H18" s="517" t="s">
        <v>204</v>
      </c>
      <c r="I18" s="517"/>
      <c r="J18" s="573"/>
      <c r="K18" s="540" t="s">
        <v>65</v>
      </c>
      <c r="L18" s="579"/>
      <c r="M18" s="133"/>
    </row>
    <row r="19" spans="1:19" ht="18" customHeight="1" x14ac:dyDescent="0.25">
      <c r="A19" s="536"/>
      <c r="B19" s="554" t="s">
        <v>2136</v>
      </c>
      <c r="C19" s="554"/>
      <c r="D19" s="554"/>
      <c r="E19" s="554"/>
      <c r="F19" s="419" t="s">
        <v>65</v>
      </c>
      <c r="G19" s="420"/>
      <c r="H19" s="435" t="s">
        <v>220</v>
      </c>
      <c r="I19" s="435"/>
      <c r="J19" s="543"/>
      <c r="K19" s="540" t="s">
        <v>65</v>
      </c>
      <c r="L19" s="541"/>
      <c r="M19" s="133"/>
    </row>
    <row r="20" spans="1:19" ht="18" customHeight="1" x14ac:dyDescent="0.25">
      <c r="A20" s="537"/>
      <c r="B20" s="435" t="s">
        <v>221</v>
      </c>
      <c r="C20" s="435"/>
      <c r="D20" s="532"/>
      <c r="E20" s="532"/>
      <c r="F20" s="553"/>
      <c r="G20" s="584"/>
      <c r="H20" s="435" t="s">
        <v>222</v>
      </c>
      <c r="I20" s="435"/>
      <c r="J20" s="543"/>
      <c r="K20" s="540" t="s">
        <v>65</v>
      </c>
      <c r="L20" s="541"/>
      <c r="M20" s="134"/>
      <c r="N20" s="110"/>
      <c r="O20" s="110"/>
      <c r="P20" s="110"/>
      <c r="Q20" s="120"/>
      <c r="R20" s="120"/>
      <c r="S20" s="120"/>
    </row>
    <row r="21" spans="1:19" ht="22.5" customHeight="1" x14ac:dyDescent="0.25">
      <c r="A21" s="537"/>
      <c r="B21" s="435" t="s">
        <v>2327</v>
      </c>
      <c r="C21" s="435"/>
      <c r="D21" s="435"/>
      <c r="E21" s="435"/>
      <c r="F21" s="419" t="s">
        <v>65</v>
      </c>
      <c r="G21" s="420"/>
      <c r="H21" s="426" t="s">
        <v>225</v>
      </c>
      <c r="I21" s="426"/>
      <c r="J21" s="427"/>
      <c r="K21" s="533" t="s">
        <v>65</v>
      </c>
      <c r="L21" s="560"/>
      <c r="M21" s="135"/>
      <c r="N21" s="111"/>
      <c r="O21" s="111"/>
      <c r="P21" s="111"/>
    </row>
    <row r="22" spans="1:19" ht="19.5" customHeight="1" x14ac:dyDescent="0.25">
      <c r="A22" s="537"/>
      <c r="B22" s="435" t="s">
        <v>254</v>
      </c>
      <c r="C22" s="436"/>
      <c r="D22" s="436"/>
      <c r="E22" s="436"/>
      <c r="F22" s="436"/>
      <c r="G22" s="436"/>
      <c r="H22" s="436"/>
      <c r="I22" s="436"/>
      <c r="J22" s="437"/>
      <c r="K22" s="533" t="s">
        <v>65</v>
      </c>
      <c r="L22" s="534"/>
      <c r="M22" s="133"/>
    </row>
    <row r="23" spans="1:19" ht="18" customHeight="1" thickBot="1" x14ac:dyDescent="0.3">
      <c r="A23" s="538"/>
      <c r="B23" s="546" t="s">
        <v>226</v>
      </c>
      <c r="C23" s="547"/>
      <c r="D23" s="542" t="s">
        <v>65</v>
      </c>
      <c r="E23" s="542"/>
      <c r="F23" s="432" t="s">
        <v>234</v>
      </c>
      <c r="G23" s="432"/>
      <c r="H23" s="433"/>
      <c r="I23" s="433"/>
      <c r="J23" s="434"/>
      <c r="K23" s="430"/>
      <c r="L23" s="431"/>
      <c r="M23" s="133"/>
    </row>
    <row r="24" spans="1:19" ht="16.5" customHeight="1" thickBot="1" x14ac:dyDescent="0.3">
      <c r="A24" s="423" t="s">
        <v>1997</v>
      </c>
      <c r="B24" s="424"/>
      <c r="C24" s="424"/>
      <c r="D24" s="424"/>
      <c r="E24" s="424"/>
      <c r="F24" s="424"/>
      <c r="G24" s="424"/>
      <c r="H24" s="424"/>
      <c r="I24" s="424"/>
      <c r="J24" s="424"/>
      <c r="K24" s="424"/>
      <c r="L24" s="425"/>
    </row>
    <row r="25" spans="1:19" ht="12" hidden="1" customHeight="1" thickBot="1" x14ac:dyDescent="0.3">
      <c r="A25" s="100"/>
      <c r="B25" s="101"/>
      <c r="C25" s="101"/>
      <c r="D25" s="101"/>
      <c r="E25" s="101"/>
      <c r="F25" s="101"/>
      <c r="G25" s="101"/>
      <c r="H25" s="101"/>
      <c r="I25" s="101"/>
      <c r="J25" s="101"/>
      <c r="K25" s="101"/>
      <c r="L25" s="136"/>
    </row>
    <row r="26" spans="1:19" ht="19.5" customHeight="1" x14ac:dyDescent="0.25">
      <c r="A26" s="374" t="s">
        <v>213</v>
      </c>
      <c r="B26" s="421" t="s">
        <v>214</v>
      </c>
      <c r="C26" s="421"/>
      <c r="D26" s="421"/>
      <c r="E26" s="422"/>
      <c r="F26" s="544"/>
      <c r="G26" s="545"/>
      <c r="H26" s="515" t="s">
        <v>125</v>
      </c>
      <c r="I26" s="516"/>
      <c r="J26" s="428"/>
      <c r="K26" s="428"/>
      <c r="L26" s="429"/>
    </row>
    <row r="27" spans="1:19" ht="26.25" customHeight="1" x14ac:dyDescent="0.25">
      <c r="A27" s="375"/>
      <c r="B27" s="369" t="s">
        <v>215</v>
      </c>
      <c r="C27" s="369"/>
      <c r="D27" s="370"/>
      <c r="E27" s="371"/>
      <c r="F27" s="365" t="s">
        <v>185</v>
      </c>
      <c r="G27" s="366"/>
      <c r="H27" s="367" t="str">
        <f>IF(F27='Drop Downs'!A67,"Enter Number of Days:",IF(F27='Drop Downs'!A68,"Enter Number of Applicants (Min. 50):",IF(F27="Select Item"," ")))</f>
        <v>Enter Number of Days:</v>
      </c>
      <c r="I27" s="368"/>
      <c r="J27" s="114"/>
      <c r="K27" s="405" t="str">
        <f>IF(AND(J27&gt;5,F27="Number of Days"),"To support time to hire goals, most announcements are posted for no more than 5 days","")</f>
        <v/>
      </c>
      <c r="L27" s="406"/>
    </row>
    <row r="28" spans="1:19" ht="61.9" customHeight="1" x14ac:dyDescent="0.25">
      <c r="A28" s="375"/>
      <c r="B28" s="441" t="s">
        <v>2001</v>
      </c>
      <c r="C28" s="442"/>
      <c r="D28" s="443"/>
      <c r="E28" s="444"/>
      <c r="F28" s="439"/>
      <c r="G28" s="440"/>
      <c r="H28" s="396" t="s">
        <v>2678</v>
      </c>
      <c r="I28" s="397"/>
      <c r="J28" s="397"/>
      <c r="K28" s="398"/>
      <c r="L28" s="235" t="s">
        <v>99</v>
      </c>
      <c r="M28" s="155"/>
    </row>
    <row r="29" spans="1:19" ht="29.45" customHeight="1" thickBot="1" x14ac:dyDescent="0.3">
      <c r="A29" s="376"/>
      <c r="B29" s="448" t="s">
        <v>2310</v>
      </c>
      <c r="C29" s="449"/>
      <c r="D29" s="449"/>
      <c r="E29" s="449"/>
      <c r="F29" s="449"/>
      <c r="G29" s="449"/>
      <c r="H29" s="449"/>
      <c r="I29" s="449"/>
      <c r="J29" s="449"/>
      <c r="K29" s="449"/>
      <c r="L29" s="450"/>
      <c r="M29" s="133"/>
    </row>
    <row r="30" spans="1:19" ht="15" customHeight="1" thickTop="1" x14ac:dyDescent="0.25">
      <c r="A30" s="438" t="s">
        <v>131</v>
      </c>
      <c r="B30" s="409" t="s">
        <v>2194</v>
      </c>
      <c r="C30" s="410"/>
      <c r="D30" s="410"/>
      <c r="E30" s="410"/>
      <c r="F30" s="91"/>
      <c r="G30" s="379" t="s">
        <v>2290</v>
      </c>
      <c r="H30" s="380"/>
      <c r="I30" s="380"/>
      <c r="J30" s="380"/>
      <c r="K30" s="380"/>
      <c r="L30" s="451" t="s">
        <v>2309</v>
      </c>
    </row>
    <row r="31" spans="1:19" ht="17.25" customHeight="1" x14ac:dyDescent="0.25">
      <c r="A31" s="438"/>
      <c r="B31" s="98" t="b">
        <v>0</v>
      </c>
      <c r="C31" s="386" t="s">
        <v>2329</v>
      </c>
      <c r="D31" s="387"/>
      <c r="E31" s="388"/>
      <c r="F31" s="90"/>
      <c r="G31" s="95" t="b">
        <v>0</v>
      </c>
      <c r="H31" s="348" t="s">
        <v>49</v>
      </c>
      <c r="I31" s="349"/>
      <c r="J31" s="349"/>
      <c r="K31" s="350"/>
      <c r="L31" s="452"/>
    </row>
    <row r="32" spans="1:19" ht="16.5" customHeight="1" thickBot="1" x14ac:dyDescent="0.3">
      <c r="A32" s="438"/>
      <c r="B32" s="97" t="b">
        <v>0</v>
      </c>
      <c r="C32" s="386" t="s">
        <v>2301</v>
      </c>
      <c r="D32" s="387"/>
      <c r="E32" s="388"/>
      <c r="F32" s="90"/>
      <c r="G32" s="95" t="b">
        <v>0</v>
      </c>
      <c r="H32" s="346" t="s">
        <v>2391</v>
      </c>
      <c r="I32" s="346"/>
      <c r="J32" s="346"/>
      <c r="K32" s="347"/>
      <c r="L32" s="452"/>
    </row>
    <row r="33" spans="1:16" ht="16.5" customHeight="1" x14ac:dyDescent="0.25">
      <c r="A33" s="438"/>
      <c r="B33" s="98" t="b">
        <v>0</v>
      </c>
      <c r="C33" s="399" t="s">
        <v>2291</v>
      </c>
      <c r="D33" s="400"/>
      <c r="E33" s="401"/>
      <c r="F33" s="90"/>
      <c r="G33" s="95" t="b">
        <v>0</v>
      </c>
      <c r="H33" s="348" t="s">
        <v>48</v>
      </c>
      <c r="I33" s="349"/>
      <c r="J33" s="349"/>
      <c r="K33" s="350"/>
      <c r="L33" s="445" t="str">
        <f>IF(AND('Position Build'!C20="Select Item",'Position Build'!C28="Select Item"),"Error: you must select the 'Appointment Type' and 'Position Occupied' from the 'Position Build' tab",IF('Position Build'!C20="Select Item","Error: You must select the 'Appointment Type' from the 'Poisition Build' tab",IF('Position Build'!C28="Select Item","Error: you must select the 'Position Occupied' from the 'Position Build' tab",IF(P47&lt;&gt;"",P47,P48))))</f>
        <v>Error: you must select the 'Appointment Type' and 'Position Occupied' from the 'Position Build' tab</v>
      </c>
      <c r="P33" s="105" t="s">
        <v>2389</v>
      </c>
    </row>
    <row r="34" spans="1:16" ht="16.5" customHeight="1" x14ac:dyDescent="0.25">
      <c r="A34" s="438"/>
      <c r="B34" s="97" t="b">
        <v>0</v>
      </c>
      <c r="C34" s="402" t="s">
        <v>2303</v>
      </c>
      <c r="D34" s="403"/>
      <c r="E34" s="404"/>
      <c r="F34" s="90"/>
      <c r="G34" s="95" t="b">
        <v>0</v>
      </c>
      <c r="H34" s="348" t="s">
        <v>50</v>
      </c>
      <c r="I34" s="349"/>
      <c r="J34" s="349"/>
      <c r="K34" s="350"/>
      <c r="L34" s="446"/>
    </row>
    <row r="35" spans="1:16" ht="16.5" customHeight="1" x14ac:dyDescent="0.25">
      <c r="A35" s="438"/>
      <c r="B35" s="97" t="b">
        <v>0</v>
      </c>
      <c r="C35" s="402" t="s">
        <v>2292</v>
      </c>
      <c r="D35" s="403"/>
      <c r="E35" s="404"/>
      <c r="F35" s="90"/>
      <c r="G35" s="95" t="b">
        <v>0</v>
      </c>
      <c r="H35" s="348" t="s">
        <v>2133</v>
      </c>
      <c r="I35" s="349"/>
      <c r="J35" s="349"/>
      <c r="K35" s="350"/>
      <c r="L35" s="446"/>
    </row>
    <row r="36" spans="1:16" ht="16.5" customHeight="1" x14ac:dyDescent="0.25">
      <c r="A36" s="438"/>
      <c r="B36" s="97" t="b">
        <v>0</v>
      </c>
      <c r="C36" s="460" t="s">
        <v>2307</v>
      </c>
      <c r="D36" s="461"/>
      <c r="E36" s="462"/>
      <c r="F36" s="90"/>
      <c r="G36" s="95" t="b">
        <v>0</v>
      </c>
      <c r="H36" s="348" t="s">
        <v>55</v>
      </c>
      <c r="I36" s="349"/>
      <c r="J36" s="349"/>
      <c r="K36" s="350"/>
      <c r="L36" s="446"/>
    </row>
    <row r="37" spans="1:16" ht="16.5" customHeight="1" x14ac:dyDescent="0.25">
      <c r="A37" s="438"/>
      <c r="B37" s="97" t="b">
        <v>0</v>
      </c>
      <c r="C37" s="386" t="s">
        <v>2294</v>
      </c>
      <c r="D37" s="387"/>
      <c r="E37" s="388"/>
      <c r="F37" s="90"/>
      <c r="G37" s="95" t="b">
        <v>0</v>
      </c>
      <c r="H37" s="348" t="s">
        <v>56</v>
      </c>
      <c r="I37" s="349"/>
      <c r="J37" s="349"/>
      <c r="K37" s="350"/>
      <c r="L37" s="446"/>
    </row>
    <row r="38" spans="1:16" ht="16.5" customHeight="1" x14ac:dyDescent="0.25">
      <c r="A38" s="438"/>
      <c r="B38" s="97" t="b">
        <v>0</v>
      </c>
      <c r="C38" s="386" t="s">
        <v>2293</v>
      </c>
      <c r="D38" s="387"/>
      <c r="E38" s="388"/>
      <c r="F38" s="90"/>
      <c r="G38" s="95" t="b">
        <v>0</v>
      </c>
      <c r="H38" s="348" t="s">
        <v>58</v>
      </c>
      <c r="I38" s="349"/>
      <c r="J38" s="349"/>
      <c r="K38" s="350"/>
      <c r="L38" s="446"/>
    </row>
    <row r="39" spans="1:16" ht="16.5" customHeight="1" x14ac:dyDescent="0.25">
      <c r="A39" s="438"/>
      <c r="B39" s="97" t="b">
        <v>0</v>
      </c>
      <c r="C39" s="386" t="s">
        <v>2295</v>
      </c>
      <c r="D39" s="387"/>
      <c r="E39" s="388"/>
      <c r="F39" s="90"/>
      <c r="G39" s="95" t="b">
        <v>0</v>
      </c>
      <c r="H39" s="351" t="s">
        <v>2390</v>
      </c>
      <c r="I39" s="351"/>
      <c r="J39" s="351"/>
      <c r="K39" s="352"/>
      <c r="L39" s="446"/>
    </row>
    <row r="40" spans="1:16" ht="16.5" customHeight="1" x14ac:dyDescent="0.25">
      <c r="A40" s="438"/>
      <c r="B40" s="416" t="s">
        <v>2193</v>
      </c>
      <c r="C40" s="417"/>
      <c r="D40" s="417"/>
      <c r="E40" s="418"/>
      <c r="F40" s="90"/>
      <c r="G40" s="95" t="b">
        <v>0</v>
      </c>
      <c r="H40" s="348" t="s">
        <v>61</v>
      </c>
      <c r="I40" s="349"/>
      <c r="J40" s="349"/>
      <c r="K40" s="350"/>
      <c r="L40" s="446"/>
      <c r="O40" s="105" t="s">
        <v>2195</v>
      </c>
      <c r="P40" s="105" t="b">
        <f>OR(IF(AND(B32=TRUE,OR(B33=TRUE,B34=TRUE,B35=TRUE,B36=TRUE,B31=TRUE)),TRUE,FALSE),IF(AND(B34=TRUE,OR(B31=TRUE,B33=TRUE,B32=TRUE,B35=TRUE,B36=TRUE)),TRUE,FALSE),IF(AND(B35=TRUE,OR(B31=TRUE,B33=TRUE,B32=TRUE,B34=TRUE,B36=TRUE)),TRUE,FALSE),IF(AND(B36=TRUE,OR(B31=TRUE,B33=TRUE,B32=TRUE,B34=TRUE,B35=TRUE)),TRUE,FALSE),IF(AND(B33=TRUE,OR(B31=TRUE,B32=TRUE,B34=TRUE,B35=TRUE,B36=TRUE)),TRUE,FALSE),IF(AND(B31=TRUE,OR(B33=TRUE,B32=TRUE,B34=TRUE,B35=TRUE,B36=TRUE)),TRUE,FALSE))</f>
        <v>0</v>
      </c>
    </row>
    <row r="41" spans="1:16" ht="14.25" customHeight="1" x14ac:dyDescent="0.25">
      <c r="A41" s="438"/>
      <c r="B41" s="98" t="b">
        <v>0</v>
      </c>
      <c r="C41" s="113" t="s">
        <v>200</v>
      </c>
      <c r="D41" s="387" t="str">
        <f>IF('Position Build'!C28="Excepted","Excepted","")</f>
        <v/>
      </c>
      <c r="E41" s="388"/>
      <c r="F41" s="90"/>
      <c r="G41" s="359" t="s">
        <v>2132</v>
      </c>
      <c r="H41" s="360"/>
      <c r="I41" s="360"/>
      <c r="J41" s="360"/>
      <c r="K41" s="361"/>
      <c r="L41" s="446"/>
      <c r="O41" s="105" t="s">
        <v>2198</v>
      </c>
      <c r="P41" s="105" t="b">
        <f>OR(IF(AND(B37=TRUE,OR(B38=TRUE,B39=TRUE)),TRUE,FALSE),IF(AND(B38=TRUE,OR(B37=TRUE,B39=TRUE)),TRUE,FALSE),IF(AND(B39=TRUE,OR(B37=TRUE,B38=TRUE)),TRUE,FALSE))</f>
        <v>0</v>
      </c>
    </row>
    <row r="42" spans="1:16" ht="16.5" customHeight="1" x14ac:dyDescent="0.25">
      <c r="A42" s="438"/>
      <c r="B42" s="416" t="s">
        <v>2078</v>
      </c>
      <c r="C42" s="417"/>
      <c r="D42" s="417"/>
      <c r="E42" s="418"/>
      <c r="F42" s="90"/>
      <c r="G42" s="96" t="b">
        <v>0</v>
      </c>
      <c r="H42" s="362" t="s">
        <v>60</v>
      </c>
      <c r="I42" s="363"/>
      <c r="J42" s="363"/>
      <c r="K42" s="364"/>
      <c r="L42" s="446"/>
      <c r="O42" s="105" t="s">
        <v>2298</v>
      </c>
      <c r="P42" s="105" t="str">
        <f>IF(AND('Position Build'!C28="Excepted",OR(B31=TRUE,B32=TRUE,B33=TRUE,B34=TRUE,B35=TRUE,B36=TRUE)),"ERROR",IF(AND('Position Build'!C28="Competitive",OR(B37=TRUE,B38=TRUE,B39=TRUE,B46=TRUE,G46=TRUE,G47=TRUE)),"ERROR",""))</f>
        <v/>
      </c>
    </row>
    <row r="43" spans="1:16" ht="15.75" customHeight="1" x14ac:dyDescent="0.25">
      <c r="A43" s="438"/>
      <c r="B43" s="99" t="b">
        <v>0</v>
      </c>
      <c r="C43" s="348" t="s">
        <v>47</v>
      </c>
      <c r="D43" s="349"/>
      <c r="E43" s="350"/>
      <c r="F43" s="90"/>
      <c r="G43" s="96" t="b">
        <v>0</v>
      </c>
      <c r="H43" s="362" t="s">
        <v>129</v>
      </c>
      <c r="I43" s="363"/>
      <c r="J43" s="363"/>
      <c r="K43" s="364"/>
      <c r="L43" s="446"/>
      <c r="O43" s="105" t="s">
        <v>2196</v>
      </c>
      <c r="P43" s="105" t="b">
        <f>AND(OR(B31=TRUE,B32=TRUE,B34=TRUE,B35=TRUE,B36=TRUE,B33=TRUE))</f>
        <v>0</v>
      </c>
    </row>
    <row r="44" spans="1:16" ht="17.25" customHeight="1" x14ac:dyDescent="0.25">
      <c r="A44" s="438"/>
      <c r="B44" s="99" t="b">
        <v>0</v>
      </c>
      <c r="C44" s="348" t="s">
        <v>138</v>
      </c>
      <c r="D44" s="349"/>
      <c r="E44" s="350"/>
      <c r="F44" s="90"/>
      <c r="G44" s="96" t="b">
        <v>0</v>
      </c>
      <c r="H44" s="362" t="s">
        <v>130</v>
      </c>
      <c r="I44" s="363"/>
      <c r="J44" s="363"/>
      <c r="K44" s="364"/>
      <c r="L44" s="446"/>
      <c r="O44" s="105" t="s">
        <v>2197</v>
      </c>
      <c r="P44" s="105" t="b">
        <f>AND(OR(B37=TRUE,B38=TRUE,B39=TRUE))</f>
        <v>0</v>
      </c>
    </row>
    <row r="45" spans="1:16" ht="18" customHeight="1" x14ac:dyDescent="0.25">
      <c r="A45" s="438"/>
      <c r="B45" s="99" t="b">
        <v>0</v>
      </c>
      <c r="C45" s="348" t="s">
        <v>52</v>
      </c>
      <c r="D45" s="349"/>
      <c r="E45" s="350"/>
      <c r="F45" s="92"/>
      <c r="G45" s="96" t="b">
        <v>0</v>
      </c>
      <c r="H45" s="362" t="s">
        <v>2304</v>
      </c>
      <c r="I45" s="363"/>
      <c r="J45" s="363"/>
      <c r="K45" s="364"/>
      <c r="L45" s="446"/>
    </row>
    <row r="46" spans="1:16" ht="18" customHeight="1" x14ac:dyDescent="0.25">
      <c r="A46" s="438"/>
      <c r="B46" s="99" t="b">
        <v>0</v>
      </c>
      <c r="C46" s="386" t="s">
        <v>2289</v>
      </c>
      <c r="D46" s="387"/>
      <c r="E46" s="388"/>
      <c r="F46" s="92"/>
      <c r="G46" s="96" t="b">
        <v>0</v>
      </c>
      <c r="H46" s="356" t="s">
        <v>148</v>
      </c>
      <c r="I46" s="357"/>
      <c r="J46" s="357"/>
      <c r="K46" s="358"/>
      <c r="L46" s="446"/>
    </row>
    <row r="47" spans="1:16" ht="16.5" customHeight="1" x14ac:dyDescent="0.25">
      <c r="A47" s="438"/>
      <c r="B47" s="416" t="s">
        <v>2077</v>
      </c>
      <c r="C47" s="417"/>
      <c r="D47" s="417"/>
      <c r="E47" s="418"/>
      <c r="F47" s="90"/>
      <c r="G47" s="96" t="b">
        <v>0</v>
      </c>
      <c r="H47" s="356" t="s">
        <v>149</v>
      </c>
      <c r="I47" s="357"/>
      <c r="J47" s="357"/>
      <c r="K47" s="358"/>
      <c r="L47" s="447"/>
      <c r="O47" s="105" t="s">
        <v>2199</v>
      </c>
      <c r="P47" s="105" t="str">
        <f>IF(OR(P40=TRUE,P41=TRUE,AND(P43=TRUE,P44=TRUE)),"ERROR: You have selected more than eligibility from the section 'Current Gov't Employees'.  Please select only one eligibility from this section.",IF(P42="ERROR","ERROR: You have made a selection on the Position Build tab under 'Position Occupied' that does not match your eligibility choices.",""))</f>
        <v/>
      </c>
    </row>
    <row r="48" spans="1:16" ht="15" customHeight="1" x14ac:dyDescent="0.25">
      <c r="A48" s="438"/>
      <c r="B48" s="95" t="b">
        <v>0</v>
      </c>
      <c r="C48" s="456" t="s">
        <v>57</v>
      </c>
      <c r="D48" s="457"/>
      <c r="E48" s="458"/>
      <c r="F48" s="90"/>
      <c r="G48" s="359" t="s">
        <v>2311</v>
      </c>
      <c r="H48" s="360"/>
      <c r="I48" s="360"/>
      <c r="J48" s="360"/>
      <c r="K48" s="361"/>
      <c r="L48" s="447"/>
      <c r="O48" s="105" t="s">
        <v>2296</v>
      </c>
      <c r="P48" s="345" t="str">
        <f>IF(B48=TRUE,CHAR(10),"")&amp;IF(B48=TRUE,"-","")&amp;IF(B48=TRUE,C48,"")&amp;IF(B49=TRUE,CHAR(10),"")&amp;IF(B49=TRUE,"-","")&amp;IF(B49=TRUE,C49,"")&amp;IF(B50=TRUE,CHAR(10),"")&amp;IF(B50=TRUE,"-","")&amp;IF(B50=TRUE,C50,"")&amp;IF(B51=TRUE,CHAR(10),"")&amp;IF(B51=TRUE,"-","")&amp;IF(B51=TRUE,C51,"")&amp;IF(B52=TRUE,CHAR(10),"")&amp;IF(B52=TRUE,"-","")&amp;IF(B52=TRUE,C52,"")&amp;IF(G42=TRUE,CHAR(10),"")&amp;IF(G42=TRUE,"-","")&amp;IF(G42=TRUE,H42,"")&amp;IF(G45=TRUE,CHAR(10),"")&amp;IF(G45=TRUE,"-","")&amp;IF(G45=TRUE,H45,"")&amp;IF('Eligibility Listing'!A2=TRUE,"-","")&amp;IF('Eligibility Listing'!A2=TRUE,'Eligibility Listing'!B2,"")&amp;IF('Eligibility Listing'!A4=TRUE,CHAR(10),"")&amp;IF('Eligibility Listing'!A4=TRUE,"-","")&amp;IF('Eligibility Listing'!A4=TRUE,'Eligibility Listing'!B4,"")&amp;IF('Eligibility Listing'!A7=TRUE,CHAR(10),"")&amp;IF('Eligibility Listing'!A7=TRUE,"-","")&amp;IF('Eligibility Listing'!A7=TRUE,'Eligibility Listing'!B7,"")&amp;IF('Eligibility Listing'!A8=TRUE,CHAR(10),"")&amp;IF('Eligibility Listing'!A8=TRUE,"-","")&amp;IF('Eligibility Listing'!A8=TRUE,'Eligibility Listing'!B8,"")&amp;IF('Eligibility Listing'!A10=TRUE,CHAR(10),"")&amp;IF('Eligibility Listing'!A10=TRUE,"-","")&amp;IF('Eligibility Listing'!A10=TRUE,'Eligibility Listing'!B10,"")&amp;IF('Eligibility Listing'!A11=TRUE,CHAR(10),"")&amp;IF('Eligibility Listing'!A11=TRUE,"-","")&amp;IF('Eligibility Listing'!A11=TRUE,'Eligibility Listing'!B11,"")&amp;IF('Eligibility Listing'!A13=TRUE,CHAR(10),"")&amp;IF('Eligibility Listing'!A13=TRUE,"-","")&amp;IF('Eligibility Listing'!A13=TRUE,'Eligibility Listing'!B13,"")&amp;IF('Eligibility Listing'!A14=TRUE,CHAR(10),"")&amp;IF('Eligibility Listing'!A14=TRUE,"-","")&amp;IF('Eligibility Listing'!A14=TRUE,'Eligibility Listing'!B14,"")&amp;IF('Eligibility Listing'!A15=TRUE,CHAR(10),"")&amp;IF('Eligibility Listing'!A15=TRUE,"-","")&amp;IF('Eligibility Listing'!A15=TRUE,'Eligibility Listing'!B15,"")&amp;IF('Eligibility Listing'!A16=TRUE,CHAR(10),"")&amp;IF('Eligibility Listing'!A16=TRUE,"-","")&amp;IF('Eligibility Listing'!A16=TRUE,'Eligibility Listing'!B16,"")&amp;IF('Eligibility Listing'!A17=TRUE,CHAR(10),"")&amp;IF('Eligibility Listing'!A17=TRUE,"-","")&amp;IF('Eligibility Listing'!A17=TRUE,'Eligibility Listing'!B17,"")&amp;IF('Eligibility Listing'!A19=TRUE,CHAR(10),"")&amp;IF('Eligibility Listing'!A19=TRUE,"-","")&amp;IF('Eligibility Listing'!A19=TRUE,'Eligibility Listing'!B19,"")&amp;IF('Eligibility Listing'!A20=TRUE,CHAR(10),"")&amp;IF('Eligibility Listing'!A20=TRUE,"-","")&amp;IF('Eligibility Listing'!A20=TRUE,'Eligibility Listing'!B20,"")&amp;IF('Eligibility Listing'!A21=TRUE,CHAR(10),"")&amp;IF('Eligibility Listing'!A21=TRUE,"-","")&amp;IF('Eligibility Listing'!A21=TRUE,'Eligibility Listing'!B21,"")&amp;IF('Eligibility Listing'!A22=TRUE,CHAR(10),"")&amp;IF('Eligibility Listing'!A22=TRUE,"-","")&amp;IF('Eligibility Listing'!A22=TRUE,'Eligibility Listing'!B22,"")&amp;IF('Eligibility Listing'!A26=TRUE,CHAR(10),"")&amp;IF('Eligibility Listing'!A26=TRUE,"-","")&amp;IF('Eligibility Listing'!A26=TRUE,'Eligibility Listing'!B26,"")&amp;IF('Eligibility Listing'!A27=TRUE,CHAR(10),"")&amp;IF('Eligibility Listing'!A27=TRUE,"-","")&amp;IF('Eligibility Listing'!A27=TRUE,'Eligibility Listing'!B27,"")&amp;IF('Eligibility Listing'!A29=TRUE,CHAR(10),"")&amp;IF('Eligibility Listing'!A29=TRUE,"-","")&amp;IF('Eligibility Listing'!A29=TRUE,'Eligibility Listing'!B29,"")&amp;IF('Eligibility Listing'!A30=TRUE,CHAR(10),"")&amp;IF('Eligibility Listing'!A30=TRUE,"-","")&amp;IF('Eligibility Listing'!A30=TRUE,'Eligibility Listing'!B30,"")&amp;IF('Eligibility Listing'!A31=TRUE,CHAR(10),"")&amp;IF('Eligibility Listing'!A31=TRUE,"-","")&amp;IF('Eligibility Listing'!A31=TRUE,'Eligibility Listing'!B31,"")&amp;IF('Eligibility Listing'!A32=TRUE,CHAR(10),"")&amp;IF('Eligibility Listing'!A32=TRUE,"-","")&amp;IF('Eligibility Listing'!A32=TRUE,'Eligibility Listing'!B32,"")&amp;IF('Eligibility Listing'!A33=TRUE,CHAR(10),"")&amp;IF('Eligibility Listing'!A33=TRUE,"-","")&amp;IF('Eligibility Listing'!A33=TRUE,'Eligibility Listing'!B33,"")&amp;IF('Eligibility Listing'!A34=TRUE,CHAR(10),"")&amp;IF('Eligibility Listing'!A34=TRUE,"-","")&amp;IF('Eligibility Listing'!A34=TRUE,'Eligibility Listing'!B34,"")&amp;IF('Eligibility Listing'!A35=TRUE,CHAR(10),"")&amp;IF('Eligibility Listing'!A35=TRUE,"-","")&amp;IF('Eligibility Listing'!A35=TRUE,'Eligibility Listing'!B35,"")&amp;IF('Eligibility Listing'!A36=TRUE,CHAR(10),"")&amp;IF('Eligibility Listing'!A36=TRUE,"-","")&amp;IF('Eligibility Listing'!A36=TRUE,'Eligibility Listing'!B36,"")&amp;IF('Eligibility Listing'!A37=TRUE,CHAR(10),"")&amp;IF('Eligibility Listing'!A37=TRUE,"-","")&amp;IF('Eligibility Listing'!A37=TRUE,'Eligibility Listing'!B37,"")&amp;IF('Eligibility Listing'!A38=TRUE,CHAR(10),"")&amp;IF('Eligibility Listing'!A38=TRUE,"-","")&amp;IF('Eligibility Listing'!A38=TRUE,'Eligibility Listing'!B38,"")&amp;IF('Eligibility Listing'!A39=TRUE,CHAR(10),"")&amp;IF('Eligibility Listing'!A39=TRUE,"-","")&amp;IF('Eligibility Listing'!A39=TRUE,'Eligibility Listing'!B39,"")&amp;IF('Eligibility Listing'!A12=TRUE,CHAR(10),"")&amp;IF('Eligibility Listing'!A12=TRUE,"-","")&amp;IF('Eligibility Listing'!A12=TRUE,'Eligibility Listing'!B12,"")&amp;IF('Eligibility Listing'!A40=TRUE,CHAR(10),"")&amp;IF('Eligibility Listing'!A40=TRUE,"-","")&amp;IF('Eligibility Listing'!A40=TRUE,'Eligibility Listing'!B40,"")&amp;IF('Eligibility Listing'!A41=TRUE,CHAR(10),"")&amp;IF('Eligibility Listing'!A41=TRUE,"-","")&amp;IF('Eligibility Listing'!A41=TRUE,'Eligibility Listing'!B41,"")&amp;IF('Eligibility Listing'!A42=TRUE,CHAR(10),"")&amp;IF('Eligibility Listing'!A42=TRUE,"-","")&amp;IF('Eligibility Listing'!A42=TRUE,'Eligibility Listing'!B42,"")&amp;IF('Eligibility Listing'!A43=TRUE,CHAR(10),"")&amp;IF('Eligibility Listing'!A43=TRUE,"-","")&amp;IF('Eligibility Listing'!A43=TRUE,'Eligibility Listing'!B43,"")&amp;IF('Eligibility Listing'!A44=TRUE,CHAR(10),"")&amp;IF('Eligibility Listing'!A44=TRUE,"-","")&amp;IF('Eligibility Listing'!A44=TRUE,'Eligibility Listing'!B44,"")&amp;IF('Eligibility Listing'!A46=TRUE,CHAR(10),"")&amp;IF('Eligibility Listing'!A46=TRUE,"-","")&amp;IF('Eligibility Listing'!A46=TRUE,'Eligibility Listing'!B46,"")&amp;IF('Eligibility Listing'!A48=TRUE,CHAR(10),"")&amp;IF('Eligibility Listing'!A48=TRUE,"-","")&amp;IF('Eligibility Listing'!A48=TRUE,'Eligibility Listing'!B48,"")&amp;IF('Eligibility Listing'!A49=TRUE,CHAR(10),"")&amp;IF('Eligibility Listing'!A49=TRUE,"-","")&amp;IF('Eligibility Listing'!A49=TRUE,'Eligibility Listing'!B49,"")&amp;IF('Eligibility Listing'!A50=TRUE,CHAR(10),"")&amp;IF('Eligibility Listing'!A50=TRUE,"-","")&amp;IF('Eligibility Listing'!A50=TRUE,'Eligibility Listing'!B50,"")&amp;IF('Eligibility Listing'!A51=TRUE,CHAR(10),"")&amp;IF('Eligibility Listing'!A51=TRUE,"-","")&amp;IF('Eligibility Listing'!A51=TRUE,'Eligibility Listing'!B51,"")&amp;IF('Eligibility Listing'!A52=TRUE,CHAR(10),"")&amp;IF('Eligibility Listing'!A52=TRUE,"-","")&amp;IF('Eligibility Listing'!A52=TRUE,'Eligibility Listing'!B52,"")&amp;IF('Eligibility Listing'!A53=TRUE,CHAR(10),"")&amp;IF('Eligibility Listing'!A53=TRUE,"-","")&amp;IF('Eligibility Listing'!A53=TRUE,'Eligibility Listing'!B53,"")</f>
        <v/>
      </c>
    </row>
    <row r="49" spans="1:21" ht="15" customHeight="1" x14ac:dyDescent="0.25">
      <c r="A49" s="438"/>
      <c r="B49" s="95" t="b">
        <v>0</v>
      </c>
      <c r="C49" s="389" t="s">
        <v>2432</v>
      </c>
      <c r="D49" s="390"/>
      <c r="E49" s="391"/>
      <c r="F49" s="90"/>
      <c r="G49" s="96" t="b">
        <v>0</v>
      </c>
      <c r="H49" s="353" t="s">
        <v>2331</v>
      </c>
      <c r="I49" s="354"/>
      <c r="J49" s="354"/>
      <c r="K49" s="355"/>
      <c r="L49" s="447"/>
      <c r="M49" s="240"/>
      <c r="P49" s="345"/>
    </row>
    <row r="50" spans="1:21" ht="15" customHeight="1" x14ac:dyDescent="0.25">
      <c r="A50" s="438"/>
      <c r="B50" s="95" t="b">
        <v>0</v>
      </c>
      <c r="C50" s="389" t="s">
        <v>2433</v>
      </c>
      <c r="D50" s="390"/>
      <c r="E50" s="391"/>
      <c r="F50" s="90"/>
      <c r="G50" s="96" t="b">
        <v>0</v>
      </c>
      <c r="H50" s="353" t="s">
        <v>2312</v>
      </c>
      <c r="I50" s="354"/>
      <c r="J50" s="354"/>
      <c r="K50" s="355"/>
      <c r="L50" s="447"/>
      <c r="M50" s="240"/>
      <c r="P50" s="345"/>
    </row>
    <row r="51" spans="1:21" ht="15" customHeight="1" x14ac:dyDescent="0.25">
      <c r="A51" s="438"/>
      <c r="B51" s="95" t="b">
        <v>0</v>
      </c>
      <c r="C51" s="389" t="s">
        <v>2072</v>
      </c>
      <c r="D51" s="390"/>
      <c r="E51" s="391"/>
      <c r="F51" s="90"/>
      <c r="G51" s="96" t="b">
        <v>0</v>
      </c>
      <c r="H51" s="353" t="s">
        <v>2388</v>
      </c>
      <c r="I51" s="354"/>
      <c r="J51" s="354"/>
      <c r="K51" s="355"/>
      <c r="L51" s="447"/>
      <c r="M51" s="240"/>
      <c r="P51" s="345"/>
    </row>
    <row r="52" spans="1:21" ht="15" customHeight="1" x14ac:dyDescent="0.25">
      <c r="A52" s="176"/>
      <c r="B52" s="95" t="b">
        <v>0</v>
      </c>
      <c r="C52" s="463" t="s">
        <v>150</v>
      </c>
      <c r="D52" s="464"/>
      <c r="E52" s="465"/>
      <c r="F52" s="90"/>
      <c r="G52" s="96" t="b">
        <v>0</v>
      </c>
      <c r="H52" s="353" t="s">
        <v>2313</v>
      </c>
      <c r="I52" s="354"/>
      <c r="J52" s="354"/>
      <c r="K52" s="355"/>
      <c r="L52" s="447"/>
      <c r="M52" s="240"/>
      <c r="P52" s="345"/>
    </row>
    <row r="53" spans="1:21" ht="15" customHeight="1" x14ac:dyDescent="0.25">
      <c r="A53" s="176"/>
      <c r="B53" s="169"/>
      <c r="C53" s="170"/>
      <c r="D53" s="170"/>
      <c r="E53" s="171"/>
      <c r="F53" s="90"/>
      <c r="G53" s="96" t="b">
        <v>0</v>
      </c>
      <c r="H53" s="353" t="s">
        <v>2314</v>
      </c>
      <c r="I53" s="354"/>
      <c r="J53" s="354"/>
      <c r="K53" s="355"/>
      <c r="L53" s="447"/>
      <c r="M53" s="240"/>
      <c r="P53" s="345"/>
    </row>
    <row r="54" spans="1:21" ht="15" customHeight="1" thickBot="1" x14ac:dyDescent="0.3">
      <c r="A54" s="176"/>
      <c r="B54" s="172"/>
      <c r="C54" s="173"/>
      <c r="D54" s="173"/>
      <c r="E54" s="174"/>
      <c r="F54" s="90"/>
      <c r="G54" s="96" t="b">
        <v>0</v>
      </c>
      <c r="H54" s="353" t="s">
        <v>2315</v>
      </c>
      <c r="I54" s="354"/>
      <c r="J54" s="354"/>
      <c r="K54" s="355"/>
      <c r="L54" s="446"/>
      <c r="M54" s="240"/>
      <c r="P54" s="345"/>
    </row>
    <row r="55" spans="1:21" s="1" customFormat="1" ht="22.5" customHeight="1" x14ac:dyDescent="0.3">
      <c r="A55" s="372" t="s">
        <v>132</v>
      </c>
      <c r="B55" s="474" t="s">
        <v>36</v>
      </c>
      <c r="C55" s="475"/>
      <c r="D55" s="466" t="s">
        <v>65</v>
      </c>
      <c r="E55" s="467"/>
      <c r="F55" s="102"/>
      <c r="G55" s="393" t="s">
        <v>2318</v>
      </c>
      <c r="H55" s="394"/>
      <c r="I55" s="394"/>
      <c r="J55" s="395"/>
      <c r="K55" s="121" t="s">
        <v>65</v>
      </c>
      <c r="L55" s="446"/>
      <c r="M55" s="241"/>
      <c r="N55" s="112"/>
      <c r="O55" s="112"/>
      <c r="P55" s="345"/>
      <c r="Q55" s="112"/>
      <c r="R55" s="112"/>
      <c r="S55" s="112"/>
      <c r="T55" s="143"/>
      <c r="U55" s="119"/>
    </row>
    <row r="56" spans="1:21" s="1" customFormat="1" ht="28.15" customHeight="1" x14ac:dyDescent="0.3">
      <c r="A56" s="373"/>
      <c r="B56" s="414" t="s">
        <v>2185</v>
      </c>
      <c r="C56" s="415"/>
      <c r="D56" s="419" t="s">
        <v>65</v>
      </c>
      <c r="E56" s="459"/>
      <c r="F56" s="103"/>
      <c r="G56" s="411" t="s">
        <v>2319</v>
      </c>
      <c r="H56" s="412"/>
      <c r="I56" s="412"/>
      <c r="J56" s="413"/>
      <c r="K56" s="122" t="s">
        <v>65</v>
      </c>
      <c r="L56" s="446"/>
      <c r="M56" s="241"/>
      <c r="N56" s="112"/>
      <c r="O56" s="112"/>
      <c r="P56" s="345"/>
      <c r="Q56" s="112"/>
      <c r="R56" s="112"/>
      <c r="S56" s="112"/>
      <c r="T56" s="143"/>
      <c r="U56" s="119"/>
    </row>
    <row r="57" spans="1:21" s="1" customFormat="1" ht="21" customHeight="1" thickBot="1" x14ac:dyDescent="0.35">
      <c r="A57" s="392"/>
      <c r="B57" s="476" t="s">
        <v>38</v>
      </c>
      <c r="C57" s="477"/>
      <c r="D57" s="407"/>
      <c r="E57" s="408"/>
      <c r="F57" s="103"/>
      <c r="G57" s="453" t="s">
        <v>40</v>
      </c>
      <c r="H57" s="454"/>
      <c r="I57" s="454"/>
      <c r="J57" s="455"/>
      <c r="K57" s="123" t="s">
        <v>65</v>
      </c>
      <c r="L57" s="446"/>
      <c r="M57" s="241"/>
      <c r="N57" s="112"/>
      <c r="O57" s="112"/>
      <c r="P57" s="345"/>
      <c r="Q57" s="112"/>
      <c r="R57" s="112"/>
      <c r="S57" s="112"/>
      <c r="T57" s="143"/>
      <c r="U57" s="119"/>
    </row>
    <row r="58" spans="1:21" s="1" customFormat="1" ht="24.6" customHeight="1" x14ac:dyDescent="0.3">
      <c r="A58" s="372" t="s">
        <v>196</v>
      </c>
      <c r="B58" s="478" t="s">
        <v>41</v>
      </c>
      <c r="C58" s="479"/>
      <c r="D58" s="482" t="s">
        <v>65</v>
      </c>
      <c r="E58" s="483"/>
      <c r="F58" s="102"/>
      <c r="G58" s="484" t="s">
        <v>42</v>
      </c>
      <c r="H58" s="485"/>
      <c r="I58" s="485"/>
      <c r="J58" s="486"/>
      <c r="K58" s="121" t="s">
        <v>65</v>
      </c>
      <c r="L58" s="446"/>
      <c r="M58" s="241"/>
      <c r="N58" s="112"/>
      <c r="O58" s="112"/>
      <c r="P58" s="345"/>
      <c r="Q58" s="112"/>
      <c r="R58" s="112"/>
      <c r="S58" s="112"/>
      <c r="T58" s="143"/>
      <c r="U58" s="119"/>
    </row>
    <row r="59" spans="1:21" s="1" customFormat="1" ht="26.25" customHeight="1" x14ac:dyDescent="0.3">
      <c r="A59" s="373"/>
      <c r="B59" s="480" t="s">
        <v>43</v>
      </c>
      <c r="C59" s="481"/>
      <c r="D59" s="419" t="s">
        <v>65</v>
      </c>
      <c r="E59" s="459"/>
      <c r="F59" s="103"/>
      <c r="G59" s="487" t="s">
        <v>44</v>
      </c>
      <c r="H59" s="488"/>
      <c r="I59" s="488"/>
      <c r="J59" s="489"/>
      <c r="K59" s="122" t="s">
        <v>65</v>
      </c>
      <c r="L59" s="446"/>
      <c r="M59" s="241"/>
      <c r="N59" s="112"/>
      <c r="O59" s="112"/>
      <c r="P59" s="106"/>
      <c r="Q59" s="112"/>
      <c r="R59" s="112"/>
      <c r="S59" s="112"/>
      <c r="T59" s="143"/>
      <c r="U59" s="119"/>
    </row>
    <row r="60" spans="1:21" s="1" customFormat="1" ht="27.75" customHeight="1" thickBot="1" x14ac:dyDescent="0.35">
      <c r="A60" s="373"/>
      <c r="B60" s="504" t="s">
        <v>45</v>
      </c>
      <c r="C60" s="505"/>
      <c r="D60" s="490" t="s">
        <v>65</v>
      </c>
      <c r="E60" s="491"/>
      <c r="F60" s="103"/>
      <c r="G60" s="506" t="s">
        <v>46</v>
      </c>
      <c r="H60" s="507"/>
      <c r="I60" s="507"/>
      <c r="J60" s="508"/>
      <c r="K60" s="123" t="s">
        <v>65</v>
      </c>
      <c r="L60" s="446"/>
      <c r="M60" s="241"/>
      <c r="N60" s="112"/>
      <c r="O60" s="112"/>
      <c r="P60" s="106"/>
      <c r="Q60" s="112"/>
      <c r="R60" s="112"/>
      <c r="S60" s="112"/>
      <c r="T60" s="143"/>
      <c r="U60" s="119"/>
    </row>
    <row r="61" spans="1:21" s="1" customFormat="1" ht="58.5" customHeight="1" thickBot="1" x14ac:dyDescent="0.35">
      <c r="A61" s="381" t="s">
        <v>2797</v>
      </c>
      <c r="B61" s="382"/>
      <c r="C61" s="382"/>
      <c r="D61" s="382"/>
      <c r="E61" s="382"/>
      <c r="F61" s="382"/>
      <c r="G61" s="382"/>
      <c r="H61" s="382"/>
      <c r="I61" s="382"/>
      <c r="J61" s="382"/>
      <c r="K61" s="382"/>
      <c r="L61" s="383"/>
      <c r="M61" s="241"/>
      <c r="N61" s="112"/>
      <c r="O61" s="112"/>
      <c r="P61" s="106"/>
      <c r="Q61" s="112"/>
      <c r="R61" s="112"/>
      <c r="S61" s="112"/>
      <c r="T61" s="143"/>
      <c r="U61" s="119"/>
    </row>
    <row r="62" spans="1:21" s="1" customFormat="1" ht="31.9" customHeight="1" thickBot="1" x14ac:dyDescent="0.35">
      <c r="A62" s="659" t="s">
        <v>2658</v>
      </c>
      <c r="B62" s="384" t="s">
        <v>2656</v>
      </c>
      <c r="C62" s="385"/>
      <c r="D62" s="685" t="str">
        <f>IF(OR(USAHire!G2&lt;&gt;"",USAHire!G4&lt;&gt;""),"Yes","No")</f>
        <v>No</v>
      </c>
      <c r="E62" s="686"/>
      <c r="F62" s="226"/>
      <c r="G62" s="679" t="s">
        <v>2655</v>
      </c>
      <c r="H62" s="680"/>
      <c r="I62" s="653" t="s">
        <v>2644</v>
      </c>
      <c r="J62" s="653"/>
      <c r="K62" s="654"/>
      <c r="L62" s="186"/>
      <c r="M62" s="241"/>
      <c r="N62" s="112"/>
      <c r="O62" s="112"/>
      <c r="P62" s="106"/>
      <c r="Q62" s="112"/>
      <c r="R62" s="112"/>
      <c r="S62" s="112"/>
      <c r="T62" s="143"/>
      <c r="U62" s="119"/>
    </row>
    <row r="63" spans="1:21" s="1" customFormat="1" ht="46.5" customHeight="1" thickBot="1" x14ac:dyDescent="0.35">
      <c r="A63" s="659"/>
      <c r="B63" s="683" t="s">
        <v>2657</v>
      </c>
      <c r="C63" s="684"/>
      <c r="D63" s="681" t="str">
        <f>IF(AND(OR('Position Build'!C6="GS",'Position Build'!C6="NH",'Position Build'!C6="NC",'Position Build'!C6="ND",'Position Build'!C6="NG",'Position Build'!C6="NJ",'Position Build'!C6="NK",'Position Build'!C6="NM",'Position Build'!C6="NP",'Position Build'!C6="NR",'Position Build'!C6="NT",'Position Build'!C6="DA",'Position Build'!C6="DG",'Position Build'!C6="DP",'Position Build'!C6="DS",'Position Build'!C6="DT",'Position Build'!C6="NO"),'Position Build'!C28="Competitive",B49=FALSE,B50=FALSE,B51=FALSE,H8=0,B10=0),"Yes","No")</f>
        <v>No</v>
      </c>
      <c r="E63" s="682"/>
      <c r="F63" s="227"/>
      <c r="G63" s="693" t="s">
        <v>2798</v>
      </c>
      <c r="H63" s="694"/>
      <c r="I63" s="694"/>
      <c r="J63" s="694"/>
      <c r="K63" s="695"/>
      <c r="L63" s="187"/>
      <c r="M63" s="241"/>
      <c r="N63" s="112"/>
      <c r="O63" s="112"/>
      <c r="P63" s="106"/>
      <c r="Q63" s="112"/>
      <c r="R63" s="112"/>
      <c r="S63" s="112"/>
      <c r="T63" s="143"/>
      <c r="U63" s="119"/>
    </row>
    <row r="64" spans="1:21" s="1" customFormat="1" ht="44.45" customHeight="1" thickBot="1" x14ac:dyDescent="0.35">
      <c r="A64" s="659"/>
      <c r="B64" s="492" t="s">
        <v>2662</v>
      </c>
      <c r="C64" s="690"/>
      <c r="D64" s="689" t="str">
        <f>IF(AND(D62="Yes",OR(B34=TRUE,B36=TRUE,B37=TRUE,B38=TRUE,B48=TRUE,G53=TRUE,G54=TRUE),'Position Build'!C26&lt;&gt;"2-Supervisory or Manager",'Position Build'!C26&lt;&gt;"4-Supervisor (but does not meet supv guide)"),"Mandated","Not Mandated")</f>
        <v>Not Mandated</v>
      </c>
      <c r="E64" s="682"/>
      <c r="F64" s="228"/>
      <c r="G64" s="687" t="s">
        <v>2661</v>
      </c>
      <c r="H64" s="688"/>
      <c r="I64" s="494"/>
      <c r="J64" s="494"/>
      <c r="K64" s="495"/>
      <c r="L64" s="177"/>
      <c r="M64" s="242"/>
      <c r="N64" s="112"/>
      <c r="O64" s="112"/>
      <c r="P64" s="106"/>
      <c r="Q64" s="112"/>
      <c r="R64" s="112"/>
      <c r="S64" s="112"/>
      <c r="T64" s="143"/>
      <c r="U64" s="119"/>
    </row>
    <row r="65" spans="1:21" s="1" customFormat="1" ht="40.15" customHeight="1" thickBot="1" x14ac:dyDescent="0.35">
      <c r="A65" s="659"/>
      <c r="B65" s="691" t="s">
        <v>2660</v>
      </c>
      <c r="C65" s="692"/>
      <c r="D65" s="509" t="s">
        <v>2648</v>
      </c>
      <c r="E65" s="509"/>
      <c r="F65" s="510"/>
      <c r="G65" s="384"/>
      <c r="H65" s="385"/>
      <c r="I65" s="496"/>
      <c r="J65" s="496"/>
      <c r="K65" s="497"/>
      <c r="L65" s="177"/>
      <c r="M65" s="243"/>
      <c r="N65" s="112"/>
      <c r="O65" s="112"/>
      <c r="P65" s="106"/>
      <c r="Q65" s="112"/>
      <c r="R65" s="112"/>
      <c r="S65" s="112"/>
      <c r="T65" s="143"/>
      <c r="U65" s="119"/>
    </row>
    <row r="66" spans="1:21" s="1" customFormat="1" ht="72.599999999999994" customHeight="1" thickBot="1" x14ac:dyDescent="0.35">
      <c r="A66" s="660"/>
      <c r="B66" s="492" t="s">
        <v>2659</v>
      </c>
      <c r="C66" s="493"/>
      <c r="D66" s="493"/>
      <c r="E66" s="493"/>
      <c r="F66" s="493"/>
      <c r="G66" s="493"/>
      <c r="H66" s="493"/>
      <c r="I66" s="493"/>
      <c r="J66" s="377" t="s">
        <v>2024</v>
      </c>
      <c r="K66" s="378"/>
      <c r="L66" s="178"/>
      <c r="M66" s="244"/>
      <c r="N66" s="112"/>
      <c r="O66" s="112"/>
      <c r="P66" s="106"/>
      <c r="Q66" s="112"/>
      <c r="R66" s="112"/>
      <c r="S66" s="112"/>
      <c r="T66" s="143"/>
      <c r="U66" s="119"/>
    </row>
    <row r="67" spans="1:21" s="1" customFormat="1" ht="34.9" customHeight="1" thickBot="1" x14ac:dyDescent="0.35">
      <c r="A67" s="498" t="s">
        <v>2073</v>
      </c>
      <c r="B67" s="499"/>
      <c r="C67" s="499"/>
      <c r="D67" s="499"/>
      <c r="E67" s="499"/>
      <c r="F67" s="499"/>
      <c r="G67" s="499"/>
      <c r="H67" s="499"/>
      <c r="I67" s="499"/>
      <c r="J67" s="499"/>
      <c r="K67" s="499"/>
      <c r="L67" s="500"/>
      <c r="M67" s="245"/>
      <c r="N67" s="112"/>
      <c r="O67" s="112"/>
      <c r="P67" s="106"/>
      <c r="Q67" s="112"/>
      <c r="R67" s="112"/>
      <c r="S67" s="112"/>
      <c r="T67" s="143"/>
      <c r="U67" s="119"/>
    </row>
    <row r="68" spans="1:21" s="1" customFormat="1" ht="77.25" customHeight="1" x14ac:dyDescent="0.3">
      <c r="A68" s="667" t="s">
        <v>1996</v>
      </c>
      <c r="B68" s="468" t="s">
        <v>2080</v>
      </c>
      <c r="C68" s="468"/>
      <c r="D68" s="468"/>
      <c r="E68" s="468"/>
      <c r="F68" s="468"/>
      <c r="G68" s="468"/>
      <c r="H68" s="468"/>
      <c r="I68" s="468"/>
      <c r="J68" s="469"/>
      <c r="K68" s="470"/>
      <c r="L68" s="471"/>
      <c r="M68" s="245"/>
      <c r="N68" s="112"/>
      <c r="O68" s="112"/>
      <c r="P68" s="106"/>
      <c r="Q68" s="112"/>
      <c r="R68" s="112"/>
      <c r="S68" s="112"/>
      <c r="T68" s="143"/>
      <c r="U68" s="119"/>
    </row>
    <row r="69" spans="1:21" s="1" customFormat="1" ht="32.25" customHeight="1" x14ac:dyDescent="0.3">
      <c r="A69" s="668"/>
      <c r="B69" s="501" t="s">
        <v>2652</v>
      </c>
      <c r="C69" s="502"/>
      <c r="D69" s="502"/>
      <c r="E69" s="502"/>
      <c r="F69" s="502"/>
      <c r="G69" s="502"/>
      <c r="H69" s="502"/>
      <c r="I69" s="503"/>
      <c r="J69" s="472"/>
      <c r="K69" s="472"/>
      <c r="L69" s="473"/>
      <c r="M69" s="245"/>
      <c r="N69" s="112"/>
      <c r="O69" s="112"/>
      <c r="P69" s="112"/>
      <c r="Q69" s="112"/>
      <c r="R69" s="112"/>
      <c r="S69" s="112"/>
      <c r="T69" s="143"/>
      <c r="U69" s="119"/>
    </row>
    <row r="70" spans="1:21" s="1" customFormat="1" ht="131.44999999999999" customHeight="1" thickBot="1" x14ac:dyDescent="0.35">
      <c r="A70" s="668"/>
      <c r="B70" s="670" t="s">
        <v>2074</v>
      </c>
      <c r="C70" s="671"/>
      <c r="D70" s="671"/>
      <c r="E70" s="671"/>
      <c r="F70" s="671"/>
      <c r="G70" s="671"/>
      <c r="H70" s="671"/>
      <c r="I70" s="671"/>
      <c r="J70" s="671"/>
      <c r="K70" s="671"/>
      <c r="L70" s="672"/>
      <c r="M70" s="245"/>
      <c r="N70" s="112"/>
      <c r="O70" s="112"/>
      <c r="P70" s="112"/>
      <c r="Q70" s="112"/>
      <c r="R70" s="112"/>
      <c r="S70" s="112"/>
      <c r="T70" s="143"/>
      <c r="U70" s="119"/>
    </row>
    <row r="71" spans="1:21" s="1" customFormat="1" ht="28.9" customHeight="1" thickBot="1" x14ac:dyDescent="0.35">
      <c r="A71" s="668"/>
      <c r="B71" s="673" t="s">
        <v>2075</v>
      </c>
      <c r="C71" s="674"/>
      <c r="D71" s="674"/>
      <c r="E71" s="674"/>
      <c r="F71" s="674"/>
      <c r="G71" s="674"/>
      <c r="H71" s="674"/>
      <c r="I71" s="674"/>
      <c r="J71" s="674"/>
      <c r="K71" s="674"/>
      <c r="L71" s="675"/>
      <c r="M71" s="246"/>
      <c r="N71" s="112"/>
      <c r="O71" s="112"/>
      <c r="P71" s="112"/>
      <c r="Q71" s="112"/>
      <c r="R71" s="112"/>
      <c r="S71" s="112"/>
      <c r="T71" s="143"/>
      <c r="U71" s="119"/>
    </row>
    <row r="72" spans="1:21" s="1" customFormat="1" ht="25.5" customHeight="1" x14ac:dyDescent="0.3">
      <c r="A72" s="668"/>
      <c r="B72" s="138">
        <v>1</v>
      </c>
      <c r="C72" s="596" t="str">
        <f>IF('Competency Worksheet'!F3&lt;&gt;"",'Competency Worksheet'!F3,IF('Competency Worksheet'!J3&lt;&gt;"","Manual Entry: "&amp;'Competency Worksheet'!J3,""))</f>
        <v/>
      </c>
      <c r="D72" s="596"/>
      <c r="E72" s="596"/>
      <c r="F72" s="596"/>
      <c r="G72" s="596"/>
      <c r="H72" s="138">
        <v>4</v>
      </c>
      <c r="I72" s="596" t="str">
        <f>IF('Competency Worksheet'!F6&lt;&gt;"",'Competency Worksheet'!F6,IF(AND('Competency Worksheet'!F3&lt;&gt;"",'Competency Worksheet'!J3&lt;&gt;"",'Competency Worksheet'!F4&lt;&gt;"",'Competency Worksheet'!F5&lt;&gt;"",'Competency Worksheet'!F6=""),"Manual Entry: "&amp;'Competency Worksheet'!J3,IF(AND('Competency Worksheet'!F3&lt;&gt;"",'Competency Worksheet'!J4&lt;&gt;"",'Competency Worksheet'!F4&lt;&gt;"",'Competency Worksheet'!F5=""),"Manual Entry: "&amp;'Competency Worksheet'!J4,IF(AND('Competency Worksheet'!F3&lt;&gt;"",'Competency Worksheet'!F4="",'Competency Worksheet'!F5="",'Competency Worksheet'!J5&lt;&gt;""),"Manual Entry: "&amp;'Competency Worksheet'!J5,IF(AND('Competency Worksheet'!F3="",'Competency Worksheet'!J6&lt;&gt;""),"Manual Entry: "&amp;'Competency Worksheet'!J6,"")))))</f>
        <v/>
      </c>
      <c r="J72" s="596"/>
      <c r="K72" s="596"/>
      <c r="L72" s="597"/>
      <c r="M72" s="246"/>
      <c r="N72" s="112"/>
      <c r="O72" s="112"/>
      <c r="P72" s="112"/>
      <c r="Q72" s="112"/>
      <c r="R72" s="112"/>
      <c r="S72" s="112"/>
      <c r="T72" s="143"/>
      <c r="U72" s="119"/>
    </row>
    <row r="73" spans="1:21" s="1" customFormat="1" ht="25.5" customHeight="1" x14ac:dyDescent="0.3">
      <c r="A73" s="668"/>
      <c r="B73" s="94">
        <v>2</v>
      </c>
      <c r="C73" s="657" t="str">
        <f>IF('Competency Worksheet'!F4&lt;&gt;"",'Competency Worksheet'!F4,IF(AND('Competency Worksheet'!F3&lt;&gt;"",'Competency Worksheet'!J3&lt;&gt;"",'Competency Worksheet'!F4=""),"Manual Entry: "&amp;'Competency Worksheet'!J3,IF(AND('Competency Worksheet'!F3="",'Competency Worksheet'!J4&lt;&gt;"",'Competency Worksheet'!F4=""),"Manual Entry: "&amp;'Competency Worksheet'!J4,"")))</f>
        <v/>
      </c>
      <c r="D73" s="657"/>
      <c r="E73" s="657"/>
      <c r="F73" s="657"/>
      <c r="G73" s="657"/>
      <c r="H73" s="94">
        <v>5</v>
      </c>
      <c r="I73" s="657" t="str">
        <f>IF('Competency Worksheet'!F7&lt;&gt;"",'Competency Worksheet'!F7,IF(AND('Competency Worksheet'!F3&lt;&gt;"",'Competency Worksheet'!J3&lt;&gt;"",'Competency Worksheet'!F4&lt;&gt;"",'Competency Worksheet'!F5&lt;&gt;"",'Competency Worksheet'!F6&lt;&gt;"",'Competency Worksheet'!F7=""),"Manual Entry: "&amp;'Competency Worksheet'!J3,IF(AND('Competency Worksheet'!F3&lt;&gt;"",'Competency Worksheet'!J4&lt;&gt;"",'Competency Worksheet'!F4&lt;&gt;"",'Competency Worksheet'!F5&lt;&gt;"",'Competency Worksheet'!F6=""),"Manual Entry: "&amp;'Competency Worksheet'!J4,IF(AND('Competency Worksheet'!F3&lt;&gt;"",'Competency Worksheet'!F4&lt;&gt;"",'Competency Worksheet'!F5="",'Competency Worksheet'!J5&lt;&gt;""),"Manual Entry: "&amp;'Competency Worksheet'!J5,IF(AND('Competency Worksheet'!F3&lt;&gt;"",'Competency Worksheet'!F4="",'Competency Worksheet'!J6&lt;&gt;""),"Manual Entry: "&amp;'Competency Worksheet'!J6,IF(AND('Competency Worksheet'!F3="",'Competency Worksheet'!J7&lt;&gt;""),"Manual Entry: "&amp;'Competency Worksheet'!J7,""))))))</f>
        <v/>
      </c>
      <c r="J73" s="657"/>
      <c r="K73" s="657"/>
      <c r="L73" s="678"/>
      <c r="M73" s="240"/>
      <c r="N73" s="112"/>
      <c r="O73" s="112"/>
      <c r="P73" s="112"/>
      <c r="Q73" s="112"/>
      <c r="R73" s="112"/>
      <c r="S73" s="112"/>
      <c r="T73" s="143"/>
      <c r="U73" s="119"/>
    </row>
    <row r="74" spans="1:21" s="1" customFormat="1" ht="25.5" customHeight="1" thickBot="1" x14ac:dyDescent="0.35">
      <c r="A74" s="668"/>
      <c r="B74" s="93">
        <v>3</v>
      </c>
      <c r="C74" s="658" t="str">
        <f>IF('Competency Worksheet'!F5&lt;&gt;"",'Competency Worksheet'!F5,IF(AND('Competency Worksheet'!F3&lt;&gt;"",'Competency Worksheet'!J3&lt;&gt;"",'Competency Worksheet'!F4&lt;&gt;"",'Competency Worksheet'!F5=""),"Manual Entry: "&amp;'Competency Worksheet'!J3,IF(AND('Competency Worksheet'!F3&lt;&gt;"",'Competency Worksheet'!J4&lt;&gt;"",'Competency Worksheet'!F4="",'Competency Worksheet'!J4&lt;&gt;""),"Manual Entry: "&amp;'Competency Worksheet'!J4,IF(AND('Competency Worksheet'!F3="",'Competency Worksheet'!F4="",'Competency Worksheet'!F5="",'Competency Worksheet'!J5&lt;&gt;""),"Manual Entry: "&amp;'Competency Worksheet'!J5,""))))</f>
        <v/>
      </c>
      <c r="D74" s="658"/>
      <c r="E74" s="658"/>
      <c r="F74" s="658"/>
      <c r="G74" s="658"/>
      <c r="H74" s="93">
        <v>6</v>
      </c>
      <c r="I74" s="598" t="str">
        <f>IF('Competency Worksheet'!F8&lt;&gt;"",'Competency Worksheet'!F8,IF(AND('Competency Worksheet'!F3&lt;&gt;"",'Competency Worksheet'!J3&lt;&gt;"",'Competency Worksheet'!F4&lt;&gt;"",'Competency Worksheet'!F5&lt;&gt;"",'Competency Worksheet'!F6&lt;&gt;"",'Competency Worksheet'!F7&lt;&gt;"",'Competency Worksheet'!F8=""),"Manual Entry: "&amp;'Competency Worksheet'!J3,IF(AND('Competency Worksheet'!F3&lt;&gt;"",'Competency Worksheet'!J4&lt;&gt;"",'Competency Worksheet'!F4&lt;&gt;"",'Competency Worksheet'!F5&lt;&gt;"",'Competency Worksheet'!F6&lt;&gt;"",'Competency Worksheet'!F7=""),"Manual Entry: "&amp;'Competency Worksheet'!J4,IF(AND('Competency Worksheet'!F3&lt;&gt;"",'Competency Worksheet'!F4&lt;&gt;"",'Competency Worksheet'!F5&lt;&gt;"",'Competency Worksheet'!F6="",'Competency Worksheet'!J5&lt;&gt;""),"Manual Entry: "&amp;'Competency Worksheet'!J5,IF(AND('Competency Worksheet'!F3&lt;&gt;"",'Competency Worksheet'!F4&lt;&gt;"",'Competency Worksheet'!F5="",'Competency Worksheet'!J6&lt;&gt;""),"Manual Entry: "&amp;'Competency Worksheet'!J6,IF(AND('Competency Worksheet'!F3&lt;&gt;"",'Competency Worksheet'!F4="",'Competency Worksheet'!J7&lt;&gt;""),"Manual Entry: "&amp;'Competency Worksheet'!J7,IF(AND('Competency Worksheet'!F3="",'Competency Worksheet'!J8&lt;&gt;""),"Manual Entry: "&amp;'Competency Worksheet'!J8,"")))))))</f>
        <v/>
      </c>
      <c r="J74" s="598"/>
      <c r="K74" s="598"/>
      <c r="L74" s="599"/>
      <c r="M74" s="240"/>
      <c r="N74" s="112"/>
      <c r="O74" s="112"/>
      <c r="P74" s="112"/>
      <c r="Q74" s="112"/>
      <c r="R74" s="112"/>
      <c r="S74" s="112"/>
      <c r="T74" s="143"/>
      <c r="U74" s="119"/>
    </row>
    <row r="75" spans="1:21" s="1" customFormat="1" ht="147" customHeight="1" thickBot="1" x14ac:dyDescent="0.35">
      <c r="A75" s="668"/>
      <c r="B75" s="664" t="s">
        <v>2650</v>
      </c>
      <c r="C75" s="665"/>
      <c r="D75" s="665"/>
      <c r="E75" s="665"/>
      <c r="F75" s="665"/>
      <c r="G75" s="665"/>
      <c r="H75" s="665"/>
      <c r="I75" s="665"/>
      <c r="J75" s="665"/>
      <c r="K75" s="665"/>
      <c r="L75" s="666"/>
      <c r="M75" s="247"/>
      <c r="N75" s="112"/>
      <c r="O75" s="112"/>
      <c r="P75" s="112"/>
      <c r="Q75" s="112"/>
      <c r="R75" s="112"/>
      <c r="S75" s="112"/>
      <c r="T75" s="143"/>
      <c r="U75" s="119"/>
    </row>
    <row r="76" spans="1:21" s="1" customFormat="1" ht="135" customHeight="1" thickBot="1" x14ac:dyDescent="0.35">
      <c r="A76" s="669"/>
      <c r="B76" s="664" t="s">
        <v>2651</v>
      </c>
      <c r="C76" s="665"/>
      <c r="D76" s="665"/>
      <c r="E76" s="665"/>
      <c r="F76" s="665"/>
      <c r="G76" s="665"/>
      <c r="H76" s="665"/>
      <c r="I76" s="665"/>
      <c r="J76" s="665"/>
      <c r="K76" s="665"/>
      <c r="L76" s="666"/>
      <c r="M76" s="240"/>
      <c r="N76" s="112"/>
      <c r="O76" s="112"/>
      <c r="P76" s="112"/>
      <c r="Q76" s="112"/>
      <c r="R76" s="112"/>
      <c r="S76" s="112"/>
      <c r="T76" s="143"/>
      <c r="U76" s="119"/>
    </row>
    <row r="77" spans="1:21" ht="17.45" customHeight="1" thickBot="1" x14ac:dyDescent="0.3">
      <c r="A77" s="498" t="s">
        <v>1998</v>
      </c>
      <c r="B77" s="618"/>
      <c r="C77" s="618"/>
      <c r="D77" s="618"/>
      <c r="E77" s="618"/>
      <c r="F77" s="618"/>
      <c r="G77" s="618"/>
      <c r="H77" s="618"/>
      <c r="I77" s="618"/>
      <c r="J77" s="618"/>
      <c r="K77" s="618"/>
      <c r="L77" s="619"/>
      <c r="M77" s="247"/>
    </row>
    <row r="78" spans="1:21" ht="18" customHeight="1" x14ac:dyDescent="0.25">
      <c r="A78" s="645" t="s">
        <v>210</v>
      </c>
      <c r="B78" s="184" t="s">
        <v>2395</v>
      </c>
      <c r="C78" s="565"/>
      <c r="D78" s="624"/>
      <c r="E78" s="624"/>
      <c r="F78" s="625"/>
      <c r="G78" s="641" t="s">
        <v>124</v>
      </c>
      <c r="H78" s="642"/>
      <c r="I78" s="623"/>
      <c r="J78" s="567"/>
      <c r="K78" s="567"/>
      <c r="L78" s="568"/>
      <c r="M78" s="247"/>
    </row>
    <row r="79" spans="1:21" ht="22.9" customHeight="1" thickBot="1" x14ac:dyDescent="0.3">
      <c r="A79" s="646"/>
      <c r="B79" s="620" t="s">
        <v>64</v>
      </c>
      <c r="C79" s="621"/>
      <c r="D79" s="622"/>
      <c r="E79" s="638"/>
      <c r="F79" s="639"/>
      <c r="G79" s="639"/>
      <c r="H79" s="639"/>
      <c r="I79" s="639"/>
      <c r="J79" s="639"/>
      <c r="K79" s="639"/>
      <c r="L79" s="640"/>
      <c r="M79" s="247"/>
    </row>
    <row r="80" spans="1:21" ht="19.5" customHeight="1" thickBot="1" x14ac:dyDescent="0.3">
      <c r="A80" s="381" t="s">
        <v>1999</v>
      </c>
      <c r="B80" s="382"/>
      <c r="C80" s="382"/>
      <c r="D80" s="382"/>
      <c r="E80" s="382"/>
      <c r="F80" s="382"/>
      <c r="G80" s="382"/>
      <c r="H80" s="382"/>
      <c r="I80" s="382"/>
      <c r="J80" s="382"/>
      <c r="K80" s="382"/>
      <c r="L80" s="383"/>
      <c r="M80" s="247"/>
    </row>
    <row r="81" spans="1:13" ht="39.75" customHeight="1" x14ac:dyDescent="0.25">
      <c r="A81" s="647" t="s">
        <v>187</v>
      </c>
      <c r="B81" s="602"/>
      <c r="C81" s="602"/>
      <c r="D81" s="603"/>
      <c r="E81" s="643" t="s">
        <v>250</v>
      </c>
      <c r="F81" s="644"/>
      <c r="G81" s="676" t="s">
        <v>141</v>
      </c>
      <c r="H81" s="677"/>
      <c r="I81" s="104" t="s">
        <v>191</v>
      </c>
      <c r="J81" s="655" t="s">
        <v>192</v>
      </c>
      <c r="K81" s="656"/>
      <c r="L81" s="137" t="s">
        <v>193</v>
      </c>
      <c r="M81" s="247"/>
    </row>
    <row r="82" spans="1:13" ht="20.25" customHeight="1" x14ac:dyDescent="0.25">
      <c r="A82" s="648"/>
      <c r="B82" s="591" t="s">
        <v>219</v>
      </c>
      <c r="C82" s="591"/>
      <c r="D82" s="592"/>
      <c r="E82" s="526"/>
      <c r="F82" s="590"/>
      <c r="G82" s="588"/>
      <c r="H82" s="589"/>
      <c r="I82" s="124"/>
      <c r="J82" s="593"/>
      <c r="K82" s="594"/>
      <c r="L82" s="125"/>
      <c r="M82" s="240"/>
    </row>
    <row r="83" spans="1:13" ht="23.25" customHeight="1" x14ac:dyDescent="0.25">
      <c r="A83" s="648"/>
      <c r="B83" s="651" t="s">
        <v>197</v>
      </c>
      <c r="C83" s="651"/>
      <c r="D83" s="652"/>
      <c r="E83" s="526"/>
      <c r="F83" s="590"/>
      <c r="G83" s="588"/>
      <c r="H83" s="589"/>
      <c r="I83" s="124"/>
      <c r="J83" s="663"/>
      <c r="K83" s="594"/>
      <c r="L83" s="125"/>
      <c r="M83" s="240"/>
    </row>
    <row r="84" spans="1:13" ht="21.75" customHeight="1" x14ac:dyDescent="0.25">
      <c r="A84" s="648"/>
      <c r="B84" s="591" t="s">
        <v>208</v>
      </c>
      <c r="C84" s="591"/>
      <c r="D84" s="592"/>
      <c r="E84" s="526"/>
      <c r="F84" s="590"/>
      <c r="G84" s="588"/>
      <c r="H84" s="589"/>
      <c r="I84" s="124"/>
      <c r="J84" s="593"/>
      <c r="K84" s="594"/>
      <c r="L84" s="125"/>
      <c r="M84" s="247"/>
    </row>
    <row r="85" spans="1:13" ht="23.25" customHeight="1" x14ac:dyDescent="0.25">
      <c r="A85" s="648"/>
      <c r="B85" s="591" t="s">
        <v>190</v>
      </c>
      <c r="C85" s="591"/>
      <c r="D85" s="592"/>
      <c r="E85" s="526"/>
      <c r="F85" s="590"/>
      <c r="G85" s="588"/>
      <c r="H85" s="589"/>
      <c r="I85" s="124"/>
      <c r="J85" s="593"/>
      <c r="K85" s="594"/>
      <c r="L85" s="125"/>
      <c r="M85" s="240"/>
    </row>
    <row r="86" spans="1:13" ht="23.25" customHeight="1" x14ac:dyDescent="0.25">
      <c r="A86" s="648"/>
      <c r="B86" s="635" t="s">
        <v>190</v>
      </c>
      <c r="C86" s="635"/>
      <c r="D86" s="636"/>
      <c r="E86" s="526"/>
      <c r="F86" s="590"/>
      <c r="G86" s="588"/>
      <c r="H86" s="589"/>
      <c r="I86" s="124"/>
      <c r="J86" s="637"/>
      <c r="K86" s="594"/>
      <c r="L86" s="125"/>
      <c r="M86" s="240"/>
    </row>
    <row r="87" spans="1:13" ht="23.25" customHeight="1" x14ac:dyDescent="0.25">
      <c r="A87" s="648"/>
      <c r="B87" s="635" t="s">
        <v>236</v>
      </c>
      <c r="C87" s="635"/>
      <c r="D87" s="636"/>
      <c r="E87" s="600"/>
      <c r="F87" s="601"/>
      <c r="G87" s="588"/>
      <c r="H87" s="589"/>
      <c r="I87" s="126"/>
      <c r="J87" s="649"/>
      <c r="K87" s="650"/>
      <c r="L87" s="125"/>
      <c r="M87" s="240"/>
    </row>
    <row r="88" spans="1:13" ht="21" customHeight="1" x14ac:dyDescent="0.25">
      <c r="A88" s="648"/>
      <c r="B88" s="635" t="s">
        <v>2144</v>
      </c>
      <c r="C88" s="635"/>
      <c r="D88" s="636"/>
      <c r="E88" s="526"/>
      <c r="F88" s="526"/>
      <c r="G88" s="600"/>
      <c r="H88" s="601"/>
      <c r="I88" s="632"/>
      <c r="J88" s="633"/>
      <c r="K88" s="633"/>
      <c r="L88" s="634"/>
      <c r="M88" s="247"/>
    </row>
    <row r="89" spans="1:13" ht="15" customHeight="1" thickBot="1" x14ac:dyDescent="0.3">
      <c r="A89" s="648"/>
      <c r="B89" s="604" t="s">
        <v>209</v>
      </c>
      <c r="C89" s="604"/>
      <c r="D89" s="605"/>
      <c r="E89" s="595"/>
      <c r="F89" s="595"/>
      <c r="G89" s="661"/>
      <c r="H89" s="662"/>
      <c r="I89" s="606"/>
      <c r="J89" s="607"/>
      <c r="K89" s="607"/>
      <c r="L89" s="608"/>
      <c r="M89" s="240"/>
    </row>
    <row r="90" spans="1:13" x14ac:dyDescent="0.25">
      <c r="A90" s="626" t="s">
        <v>2334</v>
      </c>
      <c r="B90" s="627"/>
      <c r="C90" s="627"/>
      <c r="D90" s="627"/>
      <c r="E90" s="627"/>
      <c r="F90" s="627"/>
      <c r="G90" s="627"/>
      <c r="H90" s="627"/>
      <c r="I90" s="627"/>
      <c r="J90" s="627"/>
      <c r="K90" s="627"/>
      <c r="L90" s="628"/>
      <c r="M90" s="240"/>
    </row>
    <row r="91" spans="1:13" ht="59.25" customHeight="1" thickBot="1" x14ac:dyDescent="0.3">
      <c r="A91" s="629"/>
      <c r="B91" s="630"/>
      <c r="C91" s="630"/>
      <c r="D91" s="630"/>
      <c r="E91" s="630"/>
      <c r="F91" s="630"/>
      <c r="G91" s="630"/>
      <c r="H91" s="630"/>
      <c r="I91" s="630"/>
      <c r="J91" s="630"/>
      <c r="K91" s="630"/>
      <c r="L91" s="631"/>
      <c r="M91" s="240"/>
    </row>
    <row r="92" spans="1:13" ht="15.75" thickBot="1" x14ac:dyDescent="0.3">
      <c r="A92" s="609" t="s">
        <v>2156</v>
      </c>
      <c r="B92" s="610"/>
      <c r="C92" s="610"/>
      <c r="D92" s="611"/>
      <c r="E92" s="612"/>
      <c r="F92" s="613" t="s">
        <v>2157</v>
      </c>
      <c r="G92" s="614"/>
      <c r="H92" s="615"/>
      <c r="I92" s="613" t="s">
        <v>2158</v>
      </c>
      <c r="J92" s="616"/>
      <c r="K92" s="616"/>
      <c r="L92" s="617"/>
      <c r="M92" s="240"/>
    </row>
    <row r="93" spans="1:13" x14ac:dyDescent="0.25">
      <c r="H93" s="2"/>
      <c r="L93" s="2"/>
    </row>
    <row r="95" spans="1:13" x14ac:dyDescent="0.25">
      <c r="F95" s="2"/>
      <c r="G95" s="2"/>
    </row>
  </sheetData>
  <mergeCells count="218">
    <mergeCell ref="G62:H62"/>
    <mergeCell ref="D63:E63"/>
    <mergeCell ref="B63:C63"/>
    <mergeCell ref="D62:E62"/>
    <mergeCell ref="G64:H65"/>
    <mergeCell ref="D64:E64"/>
    <mergeCell ref="B64:C64"/>
    <mergeCell ref="B65:C65"/>
    <mergeCell ref="G63:K63"/>
    <mergeCell ref="A78:A79"/>
    <mergeCell ref="A81:A89"/>
    <mergeCell ref="J87:K87"/>
    <mergeCell ref="B83:D83"/>
    <mergeCell ref="G86:H86"/>
    <mergeCell ref="I62:K62"/>
    <mergeCell ref="B86:D86"/>
    <mergeCell ref="J81:K81"/>
    <mergeCell ref="C73:G73"/>
    <mergeCell ref="C74:G74"/>
    <mergeCell ref="A62:A66"/>
    <mergeCell ref="G89:H89"/>
    <mergeCell ref="G85:H85"/>
    <mergeCell ref="J82:K82"/>
    <mergeCell ref="J83:K83"/>
    <mergeCell ref="B76:L76"/>
    <mergeCell ref="A68:A76"/>
    <mergeCell ref="B70:L70"/>
    <mergeCell ref="B71:L71"/>
    <mergeCell ref="G81:H81"/>
    <mergeCell ref="B84:D84"/>
    <mergeCell ref="B85:D85"/>
    <mergeCell ref="B75:L75"/>
    <mergeCell ref="I73:L73"/>
    <mergeCell ref="A92:E92"/>
    <mergeCell ref="F92:H92"/>
    <mergeCell ref="I92:L92"/>
    <mergeCell ref="A77:L77"/>
    <mergeCell ref="B79:D79"/>
    <mergeCell ref="I78:L78"/>
    <mergeCell ref="C78:F78"/>
    <mergeCell ref="E84:F84"/>
    <mergeCell ref="E82:F82"/>
    <mergeCell ref="A90:L91"/>
    <mergeCell ref="I88:L88"/>
    <mergeCell ref="B87:D87"/>
    <mergeCell ref="G88:H88"/>
    <mergeCell ref="J86:K86"/>
    <mergeCell ref="G82:H82"/>
    <mergeCell ref="E88:F88"/>
    <mergeCell ref="G84:H84"/>
    <mergeCell ref="E86:F86"/>
    <mergeCell ref="E83:F83"/>
    <mergeCell ref="A80:L80"/>
    <mergeCell ref="E79:L79"/>
    <mergeCell ref="B88:D88"/>
    <mergeCell ref="G78:H78"/>
    <mergeCell ref="E81:F81"/>
    <mergeCell ref="G87:H87"/>
    <mergeCell ref="E85:F85"/>
    <mergeCell ref="B82:D82"/>
    <mergeCell ref="J84:K84"/>
    <mergeCell ref="J85:K85"/>
    <mergeCell ref="E89:F89"/>
    <mergeCell ref="C72:G72"/>
    <mergeCell ref="I72:L72"/>
    <mergeCell ref="G83:H83"/>
    <mergeCell ref="I74:L74"/>
    <mergeCell ref="E87:F87"/>
    <mergeCell ref="B81:D81"/>
    <mergeCell ref="B89:D89"/>
    <mergeCell ref="I89:L89"/>
    <mergeCell ref="B6:G6"/>
    <mergeCell ref="H6:L6"/>
    <mergeCell ref="F18:G18"/>
    <mergeCell ref="B19:E19"/>
    <mergeCell ref="A1:L1"/>
    <mergeCell ref="A2:L2"/>
    <mergeCell ref="H19:J19"/>
    <mergeCell ref="K21:L21"/>
    <mergeCell ref="H5:L5"/>
    <mergeCell ref="H8:L8"/>
    <mergeCell ref="B8:G8"/>
    <mergeCell ref="H18:J18"/>
    <mergeCell ref="B15:H15"/>
    <mergeCell ref="B16:H16"/>
    <mergeCell ref="B17:L17"/>
    <mergeCell ref="F19:G19"/>
    <mergeCell ref="K18:L18"/>
    <mergeCell ref="I16:L16"/>
    <mergeCell ref="J3:L3"/>
    <mergeCell ref="B9:L9"/>
    <mergeCell ref="B10:L12"/>
    <mergeCell ref="F20:G20"/>
    <mergeCell ref="H3:I3"/>
    <mergeCell ref="H4:I4"/>
    <mergeCell ref="B13:D13"/>
    <mergeCell ref="H13:I13"/>
    <mergeCell ref="J13:L13"/>
    <mergeCell ref="H26:I26"/>
    <mergeCell ref="B18:E18"/>
    <mergeCell ref="A7:L7"/>
    <mergeCell ref="B3:G3"/>
    <mergeCell ref="B4:G4"/>
    <mergeCell ref="J4:L4"/>
    <mergeCell ref="E13:G13"/>
    <mergeCell ref="B5:G5"/>
    <mergeCell ref="B14:K14"/>
    <mergeCell ref="A3:A6"/>
    <mergeCell ref="B20:E20"/>
    <mergeCell ref="K22:L22"/>
    <mergeCell ref="A8:A23"/>
    <mergeCell ref="I15:L15"/>
    <mergeCell ref="K19:L19"/>
    <mergeCell ref="B21:E21"/>
    <mergeCell ref="D23:E23"/>
    <mergeCell ref="H20:J20"/>
    <mergeCell ref="K20:L20"/>
    <mergeCell ref="F26:G26"/>
    <mergeCell ref="B23:C23"/>
    <mergeCell ref="B68:I68"/>
    <mergeCell ref="C51:E51"/>
    <mergeCell ref="J68:L69"/>
    <mergeCell ref="H44:K44"/>
    <mergeCell ref="C44:E44"/>
    <mergeCell ref="H52:K52"/>
    <mergeCell ref="B55:C55"/>
    <mergeCell ref="B57:C57"/>
    <mergeCell ref="B58:C58"/>
    <mergeCell ref="B59:C59"/>
    <mergeCell ref="D58:E58"/>
    <mergeCell ref="D59:E59"/>
    <mergeCell ref="G58:J58"/>
    <mergeCell ref="G59:J59"/>
    <mergeCell ref="B47:E47"/>
    <mergeCell ref="D60:E60"/>
    <mergeCell ref="C49:E49"/>
    <mergeCell ref="B66:I66"/>
    <mergeCell ref="I64:K65"/>
    <mergeCell ref="A67:L67"/>
    <mergeCell ref="B69:I69"/>
    <mergeCell ref="B60:C60"/>
    <mergeCell ref="G60:J60"/>
    <mergeCell ref="D65:F65"/>
    <mergeCell ref="F21:G21"/>
    <mergeCell ref="B26:E26"/>
    <mergeCell ref="A24:L24"/>
    <mergeCell ref="H21:J21"/>
    <mergeCell ref="J26:L26"/>
    <mergeCell ref="K23:L23"/>
    <mergeCell ref="F23:J23"/>
    <mergeCell ref="B22:J22"/>
    <mergeCell ref="A30:A51"/>
    <mergeCell ref="F28:G28"/>
    <mergeCell ref="B28:E28"/>
    <mergeCell ref="C38:E38"/>
    <mergeCell ref="C39:E39"/>
    <mergeCell ref="L33:L60"/>
    <mergeCell ref="B29:L29"/>
    <mergeCell ref="L30:L32"/>
    <mergeCell ref="G57:J57"/>
    <mergeCell ref="C48:E48"/>
    <mergeCell ref="D56:E56"/>
    <mergeCell ref="B42:E42"/>
    <mergeCell ref="C36:E36"/>
    <mergeCell ref="C35:E35"/>
    <mergeCell ref="C52:E52"/>
    <mergeCell ref="D55:E55"/>
    <mergeCell ref="B30:E30"/>
    <mergeCell ref="H31:K31"/>
    <mergeCell ref="G56:J56"/>
    <mergeCell ref="H34:K34"/>
    <mergeCell ref="C31:E31"/>
    <mergeCell ref="H45:K45"/>
    <mergeCell ref="B56:C56"/>
    <mergeCell ref="H40:K40"/>
    <mergeCell ref="B40:E40"/>
    <mergeCell ref="D41:E41"/>
    <mergeCell ref="H50:K50"/>
    <mergeCell ref="H51:K51"/>
    <mergeCell ref="H42:K42"/>
    <mergeCell ref="F27:G27"/>
    <mergeCell ref="H27:I27"/>
    <mergeCell ref="B27:E27"/>
    <mergeCell ref="A58:A60"/>
    <mergeCell ref="A26:A29"/>
    <mergeCell ref="J66:K66"/>
    <mergeCell ref="G30:K30"/>
    <mergeCell ref="A61:L61"/>
    <mergeCell ref="B62:C62"/>
    <mergeCell ref="C37:E37"/>
    <mergeCell ref="C50:E50"/>
    <mergeCell ref="C43:E43"/>
    <mergeCell ref="A55:A57"/>
    <mergeCell ref="G55:J55"/>
    <mergeCell ref="C46:E46"/>
    <mergeCell ref="H28:K28"/>
    <mergeCell ref="C33:E33"/>
    <mergeCell ref="C32:E32"/>
    <mergeCell ref="C34:E34"/>
    <mergeCell ref="K27:L27"/>
    <mergeCell ref="D57:E57"/>
    <mergeCell ref="C45:E45"/>
    <mergeCell ref="H33:K33"/>
    <mergeCell ref="H35:K35"/>
    <mergeCell ref="P48:P58"/>
    <mergeCell ref="H32:K32"/>
    <mergeCell ref="H38:K38"/>
    <mergeCell ref="H39:K39"/>
    <mergeCell ref="H49:K49"/>
    <mergeCell ref="H53:K53"/>
    <mergeCell ref="H54:K54"/>
    <mergeCell ref="H47:K47"/>
    <mergeCell ref="H46:K46"/>
    <mergeCell ref="G41:K41"/>
    <mergeCell ref="G48:K48"/>
    <mergeCell ref="H37:K37"/>
    <mergeCell ref="H36:K36"/>
    <mergeCell ref="H43:K43"/>
  </mergeCells>
  <conditionalFormatting sqref="C31:C33">
    <cfRule type="expression" dxfId="19" priority="18">
      <formula>B31=TRUE</formula>
    </cfRule>
  </conditionalFormatting>
  <conditionalFormatting sqref="C34:C36">
    <cfRule type="expression" dxfId="18" priority="64">
      <formula>B34</formula>
    </cfRule>
  </conditionalFormatting>
  <conditionalFormatting sqref="C37:C39">
    <cfRule type="expression" dxfId="17" priority="68">
      <formula>B37=TRUE</formula>
    </cfRule>
  </conditionalFormatting>
  <conditionalFormatting sqref="C43:C45">
    <cfRule type="expression" dxfId="16" priority="58">
      <formula>B43</formula>
    </cfRule>
  </conditionalFormatting>
  <conditionalFormatting sqref="C46">
    <cfRule type="expression" dxfId="15" priority="26">
      <formula>B46=TRUE</formula>
    </cfRule>
  </conditionalFormatting>
  <conditionalFormatting sqref="C48:C52">
    <cfRule type="expression" dxfId="14" priority="1">
      <formula>B48</formula>
    </cfRule>
  </conditionalFormatting>
  <conditionalFormatting sqref="C50">
    <cfRule type="expression" dxfId="13" priority="2">
      <formula>B51</formula>
    </cfRule>
  </conditionalFormatting>
  <conditionalFormatting sqref="C52">
    <cfRule type="expression" dxfId="12" priority="23">
      <formula>B54</formula>
    </cfRule>
  </conditionalFormatting>
  <conditionalFormatting sqref="C41:D41">
    <cfRule type="expression" dxfId="11" priority="61">
      <formula>B41</formula>
    </cfRule>
  </conditionalFormatting>
  <conditionalFormatting sqref="D41">
    <cfRule type="expression" dxfId="10" priority="33">
      <formula>B41</formula>
    </cfRule>
  </conditionalFormatting>
  <conditionalFormatting sqref="H31">
    <cfRule type="expression" dxfId="9" priority="13">
      <formula>G31</formula>
    </cfRule>
  </conditionalFormatting>
  <conditionalFormatting sqref="H33:H38">
    <cfRule type="expression" dxfId="8" priority="7">
      <formula>G33</formula>
    </cfRule>
  </conditionalFormatting>
  <conditionalFormatting sqref="H40">
    <cfRule type="expression" dxfId="7" priority="6">
      <formula>G40</formula>
    </cfRule>
  </conditionalFormatting>
  <conditionalFormatting sqref="H42:H47">
    <cfRule type="expression" dxfId="6" priority="3">
      <formula>G42</formula>
    </cfRule>
  </conditionalFormatting>
  <conditionalFormatting sqref="H49:H54">
    <cfRule type="expression" dxfId="5" priority="14">
      <formula>G49</formula>
    </cfRule>
  </conditionalFormatting>
  <conditionalFormatting sqref="H32:K32 H39:K39">
    <cfRule type="expression" dxfId="4" priority="16">
      <formula>G32</formula>
    </cfRule>
  </conditionalFormatting>
  <conditionalFormatting sqref="L33">
    <cfRule type="containsBlanks" dxfId="3" priority="28">
      <formula>LEN(TRIM(L33))=0</formula>
    </cfRule>
    <cfRule type="notContainsText" dxfId="2" priority="29" operator="notContains" text="error">
      <formula>ISERROR(SEARCH("error",L33))</formula>
    </cfRule>
    <cfRule type="containsText" dxfId="1" priority="32" operator="containsText" text="error">
      <formula>NOT(ISERROR(SEARCH("error",L33)))</formula>
    </cfRule>
  </conditionalFormatting>
  <hyperlinks>
    <hyperlink ref="H31:K31" r:id="rId1" location="MiscellaneousAuthoritiesNotRegulated" display="Administrative Officer of the Courts" xr:uid="{00000000-0004-0000-0300-000000000000}"/>
    <hyperlink ref="H40:K40" r:id="rId2" location="MiscellaneousAuthoritiesNotRegulated" display="U.S. Postal Career Service Employees" xr:uid="{00000000-0004-0000-0300-000001000000}"/>
    <hyperlink ref="H38:K38" r:id="rId3" display="People with Disabilities, Schedule A" xr:uid="{00000000-0004-0000-0300-000002000000}"/>
    <hyperlink ref="H37:K37" r:id="rId4" display="Panama Canal Commission" xr:uid="{00000000-0004-0000-0300-000003000000}"/>
    <hyperlink ref="H36:K36" r:id="rId5" display="National Service (Peace Corps/VISTA)" xr:uid="{00000000-0004-0000-0300-000004000000}"/>
    <hyperlink ref="H35:K35" r:id="rId6" location="url=InterchangeAgreementsWithOtherMeritSystems" display="Interchange Eligible (e.g., NAFI, VA, Homeland Security, DCIPS)" xr:uid="{00000000-0004-0000-0300-000005000000}"/>
    <hyperlink ref="H34:K34" r:id="rId7" location="MiscellaneousAuthoritiesRegulated" display="Government Accountability Office (GAO)" xr:uid="{00000000-0004-0000-0300-000006000000}"/>
    <hyperlink ref="H33:K33" r:id="rId8" location="AppointmentForeignServiceEmployees" display="Foreign Service" xr:uid="{00000000-0004-0000-0300-000007000000}"/>
    <hyperlink ref="B56:C56" r:id="rId9" display="USA Hire assessment requested" xr:uid="{00000000-0004-0000-0300-000008000000}"/>
    <hyperlink ref="C44" r:id="rId10" xr:uid="{00000000-0004-0000-0300-000009000000}"/>
    <hyperlink ref="C41" r:id="rId11" xr:uid="{00000000-0004-0000-0300-00000A000000}"/>
    <hyperlink ref="H39:K39" r:id="rId12" display="Special Inspector General for Afghanistan Reconstruction (SIGAR)" xr:uid="{00000000-0004-0000-0300-00000B000000}"/>
    <hyperlink ref="C34:E34" r:id="rId13" location="CurrentFormerCompetitiveEmployees" display="Current DoD" xr:uid="{00000000-0004-0000-0300-00000C000000}"/>
    <hyperlink ref="C35:E35" r:id="rId14" location="CurrentFormerCompetitiveEmployees" display="Current DON" xr:uid="{00000000-0004-0000-0300-00000D000000}"/>
    <hyperlink ref="C36:E36" r:id="rId15" display="Current Fed" xr:uid="{00000000-0004-0000-0300-00000E000000}"/>
    <hyperlink ref="C43:E43" r:id="rId16" display="30% or More Disabled Veterans" xr:uid="{00000000-0004-0000-0300-00000F000000}"/>
    <hyperlink ref="C45:E45" r:id="rId17" display="Certain Former Overseas Employees E.O. 12721" xr:uid="{00000000-0004-0000-0300-000010000000}"/>
    <hyperlink ref="H42:K42" r:id="rId18" display="DSSA (Distinguished Scholastic Ach Appt Demo)" xr:uid="{00000000-0004-0000-0300-000011000000}"/>
    <hyperlink ref="H43:K43" r:id="rId19" display="Pathways Internship" xr:uid="{00000000-0004-0000-0300-000012000000}"/>
    <hyperlink ref="H44:K44" r:id="rId20" display="Pathways Recent Graduates" xr:uid="{00000000-0004-0000-0300-000013000000}"/>
    <hyperlink ref="H45:K45" r:id="rId21" display="Recent Grad &amp; Post-Secondary Student - DHA" xr:uid="{00000000-0004-0000-0300-000014000000}"/>
    <hyperlink ref="C51" r:id="rId22" xr:uid="{00000000-0004-0000-0300-000015000000}"/>
    <hyperlink ref="C52" r:id="rId23" xr:uid="{00000000-0004-0000-0300-000016000000}"/>
  </hyperlinks>
  <pageMargins left="0.35" right="0.35" top="0.5" bottom="0.5" header="0.3" footer="0.3"/>
  <pageSetup scale="65" fitToHeight="0" orientation="portrait" r:id="rId24"/>
  <headerFooter>
    <oddFooter>&amp;C&amp;P of &amp;N&amp;RDON Position Build Checklist - Updated 7 Nov 2022</oddFooter>
  </headerFooter>
  <rowBreaks count="1" manualBreakCount="1">
    <brk id="66" max="11" man="1"/>
  </rowBreaks>
  <drawing r:id="rId25"/>
  <legacyDrawing r:id="rId26"/>
  <mc:AlternateContent xmlns:mc="http://schemas.openxmlformats.org/markup-compatibility/2006">
    <mc:Choice Requires="x14">
      <controls>
        <mc:AlternateContent xmlns:mc="http://schemas.openxmlformats.org/markup-compatibility/2006">
          <mc:Choice Requires="x14">
            <control shapeId="6231" r:id="rId27" name="Check Box 87">
              <controlPr defaultSize="0" autoFill="0" autoLine="0" autoPict="0">
                <anchor moveWithCells="1">
                  <from>
                    <xdr:col>9</xdr:col>
                    <xdr:colOff>485775</xdr:colOff>
                    <xdr:row>81</xdr:row>
                    <xdr:rowOff>47625</xdr:rowOff>
                  </from>
                  <to>
                    <xdr:col>10</xdr:col>
                    <xdr:colOff>9525</xdr:colOff>
                    <xdr:row>82</xdr:row>
                    <xdr:rowOff>9525</xdr:rowOff>
                  </to>
                </anchor>
              </controlPr>
            </control>
          </mc:Choice>
        </mc:AlternateContent>
        <mc:AlternateContent xmlns:mc="http://schemas.openxmlformats.org/markup-compatibility/2006">
          <mc:Choice Requires="x14">
            <control shapeId="6232" r:id="rId28" name="Check Box 88">
              <controlPr defaultSize="0" autoFill="0" autoLine="0" autoPict="0">
                <anchor moveWithCells="1">
                  <from>
                    <xdr:col>11</xdr:col>
                    <xdr:colOff>523875</xdr:colOff>
                    <xdr:row>81</xdr:row>
                    <xdr:rowOff>47625</xdr:rowOff>
                  </from>
                  <to>
                    <xdr:col>11</xdr:col>
                    <xdr:colOff>866775</xdr:colOff>
                    <xdr:row>82</xdr:row>
                    <xdr:rowOff>9525</xdr:rowOff>
                  </to>
                </anchor>
              </controlPr>
            </control>
          </mc:Choice>
        </mc:AlternateContent>
        <mc:AlternateContent xmlns:mc="http://schemas.openxmlformats.org/markup-compatibility/2006">
          <mc:Choice Requires="x14">
            <control shapeId="6234" r:id="rId29" name="Check Box 90">
              <controlPr defaultSize="0" autoFill="0" autoLine="0" autoPict="0">
                <anchor moveWithCells="1">
                  <from>
                    <xdr:col>8</xdr:col>
                    <xdr:colOff>295275</xdr:colOff>
                    <xdr:row>82</xdr:row>
                    <xdr:rowOff>104775</xdr:rowOff>
                  </from>
                  <to>
                    <xdr:col>8</xdr:col>
                    <xdr:colOff>638175</xdr:colOff>
                    <xdr:row>83</xdr:row>
                    <xdr:rowOff>28575</xdr:rowOff>
                  </to>
                </anchor>
              </controlPr>
            </control>
          </mc:Choice>
        </mc:AlternateContent>
        <mc:AlternateContent xmlns:mc="http://schemas.openxmlformats.org/markup-compatibility/2006">
          <mc:Choice Requires="x14">
            <control shapeId="6235" r:id="rId30" name="Check Box 91">
              <controlPr defaultSize="0" autoFill="0" autoLine="0" autoPict="0">
                <anchor moveWithCells="1">
                  <from>
                    <xdr:col>11</xdr:col>
                    <xdr:colOff>504825</xdr:colOff>
                    <xdr:row>82</xdr:row>
                    <xdr:rowOff>104775</xdr:rowOff>
                  </from>
                  <to>
                    <xdr:col>11</xdr:col>
                    <xdr:colOff>847725</xdr:colOff>
                    <xdr:row>83</xdr:row>
                    <xdr:rowOff>28575</xdr:rowOff>
                  </to>
                </anchor>
              </controlPr>
            </control>
          </mc:Choice>
        </mc:AlternateContent>
        <mc:AlternateContent xmlns:mc="http://schemas.openxmlformats.org/markup-compatibility/2006">
          <mc:Choice Requires="x14">
            <control shapeId="6237" r:id="rId31" name="Check Box 93">
              <controlPr defaultSize="0" autoFill="0" autoLine="0" autoPict="0">
                <anchor moveWithCells="1">
                  <from>
                    <xdr:col>8</xdr:col>
                    <xdr:colOff>295275</xdr:colOff>
                    <xdr:row>83</xdr:row>
                    <xdr:rowOff>38100</xdr:rowOff>
                  </from>
                  <to>
                    <xdr:col>8</xdr:col>
                    <xdr:colOff>638175</xdr:colOff>
                    <xdr:row>83</xdr:row>
                    <xdr:rowOff>257175</xdr:rowOff>
                  </to>
                </anchor>
              </controlPr>
            </control>
          </mc:Choice>
        </mc:AlternateContent>
        <mc:AlternateContent xmlns:mc="http://schemas.openxmlformats.org/markup-compatibility/2006">
          <mc:Choice Requires="x14">
            <control shapeId="6238" r:id="rId32" name="Check Box 94">
              <controlPr defaultSize="0" autoFill="0" autoLine="0" autoPict="0">
                <anchor moveWithCells="1">
                  <from>
                    <xdr:col>11</xdr:col>
                    <xdr:colOff>523875</xdr:colOff>
                    <xdr:row>83</xdr:row>
                    <xdr:rowOff>66675</xdr:rowOff>
                  </from>
                  <to>
                    <xdr:col>11</xdr:col>
                    <xdr:colOff>866775</xdr:colOff>
                    <xdr:row>84</xdr:row>
                    <xdr:rowOff>9525</xdr:rowOff>
                  </to>
                </anchor>
              </controlPr>
            </control>
          </mc:Choice>
        </mc:AlternateContent>
        <mc:AlternateContent xmlns:mc="http://schemas.openxmlformats.org/markup-compatibility/2006">
          <mc:Choice Requires="x14">
            <control shapeId="6240" r:id="rId33" name="Check Box 96">
              <controlPr defaultSize="0" autoFill="0" autoLine="0" autoPict="0">
                <anchor moveWithCells="1">
                  <from>
                    <xdr:col>8</xdr:col>
                    <xdr:colOff>295275</xdr:colOff>
                    <xdr:row>84</xdr:row>
                    <xdr:rowOff>66675</xdr:rowOff>
                  </from>
                  <to>
                    <xdr:col>8</xdr:col>
                    <xdr:colOff>638175</xdr:colOff>
                    <xdr:row>85</xdr:row>
                    <xdr:rowOff>0</xdr:rowOff>
                  </to>
                </anchor>
              </controlPr>
            </control>
          </mc:Choice>
        </mc:AlternateContent>
        <mc:AlternateContent xmlns:mc="http://schemas.openxmlformats.org/markup-compatibility/2006">
          <mc:Choice Requires="x14">
            <control shapeId="6241" r:id="rId34" name="Check Box 97">
              <controlPr defaultSize="0" autoFill="0" autoLine="0" autoPict="0">
                <anchor moveWithCells="1">
                  <from>
                    <xdr:col>11</xdr:col>
                    <xdr:colOff>523875</xdr:colOff>
                    <xdr:row>84</xdr:row>
                    <xdr:rowOff>104775</xdr:rowOff>
                  </from>
                  <to>
                    <xdr:col>11</xdr:col>
                    <xdr:colOff>866775</xdr:colOff>
                    <xdr:row>85</xdr:row>
                    <xdr:rowOff>28575</xdr:rowOff>
                  </to>
                </anchor>
              </controlPr>
            </control>
          </mc:Choice>
        </mc:AlternateContent>
        <mc:AlternateContent xmlns:mc="http://schemas.openxmlformats.org/markup-compatibility/2006">
          <mc:Choice Requires="x14">
            <control shapeId="6243" r:id="rId35" name="Check Box 99">
              <controlPr defaultSize="0" autoFill="0" autoLine="0" autoPict="0">
                <anchor moveWithCells="1">
                  <from>
                    <xdr:col>8</xdr:col>
                    <xdr:colOff>295275</xdr:colOff>
                    <xdr:row>85</xdr:row>
                    <xdr:rowOff>38100</xdr:rowOff>
                  </from>
                  <to>
                    <xdr:col>8</xdr:col>
                    <xdr:colOff>638175</xdr:colOff>
                    <xdr:row>85</xdr:row>
                    <xdr:rowOff>257175</xdr:rowOff>
                  </to>
                </anchor>
              </controlPr>
            </control>
          </mc:Choice>
        </mc:AlternateContent>
        <mc:AlternateContent xmlns:mc="http://schemas.openxmlformats.org/markup-compatibility/2006">
          <mc:Choice Requires="x14">
            <control shapeId="6244" r:id="rId36" name="Check Box 100">
              <controlPr defaultSize="0" autoFill="0" autoLine="0" autoPict="0">
                <anchor moveWithCells="1">
                  <from>
                    <xdr:col>11</xdr:col>
                    <xdr:colOff>523875</xdr:colOff>
                    <xdr:row>85</xdr:row>
                    <xdr:rowOff>66675</xdr:rowOff>
                  </from>
                  <to>
                    <xdr:col>11</xdr:col>
                    <xdr:colOff>866775</xdr:colOff>
                    <xdr:row>86</xdr:row>
                    <xdr:rowOff>0</xdr:rowOff>
                  </to>
                </anchor>
              </controlPr>
            </control>
          </mc:Choice>
        </mc:AlternateContent>
        <mc:AlternateContent xmlns:mc="http://schemas.openxmlformats.org/markup-compatibility/2006">
          <mc:Choice Requires="x14">
            <control shapeId="6246" r:id="rId37" name="Check Box 102">
              <controlPr defaultSize="0" autoFill="0" autoLine="0" autoPict="0">
                <anchor moveWithCells="1">
                  <from>
                    <xdr:col>8</xdr:col>
                    <xdr:colOff>295275</xdr:colOff>
                    <xdr:row>86</xdr:row>
                    <xdr:rowOff>104775</xdr:rowOff>
                  </from>
                  <to>
                    <xdr:col>8</xdr:col>
                    <xdr:colOff>638175</xdr:colOff>
                    <xdr:row>87</xdr:row>
                    <xdr:rowOff>28575</xdr:rowOff>
                  </to>
                </anchor>
              </controlPr>
            </control>
          </mc:Choice>
        </mc:AlternateContent>
        <mc:AlternateContent xmlns:mc="http://schemas.openxmlformats.org/markup-compatibility/2006">
          <mc:Choice Requires="x14">
            <control shapeId="6250" r:id="rId38" name="Check Box 106">
              <controlPr defaultSize="0" autoFill="0" autoLine="0" autoPict="0">
                <anchor moveWithCells="1">
                  <from>
                    <xdr:col>8</xdr:col>
                    <xdr:colOff>295275</xdr:colOff>
                    <xdr:row>81</xdr:row>
                    <xdr:rowOff>38100</xdr:rowOff>
                  </from>
                  <to>
                    <xdr:col>8</xdr:col>
                    <xdr:colOff>638175</xdr:colOff>
                    <xdr:row>82</xdr:row>
                    <xdr:rowOff>0</xdr:rowOff>
                  </to>
                </anchor>
              </controlPr>
            </control>
          </mc:Choice>
        </mc:AlternateContent>
        <mc:AlternateContent xmlns:mc="http://schemas.openxmlformats.org/markup-compatibility/2006">
          <mc:Choice Requires="x14">
            <control shapeId="6252" r:id="rId39" name="Check Box 108">
              <controlPr defaultSize="0" autoFill="0" autoLine="0" autoPict="0">
                <anchor moveWithCells="1">
                  <from>
                    <xdr:col>9</xdr:col>
                    <xdr:colOff>495300</xdr:colOff>
                    <xdr:row>82</xdr:row>
                    <xdr:rowOff>104775</xdr:rowOff>
                  </from>
                  <to>
                    <xdr:col>10</xdr:col>
                    <xdr:colOff>28575</xdr:colOff>
                    <xdr:row>83</xdr:row>
                    <xdr:rowOff>28575</xdr:rowOff>
                  </to>
                </anchor>
              </controlPr>
            </control>
          </mc:Choice>
        </mc:AlternateContent>
        <mc:AlternateContent xmlns:mc="http://schemas.openxmlformats.org/markup-compatibility/2006">
          <mc:Choice Requires="x14">
            <control shapeId="6254" r:id="rId40" name="Check Box 110">
              <controlPr defaultSize="0" autoFill="0" autoLine="0" autoPict="0">
                <anchor moveWithCells="1">
                  <from>
                    <xdr:col>9</xdr:col>
                    <xdr:colOff>495300</xdr:colOff>
                    <xdr:row>83</xdr:row>
                    <xdr:rowOff>66675</xdr:rowOff>
                  </from>
                  <to>
                    <xdr:col>10</xdr:col>
                    <xdr:colOff>28575</xdr:colOff>
                    <xdr:row>84</xdr:row>
                    <xdr:rowOff>0</xdr:rowOff>
                  </to>
                </anchor>
              </controlPr>
            </control>
          </mc:Choice>
        </mc:AlternateContent>
        <mc:AlternateContent xmlns:mc="http://schemas.openxmlformats.org/markup-compatibility/2006">
          <mc:Choice Requires="x14">
            <control shapeId="6256" r:id="rId41" name="Check Box 112">
              <controlPr defaultSize="0" autoFill="0" autoLine="0" autoPict="0">
                <anchor moveWithCells="1">
                  <from>
                    <xdr:col>9</xdr:col>
                    <xdr:colOff>485775</xdr:colOff>
                    <xdr:row>84</xdr:row>
                    <xdr:rowOff>76200</xdr:rowOff>
                  </from>
                  <to>
                    <xdr:col>10</xdr:col>
                    <xdr:colOff>28575</xdr:colOff>
                    <xdr:row>85</xdr:row>
                    <xdr:rowOff>0</xdr:rowOff>
                  </to>
                </anchor>
              </controlPr>
            </control>
          </mc:Choice>
        </mc:AlternateContent>
        <mc:AlternateContent xmlns:mc="http://schemas.openxmlformats.org/markup-compatibility/2006">
          <mc:Choice Requires="x14">
            <control shapeId="6259" r:id="rId42" name="Check Box 115">
              <controlPr defaultSize="0" autoFill="0" autoLine="0" autoPict="0">
                <anchor moveWithCells="1">
                  <from>
                    <xdr:col>9</xdr:col>
                    <xdr:colOff>485775</xdr:colOff>
                    <xdr:row>85</xdr:row>
                    <xdr:rowOff>66675</xdr:rowOff>
                  </from>
                  <to>
                    <xdr:col>10</xdr:col>
                    <xdr:colOff>28575</xdr:colOff>
                    <xdr:row>85</xdr:row>
                    <xdr:rowOff>276225</xdr:rowOff>
                  </to>
                </anchor>
              </controlPr>
            </control>
          </mc:Choice>
        </mc:AlternateContent>
        <mc:AlternateContent xmlns:mc="http://schemas.openxmlformats.org/markup-compatibility/2006">
          <mc:Choice Requires="x14">
            <control shapeId="6266" r:id="rId43" name="Check Box 122">
              <controlPr defaultSize="0" autoFill="0" autoLine="0" autoPict="0">
                <anchor moveWithCells="1">
                  <from>
                    <xdr:col>9</xdr:col>
                    <xdr:colOff>485775</xdr:colOff>
                    <xdr:row>86</xdr:row>
                    <xdr:rowOff>114300</xdr:rowOff>
                  </from>
                  <to>
                    <xdr:col>10</xdr:col>
                    <xdr:colOff>28575</xdr:colOff>
                    <xdr:row>87</xdr:row>
                    <xdr:rowOff>38100</xdr:rowOff>
                  </to>
                </anchor>
              </controlPr>
            </control>
          </mc:Choice>
        </mc:AlternateContent>
        <mc:AlternateContent xmlns:mc="http://schemas.openxmlformats.org/markup-compatibility/2006">
          <mc:Choice Requires="x14">
            <control shapeId="6277" r:id="rId44" name="Check Box 133">
              <controlPr defaultSize="0" autoFill="0" autoLine="0" autoPict="0">
                <anchor moveWithCells="1">
                  <from>
                    <xdr:col>11</xdr:col>
                    <xdr:colOff>523875</xdr:colOff>
                    <xdr:row>86</xdr:row>
                    <xdr:rowOff>104775</xdr:rowOff>
                  </from>
                  <to>
                    <xdr:col>11</xdr:col>
                    <xdr:colOff>866775</xdr:colOff>
                    <xdr:row>87</xdr:row>
                    <xdr:rowOff>28575</xdr:rowOff>
                  </to>
                </anchor>
              </controlPr>
            </control>
          </mc:Choice>
        </mc:AlternateContent>
        <mc:AlternateContent xmlns:mc="http://schemas.openxmlformats.org/markup-compatibility/2006">
          <mc:Choice Requires="x14">
            <control shapeId="6282" r:id="rId45" name="Check Box 138">
              <controlPr defaultSize="0" autoFill="0" autoLine="0" autoPict="0">
                <anchor moveWithCells="1">
                  <from>
                    <xdr:col>1</xdr:col>
                    <xdr:colOff>114300</xdr:colOff>
                    <xdr:row>30</xdr:row>
                    <xdr:rowOff>180975</xdr:rowOff>
                  </from>
                  <to>
                    <xdr:col>1</xdr:col>
                    <xdr:colOff>419100</xdr:colOff>
                    <xdr:row>31</xdr:row>
                    <xdr:rowOff>180975</xdr:rowOff>
                  </to>
                </anchor>
              </controlPr>
            </control>
          </mc:Choice>
        </mc:AlternateContent>
        <mc:AlternateContent xmlns:mc="http://schemas.openxmlformats.org/markup-compatibility/2006">
          <mc:Choice Requires="x14">
            <control shapeId="6283" r:id="rId46" name="Check Box 139">
              <controlPr defaultSize="0" autoFill="0" autoLine="0" autoPict="0">
                <anchor moveWithCells="1">
                  <from>
                    <xdr:col>1</xdr:col>
                    <xdr:colOff>114300</xdr:colOff>
                    <xdr:row>30</xdr:row>
                    <xdr:rowOff>180975</xdr:rowOff>
                  </from>
                  <to>
                    <xdr:col>1</xdr:col>
                    <xdr:colOff>419100</xdr:colOff>
                    <xdr:row>31</xdr:row>
                    <xdr:rowOff>180975</xdr:rowOff>
                  </to>
                </anchor>
              </controlPr>
            </control>
          </mc:Choice>
        </mc:AlternateContent>
        <mc:AlternateContent xmlns:mc="http://schemas.openxmlformats.org/markup-compatibility/2006">
          <mc:Choice Requires="x14">
            <control shapeId="6284" r:id="rId47" name="Check Box 140">
              <controlPr defaultSize="0" autoFill="0" autoLine="0" autoPict="0">
                <anchor moveWithCells="1">
                  <from>
                    <xdr:col>1</xdr:col>
                    <xdr:colOff>114300</xdr:colOff>
                    <xdr:row>32</xdr:row>
                    <xdr:rowOff>180975</xdr:rowOff>
                  </from>
                  <to>
                    <xdr:col>1</xdr:col>
                    <xdr:colOff>419100</xdr:colOff>
                    <xdr:row>33</xdr:row>
                    <xdr:rowOff>190500</xdr:rowOff>
                  </to>
                </anchor>
              </controlPr>
            </control>
          </mc:Choice>
        </mc:AlternateContent>
        <mc:AlternateContent xmlns:mc="http://schemas.openxmlformats.org/markup-compatibility/2006">
          <mc:Choice Requires="x14">
            <control shapeId="6285" r:id="rId48" name="Check Box 141">
              <controlPr defaultSize="0" autoFill="0" autoLine="0" autoPict="0">
                <anchor moveWithCells="1">
                  <from>
                    <xdr:col>1</xdr:col>
                    <xdr:colOff>114300</xdr:colOff>
                    <xdr:row>32</xdr:row>
                    <xdr:rowOff>180975</xdr:rowOff>
                  </from>
                  <to>
                    <xdr:col>1</xdr:col>
                    <xdr:colOff>419100</xdr:colOff>
                    <xdr:row>33</xdr:row>
                    <xdr:rowOff>190500</xdr:rowOff>
                  </to>
                </anchor>
              </controlPr>
            </control>
          </mc:Choice>
        </mc:AlternateContent>
        <mc:AlternateContent xmlns:mc="http://schemas.openxmlformats.org/markup-compatibility/2006">
          <mc:Choice Requires="x14">
            <control shapeId="6286" r:id="rId49" name="Check Box 142">
              <controlPr defaultSize="0" autoFill="0" autoLine="0" autoPict="0">
                <anchor moveWithCells="1">
                  <from>
                    <xdr:col>1</xdr:col>
                    <xdr:colOff>114300</xdr:colOff>
                    <xdr:row>33</xdr:row>
                    <xdr:rowOff>180975</xdr:rowOff>
                  </from>
                  <to>
                    <xdr:col>1</xdr:col>
                    <xdr:colOff>419100</xdr:colOff>
                    <xdr:row>34</xdr:row>
                    <xdr:rowOff>190500</xdr:rowOff>
                  </to>
                </anchor>
              </controlPr>
            </control>
          </mc:Choice>
        </mc:AlternateContent>
        <mc:AlternateContent xmlns:mc="http://schemas.openxmlformats.org/markup-compatibility/2006">
          <mc:Choice Requires="x14">
            <control shapeId="6287" r:id="rId50" name="Check Box 143">
              <controlPr defaultSize="0" autoFill="0" autoLine="0" autoPict="0">
                <anchor moveWithCells="1">
                  <from>
                    <xdr:col>1</xdr:col>
                    <xdr:colOff>114300</xdr:colOff>
                    <xdr:row>33</xdr:row>
                    <xdr:rowOff>180975</xdr:rowOff>
                  </from>
                  <to>
                    <xdr:col>1</xdr:col>
                    <xdr:colOff>419100</xdr:colOff>
                    <xdr:row>34</xdr:row>
                    <xdr:rowOff>190500</xdr:rowOff>
                  </to>
                </anchor>
              </controlPr>
            </control>
          </mc:Choice>
        </mc:AlternateContent>
        <mc:AlternateContent xmlns:mc="http://schemas.openxmlformats.org/markup-compatibility/2006">
          <mc:Choice Requires="x14">
            <control shapeId="6288" r:id="rId51" name="Check Box 144">
              <controlPr defaultSize="0" autoFill="0" autoLine="0" autoPict="0">
                <anchor moveWithCells="1">
                  <from>
                    <xdr:col>1</xdr:col>
                    <xdr:colOff>114300</xdr:colOff>
                    <xdr:row>34</xdr:row>
                    <xdr:rowOff>180975</xdr:rowOff>
                  </from>
                  <to>
                    <xdr:col>1</xdr:col>
                    <xdr:colOff>419100</xdr:colOff>
                    <xdr:row>35</xdr:row>
                    <xdr:rowOff>190500</xdr:rowOff>
                  </to>
                </anchor>
              </controlPr>
            </control>
          </mc:Choice>
        </mc:AlternateContent>
        <mc:AlternateContent xmlns:mc="http://schemas.openxmlformats.org/markup-compatibility/2006">
          <mc:Choice Requires="x14">
            <control shapeId="6289" r:id="rId52" name="Check Box 145">
              <controlPr defaultSize="0" autoFill="0" autoLine="0" autoPict="0">
                <anchor moveWithCells="1">
                  <from>
                    <xdr:col>1</xdr:col>
                    <xdr:colOff>114300</xdr:colOff>
                    <xdr:row>34</xdr:row>
                    <xdr:rowOff>180975</xdr:rowOff>
                  </from>
                  <to>
                    <xdr:col>1</xdr:col>
                    <xdr:colOff>419100</xdr:colOff>
                    <xdr:row>35</xdr:row>
                    <xdr:rowOff>190500</xdr:rowOff>
                  </to>
                </anchor>
              </controlPr>
            </control>
          </mc:Choice>
        </mc:AlternateContent>
        <mc:AlternateContent xmlns:mc="http://schemas.openxmlformats.org/markup-compatibility/2006">
          <mc:Choice Requires="x14">
            <control shapeId="6290" r:id="rId53" name="Check Box 146">
              <controlPr defaultSize="0" autoFill="0" autoLine="0" autoPict="0">
                <anchor moveWithCells="1">
                  <from>
                    <xdr:col>1</xdr:col>
                    <xdr:colOff>114300</xdr:colOff>
                    <xdr:row>35</xdr:row>
                    <xdr:rowOff>180975</xdr:rowOff>
                  </from>
                  <to>
                    <xdr:col>1</xdr:col>
                    <xdr:colOff>419100</xdr:colOff>
                    <xdr:row>36</xdr:row>
                    <xdr:rowOff>190500</xdr:rowOff>
                  </to>
                </anchor>
              </controlPr>
            </control>
          </mc:Choice>
        </mc:AlternateContent>
        <mc:AlternateContent xmlns:mc="http://schemas.openxmlformats.org/markup-compatibility/2006">
          <mc:Choice Requires="x14">
            <control shapeId="6291" r:id="rId54" name="Check Box 147">
              <controlPr defaultSize="0" autoFill="0" autoLine="0" autoPict="0">
                <anchor moveWithCells="1">
                  <from>
                    <xdr:col>1</xdr:col>
                    <xdr:colOff>114300</xdr:colOff>
                    <xdr:row>35</xdr:row>
                    <xdr:rowOff>180975</xdr:rowOff>
                  </from>
                  <to>
                    <xdr:col>1</xdr:col>
                    <xdr:colOff>419100</xdr:colOff>
                    <xdr:row>36</xdr:row>
                    <xdr:rowOff>190500</xdr:rowOff>
                  </to>
                </anchor>
              </controlPr>
            </control>
          </mc:Choice>
        </mc:AlternateContent>
        <mc:AlternateContent xmlns:mc="http://schemas.openxmlformats.org/markup-compatibility/2006">
          <mc:Choice Requires="x14">
            <control shapeId="6292" r:id="rId55" name="Check Box 148">
              <controlPr defaultSize="0" autoFill="0" autoLine="0" autoPict="0">
                <anchor moveWithCells="1">
                  <from>
                    <xdr:col>1</xdr:col>
                    <xdr:colOff>114300</xdr:colOff>
                    <xdr:row>36</xdr:row>
                    <xdr:rowOff>180975</xdr:rowOff>
                  </from>
                  <to>
                    <xdr:col>1</xdr:col>
                    <xdr:colOff>419100</xdr:colOff>
                    <xdr:row>37</xdr:row>
                    <xdr:rowOff>190500</xdr:rowOff>
                  </to>
                </anchor>
              </controlPr>
            </control>
          </mc:Choice>
        </mc:AlternateContent>
        <mc:AlternateContent xmlns:mc="http://schemas.openxmlformats.org/markup-compatibility/2006">
          <mc:Choice Requires="x14">
            <control shapeId="6293" r:id="rId56" name="Check Box 149">
              <controlPr defaultSize="0" autoFill="0" autoLine="0" autoPict="0">
                <anchor moveWithCells="1">
                  <from>
                    <xdr:col>1</xdr:col>
                    <xdr:colOff>114300</xdr:colOff>
                    <xdr:row>36</xdr:row>
                    <xdr:rowOff>180975</xdr:rowOff>
                  </from>
                  <to>
                    <xdr:col>1</xdr:col>
                    <xdr:colOff>419100</xdr:colOff>
                    <xdr:row>37</xdr:row>
                    <xdr:rowOff>190500</xdr:rowOff>
                  </to>
                </anchor>
              </controlPr>
            </control>
          </mc:Choice>
        </mc:AlternateContent>
        <mc:AlternateContent xmlns:mc="http://schemas.openxmlformats.org/markup-compatibility/2006">
          <mc:Choice Requires="x14">
            <control shapeId="6294" r:id="rId57" name="Check Box 150">
              <controlPr defaultSize="0" autoFill="0" autoLine="0" autoPict="0">
                <anchor moveWithCells="1">
                  <from>
                    <xdr:col>1</xdr:col>
                    <xdr:colOff>114300</xdr:colOff>
                    <xdr:row>37</xdr:row>
                    <xdr:rowOff>180975</xdr:rowOff>
                  </from>
                  <to>
                    <xdr:col>1</xdr:col>
                    <xdr:colOff>419100</xdr:colOff>
                    <xdr:row>38</xdr:row>
                    <xdr:rowOff>190500</xdr:rowOff>
                  </to>
                </anchor>
              </controlPr>
            </control>
          </mc:Choice>
        </mc:AlternateContent>
        <mc:AlternateContent xmlns:mc="http://schemas.openxmlformats.org/markup-compatibility/2006">
          <mc:Choice Requires="x14">
            <control shapeId="6295" r:id="rId58" name="Check Box 151">
              <controlPr defaultSize="0" autoFill="0" autoLine="0" autoPict="0">
                <anchor moveWithCells="1">
                  <from>
                    <xdr:col>1</xdr:col>
                    <xdr:colOff>114300</xdr:colOff>
                    <xdr:row>37</xdr:row>
                    <xdr:rowOff>180975</xdr:rowOff>
                  </from>
                  <to>
                    <xdr:col>1</xdr:col>
                    <xdr:colOff>419100</xdr:colOff>
                    <xdr:row>38</xdr:row>
                    <xdr:rowOff>190500</xdr:rowOff>
                  </to>
                </anchor>
              </controlPr>
            </control>
          </mc:Choice>
        </mc:AlternateContent>
        <mc:AlternateContent xmlns:mc="http://schemas.openxmlformats.org/markup-compatibility/2006">
          <mc:Choice Requires="x14">
            <control shapeId="6296" r:id="rId59" name="Check Box 152">
              <controlPr defaultSize="0" autoFill="0" autoLine="0" autoPict="0">
                <anchor moveWithCells="1">
                  <from>
                    <xdr:col>1</xdr:col>
                    <xdr:colOff>114300</xdr:colOff>
                    <xdr:row>37</xdr:row>
                    <xdr:rowOff>180975</xdr:rowOff>
                  </from>
                  <to>
                    <xdr:col>1</xdr:col>
                    <xdr:colOff>419100</xdr:colOff>
                    <xdr:row>38</xdr:row>
                    <xdr:rowOff>190500</xdr:rowOff>
                  </to>
                </anchor>
              </controlPr>
            </control>
          </mc:Choice>
        </mc:AlternateContent>
        <mc:AlternateContent xmlns:mc="http://schemas.openxmlformats.org/markup-compatibility/2006">
          <mc:Choice Requires="x14">
            <control shapeId="6297" r:id="rId60" name="Check Box 153">
              <controlPr defaultSize="0" autoFill="0" autoLine="0" autoPict="0">
                <anchor moveWithCells="1">
                  <from>
                    <xdr:col>1</xdr:col>
                    <xdr:colOff>114300</xdr:colOff>
                    <xdr:row>37</xdr:row>
                    <xdr:rowOff>180975</xdr:rowOff>
                  </from>
                  <to>
                    <xdr:col>1</xdr:col>
                    <xdr:colOff>419100</xdr:colOff>
                    <xdr:row>38</xdr:row>
                    <xdr:rowOff>190500</xdr:rowOff>
                  </to>
                </anchor>
              </controlPr>
            </control>
          </mc:Choice>
        </mc:AlternateContent>
        <mc:AlternateContent xmlns:mc="http://schemas.openxmlformats.org/markup-compatibility/2006">
          <mc:Choice Requires="x14">
            <control shapeId="6300" r:id="rId61" name="Check Box 156">
              <controlPr defaultSize="0" autoFill="0" autoLine="0" autoPict="0">
                <anchor moveWithCells="1">
                  <from>
                    <xdr:col>1</xdr:col>
                    <xdr:colOff>114300</xdr:colOff>
                    <xdr:row>39</xdr:row>
                    <xdr:rowOff>180975</xdr:rowOff>
                  </from>
                  <to>
                    <xdr:col>1</xdr:col>
                    <xdr:colOff>419100</xdr:colOff>
                    <xdr:row>41</xdr:row>
                    <xdr:rowOff>9525</xdr:rowOff>
                  </to>
                </anchor>
              </controlPr>
            </control>
          </mc:Choice>
        </mc:AlternateContent>
        <mc:AlternateContent xmlns:mc="http://schemas.openxmlformats.org/markup-compatibility/2006">
          <mc:Choice Requires="x14">
            <control shapeId="6301" r:id="rId62" name="Check Box 157">
              <controlPr defaultSize="0" autoFill="0" autoLine="0" autoPict="0">
                <anchor moveWithCells="1">
                  <from>
                    <xdr:col>1</xdr:col>
                    <xdr:colOff>114300</xdr:colOff>
                    <xdr:row>39</xdr:row>
                    <xdr:rowOff>180975</xdr:rowOff>
                  </from>
                  <to>
                    <xdr:col>1</xdr:col>
                    <xdr:colOff>419100</xdr:colOff>
                    <xdr:row>41</xdr:row>
                    <xdr:rowOff>9525</xdr:rowOff>
                  </to>
                </anchor>
              </controlPr>
            </control>
          </mc:Choice>
        </mc:AlternateContent>
        <mc:AlternateContent xmlns:mc="http://schemas.openxmlformats.org/markup-compatibility/2006">
          <mc:Choice Requires="x14">
            <control shapeId="6302" r:id="rId63" name="Check Box 158">
              <controlPr defaultSize="0" autoFill="0" autoLine="0" autoPict="0">
                <anchor moveWithCells="1">
                  <from>
                    <xdr:col>1</xdr:col>
                    <xdr:colOff>114300</xdr:colOff>
                    <xdr:row>39</xdr:row>
                    <xdr:rowOff>180975</xdr:rowOff>
                  </from>
                  <to>
                    <xdr:col>1</xdr:col>
                    <xdr:colOff>419100</xdr:colOff>
                    <xdr:row>41</xdr:row>
                    <xdr:rowOff>9525</xdr:rowOff>
                  </to>
                </anchor>
              </controlPr>
            </control>
          </mc:Choice>
        </mc:AlternateContent>
        <mc:AlternateContent xmlns:mc="http://schemas.openxmlformats.org/markup-compatibility/2006">
          <mc:Choice Requires="x14">
            <control shapeId="6303" r:id="rId64" name="Check Box 159">
              <controlPr defaultSize="0" autoFill="0" autoLine="0" autoPict="0">
                <anchor moveWithCells="1">
                  <from>
                    <xdr:col>1</xdr:col>
                    <xdr:colOff>114300</xdr:colOff>
                    <xdr:row>39</xdr:row>
                    <xdr:rowOff>180975</xdr:rowOff>
                  </from>
                  <to>
                    <xdr:col>1</xdr:col>
                    <xdr:colOff>419100</xdr:colOff>
                    <xdr:row>41</xdr:row>
                    <xdr:rowOff>9525</xdr:rowOff>
                  </to>
                </anchor>
              </controlPr>
            </control>
          </mc:Choice>
        </mc:AlternateContent>
        <mc:AlternateContent xmlns:mc="http://schemas.openxmlformats.org/markup-compatibility/2006">
          <mc:Choice Requires="x14">
            <control shapeId="6308" r:id="rId65" name="Check Box 164">
              <controlPr defaultSize="0" autoFill="0" autoLine="0" autoPict="0">
                <anchor moveWithCells="1">
                  <from>
                    <xdr:col>1</xdr:col>
                    <xdr:colOff>114300</xdr:colOff>
                    <xdr:row>41</xdr:row>
                    <xdr:rowOff>180975</xdr:rowOff>
                  </from>
                  <to>
                    <xdr:col>1</xdr:col>
                    <xdr:colOff>419100</xdr:colOff>
                    <xdr:row>42</xdr:row>
                    <xdr:rowOff>190500</xdr:rowOff>
                  </to>
                </anchor>
              </controlPr>
            </control>
          </mc:Choice>
        </mc:AlternateContent>
        <mc:AlternateContent xmlns:mc="http://schemas.openxmlformats.org/markup-compatibility/2006">
          <mc:Choice Requires="x14">
            <control shapeId="6309" r:id="rId66" name="Check Box 165">
              <controlPr defaultSize="0" autoFill="0" autoLine="0" autoPict="0">
                <anchor moveWithCells="1">
                  <from>
                    <xdr:col>1</xdr:col>
                    <xdr:colOff>114300</xdr:colOff>
                    <xdr:row>41</xdr:row>
                    <xdr:rowOff>180975</xdr:rowOff>
                  </from>
                  <to>
                    <xdr:col>1</xdr:col>
                    <xdr:colOff>419100</xdr:colOff>
                    <xdr:row>42</xdr:row>
                    <xdr:rowOff>190500</xdr:rowOff>
                  </to>
                </anchor>
              </controlPr>
            </control>
          </mc:Choice>
        </mc:AlternateContent>
        <mc:AlternateContent xmlns:mc="http://schemas.openxmlformats.org/markup-compatibility/2006">
          <mc:Choice Requires="x14">
            <control shapeId="6310" r:id="rId67" name="Check Box 166">
              <controlPr defaultSize="0" autoFill="0" autoLine="0" autoPict="0">
                <anchor moveWithCells="1">
                  <from>
                    <xdr:col>1</xdr:col>
                    <xdr:colOff>114300</xdr:colOff>
                    <xdr:row>41</xdr:row>
                    <xdr:rowOff>180975</xdr:rowOff>
                  </from>
                  <to>
                    <xdr:col>1</xdr:col>
                    <xdr:colOff>419100</xdr:colOff>
                    <xdr:row>42</xdr:row>
                    <xdr:rowOff>190500</xdr:rowOff>
                  </to>
                </anchor>
              </controlPr>
            </control>
          </mc:Choice>
        </mc:AlternateContent>
        <mc:AlternateContent xmlns:mc="http://schemas.openxmlformats.org/markup-compatibility/2006">
          <mc:Choice Requires="x14">
            <control shapeId="6311" r:id="rId68" name="Check Box 167">
              <controlPr defaultSize="0" autoFill="0" autoLine="0" autoPict="0">
                <anchor moveWithCells="1">
                  <from>
                    <xdr:col>1</xdr:col>
                    <xdr:colOff>114300</xdr:colOff>
                    <xdr:row>41</xdr:row>
                    <xdr:rowOff>180975</xdr:rowOff>
                  </from>
                  <to>
                    <xdr:col>1</xdr:col>
                    <xdr:colOff>419100</xdr:colOff>
                    <xdr:row>42</xdr:row>
                    <xdr:rowOff>190500</xdr:rowOff>
                  </to>
                </anchor>
              </controlPr>
            </control>
          </mc:Choice>
        </mc:AlternateContent>
        <mc:AlternateContent xmlns:mc="http://schemas.openxmlformats.org/markup-compatibility/2006">
          <mc:Choice Requires="x14">
            <control shapeId="6312" r:id="rId69" name="Check Box 168">
              <controlPr defaultSize="0" autoFill="0" autoLine="0" autoPict="0">
                <anchor moveWithCells="1">
                  <from>
                    <xdr:col>1</xdr:col>
                    <xdr:colOff>114300</xdr:colOff>
                    <xdr:row>42</xdr:row>
                    <xdr:rowOff>180975</xdr:rowOff>
                  </from>
                  <to>
                    <xdr:col>1</xdr:col>
                    <xdr:colOff>419100</xdr:colOff>
                    <xdr:row>43</xdr:row>
                    <xdr:rowOff>200025</xdr:rowOff>
                  </to>
                </anchor>
              </controlPr>
            </control>
          </mc:Choice>
        </mc:AlternateContent>
        <mc:AlternateContent xmlns:mc="http://schemas.openxmlformats.org/markup-compatibility/2006">
          <mc:Choice Requires="x14">
            <control shapeId="6313" r:id="rId70" name="Check Box 169">
              <controlPr defaultSize="0" autoFill="0" autoLine="0" autoPict="0">
                <anchor moveWithCells="1">
                  <from>
                    <xdr:col>1</xdr:col>
                    <xdr:colOff>114300</xdr:colOff>
                    <xdr:row>42</xdr:row>
                    <xdr:rowOff>180975</xdr:rowOff>
                  </from>
                  <to>
                    <xdr:col>1</xdr:col>
                    <xdr:colOff>419100</xdr:colOff>
                    <xdr:row>43</xdr:row>
                    <xdr:rowOff>200025</xdr:rowOff>
                  </to>
                </anchor>
              </controlPr>
            </control>
          </mc:Choice>
        </mc:AlternateContent>
        <mc:AlternateContent xmlns:mc="http://schemas.openxmlformats.org/markup-compatibility/2006">
          <mc:Choice Requires="x14">
            <control shapeId="6314" r:id="rId71" name="Check Box 170">
              <controlPr defaultSize="0" autoFill="0" autoLine="0" autoPict="0">
                <anchor moveWithCells="1">
                  <from>
                    <xdr:col>1</xdr:col>
                    <xdr:colOff>114300</xdr:colOff>
                    <xdr:row>42</xdr:row>
                    <xdr:rowOff>180975</xdr:rowOff>
                  </from>
                  <to>
                    <xdr:col>1</xdr:col>
                    <xdr:colOff>419100</xdr:colOff>
                    <xdr:row>43</xdr:row>
                    <xdr:rowOff>200025</xdr:rowOff>
                  </to>
                </anchor>
              </controlPr>
            </control>
          </mc:Choice>
        </mc:AlternateContent>
        <mc:AlternateContent xmlns:mc="http://schemas.openxmlformats.org/markup-compatibility/2006">
          <mc:Choice Requires="x14">
            <control shapeId="6315" r:id="rId72" name="Check Box 171">
              <controlPr defaultSize="0" autoFill="0" autoLine="0" autoPict="0">
                <anchor moveWithCells="1">
                  <from>
                    <xdr:col>1</xdr:col>
                    <xdr:colOff>114300</xdr:colOff>
                    <xdr:row>42</xdr:row>
                    <xdr:rowOff>180975</xdr:rowOff>
                  </from>
                  <to>
                    <xdr:col>1</xdr:col>
                    <xdr:colOff>419100</xdr:colOff>
                    <xdr:row>43</xdr:row>
                    <xdr:rowOff>200025</xdr:rowOff>
                  </to>
                </anchor>
              </controlPr>
            </control>
          </mc:Choice>
        </mc:AlternateContent>
        <mc:AlternateContent xmlns:mc="http://schemas.openxmlformats.org/markup-compatibility/2006">
          <mc:Choice Requires="x14">
            <control shapeId="6319" r:id="rId73" name="Check Box 175">
              <controlPr defaultSize="0" autoFill="0" autoLine="0" autoPict="0">
                <anchor moveWithCells="1">
                  <from>
                    <xdr:col>1</xdr:col>
                    <xdr:colOff>114300</xdr:colOff>
                    <xdr:row>43</xdr:row>
                    <xdr:rowOff>219075</xdr:rowOff>
                  </from>
                  <to>
                    <xdr:col>1</xdr:col>
                    <xdr:colOff>419100</xdr:colOff>
                    <xdr:row>44</xdr:row>
                    <xdr:rowOff>219075</xdr:rowOff>
                  </to>
                </anchor>
              </controlPr>
            </control>
          </mc:Choice>
        </mc:AlternateContent>
        <mc:AlternateContent xmlns:mc="http://schemas.openxmlformats.org/markup-compatibility/2006">
          <mc:Choice Requires="x14">
            <control shapeId="6321" r:id="rId74" name="Check Box 177">
              <controlPr defaultSize="0" autoFill="0" autoLine="0" autoPict="0">
                <anchor moveWithCells="1">
                  <from>
                    <xdr:col>1</xdr:col>
                    <xdr:colOff>114300</xdr:colOff>
                    <xdr:row>49</xdr:row>
                    <xdr:rowOff>180975</xdr:rowOff>
                  </from>
                  <to>
                    <xdr:col>1</xdr:col>
                    <xdr:colOff>419100</xdr:colOff>
                    <xdr:row>51</xdr:row>
                    <xdr:rowOff>9525</xdr:rowOff>
                  </to>
                </anchor>
              </controlPr>
            </control>
          </mc:Choice>
        </mc:AlternateContent>
        <mc:AlternateContent xmlns:mc="http://schemas.openxmlformats.org/markup-compatibility/2006">
          <mc:Choice Requires="x14">
            <control shapeId="6322" r:id="rId75" name="Check Box 178">
              <controlPr defaultSize="0" autoFill="0" autoLine="0" autoPict="0">
                <anchor moveWithCells="1">
                  <from>
                    <xdr:col>1</xdr:col>
                    <xdr:colOff>114300</xdr:colOff>
                    <xdr:row>47</xdr:row>
                    <xdr:rowOff>190500</xdr:rowOff>
                  </from>
                  <to>
                    <xdr:col>1</xdr:col>
                    <xdr:colOff>419100</xdr:colOff>
                    <xdr:row>49</xdr:row>
                    <xdr:rowOff>28575</xdr:rowOff>
                  </to>
                </anchor>
              </controlPr>
            </control>
          </mc:Choice>
        </mc:AlternateContent>
        <mc:AlternateContent xmlns:mc="http://schemas.openxmlformats.org/markup-compatibility/2006">
          <mc:Choice Requires="x14">
            <control shapeId="6355" r:id="rId76" name="Check Box 211">
              <controlPr defaultSize="0" autoFill="0" autoLine="0" autoPict="0">
                <anchor moveWithCells="1">
                  <from>
                    <xdr:col>1</xdr:col>
                    <xdr:colOff>114300</xdr:colOff>
                    <xdr:row>44</xdr:row>
                    <xdr:rowOff>219075</xdr:rowOff>
                  </from>
                  <to>
                    <xdr:col>1</xdr:col>
                    <xdr:colOff>419100</xdr:colOff>
                    <xdr:row>45</xdr:row>
                    <xdr:rowOff>200025</xdr:rowOff>
                  </to>
                </anchor>
              </controlPr>
            </control>
          </mc:Choice>
        </mc:AlternateContent>
        <mc:AlternateContent xmlns:mc="http://schemas.openxmlformats.org/markup-compatibility/2006">
          <mc:Choice Requires="x14">
            <control shapeId="6356" r:id="rId77" name="Check Box 212">
              <controlPr defaultSize="0" autoFill="0" autoLine="0" autoPict="0">
                <anchor moveWithCells="1">
                  <from>
                    <xdr:col>1</xdr:col>
                    <xdr:colOff>114300</xdr:colOff>
                    <xdr:row>31</xdr:row>
                    <xdr:rowOff>200025</xdr:rowOff>
                  </from>
                  <to>
                    <xdr:col>1</xdr:col>
                    <xdr:colOff>419100</xdr:colOff>
                    <xdr:row>32</xdr:row>
                    <xdr:rowOff>200025</xdr:rowOff>
                  </to>
                </anchor>
              </controlPr>
            </control>
          </mc:Choice>
        </mc:AlternateContent>
        <mc:AlternateContent xmlns:mc="http://schemas.openxmlformats.org/markup-compatibility/2006">
          <mc:Choice Requires="x14">
            <control shapeId="6367" r:id="rId78" name="Check Box 223">
              <controlPr defaultSize="0" autoFill="0" autoLine="0" autoPict="0">
                <anchor moveWithCells="1">
                  <from>
                    <xdr:col>1</xdr:col>
                    <xdr:colOff>104775</xdr:colOff>
                    <xdr:row>29</xdr:row>
                    <xdr:rowOff>180975</xdr:rowOff>
                  </from>
                  <to>
                    <xdr:col>1</xdr:col>
                    <xdr:colOff>409575</xdr:colOff>
                    <xdr:row>31</xdr:row>
                    <xdr:rowOff>0</xdr:rowOff>
                  </to>
                </anchor>
              </controlPr>
            </control>
          </mc:Choice>
        </mc:AlternateContent>
        <mc:AlternateContent xmlns:mc="http://schemas.openxmlformats.org/markup-compatibility/2006">
          <mc:Choice Requires="x14">
            <control shapeId="6369" r:id="rId79" name="Check Box 225">
              <controlPr defaultSize="0" autoFill="0" autoLine="0" autoPict="0">
                <anchor moveWithCells="1">
                  <from>
                    <xdr:col>1</xdr:col>
                    <xdr:colOff>123825</xdr:colOff>
                    <xdr:row>48</xdr:row>
                    <xdr:rowOff>180975</xdr:rowOff>
                  </from>
                  <to>
                    <xdr:col>1</xdr:col>
                    <xdr:colOff>428625</xdr:colOff>
                    <xdr:row>50</xdr:row>
                    <xdr:rowOff>28575</xdr:rowOff>
                  </to>
                </anchor>
              </controlPr>
            </control>
          </mc:Choice>
        </mc:AlternateContent>
        <mc:AlternateContent xmlns:mc="http://schemas.openxmlformats.org/markup-compatibility/2006">
          <mc:Choice Requires="x14">
            <control shapeId="6324" r:id="rId80" name="Check Box 180">
              <controlPr defaultSize="0" autoFill="0" autoLine="0" autoPict="0">
                <anchor moveWithCells="1">
                  <from>
                    <xdr:col>1</xdr:col>
                    <xdr:colOff>114300</xdr:colOff>
                    <xdr:row>46</xdr:row>
                    <xdr:rowOff>219075</xdr:rowOff>
                  </from>
                  <to>
                    <xdr:col>1</xdr:col>
                    <xdr:colOff>419100</xdr:colOff>
                    <xdr:row>48</xdr:row>
                    <xdr:rowOff>28575</xdr:rowOff>
                  </to>
                </anchor>
              </controlPr>
            </control>
          </mc:Choice>
        </mc:AlternateContent>
        <mc:AlternateContent xmlns:mc="http://schemas.openxmlformats.org/markup-compatibility/2006">
          <mc:Choice Requires="x14">
            <control shapeId="6370" r:id="rId81" name="Check Box 226">
              <controlPr defaultSize="0" autoFill="0" autoLine="0" autoPict="0">
                <anchor moveWithCells="1">
                  <from>
                    <xdr:col>1</xdr:col>
                    <xdr:colOff>114300</xdr:colOff>
                    <xdr:row>47</xdr:row>
                    <xdr:rowOff>219075</xdr:rowOff>
                  </from>
                  <to>
                    <xdr:col>1</xdr:col>
                    <xdr:colOff>419100</xdr:colOff>
                    <xdr:row>49</xdr:row>
                    <xdr:rowOff>28575</xdr:rowOff>
                  </to>
                </anchor>
              </controlPr>
            </control>
          </mc:Choice>
        </mc:AlternateContent>
        <mc:AlternateContent xmlns:mc="http://schemas.openxmlformats.org/markup-compatibility/2006">
          <mc:Choice Requires="x14">
            <control shapeId="6338" r:id="rId82" name="Check Box 194">
              <controlPr defaultSize="0" autoFill="0" autoLine="0" autoPict="0">
                <anchor moveWithCells="1">
                  <from>
                    <xdr:col>6</xdr:col>
                    <xdr:colOff>114300</xdr:colOff>
                    <xdr:row>38</xdr:row>
                    <xdr:rowOff>190500</xdr:rowOff>
                  </from>
                  <to>
                    <xdr:col>6</xdr:col>
                    <xdr:colOff>419100</xdr:colOff>
                    <xdr:row>39</xdr:row>
                    <xdr:rowOff>200025</xdr:rowOff>
                  </to>
                </anchor>
              </controlPr>
            </control>
          </mc:Choice>
        </mc:AlternateContent>
        <mc:AlternateContent xmlns:mc="http://schemas.openxmlformats.org/markup-compatibility/2006">
          <mc:Choice Requires="x14">
            <control shapeId="6339" r:id="rId83" name="Check Box 195">
              <controlPr defaultSize="0" autoFill="0" autoLine="0" autoPict="0">
                <anchor moveWithCells="1">
                  <from>
                    <xdr:col>6</xdr:col>
                    <xdr:colOff>114300</xdr:colOff>
                    <xdr:row>38</xdr:row>
                    <xdr:rowOff>190500</xdr:rowOff>
                  </from>
                  <to>
                    <xdr:col>6</xdr:col>
                    <xdr:colOff>419100</xdr:colOff>
                    <xdr:row>39</xdr:row>
                    <xdr:rowOff>200025</xdr:rowOff>
                  </to>
                </anchor>
              </controlPr>
            </control>
          </mc:Choice>
        </mc:AlternateContent>
        <mc:AlternateContent xmlns:mc="http://schemas.openxmlformats.org/markup-compatibility/2006">
          <mc:Choice Requires="x14">
            <control shapeId="6341" r:id="rId84" name="Check Box 197">
              <controlPr defaultSize="0" autoFill="0" autoLine="0" autoPict="0">
                <anchor moveWithCells="1">
                  <from>
                    <xdr:col>6</xdr:col>
                    <xdr:colOff>114300</xdr:colOff>
                    <xdr:row>40</xdr:row>
                    <xdr:rowOff>190500</xdr:rowOff>
                  </from>
                  <to>
                    <xdr:col>6</xdr:col>
                    <xdr:colOff>419100</xdr:colOff>
                    <xdr:row>42</xdr:row>
                    <xdr:rowOff>9525</xdr:rowOff>
                  </to>
                </anchor>
              </controlPr>
            </control>
          </mc:Choice>
        </mc:AlternateContent>
        <mc:AlternateContent xmlns:mc="http://schemas.openxmlformats.org/markup-compatibility/2006">
          <mc:Choice Requires="x14">
            <control shapeId="6342" r:id="rId85" name="Check Box 198">
              <controlPr defaultSize="0" autoFill="0" autoLine="0" autoPict="0">
                <anchor moveWithCells="1">
                  <from>
                    <xdr:col>6</xdr:col>
                    <xdr:colOff>114300</xdr:colOff>
                    <xdr:row>41</xdr:row>
                    <xdr:rowOff>190500</xdr:rowOff>
                  </from>
                  <to>
                    <xdr:col>6</xdr:col>
                    <xdr:colOff>419100</xdr:colOff>
                    <xdr:row>43</xdr:row>
                    <xdr:rowOff>0</xdr:rowOff>
                  </to>
                </anchor>
              </controlPr>
            </control>
          </mc:Choice>
        </mc:AlternateContent>
        <mc:AlternateContent xmlns:mc="http://schemas.openxmlformats.org/markup-compatibility/2006">
          <mc:Choice Requires="x14">
            <control shapeId="6343" r:id="rId86" name="Check Box 199">
              <controlPr defaultSize="0" autoFill="0" autoLine="0" autoPict="0">
                <anchor moveWithCells="1">
                  <from>
                    <xdr:col>6</xdr:col>
                    <xdr:colOff>114300</xdr:colOff>
                    <xdr:row>42</xdr:row>
                    <xdr:rowOff>190500</xdr:rowOff>
                  </from>
                  <to>
                    <xdr:col>6</xdr:col>
                    <xdr:colOff>419100</xdr:colOff>
                    <xdr:row>44</xdr:row>
                    <xdr:rowOff>0</xdr:rowOff>
                  </to>
                </anchor>
              </controlPr>
            </control>
          </mc:Choice>
        </mc:AlternateContent>
        <mc:AlternateContent xmlns:mc="http://schemas.openxmlformats.org/markup-compatibility/2006">
          <mc:Choice Requires="x14">
            <control shapeId="6344" r:id="rId87" name="Check Box 200">
              <controlPr defaultSize="0" autoFill="0" autoLine="0" autoPict="0">
                <anchor moveWithCells="1">
                  <from>
                    <xdr:col>6</xdr:col>
                    <xdr:colOff>114300</xdr:colOff>
                    <xdr:row>43</xdr:row>
                    <xdr:rowOff>190500</xdr:rowOff>
                  </from>
                  <to>
                    <xdr:col>6</xdr:col>
                    <xdr:colOff>419100</xdr:colOff>
                    <xdr:row>44</xdr:row>
                    <xdr:rowOff>190500</xdr:rowOff>
                  </to>
                </anchor>
              </controlPr>
            </control>
          </mc:Choice>
        </mc:AlternateContent>
        <mc:AlternateContent xmlns:mc="http://schemas.openxmlformats.org/markup-compatibility/2006">
          <mc:Choice Requires="x14">
            <control shapeId="6345" r:id="rId88" name="Check Box 201">
              <controlPr defaultSize="0" autoFill="0" autoLine="0" autoPict="0">
                <anchor moveWithCells="1">
                  <from>
                    <xdr:col>6</xdr:col>
                    <xdr:colOff>114300</xdr:colOff>
                    <xdr:row>43</xdr:row>
                    <xdr:rowOff>190500</xdr:rowOff>
                  </from>
                  <to>
                    <xdr:col>6</xdr:col>
                    <xdr:colOff>419100</xdr:colOff>
                    <xdr:row>44</xdr:row>
                    <xdr:rowOff>190500</xdr:rowOff>
                  </to>
                </anchor>
              </controlPr>
            </control>
          </mc:Choice>
        </mc:AlternateContent>
        <mc:AlternateContent xmlns:mc="http://schemas.openxmlformats.org/markup-compatibility/2006">
          <mc:Choice Requires="x14">
            <control shapeId="6346" r:id="rId89" name="Check Box 202">
              <controlPr defaultSize="0" autoFill="0" autoLine="0" autoPict="0">
                <anchor moveWithCells="1">
                  <from>
                    <xdr:col>6</xdr:col>
                    <xdr:colOff>114300</xdr:colOff>
                    <xdr:row>44</xdr:row>
                    <xdr:rowOff>190500</xdr:rowOff>
                  </from>
                  <to>
                    <xdr:col>6</xdr:col>
                    <xdr:colOff>419100</xdr:colOff>
                    <xdr:row>45</xdr:row>
                    <xdr:rowOff>180975</xdr:rowOff>
                  </to>
                </anchor>
              </controlPr>
            </control>
          </mc:Choice>
        </mc:AlternateContent>
        <mc:AlternateContent xmlns:mc="http://schemas.openxmlformats.org/markup-compatibility/2006">
          <mc:Choice Requires="x14">
            <control shapeId="6347" r:id="rId90" name="Check Box 203">
              <controlPr defaultSize="0" autoFill="0" autoLine="0" autoPict="0">
                <anchor moveWithCells="1">
                  <from>
                    <xdr:col>6</xdr:col>
                    <xdr:colOff>114300</xdr:colOff>
                    <xdr:row>44</xdr:row>
                    <xdr:rowOff>190500</xdr:rowOff>
                  </from>
                  <to>
                    <xdr:col>6</xdr:col>
                    <xdr:colOff>419100</xdr:colOff>
                    <xdr:row>45</xdr:row>
                    <xdr:rowOff>180975</xdr:rowOff>
                  </to>
                </anchor>
              </controlPr>
            </control>
          </mc:Choice>
        </mc:AlternateContent>
        <mc:AlternateContent xmlns:mc="http://schemas.openxmlformats.org/markup-compatibility/2006">
          <mc:Choice Requires="x14">
            <control shapeId="6348" r:id="rId91" name="Check Box 204">
              <controlPr defaultSize="0" autoFill="0" autoLine="0" autoPict="0">
                <anchor moveWithCells="1">
                  <from>
                    <xdr:col>6</xdr:col>
                    <xdr:colOff>114300</xdr:colOff>
                    <xdr:row>45</xdr:row>
                    <xdr:rowOff>190500</xdr:rowOff>
                  </from>
                  <to>
                    <xdr:col>6</xdr:col>
                    <xdr:colOff>419100</xdr:colOff>
                    <xdr:row>46</xdr:row>
                    <xdr:rowOff>180975</xdr:rowOff>
                  </to>
                </anchor>
              </controlPr>
            </control>
          </mc:Choice>
        </mc:AlternateContent>
        <mc:AlternateContent xmlns:mc="http://schemas.openxmlformats.org/markup-compatibility/2006">
          <mc:Choice Requires="x14">
            <control shapeId="6349" r:id="rId92" name="Check Box 205">
              <controlPr defaultSize="0" autoFill="0" autoLine="0" autoPict="0">
                <anchor moveWithCells="1">
                  <from>
                    <xdr:col>6</xdr:col>
                    <xdr:colOff>114300</xdr:colOff>
                    <xdr:row>45</xdr:row>
                    <xdr:rowOff>190500</xdr:rowOff>
                  </from>
                  <to>
                    <xdr:col>6</xdr:col>
                    <xdr:colOff>419100</xdr:colOff>
                    <xdr:row>46</xdr:row>
                    <xdr:rowOff>180975</xdr:rowOff>
                  </to>
                </anchor>
              </controlPr>
            </control>
          </mc:Choice>
        </mc:AlternateContent>
        <mc:AlternateContent xmlns:mc="http://schemas.openxmlformats.org/markup-compatibility/2006">
          <mc:Choice Requires="x14">
            <control shapeId="6353" r:id="rId93" name="Check Box 209">
              <controlPr defaultSize="0" autoFill="0" autoLine="0" autoPict="0">
                <anchor moveWithCells="1">
                  <from>
                    <xdr:col>6</xdr:col>
                    <xdr:colOff>114300</xdr:colOff>
                    <xdr:row>48</xdr:row>
                    <xdr:rowOff>190500</xdr:rowOff>
                  </from>
                  <to>
                    <xdr:col>6</xdr:col>
                    <xdr:colOff>419100</xdr:colOff>
                    <xdr:row>50</xdr:row>
                    <xdr:rowOff>28575</xdr:rowOff>
                  </to>
                </anchor>
              </controlPr>
            </control>
          </mc:Choice>
        </mc:AlternateContent>
        <mc:AlternateContent xmlns:mc="http://schemas.openxmlformats.org/markup-compatibility/2006">
          <mc:Choice Requires="x14">
            <control shapeId="6354" r:id="rId94" name="Check Box 210">
              <controlPr defaultSize="0" autoFill="0" autoLine="0" autoPict="0">
                <anchor moveWithCells="1">
                  <from>
                    <xdr:col>6</xdr:col>
                    <xdr:colOff>114300</xdr:colOff>
                    <xdr:row>48</xdr:row>
                    <xdr:rowOff>190500</xdr:rowOff>
                  </from>
                  <to>
                    <xdr:col>6</xdr:col>
                    <xdr:colOff>419100</xdr:colOff>
                    <xdr:row>50</xdr:row>
                    <xdr:rowOff>28575</xdr:rowOff>
                  </to>
                </anchor>
              </controlPr>
            </control>
          </mc:Choice>
        </mc:AlternateContent>
        <mc:AlternateContent xmlns:mc="http://schemas.openxmlformats.org/markup-compatibility/2006">
          <mc:Choice Requires="x14">
            <control shapeId="6358" r:id="rId95" name="Check Box 214">
              <controlPr defaultSize="0" autoFill="0" autoLine="0" autoPict="0">
                <anchor moveWithCells="1">
                  <from>
                    <xdr:col>6</xdr:col>
                    <xdr:colOff>114300</xdr:colOff>
                    <xdr:row>49</xdr:row>
                    <xdr:rowOff>190500</xdr:rowOff>
                  </from>
                  <to>
                    <xdr:col>6</xdr:col>
                    <xdr:colOff>419100</xdr:colOff>
                    <xdr:row>51</xdr:row>
                    <xdr:rowOff>28575</xdr:rowOff>
                  </to>
                </anchor>
              </controlPr>
            </control>
          </mc:Choice>
        </mc:AlternateContent>
        <mc:AlternateContent xmlns:mc="http://schemas.openxmlformats.org/markup-compatibility/2006">
          <mc:Choice Requires="x14">
            <control shapeId="6368" r:id="rId96" name="Check Box 224">
              <controlPr defaultSize="0" autoFill="0" autoLine="0" autoPict="0">
                <anchor moveWithCells="1">
                  <from>
                    <xdr:col>6</xdr:col>
                    <xdr:colOff>114300</xdr:colOff>
                    <xdr:row>47</xdr:row>
                    <xdr:rowOff>219075</xdr:rowOff>
                  </from>
                  <to>
                    <xdr:col>6</xdr:col>
                    <xdr:colOff>419100</xdr:colOff>
                    <xdr:row>49</xdr:row>
                    <xdr:rowOff>28575</xdr:rowOff>
                  </to>
                </anchor>
              </controlPr>
            </control>
          </mc:Choice>
        </mc:AlternateContent>
        <mc:AlternateContent xmlns:mc="http://schemas.openxmlformats.org/markup-compatibility/2006">
          <mc:Choice Requires="x14">
            <control shapeId="6371" r:id="rId97" name="Check Box 227">
              <controlPr defaultSize="0" autoFill="0" autoLine="0" autoPict="0">
                <anchor moveWithCells="1">
                  <from>
                    <xdr:col>6</xdr:col>
                    <xdr:colOff>114300</xdr:colOff>
                    <xdr:row>49</xdr:row>
                    <xdr:rowOff>190500</xdr:rowOff>
                  </from>
                  <to>
                    <xdr:col>6</xdr:col>
                    <xdr:colOff>419100</xdr:colOff>
                    <xdr:row>51</xdr:row>
                    <xdr:rowOff>28575</xdr:rowOff>
                  </to>
                </anchor>
              </controlPr>
            </control>
          </mc:Choice>
        </mc:AlternateContent>
        <mc:AlternateContent xmlns:mc="http://schemas.openxmlformats.org/markup-compatibility/2006">
          <mc:Choice Requires="x14">
            <control shapeId="6372" r:id="rId98" name="Check Box 228">
              <controlPr defaultSize="0" autoFill="0" autoLine="0" autoPict="0">
                <anchor moveWithCells="1">
                  <from>
                    <xdr:col>6</xdr:col>
                    <xdr:colOff>114300</xdr:colOff>
                    <xdr:row>49</xdr:row>
                    <xdr:rowOff>190500</xdr:rowOff>
                  </from>
                  <to>
                    <xdr:col>6</xdr:col>
                    <xdr:colOff>419100</xdr:colOff>
                    <xdr:row>51</xdr:row>
                    <xdr:rowOff>28575</xdr:rowOff>
                  </to>
                </anchor>
              </controlPr>
            </control>
          </mc:Choice>
        </mc:AlternateContent>
        <mc:AlternateContent xmlns:mc="http://schemas.openxmlformats.org/markup-compatibility/2006">
          <mc:Choice Requires="x14">
            <control shapeId="6328" r:id="rId99" name="Check Box 184">
              <controlPr defaultSize="0" autoFill="0" autoLine="0" autoPict="0">
                <anchor moveWithCells="1">
                  <from>
                    <xdr:col>6</xdr:col>
                    <xdr:colOff>114300</xdr:colOff>
                    <xdr:row>31</xdr:row>
                    <xdr:rowOff>190500</xdr:rowOff>
                  </from>
                  <to>
                    <xdr:col>6</xdr:col>
                    <xdr:colOff>419100</xdr:colOff>
                    <xdr:row>32</xdr:row>
                    <xdr:rowOff>200025</xdr:rowOff>
                  </to>
                </anchor>
              </controlPr>
            </control>
          </mc:Choice>
        </mc:AlternateContent>
        <mc:AlternateContent xmlns:mc="http://schemas.openxmlformats.org/markup-compatibility/2006">
          <mc:Choice Requires="x14">
            <control shapeId="6329" r:id="rId100" name="Check Box 185">
              <controlPr defaultSize="0" autoFill="0" autoLine="0" autoPict="0">
                <anchor moveWithCells="1">
                  <from>
                    <xdr:col>6</xdr:col>
                    <xdr:colOff>114300</xdr:colOff>
                    <xdr:row>32</xdr:row>
                    <xdr:rowOff>190500</xdr:rowOff>
                  </from>
                  <to>
                    <xdr:col>6</xdr:col>
                    <xdr:colOff>419100</xdr:colOff>
                    <xdr:row>33</xdr:row>
                    <xdr:rowOff>200025</xdr:rowOff>
                  </to>
                </anchor>
              </controlPr>
            </control>
          </mc:Choice>
        </mc:AlternateContent>
        <mc:AlternateContent xmlns:mc="http://schemas.openxmlformats.org/markup-compatibility/2006">
          <mc:Choice Requires="x14">
            <control shapeId="6330" r:id="rId101" name="Check Box 186">
              <controlPr defaultSize="0" autoFill="0" autoLine="0" autoPict="0">
                <anchor moveWithCells="1">
                  <from>
                    <xdr:col>6</xdr:col>
                    <xdr:colOff>114300</xdr:colOff>
                    <xdr:row>33</xdr:row>
                    <xdr:rowOff>190500</xdr:rowOff>
                  </from>
                  <to>
                    <xdr:col>6</xdr:col>
                    <xdr:colOff>419100</xdr:colOff>
                    <xdr:row>34</xdr:row>
                    <xdr:rowOff>200025</xdr:rowOff>
                  </to>
                </anchor>
              </controlPr>
            </control>
          </mc:Choice>
        </mc:AlternateContent>
        <mc:AlternateContent xmlns:mc="http://schemas.openxmlformats.org/markup-compatibility/2006">
          <mc:Choice Requires="x14">
            <control shapeId="6331" r:id="rId102" name="Check Box 187">
              <controlPr defaultSize="0" autoFill="0" autoLine="0" autoPict="0">
                <anchor moveWithCells="1">
                  <from>
                    <xdr:col>6</xdr:col>
                    <xdr:colOff>114300</xdr:colOff>
                    <xdr:row>33</xdr:row>
                    <xdr:rowOff>190500</xdr:rowOff>
                  </from>
                  <to>
                    <xdr:col>6</xdr:col>
                    <xdr:colOff>419100</xdr:colOff>
                    <xdr:row>34</xdr:row>
                    <xdr:rowOff>200025</xdr:rowOff>
                  </to>
                </anchor>
              </controlPr>
            </control>
          </mc:Choice>
        </mc:AlternateContent>
        <mc:AlternateContent xmlns:mc="http://schemas.openxmlformats.org/markup-compatibility/2006">
          <mc:Choice Requires="x14">
            <control shapeId="6332" r:id="rId103" name="Check Box 188">
              <controlPr defaultSize="0" autoFill="0" autoLine="0" autoPict="0">
                <anchor moveWithCells="1">
                  <from>
                    <xdr:col>6</xdr:col>
                    <xdr:colOff>114300</xdr:colOff>
                    <xdr:row>34</xdr:row>
                    <xdr:rowOff>190500</xdr:rowOff>
                  </from>
                  <to>
                    <xdr:col>6</xdr:col>
                    <xdr:colOff>419100</xdr:colOff>
                    <xdr:row>35</xdr:row>
                    <xdr:rowOff>200025</xdr:rowOff>
                  </to>
                </anchor>
              </controlPr>
            </control>
          </mc:Choice>
        </mc:AlternateContent>
        <mc:AlternateContent xmlns:mc="http://schemas.openxmlformats.org/markup-compatibility/2006">
          <mc:Choice Requires="x14">
            <control shapeId="6333" r:id="rId104" name="Check Box 189">
              <controlPr defaultSize="0" autoFill="0" autoLine="0" autoPict="0">
                <anchor moveWithCells="1">
                  <from>
                    <xdr:col>6</xdr:col>
                    <xdr:colOff>114300</xdr:colOff>
                    <xdr:row>34</xdr:row>
                    <xdr:rowOff>190500</xdr:rowOff>
                  </from>
                  <to>
                    <xdr:col>6</xdr:col>
                    <xdr:colOff>419100</xdr:colOff>
                    <xdr:row>35</xdr:row>
                    <xdr:rowOff>200025</xdr:rowOff>
                  </to>
                </anchor>
              </controlPr>
            </control>
          </mc:Choice>
        </mc:AlternateContent>
        <mc:AlternateContent xmlns:mc="http://schemas.openxmlformats.org/markup-compatibility/2006">
          <mc:Choice Requires="x14">
            <control shapeId="6334" r:id="rId105" name="Check Box 190">
              <controlPr defaultSize="0" autoFill="0" autoLine="0" autoPict="0">
                <anchor moveWithCells="1">
                  <from>
                    <xdr:col>6</xdr:col>
                    <xdr:colOff>114300</xdr:colOff>
                    <xdr:row>35</xdr:row>
                    <xdr:rowOff>190500</xdr:rowOff>
                  </from>
                  <to>
                    <xdr:col>6</xdr:col>
                    <xdr:colOff>419100</xdr:colOff>
                    <xdr:row>36</xdr:row>
                    <xdr:rowOff>200025</xdr:rowOff>
                  </to>
                </anchor>
              </controlPr>
            </control>
          </mc:Choice>
        </mc:AlternateContent>
        <mc:AlternateContent xmlns:mc="http://schemas.openxmlformats.org/markup-compatibility/2006">
          <mc:Choice Requires="x14">
            <control shapeId="6335" r:id="rId106" name="Check Box 191">
              <controlPr defaultSize="0" autoFill="0" autoLine="0" autoPict="0">
                <anchor moveWithCells="1">
                  <from>
                    <xdr:col>6</xdr:col>
                    <xdr:colOff>114300</xdr:colOff>
                    <xdr:row>35</xdr:row>
                    <xdr:rowOff>190500</xdr:rowOff>
                  </from>
                  <to>
                    <xdr:col>6</xdr:col>
                    <xdr:colOff>419100</xdr:colOff>
                    <xdr:row>36</xdr:row>
                    <xdr:rowOff>200025</xdr:rowOff>
                  </to>
                </anchor>
              </controlPr>
            </control>
          </mc:Choice>
        </mc:AlternateContent>
        <mc:AlternateContent xmlns:mc="http://schemas.openxmlformats.org/markup-compatibility/2006">
          <mc:Choice Requires="x14">
            <control shapeId="6336" r:id="rId107" name="Check Box 192">
              <controlPr defaultSize="0" autoFill="0" autoLine="0" autoPict="0">
                <anchor moveWithCells="1">
                  <from>
                    <xdr:col>6</xdr:col>
                    <xdr:colOff>114300</xdr:colOff>
                    <xdr:row>36</xdr:row>
                    <xdr:rowOff>190500</xdr:rowOff>
                  </from>
                  <to>
                    <xdr:col>6</xdr:col>
                    <xdr:colOff>419100</xdr:colOff>
                    <xdr:row>37</xdr:row>
                    <xdr:rowOff>200025</xdr:rowOff>
                  </to>
                </anchor>
              </controlPr>
            </control>
          </mc:Choice>
        </mc:AlternateContent>
        <mc:AlternateContent xmlns:mc="http://schemas.openxmlformats.org/markup-compatibility/2006">
          <mc:Choice Requires="x14">
            <control shapeId="6337" r:id="rId108" name="Check Box 193">
              <controlPr defaultSize="0" autoFill="0" autoLine="0" autoPict="0">
                <anchor moveWithCells="1">
                  <from>
                    <xdr:col>6</xdr:col>
                    <xdr:colOff>114300</xdr:colOff>
                    <xdr:row>36</xdr:row>
                    <xdr:rowOff>190500</xdr:rowOff>
                  </from>
                  <to>
                    <xdr:col>6</xdr:col>
                    <xdr:colOff>419100</xdr:colOff>
                    <xdr:row>37</xdr:row>
                    <xdr:rowOff>200025</xdr:rowOff>
                  </to>
                </anchor>
              </controlPr>
            </control>
          </mc:Choice>
        </mc:AlternateContent>
        <mc:AlternateContent xmlns:mc="http://schemas.openxmlformats.org/markup-compatibility/2006">
          <mc:Choice Requires="x14">
            <control shapeId="6327" r:id="rId109" name="Check Box 183">
              <controlPr locked="0" defaultSize="0" autoFill="0" autoLine="0" autoPict="0">
                <anchor moveWithCells="1">
                  <from>
                    <xdr:col>6</xdr:col>
                    <xdr:colOff>114300</xdr:colOff>
                    <xdr:row>29</xdr:row>
                    <xdr:rowOff>190500</xdr:rowOff>
                  </from>
                  <to>
                    <xdr:col>6</xdr:col>
                    <xdr:colOff>419100</xdr:colOff>
                    <xdr:row>31</xdr:row>
                    <xdr:rowOff>0</xdr:rowOff>
                  </to>
                </anchor>
              </controlPr>
            </control>
          </mc:Choice>
        </mc:AlternateContent>
        <mc:AlternateContent xmlns:mc="http://schemas.openxmlformats.org/markup-compatibility/2006">
          <mc:Choice Requires="x14">
            <control shapeId="6379" r:id="rId110" name="Check Box 235">
              <controlPr locked="0" defaultSize="0" autoFill="0" autoLine="0" autoPict="0">
                <anchor moveWithCells="1">
                  <from>
                    <xdr:col>6</xdr:col>
                    <xdr:colOff>114300</xdr:colOff>
                    <xdr:row>30</xdr:row>
                    <xdr:rowOff>190500</xdr:rowOff>
                  </from>
                  <to>
                    <xdr:col>6</xdr:col>
                    <xdr:colOff>419100</xdr:colOff>
                    <xdr:row>31</xdr:row>
                    <xdr:rowOff>190500</xdr:rowOff>
                  </to>
                </anchor>
              </controlPr>
            </control>
          </mc:Choice>
        </mc:AlternateContent>
        <mc:AlternateContent xmlns:mc="http://schemas.openxmlformats.org/markup-compatibility/2006">
          <mc:Choice Requires="x14">
            <control shapeId="6380" r:id="rId111" name="Check Box 236">
              <controlPr locked="0" defaultSize="0" autoFill="0" autoLine="0" autoPict="0">
                <anchor moveWithCells="1">
                  <from>
                    <xdr:col>6</xdr:col>
                    <xdr:colOff>114300</xdr:colOff>
                    <xdr:row>37</xdr:row>
                    <xdr:rowOff>190500</xdr:rowOff>
                  </from>
                  <to>
                    <xdr:col>6</xdr:col>
                    <xdr:colOff>419100</xdr:colOff>
                    <xdr:row>38</xdr:row>
                    <xdr:rowOff>200025</xdr:rowOff>
                  </to>
                </anchor>
              </controlPr>
            </control>
          </mc:Choice>
        </mc:AlternateContent>
        <mc:AlternateContent xmlns:mc="http://schemas.openxmlformats.org/markup-compatibility/2006">
          <mc:Choice Requires="x14">
            <control shapeId="6381" r:id="rId112" name="Check Box 237">
              <controlPr locked="0" defaultSize="0" autoFill="0" autoLine="0" autoPict="0">
                <anchor moveWithCells="1">
                  <from>
                    <xdr:col>6</xdr:col>
                    <xdr:colOff>114300</xdr:colOff>
                    <xdr:row>38</xdr:row>
                    <xdr:rowOff>190500</xdr:rowOff>
                  </from>
                  <to>
                    <xdr:col>6</xdr:col>
                    <xdr:colOff>419100</xdr:colOff>
                    <xdr:row>39</xdr:row>
                    <xdr:rowOff>200025</xdr:rowOff>
                  </to>
                </anchor>
              </controlPr>
            </control>
          </mc:Choice>
        </mc:AlternateContent>
        <mc:AlternateContent xmlns:mc="http://schemas.openxmlformats.org/markup-compatibility/2006">
          <mc:Choice Requires="x14">
            <control shapeId="6352" r:id="rId113" name="Check Box 208">
              <controlPr defaultSize="0" autoFill="0" autoLine="0" autoPict="0">
                <anchor moveWithCells="1">
                  <from>
                    <xdr:col>6</xdr:col>
                    <xdr:colOff>114300</xdr:colOff>
                    <xdr:row>51</xdr:row>
                    <xdr:rowOff>219075</xdr:rowOff>
                  </from>
                  <to>
                    <xdr:col>6</xdr:col>
                    <xdr:colOff>419100</xdr:colOff>
                    <xdr:row>53</xdr:row>
                    <xdr:rowOff>28575</xdr:rowOff>
                  </to>
                </anchor>
              </controlPr>
            </control>
          </mc:Choice>
        </mc:AlternateContent>
        <mc:AlternateContent xmlns:mc="http://schemas.openxmlformats.org/markup-compatibility/2006">
          <mc:Choice Requires="x14">
            <control shapeId="6360" r:id="rId114" name="Check Box 216">
              <controlPr defaultSize="0" autoFill="0" autoLine="0" autoPict="0">
                <anchor moveWithCells="1">
                  <from>
                    <xdr:col>6</xdr:col>
                    <xdr:colOff>114300</xdr:colOff>
                    <xdr:row>51</xdr:row>
                    <xdr:rowOff>190500</xdr:rowOff>
                  </from>
                  <to>
                    <xdr:col>6</xdr:col>
                    <xdr:colOff>419100</xdr:colOff>
                    <xdr:row>53</xdr:row>
                    <xdr:rowOff>28575</xdr:rowOff>
                  </to>
                </anchor>
              </controlPr>
            </control>
          </mc:Choice>
        </mc:AlternateContent>
        <mc:AlternateContent xmlns:mc="http://schemas.openxmlformats.org/markup-compatibility/2006">
          <mc:Choice Requires="x14">
            <control shapeId="6361" r:id="rId115" name="Check Box 217">
              <controlPr defaultSize="0" autoFill="0" autoLine="0" autoPict="0">
                <anchor moveWithCells="1">
                  <from>
                    <xdr:col>6</xdr:col>
                    <xdr:colOff>114300</xdr:colOff>
                    <xdr:row>51</xdr:row>
                    <xdr:rowOff>190500</xdr:rowOff>
                  </from>
                  <to>
                    <xdr:col>6</xdr:col>
                    <xdr:colOff>419100</xdr:colOff>
                    <xdr:row>53</xdr:row>
                    <xdr:rowOff>28575</xdr:rowOff>
                  </to>
                </anchor>
              </controlPr>
            </control>
          </mc:Choice>
        </mc:AlternateContent>
        <mc:AlternateContent xmlns:mc="http://schemas.openxmlformats.org/markup-compatibility/2006">
          <mc:Choice Requires="x14">
            <control shapeId="6373" r:id="rId116" name="Check Box 229">
              <controlPr defaultSize="0" autoFill="0" autoLine="0" autoPict="0">
                <anchor moveWithCells="1">
                  <from>
                    <xdr:col>6</xdr:col>
                    <xdr:colOff>114300</xdr:colOff>
                    <xdr:row>50</xdr:row>
                    <xdr:rowOff>190500</xdr:rowOff>
                  </from>
                  <to>
                    <xdr:col>6</xdr:col>
                    <xdr:colOff>419100</xdr:colOff>
                    <xdr:row>52</xdr:row>
                    <xdr:rowOff>28575</xdr:rowOff>
                  </to>
                </anchor>
              </controlPr>
            </control>
          </mc:Choice>
        </mc:AlternateContent>
        <mc:AlternateContent xmlns:mc="http://schemas.openxmlformats.org/markup-compatibility/2006">
          <mc:Choice Requires="x14">
            <control shapeId="6374" r:id="rId117" name="Check Box 230">
              <controlPr defaultSize="0" autoFill="0" autoLine="0" autoPict="0">
                <anchor moveWithCells="1">
                  <from>
                    <xdr:col>6</xdr:col>
                    <xdr:colOff>114300</xdr:colOff>
                    <xdr:row>50</xdr:row>
                    <xdr:rowOff>190500</xdr:rowOff>
                  </from>
                  <to>
                    <xdr:col>6</xdr:col>
                    <xdr:colOff>419100</xdr:colOff>
                    <xdr:row>52</xdr:row>
                    <xdr:rowOff>28575</xdr:rowOff>
                  </to>
                </anchor>
              </controlPr>
            </control>
          </mc:Choice>
        </mc:AlternateContent>
        <mc:AlternateContent xmlns:mc="http://schemas.openxmlformats.org/markup-compatibility/2006">
          <mc:Choice Requires="x14">
            <control shapeId="6375" r:id="rId118" name="Check Box 231">
              <controlPr defaultSize="0" autoFill="0" autoLine="0" autoPict="0">
                <anchor moveWithCells="1">
                  <from>
                    <xdr:col>6</xdr:col>
                    <xdr:colOff>114300</xdr:colOff>
                    <xdr:row>51</xdr:row>
                    <xdr:rowOff>190500</xdr:rowOff>
                  </from>
                  <to>
                    <xdr:col>6</xdr:col>
                    <xdr:colOff>419100</xdr:colOff>
                    <xdr:row>53</xdr:row>
                    <xdr:rowOff>28575</xdr:rowOff>
                  </to>
                </anchor>
              </controlPr>
            </control>
          </mc:Choice>
        </mc:AlternateContent>
        <mc:AlternateContent xmlns:mc="http://schemas.openxmlformats.org/markup-compatibility/2006">
          <mc:Choice Requires="x14">
            <control shapeId="6376" r:id="rId119" name="Check Box 232">
              <controlPr defaultSize="0" autoFill="0" autoLine="0" autoPict="0">
                <anchor moveWithCells="1">
                  <from>
                    <xdr:col>6</xdr:col>
                    <xdr:colOff>114300</xdr:colOff>
                    <xdr:row>51</xdr:row>
                    <xdr:rowOff>190500</xdr:rowOff>
                  </from>
                  <to>
                    <xdr:col>6</xdr:col>
                    <xdr:colOff>419100</xdr:colOff>
                    <xdr:row>53</xdr:row>
                    <xdr:rowOff>28575</xdr:rowOff>
                  </to>
                </anchor>
              </controlPr>
            </control>
          </mc:Choice>
        </mc:AlternateContent>
        <mc:AlternateContent xmlns:mc="http://schemas.openxmlformats.org/markup-compatibility/2006">
          <mc:Choice Requires="x14">
            <control shapeId="6377" r:id="rId120" name="Check Box 233">
              <controlPr defaultSize="0" autoFill="0" autoLine="0" autoPict="0">
                <anchor moveWithCells="1">
                  <from>
                    <xdr:col>6</xdr:col>
                    <xdr:colOff>114300</xdr:colOff>
                    <xdr:row>51</xdr:row>
                    <xdr:rowOff>190500</xdr:rowOff>
                  </from>
                  <to>
                    <xdr:col>6</xdr:col>
                    <xdr:colOff>419100</xdr:colOff>
                    <xdr:row>53</xdr:row>
                    <xdr:rowOff>28575</xdr:rowOff>
                  </to>
                </anchor>
              </controlPr>
            </control>
          </mc:Choice>
        </mc:AlternateContent>
        <mc:AlternateContent xmlns:mc="http://schemas.openxmlformats.org/markup-compatibility/2006">
          <mc:Choice Requires="x14">
            <control shapeId="6382" r:id="rId121" name="Check Box 238">
              <controlPr defaultSize="0" autoFill="0" autoLine="0" autoPict="0">
                <anchor moveWithCells="1">
                  <from>
                    <xdr:col>6</xdr:col>
                    <xdr:colOff>123825</xdr:colOff>
                    <xdr:row>52</xdr:row>
                    <xdr:rowOff>180975</xdr:rowOff>
                  </from>
                  <to>
                    <xdr:col>6</xdr:col>
                    <xdr:colOff>428625</xdr:colOff>
                    <xdr:row>54</xdr:row>
                    <xdr:rowOff>9525</xdr:rowOff>
                  </to>
                </anchor>
              </controlPr>
            </control>
          </mc:Choice>
        </mc:AlternateContent>
        <mc:AlternateContent xmlns:mc="http://schemas.openxmlformats.org/markup-compatibility/2006">
          <mc:Choice Requires="x14">
            <control shapeId="6383" r:id="rId122" name="Check Box 239">
              <controlPr defaultSize="0" autoFill="0" autoLine="0" autoPict="0">
                <anchor moveWithCells="1">
                  <from>
                    <xdr:col>1</xdr:col>
                    <xdr:colOff>114300</xdr:colOff>
                    <xdr:row>50</xdr:row>
                    <xdr:rowOff>180975</xdr:rowOff>
                  </from>
                  <to>
                    <xdr:col>1</xdr:col>
                    <xdr:colOff>419100</xdr:colOff>
                    <xdr:row>52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3">
        <x14:dataValidation type="list" allowBlank="1" showInputMessage="1" showErrorMessage="1" xr:uid="{00000000-0002-0000-0300-000000000000}">
          <x14:formula1>
            <xm:f>'Drop Downs'!$C$107:$C$109</xm:f>
          </x14:formula1>
          <xm:sqref>D23:E23 F19:G19 F21:G21 L14 K22:L22</xm:sqref>
        </x14:dataValidation>
        <x14:dataValidation type="list" allowBlank="1" showInputMessage="1" showErrorMessage="1" xr:uid="{00000000-0002-0000-0300-000001000000}">
          <x14:formula1>
            <xm:f>'Drop Downs'!$C$92:$C$94</xm:f>
          </x14:formula1>
          <xm:sqref>D56:E56</xm:sqref>
        </x14:dataValidation>
        <x14:dataValidation type="list" allowBlank="1" showInputMessage="1" xr:uid="{00000000-0002-0000-0300-000002000000}">
          <x14:formula1>
            <xm:f>'Drop Downs'!$A$67:$A$68</xm:f>
          </x14:formula1>
          <xm:sqref>F27:G27</xm:sqref>
        </x14:dataValidation>
        <x14:dataValidation type="list" allowBlank="1" showInputMessage="1" showErrorMessage="1" xr:uid="{00000000-0002-0000-0300-000003000000}">
          <x14:formula1>
            <xm:f>'Drop Downs'!$A$100:$A$102</xm:f>
          </x14:formula1>
          <xm:sqref>K18:L18</xm:sqref>
        </x14:dataValidation>
        <x14:dataValidation type="list" allowBlank="1" showInputMessage="1" showErrorMessage="1" xr:uid="{00000000-0002-0000-0300-000004000000}">
          <x14:formula1>
            <xm:f>'Drop Downs'!$A$95:$A$97</xm:f>
          </x14:formula1>
          <xm:sqref>F18</xm:sqref>
        </x14:dataValidation>
        <x14:dataValidation type="list" allowBlank="1" showInputMessage="1" showErrorMessage="1" xr:uid="{00000000-0002-0000-0300-000005000000}">
          <x14:formula1>
            <xm:f>'Drop Downs'!$C$63:$C$68</xm:f>
          </x14:formula1>
          <xm:sqref>K60</xm:sqref>
        </x14:dataValidation>
        <x14:dataValidation type="list" allowBlank="1" showInputMessage="1" showErrorMessage="1" xr:uid="{00000000-0002-0000-0300-000006000000}">
          <x14:formula1>
            <xm:f>'Drop Downs'!$E$67:$E$69</xm:f>
          </x14:formula1>
          <xm:sqref>K59</xm:sqref>
        </x14:dataValidation>
        <x14:dataValidation type="list" allowBlank="1" showInputMessage="1" showErrorMessage="1" xr:uid="{00000000-0002-0000-0300-000007000000}">
          <x14:formula1>
            <xm:f>'Drop Downs'!$E$55:$E$59</xm:f>
          </x14:formula1>
          <xm:sqref>K58</xm:sqref>
        </x14:dataValidation>
        <x14:dataValidation type="list" allowBlank="1" showInputMessage="1" showErrorMessage="1" xr:uid="{00000000-0002-0000-0300-000008000000}">
          <x14:formula1>
            <xm:f>'Drop Downs'!$E$41:$E$47</xm:f>
          </x14:formula1>
          <xm:sqref>K57</xm:sqref>
        </x14:dataValidation>
        <x14:dataValidation type="list" allowBlank="1" showInputMessage="1" showErrorMessage="1" xr:uid="{00000000-0002-0000-0300-000009000000}">
          <x14:formula1>
            <xm:f>'Drop Downs'!$E$72:$E$75</xm:f>
          </x14:formula1>
          <xm:sqref>D60</xm:sqref>
        </x14:dataValidation>
        <x14:dataValidation type="list" allowBlank="1" showInputMessage="1" showErrorMessage="1" xr:uid="{00000000-0002-0000-0300-00000A000000}">
          <x14:formula1>
            <xm:f>'Drop Downs'!$C$178:$C$181</xm:f>
          </x14:formula1>
          <xm:sqref>K55:K56</xm:sqref>
        </x14:dataValidation>
        <x14:dataValidation type="list" allowBlank="1" showInputMessage="1" showErrorMessage="1" xr:uid="{00000000-0002-0000-0300-00000B000000}">
          <x14:formula1>
            <xm:f>'Drop Downs'!$E$26:$E$28</xm:f>
          </x14:formula1>
          <xm:sqref>D55</xm:sqref>
        </x14:dataValidation>
        <x14:dataValidation type="list" allowBlank="1" showInputMessage="1" showErrorMessage="1" xr:uid="{00000000-0002-0000-0300-00000C000000}">
          <x14:formula1>
            <xm:f>'Drop Downs'!$E$50:$E$52</xm:f>
          </x14:formula1>
          <xm:sqref>D58</xm:sqref>
        </x14:dataValidation>
        <x14:dataValidation type="list" allowBlank="1" showInputMessage="1" showErrorMessage="1" xr:uid="{00000000-0002-0000-0300-00000D000000}">
          <x14:formula1>
            <xm:f>'Drop Downs'!$E$62:$E$64</xm:f>
          </x14:formula1>
          <xm:sqref>D59</xm:sqref>
        </x14:dataValidation>
        <x14:dataValidation type="list" allowBlank="1" showInputMessage="1" showErrorMessage="1" xr:uid="{00000000-0002-0000-0300-00000E000000}">
          <x14:formula1>
            <xm:f>'Drop Downs'!$A$105:$A$107</xm:f>
          </x14:formula1>
          <xm:sqref>K19</xm:sqref>
        </x14:dataValidation>
        <x14:dataValidation type="list" allowBlank="1" showInputMessage="1" showErrorMessage="1" xr:uid="{00000000-0002-0000-0300-00000F000000}">
          <x14:formula1>
            <xm:f>'Drop Downs'!$C$97:$C$102</xm:f>
          </x14:formula1>
          <xm:sqref>K20</xm:sqref>
        </x14:dataValidation>
        <x14:dataValidation type="list" allowBlank="1" showInputMessage="1" showErrorMessage="1" xr:uid="{00000000-0002-0000-0300-000010000000}">
          <x14:formula1>
            <xm:f>'Drop Downs'!$A$110:$A$112</xm:f>
          </x14:formula1>
          <xm:sqref>K21:L21</xm:sqref>
        </x14:dataValidation>
        <x14:dataValidation type="list" allowBlank="1" showInputMessage="1" showErrorMessage="1" xr:uid="{00000000-0002-0000-0300-000011000000}">
          <x14:formula1>
            <xm:f>'Drop Downs'!$A$71:$A$91</xm:f>
          </x14:formula1>
          <xm:sqref>B4:G4</xm:sqref>
        </x14:dataValidation>
        <x14:dataValidation type="list" allowBlank="1" showInputMessage="1" showErrorMessage="1" xr:uid="{00000000-0002-0000-0300-000013000000}">
          <x14:formula1>
            <xm:f>'Drop Downs'!$K$9:$K$11</xm:f>
          </x14:formula1>
          <xm:sqref>J66</xm:sqref>
        </x14:dataValidation>
        <x14:dataValidation type="list" allowBlank="1" showInputMessage="1" showErrorMessage="1" xr:uid="{00000000-0002-0000-0300-000014000000}">
          <x14:formula1>
            <xm:f>'Drop Downs'!$K$1:$K$7</xm:f>
          </x14:formula1>
          <xm:sqref>D65:F65</xm:sqref>
        </x14:dataValidation>
        <x14:dataValidation type="list" allowBlank="1" showInputMessage="1" showErrorMessage="1" xr:uid="{00000000-0002-0000-0300-000015000000}">
          <x14:formula1>
            <xm:f>'Drop Downs'!$M$2:$M$5</xm:f>
          </x14:formula1>
          <xm:sqref>I62:K62</xm:sqref>
        </x14:dataValidation>
        <x14:dataValidation type="list" allowBlank="1" showInputMessage="1" showErrorMessage="1" xr:uid="{00000000-0002-0000-0300-000016000000}">
          <x14:formula1>
            <xm:f>'Drop Downs'!$E$199:$E$207</xm:f>
          </x14:formula1>
          <xm:sqref>L28</xm:sqref>
        </x14:dataValidation>
        <x14:dataValidation type="list" allowBlank="1" showInputMessage="1" showErrorMessage="1" xr:uid="{00000000-0002-0000-0300-000012000000}">
          <x14:formula1>
            <xm:f>'Drop Downs'!$E$112:$E$142</xm:f>
          </x14:formula1>
          <xm:sqref>H5:L5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D53"/>
  <sheetViews>
    <sheetView zoomScale="85" zoomScaleNormal="85" workbookViewId="0"/>
  </sheetViews>
  <sheetFormatPr defaultRowHeight="15" x14ac:dyDescent="0.25"/>
  <cols>
    <col min="1" max="1" width="29" customWidth="1"/>
    <col min="2" max="2" width="35.42578125" customWidth="1"/>
    <col min="3" max="3" width="122.42578125" customWidth="1"/>
  </cols>
  <sheetData>
    <row r="1" spans="1:4" ht="15.75" x14ac:dyDescent="0.25">
      <c r="A1" t="s">
        <v>2288</v>
      </c>
      <c r="B1" s="65" t="s">
        <v>2214</v>
      </c>
      <c r="C1" s="65" t="s">
        <v>2215</v>
      </c>
    </row>
    <row r="2" spans="1:4" ht="267" customHeight="1" x14ac:dyDescent="0.25">
      <c r="A2" t="b">
        <f>'Recruit or Non-Comp'!B43</f>
        <v>0</v>
      </c>
      <c r="B2" s="66" t="s">
        <v>2216</v>
      </c>
      <c r="C2" s="67" t="s">
        <v>2217</v>
      </c>
    </row>
    <row r="3" spans="1:4" ht="166.35" customHeight="1" x14ac:dyDescent="0.25">
      <c r="B3" s="68" t="s">
        <v>2218</v>
      </c>
      <c r="C3" s="69" t="s">
        <v>2219</v>
      </c>
    </row>
    <row r="4" spans="1:4" ht="114.6" customHeight="1" x14ac:dyDescent="0.25">
      <c r="A4" t="b">
        <f>'Recruit or Non-Comp'!G31</f>
        <v>0</v>
      </c>
      <c r="B4" s="70" t="s">
        <v>2220</v>
      </c>
      <c r="C4" s="67" t="s">
        <v>2221</v>
      </c>
    </row>
    <row r="5" spans="1:4" ht="225" x14ac:dyDescent="0.25">
      <c r="B5" s="68" t="s">
        <v>201</v>
      </c>
      <c r="C5" s="71" t="s">
        <v>2222</v>
      </c>
      <c r="D5" t="s">
        <v>2223</v>
      </c>
    </row>
    <row r="6" spans="1:4" ht="180" x14ac:dyDescent="0.25">
      <c r="B6" s="68" t="s">
        <v>201</v>
      </c>
      <c r="C6" s="69" t="s">
        <v>2224</v>
      </c>
      <c r="D6" t="s">
        <v>2225</v>
      </c>
    </row>
    <row r="7" spans="1:4" ht="405" x14ac:dyDescent="0.25">
      <c r="A7" t="b">
        <f>OR('Recruit or Non-Comp'!B31=TRUE,'Recruit or Non-Comp'!B32=TRUE,'Recruit or Non-Comp'!B34=TRUE,'Recruit or Non-Comp'!B35=TRUE,'Recruit or Non-Comp'!B36=TRUE,'Recruit or Non-Comp'!B33=TRUE,'Recruit or Non-Comp'!B4="Management Identification of Candidates (MiOC)")</f>
        <v>0</v>
      </c>
      <c r="B7" s="70" t="s">
        <v>2226</v>
      </c>
      <c r="C7" s="67" t="s">
        <v>2227</v>
      </c>
    </row>
    <row r="8" spans="1:4" ht="252" customHeight="1" x14ac:dyDescent="0.25">
      <c r="A8" t="b">
        <f>OR('Recruit or Non-Comp'!B31,'Recruit or Non-Comp'!B32,'Recruit or Non-Comp'!B33,'Recruit or Non-Comp'!B34,'Recruit or Non-Comp'!B35,'Recruit or Non-Comp'!B36,'Recruit or Non-Comp'!G49,'Recruit or Non-Comp'!G50,'Recruit or Non-Comp'!G51,'Recruit or Non-Comp'!G52,'Recruit or Non-Comp'!G53,'Recruit or Non-Comp'!G54)</f>
        <v>0</v>
      </c>
      <c r="B8" s="72" t="s">
        <v>2228</v>
      </c>
      <c r="C8" s="73" t="s">
        <v>2229</v>
      </c>
    </row>
    <row r="9" spans="1:4" ht="206.45" customHeight="1" x14ac:dyDescent="0.25">
      <c r="B9" s="70" t="s">
        <v>2230</v>
      </c>
      <c r="C9" s="67" t="s">
        <v>2231</v>
      </c>
    </row>
    <row r="10" spans="1:4" ht="222" customHeight="1" x14ac:dyDescent="0.25">
      <c r="A10" t="b">
        <f>'Recruit or Non-Comp'!B45</f>
        <v>0</v>
      </c>
      <c r="B10" s="74" t="s">
        <v>2232</v>
      </c>
      <c r="C10" s="69" t="s">
        <v>2233</v>
      </c>
    </row>
    <row r="11" spans="1:4" ht="201" customHeight="1" x14ac:dyDescent="0.25">
      <c r="A11" t="b">
        <f>AND('Position Build'!C20="Permanent",OR('Recruit or Non-Comp'!B31=TRUE,'Recruit or Non-Comp'!B32=TRUE,'Recruit or Non-Comp'!B34=TRUE,'Recruit or Non-Comp'!B35=TRUE,'Recruit or Non-Comp'!B36=TRUE,'Recruit or Non-Comp'!B33=TRUE,'Recruit or Non-Comp'!G53,'Recruit or Non-Comp'!G52,'Recruit or Non-Comp'!G49,'Recruit or Non-Comp'!G51,'Recruit or Non-Comp'!G50,'Recruit or Non-Comp'!G54,'Recruit or Non-Comp'!B4="Management Identification of Candidates (MiOC)"))</f>
        <v>0</v>
      </c>
      <c r="B11" s="70" t="s">
        <v>183</v>
      </c>
      <c r="C11" s="67" t="s">
        <v>2234</v>
      </c>
    </row>
    <row r="12" spans="1:4" s="79" customFormat="1" ht="329.1" customHeight="1" x14ac:dyDescent="0.25">
      <c r="A12" s="79" t="b">
        <f>'Recruit or Non-Comp'!B35</f>
        <v>0</v>
      </c>
      <c r="B12" s="87" t="s">
        <v>2292</v>
      </c>
      <c r="C12" s="78" t="s">
        <v>2273</v>
      </c>
    </row>
    <row r="13" spans="1:4" ht="126.6" customHeight="1" x14ac:dyDescent="0.25">
      <c r="A13" t="b">
        <f>'Recruit or Non-Comp'!G47</f>
        <v>0</v>
      </c>
      <c r="B13" s="74" t="s">
        <v>149</v>
      </c>
      <c r="C13" s="69" t="s">
        <v>2235</v>
      </c>
    </row>
    <row r="14" spans="1:4" ht="175.35" customHeight="1" x14ac:dyDescent="0.25">
      <c r="A14" t="b">
        <f>'Recruit or Non-Comp'!G46</f>
        <v>0</v>
      </c>
      <c r="B14" s="70" t="s">
        <v>148</v>
      </c>
      <c r="C14" s="67" t="s">
        <v>2236</v>
      </c>
    </row>
    <row r="15" spans="1:4" ht="236.45" customHeight="1" x14ac:dyDescent="0.25">
      <c r="A15" t="b">
        <f>'Recruit or Non-Comp'!G33</f>
        <v>0</v>
      </c>
      <c r="B15" s="74" t="s">
        <v>2237</v>
      </c>
      <c r="C15" s="69" t="s">
        <v>2238</v>
      </c>
    </row>
    <row r="16" spans="1:4" s="76" customFormat="1" ht="185.1" customHeight="1" x14ac:dyDescent="0.25">
      <c r="A16" s="76" t="b">
        <f>AND('Recruit or Non-Comp'!B41=TRUE,'Recruit or Non-Comp'!D41="")</f>
        <v>0</v>
      </c>
      <c r="B16" s="86" t="s">
        <v>200</v>
      </c>
      <c r="C16" s="75" t="s">
        <v>2239</v>
      </c>
    </row>
    <row r="17" spans="1:4" s="76" customFormat="1" ht="156" customHeight="1" x14ac:dyDescent="0.25">
      <c r="A17" s="85" t="b">
        <f>AND('Recruit or Non-Comp'!D41="Excepted",'Recruit or Non-Comp'!B41)</f>
        <v>0</v>
      </c>
      <c r="B17" s="86" t="s">
        <v>2297</v>
      </c>
      <c r="C17" s="77" t="s">
        <v>2240</v>
      </c>
    </row>
    <row r="18" spans="1:4" ht="146.44999999999999" customHeight="1" x14ac:dyDescent="0.25">
      <c r="B18" s="70" t="s">
        <v>2241</v>
      </c>
      <c r="C18" s="67" t="s">
        <v>2242</v>
      </c>
    </row>
    <row r="19" spans="1:4" ht="113.1" customHeight="1" x14ac:dyDescent="0.25">
      <c r="A19" t="b">
        <f>'Recruit or Non-Comp'!G34</f>
        <v>0</v>
      </c>
      <c r="B19" s="74" t="s">
        <v>2243</v>
      </c>
      <c r="C19" s="69" t="s">
        <v>2244</v>
      </c>
    </row>
    <row r="20" spans="1:4" ht="143.1" customHeight="1" x14ac:dyDescent="0.25">
      <c r="A20" t="b">
        <f>OR('Recruit or Non-Comp'!G38=TRUE,'Recruit or Non-Comp'!B31=TRUE,'Recruit or Non-Comp'!B32=TRUE,'Recruit or Non-Comp'!B33=TRUE,'Recruit or Non-Comp'!B34=TRUE,'Recruit or Non-Comp'!B35=TRUE,'Recruit or Non-Comp'!B36=TRUE,'Recruit or Non-Comp'!G49=TRUE,'Recruit or Non-Comp'!G50=TRUE,'Recruit or Non-Comp'!G51=TRUE,'Recruit or Non-Comp'!G52=TRUE,'Recruit or Non-Comp'!G53=TRUE,'Recruit or Non-Comp'!G54=TRUE)</f>
        <v>0</v>
      </c>
      <c r="B20" s="70" t="s">
        <v>2245</v>
      </c>
      <c r="C20" s="67" t="s">
        <v>2246</v>
      </c>
    </row>
    <row r="21" spans="1:4" s="79" customFormat="1" ht="237" customHeight="1" x14ac:dyDescent="0.25">
      <c r="A21" s="79" t="b">
        <f>OR('Recruit or Non-Comp'!B31=TRUE,'Recruit or Non-Comp'!B32=TRUE,'Recruit or Non-Comp'!B34=TRUE,'Recruit or Non-Comp'!B35=TRUE,'Recruit or Non-Comp'!B36=TRUE,'Recruit or Non-Comp'!B33=TRUE,'Recruit or Non-Comp'!G53,'Recruit or Non-Comp'!G52,'Recruit or Non-Comp'!G50,'Recruit or Non-Comp'!G54,'Recruit or Non-Comp'!G51,'Recruit or Non-Comp'!G49,'Recruit or Non-Comp'!B4="Management Identification of Candidates (MiOC)")</f>
        <v>0</v>
      </c>
      <c r="B21" s="87" t="s">
        <v>2299</v>
      </c>
      <c r="C21" s="78" t="s">
        <v>2247</v>
      </c>
    </row>
    <row r="22" spans="1:4" ht="239.45" customHeight="1" x14ac:dyDescent="0.25">
      <c r="A22" t="b">
        <f>'Recruit or Non-Comp'!G35</f>
        <v>0</v>
      </c>
      <c r="B22" s="70" t="s">
        <v>2248</v>
      </c>
      <c r="C22" s="67" t="s">
        <v>2249</v>
      </c>
    </row>
    <row r="23" spans="1:4" ht="90.6" customHeight="1" x14ac:dyDescent="0.25">
      <c r="B23" s="74" t="s">
        <v>2250</v>
      </c>
      <c r="C23" s="69" t="s">
        <v>2251</v>
      </c>
    </row>
    <row r="24" spans="1:4" ht="92.45" customHeight="1" x14ac:dyDescent="0.25">
      <c r="B24" s="70" t="s">
        <v>2252</v>
      </c>
      <c r="C24" s="67" t="s">
        <v>2253</v>
      </c>
    </row>
    <row r="25" spans="1:4" ht="85.35" customHeight="1" x14ac:dyDescent="0.25">
      <c r="B25" s="74" t="s">
        <v>2254</v>
      </c>
      <c r="C25" s="69" t="s">
        <v>2253</v>
      </c>
    </row>
    <row r="26" spans="1:4" ht="85.35" customHeight="1" x14ac:dyDescent="0.25">
      <c r="A26" t="b">
        <f>'Recruit or Non-Comp'!B4="Management Identification of Candidates (MiOC)"</f>
        <v>0</v>
      </c>
      <c r="B26" s="74" t="s">
        <v>2325</v>
      </c>
      <c r="C26" s="69"/>
    </row>
    <row r="27" spans="1:4" ht="210" x14ac:dyDescent="0.25">
      <c r="A27" t="b">
        <f>'Recruit or Non-Comp'!G36</f>
        <v>0</v>
      </c>
      <c r="B27" s="70" t="s">
        <v>2255</v>
      </c>
      <c r="C27" s="67" t="s">
        <v>2256</v>
      </c>
    </row>
    <row r="28" spans="1:4" ht="92.45" customHeight="1" x14ac:dyDescent="0.25">
      <c r="B28" s="74" t="s">
        <v>2257</v>
      </c>
      <c r="C28" s="69" t="s">
        <v>2258</v>
      </c>
    </row>
    <row r="29" spans="1:4" ht="136.35" customHeight="1" x14ac:dyDescent="0.25">
      <c r="A29" t="b">
        <f>OR('Recruit or Non-Comp'!G53,'Recruit or Non-Comp'!G52,'Recruit or Non-Comp'!G50,'Recruit or Non-Comp'!G51,'Recruit or Non-Comp'!G54,'Recruit or Non-Comp'!G49)</f>
        <v>0</v>
      </c>
      <c r="B29" s="70" t="s">
        <v>2259</v>
      </c>
      <c r="C29" s="67" t="s">
        <v>2260</v>
      </c>
    </row>
    <row r="30" spans="1:4" ht="315" x14ac:dyDescent="0.25">
      <c r="A30" t="b">
        <f>OR('Recruit or Non-Comp'!G53,'Recruit or Non-Comp'!G52,'Recruit or Non-Comp'!G50,'Recruit or Non-Comp'!G51,'Recruit or Non-Comp'!G54,'Recruit or Non-Comp'!G49)</f>
        <v>0</v>
      </c>
      <c r="B30" s="74" t="s">
        <v>2261</v>
      </c>
      <c r="C30" s="69" t="s">
        <v>2262</v>
      </c>
      <c r="D30" t="s">
        <v>2263</v>
      </c>
    </row>
    <row r="31" spans="1:4" ht="244.35" customHeight="1" x14ac:dyDescent="0.25">
      <c r="A31" t="b">
        <f>OR('Recruit or Non-Comp'!G53,'Recruit or Non-Comp'!G52,'Recruit or Non-Comp'!G50,'Recruit or Non-Comp'!G51,'Recruit or Non-Comp'!G54,'Recruit or Non-Comp'!G49)</f>
        <v>0</v>
      </c>
      <c r="B31" s="70" t="s">
        <v>2264</v>
      </c>
      <c r="C31" s="67" t="s">
        <v>2265</v>
      </c>
    </row>
    <row r="32" spans="1:4" s="79" customFormat="1" ht="285" x14ac:dyDescent="0.25">
      <c r="A32" s="79" t="b">
        <f>OR('Recruit or Non-Comp'!G53,'Recruit or Non-Comp'!G52,'Recruit or Non-Comp'!G54)</f>
        <v>0</v>
      </c>
      <c r="B32" s="87" t="s">
        <v>2316</v>
      </c>
      <c r="C32" s="78" t="s">
        <v>2266</v>
      </c>
    </row>
    <row r="33" spans="1:4" ht="129.6" customHeight="1" x14ac:dyDescent="0.25">
      <c r="A33" t="b">
        <f>'Recruit or Non-Comp'!G37</f>
        <v>0</v>
      </c>
      <c r="B33" s="70" t="s">
        <v>56</v>
      </c>
      <c r="C33" s="67" t="s">
        <v>2267</v>
      </c>
    </row>
    <row r="34" spans="1:4" ht="188.1" customHeight="1" x14ac:dyDescent="0.25">
      <c r="A34" t="b">
        <f>'Recruit or Non-Comp'!G43</f>
        <v>0</v>
      </c>
      <c r="B34" s="74" t="s">
        <v>129</v>
      </c>
      <c r="C34" s="69" t="s">
        <v>2268</v>
      </c>
    </row>
    <row r="35" spans="1:4" ht="181.35" customHeight="1" x14ac:dyDescent="0.25">
      <c r="A35" t="b">
        <f>'Recruit or Non-Comp'!G44</f>
        <v>0</v>
      </c>
      <c r="B35" s="70" t="s">
        <v>130</v>
      </c>
      <c r="C35" s="67" t="s">
        <v>2269</v>
      </c>
    </row>
    <row r="36" spans="1:4" s="82" customFormat="1" ht="343.35" customHeight="1" x14ac:dyDescent="0.25">
      <c r="A36" t="b">
        <f>OR('Recruit or Non-Comp'!B31,'Recruit or Non-Comp'!G49)</f>
        <v>0</v>
      </c>
      <c r="B36" s="88" t="s">
        <v>2330</v>
      </c>
      <c r="C36" s="67"/>
    </row>
    <row r="37" spans="1:4" s="82" customFormat="1" ht="373.35" customHeight="1" x14ac:dyDescent="0.25">
      <c r="A37" s="82" t="b">
        <f>OR('Recruit or Non-Comp'!B32,'Recruit or Non-Comp'!G50)</f>
        <v>0</v>
      </c>
      <c r="B37" s="88" t="s">
        <v>2301</v>
      </c>
      <c r="C37" s="81" t="s">
        <v>2270</v>
      </c>
    </row>
    <row r="38" spans="1:4" s="79" customFormat="1" ht="348" customHeight="1" x14ac:dyDescent="0.25">
      <c r="A38" s="82" t="b">
        <f>OR('Recruit or Non-Comp'!B36,'Recruit or Non-Comp'!G54)</f>
        <v>0</v>
      </c>
      <c r="B38" s="88" t="s">
        <v>2302</v>
      </c>
      <c r="C38" s="81" t="s">
        <v>2271</v>
      </c>
    </row>
    <row r="39" spans="1:4" s="79" customFormat="1" ht="362.45" customHeight="1" x14ac:dyDescent="0.25">
      <c r="A39" s="79" t="b">
        <f>OR('Recruit or Non-Comp'!B34,'Recruit or Non-Comp'!G53)</f>
        <v>0</v>
      </c>
      <c r="B39" s="87" t="s">
        <v>2303</v>
      </c>
      <c r="C39" s="78" t="s">
        <v>2272</v>
      </c>
    </row>
    <row r="40" spans="1:4" s="79" customFormat="1" ht="154.35" customHeight="1" x14ac:dyDescent="0.25">
      <c r="A40" s="79" t="b">
        <f>OR('Recruit or Non-Comp'!B33,'Recruit or Non-Comp'!G51)</f>
        <v>0</v>
      </c>
      <c r="B40" s="87" t="s">
        <v>2291</v>
      </c>
      <c r="C40" s="78" t="s">
        <v>2274</v>
      </c>
    </row>
    <row r="41" spans="1:4" s="79" customFormat="1" ht="164.1" customHeight="1" x14ac:dyDescent="0.25">
      <c r="A41" s="79" t="b">
        <f>'Recruit or Non-Comp'!B37</f>
        <v>0</v>
      </c>
      <c r="B41" s="87" t="s">
        <v>2294</v>
      </c>
      <c r="C41" s="78" t="s">
        <v>2275</v>
      </c>
    </row>
    <row r="42" spans="1:4" s="79" customFormat="1" ht="129.6" customHeight="1" x14ac:dyDescent="0.25">
      <c r="B42" s="87" t="s">
        <v>2305</v>
      </c>
      <c r="C42" s="83" t="s">
        <v>2276</v>
      </c>
    </row>
    <row r="43" spans="1:4" s="79" customFormat="1" ht="131.1" customHeight="1" x14ac:dyDescent="0.25">
      <c r="A43" s="79" t="b">
        <f>'Recruit or Non-Comp'!B38</f>
        <v>0</v>
      </c>
      <c r="B43" s="87" t="s">
        <v>2293</v>
      </c>
      <c r="C43" s="83" t="s">
        <v>2277</v>
      </c>
    </row>
    <row r="44" spans="1:4" s="79" customFormat="1" ht="170.45" customHeight="1" x14ac:dyDescent="0.25">
      <c r="A44" s="79" t="b">
        <f>'Recruit or Non-Comp'!B39</f>
        <v>0</v>
      </c>
      <c r="B44" s="87" t="s">
        <v>2295</v>
      </c>
      <c r="C44" s="83" t="s">
        <v>2278</v>
      </c>
    </row>
    <row r="45" spans="1:4" ht="260.10000000000002" customHeight="1" x14ac:dyDescent="0.25">
      <c r="A45" s="79"/>
      <c r="B45" s="87" t="s">
        <v>2306</v>
      </c>
      <c r="C45" s="83" t="s">
        <v>2279</v>
      </c>
    </row>
    <row r="46" spans="1:4" ht="104.45" customHeight="1" x14ac:dyDescent="0.25">
      <c r="A46" t="b">
        <f>OR('Recruit or Non-Comp'!B31=TRUE,'Recruit or Non-Comp'!B32=TRUE,'Recruit or Non-Comp'!B34=TRUE,'Recruit or Non-Comp'!B35=TRUE,'Recruit or Non-Comp'!B36=TRUE,'Recruit or Non-Comp'!B33=TRUE,'Recruit or Non-Comp'!B49=TRUE,'Recruit or Non-Comp'!G49=TRUE,'Recruit or Non-Comp'!G50=TRUE,'Recruit or Non-Comp'!G51=TRUE,'Recruit or Non-Comp'!G52=TRUE,'Recruit or Non-Comp'!G53=TRUE,'Recruit or Non-Comp'!G54=TRUE,'Recruit or Non-Comp'!B37=TRUE,'Recruit or Non-Comp'!B38=TRUE,'Recruit or Non-Comp'!B39=TRUE,'Recruit or Non-Comp'!B4="Management Identification of Candidates (MiOC)")</f>
        <v>0</v>
      </c>
      <c r="B46" s="74" t="s">
        <v>2431</v>
      </c>
      <c r="C46" s="168" t="s">
        <v>2430</v>
      </c>
      <c r="D46" s="71" t="s">
        <v>2280</v>
      </c>
    </row>
    <row r="47" spans="1:4" ht="116.45" customHeight="1" x14ac:dyDescent="0.25">
      <c r="B47" s="70" t="s">
        <v>2281</v>
      </c>
      <c r="C47" s="47" t="s">
        <v>2282</v>
      </c>
    </row>
    <row r="48" spans="1:4" s="79" customFormat="1" ht="378" customHeight="1" x14ac:dyDescent="0.25">
      <c r="A48" t="b">
        <f>'Recruit or Non-Comp'!G40</f>
        <v>0</v>
      </c>
      <c r="B48" s="74" t="s">
        <v>2283</v>
      </c>
      <c r="C48" s="71" t="s">
        <v>2284</v>
      </c>
    </row>
    <row r="49" spans="1:3" s="82" customFormat="1" ht="350.45" customHeight="1" x14ac:dyDescent="0.25">
      <c r="A49" s="79" t="b">
        <f>'Recruit or Non-Comp'!B46</f>
        <v>0</v>
      </c>
      <c r="B49" s="87" t="s">
        <v>2289</v>
      </c>
      <c r="C49" s="83" t="s">
        <v>2285</v>
      </c>
    </row>
    <row r="50" spans="1:3" s="82" customFormat="1" ht="342" customHeight="1" x14ac:dyDescent="0.25">
      <c r="A50" s="82" t="b">
        <f>AND('Position Build'!C20="Permanent",OR('Recruit or Non-Comp'!B32=TRUE,'Recruit or Non-Comp'!B34=TRUE,'Recruit or Non-Comp'!B35=TRUE,'Recruit or Non-Comp'!B36=TRUE,'Recruit or Non-Comp'!B33=TRUE,'Recruit or Non-Comp'!G53,'Recruit or Non-Comp'!G52,'Recruit or Non-Comp'!G50,'Recruit or Non-Comp'!G51,'Recruit or Non-Comp'!G49,'Recruit or Non-Comp'!G54,'Recruit or Non-Comp'!B4="Management Identification of Candidates (MiOC)"))</f>
        <v>0</v>
      </c>
      <c r="B50" s="80" t="s">
        <v>2300</v>
      </c>
      <c r="C50" s="84" t="s">
        <v>2286</v>
      </c>
    </row>
    <row r="51" spans="1:3" ht="345" x14ac:dyDescent="0.25">
      <c r="A51" s="82" t="b">
        <f>'Recruit or Non-Comp'!B44</f>
        <v>0</v>
      </c>
      <c r="B51" s="88" t="s">
        <v>2308</v>
      </c>
      <c r="C51" s="84" t="s">
        <v>2287</v>
      </c>
    </row>
    <row r="52" spans="1:3" x14ac:dyDescent="0.25">
      <c r="A52" t="b">
        <f>'Recruit or Non-Comp'!G32</f>
        <v>0</v>
      </c>
      <c r="B52" t="s">
        <v>2392</v>
      </c>
    </row>
    <row r="53" spans="1:3" x14ac:dyDescent="0.25">
      <c r="A53" t="b">
        <f>'Recruit or Non-Comp'!G39</f>
        <v>0</v>
      </c>
      <c r="B53" s="141" t="s">
        <v>2390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2" tint="-0.249977111117893"/>
  </sheetPr>
  <dimension ref="A1:H10424"/>
  <sheetViews>
    <sheetView workbookViewId="0">
      <selection activeCell="E15" sqref="E15"/>
    </sheetView>
  </sheetViews>
  <sheetFormatPr defaultRowHeight="15" x14ac:dyDescent="0.25"/>
  <cols>
    <col min="1" max="3" width="24.42578125" customWidth="1"/>
    <col min="4" max="4" width="32.5703125" customWidth="1"/>
    <col min="5" max="5" width="104.42578125" customWidth="1"/>
  </cols>
  <sheetData>
    <row r="1" spans="1:8" ht="30" customHeight="1" thickBot="1" x14ac:dyDescent="0.3">
      <c r="A1" s="55" t="s">
        <v>2146</v>
      </c>
      <c r="B1" s="55" t="s">
        <v>2209</v>
      </c>
      <c r="C1" s="55" t="s">
        <v>2201</v>
      </c>
      <c r="D1" s="55" t="s">
        <v>2145</v>
      </c>
      <c r="E1" s="56" t="s">
        <v>2147</v>
      </c>
      <c r="F1" t="s">
        <v>2202</v>
      </c>
      <c r="G1" t="s">
        <v>2203</v>
      </c>
      <c r="H1" t="s">
        <v>2204</v>
      </c>
    </row>
    <row r="2" spans="1:8" ht="15.75" customHeight="1" thickBot="1" x14ac:dyDescent="0.3">
      <c r="A2" s="46" t="s">
        <v>390</v>
      </c>
      <c r="B2" s="46" t="str">
        <f>Table1[[#This Row],[Series]]&amp;Table1[[#This Row],[Competency Name]]</f>
        <v>0006PROJECT MANAGEMENT</v>
      </c>
      <c r="C2" s="46" t="str">
        <f>IF(RIGHT(Table1[[#This Row],[Occupational Series]],5)="SECCM","SECCM",IF(OR(RIGHT(Table1[[#This Row],[Occupational Series]],1)="A",RIGHT(Table1[[#This Row],[Occupational Series]],1)="B",RIGHT(Table1[[#This Row],[Occupational Series]],1)="C"),"0301",RIGHT(Table1[[#This Row],[Occupational Series]],4)))</f>
        <v>0006</v>
      </c>
      <c r="D2" s="46" t="s">
        <v>381</v>
      </c>
      <c r="E2" s="46" t="s">
        <v>382</v>
      </c>
      <c r="F2" s="57">
        <f>ROWS($F$2:F2)</f>
        <v>1</v>
      </c>
      <c r="G2" s="57" t="str">
        <f>IF(ISNUMBER(SEARCH('Position Build'!$N$6,Table1[[#This Row],[Series]])),Table1[[#This Row],[Helper1]],"")</f>
        <v/>
      </c>
      <c r="H2" s="57" t="str">
        <f>IFERROR(SMALL($G$2:$G$4870,ROWS($G$2:G2)),"")</f>
        <v/>
      </c>
    </row>
    <row r="3" spans="1:8" ht="39" thickBot="1" x14ac:dyDescent="0.3">
      <c r="A3" s="52" t="s">
        <v>390</v>
      </c>
      <c r="B3" s="46" t="str">
        <f>Table1[[#This Row],[Series]]&amp;Table1[[#This Row],[Competency Name]]</f>
        <v>0006ORAL COMMUNICATION</v>
      </c>
      <c r="C3" s="46" t="str">
        <f>IF(RIGHT(Table1[[#This Row],[Occupational Series]],5)="SECCM","SECCM",IF(OR(RIGHT(Table1[[#This Row],[Occupational Series]],1)="A",RIGHT(Table1[[#This Row],[Occupational Series]],1)="B",RIGHT(Table1[[#This Row],[Occupational Series]],1)="C"),"0301",RIGHT(Table1[[#This Row],[Occupational Series]],4)))</f>
        <v>0006</v>
      </c>
      <c r="D3" s="52" t="s">
        <v>537</v>
      </c>
      <c r="E3" s="54" t="s">
        <v>538</v>
      </c>
      <c r="F3" s="57">
        <f>ROWS($F$2:F3)</f>
        <v>2</v>
      </c>
      <c r="G3" s="57" t="str">
        <f>IF(ISNUMBER(SEARCH('Position Build'!$N$6,Table1[[#This Row],[Series]])),Table1[[#This Row],[Helper1]],"")</f>
        <v/>
      </c>
      <c r="H3" s="57" t="str">
        <f>IFERROR(SMALL($G$2:$G$4870,ROWS($G$2:G3)),"")</f>
        <v/>
      </c>
    </row>
    <row r="4" spans="1:8" ht="64.5" thickBot="1" x14ac:dyDescent="0.3">
      <c r="A4" s="50" t="s">
        <v>390</v>
      </c>
      <c r="B4" s="46" t="str">
        <f>Table1[[#This Row],[Series]]&amp;Table1[[#This Row],[Competency Name]]</f>
        <v>0006PROGRAM ANALYSIS</v>
      </c>
      <c r="C4" s="46" t="str">
        <f>IF(RIGHT(Table1[[#This Row],[Occupational Series]],5)="SECCM","SECCM",IF(OR(RIGHT(Table1[[#This Row],[Occupational Series]],1)="A",RIGHT(Table1[[#This Row],[Occupational Series]],1)="B",RIGHT(Table1[[#This Row],[Occupational Series]],1)="C"),"0301",RIGHT(Table1[[#This Row],[Occupational Series]],4)))</f>
        <v>0006</v>
      </c>
      <c r="D4" s="50" t="s">
        <v>558</v>
      </c>
      <c r="E4" s="51" t="s">
        <v>559</v>
      </c>
      <c r="F4" s="57">
        <f>ROWS($F$2:F4)</f>
        <v>3</v>
      </c>
      <c r="G4" s="57" t="str">
        <f>IF(ISNUMBER(SEARCH('Position Build'!$N$6,Table1[[#This Row],[Series]])),Table1[[#This Row],[Helper1]],"")</f>
        <v/>
      </c>
      <c r="H4" s="57" t="str">
        <f>IFERROR(SMALL($G$2:$G$4870,ROWS($G$2:G4)),"")</f>
        <v/>
      </c>
    </row>
    <row r="5" spans="1:8" ht="39" thickBot="1" x14ac:dyDescent="0.3">
      <c r="A5" s="50" t="s">
        <v>390</v>
      </c>
      <c r="B5" s="46" t="str">
        <f>Table1[[#This Row],[Series]]&amp;Table1[[#This Row],[Competency Name]]</f>
        <v>0006RESOURCE MANAGEMENT</v>
      </c>
      <c r="C5" s="46" t="str">
        <f>IF(RIGHT(Table1[[#This Row],[Occupational Series]],5)="SECCM","SECCM",IF(OR(RIGHT(Table1[[#This Row],[Occupational Series]],1)="A",RIGHT(Table1[[#This Row],[Occupational Series]],1)="B",RIGHT(Table1[[#This Row],[Occupational Series]],1)="C"),"0301",RIGHT(Table1[[#This Row],[Occupational Series]],4)))</f>
        <v>0006</v>
      </c>
      <c r="D5" s="50" t="s">
        <v>573</v>
      </c>
      <c r="E5" s="51" t="s">
        <v>574</v>
      </c>
      <c r="F5" s="57">
        <f>ROWS($F$2:F5)</f>
        <v>4</v>
      </c>
      <c r="G5" s="57" t="str">
        <f>IF(ISNUMBER(SEARCH('Position Build'!$N$6,Table1[[#This Row],[Series]])),Table1[[#This Row],[Helper1]],"")</f>
        <v/>
      </c>
      <c r="H5" s="57" t="str">
        <f>IFERROR(SMALL($G$2:$G$4870,ROWS($G$2:G5)),"")</f>
        <v/>
      </c>
    </row>
    <row r="6" spans="1:8" ht="64.5" thickBot="1" x14ac:dyDescent="0.3">
      <c r="A6" s="50" t="s">
        <v>390</v>
      </c>
      <c r="B6" s="46" t="str">
        <f>Table1[[#This Row],[Series]]&amp;Table1[[#This Row],[Competency Name]]</f>
        <v>0006ACCOUNTABILITY</v>
      </c>
      <c r="C6" s="46" t="str">
        <f>IF(RIGHT(Table1[[#This Row],[Occupational Series]],5)="SECCM","SECCM",IF(OR(RIGHT(Table1[[#This Row],[Occupational Series]],1)="A",RIGHT(Table1[[#This Row],[Occupational Series]],1)="B",RIGHT(Table1[[#This Row],[Occupational Series]],1)="C"),"0301",RIGHT(Table1[[#This Row],[Occupational Series]],4)))</f>
        <v>0006</v>
      </c>
      <c r="D6" s="50" t="s">
        <v>579</v>
      </c>
      <c r="E6" s="51" t="s">
        <v>580</v>
      </c>
      <c r="F6" s="57">
        <f>ROWS($F$2:F6)</f>
        <v>5</v>
      </c>
      <c r="G6" s="57" t="str">
        <f>IF(ISNUMBER(SEARCH('Position Build'!$N$6,Table1[[#This Row],[Series]])),Table1[[#This Row],[Helper1]],"")</f>
        <v/>
      </c>
      <c r="H6" s="57" t="str">
        <f>IFERROR(SMALL($G$2:$G$4870,ROWS($G$2:G6)),"")</f>
        <v/>
      </c>
    </row>
    <row r="7" spans="1:8" ht="15.75" customHeight="1" thickBot="1" x14ac:dyDescent="0.3">
      <c r="A7" s="50" t="s">
        <v>390</v>
      </c>
      <c r="B7" s="46" t="str">
        <f>Table1[[#This Row],[Series]]&amp;Table1[[#This Row],[Competency Name]]</f>
        <v>0006MANAGING HUMAN RESOURCES</v>
      </c>
      <c r="C7" s="46" t="str">
        <f>IF(RIGHT(Table1[[#This Row],[Occupational Series]],5)="SECCM","SECCM",IF(OR(RIGHT(Table1[[#This Row],[Occupational Series]],1)="A",RIGHT(Table1[[#This Row],[Occupational Series]],1)="B",RIGHT(Table1[[#This Row],[Occupational Series]],1)="C"),"0301",RIGHT(Table1[[#This Row],[Occupational Series]],4)))</f>
        <v>0006</v>
      </c>
      <c r="D7" s="50" t="s">
        <v>590</v>
      </c>
      <c r="E7" s="51" t="s">
        <v>591</v>
      </c>
      <c r="F7" s="57">
        <f>ROWS($F$2:F7)</f>
        <v>6</v>
      </c>
      <c r="G7" s="57" t="str">
        <f>IF(ISNUMBER(SEARCH('Position Build'!$N$6,Table1[[#This Row],[Series]])),Table1[[#This Row],[Helper1]],"")</f>
        <v/>
      </c>
      <c r="H7" s="57" t="str">
        <f>IFERROR(SMALL($G$2:$G$4870,ROWS($G$2:G7)),"")</f>
        <v/>
      </c>
    </row>
    <row r="8" spans="1:8" ht="15.75" thickBot="1" x14ac:dyDescent="0.3">
      <c r="A8" s="53" t="s">
        <v>390</v>
      </c>
      <c r="B8" s="46" t="str">
        <f>Table1[[#This Row],[Series]]&amp;Table1[[#This Row],[Competency Name]]</f>
        <v>0006PENOLOGICAL THEORIES, PRINCIPLES, AND TECHNIQUES</v>
      </c>
      <c r="C8" s="46" t="str">
        <f>IF(RIGHT(Table1[[#This Row],[Occupational Series]],5)="SECCM","SECCM",IF(OR(RIGHT(Table1[[#This Row],[Occupational Series]],1)="A",RIGHT(Table1[[#This Row],[Occupational Series]],1)="B",RIGHT(Table1[[#This Row],[Occupational Series]],1)="C"),"0301",RIGHT(Table1[[#This Row],[Occupational Series]],4)))</f>
        <v>0006</v>
      </c>
      <c r="D8" s="53" t="s">
        <v>1967</v>
      </c>
      <c r="E8" s="53" t="s">
        <v>1968</v>
      </c>
      <c r="F8" s="57">
        <f>ROWS($F$2:F8)</f>
        <v>7</v>
      </c>
      <c r="G8" s="57" t="str">
        <f>IF(ISNUMBER(SEARCH('Position Build'!$N$6,Table1[[#This Row],[Series]])),Table1[[#This Row],[Helper1]],"")</f>
        <v/>
      </c>
      <c r="H8" s="57" t="str">
        <f>IFERROR(SMALL($G$2:$G$4870,ROWS($G$2:G8)),"")</f>
        <v/>
      </c>
    </row>
    <row r="9" spans="1:8" ht="26.25" thickBot="1" x14ac:dyDescent="0.3">
      <c r="A9" s="50" t="s">
        <v>336</v>
      </c>
      <c r="B9" s="46" t="str">
        <f>Table1[[#This Row],[Series]]&amp;Table1[[#This Row],[Competency Name]]</f>
        <v>0017INFORMATION MANAGEMENT</v>
      </c>
      <c r="C9" s="46" t="str">
        <f>IF(RIGHT(Table1[[#This Row],[Occupational Series]],5)="SECCM","SECCM",IF(OR(RIGHT(Table1[[#This Row],[Occupational Series]],1)="A",RIGHT(Table1[[#This Row],[Occupational Series]],1)="B",RIGHT(Table1[[#This Row],[Occupational Series]],1)="C"),"0301",RIGHT(Table1[[#This Row],[Occupational Series]],4)))</f>
        <v>0017</v>
      </c>
      <c r="D9" s="50" t="s">
        <v>311</v>
      </c>
      <c r="E9" s="51" t="s">
        <v>312</v>
      </c>
      <c r="F9" s="57">
        <f>ROWS($F$2:F9)</f>
        <v>8</v>
      </c>
      <c r="G9" s="57" t="str">
        <f>IF(ISNUMBER(SEARCH('Position Build'!$N$6,Table1[[#This Row],[Series]])),Table1[[#This Row],[Helper1]],"")</f>
        <v/>
      </c>
      <c r="H9" s="57" t="str">
        <f>IFERROR(SMALL($G$2:$G$4870,ROWS($G$2:G9)),"")</f>
        <v/>
      </c>
    </row>
    <row r="10" spans="1:8" ht="15.75" customHeight="1" thickBot="1" x14ac:dyDescent="0.3">
      <c r="A10" s="50" t="s">
        <v>336</v>
      </c>
      <c r="B10" s="46" t="str">
        <f>Table1[[#This Row],[Series]]&amp;Table1[[#This Row],[Competency Name]]</f>
        <v>0017FINANCIAL MANAGEMENT</v>
      </c>
      <c r="C10" s="46" t="str">
        <f>IF(RIGHT(Table1[[#This Row],[Occupational Series]],5)="SECCM","SECCM",IF(OR(RIGHT(Table1[[#This Row],[Occupational Series]],1)="A",RIGHT(Table1[[#This Row],[Occupational Series]],1)="B",RIGHT(Table1[[#This Row],[Occupational Series]],1)="C"),"0301",RIGHT(Table1[[#This Row],[Occupational Series]],4)))</f>
        <v>0017</v>
      </c>
      <c r="D10" s="50" t="s">
        <v>438</v>
      </c>
      <c r="E10" s="51" t="s">
        <v>439</v>
      </c>
      <c r="F10" s="57">
        <f>ROWS($F$2:F10)</f>
        <v>9</v>
      </c>
      <c r="G10" s="57" t="str">
        <f>IF(ISNUMBER(SEARCH('Position Build'!$N$6,Table1[[#This Row],[Series]])),Table1[[#This Row],[Helper1]],"")</f>
        <v/>
      </c>
      <c r="H10" s="57" t="str">
        <f>IFERROR(SMALL($G$2:$G$4870,ROWS($G$2:G10)),"")</f>
        <v/>
      </c>
    </row>
    <row r="11" spans="1:8" ht="15.75" thickBot="1" x14ac:dyDescent="0.3">
      <c r="A11" s="53" t="s">
        <v>336</v>
      </c>
      <c r="B11" s="46" t="str">
        <f>Table1[[#This Row],[Series]]&amp;Table1[[#This Row],[Competency Name]]</f>
        <v>0017PARTNERING</v>
      </c>
      <c r="C11" s="46" t="str">
        <f>IF(RIGHT(Table1[[#This Row],[Occupational Series]],5)="SECCM","SECCM",IF(OR(RIGHT(Table1[[#This Row],[Occupational Series]],1)="A",RIGHT(Table1[[#This Row],[Occupational Series]],1)="B",RIGHT(Table1[[#This Row],[Occupational Series]],1)="C"),"0301",RIGHT(Table1[[#This Row],[Occupational Series]],4)))</f>
        <v>0017</v>
      </c>
      <c r="D11" s="53" t="s">
        <v>491</v>
      </c>
      <c r="E11" s="53" t="s">
        <v>492</v>
      </c>
      <c r="F11" s="57">
        <f>ROWS($F$2:F11)</f>
        <v>10</v>
      </c>
      <c r="G11" s="57" t="str">
        <f>IF(ISNUMBER(SEARCH('Position Build'!$N$6,Table1[[#This Row],[Series]])),Table1[[#This Row],[Helper1]],"")</f>
        <v/>
      </c>
      <c r="H11" s="57" t="str">
        <f>IFERROR(SMALL($G$2:$G$4870,ROWS($G$2:G11)),"")</f>
        <v/>
      </c>
    </row>
    <row r="12" spans="1:8" ht="39" thickBot="1" x14ac:dyDescent="0.3">
      <c r="A12" s="50" t="s">
        <v>336</v>
      </c>
      <c r="B12" s="46" t="str">
        <f>Table1[[#This Row],[Series]]&amp;Table1[[#This Row],[Competency Name]]</f>
        <v>0017WRITTEN COMMUNICATION</v>
      </c>
      <c r="C12" s="46" t="str">
        <f>IF(RIGHT(Table1[[#This Row],[Occupational Series]],5)="SECCM","SECCM",IF(OR(RIGHT(Table1[[#This Row],[Occupational Series]],1)="A",RIGHT(Table1[[#This Row],[Occupational Series]],1)="B",RIGHT(Table1[[#This Row],[Occupational Series]],1)="C"),"0301",RIGHT(Table1[[#This Row],[Occupational Series]],4)))</f>
        <v>0017</v>
      </c>
      <c r="D12" s="50" t="s">
        <v>507</v>
      </c>
      <c r="E12" s="51" t="s">
        <v>508</v>
      </c>
      <c r="F12" s="57">
        <f>ROWS($F$2:F12)</f>
        <v>11</v>
      </c>
      <c r="G12" s="57" t="str">
        <f>IF(ISNUMBER(SEARCH('Position Build'!$N$6,Table1[[#This Row],[Series]])),Table1[[#This Row],[Helper1]],"")</f>
        <v/>
      </c>
      <c r="H12" s="57" t="str">
        <f>IFERROR(SMALL($G$2:$G$4870,ROWS($G$2:G12)),"")</f>
        <v/>
      </c>
    </row>
    <row r="13" spans="1:8" ht="15.75" customHeight="1" thickBot="1" x14ac:dyDescent="0.3">
      <c r="A13" s="50" t="s">
        <v>336</v>
      </c>
      <c r="B13" s="46" t="str">
        <f>Table1[[#This Row],[Series]]&amp;Table1[[#This Row],[Competency Name]]</f>
        <v>0017ORAL COMMUNICATION</v>
      </c>
      <c r="C13" s="46" t="str">
        <f>IF(RIGHT(Table1[[#This Row],[Occupational Series]],5)="SECCM","SECCM",IF(OR(RIGHT(Table1[[#This Row],[Occupational Series]],1)="A",RIGHT(Table1[[#This Row],[Occupational Series]],1)="B",RIGHT(Table1[[#This Row],[Occupational Series]],1)="C"),"0301",RIGHT(Table1[[#This Row],[Occupational Series]],4)))</f>
        <v>0017</v>
      </c>
      <c r="D13" s="50" t="s">
        <v>537</v>
      </c>
      <c r="E13" s="51" t="s">
        <v>538</v>
      </c>
      <c r="F13" s="57">
        <f>ROWS($F$2:F13)</f>
        <v>12</v>
      </c>
      <c r="G13" s="57" t="str">
        <f>IF(ISNUMBER(SEARCH('Position Build'!$N$6,Table1[[#This Row],[Series]])),Table1[[#This Row],[Helper1]],"")</f>
        <v/>
      </c>
      <c r="H13" s="57" t="str">
        <f>IFERROR(SMALL($G$2:$G$4870,ROWS($G$2:G13)),"")</f>
        <v/>
      </c>
    </row>
    <row r="14" spans="1:8" ht="64.5" thickBot="1" x14ac:dyDescent="0.3">
      <c r="A14" s="50" t="s">
        <v>336</v>
      </c>
      <c r="B14" s="46" t="str">
        <f>Table1[[#This Row],[Series]]&amp;Table1[[#This Row],[Competency Name]]</f>
        <v>0017ACCOUNTABILITY</v>
      </c>
      <c r="C14" s="46" t="str">
        <f>IF(RIGHT(Table1[[#This Row],[Occupational Series]],5)="SECCM","SECCM",IF(OR(RIGHT(Table1[[#This Row],[Occupational Series]],1)="A",RIGHT(Table1[[#This Row],[Occupational Series]],1)="B",RIGHT(Table1[[#This Row],[Occupational Series]],1)="C"),"0301",RIGHT(Table1[[#This Row],[Occupational Series]],4)))</f>
        <v>0017</v>
      </c>
      <c r="D14" s="50" t="s">
        <v>579</v>
      </c>
      <c r="E14" s="51" t="s">
        <v>580</v>
      </c>
      <c r="F14" s="57">
        <f>ROWS($F$2:F14)</f>
        <v>13</v>
      </c>
      <c r="G14" s="57" t="str">
        <f>IF(ISNUMBER(SEARCH('Position Build'!$N$6,Table1[[#This Row],[Series]])),Table1[[#This Row],[Helper1]],"")</f>
        <v/>
      </c>
      <c r="H14" s="57" t="str">
        <f>IFERROR(SMALL($G$2:$G$4870,ROWS($G$2:G14)),"")</f>
        <v/>
      </c>
    </row>
    <row r="15" spans="1:8" ht="15.75" customHeight="1" thickBot="1" x14ac:dyDescent="0.3">
      <c r="A15" s="50" t="s">
        <v>336</v>
      </c>
      <c r="B15" s="46" t="str">
        <f>Table1[[#This Row],[Series]]&amp;Table1[[#This Row],[Competency Name]]</f>
        <v>0017MANAGING HUMAN RESOURCES</v>
      </c>
      <c r="C15" s="46" t="str">
        <f>IF(RIGHT(Table1[[#This Row],[Occupational Series]],5)="SECCM","SECCM",IF(OR(RIGHT(Table1[[#This Row],[Occupational Series]],1)="A",RIGHT(Table1[[#This Row],[Occupational Series]],1)="B",RIGHT(Table1[[#This Row],[Occupational Series]],1)="C"),"0301",RIGHT(Table1[[#This Row],[Occupational Series]],4)))</f>
        <v>0017</v>
      </c>
      <c r="D15" s="50" t="s">
        <v>590</v>
      </c>
      <c r="E15" s="51" t="s">
        <v>591</v>
      </c>
      <c r="F15" s="57">
        <f>ROWS($F$2:F15)</f>
        <v>14</v>
      </c>
      <c r="G15" s="57" t="str">
        <f>IF(ISNUMBER(SEARCH('Position Build'!$N$6,Table1[[#This Row],[Series]])),Table1[[#This Row],[Helper1]],"")</f>
        <v/>
      </c>
      <c r="H15" s="57" t="str">
        <f>IFERROR(SMALL($G$2:$G$4870,ROWS($G$2:G15)),"")</f>
        <v/>
      </c>
    </row>
    <row r="16" spans="1:8" ht="51.75" thickBot="1" x14ac:dyDescent="0.3">
      <c r="A16" s="50" t="s">
        <v>336</v>
      </c>
      <c r="B16" s="46" t="str">
        <f>Table1[[#This Row],[Series]]&amp;Table1[[#This Row],[Competency Name]]</f>
        <v>0017PROBLEM SOLVING</v>
      </c>
      <c r="C16" s="46" t="str">
        <f>IF(RIGHT(Table1[[#This Row],[Occupational Series]],5)="SECCM","SECCM",IF(OR(RIGHT(Table1[[#This Row],[Occupational Series]],1)="A",RIGHT(Table1[[#This Row],[Occupational Series]],1)="B",RIGHT(Table1[[#This Row],[Occupational Series]],1)="C"),"0301",RIGHT(Table1[[#This Row],[Occupational Series]],4)))</f>
        <v>0017</v>
      </c>
      <c r="D16" s="50" t="s">
        <v>596</v>
      </c>
      <c r="E16" s="51" t="s">
        <v>597</v>
      </c>
      <c r="F16" s="57">
        <f>ROWS($F$2:F16)</f>
        <v>15</v>
      </c>
      <c r="G16" s="57" t="str">
        <f>IF(ISNUMBER(SEARCH('Position Build'!$N$6,Table1[[#This Row],[Series]])),Table1[[#This Row],[Helper1]],"")</f>
        <v/>
      </c>
      <c r="H16" s="57" t="str">
        <f>IFERROR(SMALL($G$2:$G$4870,ROWS($G$2:G16)),"")</f>
        <v/>
      </c>
    </row>
    <row r="17" spans="1:8" ht="15.75" customHeight="1" thickBot="1" x14ac:dyDescent="0.3">
      <c r="A17" s="45" t="s">
        <v>336</v>
      </c>
      <c r="B17" s="46" t="str">
        <f>Table1[[#This Row],[Series]]&amp;Table1[[#This Row],[Competency Name]]</f>
        <v>0017AMMUNITION AND EXPLOSIVES MATERIAL</v>
      </c>
      <c r="C17" s="46" t="str">
        <f>IF(RIGHT(Table1[[#This Row],[Occupational Series]],5)="SECCM","SECCM",IF(OR(RIGHT(Table1[[#This Row],[Occupational Series]],1)="A",RIGHT(Table1[[#This Row],[Occupational Series]],1)="B",RIGHT(Table1[[#This Row],[Occupational Series]],1)="C"),"0301",RIGHT(Table1[[#This Row],[Occupational Series]],4)))</f>
        <v>0017</v>
      </c>
      <c r="D17" s="45" t="s">
        <v>1737</v>
      </c>
      <c r="E17" s="45" t="s">
        <v>1738</v>
      </c>
      <c r="F17" s="57">
        <f>ROWS($F$2:F17)</f>
        <v>16</v>
      </c>
      <c r="G17" s="57" t="str">
        <f>IF(ISNUMBER(SEARCH('Position Build'!$N$6,Table1[[#This Row],[Series]])),Table1[[#This Row],[Helper1]],"")</f>
        <v/>
      </c>
      <c r="H17" s="57" t="str">
        <f>IFERROR(SMALL($G$2:$G$4870,ROWS($G$2:G17)),"")</f>
        <v/>
      </c>
    </row>
    <row r="18" spans="1:8" ht="26.25" thickBot="1" x14ac:dyDescent="0.3">
      <c r="A18" s="50" t="s">
        <v>336</v>
      </c>
      <c r="B18" s="46" t="str">
        <f>Table1[[#This Row],[Series]]&amp;Table1[[#This Row],[Competency Name]]</f>
        <v>0017AMMUNITION AND EXPLOSIVES TRANSPORTATION</v>
      </c>
      <c r="C18" s="46" t="str">
        <f>IF(RIGHT(Table1[[#This Row],[Occupational Series]],5)="SECCM","SECCM",IF(OR(RIGHT(Table1[[#This Row],[Occupational Series]],1)="A",RIGHT(Table1[[#This Row],[Occupational Series]],1)="B",RIGHT(Table1[[#This Row],[Occupational Series]],1)="C"),"0301",RIGHT(Table1[[#This Row],[Occupational Series]],4)))</f>
        <v>0017</v>
      </c>
      <c r="D18" s="50" t="s">
        <v>1739</v>
      </c>
      <c r="E18" s="51" t="s">
        <v>1740</v>
      </c>
      <c r="F18" s="57">
        <f>ROWS($F$2:F18)</f>
        <v>17</v>
      </c>
      <c r="G18" s="57" t="str">
        <f>IF(ISNUMBER(SEARCH('Position Build'!$N$6,Table1[[#This Row],[Series]])),Table1[[#This Row],[Helper1]],"")</f>
        <v/>
      </c>
      <c r="H18" s="57" t="str">
        <f>IFERROR(SMALL($G$2:$G$4870,ROWS($G$2:G18)),"")</f>
        <v/>
      </c>
    </row>
    <row r="19" spans="1:8" ht="15.75" customHeight="1" thickBot="1" x14ac:dyDescent="0.3">
      <c r="A19" s="50" t="s">
        <v>336</v>
      </c>
      <c r="B19" s="46" t="str">
        <f>Table1[[#This Row],[Series]]&amp;Table1[[#This Row],[Competency Name]]</f>
        <v>0017EXPLOSIVES OPERATIONS</v>
      </c>
      <c r="C19" s="46" t="str">
        <f>IF(RIGHT(Table1[[#This Row],[Occupational Series]],5)="SECCM","SECCM",IF(OR(RIGHT(Table1[[#This Row],[Occupational Series]],1)="A",RIGHT(Table1[[#This Row],[Occupational Series]],1)="B",RIGHT(Table1[[#This Row],[Occupational Series]],1)="C"),"0301",RIGHT(Table1[[#This Row],[Occupational Series]],4)))</f>
        <v>0017</v>
      </c>
      <c r="D19" s="50" t="s">
        <v>1741</v>
      </c>
      <c r="E19" s="51" t="s">
        <v>1742</v>
      </c>
      <c r="F19" s="57">
        <f>ROWS($F$2:F19)</f>
        <v>18</v>
      </c>
      <c r="G19" s="57" t="str">
        <f>IF(ISNUMBER(SEARCH('Position Build'!$N$6,Table1[[#This Row],[Series]])),Table1[[#This Row],[Helper1]],"")</f>
        <v/>
      </c>
      <c r="H19" s="57" t="str">
        <f>IFERROR(SMALL($G$2:$G$4870,ROWS($G$2:G19)),"")</f>
        <v/>
      </c>
    </row>
    <row r="20" spans="1:8" ht="26.25" thickBot="1" x14ac:dyDescent="0.3">
      <c r="A20" s="50" t="s">
        <v>336</v>
      </c>
      <c r="B20" s="46" t="str">
        <f>Table1[[#This Row],[Series]]&amp;Table1[[#This Row],[Competency Name]]</f>
        <v>0017EXPLOSIVES SAFETY MANAGEMENT PROGRAM</v>
      </c>
      <c r="C20" s="46" t="str">
        <f>IF(RIGHT(Table1[[#This Row],[Occupational Series]],5)="SECCM","SECCM",IF(OR(RIGHT(Table1[[#This Row],[Occupational Series]],1)="A",RIGHT(Table1[[#This Row],[Occupational Series]],1)="B",RIGHT(Table1[[#This Row],[Occupational Series]],1)="C"),"0301",RIGHT(Table1[[#This Row],[Occupational Series]],4)))</f>
        <v>0017</v>
      </c>
      <c r="D20" s="50" t="s">
        <v>1743</v>
      </c>
      <c r="E20" s="51" t="s">
        <v>1744</v>
      </c>
      <c r="F20" s="57">
        <f>ROWS($F$2:F20)</f>
        <v>19</v>
      </c>
      <c r="G20" s="57" t="str">
        <f>IF(ISNUMBER(SEARCH('Position Build'!$N$6,Table1[[#This Row],[Series]])),Table1[[#This Row],[Helper1]],"")</f>
        <v/>
      </c>
      <c r="H20" s="57" t="str">
        <f>IFERROR(SMALL($G$2:$G$4870,ROWS($G$2:G20)),"")</f>
        <v/>
      </c>
    </row>
    <row r="21" spans="1:8" ht="15.75" customHeight="1" thickBot="1" x14ac:dyDescent="0.3">
      <c r="A21" s="50" t="s">
        <v>336</v>
      </c>
      <c r="B21" s="46" t="str">
        <f>Table1[[#This Row],[Series]]&amp;Table1[[#This Row],[Competency Name]]</f>
        <v>0017EXPLOSIVES SAFETY TRAINING AND INFORMATION DISSEMINATION</v>
      </c>
      <c r="C21" s="46" t="str">
        <f>IF(RIGHT(Table1[[#This Row],[Occupational Series]],5)="SECCM","SECCM",IF(OR(RIGHT(Table1[[#This Row],[Occupational Series]],1)="A",RIGHT(Table1[[#This Row],[Occupational Series]],1)="B",RIGHT(Table1[[#This Row],[Occupational Series]],1)="C"),"0301",RIGHT(Table1[[#This Row],[Occupational Series]],4)))</f>
        <v>0017</v>
      </c>
      <c r="D21" s="50" t="s">
        <v>1745</v>
      </c>
      <c r="E21" s="51" t="s">
        <v>1746</v>
      </c>
      <c r="F21" s="57">
        <f>ROWS($F$2:F21)</f>
        <v>20</v>
      </c>
      <c r="G21" s="57" t="str">
        <f>IF(ISNUMBER(SEARCH('Position Build'!$N$6,Table1[[#This Row],[Series]])),Table1[[#This Row],[Helper1]],"")</f>
        <v/>
      </c>
      <c r="H21" s="57" t="str">
        <f>IFERROR(SMALL($G$2:$G$4870,ROWS($G$2:G21)),"")</f>
        <v/>
      </c>
    </row>
    <row r="22" spans="1:8" ht="26.25" thickBot="1" x14ac:dyDescent="0.3">
      <c r="A22" s="50" t="s">
        <v>336</v>
      </c>
      <c r="B22" s="46" t="str">
        <f>Table1[[#This Row],[Series]]&amp;Table1[[#This Row],[Competency Name]]</f>
        <v>0017MISHAP INVESTIGATION AND ANALYSIS TECHNIQUES</v>
      </c>
      <c r="C22" s="46" t="str">
        <f>IF(RIGHT(Table1[[#This Row],[Occupational Series]],5)="SECCM","SECCM",IF(OR(RIGHT(Table1[[#This Row],[Occupational Series]],1)="A",RIGHT(Table1[[#This Row],[Occupational Series]],1)="B",RIGHT(Table1[[#This Row],[Occupational Series]],1)="C"),"0301",RIGHT(Table1[[#This Row],[Occupational Series]],4)))</f>
        <v>0017</v>
      </c>
      <c r="D22" s="50" t="s">
        <v>1747</v>
      </c>
      <c r="E22" s="51" t="s">
        <v>1748</v>
      </c>
      <c r="F22" s="57">
        <f>ROWS($F$2:F22)</f>
        <v>21</v>
      </c>
      <c r="G22" s="57" t="str">
        <f>IF(ISNUMBER(SEARCH('Position Build'!$N$6,Table1[[#This Row],[Series]])),Table1[[#This Row],[Helper1]],"")</f>
        <v/>
      </c>
      <c r="H22" s="57" t="str">
        <f>IFERROR(SMALL($G$2:$G$4870,ROWS($G$2:G22)),"")</f>
        <v/>
      </c>
    </row>
    <row r="23" spans="1:8" ht="15.75" customHeight="1" thickBot="1" x14ac:dyDescent="0.3">
      <c r="A23" s="50" t="s">
        <v>336</v>
      </c>
      <c r="B23" s="46" t="str">
        <f>Table1[[#This Row],[Series]]&amp;Table1[[#This Row],[Competency Name]]</f>
        <v>0017MUNITIONS RISK ANALYSIS AND MITIGATION</v>
      </c>
      <c r="C23" s="46" t="str">
        <f>IF(RIGHT(Table1[[#This Row],[Occupational Series]],5)="SECCM","SECCM",IF(OR(RIGHT(Table1[[#This Row],[Occupational Series]],1)="A",RIGHT(Table1[[#This Row],[Occupational Series]],1)="B",RIGHT(Table1[[#This Row],[Occupational Series]],1)="C"),"0301",RIGHT(Table1[[#This Row],[Occupational Series]],4)))</f>
        <v>0017</v>
      </c>
      <c r="D23" s="50" t="s">
        <v>1749</v>
      </c>
      <c r="E23" s="51" t="s">
        <v>1750</v>
      </c>
      <c r="F23" s="57">
        <f>ROWS($F$2:F23)</f>
        <v>22</v>
      </c>
      <c r="G23" s="57" t="str">
        <f>IF(ISNUMBER(SEARCH('Position Build'!$N$6,Table1[[#This Row],[Series]])),Table1[[#This Row],[Helper1]],"")</f>
        <v/>
      </c>
      <c r="H23" s="57" t="str">
        <f>IFERROR(SMALL($G$2:$G$4870,ROWS($G$2:G23)),"")</f>
        <v/>
      </c>
    </row>
    <row r="24" spans="1:8" ht="15.75" thickBot="1" x14ac:dyDescent="0.3">
      <c r="A24" s="45" t="s">
        <v>336</v>
      </c>
      <c r="B24" s="46" t="str">
        <f>Table1[[#This Row],[Series]]&amp;Table1[[#This Row],[Competency Name]]</f>
        <v>0017SITE PLANNING</v>
      </c>
      <c r="C24" s="46" t="str">
        <f>IF(RIGHT(Table1[[#This Row],[Occupational Series]],5)="SECCM","SECCM",IF(OR(RIGHT(Table1[[#This Row],[Occupational Series]],1)="A",RIGHT(Table1[[#This Row],[Occupational Series]],1)="B",RIGHT(Table1[[#This Row],[Occupational Series]],1)="C"),"0301",RIGHT(Table1[[#This Row],[Occupational Series]],4)))</f>
        <v>0017</v>
      </c>
      <c r="D24" s="45" t="s">
        <v>1751</v>
      </c>
      <c r="E24" s="45" t="s">
        <v>1752</v>
      </c>
      <c r="F24" s="57">
        <f>ROWS($F$2:F24)</f>
        <v>23</v>
      </c>
      <c r="G24" s="57" t="str">
        <f>IF(ISNUMBER(SEARCH('Position Build'!$N$6,Table1[[#This Row],[Series]])),Table1[[#This Row],[Helper1]],"")</f>
        <v/>
      </c>
      <c r="H24" s="57" t="str">
        <f>IFERROR(SMALL($G$2:$G$4870,ROWS($G$2:G24)),"")</f>
        <v/>
      </c>
    </row>
    <row r="25" spans="1:8" ht="15.75" customHeight="1" thickBot="1" x14ac:dyDescent="0.3">
      <c r="A25" s="50" t="s">
        <v>277</v>
      </c>
      <c r="B25" s="46" t="str">
        <f>Table1[[#This Row],[Series]]&amp;Table1[[#This Row],[Competency Name]]</f>
        <v>0018INFLUENCING/NEGOTIATING</v>
      </c>
      <c r="C25" s="46" t="str">
        <f>IF(RIGHT(Table1[[#This Row],[Occupational Series]],5)="SECCM","SECCM",IF(OR(RIGHT(Table1[[#This Row],[Occupational Series]],1)="A",RIGHT(Table1[[#This Row],[Occupational Series]],1)="B",RIGHT(Table1[[#This Row],[Occupational Series]],1)="C"),"0301",RIGHT(Table1[[#This Row],[Occupational Series]],4)))</f>
        <v>0018</v>
      </c>
      <c r="D25" s="50" t="s">
        <v>267</v>
      </c>
      <c r="E25" s="51" t="s">
        <v>268</v>
      </c>
      <c r="F25" s="57">
        <f>ROWS($F$2:F25)</f>
        <v>24</v>
      </c>
      <c r="G25" s="57" t="str">
        <f>IF(ISNUMBER(SEARCH('Position Build'!$N$6,Table1[[#This Row],[Series]])),Table1[[#This Row],[Helper1]],"")</f>
        <v/>
      </c>
      <c r="H25" s="57" t="str">
        <f>IFERROR(SMALL($G$2:$G$4870,ROWS($G$2:G25)),"")</f>
        <v/>
      </c>
    </row>
    <row r="26" spans="1:8" ht="26.25" thickBot="1" x14ac:dyDescent="0.3">
      <c r="A26" s="50" t="s">
        <v>277</v>
      </c>
      <c r="B26" s="46" t="str">
        <f>Table1[[#This Row],[Series]]&amp;Table1[[#This Row],[Competency Name]]</f>
        <v>0018INFORMATION MANAGEMENT</v>
      </c>
      <c r="C26" s="46" t="str">
        <f>IF(RIGHT(Table1[[#This Row],[Occupational Series]],5)="SECCM","SECCM",IF(OR(RIGHT(Table1[[#This Row],[Occupational Series]],1)="A",RIGHT(Table1[[#This Row],[Occupational Series]],1)="B",RIGHT(Table1[[#This Row],[Occupational Series]],1)="C"),"0301",RIGHT(Table1[[#This Row],[Occupational Series]],4)))</f>
        <v>0018</v>
      </c>
      <c r="D26" s="50" t="s">
        <v>311</v>
      </c>
      <c r="E26" s="51" t="s">
        <v>312</v>
      </c>
      <c r="F26" s="57">
        <f>ROWS($F$2:F26)</f>
        <v>25</v>
      </c>
      <c r="G26" s="57" t="str">
        <f>IF(ISNUMBER(SEARCH('Position Build'!$N$6,Table1[[#This Row],[Series]])),Table1[[#This Row],[Helper1]],"")</f>
        <v/>
      </c>
      <c r="H26" s="57" t="str">
        <f>IFERROR(SMALL($G$2:$G$4870,ROWS($G$2:G26)),"")</f>
        <v/>
      </c>
    </row>
    <row r="27" spans="1:8" ht="15.75" customHeight="1" thickBot="1" x14ac:dyDescent="0.3">
      <c r="A27" s="45" t="s">
        <v>277</v>
      </c>
      <c r="B27" s="46" t="str">
        <f>Table1[[#This Row],[Series]]&amp;Table1[[#This Row],[Competency Name]]</f>
        <v>0018PROJECT MANAGEMENT</v>
      </c>
      <c r="C27" s="46" t="str">
        <f>IF(RIGHT(Table1[[#This Row],[Occupational Series]],5)="SECCM","SECCM",IF(OR(RIGHT(Table1[[#This Row],[Occupational Series]],1)="A",RIGHT(Table1[[#This Row],[Occupational Series]],1)="B",RIGHT(Table1[[#This Row],[Occupational Series]],1)="C"),"0301",RIGHT(Table1[[#This Row],[Occupational Series]],4)))</f>
        <v>0018</v>
      </c>
      <c r="D27" s="45" t="s">
        <v>381</v>
      </c>
      <c r="E27" s="45" t="s">
        <v>382</v>
      </c>
      <c r="F27" s="57">
        <f>ROWS($F$2:F27)</f>
        <v>26</v>
      </c>
      <c r="G27" s="57" t="str">
        <f>IF(ISNUMBER(SEARCH('Position Build'!$N$6,Table1[[#This Row],[Series]])),Table1[[#This Row],[Helper1]],"")</f>
        <v/>
      </c>
      <c r="H27" s="57" t="str">
        <f>IFERROR(SMALL($G$2:$G$4870,ROWS($G$2:G27)),"")</f>
        <v/>
      </c>
    </row>
    <row r="28" spans="1:8" ht="15.75" thickBot="1" x14ac:dyDescent="0.3">
      <c r="A28" s="45" t="s">
        <v>277</v>
      </c>
      <c r="B28" s="46" t="str">
        <f>Table1[[#This Row],[Series]]&amp;Table1[[#This Row],[Competency Name]]</f>
        <v>0018CUSTOMER SERVICE</v>
      </c>
      <c r="C28" s="46" t="str">
        <f>IF(RIGHT(Table1[[#This Row],[Occupational Series]],5)="SECCM","SECCM",IF(OR(RIGHT(Table1[[#This Row],[Occupational Series]],1)="A",RIGHT(Table1[[#This Row],[Occupational Series]],1)="B",RIGHT(Table1[[#This Row],[Occupational Series]],1)="C"),"0301",RIGHT(Table1[[#This Row],[Occupational Series]],4)))</f>
        <v>0018</v>
      </c>
      <c r="D28" s="45" t="s">
        <v>418</v>
      </c>
      <c r="E28" s="45" t="s">
        <v>419</v>
      </c>
      <c r="F28" s="57">
        <f>ROWS($F$2:F28)</f>
        <v>27</v>
      </c>
      <c r="G28" s="57" t="str">
        <f>IF(ISNUMBER(SEARCH('Position Build'!$N$6,Table1[[#This Row],[Series]])),Table1[[#This Row],[Helper1]],"")</f>
        <v/>
      </c>
      <c r="H28" s="57" t="str">
        <f>IFERROR(SMALL($G$2:$G$4870,ROWS($G$2:G28)),"")</f>
        <v/>
      </c>
    </row>
    <row r="29" spans="1:8" ht="15.75" customHeight="1" thickBot="1" x14ac:dyDescent="0.3">
      <c r="A29" s="50" t="s">
        <v>277</v>
      </c>
      <c r="B29" s="46" t="str">
        <f>Table1[[#This Row],[Series]]&amp;Table1[[#This Row],[Competency Name]]</f>
        <v>0018FINANCIAL MANAGEMENT</v>
      </c>
      <c r="C29" s="46" t="str">
        <f>IF(RIGHT(Table1[[#This Row],[Occupational Series]],5)="SECCM","SECCM",IF(OR(RIGHT(Table1[[#This Row],[Occupational Series]],1)="A",RIGHT(Table1[[#This Row],[Occupational Series]],1)="B",RIGHT(Table1[[#This Row],[Occupational Series]],1)="C"),"0301",RIGHT(Table1[[#This Row],[Occupational Series]],4)))</f>
        <v>0018</v>
      </c>
      <c r="D29" s="50" t="s">
        <v>438</v>
      </c>
      <c r="E29" s="51" t="s">
        <v>439</v>
      </c>
      <c r="F29" s="57">
        <f>ROWS($F$2:F29)</f>
        <v>28</v>
      </c>
      <c r="G29" s="57" t="str">
        <f>IF(ISNUMBER(SEARCH('Position Build'!$N$6,Table1[[#This Row],[Series]])),Table1[[#This Row],[Helper1]],"")</f>
        <v/>
      </c>
      <c r="H29" s="57" t="str">
        <f>IFERROR(SMALL($G$2:$G$4870,ROWS($G$2:G29)),"")</f>
        <v/>
      </c>
    </row>
    <row r="30" spans="1:8" ht="26.25" thickBot="1" x14ac:dyDescent="0.3">
      <c r="A30" s="50" t="s">
        <v>277</v>
      </c>
      <c r="B30" s="46" t="str">
        <f>Table1[[#This Row],[Series]]&amp;Table1[[#This Row],[Competency Name]]</f>
        <v>0018COMPUTER LITERACY</v>
      </c>
      <c r="C30" s="46" t="str">
        <f>IF(RIGHT(Table1[[#This Row],[Occupational Series]],5)="SECCM","SECCM",IF(OR(RIGHT(Table1[[#This Row],[Occupational Series]],1)="A",RIGHT(Table1[[#This Row],[Occupational Series]],1)="B",RIGHT(Table1[[#This Row],[Occupational Series]],1)="C"),"0301",RIGHT(Table1[[#This Row],[Occupational Series]],4)))</f>
        <v>0018</v>
      </c>
      <c r="D30" s="50" t="s">
        <v>456</v>
      </c>
      <c r="E30" s="51" t="s">
        <v>457</v>
      </c>
      <c r="F30" s="57">
        <f>ROWS($F$2:F30)</f>
        <v>29</v>
      </c>
      <c r="G30" s="57" t="str">
        <f>IF(ISNUMBER(SEARCH('Position Build'!$N$6,Table1[[#This Row],[Series]])),Table1[[#This Row],[Helper1]],"")</f>
        <v/>
      </c>
      <c r="H30" s="57" t="str">
        <f>IFERROR(SMALL($G$2:$G$4870,ROWS($G$2:G30)),"")</f>
        <v/>
      </c>
    </row>
    <row r="31" spans="1:8" ht="15.75" customHeight="1" thickBot="1" x14ac:dyDescent="0.3">
      <c r="A31" s="45" t="s">
        <v>277</v>
      </c>
      <c r="B31" s="46" t="str">
        <f>Table1[[#This Row],[Series]]&amp;Table1[[#This Row],[Competency Name]]</f>
        <v>0018PARTNERING</v>
      </c>
      <c r="C31" s="46" t="str">
        <f>IF(RIGHT(Table1[[#This Row],[Occupational Series]],5)="SECCM","SECCM",IF(OR(RIGHT(Table1[[#This Row],[Occupational Series]],1)="A",RIGHT(Table1[[#This Row],[Occupational Series]],1)="B",RIGHT(Table1[[#This Row],[Occupational Series]],1)="C"),"0301",RIGHT(Table1[[#This Row],[Occupational Series]],4)))</f>
        <v>0018</v>
      </c>
      <c r="D31" s="45" t="s">
        <v>491</v>
      </c>
      <c r="E31" s="45" t="s">
        <v>492</v>
      </c>
      <c r="F31" s="57">
        <f>ROWS($F$2:F31)</f>
        <v>30</v>
      </c>
      <c r="G31" s="57" t="str">
        <f>IF(ISNUMBER(SEARCH('Position Build'!$N$6,Table1[[#This Row],[Series]])),Table1[[#This Row],[Helper1]],"")</f>
        <v/>
      </c>
      <c r="H31" s="57" t="str">
        <f>IFERROR(SMALL($G$2:$G$4870,ROWS($G$2:G31)),"")</f>
        <v/>
      </c>
    </row>
    <row r="32" spans="1:8" ht="39" thickBot="1" x14ac:dyDescent="0.3">
      <c r="A32" s="50" t="s">
        <v>277</v>
      </c>
      <c r="B32" s="46" t="str">
        <f>Table1[[#This Row],[Series]]&amp;Table1[[#This Row],[Competency Name]]</f>
        <v>0018WRITTEN COMMUNICATION</v>
      </c>
      <c r="C32" s="46" t="str">
        <f>IF(RIGHT(Table1[[#This Row],[Occupational Series]],5)="SECCM","SECCM",IF(OR(RIGHT(Table1[[#This Row],[Occupational Series]],1)="A",RIGHT(Table1[[#This Row],[Occupational Series]],1)="B",RIGHT(Table1[[#This Row],[Occupational Series]],1)="C"),"0301",RIGHT(Table1[[#This Row],[Occupational Series]],4)))</f>
        <v>0018</v>
      </c>
      <c r="D32" s="50" t="s">
        <v>507</v>
      </c>
      <c r="E32" s="51" t="s">
        <v>508</v>
      </c>
      <c r="F32" s="57">
        <f>ROWS($F$2:F32)</f>
        <v>31</v>
      </c>
      <c r="G32" s="57" t="str">
        <f>IF(ISNUMBER(SEARCH('Position Build'!$N$6,Table1[[#This Row],[Series]])),Table1[[#This Row],[Helper1]],"")</f>
        <v/>
      </c>
      <c r="H32" s="57" t="str">
        <f>IFERROR(SMALL($G$2:$G$4870,ROWS($G$2:G32)),"")</f>
        <v/>
      </c>
    </row>
    <row r="33" spans="1:8" ht="15.75" customHeight="1" thickBot="1" x14ac:dyDescent="0.3">
      <c r="A33" s="50" t="s">
        <v>277</v>
      </c>
      <c r="B33" s="46" t="str">
        <f>Table1[[#This Row],[Series]]&amp;Table1[[#This Row],[Competency Name]]</f>
        <v>0018ORAL COMMUNICATION</v>
      </c>
      <c r="C33" s="46" t="str">
        <f>IF(RIGHT(Table1[[#This Row],[Occupational Series]],5)="SECCM","SECCM",IF(OR(RIGHT(Table1[[#This Row],[Occupational Series]],1)="A",RIGHT(Table1[[#This Row],[Occupational Series]],1)="B",RIGHT(Table1[[#This Row],[Occupational Series]],1)="C"),"0301",RIGHT(Table1[[#This Row],[Occupational Series]],4)))</f>
        <v>0018</v>
      </c>
      <c r="D33" s="50" t="s">
        <v>537</v>
      </c>
      <c r="E33" s="51" t="s">
        <v>538</v>
      </c>
      <c r="F33" s="57">
        <f>ROWS($F$2:F33)</f>
        <v>32</v>
      </c>
      <c r="G33" s="57" t="str">
        <f>IF(ISNUMBER(SEARCH('Position Build'!$N$6,Table1[[#This Row],[Series]])),Table1[[#This Row],[Helper1]],"")</f>
        <v/>
      </c>
      <c r="H33" s="57" t="str">
        <f>IFERROR(SMALL($G$2:$G$4870,ROWS($G$2:G33)),"")</f>
        <v/>
      </c>
    </row>
    <row r="34" spans="1:8" ht="15.75" thickBot="1" x14ac:dyDescent="0.3">
      <c r="A34" s="45" t="s">
        <v>277</v>
      </c>
      <c r="B34" s="46" t="str">
        <f>Table1[[#This Row],[Series]]&amp;Table1[[#This Row],[Competency Name]]</f>
        <v>0018ADMINISTRATION AND MANAGEMENT</v>
      </c>
      <c r="C34" s="46" t="str">
        <f>IF(RIGHT(Table1[[#This Row],[Occupational Series]],5)="SECCM","SECCM",IF(OR(RIGHT(Table1[[#This Row],[Occupational Series]],1)="A",RIGHT(Table1[[#This Row],[Occupational Series]],1)="B",RIGHT(Table1[[#This Row],[Occupational Series]],1)="C"),"0301",RIGHT(Table1[[#This Row],[Occupational Series]],4)))</f>
        <v>0018</v>
      </c>
      <c r="D34" s="45" t="s">
        <v>560</v>
      </c>
      <c r="E34" s="45" t="s">
        <v>561</v>
      </c>
      <c r="F34" s="57">
        <f>ROWS($F$2:F34)</f>
        <v>33</v>
      </c>
      <c r="G34" s="57" t="str">
        <f>IF(ISNUMBER(SEARCH('Position Build'!$N$6,Table1[[#This Row],[Series]])),Table1[[#This Row],[Helper1]],"")</f>
        <v/>
      </c>
      <c r="H34" s="57" t="str">
        <f>IFERROR(SMALL($G$2:$G$4870,ROWS($G$2:G34)),"")</f>
        <v/>
      </c>
    </row>
    <row r="35" spans="1:8" ht="15.75" customHeight="1" thickBot="1" x14ac:dyDescent="0.3">
      <c r="A35" s="50" t="s">
        <v>277</v>
      </c>
      <c r="B35" s="46" t="str">
        <f>Table1[[#This Row],[Series]]&amp;Table1[[#This Row],[Competency Name]]</f>
        <v>0018ACCOUNTABILITY</v>
      </c>
      <c r="C35" s="46" t="str">
        <f>IF(RIGHT(Table1[[#This Row],[Occupational Series]],5)="SECCM","SECCM",IF(OR(RIGHT(Table1[[#This Row],[Occupational Series]],1)="A",RIGHT(Table1[[#This Row],[Occupational Series]],1)="B",RIGHT(Table1[[#This Row],[Occupational Series]],1)="C"),"0301",RIGHT(Table1[[#This Row],[Occupational Series]],4)))</f>
        <v>0018</v>
      </c>
      <c r="D35" s="50" t="s">
        <v>579</v>
      </c>
      <c r="E35" s="51" t="s">
        <v>580</v>
      </c>
      <c r="F35" s="57">
        <f>ROWS($F$2:F35)</f>
        <v>34</v>
      </c>
      <c r="G35" s="57" t="str">
        <f>IF(ISNUMBER(SEARCH('Position Build'!$N$6,Table1[[#This Row],[Series]])),Table1[[#This Row],[Helper1]],"")</f>
        <v/>
      </c>
      <c r="H35" s="57" t="str">
        <f>IFERROR(SMALL($G$2:$G$4870,ROWS($G$2:G35)),"")</f>
        <v/>
      </c>
    </row>
    <row r="36" spans="1:8" ht="39" thickBot="1" x14ac:dyDescent="0.3">
      <c r="A36" s="50" t="s">
        <v>277</v>
      </c>
      <c r="B36" s="46" t="str">
        <f>Table1[[#This Row],[Series]]&amp;Table1[[#This Row],[Competency Name]]</f>
        <v>0018DEVELOPING OTHERS</v>
      </c>
      <c r="C36" s="46" t="str">
        <f>IF(RIGHT(Table1[[#This Row],[Occupational Series]],5)="SECCM","SECCM",IF(OR(RIGHT(Table1[[#This Row],[Occupational Series]],1)="A",RIGHT(Table1[[#This Row],[Occupational Series]],1)="B",RIGHT(Table1[[#This Row],[Occupational Series]],1)="C"),"0301",RIGHT(Table1[[#This Row],[Occupational Series]],4)))</f>
        <v>0018</v>
      </c>
      <c r="D36" s="50" t="s">
        <v>585</v>
      </c>
      <c r="E36" s="51" t="s">
        <v>586</v>
      </c>
      <c r="F36" s="57">
        <f>ROWS($F$2:F36)</f>
        <v>35</v>
      </c>
      <c r="G36" s="57" t="str">
        <f>IF(ISNUMBER(SEARCH('Position Build'!$N$6,Table1[[#This Row],[Series]])),Table1[[#This Row],[Helper1]],"")</f>
        <v/>
      </c>
      <c r="H36" s="57" t="str">
        <f>IFERROR(SMALL($G$2:$G$4870,ROWS($G$2:G36)),"")</f>
        <v/>
      </c>
    </row>
    <row r="37" spans="1:8" ht="15.75" customHeight="1" thickBot="1" x14ac:dyDescent="0.3">
      <c r="A37" s="50" t="s">
        <v>277</v>
      </c>
      <c r="B37" s="46" t="str">
        <f>Table1[[#This Row],[Series]]&amp;Table1[[#This Row],[Competency Name]]</f>
        <v>0018MANAGING HUMAN RESOURCES</v>
      </c>
      <c r="C37" s="46" t="str">
        <f>IF(RIGHT(Table1[[#This Row],[Occupational Series]],5)="SECCM","SECCM",IF(OR(RIGHT(Table1[[#This Row],[Occupational Series]],1)="A",RIGHT(Table1[[#This Row],[Occupational Series]],1)="B",RIGHT(Table1[[#This Row],[Occupational Series]],1)="C"),"0301",RIGHT(Table1[[#This Row],[Occupational Series]],4)))</f>
        <v>0018</v>
      </c>
      <c r="D37" s="50" t="s">
        <v>590</v>
      </c>
      <c r="E37" s="51" t="s">
        <v>591</v>
      </c>
      <c r="F37" s="57">
        <f>ROWS($F$2:F37)</f>
        <v>36</v>
      </c>
      <c r="G37" s="57" t="str">
        <f>IF(ISNUMBER(SEARCH('Position Build'!$N$6,Table1[[#This Row],[Series]])),Table1[[#This Row],[Helper1]],"")</f>
        <v/>
      </c>
      <c r="H37" s="57" t="str">
        <f>IFERROR(SMALL($G$2:$G$4870,ROWS($G$2:G37)),"")</f>
        <v/>
      </c>
    </row>
    <row r="38" spans="1:8" ht="51.75" thickBot="1" x14ac:dyDescent="0.3">
      <c r="A38" s="50" t="s">
        <v>277</v>
      </c>
      <c r="B38" s="46" t="str">
        <f>Table1[[#This Row],[Series]]&amp;Table1[[#This Row],[Competency Name]]</f>
        <v>0018PROBLEM SOLVING</v>
      </c>
      <c r="C38" s="46" t="str">
        <f>IF(RIGHT(Table1[[#This Row],[Occupational Series]],5)="SECCM","SECCM",IF(OR(RIGHT(Table1[[#This Row],[Occupational Series]],1)="A",RIGHT(Table1[[#This Row],[Occupational Series]],1)="B",RIGHT(Table1[[#This Row],[Occupational Series]],1)="C"),"0301",RIGHT(Table1[[#This Row],[Occupational Series]],4)))</f>
        <v>0018</v>
      </c>
      <c r="D38" s="50" t="s">
        <v>596</v>
      </c>
      <c r="E38" s="51" t="s">
        <v>597</v>
      </c>
      <c r="F38" s="57">
        <f>ROWS($F$2:F38)</f>
        <v>37</v>
      </c>
      <c r="G38" s="57" t="str">
        <f>IF(ISNUMBER(SEARCH('Position Build'!$N$6,Table1[[#This Row],[Series]])),Table1[[#This Row],[Helper1]],"")</f>
        <v/>
      </c>
      <c r="H38" s="57" t="str">
        <f>IFERROR(SMALL($G$2:$G$4870,ROWS($G$2:G38)),"")</f>
        <v/>
      </c>
    </row>
    <row r="39" spans="1:8" ht="15.75" customHeight="1" thickBot="1" x14ac:dyDescent="0.3">
      <c r="A39" s="45" t="s">
        <v>277</v>
      </c>
      <c r="B39" s="46" t="str">
        <f>Table1[[#This Row],[Series]]&amp;Table1[[#This Row],[Competency Name]]</f>
        <v>0018RISK MANAGEMENT</v>
      </c>
      <c r="C39" s="46" t="str">
        <f>IF(RIGHT(Table1[[#This Row],[Occupational Series]],5)="SECCM","SECCM",IF(OR(RIGHT(Table1[[#This Row],[Occupational Series]],1)="A",RIGHT(Table1[[#This Row],[Occupational Series]],1)="B",RIGHT(Table1[[#This Row],[Occupational Series]],1)="C"),"0301",RIGHT(Table1[[#This Row],[Occupational Series]],4)))</f>
        <v>0018</v>
      </c>
      <c r="D39" s="45" t="s">
        <v>638</v>
      </c>
      <c r="E39" s="45" t="s">
        <v>639</v>
      </c>
      <c r="F39" s="57">
        <f>ROWS($F$2:F39)</f>
        <v>38</v>
      </c>
      <c r="G39" s="57" t="str">
        <f>IF(ISNUMBER(SEARCH('Position Build'!$N$6,Table1[[#This Row],[Series]])),Table1[[#This Row],[Helper1]],"")</f>
        <v/>
      </c>
      <c r="H39" s="57" t="str">
        <f>IFERROR(SMALL($G$2:$G$4870,ROWS($G$2:G39)),"")</f>
        <v/>
      </c>
    </row>
    <row r="40" spans="1:8" ht="15.75" thickBot="1" x14ac:dyDescent="0.3">
      <c r="A40" s="45" t="s">
        <v>277</v>
      </c>
      <c r="B40" s="46" t="str">
        <f>Table1[[#This Row],[Series]]&amp;Table1[[#This Row],[Competency Name]]</f>
        <v>0018RULEMAKING AND REGULATION</v>
      </c>
      <c r="C40" s="46" t="str">
        <f>IF(RIGHT(Table1[[#This Row],[Occupational Series]],5)="SECCM","SECCM",IF(OR(RIGHT(Table1[[#This Row],[Occupational Series]],1)="A",RIGHT(Table1[[#This Row],[Occupational Series]],1)="B",RIGHT(Table1[[#This Row],[Occupational Series]],1)="C"),"0301",RIGHT(Table1[[#This Row],[Occupational Series]],4)))</f>
        <v>0018</v>
      </c>
      <c r="D40" s="45" t="s">
        <v>958</v>
      </c>
      <c r="E40" s="45" t="s">
        <v>959</v>
      </c>
      <c r="F40" s="57">
        <f>ROWS($F$2:F40)</f>
        <v>39</v>
      </c>
      <c r="G40" s="57" t="str">
        <f>IF(ISNUMBER(SEARCH('Position Build'!$N$6,Table1[[#This Row],[Series]])),Table1[[#This Row],[Helper1]],"")</f>
        <v/>
      </c>
      <c r="H40" s="57" t="str">
        <f>IFERROR(SMALL($G$2:$G$4870,ROWS($G$2:G40)),"")</f>
        <v/>
      </c>
    </row>
    <row r="41" spans="1:8" ht="15.75" customHeight="1" thickBot="1" x14ac:dyDescent="0.3">
      <c r="A41" s="45" t="s">
        <v>277</v>
      </c>
      <c r="B41" s="46" t="str">
        <f>Table1[[#This Row],[Series]]&amp;Table1[[#This Row],[Competency Name]]</f>
        <v>0018READING AND INTERPRETING REGULATIONS</v>
      </c>
      <c r="C41" s="46" t="str">
        <f>IF(RIGHT(Table1[[#This Row],[Occupational Series]],5)="SECCM","SECCM",IF(OR(RIGHT(Table1[[#This Row],[Occupational Series]],1)="A",RIGHT(Table1[[#This Row],[Occupational Series]],1)="B",RIGHT(Table1[[#This Row],[Occupational Series]],1)="C"),"0301",RIGHT(Table1[[#This Row],[Occupational Series]],4)))</f>
        <v>0018</v>
      </c>
      <c r="D41" s="45" t="s">
        <v>1015</v>
      </c>
      <c r="E41" s="45" t="s">
        <v>1016</v>
      </c>
      <c r="F41" s="57">
        <f>ROWS($F$2:F41)</f>
        <v>40</v>
      </c>
      <c r="G41" s="57" t="str">
        <f>IF(ISNUMBER(SEARCH('Position Build'!$N$6,Table1[[#This Row],[Series]])),Table1[[#This Row],[Helper1]],"")</f>
        <v/>
      </c>
      <c r="H41" s="57" t="str">
        <f>IFERROR(SMALL($G$2:$G$4870,ROWS($G$2:G41)),"")</f>
        <v/>
      </c>
    </row>
    <row r="42" spans="1:8" ht="39" thickBot="1" x14ac:dyDescent="0.3">
      <c r="A42" s="50" t="s">
        <v>277</v>
      </c>
      <c r="B42" s="46" t="str">
        <f>Table1[[#This Row],[Series]]&amp;Table1[[#This Row],[Competency Name]]</f>
        <v>0018ANALYTICAL TECHNIQUES</v>
      </c>
      <c r="C42" s="46" t="str">
        <f>IF(RIGHT(Table1[[#This Row],[Occupational Series]],5)="SECCM","SECCM",IF(OR(RIGHT(Table1[[#This Row],[Occupational Series]],1)="A",RIGHT(Table1[[#This Row],[Occupational Series]],1)="B",RIGHT(Table1[[#This Row],[Occupational Series]],1)="C"),"0301",RIGHT(Table1[[#This Row],[Occupational Series]],4)))</f>
        <v>0018</v>
      </c>
      <c r="D42" s="50" t="s">
        <v>1131</v>
      </c>
      <c r="E42" s="51" t="s">
        <v>1132</v>
      </c>
      <c r="F42" s="57">
        <f>ROWS($F$2:F42)</f>
        <v>41</v>
      </c>
      <c r="G42" s="57" t="str">
        <f>IF(ISNUMBER(SEARCH('Position Build'!$N$6,Table1[[#This Row],[Series]])),Table1[[#This Row],[Helper1]],"")</f>
        <v/>
      </c>
      <c r="H42" s="57" t="str">
        <f>IFERROR(SMALL($G$2:$G$4870,ROWS($G$2:G42)),"")</f>
        <v/>
      </c>
    </row>
    <row r="43" spans="1:8" ht="15.75" customHeight="1" thickBot="1" x14ac:dyDescent="0.3">
      <c r="A43" s="50" t="s">
        <v>277</v>
      </c>
      <c r="B43" s="46" t="str">
        <f>Table1[[#This Row],[Series]]&amp;Table1[[#This Row],[Competency Name]]</f>
        <v>0018REPORTING AND RECOMMENDATIONS</v>
      </c>
      <c r="C43" s="46" t="str">
        <f>IF(RIGHT(Table1[[#This Row],[Occupational Series]],5)="SECCM","SECCM",IF(OR(RIGHT(Table1[[#This Row],[Occupational Series]],1)="A",RIGHT(Table1[[#This Row],[Occupational Series]],1)="B",RIGHT(Table1[[#This Row],[Occupational Series]],1)="C"),"0301",RIGHT(Table1[[#This Row],[Occupational Series]],4)))</f>
        <v>0018</v>
      </c>
      <c r="D43" s="50" t="s">
        <v>1141</v>
      </c>
      <c r="E43" s="51" t="s">
        <v>1142</v>
      </c>
      <c r="F43" s="57">
        <f>ROWS($F$2:F43)</f>
        <v>42</v>
      </c>
      <c r="G43" s="57" t="str">
        <f>IF(ISNUMBER(SEARCH('Position Build'!$N$6,Table1[[#This Row],[Series]])),Table1[[#This Row],[Helper1]],"")</f>
        <v/>
      </c>
      <c r="H43" s="57" t="str">
        <f>IFERROR(SMALL($G$2:$G$4870,ROWS($G$2:G43)),"")</f>
        <v/>
      </c>
    </row>
    <row r="44" spans="1:8" ht="15.75" thickBot="1" x14ac:dyDescent="0.3">
      <c r="A44" s="45" t="s">
        <v>277</v>
      </c>
      <c r="B44" s="46" t="str">
        <f>Table1[[#This Row],[Series]]&amp;Table1[[#This Row],[Competency Name]]</f>
        <v>0018COMMUNICATIONS AND MEDIA</v>
      </c>
      <c r="C44" s="46" t="str">
        <f>IF(RIGHT(Table1[[#This Row],[Occupational Series]],5)="SECCM","SECCM",IF(OR(RIGHT(Table1[[#This Row],[Occupational Series]],1)="A",RIGHT(Table1[[#This Row],[Occupational Series]],1)="B",RIGHT(Table1[[#This Row],[Occupational Series]],1)="C"),"0301",RIGHT(Table1[[#This Row],[Occupational Series]],4)))</f>
        <v>0018</v>
      </c>
      <c r="D44" s="45" t="s">
        <v>1501</v>
      </c>
      <c r="E44" s="45" t="s">
        <v>1502</v>
      </c>
      <c r="F44" s="57">
        <f>ROWS($F$2:F44)</f>
        <v>43</v>
      </c>
      <c r="G44" s="57" t="str">
        <f>IF(ISNUMBER(SEARCH('Position Build'!$N$6,Table1[[#This Row],[Series]])),Table1[[#This Row],[Helper1]],"")</f>
        <v/>
      </c>
      <c r="H44" s="57" t="str">
        <f>IFERROR(SMALL($G$2:$G$4870,ROWS($G$2:G44)),"")</f>
        <v/>
      </c>
    </row>
    <row r="45" spans="1:8" ht="15.75" customHeight="1" thickBot="1" x14ac:dyDescent="0.3">
      <c r="A45" s="50" t="s">
        <v>277</v>
      </c>
      <c r="B45" s="46" t="str">
        <f>Table1[[#This Row],[Series]]&amp;Table1[[#This Row],[Competency Name]]</f>
        <v>0018COMPLIANCE INSPECTION</v>
      </c>
      <c r="C45" s="46" t="str">
        <f>IF(RIGHT(Table1[[#This Row],[Occupational Series]],5)="SECCM","SECCM",IF(OR(RIGHT(Table1[[#This Row],[Occupational Series]],1)="A",RIGHT(Table1[[#This Row],[Occupational Series]],1)="B",RIGHT(Table1[[#This Row],[Occupational Series]],1)="C"),"0301",RIGHT(Table1[[#This Row],[Occupational Series]],4)))</f>
        <v>0018</v>
      </c>
      <c r="D45" s="50" t="s">
        <v>1503</v>
      </c>
      <c r="E45" s="51" t="s">
        <v>1504</v>
      </c>
      <c r="F45" s="57">
        <f>ROWS($F$2:F45)</f>
        <v>44</v>
      </c>
      <c r="G45" s="57" t="str">
        <f>IF(ISNUMBER(SEARCH('Position Build'!$N$6,Table1[[#This Row],[Series]])),Table1[[#This Row],[Helper1]],"")</f>
        <v/>
      </c>
      <c r="H45" s="57" t="str">
        <f>IFERROR(SMALL($G$2:$G$4870,ROWS($G$2:G45)),"")</f>
        <v/>
      </c>
    </row>
    <row r="46" spans="1:8" ht="15.75" thickBot="1" x14ac:dyDescent="0.3">
      <c r="A46" s="45" t="s">
        <v>277</v>
      </c>
      <c r="B46" s="46" t="str">
        <f>Table1[[#This Row],[Series]]&amp;Table1[[#This Row],[Competency Name]]</f>
        <v>0018CONTRACT MANAGEMENT</v>
      </c>
      <c r="C46" s="46" t="str">
        <f>IF(RIGHT(Table1[[#This Row],[Occupational Series]],5)="SECCM","SECCM",IF(OR(RIGHT(Table1[[#This Row],[Occupational Series]],1)="A",RIGHT(Table1[[#This Row],[Occupational Series]],1)="B",RIGHT(Table1[[#This Row],[Occupational Series]],1)="C"),"0301",RIGHT(Table1[[#This Row],[Occupational Series]],4)))</f>
        <v>0018</v>
      </c>
      <c r="D46" s="45" t="s">
        <v>1505</v>
      </c>
      <c r="E46" s="45" t="s">
        <v>1506</v>
      </c>
      <c r="F46" s="57">
        <f>ROWS($F$2:F46)</f>
        <v>45</v>
      </c>
      <c r="G46" s="57" t="str">
        <f>IF(ISNUMBER(SEARCH('Position Build'!$N$6,Table1[[#This Row],[Series]])),Table1[[#This Row],[Helper1]],"")</f>
        <v/>
      </c>
      <c r="H46" s="57" t="str">
        <f>IFERROR(SMALL($G$2:$G$4870,ROWS($G$2:G46)),"")</f>
        <v/>
      </c>
    </row>
    <row r="47" spans="1:8" ht="15.75" customHeight="1" thickBot="1" x14ac:dyDescent="0.3">
      <c r="A47" s="50" t="s">
        <v>277</v>
      </c>
      <c r="B47" s="46" t="str">
        <f>Table1[[#This Row],[Series]]&amp;Table1[[#This Row],[Competency Name]]</f>
        <v>0018EXPLOSIVES SAFETY MANAGEMENT</v>
      </c>
      <c r="C47" s="46" t="str">
        <f>IF(RIGHT(Table1[[#This Row],[Occupational Series]],5)="SECCM","SECCM",IF(OR(RIGHT(Table1[[#This Row],[Occupational Series]],1)="A",RIGHT(Table1[[#This Row],[Occupational Series]],1)="B",RIGHT(Table1[[#This Row],[Occupational Series]],1)="C"),"0301",RIGHT(Table1[[#This Row],[Occupational Series]],4)))</f>
        <v>0018</v>
      </c>
      <c r="D47" s="50" t="s">
        <v>1507</v>
      </c>
      <c r="E47" s="51" t="s">
        <v>1508</v>
      </c>
      <c r="F47" s="57">
        <f>ROWS($F$2:F47)</f>
        <v>46</v>
      </c>
      <c r="G47" s="57" t="str">
        <f>IF(ISNUMBER(SEARCH('Position Build'!$N$6,Table1[[#This Row],[Series]])),Table1[[#This Row],[Helper1]],"")</f>
        <v/>
      </c>
      <c r="H47" s="57" t="str">
        <f>IFERROR(SMALL($G$2:$G$4870,ROWS($G$2:G47)),"")</f>
        <v/>
      </c>
    </row>
    <row r="48" spans="1:8" ht="15.75" thickBot="1" x14ac:dyDescent="0.3">
      <c r="A48" s="45" t="s">
        <v>277</v>
      </c>
      <c r="B48" s="46" t="str">
        <f>Table1[[#This Row],[Series]]&amp;Table1[[#This Row],[Competency Name]]</f>
        <v>0018HAZARDOUS MATERIALS</v>
      </c>
      <c r="C48" s="46" t="str">
        <f>IF(RIGHT(Table1[[#This Row],[Occupational Series]],5)="SECCM","SECCM",IF(OR(RIGHT(Table1[[#This Row],[Occupational Series]],1)="A",RIGHT(Table1[[#This Row],[Occupational Series]],1)="B",RIGHT(Table1[[#This Row],[Occupational Series]],1)="C"),"0301",RIGHT(Table1[[#This Row],[Occupational Series]],4)))</f>
        <v>0018</v>
      </c>
      <c r="D48" s="45" t="s">
        <v>1509</v>
      </c>
      <c r="E48" s="45" t="s">
        <v>1510</v>
      </c>
      <c r="F48" s="57">
        <f>ROWS($F$2:F48)</f>
        <v>47</v>
      </c>
      <c r="G48" s="57" t="str">
        <f>IF(ISNUMBER(SEARCH('Position Build'!$N$6,Table1[[#This Row],[Series]])),Table1[[#This Row],[Helper1]],"")</f>
        <v/>
      </c>
      <c r="H48" s="57" t="str">
        <f>IFERROR(SMALL($G$2:$G$4870,ROWS($G$2:G48)),"")</f>
        <v/>
      </c>
    </row>
    <row r="49" spans="1:8" ht="15.75" customHeight="1" thickBot="1" x14ac:dyDescent="0.3">
      <c r="A49" s="50" t="s">
        <v>277</v>
      </c>
      <c r="B49" s="46" t="str">
        <f>Table1[[#This Row],[Series]]&amp;Table1[[#This Row],[Competency Name]]</f>
        <v>0018HEALTH PHYSICS</v>
      </c>
      <c r="C49" s="46" t="str">
        <f>IF(RIGHT(Table1[[#This Row],[Occupational Series]],5)="SECCM","SECCM",IF(OR(RIGHT(Table1[[#This Row],[Occupational Series]],1)="A",RIGHT(Table1[[#This Row],[Occupational Series]],1)="B",RIGHT(Table1[[#This Row],[Occupational Series]],1)="C"),"0301",RIGHT(Table1[[#This Row],[Occupational Series]],4)))</f>
        <v>0018</v>
      </c>
      <c r="D49" s="50" t="s">
        <v>1511</v>
      </c>
      <c r="E49" s="51" t="s">
        <v>1512</v>
      </c>
      <c r="F49" s="57">
        <f>ROWS($F$2:F49)</f>
        <v>48</v>
      </c>
      <c r="G49" s="57" t="str">
        <f>IF(ISNUMBER(SEARCH('Position Build'!$N$6,Table1[[#This Row],[Series]])),Table1[[#This Row],[Helper1]],"")</f>
        <v/>
      </c>
      <c r="H49" s="57" t="str">
        <f>IFERROR(SMALL($G$2:$G$4870,ROWS($G$2:G49)),"")</f>
        <v/>
      </c>
    </row>
    <row r="50" spans="1:8" ht="39" thickBot="1" x14ac:dyDescent="0.3">
      <c r="A50" s="50" t="s">
        <v>277</v>
      </c>
      <c r="B50" s="46" t="str">
        <f>Table1[[#This Row],[Series]]&amp;Table1[[#This Row],[Competency Name]]</f>
        <v>0018INDUSTRIAL HYGIENE</v>
      </c>
      <c r="C50" s="46" t="str">
        <f>IF(RIGHT(Table1[[#This Row],[Occupational Series]],5)="SECCM","SECCM",IF(OR(RIGHT(Table1[[#This Row],[Occupational Series]],1)="A",RIGHT(Table1[[#This Row],[Occupational Series]],1)="B",RIGHT(Table1[[#This Row],[Occupational Series]],1)="C"),"0301",RIGHT(Table1[[#This Row],[Occupational Series]],4)))</f>
        <v>0018</v>
      </c>
      <c r="D50" s="50" t="s">
        <v>1513</v>
      </c>
      <c r="E50" s="51" t="s">
        <v>1514</v>
      </c>
      <c r="F50" s="57">
        <f>ROWS($F$2:F50)</f>
        <v>49</v>
      </c>
      <c r="G50" s="57" t="str">
        <f>IF(ISNUMBER(SEARCH('Position Build'!$N$6,Table1[[#This Row],[Series]])),Table1[[#This Row],[Helper1]],"")</f>
        <v/>
      </c>
      <c r="H50" s="57" t="str">
        <f>IFERROR(SMALL($G$2:$G$4870,ROWS($G$2:G50)),"")</f>
        <v/>
      </c>
    </row>
    <row r="51" spans="1:8" ht="15.75" customHeight="1" thickBot="1" x14ac:dyDescent="0.3">
      <c r="A51" s="50" t="s">
        <v>277</v>
      </c>
      <c r="B51" s="46" t="str">
        <f>Table1[[#This Row],[Series]]&amp;Table1[[#This Row],[Competency Name]]</f>
        <v>0018MISHAP/ACCIDENT INVESTIGATION</v>
      </c>
      <c r="C51" s="46" t="str">
        <f>IF(RIGHT(Table1[[#This Row],[Occupational Series]],5)="SECCM","SECCM",IF(OR(RIGHT(Table1[[#This Row],[Occupational Series]],1)="A",RIGHT(Table1[[#This Row],[Occupational Series]],1)="B",RIGHT(Table1[[#This Row],[Occupational Series]],1)="C"),"0301",RIGHT(Table1[[#This Row],[Occupational Series]],4)))</f>
        <v>0018</v>
      </c>
      <c r="D51" s="50" t="s">
        <v>1515</v>
      </c>
      <c r="E51" s="51" t="s">
        <v>1516</v>
      </c>
      <c r="F51" s="57">
        <f>ROWS($F$2:F51)</f>
        <v>50</v>
      </c>
      <c r="G51" s="57" t="str">
        <f>IF(ISNUMBER(SEARCH('Position Build'!$N$6,Table1[[#This Row],[Series]])),Table1[[#This Row],[Helper1]],"")</f>
        <v/>
      </c>
      <c r="H51" s="57" t="str">
        <f>IFERROR(SMALL($G$2:$G$4870,ROWS($G$2:G51)),"")</f>
        <v/>
      </c>
    </row>
    <row r="52" spans="1:8" ht="64.5" thickBot="1" x14ac:dyDescent="0.3">
      <c r="A52" s="50" t="s">
        <v>277</v>
      </c>
      <c r="B52" s="46" t="str">
        <f>Table1[[#This Row],[Series]]&amp;Table1[[#This Row],[Competency Name]]</f>
        <v>0018SAFETY AND HEALTH</v>
      </c>
      <c r="C52" s="46" t="str">
        <f>IF(RIGHT(Table1[[#This Row],[Occupational Series]],5)="SECCM","SECCM",IF(OR(RIGHT(Table1[[#This Row],[Occupational Series]],1)="A",RIGHT(Table1[[#This Row],[Occupational Series]],1)="B",RIGHT(Table1[[#This Row],[Occupational Series]],1)="C"),"0301",RIGHT(Table1[[#This Row],[Occupational Series]],4)))</f>
        <v>0018</v>
      </c>
      <c r="D52" s="50" t="s">
        <v>1517</v>
      </c>
      <c r="E52" s="51" t="s">
        <v>1518</v>
      </c>
      <c r="F52" s="57">
        <f>ROWS($F$2:F52)</f>
        <v>51</v>
      </c>
      <c r="G52" s="57" t="str">
        <f>IF(ISNUMBER(SEARCH('Position Build'!$N$6,Table1[[#This Row],[Series]])),Table1[[#This Row],[Helper1]],"")</f>
        <v/>
      </c>
      <c r="H52" s="57" t="str">
        <f>IFERROR(SMALL($G$2:$G$4870,ROWS($G$2:G52)),"")</f>
        <v/>
      </c>
    </row>
    <row r="53" spans="1:8" ht="15.75" customHeight="1" thickBot="1" x14ac:dyDescent="0.3">
      <c r="A53" s="50" t="s">
        <v>277</v>
      </c>
      <c r="B53" s="46" t="str">
        <f>Table1[[#This Row],[Series]]&amp;Table1[[#This Row],[Competency Name]]</f>
        <v>0018SAFETY ENGINEERING</v>
      </c>
      <c r="C53" s="46" t="str">
        <f>IF(RIGHT(Table1[[#This Row],[Occupational Series]],5)="SECCM","SECCM",IF(OR(RIGHT(Table1[[#This Row],[Occupational Series]],1)="A",RIGHT(Table1[[#This Row],[Occupational Series]],1)="B",RIGHT(Table1[[#This Row],[Occupational Series]],1)="C"),"0301",RIGHT(Table1[[#This Row],[Occupational Series]],4)))</f>
        <v>0018</v>
      </c>
      <c r="D53" s="50" t="s">
        <v>1519</v>
      </c>
      <c r="E53" s="51" t="s">
        <v>1520</v>
      </c>
      <c r="F53" s="57">
        <f>ROWS($F$2:F53)</f>
        <v>52</v>
      </c>
      <c r="G53" s="57" t="str">
        <f>IF(ISNUMBER(SEARCH('Position Build'!$N$6,Table1[[#This Row],[Series]])),Table1[[#This Row],[Helper1]],"")</f>
        <v/>
      </c>
      <c r="H53" s="57" t="str">
        <f>IFERROR(SMALL($G$2:$G$4870,ROWS($G$2:G53)),"")</f>
        <v/>
      </c>
    </row>
    <row r="54" spans="1:8" ht="39" thickBot="1" x14ac:dyDescent="0.3">
      <c r="A54" s="50" t="s">
        <v>277</v>
      </c>
      <c r="B54" s="46" t="str">
        <f>Table1[[#This Row],[Series]]&amp;Table1[[#This Row],[Competency Name]]</f>
        <v>0018SAFETY AND OCCUPATIONAL HEALTH (SOH) HAZARD IDENTIFICATION</v>
      </c>
      <c r="C54" s="46" t="str">
        <f>IF(RIGHT(Table1[[#This Row],[Occupational Series]],5)="SECCM","SECCM",IF(OR(RIGHT(Table1[[#This Row],[Occupational Series]],1)="A",RIGHT(Table1[[#This Row],[Occupational Series]],1)="B",RIGHT(Table1[[#This Row],[Occupational Series]],1)="C"),"0301",RIGHT(Table1[[#This Row],[Occupational Series]],4)))</f>
        <v>0018</v>
      </c>
      <c r="D54" s="50" t="s">
        <v>1521</v>
      </c>
      <c r="E54" s="51" t="s">
        <v>1522</v>
      </c>
      <c r="F54" s="57">
        <f>ROWS($F$2:F54)</f>
        <v>53</v>
      </c>
      <c r="G54" s="57" t="str">
        <f>IF(ISNUMBER(SEARCH('Position Build'!$N$6,Table1[[#This Row],[Series]])),Table1[[#This Row],[Helper1]],"")</f>
        <v/>
      </c>
      <c r="H54" s="57" t="str">
        <f>IFERROR(SMALL($G$2:$G$4870,ROWS($G$2:G54)),"")</f>
        <v/>
      </c>
    </row>
    <row r="55" spans="1:8" ht="15.75" customHeight="1" thickBot="1" x14ac:dyDescent="0.3">
      <c r="A55" s="50" t="s">
        <v>349</v>
      </c>
      <c r="B55" s="46" t="str">
        <f>Table1[[#This Row],[Series]]&amp;Table1[[#This Row],[Competency Name]]</f>
        <v>0019INFORMATION MANAGEMENT</v>
      </c>
      <c r="C55" s="46" t="str">
        <f>IF(RIGHT(Table1[[#This Row],[Occupational Series]],5)="SECCM","SECCM",IF(OR(RIGHT(Table1[[#This Row],[Occupational Series]],1)="A",RIGHT(Table1[[#This Row],[Occupational Series]],1)="B",RIGHT(Table1[[#This Row],[Occupational Series]],1)="C"),"0301",RIGHT(Table1[[#This Row],[Occupational Series]],4)))</f>
        <v>0019</v>
      </c>
      <c r="D55" s="50" t="s">
        <v>311</v>
      </c>
      <c r="E55" s="51" t="s">
        <v>312</v>
      </c>
      <c r="F55" s="57">
        <f>ROWS($F$2:F55)</f>
        <v>54</v>
      </c>
      <c r="G55" s="57" t="str">
        <f>IF(ISNUMBER(SEARCH('Position Build'!$N$6,Table1[[#This Row],[Series]])),Table1[[#This Row],[Helper1]],"")</f>
        <v/>
      </c>
      <c r="H55" s="57" t="str">
        <f>IFERROR(SMALL($G$2:$G$4870,ROWS($G$2:G55)),"")</f>
        <v/>
      </c>
    </row>
    <row r="56" spans="1:8" ht="26.25" thickBot="1" x14ac:dyDescent="0.3">
      <c r="A56" s="50" t="s">
        <v>349</v>
      </c>
      <c r="B56" s="46" t="str">
        <f>Table1[[#This Row],[Series]]&amp;Table1[[#This Row],[Competency Name]]</f>
        <v>0019COMPUTER LITERACY</v>
      </c>
      <c r="C56" s="46" t="str">
        <f>IF(RIGHT(Table1[[#This Row],[Occupational Series]],5)="SECCM","SECCM",IF(OR(RIGHT(Table1[[#This Row],[Occupational Series]],1)="A",RIGHT(Table1[[#This Row],[Occupational Series]],1)="B",RIGHT(Table1[[#This Row],[Occupational Series]],1)="C"),"0301",RIGHT(Table1[[#This Row],[Occupational Series]],4)))</f>
        <v>0019</v>
      </c>
      <c r="D56" s="50" t="s">
        <v>456</v>
      </c>
      <c r="E56" s="51" t="s">
        <v>457</v>
      </c>
      <c r="F56" s="57">
        <f>ROWS($F$2:F56)</f>
        <v>55</v>
      </c>
      <c r="G56" s="57" t="str">
        <f>IF(ISNUMBER(SEARCH('Position Build'!$N$6,Table1[[#This Row],[Series]])),Table1[[#This Row],[Helper1]],"")</f>
        <v/>
      </c>
      <c r="H56" s="57" t="str">
        <f>IFERROR(SMALL($G$2:$G$4870,ROWS($G$2:G56)),"")</f>
        <v/>
      </c>
    </row>
    <row r="57" spans="1:8" ht="15.75" customHeight="1" thickBot="1" x14ac:dyDescent="0.3">
      <c r="A57" s="50" t="s">
        <v>349</v>
      </c>
      <c r="B57" s="46" t="str">
        <f>Table1[[#This Row],[Series]]&amp;Table1[[#This Row],[Competency Name]]</f>
        <v>0019WRITTEN COMMUNICATION</v>
      </c>
      <c r="C57" s="46" t="str">
        <f>IF(RIGHT(Table1[[#This Row],[Occupational Series]],5)="SECCM","SECCM",IF(OR(RIGHT(Table1[[#This Row],[Occupational Series]],1)="A",RIGHT(Table1[[#This Row],[Occupational Series]],1)="B",RIGHT(Table1[[#This Row],[Occupational Series]],1)="C"),"0301",RIGHT(Table1[[#This Row],[Occupational Series]],4)))</f>
        <v>0019</v>
      </c>
      <c r="D57" s="50" t="s">
        <v>507</v>
      </c>
      <c r="E57" s="51" t="s">
        <v>508</v>
      </c>
      <c r="F57" s="57">
        <f>ROWS($F$2:F57)</f>
        <v>56</v>
      </c>
      <c r="G57" s="57" t="str">
        <f>IF(ISNUMBER(SEARCH('Position Build'!$N$6,Table1[[#This Row],[Series]])),Table1[[#This Row],[Helper1]],"")</f>
        <v/>
      </c>
      <c r="H57" s="57" t="str">
        <f>IFERROR(SMALL($G$2:$G$4870,ROWS($G$2:G57)),"")</f>
        <v/>
      </c>
    </row>
    <row r="58" spans="1:8" ht="39" thickBot="1" x14ac:dyDescent="0.3">
      <c r="A58" s="50" t="s">
        <v>349</v>
      </c>
      <c r="B58" s="46" t="str">
        <f>Table1[[#This Row],[Series]]&amp;Table1[[#This Row],[Competency Name]]</f>
        <v>0019ORAL COMMUNICATION</v>
      </c>
      <c r="C58" s="46" t="str">
        <f>IF(RIGHT(Table1[[#This Row],[Occupational Series]],5)="SECCM","SECCM",IF(OR(RIGHT(Table1[[#This Row],[Occupational Series]],1)="A",RIGHT(Table1[[#This Row],[Occupational Series]],1)="B",RIGHT(Table1[[#This Row],[Occupational Series]],1)="C"),"0301",RIGHT(Table1[[#This Row],[Occupational Series]],4)))</f>
        <v>0019</v>
      </c>
      <c r="D58" s="50" t="s">
        <v>537</v>
      </c>
      <c r="E58" s="51" t="s">
        <v>538</v>
      </c>
      <c r="F58" s="57">
        <f>ROWS($F$2:F58)</f>
        <v>57</v>
      </c>
      <c r="G58" s="57" t="str">
        <f>IF(ISNUMBER(SEARCH('Position Build'!$N$6,Table1[[#This Row],[Series]])),Table1[[#This Row],[Helper1]],"")</f>
        <v/>
      </c>
      <c r="H58" s="57" t="str">
        <f>IFERROR(SMALL($G$2:$G$4870,ROWS($G$2:G58)),"")</f>
        <v/>
      </c>
    </row>
    <row r="59" spans="1:8" ht="15.75" customHeight="1" thickBot="1" x14ac:dyDescent="0.3">
      <c r="A59" s="50" t="s">
        <v>349</v>
      </c>
      <c r="B59" s="46" t="str">
        <f>Table1[[#This Row],[Series]]&amp;Table1[[#This Row],[Competency Name]]</f>
        <v>0019DEVELOPING OTHERS</v>
      </c>
      <c r="C59" s="46" t="str">
        <f>IF(RIGHT(Table1[[#This Row],[Occupational Series]],5)="SECCM","SECCM",IF(OR(RIGHT(Table1[[#This Row],[Occupational Series]],1)="A",RIGHT(Table1[[#This Row],[Occupational Series]],1)="B",RIGHT(Table1[[#This Row],[Occupational Series]],1)="C"),"0301",RIGHT(Table1[[#This Row],[Occupational Series]],4)))</f>
        <v>0019</v>
      </c>
      <c r="D59" s="50" t="s">
        <v>585</v>
      </c>
      <c r="E59" s="51" t="s">
        <v>586</v>
      </c>
      <c r="F59" s="57">
        <f>ROWS($F$2:F59)</f>
        <v>58</v>
      </c>
      <c r="G59" s="57" t="str">
        <f>IF(ISNUMBER(SEARCH('Position Build'!$N$6,Table1[[#This Row],[Series]])),Table1[[#This Row],[Helper1]],"")</f>
        <v/>
      </c>
      <c r="H59" s="57" t="str">
        <f>IFERROR(SMALL($G$2:$G$4870,ROWS($G$2:G59)),"")</f>
        <v/>
      </c>
    </row>
    <row r="60" spans="1:8" ht="39" thickBot="1" x14ac:dyDescent="0.3">
      <c r="A60" s="50" t="s">
        <v>349</v>
      </c>
      <c r="B60" s="46" t="str">
        <f>Table1[[#This Row],[Series]]&amp;Table1[[#This Row],[Competency Name]]</f>
        <v>0019MANAGING HUMAN RESOURCES</v>
      </c>
      <c r="C60" s="46" t="str">
        <f>IF(RIGHT(Table1[[#This Row],[Occupational Series]],5)="SECCM","SECCM",IF(OR(RIGHT(Table1[[#This Row],[Occupational Series]],1)="A",RIGHT(Table1[[#This Row],[Occupational Series]],1)="B",RIGHT(Table1[[#This Row],[Occupational Series]],1)="C"),"0301",RIGHT(Table1[[#This Row],[Occupational Series]],4)))</f>
        <v>0019</v>
      </c>
      <c r="D60" s="50" t="s">
        <v>590</v>
      </c>
      <c r="E60" s="51" t="s">
        <v>591</v>
      </c>
      <c r="F60" s="57">
        <f>ROWS($F$2:F60)</f>
        <v>59</v>
      </c>
      <c r="G60" s="57" t="str">
        <f>IF(ISNUMBER(SEARCH('Position Build'!$N$6,Table1[[#This Row],[Series]])),Table1[[#This Row],[Helper1]],"")</f>
        <v/>
      </c>
      <c r="H60" s="57" t="str">
        <f>IFERROR(SMALL($G$2:$G$4870,ROWS($G$2:G60)),"")</f>
        <v/>
      </c>
    </row>
    <row r="61" spans="1:8" ht="15.75" customHeight="1" thickBot="1" x14ac:dyDescent="0.3">
      <c r="A61" s="50" t="s">
        <v>349</v>
      </c>
      <c r="B61" s="46" t="str">
        <f>Table1[[#This Row],[Series]]&amp;Table1[[#This Row],[Competency Name]]</f>
        <v>0019COMPLIANCE AND ENFORCEMENT</v>
      </c>
      <c r="C61" s="46" t="str">
        <f>IF(RIGHT(Table1[[#This Row],[Occupational Series]],5)="SECCM","SECCM",IF(OR(RIGHT(Table1[[#This Row],[Occupational Series]],1)="A",RIGHT(Table1[[#This Row],[Occupational Series]],1)="B",RIGHT(Table1[[#This Row],[Occupational Series]],1)="C"),"0301",RIGHT(Table1[[#This Row],[Occupational Series]],4)))</f>
        <v>0019</v>
      </c>
      <c r="D61" s="50" t="s">
        <v>950</v>
      </c>
      <c r="E61" s="51" t="s">
        <v>951</v>
      </c>
      <c r="F61" s="57">
        <f>ROWS($F$2:F61)</f>
        <v>60</v>
      </c>
      <c r="G61" s="57" t="str">
        <f>IF(ISNUMBER(SEARCH('Position Build'!$N$6,Table1[[#This Row],[Series]])),Table1[[#This Row],[Helper1]],"")</f>
        <v/>
      </c>
      <c r="H61" s="57" t="str">
        <f>IFERROR(SMALL($G$2:$G$4870,ROWS($G$2:G61)),"")</f>
        <v/>
      </c>
    </row>
    <row r="62" spans="1:8" ht="39" thickBot="1" x14ac:dyDescent="0.3">
      <c r="A62" s="50" t="s">
        <v>349</v>
      </c>
      <c r="B62" s="46" t="str">
        <f>Table1[[#This Row],[Series]]&amp;Table1[[#This Row],[Competency Name]]</f>
        <v>0019CLERICAL SUPPORT FUNCTIONS</v>
      </c>
      <c r="C62" s="46" t="str">
        <f>IF(RIGHT(Table1[[#This Row],[Occupational Series]],5)="SECCM","SECCM",IF(OR(RIGHT(Table1[[#This Row],[Occupational Series]],1)="A",RIGHT(Table1[[#This Row],[Occupational Series]],1)="B",RIGHT(Table1[[#This Row],[Occupational Series]],1)="C"),"0301",RIGHT(Table1[[#This Row],[Occupational Series]],4)))</f>
        <v>0019</v>
      </c>
      <c r="D62" s="50" t="s">
        <v>993</v>
      </c>
      <c r="E62" s="51" t="s">
        <v>994</v>
      </c>
      <c r="F62" s="57">
        <f>ROWS($F$2:F62)</f>
        <v>61</v>
      </c>
      <c r="G62" s="57" t="str">
        <f>IF(ISNUMBER(SEARCH('Position Build'!$N$6,Table1[[#This Row],[Series]])),Table1[[#This Row],[Helper1]],"")</f>
        <v/>
      </c>
      <c r="H62" s="57" t="str">
        <f>IFERROR(SMALL($G$2:$G$4870,ROWS($G$2:G62)),"")</f>
        <v/>
      </c>
    </row>
    <row r="63" spans="1:8" ht="15.75" customHeight="1" thickBot="1" x14ac:dyDescent="0.3">
      <c r="A63" s="50" t="s">
        <v>349</v>
      </c>
      <c r="B63" s="46" t="str">
        <f>Table1[[#This Row],[Series]]&amp;Table1[[#This Row],[Competency Name]]</f>
        <v>0019ANALYTICAL TECHNIQUES</v>
      </c>
      <c r="C63" s="46" t="str">
        <f>IF(RIGHT(Table1[[#This Row],[Occupational Series]],5)="SECCM","SECCM",IF(OR(RIGHT(Table1[[#This Row],[Occupational Series]],1)="A",RIGHT(Table1[[#This Row],[Occupational Series]],1)="B",RIGHT(Table1[[#This Row],[Occupational Series]],1)="C"),"0301",RIGHT(Table1[[#This Row],[Occupational Series]],4)))</f>
        <v>0019</v>
      </c>
      <c r="D63" s="50" t="s">
        <v>1131</v>
      </c>
      <c r="E63" s="51" t="s">
        <v>1132</v>
      </c>
      <c r="F63" s="57">
        <f>ROWS($F$2:F63)</f>
        <v>62</v>
      </c>
      <c r="G63" s="57" t="str">
        <f>IF(ISNUMBER(SEARCH('Position Build'!$N$6,Table1[[#This Row],[Series]])),Table1[[#This Row],[Helper1]],"")</f>
        <v/>
      </c>
      <c r="H63" s="57" t="str">
        <f>IFERROR(SMALL($G$2:$G$4870,ROWS($G$2:G63)),"")</f>
        <v/>
      </c>
    </row>
    <row r="64" spans="1:8" ht="39" thickBot="1" x14ac:dyDescent="0.3">
      <c r="A64" s="50" t="s">
        <v>349</v>
      </c>
      <c r="B64" s="46" t="str">
        <f>Table1[[#This Row],[Series]]&amp;Table1[[#This Row],[Competency Name]]</f>
        <v>0019REPORTING AND RECOMMENDATIONS</v>
      </c>
      <c r="C64" s="46" t="str">
        <f>IF(RIGHT(Table1[[#This Row],[Occupational Series]],5)="SECCM","SECCM",IF(OR(RIGHT(Table1[[#This Row],[Occupational Series]],1)="A",RIGHT(Table1[[#This Row],[Occupational Series]],1)="B",RIGHT(Table1[[#This Row],[Occupational Series]],1)="C"),"0301",RIGHT(Table1[[#This Row],[Occupational Series]],4)))</f>
        <v>0019</v>
      </c>
      <c r="D64" s="50" t="s">
        <v>1141</v>
      </c>
      <c r="E64" s="51" t="s">
        <v>1142</v>
      </c>
      <c r="F64" s="57">
        <f>ROWS($F$2:F64)</f>
        <v>63</v>
      </c>
      <c r="G64" s="57" t="str">
        <f>IF(ISNUMBER(SEARCH('Position Build'!$N$6,Table1[[#This Row],[Series]])),Table1[[#This Row],[Helper1]],"")</f>
        <v/>
      </c>
      <c r="H64" s="57" t="str">
        <f>IFERROR(SMALL($G$2:$G$4870,ROWS($G$2:G64)),"")</f>
        <v/>
      </c>
    </row>
    <row r="65" spans="1:8" ht="15.75" customHeight="1" thickBot="1" x14ac:dyDescent="0.3">
      <c r="A65" s="50" t="s">
        <v>349</v>
      </c>
      <c r="B65" s="46" t="str">
        <f>Table1[[#This Row],[Series]]&amp;Table1[[#This Row],[Competency Name]]</f>
        <v>0019SAFETY PROGRAM SUPPORT</v>
      </c>
      <c r="C65" s="46" t="str">
        <f>IF(RIGHT(Table1[[#This Row],[Occupational Series]],5)="SECCM","SECCM",IF(OR(RIGHT(Table1[[#This Row],[Occupational Series]],1)="A",RIGHT(Table1[[#This Row],[Occupational Series]],1)="B",RIGHT(Table1[[#This Row],[Occupational Series]],1)="C"),"0301",RIGHT(Table1[[#This Row],[Occupational Series]],4)))</f>
        <v>0019</v>
      </c>
      <c r="D65" s="50" t="s">
        <v>1819</v>
      </c>
      <c r="E65" s="51" t="s">
        <v>1820</v>
      </c>
      <c r="F65" s="57">
        <f>ROWS($F$2:F65)</f>
        <v>64</v>
      </c>
      <c r="G65" s="57" t="str">
        <f>IF(ISNUMBER(SEARCH('Position Build'!$N$6,Table1[[#This Row],[Series]])),Table1[[#This Row],[Helper1]],"")</f>
        <v/>
      </c>
      <c r="H65" s="57" t="str">
        <f>IFERROR(SMALL($G$2:$G$4870,ROWS($G$2:G65)),"")</f>
        <v/>
      </c>
    </row>
    <row r="66" spans="1:8" ht="15.75" thickBot="1" x14ac:dyDescent="0.3">
      <c r="A66" s="45" t="s">
        <v>426</v>
      </c>
      <c r="B66" s="46" t="str">
        <f>Table1[[#This Row],[Series]]&amp;Table1[[#This Row],[Competency Name]]</f>
        <v>0020CUSTOMER SERVICE</v>
      </c>
      <c r="C66" s="46" t="str">
        <f>IF(RIGHT(Table1[[#This Row],[Occupational Series]],5)="SECCM","SECCM",IF(OR(RIGHT(Table1[[#This Row],[Occupational Series]],1)="A",RIGHT(Table1[[#This Row],[Occupational Series]],1)="B",RIGHT(Table1[[#This Row],[Occupational Series]],1)="C"),"0301",RIGHT(Table1[[#This Row],[Occupational Series]],4)))</f>
        <v>0020</v>
      </c>
      <c r="D66" s="45" t="s">
        <v>418</v>
      </c>
      <c r="E66" s="45" t="s">
        <v>419</v>
      </c>
      <c r="F66" s="57">
        <f>ROWS($F$2:F66)</f>
        <v>65</v>
      </c>
      <c r="G66" s="57" t="str">
        <f>IF(ISNUMBER(SEARCH('Position Build'!$N$6,Table1[[#This Row],[Series]])),Table1[[#This Row],[Helper1]],"")</f>
        <v/>
      </c>
      <c r="H66" s="57" t="str">
        <f>IFERROR(SMALL($G$2:$G$4870,ROWS($G$2:G66)),"")</f>
        <v/>
      </c>
    </row>
    <row r="67" spans="1:8" ht="15.75" customHeight="1" thickBot="1" x14ac:dyDescent="0.3">
      <c r="A67" s="50" t="s">
        <v>426</v>
      </c>
      <c r="B67" s="46" t="str">
        <f>Table1[[#This Row],[Series]]&amp;Table1[[#This Row],[Competency Name]]</f>
        <v>0020FINANCIAL MANAGEMENT</v>
      </c>
      <c r="C67" s="46" t="str">
        <f>IF(RIGHT(Table1[[#This Row],[Occupational Series]],5)="SECCM","SECCM",IF(OR(RIGHT(Table1[[#This Row],[Occupational Series]],1)="A",RIGHT(Table1[[#This Row],[Occupational Series]],1)="B",RIGHT(Table1[[#This Row],[Occupational Series]],1)="C"),"0301",RIGHT(Table1[[#This Row],[Occupational Series]],4)))</f>
        <v>0020</v>
      </c>
      <c r="D67" s="50" t="s">
        <v>438</v>
      </c>
      <c r="E67" s="51" t="s">
        <v>439</v>
      </c>
      <c r="F67" s="57">
        <f>ROWS($F$2:F67)</f>
        <v>66</v>
      </c>
      <c r="G67" s="57" t="str">
        <f>IF(ISNUMBER(SEARCH('Position Build'!$N$6,Table1[[#This Row],[Series]])),Table1[[#This Row],[Helper1]],"")</f>
        <v/>
      </c>
      <c r="H67" s="57" t="str">
        <f>IFERROR(SMALL($G$2:$G$4870,ROWS($G$2:G67)),"")</f>
        <v/>
      </c>
    </row>
    <row r="68" spans="1:8" ht="26.25" thickBot="1" x14ac:dyDescent="0.3">
      <c r="A68" s="50" t="s">
        <v>426</v>
      </c>
      <c r="B68" s="46" t="str">
        <f>Table1[[#This Row],[Series]]&amp;Table1[[#This Row],[Competency Name]]</f>
        <v>0020COMPUTER LITERACY</v>
      </c>
      <c r="C68" s="46" t="str">
        <f>IF(RIGHT(Table1[[#This Row],[Occupational Series]],5)="SECCM","SECCM",IF(OR(RIGHT(Table1[[#This Row],[Occupational Series]],1)="A",RIGHT(Table1[[#This Row],[Occupational Series]],1)="B",RIGHT(Table1[[#This Row],[Occupational Series]],1)="C"),"0301",RIGHT(Table1[[#This Row],[Occupational Series]],4)))</f>
        <v>0020</v>
      </c>
      <c r="D68" s="50" t="s">
        <v>456</v>
      </c>
      <c r="E68" s="51" t="s">
        <v>457</v>
      </c>
      <c r="F68" s="57">
        <f>ROWS($F$2:F68)</f>
        <v>67</v>
      </c>
      <c r="G68" s="57" t="str">
        <f>IF(ISNUMBER(SEARCH('Position Build'!$N$6,Table1[[#This Row],[Series]])),Table1[[#This Row],[Helper1]],"")</f>
        <v/>
      </c>
      <c r="H68" s="57" t="str">
        <f>IFERROR(SMALL($G$2:$G$4870,ROWS($G$2:G68)),"")</f>
        <v/>
      </c>
    </row>
    <row r="69" spans="1:8" ht="15.75" customHeight="1" thickBot="1" x14ac:dyDescent="0.3">
      <c r="A69" s="45" t="s">
        <v>426</v>
      </c>
      <c r="B69" s="46" t="str">
        <f>Table1[[#This Row],[Series]]&amp;Table1[[#This Row],[Competency Name]]</f>
        <v>0020PARTNERING</v>
      </c>
      <c r="C69" s="46" t="str">
        <f>IF(RIGHT(Table1[[#This Row],[Occupational Series]],5)="SECCM","SECCM",IF(OR(RIGHT(Table1[[#This Row],[Occupational Series]],1)="A",RIGHT(Table1[[#This Row],[Occupational Series]],1)="B",RIGHT(Table1[[#This Row],[Occupational Series]],1)="C"),"0301",RIGHT(Table1[[#This Row],[Occupational Series]],4)))</f>
        <v>0020</v>
      </c>
      <c r="D69" s="45" t="s">
        <v>491</v>
      </c>
      <c r="E69" s="45" t="s">
        <v>492</v>
      </c>
      <c r="F69" s="57">
        <f>ROWS($F$2:F69)</f>
        <v>68</v>
      </c>
      <c r="G69" s="57" t="str">
        <f>IF(ISNUMBER(SEARCH('Position Build'!$N$6,Table1[[#This Row],[Series]])),Table1[[#This Row],[Helper1]],"")</f>
        <v/>
      </c>
      <c r="H69" s="57" t="str">
        <f>IFERROR(SMALL($G$2:$G$4870,ROWS($G$2:G69)),"")</f>
        <v/>
      </c>
    </row>
    <row r="70" spans="1:8" ht="39" thickBot="1" x14ac:dyDescent="0.3">
      <c r="A70" s="50" t="s">
        <v>426</v>
      </c>
      <c r="B70" s="46" t="str">
        <f>Table1[[#This Row],[Series]]&amp;Table1[[#This Row],[Competency Name]]</f>
        <v>0020WRITTEN COMMUNICATION</v>
      </c>
      <c r="C70" s="46" t="str">
        <f>IF(RIGHT(Table1[[#This Row],[Occupational Series]],5)="SECCM","SECCM",IF(OR(RIGHT(Table1[[#This Row],[Occupational Series]],1)="A",RIGHT(Table1[[#This Row],[Occupational Series]],1)="B",RIGHT(Table1[[#This Row],[Occupational Series]],1)="C"),"0301",RIGHT(Table1[[#This Row],[Occupational Series]],4)))</f>
        <v>0020</v>
      </c>
      <c r="D70" s="50" t="s">
        <v>507</v>
      </c>
      <c r="E70" s="51" t="s">
        <v>508</v>
      </c>
      <c r="F70" s="57">
        <f>ROWS($F$2:F70)</f>
        <v>69</v>
      </c>
      <c r="G70" s="57" t="str">
        <f>IF(ISNUMBER(SEARCH('Position Build'!$N$6,Table1[[#This Row],[Series]])),Table1[[#This Row],[Helper1]],"")</f>
        <v/>
      </c>
      <c r="H70" s="57" t="str">
        <f>IFERROR(SMALL($G$2:$G$4870,ROWS($G$2:G70)),"")</f>
        <v/>
      </c>
    </row>
    <row r="71" spans="1:8" ht="15.75" customHeight="1" thickBot="1" x14ac:dyDescent="0.3">
      <c r="A71" s="50" t="s">
        <v>426</v>
      </c>
      <c r="B71" s="46" t="str">
        <f>Table1[[#This Row],[Series]]&amp;Table1[[#This Row],[Competency Name]]</f>
        <v>0020ORAL COMMUNICATION</v>
      </c>
      <c r="C71" s="46" t="str">
        <f>IF(RIGHT(Table1[[#This Row],[Occupational Series]],5)="SECCM","SECCM",IF(OR(RIGHT(Table1[[#This Row],[Occupational Series]],1)="A",RIGHT(Table1[[#This Row],[Occupational Series]],1)="B",RIGHT(Table1[[#This Row],[Occupational Series]],1)="C"),"0301",RIGHT(Table1[[#This Row],[Occupational Series]],4)))</f>
        <v>0020</v>
      </c>
      <c r="D71" s="50" t="s">
        <v>537</v>
      </c>
      <c r="E71" s="51" t="s">
        <v>538</v>
      </c>
      <c r="F71" s="57">
        <f>ROWS($F$2:F71)</f>
        <v>70</v>
      </c>
      <c r="G71" s="57" t="str">
        <f>IF(ISNUMBER(SEARCH('Position Build'!$N$6,Table1[[#This Row],[Series]])),Table1[[#This Row],[Helper1]],"")</f>
        <v/>
      </c>
      <c r="H71" s="57" t="str">
        <f>IFERROR(SMALL($G$2:$G$4870,ROWS($G$2:G71)),"")</f>
        <v/>
      </c>
    </row>
    <row r="72" spans="1:8" ht="64.5" thickBot="1" x14ac:dyDescent="0.3">
      <c r="A72" s="50" t="s">
        <v>426</v>
      </c>
      <c r="B72" s="46" t="str">
        <f>Table1[[#This Row],[Series]]&amp;Table1[[#This Row],[Competency Name]]</f>
        <v>0020ACCOUNTABILITY</v>
      </c>
      <c r="C72" s="46" t="str">
        <f>IF(RIGHT(Table1[[#This Row],[Occupational Series]],5)="SECCM","SECCM",IF(OR(RIGHT(Table1[[#This Row],[Occupational Series]],1)="A",RIGHT(Table1[[#This Row],[Occupational Series]],1)="B",RIGHT(Table1[[#This Row],[Occupational Series]],1)="C"),"0301",RIGHT(Table1[[#This Row],[Occupational Series]],4)))</f>
        <v>0020</v>
      </c>
      <c r="D72" s="50" t="s">
        <v>579</v>
      </c>
      <c r="E72" s="51" t="s">
        <v>580</v>
      </c>
      <c r="F72" s="57">
        <f>ROWS($F$2:F72)</f>
        <v>71</v>
      </c>
      <c r="G72" s="57" t="str">
        <f>IF(ISNUMBER(SEARCH('Position Build'!$N$6,Table1[[#This Row],[Series]])),Table1[[#This Row],[Helper1]],"")</f>
        <v/>
      </c>
      <c r="H72" s="57" t="str">
        <f>IFERROR(SMALL($G$2:$G$4870,ROWS($G$2:G72)),"")</f>
        <v/>
      </c>
    </row>
    <row r="73" spans="1:8" ht="15.75" customHeight="1" thickBot="1" x14ac:dyDescent="0.3">
      <c r="A73" s="50" t="s">
        <v>426</v>
      </c>
      <c r="B73" s="46" t="str">
        <f>Table1[[#This Row],[Series]]&amp;Table1[[#This Row],[Competency Name]]</f>
        <v>0020MANAGING HUMAN RESOURCES</v>
      </c>
      <c r="C73" s="46" t="str">
        <f>IF(RIGHT(Table1[[#This Row],[Occupational Series]],5)="SECCM","SECCM",IF(OR(RIGHT(Table1[[#This Row],[Occupational Series]],1)="A",RIGHT(Table1[[#This Row],[Occupational Series]],1)="B",RIGHT(Table1[[#This Row],[Occupational Series]],1)="C"),"0301",RIGHT(Table1[[#This Row],[Occupational Series]],4)))</f>
        <v>0020</v>
      </c>
      <c r="D73" s="50" t="s">
        <v>590</v>
      </c>
      <c r="E73" s="51" t="s">
        <v>591</v>
      </c>
      <c r="F73" s="57">
        <f>ROWS($F$2:F73)</f>
        <v>72</v>
      </c>
      <c r="G73" s="57" t="str">
        <f>IF(ISNUMBER(SEARCH('Position Build'!$N$6,Table1[[#This Row],[Series]])),Table1[[#This Row],[Helper1]],"")</f>
        <v/>
      </c>
      <c r="H73" s="57" t="str">
        <f>IFERROR(SMALL($G$2:$G$4870,ROWS($G$2:G73)),"")</f>
        <v/>
      </c>
    </row>
    <row r="74" spans="1:8" ht="51.75" thickBot="1" x14ac:dyDescent="0.3">
      <c r="A74" s="50" t="s">
        <v>426</v>
      </c>
      <c r="B74" s="46" t="str">
        <f>Table1[[#This Row],[Series]]&amp;Table1[[#This Row],[Competency Name]]</f>
        <v>0020PROBLEM SOLVING</v>
      </c>
      <c r="C74" s="46" t="str">
        <f>IF(RIGHT(Table1[[#This Row],[Occupational Series]],5)="SECCM","SECCM",IF(OR(RIGHT(Table1[[#This Row],[Occupational Series]],1)="A",RIGHT(Table1[[#This Row],[Occupational Series]],1)="B",RIGHT(Table1[[#This Row],[Occupational Series]],1)="C"),"0301",RIGHT(Table1[[#This Row],[Occupational Series]],4)))</f>
        <v>0020</v>
      </c>
      <c r="D74" s="50" t="s">
        <v>596</v>
      </c>
      <c r="E74" s="51" t="s">
        <v>597</v>
      </c>
      <c r="F74" s="57">
        <f>ROWS($F$2:F74)</f>
        <v>73</v>
      </c>
      <c r="G74" s="57" t="str">
        <f>IF(ISNUMBER(SEARCH('Position Build'!$N$6,Table1[[#This Row],[Series]])),Table1[[#This Row],[Helper1]],"")</f>
        <v/>
      </c>
      <c r="H74" s="57" t="str">
        <f>IFERROR(SMALL($G$2:$G$4870,ROWS($G$2:G74)),"")</f>
        <v/>
      </c>
    </row>
    <row r="75" spans="1:8" ht="15.75" customHeight="1" thickBot="1" x14ac:dyDescent="0.3">
      <c r="A75" s="50" t="s">
        <v>426</v>
      </c>
      <c r="B75" s="46" t="str">
        <f>Table1[[#This Row],[Series]]&amp;Table1[[#This Row],[Competency Name]]</f>
        <v>0020ENVIRONMENTAL CONSIDERATIONS AND DOCUMENTATION</v>
      </c>
      <c r="C75" s="46" t="str">
        <f>IF(RIGHT(Table1[[#This Row],[Occupational Series]],5)="SECCM","SECCM",IF(OR(RIGHT(Table1[[#This Row],[Occupational Series]],1)="A",RIGHT(Table1[[#This Row],[Occupational Series]],1)="B",RIGHT(Table1[[#This Row],[Occupational Series]],1)="C"),"0301",RIGHT(Table1[[#This Row],[Occupational Series]],4)))</f>
        <v>0020</v>
      </c>
      <c r="D75" s="50" t="s">
        <v>952</v>
      </c>
      <c r="E75" s="51" t="s">
        <v>953</v>
      </c>
      <c r="F75" s="57">
        <f>ROWS($F$2:F75)</f>
        <v>74</v>
      </c>
      <c r="G75" s="57" t="str">
        <f>IF(ISNUMBER(SEARCH('Position Build'!$N$6,Table1[[#This Row],[Series]])),Table1[[#This Row],[Helper1]],"")</f>
        <v/>
      </c>
      <c r="H75" s="57" t="str">
        <f>IFERROR(SMALL($G$2:$G$4870,ROWS($G$2:G75)),"")</f>
        <v/>
      </c>
    </row>
    <row r="76" spans="1:8" ht="15.75" thickBot="1" x14ac:dyDescent="0.3">
      <c r="A76" s="45" t="s">
        <v>426</v>
      </c>
      <c r="B76" s="46" t="str">
        <f>Table1[[#This Row],[Series]]&amp;Table1[[#This Row],[Competency Name]]</f>
        <v>0020RULEMAKING AND REGULATION</v>
      </c>
      <c r="C76" s="46" t="str">
        <f>IF(RIGHT(Table1[[#This Row],[Occupational Series]],5)="SECCM","SECCM",IF(OR(RIGHT(Table1[[#This Row],[Occupational Series]],1)="A",RIGHT(Table1[[#This Row],[Occupational Series]],1)="B",RIGHT(Table1[[#This Row],[Occupational Series]],1)="C"),"0301",RIGHT(Table1[[#This Row],[Occupational Series]],4)))</f>
        <v>0020</v>
      </c>
      <c r="D76" s="45" t="s">
        <v>958</v>
      </c>
      <c r="E76" s="45" t="s">
        <v>959</v>
      </c>
      <c r="F76" s="57">
        <f>ROWS($F$2:F76)</f>
        <v>75</v>
      </c>
      <c r="G76" s="57" t="str">
        <f>IF(ISNUMBER(SEARCH('Position Build'!$N$6,Table1[[#This Row],[Series]])),Table1[[#This Row],[Helper1]],"")</f>
        <v/>
      </c>
      <c r="H76" s="57" t="str">
        <f>IFERROR(SMALL($G$2:$G$4870,ROWS($G$2:G76)),"")</f>
        <v/>
      </c>
    </row>
    <row r="77" spans="1:8" ht="15.75" customHeight="1" thickBot="1" x14ac:dyDescent="0.3">
      <c r="A77" s="50" t="s">
        <v>426</v>
      </c>
      <c r="B77" s="46" t="str">
        <f>Table1[[#This Row],[Series]]&amp;Table1[[#This Row],[Competency Name]]</f>
        <v>0020DECISIVENESS</v>
      </c>
      <c r="C77" s="46" t="str">
        <f>IF(RIGHT(Table1[[#This Row],[Occupational Series]],5)="SECCM","SECCM",IF(OR(RIGHT(Table1[[#This Row],[Occupational Series]],1)="A",RIGHT(Table1[[#This Row],[Occupational Series]],1)="B",RIGHT(Table1[[#This Row],[Occupational Series]],1)="C"),"0301",RIGHT(Table1[[#This Row],[Occupational Series]],4)))</f>
        <v>0020</v>
      </c>
      <c r="D77" s="50" t="s">
        <v>1009</v>
      </c>
      <c r="E77" s="51" t="s">
        <v>1010</v>
      </c>
      <c r="F77" s="57">
        <f>ROWS($F$2:F77)</f>
        <v>76</v>
      </c>
      <c r="G77" s="57" t="str">
        <f>IF(ISNUMBER(SEARCH('Position Build'!$N$6,Table1[[#This Row],[Series]])),Table1[[#This Row],[Helper1]],"")</f>
        <v/>
      </c>
      <c r="H77" s="57" t="str">
        <f>IFERROR(SMALL($G$2:$G$4870,ROWS($G$2:G77)),"")</f>
        <v/>
      </c>
    </row>
    <row r="78" spans="1:8" ht="15.75" thickBot="1" x14ac:dyDescent="0.3">
      <c r="A78" s="45" t="s">
        <v>426</v>
      </c>
      <c r="B78" s="46" t="str">
        <f>Table1[[#This Row],[Series]]&amp;Table1[[#This Row],[Competency Name]]</f>
        <v>0020READING AND INTERPRETING REGULATIONS</v>
      </c>
      <c r="C78" s="46" t="str">
        <f>IF(RIGHT(Table1[[#This Row],[Occupational Series]],5)="SECCM","SECCM",IF(OR(RIGHT(Table1[[#This Row],[Occupational Series]],1)="A",RIGHT(Table1[[#This Row],[Occupational Series]],1)="B",RIGHT(Table1[[#This Row],[Occupational Series]],1)="C"),"0301",RIGHT(Table1[[#This Row],[Occupational Series]],4)))</f>
        <v>0020</v>
      </c>
      <c r="D78" s="45" t="s">
        <v>1015</v>
      </c>
      <c r="E78" s="45" t="s">
        <v>1016</v>
      </c>
      <c r="F78" s="57">
        <f>ROWS($F$2:F78)</f>
        <v>77</v>
      </c>
      <c r="G78" s="57" t="str">
        <f>IF(ISNUMBER(SEARCH('Position Build'!$N$6,Table1[[#This Row],[Series]])),Table1[[#This Row],[Helper1]],"")</f>
        <v/>
      </c>
      <c r="H78" s="57" t="str">
        <f>IFERROR(SMALL($G$2:$G$4870,ROWS($G$2:G78)),"")</f>
        <v/>
      </c>
    </row>
    <row r="79" spans="1:8" ht="15.75" customHeight="1" thickBot="1" x14ac:dyDescent="0.3">
      <c r="A79" s="50" t="s">
        <v>426</v>
      </c>
      <c r="B79" s="46" t="str">
        <f>Table1[[#This Row],[Series]]&amp;Table1[[#This Row],[Competency Name]]</f>
        <v>0020SURVEYS AND DATA COLLECTION</v>
      </c>
      <c r="C79" s="46" t="str">
        <f>IF(RIGHT(Table1[[#This Row],[Occupational Series]],5)="SECCM","SECCM",IF(OR(RIGHT(Table1[[#This Row],[Occupational Series]],1)="A",RIGHT(Table1[[#This Row],[Occupational Series]],1)="B",RIGHT(Table1[[#This Row],[Occupational Series]],1)="C"),"0301",RIGHT(Table1[[#This Row],[Occupational Series]],4)))</f>
        <v>0020</v>
      </c>
      <c r="D79" s="50" t="s">
        <v>1031</v>
      </c>
      <c r="E79" s="51" t="s">
        <v>1032</v>
      </c>
      <c r="F79" s="57">
        <f>ROWS($F$2:F79)</f>
        <v>78</v>
      </c>
      <c r="G79" s="57" t="str">
        <f>IF(ISNUMBER(SEARCH('Position Build'!$N$6,Table1[[#This Row],[Series]])),Table1[[#This Row],[Helper1]],"")</f>
        <v/>
      </c>
      <c r="H79" s="57" t="str">
        <f>IFERROR(SMALL($G$2:$G$4870,ROWS($G$2:G79)),"")</f>
        <v/>
      </c>
    </row>
    <row r="80" spans="1:8" ht="39" thickBot="1" x14ac:dyDescent="0.3">
      <c r="A80" s="50" t="s">
        <v>426</v>
      </c>
      <c r="B80" s="46" t="str">
        <f>Table1[[#This Row],[Series]]&amp;Table1[[#This Row],[Competency Name]]</f>
        <v>0020ANALYTICAL TECHNIQUES</v>
      </c>
      <c r="C80" s="46" t="str">
        <f>IF(RIGHT(Table1[[#This Row],[Occupational Series]],5)="SECCM","SECCM",IF(OR(RIGHT(Table1[[#This Row],[Occupational Series]],1)="A",RIGHT(Table1[[#This Row],[Occupational Series]],1)="B",RIGHT(Table1[[#This Row],[Occupational Series]],1)="C"),"0301",RIGHT(Table1[[#This Row],[Occupational Series]],4)))</f>
        <v>0020</v>
      </c>
      <c r="D80" s="50" t="s">
        <v>1131</v>
      </c>
      <c r="E80" s="51" t="s">
        <v>1132</v>
      </c>
      <c r="F80" s="57">
        <f>ROWS($F$2:F80)</f>
        <v>79</v>
      </c>
      <c r="G80" s="57" t="str">
        <f>IF(ISNUMBER(SEARCH('Position Build'!$N$6,Table1[[#This Row],[Series]])),Table1[[#This Row],[Helper1]],"")</f>
        <v/>
      </c>
      <c r="H80" s="57" t="str">
        <f>IFERROR(SMALL($G$2:$G$4870,ROWS($G$2:G80)),"")</f>
        <v/>
      </c>
    </row>
    <row r="81" spans="1:8" ht="15.75" customHeight="1" thickBot="1" x14ac:dyDescent="0.3">
      <c r="A81" s="45" t="s">
        <v>426</v>
      </c>
      <c r="B81" s="46" t="str">
        <f>Table1[[#This Row],[Series]]&amp;Table1[[#This Row],[Competency Name]]</f>
        <v>0020BUILDING AND CONSTRUCTION</v>
      </c>
      <c r="C81" s="46" t="str">
        <f>IF(RIGHT(Table1[[#This Row],[Occupational Series]],5)="SECCM","SECCM",IF(OR(RIGHT(Table1[[#This Row],[Occupational Series]],1)="A",RIGHT(Table1[[#This Row],[Occupational Series]],1)="B",RIGHT(Table1[[#This Row],[Occupational Series]],1)="C"),"0301",RIGHT(Table1[[#This Row],[Occupational Series]],4)))</f>
        <v>0020</v>
      </c>
      <c r="D81" s="45" t="s">
        <v>1133</v>
      </c>
      <c r="E81" s="45" t="s">
        <v>1134</v>
      </c>
      <c r="F81" s="57">
        <f>ROWS($F$2:F81)</f>
        <v>80</v>
      </c>
      <c r="G81" s="57" t="str">
        <f>IF(ISNUMBER(SEARCH('Position Build'!$N$6,Table1[[#This Row],[Series]])),Table1[[#This Row],[Helper1]],"")</f>
        <v/>
      </c>
      <c r="H81" s="57" t="str">
        <f>IFERROR(SMALL($G$2:$G$4870,ROWS($G$2:G81)),"")</f>
        <v/>
      </c>
    </row>
    <row r="82" spans="1:8" ht="26.25" thickBot="1" x14ac:dyDescent="0.3">
      <c r="A82" s="50" t="s">
        <v>426</v>
      </c>
      <c r="B82" s="46" t="str">
        <f>Table1[[#This Row],[Series]]&amp;Table1[[#This Row],[Competency Name]]</f>
        <v>0020DESIGN</v>
      </c>
      <c r="C82" s="46" t="str">
        <f>IF(RIGHT(Table1[[#This Row],[Occupational Series]],5)="SECCM","SECCM",IF(OR(RIGHT(Table1[[#This Row],[Occupational Series]],1)="A",RIGHT(Table1[[#This Row],[Occupational Series]],1)="B",RIGHT(Table1[[#This Row],[Occupational Series]],1)="C"),"0301",RIGHT(Table1[[#This Row],[Occupational Series]],4)))</f>
        <v>0020</v>
      </c>
      <c r="D82" s="50" t="s">
        <v>1135</v>
      </c>
      <c r="E82" s="51" t="s">
        <v>1136</v>
      </c>
      <c r="F82" s="57">
        <f>ROWS($F$2:F82)</f>
        <v>81</v>
      </c>
      <c r="G82" s="57" t="str">
        <f>IF(ISNUMBER(SEARCH('Position Build'!$N$6,Table1[[#This Row],[Series]])),Table1[[#This Row],[Helper1]],"")</f>
        <v/>
      </c>
      <c r="H82" s="57" t="str">
        <f>IFERROR(SMALL($G$2:$G$4870,ROWS($G$2:G82)),"")</f>
        <v/>
      </c>
    </row>
    <row r="83" spans="1:8" ht="15.75" customHeight="1" thickBot="1" x14ac:dyDescent="0.3">
      <c r="A83" s="50" t="s">
        <v>426</v>
      </c>
      <c r="B83" s="46" t="str">
        <f>Table1[[#This Row],[Series]]&amp;Table1[[#This Row],[Competency Name]]</f>
        <v>0020FACILITIES</v>
      </c>
      <c r="C83" s="46" t="str">
        <f>IF(RIGHT(Table1[[#This Row],[Occupational Series]],5)="SECCM","SECCM",IF(OR(RIGHT(Table1[[#This Row],[Occupational Series]],1)="A",RIGHT(Table1[[#This Row],[Occupational Series]],1)="B",RIGHT(Table1[[#This Row],[Occupational Series]],1)="C"),"0301",RIGHT(Table1[[#This Row],[Occupational Series]],4)))</f>
        <v>0020</v>
      </c>
      <c r="D83" s="50" t="s">
        <v>1137</v>
      </c>
      <c r="E83" s="51" t="s">
        <v>1138</v>
      </c>
      <c r="F83" s="57">
        <f>ROWS($F$2:F83)</f>
        <v>82</v>
      </c>
      <c r="G83" s="57" t="str">
        <f>IF(ISNUMBER(SEARCH('Position Build'!$N$6,Table1[[#This Row],[Series]])),Table1[[#This Row],[Helper1]],"")</f>
        <v/>
      </c>
      <c r="H83" s="57" t="str">
        <f>IFERROR(SMALL($G$2:$G$4870,ROWS($G$2:G83)),"")</f>
        <v/>
      </c>
    </row>
    <row r="84" spans="1:8" ht="39" thickBot="1" x14ac:dyDescent="0.3">
      <c r="A84" s="50" t="s">
        <v>426</v>
      </c>
      <c r="B84" s="46" t="str">
        <f>Table1[[#This Row],[Series]]&amp;Table1[[#This Row],[Competency Name]]</f>
        <v>0020PUBLIC PLANNING</v>
      </c>
      <c r="C84" s="46" t="str">
        <f>IF(RIGHT(Table1[[#This Row],[Occupational Series]],5)="SECCM","SECCM",IF(OR(RIGHT(Table1[[#This Row],[Occupational Series]],1)="A",RIGHT(Table1[[#This Row],[Occupational Series]],1)="B",RIGHT(Table1[[#This Row],[Occupational Series]],1)="C"),"0301",RIGHT(Table1[[#This Row],[Occupational Series]],4)))</f>
        <v>0020</v>
      </c>
      <c r="D84" s="50" t="s">
        <v>1139</v>
      </c>
      <c r="E84" s="51" t="s">
        <v>1140</v>
      </c>
      <c r="F84" s="57">
        <f>ROWS($F$2:F84)</f>
        <v>83</v>
      </c>
      <c r="G84" s="57" t="str">
        <f>IF(ISNUMBER(SEARCH('Position Build'!$N$6,Table1[[#This Row],[Series]])),Table1[[#This Row],[Helper1]],"")</f>
        <v/>
      </c>
      <c r="H84" s="57" t="str">
        <f>IFERROR(SMALL($G$2:$G$4870,ROWS($G$2:G84)),"")</f>
        <v/>
      </c>
    </row>
    <row r="85" spans="1:8" ht="15.75" customHeight="1" thickBot="1" x14ac:dyDescent="0.3">
      <c r="A85" s="50" t="s">
        <v>426</v>
      </c>
      <c r="B85" s="46" t="str">
        <f>Table1[[#This Row],[Series]]&amp;Table1[[#This Row],[Competency Name]]</f>
        <v>0020REPORTING AND RECOMMENDATIONS</v>
      </c>
      <c r="C85" s="46" t="str">
        <f>IF(RIGHT(Table1[[#This Row],[Occupational Series]],5)="SECCM","SECCM",IF(OR(RIGHT(Table1[[#This Row],[Occupational Series]],1)="A",RIGHT(Table1[[#This Row],[Occupational Series]],1)="B",RIGHT(Table1[[#This Row],[Occupational Series]],1)="C"),"0301",RIGHT(Table1[[#This Row],[Occupational Series]],4)))</f>
        <v>0020</v>
      </c>
      <c r="D85" s="50" t="s">
        <v>1141</v>
      </c>
      <c r="E85" s="51" t="s">
        <v>1142</v>
      </c>
      <c r="F85" s="57">
        <f>ROWS($F$2:F85)</f>
        <v>84</v>
      </c>
      <c r="G85" s="57" t="str">
        <f>IF(ISNUMBER(SEARCH('Position Build'!$N$6,Table1[[#This Row],[Series]])),Table1[[#This Row],[Helper1]],"")</f>
        <v/>
      </c>
      <c r="H85" s="57" t="str">
        <f>IFERROR(SMALL($G$2:$G$4870,ROWS($G$2:G85)),"")</f>
        <v/>
      </c>
    </row>
    <row r="86" spans="1:8" ht="26.25" thickBot="1" x14ac:dyDescent="0.3">
      <c r="A86" s="50" t="s">
        <v>426</v>
      </c>
      <c r="B86" s="46" t="str">
        <f>Table1[[#This Row],[Series]]&amp;Table1[[#This Row],[Competency Name]]</f>
        <v>0020COST - BENEFIT ANALYSIS</v>
      </c>
      <c r="C86" s="46" t="str">
        <f>IF(RIGHT(Table1[[#This Row],[Occupational Series]],5)="SECCM","SECCM",IF(OR(RIGHT(Table1[[#This Row],[Occupational Series]],1)="A",RIGHT(Table1[[#This Row],[Occupational Series]],1)="B",RIGHT(Table1[[#This Row],[Occupational Series]],1)="C"),"0301",RIGHT(Table1[[#This Row],[Occupational Series]],4)))</f>
        <v>0020</v>
      </c>
      <c r="D86" s="50" t="s">
        <v>1159</v>
      </c>
      <c r="E86" s="51" t="s">
        <v>1160</v>
      </c>
      <c r="F86" s="57">
        <f>ROWS($F$2:F86)</f>
        <v>85</v>
      </c>
      <c r="G86" s="57" t="str">
        <f>IF(ISNUMBER(SEARCH('Position Build'!$N$6,Table1[[#This Row],[Series]])),Table1[[#This Row],[Helper1]],"")</f>
        <v/>
      </c>
      <c r="H86" s="57" t="str">
        <f>IFERROR(SMALL($G$2:$G$4870,ROWS($G$2:G86)),"")</f>
        <v/>
      </c>
    </row>
    <row r="87" spans="1:8" ht="15.75" customHeight="1" thickBot="1" x14ac:dyDescent="0.3">
      <c r="A87" s="50" t="s">
        <v>339</v>
      </c>
      <c r="B87" s="46" t="str">
        <f>Table1[[#This Row],[Series]]&amp;Table1[[#This Row],[Competency Name]]</f>
        <v>0021INFORMATION MANAGEMENT</v>
      </c>
      <c r="C87" s="46" t="str">
        <f>IF(RIGHT(Table1[[#This Row],[Occupational Series]],5)="SECCM","SECCM",IF(OR(RIGHT(Table1[[#This Row],[Occupational Series]],1)="A",RIGHT(Table1[[#This Row],[Occupational Series]],1)="B",RIGHT(Table1[[#This Row],[Occupational Series]],1)="C"),"0301",RIGHT(Table1[[#This Row],[Occupational Series]],4)))</f>
        <v>0021</v>
      </c>
      <c r="D87" s="50" t="s">
        <v>311</v>
      </c>
      <c r="E87" s="51" t="s">
        <v>312</v>
      </c>
      <c r="F87" s="57">
        <f>ROWS($F$2:F87)</f>
        <v>86</v>
      </c>
      <c r="G87" s="57" t="str">
        <f>IF(ISNUMBER(SEARCH('Position Build'!$N$6,Table1[[#This Row],[Series]])),Table1[[#This Row],[Helper1]],"")</f>
        <v/>
      </c>
      <c r="H87" s="57" t="str">
        <f>IFERROR(SMALL($G$2:$G$4870,ROWS($G$2:G87)),"")</f>
        <v/>
      </c>
    </row>
    <row r="88" spans="1:8" ht="26.25" thickBot="1" x14ac:dyDescent="0.3">
      <c r="A88" s="50" t="s">
        <v>339</v>
      </c>
      <c r="B88" s="46" t="str">
        <f>Table1[[#This Row],[Series]]&amp;Table1[[#This Row],[Competency Name]]</f>
        <v>0021COMPUTER LITERACY</v>
      </c>
      <c r="C88" s="46" t="str">
        <f>IF(RIGHT(Table1[[#This Row],[Occupational Series]],5)="SECCM","SECCM",IF(OR(RIGHT(Table1[[#This Row],[Occupational Series]],1)="A",RIGHT(Table1[[#This Row],[Occupational Series]],1)="B",RIGHT(Table1[[#This Row],[Occupational Series]],1)="C"),"0301",RIGHT(Table1[[#This Row],[Occupational Series]],4)))</f>
        <v>0021</v>
      </c>
      <c r="D88" s="50" t="s">
        <v>456</v>
      </c>
      <c r="E88" s="51" t="s">
        <v>457</v>
      </c>
      <c r="F88" s="57">
        <f>ROWS($F$2:F88)</f>
        <v>87</v>
      </c>
      <c r="G88" s="57" t="str">
        <f>IF(ISNUMBER(SEARCH('Position Build'!$N$6,Table1[[#This Row],[Series]])),Table1[[#This Row],[Helper1]],"")</f>
        <v/>
      </c>
      <c r="H88" s="57" t="str">
        <f>IFERROR(SMALL($G$2:$G$4870,ROWS($G$2:G88)),"")</f>
        <v/>
      </c>
    </row>
    <row r="89" spans="1:8" ht="15.75" customHeight="1" thickBot="1" x14ac:dyDescent="0.3">
      <c r="A89" s="45" t="s">
        <v>339</v>
      </c>
      <c r="B89" s="46" t="str">
        <f>Table1[[#This Row],[Series]]&amp;Table1[[#This Row],[Competency Name]]</f>
        <v>0021PARTNERING</v>
      </c>
      <c r="C89" s="46" t="str">
        <f>IF(RIGHT(Table1[[#This Row],[Occupational Series]],5)="SECCM","SECCM",IF(OR(RIGHT(Table1[[#This Row],[Occupational Series]],1)="A",RIGHT(Table1[[#This Row],[Occupational Series]],1)="B",RIGHT(Table1[[#This Row],[Occupational Series]],1)="C"),"0301",RIGHT(Table1[[#This Row],[Occupational Series]],4)))</f>
        <v>0021</v>
      </c>
      <c r="D89" s="45" t="s">
        <v>491</v>
      </c>
      <c r="E89" s="45" t="s">
        <v>492</v>
      </c>
      <c r="F89" s="57">
        <f>ROWS($F$2:F89)</f>
        <v>88</v>
      </c>
      <c r="G89" s="57" t="str">
        <f>IF(ISNUMBER(SEARCH('Position Build'!$N$6,Table1[[#This Row],[Series]])),Table1[[#This Row],[Helper1]],"")</f>
        <v/>
      </c>
      <c r="H89" s="57" t="str">
        <f>IFERROR(SMALL($G$2:$G$4870,ROWS($G$2:G89)),"")</f>
        <v/>
      </c>
    </row>
    <row r="90" spans="1:8" ht="39" thickBot="1" x14ac:dyDescent="0.3">
      <c r="A90" s="50" t="s">
        <v>339</v>
      </c>
      <c r="B90" s="46" t="str">
        <f>Table1[[#This Row],[Series]]&amp;Table1[[#This Row],[Competency Name]]</f>
        <v>0021WRITTEN COMMUNICATION</v>
      </c>
      <c r="C90" s="46" t="str">
        <f>IF(RIGHT(Table1[[#This Row],[Occupational Series]],5)="SECCM","SECCM",IF(OR(RIGHT(Table1[[#This Row],[Occupational Series]],1)="A",RIGHT(Table1[[#This Row],[Occupational Series]],1)="B",RIGHT(Table1[[#This Row],[Occupational Series]],1)="C"),"0301",RIGHT(Table1[[#This Row],[Occupational Series]],4)))</f>
        <v>0021</v>
      </c>
      <c r="D90" s="50" t="s">
        <v>507</v>
      </c>
      <c r="E90" s="51" t="s">
        <v>508</v>
      </c>
      <c r="F90" s="57">
        <f>ROWS($F$2:F90)</f>
        <v>89</v>
      </c>
      <c r="G90" s="57" t="str">
        <f>IF(ISNUMBER(SEARCH('Position Build'!$N$6,Table1[[#This Row],[Series]])),Table1[[#This Row],[Helper1]],"")</f>
        <v/>
      </c>
      <c r="H90" s="57" t="str">
        <f>IFERROR(SMALL($G$2:$G$4870,ROWS($G$2:G90)),"")</f>
        <v/>
      </c>
    </row>
    <row r="91" spans="1:8" ht="15.75" customHeight="1" thickBot="1" x14ac:dyDescent="0.3">
      <c r="A91" s="50" t="s">
        <v>339</v>
      </c>
      <c r="B91" s="46" t="str">
        <f>Table1[[#This Row],[Series]]&amp;Table1[[#This Row],[Competency Name]]</f>
        <v>0021ORAL COMMUNICATION</v>
      </c>
      <c r="C91" s="46" t="str">
        <f>IF(RIGHT(Table1[[#This Row],[Occupational Series]],5)="SECCM","SECCM",IF(OR(RIGHT(Table1[[#This Row],[Occupational Series]],1)="A",RIGHT(Table1[[#This Row],[Occupational Series]],1)="B",RIGHT(Table1[[#This Row],[Occupational Series]],1)="C"),"0301",RIGHT(Table1[[#This Row],[Occupational Series]],4)))</f>
        <v>0021</v>
      </c>
      <c r="D91" s="50" t="s">
        <v>537</v>
      </c>
      <c r="E91" s="51" t="s">
        <v>538</v>
      </c>
      <c r="F91" s="57">
        <f>ROWS($F$2:F91)</f>
        <v>90</v>
      </c>
      <c r="G91" s="57" t="str">
        <f>IF(ISNUMBER(SEARCH('Position Build'!$N$6,Table1[[#This Row],[Series]])),Table1[[#This Row],[Helper1]],"")</f>
        <v/>
      </c>
      <c r="H91" s="57" t="str">
        <f>IFERROR(SMALL($G$2:$G$4870,ROWS($G$2:G91)),"")</f>
        <v/>
      </c>
    </row>
    <row r="92" spans="1:8" ht="26.25" thickBot="1" x14ac:dyDescent="0.3">
      <c r="A92" s="50" t="s">
        <v>339</v>
      </c>
      <c r="B92" s="46" t="str">
        <f>Table1[[#This Row],[Series]]&amp;Table1[[#This Row],[Competency Name]]</f>
        <v>0021FACILITIES</v>
      </c>
      <c r="C92" s="46" t="str">
        <f>IF(RIGHT(Table1[[#This Row],[Occupational Series]],5)="SECCM","SECCM",IF(OR(RIGHT(Table1[[#This Row],[Occupational Series]],1)="A",RIGHT(Table1[[#This Row],[Occupational Series]],1)="B",RIGHT(Table1[[#This Row],[Occupational Series]],1)="C"),"0301",RIGHT(Table1[[#This Row],[Occupational Series]],4)))</f>
        <v>0021</v>
      </c>
      <c r="D92" s="50" t="s">
        <v>1137</v>
      </c>
      <c r="E92" s="51" t="s">
        <v>1138</v>
      </c>
      <c r="F92" s="57">
        <f>ROWS($F$2:F92)</f>
        <v>91</v>
      </c>
      <c r="G92" s="57" t="str">
        <f>IF(ISNUMBER(SEARCH('Position Build'!$N$6,Table1[[#This Row],[Series]])),Table1[[#This Row],[Helper1]],"")</f>
        <v/>
      </c>
      <c r="H92" s="57" t="str">
        <f>IFERROR(SMALL($G$2:$G$4870,ROWS($G$2:G92)),"")</f>
        <v/>
      </c>
    </row>
    <row r="93" spans="1:8" ht="15.75" customHeight="1" thickBot="1" x14ac:dyDescent="0.3">
      <c r="A93" s="50" t="s">
        <v>339</v>
      </c>
      <c r="B93" s="46" t="str">
        <f>Table1[[#This Row],[Series]]&amp;Table1[[#This Row],[Competency Name]]</f>
        <v>0021PUBLIC PLANNING</v>
      </c>
      <c r="C93" s="46" t="str">
        <f>IF(RIGHT(Table1[[#This Row],[Occupational Series]],5)="SECCM","SECCM",IF(OR(RIGHT(Table1[[#This Row],[Occupational Series]],1)="A",RIGHT(Table1[[#This Row],[Occupational Series]],1)="B",RIGHT(Table1[[#This Row],[Occupational Series]],1)="C"),"0301",RIGHT(Table1[[#This Row],[Occupational Series]],4)))</f>
        <v>0021</v>
      </c>
      <c r="D93" s="50" t="s">
        <v>1139</v>
      </c>
      <c r="E93" s="51" t="s">
        <v>1140</v>
      </c>
      <c r="F93" s="57">
        <f>ROWS($F$2:F93)</f>
        <v>92</v>
      </c>
      <c r="G93" s="57" t="str">
        <f>IF(ISNUMBER(SEARCH('Position Build'!$N$6,Table1[[#This Row],[Series]])),Table1[[#This Row],[Helper1]],"")</f>
        <v/>
      </c>
      <c r="H93" s="57" t="str">
        <f>IFERROR(SMALL($G$2:$G$4870,ROWS($G$2:G93)),"")</f>
        <v/>
      </c>
    </row>
    <row r="94" spans="1:8" ht="26.25" thickBot="1" x14ac:dyDescent="0.3">
      <c r="A94" s="50" t="s">
        <v>340</v>
      </c>
      <c r="B94" s="46" t="str">
        <f>Table1[[#This Row],[Series]]&amp;Table1[[#This Row],[Competency Name]]</f>
        <v>0028INFORMATION MANAGEMENT</v>
      </c>
      <c r="C94" s="46" t="str">
        <f>IF(RIGHT(Table1[[#This Row],[Occupational Series]],5)="SECCM","SECCM",IF(OR(RIGHT(Table1[[#This Row],[Occupational Series]],1)="A",RIGHT(Table1[[#This Row],[Occupational Series]],1)="B",RIGHT(Table1[[#This Row],[Occupational Series]],1)="C"),"0301",RIGHT(Table1[[#This Row],[Occupational Series]],4)))</f>
        <v>0028</v>
      </c>
      <c r="D94" s="50" t="s">
        <v>311</v>
      </c>
      <c r="E94" s="51" t="s">
        <v>312</v>
      </c>
      <c r="F94" s="57">
        <f>ROWS($F$2:F94)</f>
        <v>93</v>
      </c>
      <c r="G94" s="57" t="str">
        <f>IF(ISNUMBER(SEARCH('Position Build'!$N$6,Table1[[#This Row],[Series]])),Table1[[#This Row],[Helper1]],"")</f>
        <v/>
      </c>
      <c r="H94" s="57" t="str">
        <f>IFERROR(SMALL($G$2:$G$4870,ROWS($G$2:G94)),"")</f>
        <v/>
      </c>
    </row>
    <row r="95" spans="1:8" ht="15.75" customHeight="1" thickBot="1" x14ac:dyDescent="0.3">
      <c r="A95" s="50" t="s">
        <v>340</v>
      </c>
      <c r="B95" s="46" t="str">
        <f>Table1[[#This Row],[Series]]&amp;Table1[[#This Row],[Competency Name]]</f>
        <v>0028FINANCIAL MANAGEMENT</v>
      </c>
      <c r="C95" s="46" t="str">
        <f>IF(RIGHT(Table1[[#This Row],[Occupational Series]],5)="SECCM","SECCM",IF(OR(RIGHT(Table1[[#This Row],[Occupational Series]],1)="A",RIGHT(Table1[[#This Row],[Occupational Series]],1)="B",RIGHT(Table1[[#This Row],[Occupational Series]],1)="C"),"0301",RIGHT(Table1[[#This Row],[Occupational Series]],4)))</f>
        <v>0028</v>
      </c>
      <c r="D95" s="50" t="s">
        <v>438</v>
      </c>
      <c r="E95" s="51" t="s">
        <v>439</v>
      </c>
      <c r="F95" s="57">
        <f>ROWS($F$2:F95)</f>
        <v>94</v>
      </c>
      <c r="G95" s="57" t="str">
        <f>IF(ISNUMBER(SEARCH('Position Build'!$N$6,Table1[[#This Row],[Series]])),Table1[[#This Row],[Helper1]],"")</f>
        <v/>
      </c>
      <c r="H95" s="57" t="str">
        <f>IFERROR(SMALL($G$2:$G$4870,ROWS($G$2:G95)),"")</f>
        <v/>
      </c>
    </row>
    <row r="96" spans="1:8" ht="26.25" thickBot="1" x14ac:dyDescent="0.3">
      <c r="A96" s="50" t="s">
        <v>340</v>
      </c>
      <c r="B96" s="46" t="str">
        <f>Table1[[#This Row],[Series]]&amp;Table1[[#This Row],[Competency Name]]</f>
        <v>0028COMPUTER LITERACY</v>
      </c>
      <c r="C96" s="46" t="str">
        <f>IF(RIGHT(Table1[[#This Row],[Occupational Series]],5)="SECCM","SECCM",IF(OR(RIGHT(Table1[[#This Row],[Occupational Series]],1)="A",RIGHT(Table1[[#This Row],[Occupational Series]],1)="B",RIGHT(Table1[[#This Row],[Occupational Series]],1)="C"),"0301",RIGHT(Table1[[#This Row],[Occupational Series]],4)))</f>
        <v>0028</v>
      </c>
      <c r="D96" s="50" t="s">
        <v>456</v>
      </c>
      <c r="E96" s="51" t="s">
        <v>457</v>
      </c>
      <c r="F96" s="57">
        <f>ROWS($F$2:F96)</f>
        <v>95</v>
      </c>
      <c r="G96" s="57" t="str">
        <f>IF(ISNUMBER(SEARCH('Position Build'!$N$6,Table1[[#This Row],[Series]])),Table1[[#This Row],[Helper1]],"")</f>
        <v/>
      </c>
      <c r="H96" s="57" t="str">
        <f>IFERROR(SMALL($G$2:$G$4870,ROWS($G$2:G96)),"")</f>
        <v/>
      </c>
    </row>
    <row r="97" spans="1:8" ht="15.75" customHeight="1" thickBot="1" x14ac:dyDescent="0.3">
      <c r="A97" s="45" t="s">
        <v>340</v>
      </c>
      <c r="B97" s="46" t="str">
        <f>Table1[[#This Row],[Series]]&amp;Table1[[#This Row],[Competency Name]]</f>
        <v>0028PARTNERING</v>
      </c>
      <c r="C97" s="46" t="str">
        <f>IF(RIGHT(Table1[[#This Row],[Occupational Series]],5)="SECCM","SECCM",IF(OR(RIGHT(Table1[[#This Row],[Occupational Series]],1)="A",RIGHT(Table1[[#This Row],[Occupational Series]],1)="B",RIGHT(Table1[[#This Row],[Occupational Series]],1)="C"),"0301",RIGHT(Table1[[#This Row],[Occupational Series]],4)))</f>
        <v>0028</v>
      </c>
      <c r="D97" s="45" t="s">
        <v>491</v>
      </c>
      <c r="E97" s="45" t="s">
        <v>492</v>
      </c>
      <c r="F97" s="57">
        <f>ROWS($F$2:F97)</f>
        <v>96</v>
      </c>
      <c r="G97" s="57" t="str">
        <f>IF(ISNUMBER(SEARCH('Position Build'!$N$6,Table1[[#This Row],[Series]])),Table1[[#This Row],[Helper1]],"")</f>
        <v/>
      </c>
      <c r="H97" s="57" t="str">
        <f>IFERROR(SMALL($G$2:$G$4870,ROWS($G$2:G97)),"")</f>
        <v/>
      </c>
    </row>
    <row r="98" spans="1:8" ht="39" thickBot="1" x14ac:dyDescent="0.3">
      <c r="A98" s="50" t="s">
        <v>340</v>
      </c>
      <c r="B98" s="46" t="str">
        <f>Table1[[#This Row],[Series]]&amp;Table1[[#This Row],[Competency Name]]</f>
        <v>0028ORAL COMMUNICATION</v>
      </c>
      <c r="C98" s="46" t="str">
        <f>IF(RIGHT(Table1[[#This Row],[Occupational Series]],5)="SECCM","SECCM",IF(OR(RIGHT(Table1[[#This Row],[Occupational Series]],1)="A",RIGHT(Table1[[#This Row],[Occupational Series]],1)="B",RIGHT(Table1[[#This Row],[Occupational Series]],1)="C"),"0301",RIGHT(Table1[[#This Row],[Occupational Series]],4)))</f>
        <v>0028</v>
      </c>
      <c r="D98" s="50" t="s">
        <v>537</v>
      </c>
      <c r="E98" s="51" t="s">
        <v>538</v>
      </c>
      <c r="F98" s="57">
        <f>ROWS($F$2:F98)</f>
        <v>97</v>
      </c>
      <c r="G98" s="57" t="str">
        <f>IF(ISNUMBER(SEARCH('Position Build'!$N$6,Table1[[#This Row],[Series]])),Table1[[#This Row],[Helper1]],"")</f>
        <v/>
      </c>
      <c r="H98" s="57" t="str">
        <f>IFERROR(SMALL($G$2:$G$4870,ROWS($G$2:G98)),"")</f>
        <v/>
      </c>
    </row>
    <row r="99" spans="1:8" ht="15.75" customHeight="1" thickBot="1" x14ac:dyDescent="0.3">
      <c r="A99" s="50" t="s">
        <v>340</v>
      </c>
      <c r="B99" s="46" t="str">
        <f>Table1[[#This Row],[Series]]&amp;Table1[[#This Row],[Competency Name]]</f>
        <v>0028DEVELOPING OTHERS</v>
      </c>
      <c r="C99" s="46" t="str">
        <f>IF(RIGHT(Table1[[#This Row],[Occupational Series]],5)="SECCM","SECCM",IF(OR(RIGHT(Table1[[#This Row],[Occupational Series]],1)="A",RIGHT(Table1[[#This Row],[Occupational Series]],1)="B",RIGHT(Table1[[#This Row],[Occupational Series]],1)="C"),"0301",RIGHT(Table1[[#This Row],[Occupational Series]],4)))</f>
        <v>0028</v>
      </c>
      <c r="D99" s="50" t="s">
        <v>585</v>
      </c>
      <c r="E99" s="51" t="s">
        <v>586</v>
      </c>
      <c r="F99" s="57">
        <f>ROWS($F$2:F99)</f>
        <v>98</v>
      </c>
      <c r="G99" s="57" t="str">
        <f>IF(ISNUMBER(SEARCH('Position Build'!$N$6,Table1[[#This Row],[Series]])),Table1[[#This Row],[Helper1]],"")</f>
        <v/>
      </c>
      <c r="H99" s="57" t="str">
        <f>IFERROR(SMALL($G$2:$G$4870,ROWS($G$2:G99)),"")</f>
        <v/>
      </c>
    </row>
    <row r="100" spans="1:8" ht="39" thickBot="1" x14ac:dyDescent="0.3">
      <c r="A100" s="50" t="s">
        <v>340</v>
      </c>
      <c r="B100" s="46" t="str">
        <f>Table1[[#This Row],[Series]]&amp;Table1[[#This Row],[Competency Name]]</f>
        <v>0028MANAGING HUMAN RESOURCES</v>
      </c>
      <c r="C100" s="46" t="str">
        <f>IF(RIGHT(Table1[[#This Row],[Occupational Series]],5)="SECCM","SECCM",IF(OR(RIGHT(Table1[[#This Row],[Occupational Series]],1)="A",RIGHT(Table1[[#This Row],[Occupational Series]],1)="B",RIGHT(Table1[[#This Row],[Occupational Series]],1)="C"),"0301",RIGHT(Table1[[#This Row],[Occupational Series]],4)))</f>
        <v>0028</v>
      </c>
      <c r="D100" s="50" t="s">
        <v>590</v>
      </c>
      <c r="E100" s="51" t="s">
        <v>591</v>
      </c>
      <c r="F100" s="57">
        <f>ROWS($F$2:F100)</f>
        <v>99</v>
      </c>
      <c r="G100" s="57" t="str">
        <f>IF(ISNUMBER(SEARCH('Position Build'!$N$6,Table1[[#This Row],[Series]])),Table1[[#This Row],[Helper1]],"")</f>
        <v/>
      </c>
      <c r="H100" s="57" t="str">
        <f>IFERROR(SMALL($G$2:$G$4870,ROWS($G$2:G100)),"")</f>
        <v/>
      </c>
    </row>
    <row r="101" spans="1:8" ht="15.75" customHeight="1" thickBot="1" x14ac:dyDescent="0.3">
      <c r="A101" s="50" t="s">
        <v>340</v>
      </c>
      <c r="B101" s="46" t="str">
        <f>Table1[[#This Row],[Series]]&amp;Table1[[#This Row],[Competency Name]]</f>
        <v>0028PROBLEM SOLVING</v>
      </c>
      <c r="C101" s="46" t="str">
        <f>IF(RIGHT(Table1[[#This Row],[Occupational Series]],5)="SECCM","SECCM",IF(OR(RIGHT(Table1[[#This Row],[Occupational Series]],1)="A",RIGHT(Table1[[#This Row],[Occupational Series]],1)="B",RIGHT(Table1[[#This Row],[Occupational Series]],1)="C"),"0301",RIGHT(Table1[[#This Row],[Occupational Series]],4)))</f>
        <v>0028</v>
      </c>
      <c r="D101" s="50" t="s">
        <v>596</v>
      </c>
      <c r="E101" s="51" t="s">
        <v>597</v>
      </c>
      <c r="F101" s="57">
        <f>ROWS($F$2:F101)</f>
        <v>100</v>
      </c>
      <c r="G101" s="57" t="str">
        <f>IF(ISNUMBER(SEARCH('Position Build'!$N$6,Table1[[#This Row],[Series]])),Table1[[#This Row],[Helper1]],"")</f>
        <v/>
      </c>
      <c r="H101" s="57" t="str">
        <f>IFERROR(SMALL($G$2:$G$4870,ROWS($G$2:G101)),"")</f>
        <v/>
      </c>
    </row>
    <row r="102" spans="1:8" ht="51.75" thickBot="1" x14ac:dyDescent="0.3">
      <c r="A102" s="50" t="s">
        <v>340</v>
      </c>
      <c r="B102" s="46" t="str">
        <f>Table1[[#This Row],[Series]]&amp;Table1[[#This Row],[Competency Name]]</f>
        <v>0028HAZARDOUS MATERIAL MANAGEMENT</v>
      </c>
      <c r="C102" s="46" t="str">
        <f>IF(RIGHT(Table1[[#This Row],[Occupational Series]],5)="SECCM","SECCM",IF(OR(RIGHT(Table1[[#This Row],[Occupational Series]],1)="A",RIGHT(Table1[[#This Row],[Occupational Series]],1)="B",RIGHT(Table1[[#This Row],[Occupational Series]],1)="C"),"0301",RIGHT(Table1[[#This Row],[Occupational Series]],4)))</f>
        <v>0028</v>
      </c>
      <c r="D102" s="50" t="s">
        <v>954</v>
      </c>
      <c r="E102" s="51" t="s">
        <v>955</v>
      </c>
      <c r="F102" s="57">
        <f>ROWS($F$2:F102)</f>
        <v>101</v>
      </c>
      <c r="G102" s="57" t="str">
        <f>IF(ISNUMBER(SEARCH('Position Build'!$N$6,Table1[[#This Row],[Series]])),Table1[[#This Row],[Helper1]],"")</f>
        <v/>
      </c>
      <c r="H102" s="57" t="str">
        <f>IFERROR(SMALL($G$2:$G$4870,ROWS($G$2:G102)),"")</f>
        <v/>
      </c>
    </row>
    <row r="103" spans="1:8" ht="15.75" customHeight="1" thickBot="1" x14ac:dyDescent="0.3">
      <c r="A103" s="50" t="s">
        <v>340</v>
      </c>
      <c r="B103" s="46" t="str">
        <f>Table1[[#This Row],[Series]]&amp;Table1[[#This Row],[Competency Name]]</f>
        <v>0028ENVIRONMENTAL ASSESSMENT AND DATA ANALYSIS</v>
      </c>
      <c r="C103" s="46" t="str">
        <f>IF(RIGHT(Table1[[#This Row],[Occupational Series]],5)="SECCM","SECCM",IF(OR(RIGHT(Table1[[#This Row],[Occupational Series]],1)="A",RIGHT(Table1[[#This Row],[Occupational Series]],1)="B",RIGHT(Table1[[#This Row],[Occupational Series]],1)="C"),"0301",RIGHT(Table1[[#This Row],[Occupational Series]],4)))</f>
        <v>0028</v>
      </c>
      <c r="D103" s="50" t="s">
        <v>1984</v>
      </c>
      <c r="E103" s="51" t="s">
        <v>1985</v>
      </c>
      <c r="F103" s="57">
        <f>ROWS($F$2:F103)</f>
        <v>102</v>
      </c>
      <c r="G103" s="57" t="str">
        <f>IF(ISNUMBER(SEARCH('Position Build'!$N$6,Table1[[#This Row],[Series]])),Table1[[#This Row],[Helper1]],"")</f>
        <v/>
      </c>
      <c r="H103" s="57" t="str">
        <f>IFERROR(SMALL($G$2:$G$4870,ROWS($G$2:G103)),"")</f>
        <v/>
      </c>
    </row>
    <row r="104" spans="1:8" ht="64.5" thickBot="1" x14ac:dyDescent="0.3">
      <c r="A104" s="50" t="s">
        <v>340</v>
      </c>
      <c r="B104" s="46" t="str">
        <f>Table1[[#This Row],[Series]]&amp;Table1[[#This Row],[Competency Name]]</f>
        <v>0028ENVIRONMENTAL COMPLIANCE AND PREVENTIVE ACTION</v>
      </c>
      <c r="C104" s="46" t="str">
        <f>IF(RIGHT(Table1[[#This Row],[Occupational Series]],5)="SECCM","SECCM",IF(OR(RIGHT(Table1[[#This Row],[Occupational Series]],1)="A",RIGHT(Table1[[#This Row],[Occupational Series]],1)="B",RIGHT(Table1[[#This Row],[Occupational Series]],1)="C"),"0301",RIGHT(Table1[[#This Row],[Occupational Series]],4)))</f>
        <v>0028</v>
      </c>
      <c r="D104" s="50" t="s">
        <v>1986</v>
      </c>
      <c r="E104" s="51" t="s">
        <v>1987</v>
      </c>
      <c r="F104" s="57">
        <f>ROWS($F$2:F104)</f>
        <v>103</v>
      </c>
      <c r="G104" s="57" t="str">
        <f>IF(ISNUMBER(SEARCH('Position Build'!$N$6,Table1[[#This Row],[Series]])),Table1[[#This Row],[Helper1]],"")</f>
        <v/>
      </c>
      <c r="H104" s="57" t="str">
        <f>IFERROR(SMALL($G$2:$G$4870,ROWS($G$2:G104)),"")</f>
        <v/>
      </c>
    </row>
    <row r="105" spans="1:8" ht="15.75" customHeight="1" thickBot="1" x14ac:dyDescent="0.3">
      <c r="A105" s="45" t="s">
        <v>340</v>
      </c>
      <c r="B105" s="46" t="str">
        <f>Table1[[#This Row],[Series]]&amp;Table1[[#This Row],[Competency Name]]</f>
        <v>0028ENVIRONMENTAL DOCUMENT PREPARATION</v>
      </c>
      <c r="C105" s="46" t="str">
        <f>IF(RIGHT(Table1[[#This Row],[Occupational Series]],5)="SECCM","SECCM",IF(OR(RIGHT(Table1[[#This Row],[Occupational Series]],1)="A",RIGHT(Table1[[#This Row],[Occupational Series]],1)="B",RIGHT(Table1[[#This Row],[Occupational Series]],1)="C"),"0301",RIGHT(Table1[[#This Row],[Occupational Series]],4)))</f>
        <v>0028</v>
      </c>
      <c r="D105" s="45" t="s">
        <v>1988</v>
      </c>
      <c r="E105" s="45" t="s">
        <v>1989</v>
      </c>
      <c r="F105" s="57">
        <f>ROWS($F$2:F105)</f>
        <v>104</v>
      </c>
      <c r="G105" s="57" t="str">
        <f>IF(ISNUMBER(SEARCH('Position Build'!$N$6,Table1[[#This Row],[Series]])),Table1[[#This Row],[Helper1]],"")</f>
        <v/>
      </c>
      <c r="H105" s="57" t="str">
        <f>IFERROR(SMALL($G$2:$G$4870,ROWS($G$2:G105)),"")</f>
        <v/>
      </c>
    </row>
    <row r="106" spans="1:8" ht="26.25" thickBot="1" x14ac:dyDescent="0.3">
      <c r="A106" s="50" t="s">
        <v>340</v>
      </c>
      <c r="B106" s="46" t="str">
        <f>Table1[[#This Row],[Series]]&amp;Table1[[#This Row],[Competency Name]]</f>
        <v>0028ENVIRONMENTAL EMERGENCY RESPONSE SUPPORT</v>
      </c>
      <c r="C106" s="46" t="str">
        <f>IF(RIGHT(Table1[[#This Row],[Occupational Series]],5)="SECCM","SECCM",IF(OR(RIGHT(Table1[[#This Row],[Occupational Series]],1)="A",RIGHT(Table1[[#This Row],[Occupational Series]],1)="B",RIGHT(Table1[[#This Row],[Occupational Series]],1)="C"),"0301",RIGHT(Table1[[#This Row],[Occupational Series]],4)))</f>
        <v>0028</v>
      </c>
      <c r="D106" s="50" t="s">
        <v>1990</v>
      </c>
      <c r="E106" s="51" t="s">
        <v>1991</v>
      </c>
      <c r="F106" s="57">
        <f>ROWS($F$2:F106)</f>
        <v>105</v>
      </c>
      <c r="G106" s="57" t="str">
        <f>IF(ISNUMBER(SEARCH('Position Build'!$N$6,Table1[[#This Row],[Series]])),Table1[[#This Row],[Helper1]],"")</f>
        <v/>
      </c>
      <c r="H106" s="57" t="str">
        <f>IFERROR(SMALL($G$2:$G$4870,ROWS($G$2:G106)),"")</f>
        <v/>
      </c>
    </row>
    <row r="107" spans="1:8" ht="15.75" customHeight="1" thickBot="1" x14ac:dyDescent="0.3">
      <c r="A107" s="45" t="s">
        <v>340</v>
      </c>
      <c r="B107" s="46" t="str">
        <f>Table1[[#This Row],[Series]]&amp;Table1[[#This Row],[Competency Name]]</f>
        <v>0028ENVIRONMENTAL POLICY AND STRATEGY DEVELOPMENT</v>
      </c>
      <c r="C107" s="46" t="str">
        <f>IF(RIGHT(Table1[[#This Row],[Occupational Series]],5)="SECCM","SECCM",IF(OR(RIGHT(Table1[[#This Row],[Occupational Series]],1)="A",RIGHT(Table1[[#This Row],[Occupational Series]],1)="B",RIGHT(Table1[[#This Row],[Occupational Series]],1)="C"),"0301",RIGHT(Table1[[#This Row],[Occupational Series]],4)))</f>
        <v>0028</v>
      </c>
      <c r="D107" s="45" t="s">
        <v>1992</v>
      </c>
      <c r="E107" s="45" t="s">
        <v>1993</v>
      </c>
      <c r="F107" s="57">
        <f>ROWS($F$2:F107)</f>
        <v>106</v>
      </c>
      <c r="G107" s="57" t="str">
        <f>IF(ISNUMBER(SEARCH('Position Build'!$N$6,Table1[[#This Row],[Series]])),Table1[[#This Row],[Helper1]],"")</f>
        <v/>
      </c>
      <c r="H107" s="57" t="str">
        <f>IFERROR(SMALL($G$2:$G$4870,ROWS($G$2:G107)),"")</f>
        <v/>
      </c>
    </row>
    <row r="108" spans="1:8" ht="15.75" thickBot="1" x14ac:dyDescent="0.3">
      <c r="A108" s="45" t="s">
        <v>340</v>
      </c>
      <c r="B108" s="46" t="str">
        <f>Table1[[#This Row],[Series]]&amp;Table1[[#This Row],[Competency Name]]</f>
        <v>0028ENVIRONMENTAL PROJECT AND PROGRAM MANAGEMENT</v>
      </c>
      <c r="C108" s="46" t="str">
        <f>IF(RIGHT(Table1[[#This Row],[Occupational Series]],5)="SECCM","SECCM",IF(OR(RIGHT(Table1[[#This Row],[Occupational Series]],1)="A",RIGHT(Table1[[#This Row],[Occupational Series]],1)="B",RIGHT(Table1[[#This Row],[Occupational Series]],1)="C"),"0301",RIGHT(Table1[[#This Row],[Occupational Series]],4)))</f>
        <v>0028</v>
      </c>
      <c r="D108" s="45" t="s">
        <v>1994</v>
      </c>
      <c r="E108" s="45" t="s">
        <v>1995</v>
      </c>
      <c r="F108" s="57">
        <f>ROWS($F$2:F108)</f>
        <v>107</v>
      </c>
      <c r="G108" s="57" t="str">
        <f>IF(ISNUMBER(SEARCH('Position Build'!$N$6,Table1[[#This Row],[Series]])),Table1[[#This Row],[Helper1]],"")</f>
        <v/>
      </c>
      <c r="H108" s="57" t="str">
        <f>IFERROR(SMALL($G$2:$G$4870,ROWS($G$2:G108)),"")</f>
        <v/>
      </c>
    </row>
    <row r="109" spans="1:8" ht="15.75" customHeight="1" thickBot="1" x14ac:dyDescent="0.3">
      <c r="A109" s="50" t="s">
        <v>467</v>
      </c>
      <c r="B109" s="46" t="str">
        <f>Table1[[#This Row],[Series]]&amp;Table1[[#This Row],[Competency Name]]</f>
        <v>0029COMPUTER LITERACY</v>
      </c>
      <c r="C109" s="46" t="str">
        <f>IF(RIGHT(Table1[[#This Row],[Occupational Series]],5)="SECCM","SECCM",IF(OR(RIGHT(Table1[[#This Row],[Occupational Series]],1)="A",RIGHT(Table1[[#This Row],[Occupational Series]],1)="B",RIGHT(Table1[[#This Row],[Occupational Series]],1)="C"),"0301",RIGHT(Table1[[#This Row],[Occupational Series]],4)))</f>
        <v>0029</v>
      </c>
      <c r="D109" s="50" t="s">
        <v>456</v>
      </c>
      <c r="E109" s="51" t="s">
        <v>457</v>
      </c>
      <c r="F109" s="57">
        <f>ROWS($F$2:F109)</f>
        <v>108</v>
      </c>
      <c r="G109" s="57" t="str">
        <f>IF(ISNUMBER(SEARCH('Position Build'!$N$6,Table1[[#This Row],[Series]])),Table1[[#This Row],[Helper1]],"")</f>
        <v/>
      </c>
      <c r="H109" s="57" t="str">
        <f>IFERROR(SMALL($G$2:$G$4870,ROWS($G$2:G109)),"")</f>
        <v/>
      </c>
    </row>
    <row r="110" spans="1:8" ht="15.75" thickBot="1" x14ac:dyDescent="0.3">
      <c r="A110" s="45" t="s">
        <v>467</v>
      </c>
      <c r="B110" s="46" t="str">
        <f>Table1[[#This Row],[Series]]&amp;Table1[[#This Row],[Competency Name]]</f>
        <v>0029PARTNERING</v>
      </c>
      <c r="C110" s="46" t="str">
        <f>IF(RIGHT(Table1[[#This Row],[Occupational Series]],5)="SECCM","SECCM",IF(OR(RIGHT(Table1[[#This Row],[Occupational Series]],1)="A",RIGHT(Table1[[#This Row],[Occupational Series]],1)="B",RIGHT(Table1[[#This Row],[Occupational Series]],1)="C"),"0301",RIGHT(Table1[[#This Row],[Occupational Series]],4)))</f>
        <v>0029</v>
      </c>
      <c r="D110" s="45" t="s">
        <v>491</v>
      </c>
      <c r="E110" s="45" t="s">
        <v>492</v>
      </c>
      <c r="F110" s="57">
        <f>ROWS($F$2:F110)</f>
        <v>109</v>
      </c>
      <c r="G110" s="57" t="str">
        <f>IF(ISNUMBER(SEARCH('Position Build'!$N$6,Table1[[#This Row],[Series]])),Table1[[#This Row],[Helper1]],"")</f>
        <v/>
      </c>
      <c r="H110" s="57" t="str">
        <f>IFERROR(SMALL($G$2:$G$4870,ROWS($G$2:G110)),"")</f>
        <v/>
      </c>
    </row>
    <row r="111" spans="1:8" ht="15.75" customHeight="1" thickBot="1" x14ac:dyDescent="0.3">
      <c r="A111" s="50" t="s">
        <v>467</v>
      </c>
      <c r="B111" s="46" t="str">
        <f>Table1[[#This Row],[Series]]&amp;Table1[[#This Row],[Competency Name]]</f>
        <v>0029WRITTEN COMMUNICATION</v>
      </c>
      <c r="C111" s="46" t="str">
        <f>IF(RIGHT(Table1[[#This Row],[Occupational Series]],5)="SECCM","SECCM",IF(OR(RIGHT(Table1[[#This Row],[Occupational Series]],1)="A",RIGHT(Table1[[#This Row],[Occupational Series]],1)="B",RIGHT(Table1[[#This Row],[Occupational Series]],1)="C"),"0301",RIGHT(Table1[[#This Row],[Occupational Series]],4)))</f>
        <v>0029</v>
      </c>
      <c r="D111" s="50" t="s">
        <v>507</v>
      </c>
      <c r="E111" s="51" t="s">
        <v>508</v>
      </c>
      <c r="F111" s="57">
        <f>ROWS($F$2:F111)</f>
        <v>110</v>
      </c>
      <c r="G111" s="57" t="str">
        <f>IF(ISNUMBER(SEARCH('Position Build'!$N$6,Table1[[#This Row],[Series]])),Table1[[#This Row],[Helper1]],"")</f>
        <v/>
      </c>
      <c r="H111" s="57" t="str">
        <f>IFERROR(SMALL($G$2:$G$4870,ROWS($G$2:G111)),"")</f>
        <v/>
      </c>
    </row>
    <row r="112" spans="1:8" ht="39" thickBot="1" x14ac:dyDescent="0.3">
      <c r="A112" s="50" t="s">
        <v>467</v>
      </c>
      <c r="B112" s="46" t="str">
        <f>Table1[[#This Row],[Series]]&amp;Table1[[#This Row],[Competency Name]]</f>
        <v>0029ORAL COMMUNICATION</v>
      </c>
      <c r="C112" s="46" t="str">
        <f>IF(RIGHT(Table1[[#This Row],[Occupational Series]],5)="SECCM","SECCM",IF(OR(RIGHT(Table1[[#This Row],[Occupational Series]],1)="A",RIGHT(Table1[[#This Row],[Occupational Series]],1)="B",RIGHT(Table1[[#This Row],[Occupational Series]],1)="C"),"0301",RIGHT(Table1[[#This Row],[Occupational Series]],4)))</f>
        <v>0029</v>
      </c>
      <c r="D112" s="50" t="s">
        <v>537</v>
      </c>
      <c r="E112" s="51" t="s">
        <v>538</v>
      </c>
      <c r="F112" s="57">
        <f>ROWS($F$2:F112)</f>
        <v>111</v>
      </c>
      <c r="G112" s="57" t="str">
        <f>IF(ISNUMBER(SEARCH('Position Build'!$N$6,Table1[[#This Row],[Series]])),Table1[[#This Row],[Helper1]],"")</f>
        <v/>
      </c>
      <c r="H112" s="57" t="str">
        <f>IFERROR(SMALL($G$2:$G$4870,ROWS($G$2:G112)),"")</f>
        <v/>
      </c>
    </row>
    <row r="113" spans="1:8" ht="15.75" customHeight="1" thickBot="1" x14ac:dyDescent="0.3">
      <c r="A113" s="50" t="s">
        <v>467</v>
      </c>
      <c r="B113" s="46" t="str">
        <f>Table1[[#This Row],[Series]]&amp;Table1[[#This Row],[Competency Name]]</f>
        <v>0029MANAGING HUMAN RESOURCES</v>
      </c>
      <c r="C113" s="46" t="str">
        <f>IF(RIGHT(Table1[[#This Row],[Occupational Series]],5)="SECCM","SECCM",IF(OR(RIGHT(Table1[[#This Row],[Occupational Series]],1)="A",RIGHT(Table1[[#This Row],[Occupational Series]],1)="B",RIGHT(Table1[[#This Row],[Occupational Series]],1)="C"),"0301",RIGHT(Table1[[#This Row],[Occupational Series]],4)))</f>
        <v>0029</v>
      </c>
      <c r="D113" s="50" t="s">
        <v>590</v>
      </c>
      <c r="E113" s="51" t="s">
        <v>591</v>
      </c>
      <c r="F113" s="57">
        <f>ROWS($F$2:F113)</f>
        <v>112</v>
      </c>
      <c r="G113" s="57" t="str">
        <f>IF(ISNUMBER(SEARCH('Position Build'!$N$6,Table1[[#This Row],[Series]])),Table1[[#This Row],[Helper1]],"")</f>
        <v/>
      </c>
      <c r="H113" s="57" t="str">
        <f>IFERROR(SMALL($G$2:$G$4870,ROWS($G$2:G113)),"")</f>
        <v/>
      </c>
    </row>
    <row r="114" spans="1:8" ht="51.75" thickBot="1" x14ac:dyDescent="0.3">
      <c r="A114" s="50" t="s">
        <v>467</v>
      </c>
      <c r="B114" s="46" t="str">
        <f>Table1[[#This Row],[Series]]&amp;Table1[[#This Row],[Competency Name]]</f>
        <v>0029PROBLEM SOLVING</v>
      </c>
      <c r="C114" s="46" t="str">
        <f>IF(RIGHT(Table1[[#This Row],[Occupational Series]],5)="SECCM","SECCM",IF(OR(RIGHT(Table1[[#This Row],[Occupational Series]],1)="A",RIGHT(Table1[[#This Row],[Occupational Series]],1)="B",RIGHT(Table1[[#This Row],[Occupational Series]],1)="C"),"0301",RIGHT(Table1[[#This Row],[Occupational Series]],4)))</f>
        <v>0029</v>
      </c>
      <c r="D114" s="50" t="s">
        <v>596</v>
      </c>
      <c r="E114" s="51" t="s">
        <v>597</v>
      </c>
      <c r="F114" s="57">
        <f>ROWS($F$2:F114)</f>
        <v>113</v>
      </c>
      <c r="G114" s="57" t="str">
        <f>IF(ISNUMBER(SEARCH('Position Build'!$N$6,Table1[[#This Row],[Series]])),Table1[[#This Row],[Helper1]],"")</f>
        <v/>
      </c>
      <c r="H114" s="57" t="str">
        <f>IFERROR(SMALL($G$2:$G$4870,ROWS($G$2:G114)),"")</f>
        <v/>
      </c>
    </row>
    <row r="115" spans="1:8" ht="15.75" customHeight="1" thickBot="1" x14ac:dyDescent="0.3">
      <c r="A115" s="50" t="s">
        <v>467</v>
      </c>
      <c r="B115" s="46" t="str">
        <f>Table1[[#This Row],[Series]]&amp;Table1[[#This Row],[Competency Name]]</f>
        <v>0029ENVIRONMENTAL PROGRAM SUPPORT</v>
      </c>
      <c r="C115" s="46" t="str">
        <f>IF(RIGHT(Table1[[#This Row],[Occupational Series]],5)="SECCM","SECCM",IF(OR(RIGHT(Table1[[#This Row],[Occupational Series]],1)="A",RIGHT(Table1[[#This Row],[Occupational Series]],1)="B",RIGHT(Table1[[#This Row],[Occupational Series]],1)="C"),"0301",RIGHT(Table1[[#This Row],[Occupational Series]],4)))</f>
        <v>0029</v>
      </c>
      <c r="D115" s="50" t="s">
        <v>1033</v>
      </c>
      <c r="E115" s="51" t="s">
        <v>1034</v>
      </c>
      <c r="F115" s="57">
        <f>ROWS($F$2:F115)</f>
        <v>114</v>
      </c>
      <c r="G115" s="57" t="str">
        <f>IF(ISNUMBER(SEARCH('Position Build'!$N$6,Table1[[#This Row],[Series]])),Table1[[#This Row],[Helper1]],"")</f>
        <v/>
      </c>
      <c r="H115" s="57" t="str">
        <f>IFERROR(SMALL($G$2:$G$4870,ROWS($G$2:G115)),"")</f>
        <v/>
      </c>
    </row>
    <row r="116" spans="1:8" ht="26.25" thickBot="1" x14ac:dyDescent="0.3">
      <c r="A116" s="50" t="s">
        <v>467</v>
      </c>
      <c r="B116" s="46" t="str">
        <f>Table1[[#This Row],[Series]]&amp;Table1[[#This Row],[Competency Name]]</f>
        <v>0029ENVIRONMENTAL INFORMATION MANAGEMENT SUPPORT</v>
      </c>
      <c r="C116" s="46" t="str">
        <f>IF(RIGHT(Table1[[#This Row],[Occupational Series]],5)="SECCM","SECCM",IF(OR(RIGHT(Table1[[#This Row],[Occupational Series]],1)="A",RIGHT(Table1[[#This Row],[Occupational Series]],1)="B",RIGHT(Table1[[#This Row],[Occupational Series]],1)="C"),"0301",RIGHT(Table1[[#This Row],[Occupational Series]],4)))</f>
        <v>0029</v>
      </c>
      <c r="D116" s="50" t="s">
        <v>1035</v>
      </c>
      <c r="E116" s="51" t="s">
        <v>1036</v>
      </c>
      <c r="F116" s="57">
        <f>ROWS($F$2:F116)</f>
        <v>115</v>
      </c>
      <c r="G116" s="57" t="str">
        <f>IF(ISNUMBER(SEARCH('Position Build'!$N$6,Table1[[#This Row],[Series]])),Table1[[#This Row],[Helper1]],"")</f>
        <v/>
      </c>
      <c r="H116" s="57" t="str">
        <f>IFERROR(SMALL($G$2:$G$4870,ROWS($G$2:G116)),"")</f>
        <v/>
      </c>
    </row>
    <row r="117" spans="1:8" ht="15.75" customHeight="1" thickBot="1" x14ac:dyDescent="0.3">
      <c r="A117" s="45" t="s">
        <v>389</v>
      </c>
      <c r="B117" s="46" t="str">
        <f>Table1[[#This Row],[Series]]&amp;Table1[[#This Row],[Competency Name]]</f>
        <v>0062PROJECT MANAGEMENT</v>
      </c>
      <c r="C117" s="46" t="str">
        <f>IF(RIGHT(Table1[[#This Row],[Occupational Series]],5)="SECCM","SECCM",IF(OR(RIGHT(Table1[[#This Row],[Occupational Series]],1)="A",RIGHT(Table1[[#This Row],[Occupational Series]],1)="B",RIGHT(Table1[[#This Row],[Occupational Series]],1)="C"),"0301",RIGHT(Table1[[#This Row],[Occupational Series]],4)))</f>
        <v>0062</v>
      </c>
      <c r="D117" s="45" t="s">
        <v>381</v>
      </c>
      <c r="E117" s="45" t="s">
        <v>382</v>
      </c>
      <c r="F117" s="57">
        <f>ROWS($F$2:F117)</f>
        <v>116</v>
      </c>
      <c r="G117" s="57" t="str">
        <f>IF(ISNUMBER(SEARCH('Position Build'!$N$6,Table1[[#This Row],[Series]])),Table1[[#This Row],[Helper1]],"")</f>
        <v/>
      </c>
      <c r="H117" s="57" t="str">
        <f>IFERROR(SMALL($G$2:$G$4870,ROWS($G$2:G117)),"")</f>
        <v/>
      </c>
    </row>
    <row r="118" spans="1:8" ht="26.25" thickBot="1" x14ac:dyDescent="0.3">
      <c r="A118" s="50" t="s">
        <v>389</v>
      </c>
      <c r="B118" s="46" t="str">
        <f>Table1[[#This Row],[Series]]&amp;Table1[[#This Row],[Competency Name]]</f>
        <v>0062COMPUTER LITERACY</v>
      </c>
      <c r="C118" s="46" t="str">
        <f>IF(RIGHT(Table1[[#This Row],[Occupational Series]],5)="SECCM","SECCM",IF(OR(RIGHT(Table1[[#This Row],[Occupational Series]],1)="A",RIGHT(Table1[[#This Row],[Occupational Series]],1)="B",RIGHT(Table1[[#This Row],[Occupational Series]],1)="C"),"0301",RIGHT(Table1[[#This Row],[Occupational Series]],4)))</f>
        <v>0062</v>
      </c>
      <c r="D118" s="50" t="s">
        <v>456</v>
      </c>
      <c r="E118" s="51" t="s">
        <v>457</v>
      </c>
      <c r="F118" s="57">
        <f>ROWS($F$2:F118)</f>
        <v>117</v>
      </c>
      <c r="G118" s="57" t="str">
        <f>IF(ISNUMBER(SEARCH('Position Build'!$N$6,Table1[[#This Row],[Series]])),Table1[[#This Row],[Helper1]],"")</f>
        <v/>
      </c>
      <c r="H118" s="57" t="str">
        <f>IFERROR(SMALL($G$2:$G$4870,ROWS($G$2:G118)),"")</f>
        <v/>
      </c>
    </row>
    <row r="119" spans="1:8" ht="15.75" customHeight="1" thickBot="1" x14ac:dyDescent="0.3">
      <c r="A119" s="50" t="s">
        <v>389</v>
      </c>
      <c r="B119" s="46" t="str">
        <f>Table1[[#This Row],[Series]]&amp;Table1[[#This Row],[Competency Name]]</f>
        <v>0062ORAL COMMUNICATION</v>
      </c>
      <c r="C119" s="46" t="str">
        <f>IF(RIGHT(Table1[[#This Row],[Occupational Series]],5)="SECCM","SECCM",IF(OR(RIGHT(Table1[[#This Row],[Occupational Series]],1)="A",RIGHT(Table1[[#This Row],[Occupational Series]],1)="B",RIGHT(Table1[[#This Row],[Occupational Series]],1)="C"),"0301",RIGHT(Table1[[#This Row],[Occupational Series]],4)))</f>
        <v>0062</v>
      </c>
      <c r="D119" s="50" t="s">
        <v>537</v>
      </c>
      <c r="E119" s="51" t="s">
        <v>538</v>
      </c>
      <c r="F119" s="57">
        <f>ROWS($F$2:F119)</f>
        <v>118</v>
      </c>
      <c r="G119" s="57" t="str">
        <f>IF(ISNUMBER(SEARCH('Position Build'!$N$6,Table1[[#This Row],[Series]])),Table1[[#This Row],[Helper1]],"")</f>
        <v/>
      </c>
      <c r="H119" s="57" t="str">
        <f>IFERROR(SMALL($G$2:$G$4870,ROWS($G$2:G119)),"")</f>
        <v/>
      </c>
    </row>
    <row r="120" spans="1:8" ht="15.75" thickBot="1" x14ac:dyDescent="0.3">
      <c r="A120" s="45" t="s">
        <v>389</v>
      </c>
      <c r="B120" s="46" t="str">
        <f>Table1[[#This Row],[Series]]&amp;Table1[[#This Row],[Competency Name]]</f>
        <v>0062ADMINISTRATION AND MANAGEMENT</v>
      </c>
      <c r="C120" s="46" t="str">
        <f>IF(RIGHT(Table1[[#This Row],[Occupational Series]],5)="SECCM","SECCM",IF(OR(RIGHT(Table1[[#This Row],[Occupational Series]],1)="A",RIGHT(Table1[[#This Row],[Occupational Series]],1)="B",RIGHT(Table1[[#This Row],[Occupational Series]],1)="C"),"0301",RIGHT(Table1[[#This Row],[Occupational Series]],4)))</f>
        <v>0062</v>
      </c>
      <c r="D120" s="45" t="s">
        <v>560</v>
      </c>
      <c r="E120" s="45" t="s">
        <v>561</v>
      </c>
      <c r="F120" s="57">
        <f>ROWS($F$2:F120)</f>
        <v>119</v>
      </c>
      <c r="G120" s="57" t="str">
        <f>IF(ISNUMBER(SEARCH('Position Build'!$N$6,Table1[[#This Row],[Series]])),Table1[[#This Row],[Helper1]],"")</f>
        <v/>
      </c>
      <c r="H120" s="57" t="str">
        <f>IFERROR(SMALL($G$2:$G$4870,ROWS($G$2:G120)),"")</f>
        <v/>
      </c>
    </row>
    <row r="121" spans="1:8" ht="15.75" customHeight="1" thickBot="1" x14ac:dyDescent="0.3">
      <c r="A121" s="50" t="s">
        <v>389</v>
      </c>
      <c r="B121" s="46" t="str">
        <f>Table1[[#This Row],[Series]]&amp;Table1[[#This Row],[Competency Name]]</f>
        <v>0062CLOTHING DESIGN</v>
      </c>
      <c r="C121" s="46" t="str">
        <f>IF(RIGHT(Table1[[#This Row],[Occupational Series]],5)="SECCM","SECCM",IF(OR(RIGHT(Table1[[#This Row],[Occupational Series]],1)="A",RIGHT(Table1[[#This Row],[Occupational Series]],1)="B",RIGHT(Table1[[#This Row],[Occupational Series]],1)="C"),"0301",RIGHT(Table1[[#This Row],[Occupational Series]],4)))</f>
        <v>0062</v>
      </c>
      <c r="D121" s="50" t="s">
        <v>1858</v>
      </c>
      <c r="E121" s="51" t="s">
        <v>1859</v>
      </c>
      <c r="F121" s="57">
        <f>ROWS($F$2:F121)</f>
        <v>120</v>
      </c>
      <c r="G121" s="57" t="str">
        <f>IF(ISNUMBER(SEARCH('Position Build'!$N$6,Table1[[#This Row],[Series]])),Table1[[#This Row],[Helper1]],"")</f>
        <v/>
      </c>
      <c r="H121" s="57" t="str">
        <f>IFERROR(SMALL($G$2:$G$4870,ROWS($G$2:G121)),"")</f>
        <v/>
      </c>
    </row>
    <row r="122" spans="1:8" ht="39" thickBot="1" x14ac:dyDescent="0.3">
      <c r="A122" s="50" t="s">
        <v>299</v>
      </c>
      <c r="B122" s="46" t="str">
        <f>Table1[[#This Row],[Series]]&amp;Table1[[#This Row],[Competency Name]]</f>
        <v>0080INFLUENCING/NEGOTIATING</v>
      </c>
      <c r="C122" s="46" t="str">
        <f>IF(RIGHT(Table1[[#This Row],[Occupational Series]],5)="SECCM","SECCM",IF(OR(RIGHT(Table1[[#This Row],[Occupational Series]],1)="A",RIGHT(Table1[[#This Row],[Occupational Series]],1)="B",RIGHT(Table1[[#This Row],[Occupational Series]],1)="C"),"0301",RIGHT(Table1[[#This Row],[Occupational Series]],4)))</f>
        <v>0080</v>
      </c>
      <c r="D122" s="50" t="s">
        <v>267</v>
      </c>
      <c r="E122" s="51" t="s">
        <v>268</v>
      </c>
      <c r="F122" s="57">
        <f>ROWS($F$2:F122)</f>
        <v>121</v>
      </c>
      <c r="G122" s="57" t="str">
        <f>IF(ISNUMBER(SEARCH('Position Build'!$N$6,Table1[[#This Row],[Series]])),Table1[[#This Row],[Helper1]],"")</f>
        <v/>
      </c>
      <c r="H122" s="57" t="str">
        <f>IFERROR(SMALL($G$2:$G$4870,ROWS($G$2:G122)),"")</f>
        <v/>
      </c>
    </row>
    <row r="123" spans="1:8" ht="15.75" customHeight="1" thickBot="1" x14ac:dyDescent="0.3">
      <c r="A123" s="50" t="s">
        <v>299</v>
      </c>
      <c r="B123" s="46" t="str">
        <f>Table1[[#This Row],[Series]]&amp;Table1[[#This Row],[Competency Name]]</f>
        <v>0080INFORMATION MANAGEMENT</v>
      </c>
      <c r="C123" s="46" t="str">
        <f>IF(RIGHT(Table1[[#This Row],[Occupational Series]],5)="SECCM","SECCM",IF(OR(RIGHT(Table1[[#This Row],[Occupational Series]],1)="A",RIGHT(Table1[[#This Row],[Occupational Series]],1)="B",RIGHT(Table1[[#This Row],[Occupational Series]],1)="C"),"0301",RIGHT(Table1[[#This Row],[Occupational Series]],4)))</f>
        <v>0080</v>
      </c>
      <c r="D123" s="50" t="s">
        <v>311</v>
      </c>
      <c r="E123" s="51" t="s">
        <v>312</v>
      </c>
      <c r="F123" s="57">
        <f>ROWS($F$2:F123)</f>
        <v>122</v>
      </c>
      <c r="G123" s="57" t="str">
        <f>IF(ISNUMBER(SEARCH('Position Build'!$N$6,Table1[[#This Row],[Series]])),Table1[[#This Row],[Helper1]],"")</f>
        <v/>
      </c>
      <c r="H123" s="57" t="str">
        <f>IFERROR(SMALL($G$2:$G$4870,ROWS($G$2:G123)),"")</f>
        <v/>
      </c>
    </row>
    <row r="124" spans="1:8" ht="15.75" thickBot="1" x14ac:dyDescent="0.3">
      <c r="A124" s="45" t="s">
        <v>299</v>
      </c>
      <c r="B124" s="46" t="str">
        <f>Table1[[#This Row],[Series]]&amp;Table1[[#This Row],[Competency Name]]</f>
        <v>0080CUSTOMER SERVICE</v>
      </c>
      <c r="C124" s="46" t="str">
        <f>IF(RIGHT(Table1[[#This Row],[Occupational Series]],5)="SECCM","SECCM",IF(OR(RIGHT(Table1[[#This Row],[Occupational Series]],1)="A",RIGHT(Table1[[#This Row],[Occupational Series]],1)="B",RIGHT(Table1[[#This Row],[Occupational Series]],1)="C"),"0301",RIGHT(Table1[[#This Row],[Occupational Series]],4)))</f>
        <v>0080</v>
      </c>
      <c r="D124" s="45" t="s">
        <v>418</v>
      </c>
      <c r="E124" s="45" t="s">
        <v>419</v>
      </c>
      <c r="F124" s="57">
        <f>ROWS($F$2:F124)</f>
        <v>123</v>
      </c>
      <c r="G124" s="57" t="str">
        <f>IF(ISNUMBER(SEARCH('Position Build'!$N$6,Table1[[#This Row],[Series]])),Table1[[#This Row],[Helper1]],"")</f>
        <v/>
      </c>
      <c r="H124" s="57" t="str">
        <f>IFERROR(SMALL($G$2:$G$4870,ROWS($G$2:G124)),"")</f>
        <v/>
      </c>
    </row>
    <row r="125" spans="1:8" ht="15.75" customHeight="1" thickBot="1" x14ac:dyDescent="0.3">
      <c r="A125" s="50" t="s">
        <v>299</v>
      </c>
      <c r="B125" s="46" t="str">
        <f>Table1[[#This Row],[Series]]&amp;Table1[[#This Row],[Competency Name]]</f>
        <v>0080FINANCIAL MANAGEMENT</v>
      </c>
      <c r="C125" s="46" t="str">
        <f>IF(RIGHT(Table1[[#This Row],[Occupational Series]],5)="SECCM","SECCM",IF(OR(RIGHT(Table1[[#This Row],[Occupational Series]],1)="A",RIGHT(Table1[[#This Row],[Occupational Series]],1)="B",RIGHT(Table1[[#This Row],[Occupational Series]],1)="C"),"0301",RIGHT(Table1[[#This Row],[Occupational Series]],4)))</f>
        <v>0080</v>
      </c>
      <c r="D125" s="50" t="s">
        <v>438</v>
      </c>
      <c r="E125" s="51" t="s">
        <v>439</v>
      </c>
      <c r="F125" s="57">
        <f>ROWS($F$2:F125)</f>
        <v>124</v>
      </c>
      <c r="G125" s="57" t="str">
        <f>IF(ISNUMBER(SEARCH('Position Build'!$N$6,Table1[[#This Row],[Series]])),Table1[[#This Row],[Helper1]],"")</f>
        <v/>
      </c>
      <c r="H125" s="57" t="str">
        <f>IFERROR(SMALL($G$2:$G$4870,ROWS($G$2:G125)),"")</f>
        <v/>
      </c>
    </row>
    <row r="126" spans="1:8" ht="26.25" thickBot="1" x14ac:dyDescent="0.3">
      <c r="A126" s="50" t="s">
        <v>299</v>
      </c>
      <c r="B126" s="46" t="str">
        <f>Table1[[#This Row],[Series]]&amp;Table1[[#This Row],[Competency Name]]</f>
        <v>0080COMPUTER LITERACY</v>
      </c>
      <c r="C126" s="46" t="str">
        <f>IF(RIGHT(Table1[[#This Row],[Occupational Series]],5)="SECCM","SECCM",IF(OR(RIGHT(Table1[[#This Row],[Occupational Series]],1)="A",RIGHT(Table1[[#This Row],[Occupational Series]],1)="B",RIGHT(Table1[[#This Row],[Occupational Series]],1)="C"),"0301",RIGHT(Table1[[#This Row],[Occupational Series]],4)))</f>
        <v>0080</v>
      </c>
      <c r="D126" s="50" t="s">
        <v>456</v>
      </c>
      <c r="E126" s="51" t="s">
        <v>457</v>
      </c>
      <c r="F126" s="57">
        <f>ROWS($F$2:F126)</f>
        <v>125</v>
      </c>
      <c r="G126" s="57" t="str">
        <f>IF(ISNUMBER(SEARCH('Position Build'!$N$6,Table1[[#This Row],[Series]])),Table1[[#This Row],[Helper1]],"")</f>
        <v/>
      </c>
      <c r="H126" s="57" t="str">
        <f>IFERROR(SMALL($G$2:$G$4870,ROWS($G$2:G126)),"")</f>
        <v/>
      </c>
    </row>
    <row r="127" spans="1:8" ht="15.75" customHeight="1" thickBot="1" x14ac:dyDescent="0.3">
      <c r="A127" s="45" t="s">
        <v>299</v>
      </c>
      <c r="B127" s="46" t="str">
        <f>Table1[[#This Row],[Series]]&amp;Table1[[#This Row],[Competency Name]]</f>
        <v>0080PARTNERING</v>
      </c>
      <c r="C127" s="46" t="str">
        <f>IF(RIGHT(Table1[[#This Row],[Occupational Series]],5)="SECCM","SECCM",IF(OR(RIGHT(Table1[[#This Row],[Occupational Series]],1)="A",RIGHT(Table1[[#This Row],[Occupational Series]],1)="B",RIGHT(Table1[[#This Row],[Occupational Series]],1)="C"),"0301",RIGHT(Table1[[#This Row],[Occupational Series]],4)))</f>
        <v>0080</v>
      </c>
      <c r="D127" s="45" t="s">
        <v>491</v>
      </c>
      <c r="E127" s="45" t="s">
        <v>492</v>
      </c>
      <c r="F127" s="57">
        <f>ROWS($F$2:F127)</f>
        <v>126</v>
      </c>
      <c r="G127" s="57" t="str">
        <f>IF(ISNUMBER(SEARCH('Position Build'!$N$6,Table1[[#This Row],[Series]])),Table1[[#This Row],[Helper1]],"")</f>
        <v/>
      </c>
      <c r="H127" s="57" t="str">
        <f>IFERROR(SMALL($G$2:$G$4870,ROWS($G$2:G127)),"")</f>
        <v/>
      </c>
    </row>
    <row r="128" spans="1:8" ht="39" thickBot="1" x14ac:dyDescent="0.3">
      <c r="A128" s="50" t="s">
        <v>299</v>
      </c>
      <c r="B128" s="46" t="str">
        <f>Table1[[#This Row],[Series]]&amp;Table1[[#This Row],[Competency Name]]</f>
        <v>0080WRITTEN COMMUNICATION</v>
      </c>
      <c r="C128" s="46" t="str">
        <f>IF(RIGHT(Table1[[#This Row],[Occupational Series]],5)="SECCM","SECCM",IF(OR(RIGHT(Table1[[#This Row],[Occupational Series]],1)="A",RIGHT(Table1[[#This Row],[Occupational Series]],1)="B",RIGHT(Table1[[#This Row],[Occupational Series]],1)="C"),"0301",RIGHT(Table1[[#This Row],[Occupational Series]],4)))</f>
        <v>0080</v>
      </c>
      <c r="D128" s="50" t="s">
        <v>507</v>
      </c>
      <c r="E128" s="51" t="s">
        <v>508</v>
      </c>
      <c r="F128" s="57">
        <f>ROWS($F$2:F128)</f>
        <v>127</v>
      </c>
      <c r="G128" s="57" t="str">
        <f>IF(ISNUMBER(SEARCH('Position Build'!$N$6,Table1[[#This Row],[Series]])),Table1[[#This Row],[Helper1]],"")</f>
        <v/>
      </c>
      <c r="H128" s="57" t="str">
        <f>IFERROR(SMALL($G$2:$G$4870,ROWS($G$2:G128)),"")</f>
        <v/>
      </c>
    </row>
    <row r="129" spans="1:8" ht="15.75" customHeight="1" thickBot="1" x14ac:dyDescent="0.3">
      <c r="A129" s="50" t="s">
        <v>299</v>
      </c>
      <c r="B129" s="46" t="str">
        <f>Table1[[#This Row],[Series]]&amp;Table1[[#This Row],[Competency Name]]</f>
        <v>0080ORAL COMMUNICATION</v>
      </c>
      <c r="C129" s="46" t="str">
        <f>IF(RIGHT(Table1[[#This Row],[Occupational Series]],5)="SECCM","SECCM",IF(OR(RIGHT(Table1[[#This Row],[Occupational Series]],1)="A",RIGHT(Table1[[#This Row],[Occupational Series]],1)="B",RIGHT(Table1[[#This Row],[Occupational Series]],1)="C"),"0301",RIGHT(Table1[[#This Row],[Occupational Series]],4)))</f>
        <v>0080</v>
      </c>
      <c r="D129" s="50" t="s">
        <v>537</v>
      </c>
      <c r="E129" s="51" t="s">
        <v>538</v>
      </c>
      <c r="F129" s="57">
        <f>ROWS($F$2:F129)</f>
        <v>128</v>
      </c>
      <c r="G129" s="57" t="str">
        <f>IF(ISNUMBER(SEARCH('Position Build'!$N$6,Table1[[#This Row],[Series]])),Table1[[#This Row],[Helper1]],"")</f>
        <v/>
      </c>
      <c r="H129" s="57" t="str">
        <f>IFERROR(SMALL($G$2:$G$4870,ROWS($G$2:G129)),"")</f>
        <v/>
      </c>
    </row>
    <row r="130" spans="1:8" ht="64.5" thickBot="1" x14ac:dyDescent="0.3">
      <c r="A130" s="50" t="s">
        <v>299</v>
      </c>
      <c r="B130" s="46" t="str">
        <f>Table1[[#This Row],[Series]]&amp;Table1[[#This Row],[Competency Name]]</f>
        <v>0080ACCOUNTABILITY</v>
      </c>
      <c r="C130" s="46" t="str">
        <f>IF(RIGHT(Table1[[#This Row],[Occupational Series]],5)="SECCM","SECCM",IF(OR(RIGHT(Table1[[#This Row],[Occupational Series]],1)="A",RIGHT(Table1[[#This Row],[Occupational Series]],1)="B",RIGHT(Table1[[#This Row],[Occupational Series]],1)="C"),"0301",RIGHT(Table1[[#This Row],[Occupational Series]],4)))</f>
        <v>0080</v>
      </c>
      <c r="D130" s="50" t="s">
        <v>579</v>
      </c>
      <c r="E130" s="51" t="s">
        <v>580</v>
      </c>
      <c r="F130" s="57">
        <f>ROWS($F$2:F130)</f>
        <v>129</v>
      </c>
      <c r="G130" s="57" t="str">
        <f>IF(ISNUMBER(SEARCH('Position Build'!$N$6,Table1[[#This Row],[Series]])),Table1[[#This Row],[Helper1]],"")</f>
        <v/>
      </c>
      <c r="H130" s="57" t="str">
        <f>IFERROR(SMALL($G$2:$G$4870,ROWS($G$2:G130)),"")</f>
        <v/>
      </c>
    </row>
    <row r="131" spans="1:8" ht="15.75" customHeight="1" thickBot="1" x14ac:dyDescent="0.3">
      <c r="A131" s="50" t="s">
        <v>299</v>
      </c>
      <c r="B131" s="46" t="str">
        <f>Table1[[#This Row],[Series]]&amp;Table1[[#This Row],[Competency Name]]</f>
        <v>0080MANAGING HUMAN RESOURCES</v>
      </c>
      <c r="C131" s="46" t="str">
        <f>IF(RIGHT(Table1[[#This Row],[Occupational Series]],5)="SECCM","SECCM",IF(OR(RIGHT(Table1[[#This Row],[Occupational Series]],1)="A",RIGHT(Table1[[#This Row],[Occupational Series]],1)="B",RIGHT(Table1[[#This Row],[Occupational Series]],1)="C"),"0301",RIGHT(Table1[[#This Row],[Occupational Series]],4)))</f>
        <v>0080</v>
      </c>
      <c r="D131" s="50" t="s">
        <v>590</v>
      </c>
      <c r="E131" s="51" t="s">
        <v>591</v>
      </c>
      <c r="F131" s="57">
        <f>ROWS($F$2:F131)</f>
        <v>130</v>
      </c>
      <c r="G131" s="57" t="str">
        <f>IF(ISNUMBER(SEARCH('Position Build'!$N$6,Table1[[#This Row],[Series]])),Table1[[#This Row],[Helper1]],"")</f>
        <v/>
      </c>
      <c r="H131" s="57" t="str">
        <f>IFERROR(SMALL($G$2:$G$4870,ROWS($G$2:G131)),"")</f>
        <v/>
      </c>
    </row>
    <row r="132" spans="1:8" ht="51.75" thickBot="1" x14ac:dyDescent="0.3">
      <c r="A132" s="50" t="s">
        <v>299</v>
      </c>
      <c r="B132" s="46" t="str">
        <f>Table1[[#This Row],[Series]]&amp;Table1[[#This Row],[Competency Name]]</f>
        <v>0080PROBLEM SOLVING</v>
      </c>
      <c r="C132" s="46" t="str">
        <f>IF(RIGHT(Table1[[#This Row],[Occupational Series]],5)="SECCM","SECCM",IF(OR(RIGHT(Table1[[#This Row],[Occupational Series]],1)="A",RIGHT(Table1[[#This Row],[Occupational Series]],1)="B",RIGHT(Table1[[#This Row],[Occupational Series]],1)="C"),"0301",RIGHT(Table1[[#This Row],[Occupational Series]],4)))</f>
        <v>0080</v>
      </c>
      <c r="D132" s="50" t="s">
        <v>596</v>
      </c>
      <c r="E132" s="51" t="s">
        <v>597</v>
      </c>
      <c r="F132" s="57">
        <f>ROWS($F$2:F132)</f>
        <v>131</v>
      </c>
      <c r="G132" s="57" t="str">
        <f>IF(ISNUMBER(SEARCH('Position Build'!$N$6,Table1[[#This Row],[Series]])),Table1[[#This Row],[Helper1]],"")</f>
        <v/>
      </c>
      <c r="H132" s="57" t="str">
        <f>IFERROR(SMALL($G$2:$G$4870,ROWS($G$2:G132)),"")</f>
        <v/>
      </c>
    </row>
    <row r="133" spans="1:8" ht="15.75" customHeight="1" thickBot="1" x14ac:dyDescent="0.3">
      <c r="A133" s="50" t="s">
        <v>299</v>
      </c>
      <c r="B133" s="46" t="str">
        <f>Table1[[#This Row],[Series]]&amp;Table1[[#This Row],[Competency Name]]</f>
        <v>0080CYBER SECURITY</v>
      </c>
      <c r="C133" s="46" t="str">
        <f>IF(RIGHT(Table1[[#This Row],[Occupational Series]],5)="SECCM","SECCM",IF(OR(RIGHT(Table1[[#This Row],[Occupational Series]],1)="A",RIGHT(Table1[[#This Row],[Occupational Series]],1)="B",RIGHT(Table1[[#This Row],[Occupational Series]],1)="C"),"0301",RIGHT(Table1[[#This Row],[Occupational Series]],4)))</f>
        <v>0080</v>
      </c>
      <c r="D133" s="50" t="s">
        <v>779</v>
      </c>
      <c r="E133" s="51" t="s">
        <v>780</v>
      </c>
      <c r="F133" s="57">
        <f>ROWS($F$2:F133)</f>
        <v>132</v>
      </c>
      <c r="G133" s="57" t="str">
        <f>IF(ISNUMBER(SEARCH('Position Build'!$N$6,Table1[[#This Row],[Series]])),Table1[[#This Row],[Helper1]],"")</f>
        <v/>
      </c>
      <c r="H133" s="57" t="str">
        <f>IFERROR(SMALL($G$2:$G$4870,ROWS($G$2:G133)),"")</f>
        <v/>
      </c>
    </row>
    <row r="134" spans="1:8" ht="15.75" thickBot="1" x14ac:dyDescent="0.3">
      <c r="A134" s="45" t="s">
        <v>299</v>
      </c>
      <c r="B134" s="46" t="str">
        <f>Table1[[#This Row],[Series]]&amp;Table1[[#This Row],[Competency Name]]</f>
        <v>0080RULEMAKING AND REGULATION</v>
      </c>
      <c r="C134" s="46" t="str">
        <f>IF(RIGHT(Table1[[#This Row],[Occupational Series]],5)="SECCM","SECCM",IF(OR(RIGHT(Table1[[#This Row],[Occupational Series]],1)="A",RIGHT(Table1[[#This Row],[Occupational Series]],1)="B",RIGHT(Table1[[#This Row],[Occupational Series]],1)="C"),"0301",RIGHT(Table1[[#This Row],[Occupational Series]],4)))</f>
        <v>0080</v>
      </c>
      <c r="D134" s="45" t="s">
        <v>958</v>
      </c>
      <c r="E134" s="45" t="s">
        <v>959</v>
      </c>
      <c r="F134" s="57">
        <f>ROWS($F$2:F134)</f>
        <v>133</v>
      </c>
      <c r="G134" s="57" t="str">
        <f>IF(ISNUMBER(SEARCH('Position Build'!$N$6,Table1[[#This Row],[Series]])),Table1[[#This Row],[Helper1]],"")</f>
        <v/>
      </c>
      <c r="H134" s="57" t="str">
        <f>IFERROR(SMALL($G$2:$G$4870,ROWS($G$2:G134)),"")</f>
        <v/>
      </c>
    </row>
    <row r="135" spans="1:8" ht="15.75" customHeight="1" thickBot="1" x14ac:dyDescent="0.3">
      <c r="A135" s="50" t="s">
        <v>299</v>
      </c>
      <c r="B135" s="46" t="str">
        <f>Table1[[#This Row],[Series]]&amp;Table1[[#This Row],[Competency Name]]</f>
        <v>0080DECISIVENESS</v>
      </c>
      <c r="C135" s="46" t="str">
        <f>IF(RIGHT(Table1[[#This Row],[Occupational Series]],5)="SECCM","SECCM",IF(OR(RIGHT(Table1[[#This Row],[Occupational Series]],1)="A",RIGHT(Table1[[#This Row],[Occupational Series]],1)="B",RIGHT(Table1[[#This Row],[Occupational Series]],1)="C"),"0301",RIGHT(Table1[[#This Row],[Occupational Series]],4)))</f>
        <v>0080</v>
      </c>
      <c r="D135" s="50" t="s">
        <v>1009</v>
      </c>
      <c r="E135" s="51" t="s">
        <v>1010</v>
      </c>
      <c r="F135" s="57">
        <f>ROWS($F$2:F135)</f>
        <v>134</v>
      </c>
      <c r="G135" s="57" t="str">
        <f>IF(ISNUMBER(SEARCH('Position Build'!$N$6,Table1[[#This Row],[Series]])),Table1[[#This Row],[Helper1]],"")</f>
        <v/>
      </c>
      <c r="H135" s="57" t="str">
        <f>IFERROR(SMALL($G$2:$G$4870,ROWS($G$2:G135)),"")</f>
        <v/>
      </c>
    </row>
    <row r="136" spans="1:8" ht="15.75" thickBot="1" x14ac:dyDescent="0.3">
      <c r="A136" s="45" t="s">
        <v>299</v>
      </c>
      <c r="B136" s="46" t="str">
        <f>Table1[[#This Row],[Series]]&amp;Table1[[#This Row],[Competency Name]]</f>
        <v>0080READING AND INTERPRETING REGULATIONS</v>
      </c>
      <c r="C136" s="46" t="str">
        <f>IF(RIGHT(Table1[[#This Row],[Occupational Series]],5)="SECCM","SECCM",IF(OR(RIGHT(Table1[[#This Row],[Occupational Series]],1)="A",RIGHT(Table1[[#This Row],[Occupational Series]],1)="B",RIGHT(Table1[[#This Row],[Occupational Series]],1)="C"),"0301",RIGHT(Table1[[#This Row],[Occupational Series]],4)))</f>
        <v>0080</v>
      </c>
      <c r="D136" s="45" t="s">
        <v>1015</v>
      </c>
      <c r="E136" s="45" t="s">
        <v>1016</v>
      </c>
      <c r="F136" s="57">
        <f>ROWS($F$2:F136)</f>
        <v>135</v>
      </c>
      <c r="G136" s="57" t="str">
        <f>IF(ISNUMBER(SEARCH('Position Build'!$N$6,Table1[[#This Row],[Series]])),Table1[[#This Row],[Helper1]],"")</f>
        <v/>
      </c>
      <c r="H136" s="57" t="str">
        <f>IFERROR(SMALL($G$2:$G$4870,ROWS($G$2:G136)),"")</f>
        <v/>
      </c>
    </row>
    <row r="137" spans="1:8" ht="15.75" customHeight="1" thickBot="1" x14ac:dyDescent="0.3">
      <c r="A137" s="50" t="s">
        <v>299</v>
      </c>
      <c r="B137" s="46" t="str">
        <f>Table1[[#This Row],[Series]]&amp;Table1[[#This Row],[Competency Name]]</f>
        <v>0080ANALYTICAL TECHNIQUES</v>
      </c>
      <c r="C137" s="46" t="str">
        <f>IF(RIGHT(Table1[[#This Row],[Occupational Series]],5)="SECCM","SECCM",IF(OR(RIGHT(Table1[[#This Row],[Occupational Series]],1)="A",RIGHT(Table1[[#This Row],[Occupational Series]],1)="B",RIGHT(Table1[[#This Row],[Occupational Series]],1)="C"),"0301",RIGHT(Table1[[#This Row],[Occupational Series]],4)))</f>
        <v>0080</v>
      </c>
      <c r="D137" s="50" t="s">
        <v>1131</v>
      </c>
      <c r="E137" s="51" t="s">
        <v>1132</v>
      </c>
      <c r="F137" s="57">
        <f>ROWS($F$2:F137)</f>
        <v>136</v>
      </c>
      <c r="G137" s="57" t="str">
        <f>IF(ISNUMBER(SEARCH('Position Build'!$N$6,Table1[[#This Row],[Series]])),Table1[[#This Row],[Helper1]],"")</f>
        <v/>
      </c>
      <c r="H137" s="57" t="str">
        <f>IFERROR(SMALL($G$2:$G$4870,ROWS($G$2:G137)),"")</f>
        <v/>
      </c>
    </row>
    <row r="138" spans="1:8" ht="15.75" thickBot="1" x14ac:dyDescent="0.3">
      <c r="A138" s="45" t="s">
        <v>299</v>
      </c>
      <c r="B138" s="46" t="str">
        <f>Table1[[#This Row],[Series]]&amp;Table1[[#This Row],[Competency Name]]</f>
        <v>0080ASSESSMENT</v>
      </c>
      <c r="C138" s="46" t="str">
        <f>IF(RIGHT(Table1[[#This Row],[Occupational Series]],5)="SECCM","SECCM",IF(OR(RIGHT(Table1[[#This Row],[Occupational Series]],1)="A",RIGHT(Table1[[#This Row],[Occupational Series]],1)="B",RIGHT(Table1[[#This Row],[Occupational Series]],1)="C"),"0301",RIGHT(Table1[[#This Row],[Occupational Series]],4)))</f>
        <v>0080</v>
      </c>
      <c r="D138" s="45" t="s">
        <v>1153</v>
      </c>
      <c r="E138" s="45" t="s">
        <v>1154</v>
      </c>
      <c r="F138" s="57">
        <f>ROWS($F$2:F138)</f>
        <v>137</v>
      </c>
      <c r="G138" s="57" t="str">
        <f>IF(ISNUMBER(SEARCH('Position Build'!$N$6,Table1[[#This Row],[Series]])),Table1[[#This Row],[Helper1]],"")</f>
        <v/>
      </c>
      <c r="H138" s="57" t="str">
        <f>IFERROR(SMALL($G$2:$G$4870,ROWS($G$2:G138)),"")</f>
        <v/>
      </c>
    </row>
    <row r="139" spans="1:8" ht="15.75" customHeight="1" thickBot="1" x14ac:dyDescent="0.3">
      <c r="A139" s="50" t="s">
        <v>299</v>
      </c>
      <c r="B139" s="46" t="str">
        <f>Table1[[#This Row],[Series]]&amp;Table1[[#This Row],[Competency Name]]</f>
        <v>0080COMMUNICATIONS SECURITY</v>
      </c>
      <c r="C139" s="46" t="str">
        <f>IF(RIGHT(Table1[[#This Row],[Occupational Series]],5)="SECCM","SECCM",IF(OR(RIGHT(Table1[[#This Row],[Occupational Series]],1)="A",RIGHT(Table1[[#This Row],[Occupational Series]],1)="B",RIGHT(Table1[[#This Row],[Occupational Series]],1)="C"),"0301",RIGHT(Table1[[#This Row],[Occupational Series]],4)))</f>
        <v>0080</v>
      </c>
      <c r="D139" s="50" t="s">
        <v>1161</v>
      </c>
      <c r="E139" s="51" t="s">
        <v>1162</v>
      </c>
      <c r="F139" s="57">
        <f>ROWS($F$2:F139)</f>
        <v>138</v>
      </c>
      <c r="G139" s="57" t="str">
        <f>IF(ISNUMBER(SEARCH('Position Build'!$N$6,Table1[[#This Row],[Series]])),Table1[[#This Row],[Helper1]],"")</f>
        <v/>
      </c>
      <c r="H139" s="57" t="str">
        <f>IFERROR(SMALL($G$2:$G$4870,ROWS($G$2:G139)),"")</f>
        <v/>
      </c>
    </row>
    <row r="140" spans="1:8" ht="15.75" thickBot="1" x14ac:dyDescent="0.3">
      <c r="A140" s="45" t="s">
        <v>299</v>
      </c>
      <c r="B140" s="46" t="str">
        <f>Table1[[#This Row],[Series]]&amp;Table1[[#This Row],[Competency Name]]</f>
        <v>0080CLASSIFICATION MANAGEMENT</v>
      </c>
      <c r="C140" s="46" t="str">
        <f>IF(RIGHT(Table1[[#This Row],[Occupational Series]],5)="SECCM","SECCM",IF(OR(RIGHT(Table1[[#This Row],[Occupational Series]],1)="A",RIGHT(Table1[[#This Row],[Occupational Series]],1)="B",RIGHT(Table1[[#This Row],[Occupational Series]],1)="C"),"0301",RIGHT(Table1[[#This Row],[Occupational Series]],4)))</f>
        <v>0080</v>
      </c>
      <c r="D140" s="45" t="s">
        <v>1208</v>
      </c>
      <c r="E140" s="45" t="s">
        <v>1209</v>
      </c>
      <c r="F140" s="57">
        <f>ROWS($F$2:F140)</f>
        <v>139</v>
      </c>
      <c r="G140" s="57" t="str">
        <f>IF(ISNUMBER(SEARCH('Position Build'!$N$6,Table1[[#This Row],[Series]])),Table1[[#This Row],[Helper1]],"")</f>
        <v/>
      </c>
      <c r="H140" s="57" t="str">
        <f>IFERROR(SMALL($G$2:$G$4870,ROWS($G$2:G140)),"")</f>
        <v/>
      </c>
    </row>
    <row r="141" spans="1:8" ht="15.75" customHeight="1" thickBot="1" x14ac:dyDescent="0.3">
      <c r="A141" s="50" t="s">
        <v>299</v>
      </c>
      <c r="B141" s="46" t="str">
        <f>Table1[[#This Row],[Series]]&amp;Table1[[#This Row],[Competency Name]]</f>
        <v>0080COUNTERINTELLIGENCE</v>
      </c>
      <c r="C141" s="46" t="str">
        <f>IF(RIGHT(Table1[[#This Row],[Occupational Series]],5)="SECCM","SECCM",IF(OR(RIGHT(Table1[[#This Row],[Occupational Series]],1)="A",RIGHT(Table1[[#This Row],[Occupational Series]],1)="B",RIGHT(Table1[[#This Row],[Occupational Series]],1)="C"),"0301",RIGHT(Table1[[#This Row],[Occupational Series]],4)))</f>
        <v>0080</v>
      </c>
      <c r="D141" s="50" t="s">
        <v>1339</v>
      </c>
      <c r="E141" s="51" t="s">
        <v>1340</v>
      </c>
      <c r="F141" s="57">
        <f>ROWS($F$2:F141)</f>
        <v>140</v>
      </c>
      <c r="G141" s="57" t="str">
        <f>IF(ISNUMBER(SEARCH('Position Build'!$N$6,Table1[[#This Row],[Series]])),Table1[[#This Row],[Helper1]],"")</f>
        <v/>
      </c>
      <c r="H141" s="57" t="str">
        <f>IFERROR(SMALL($G$2:$G$4870,ROWS($G$2:G141)),"")</f>
        <v/>
      </c>
    </row>
    <row r="142" spans="1:8" ht="39" thickBot="1" x14ac:dyDescent="0.3">
      <c r="A142" s="50" t="s">
        <v>299</v>
      </c>
      <c r="B142" s="46" t="str">
        <f>Table1[[#This Row],[Series]]&amp;Table1[[#This Row],[Competency Name]]</f>
        <v>0080LAW ENFORCEMENT</v>
      </c>
      <c r="C142" s="46" t="str">
        <f>IF(RIGHT(Table1[[#This Row],[Occupational Series]],5)="SECCM","SECCM",IF(OR(RIGHT(Table1[[#This Row],[Occupational Series]],1)="A",RIGHT(Table1[[#This Row],[Occupational Series]],1)="B",RIGHT(Table1[[#This Row],[Occupational Series]],1)="C"),"0301",RIGHT(Table1[[#This Row],[Occupational Series]],4)))</f>
        <v>0080</v>
      </c>
      <c r="D142" s="50" t="s">
        <v>1341</v>
      </c>
      <c r="E142" s="51" t="s">
        <v>1342</v>
      </c>
      <c r="F142" s="57">
        <f>ROWS($F$2:F142)</f>
        <v>141</v>
      </c>
      <c r="G142" s="57" t="str">
        <f>IF(ISNUMBER(SEARCH('Position Build'!$N$6,Table1[[#This Row],[Series]])),Table1[[#This Row],[Helper1]],"")</f>
        <v/>
      </c>
      <c r="H142" s="57" t="str">
        <f>IFERROR(SMALL($G$2:$G$4870,ROWS($G$2:G142)),"")</f>
        <v/>
      </c>
    </row>
    <row r="143" spans="1:8" ht="15.75" customHeight="1" thickBot="1" x14ac:dyDescent="0.3">
      <c r="A143" s="50" t="s">
        <v>299</v>
      </c>
      <c r="B143" s="46" t="str">
        <f>Table1[[#This Row],[Series]]&amp;Table1[[#This Row],[Competency Name]]</f>
        <v>0080INDUSTRIAL SECURITY</v>
      </c>
      <c r="C143" s="46" t="str">
        <f>IF(RIGHT(Table1[[#This Row],[Occupational Series]],5)="SECCM","SECCM",IF(OR(RIGHT(Table1[[#This Row],[Occupational Series]],1)="A",RIGHT(Table1[[#This Row],[Occupational Series]],1)="B",RIGHT(Table1[[#This Row],[Occupational Series]],1)="C"),"0301",RIGHT(Table1[[#This Row],[Occupational Series]],4)))</f>
        <v>0080</v>
      </c>
      <c r="D143" s="50" t="s">
        <v>1343</v>
      </c>
      <c r="E143" s="51" t="s">
        <v>1344</v>
      </c>
      <c r="F143" s="57">
        <f>ROWS($F$2:F143)</f>
        <v>142</v>
      </c>
      <c r="G143" s="57" t="str">
        <f>IF(ISNUMBER(SEARCH('Position Build'!$N$6,Table1[[#This Row],[Series]])),Table1[[#This Row],[Helper1]],"")</f>
        <v/>
      </c>
      <c r="H143" s="57" t="str">
        <f>IFERROR(SMALL($G$2:$G$4870,ROWS($G$2:G143)),"")</f>
        <v/>
      </c>
    </row>
    <row r="144" spans="1:8" ht="26.25" thickBot="1" x14ac:dyDescent="0.3">
      <c r="A144" s="50" t="s">
        <v>299</v>
      </c>
      <c r="B144" s="46" t="str">
        <f>Table1[[#This Row],[Series]]&amp;Table1[[#This Row],[Competency Name]]</f>
        <v>0080INFORMATION SECURITY</v>
      </c>
      <c r="C144" s="46" t="str">
        <f>IF(RIGHT(Table1[[#This Row],[Occupational Series]],5)="SECCM","SECCM",IF(OR(RIGHT(Table1[[#This Row],[Occupational Series]],1)="A",RIGHT(Table1[[#This Row],[Occupational Series]],1)="B",RIGHT(Table1[[#This Row],[Occupational Series]],1)="C"),"0301",RIGHT(Table1[[#This Row],[Occupational Series]],4)))</f>
        <v>0080</v>
      </c>
      <c r="D144" s="50" t="s">
        <v>1345</v>
      </c>
      <c r="E144" s="51" t="s">
        <v>1346</v>
      </c>
      <c r="F144" s="57">
        <f>ROWS($F$2:F144)</f>
        <v>143</v>
      </c>
      <c r="G144" s="57" t="str">
        <f>IF(ISNUMBER(SEARCH('Position Build'!$N$6,Table1[[#This Row],[Series]])),Table1[[#This Row],[Helper1]],"")</f>
        <v/>
      </c>
      <c r="H144" s="57" t="str">
        <f>IFERROR(SMALL($G$2:$G$4870,ROWS($G$2:G144)),"")</f>
        <v/>
      </c>
    </row>
    <row r="145" spans="1:8" ht="15.75" customHeight="1" thickBot="1" x14ac:dyDescent="0.3">
      <c r="A145" s="50" t="s">
        <v>299</v>
      </c>
      <c r="B145" s="46" t="str">
        <f>Table1[[#This Row],[Series]]&amp;Table1[[#This Row],[Competency Name]]</f>
        <v>0080NUCLEAR SECURITY</v>
      </c>
      <c r="C145" s="46" t="str">
        <f>IF(RIGHT(Table1[[#This Row],[Occupational Series]],5)="SECCM","SECCM",IF(OR(RIGHT(Table1[[#This Row],[Occupational Series]],1)="A",RIGHT(Table1[[#This Row],[Occupational Series]],1)="B",RIGHT(Table1[[#This Row],[Occupational Series]],1)="C"),"0301",RIGHT(Table1[[#This Row],[Occupational Series]],4)))</f>
        <v>0080</v>
      </c>
      <c r="D145" s="50" t="s">
        <v>1347</v>
      </c>
      <c r="E145" s="51" t="s">
        <v>1348</v>
      </c>
      <c r="F145" s="57">
        <f>ROWS($F$2:F145)</f>
        <v>144</v>
      </c>
      <c r="G145" s="57" t="str">
        <f>IF(ISNUMBER(SEARCH('Position Build'!$N$6,Table1[[#This Row],[Series]])),Table1[[#This Row],[Helper1]],"")</f>
        <v/>
      </c>
      <c r="H145" s="57" t="str">
        <f>IFERROR(SMALL($G$2:$G$4870,ROWS($G$2:G145)),"")</f>
        <v/>
      </c>
    </row>
    <row r="146" spans="1:8" ht="26.25" thickBot="1" x14ac:dyDescent="0.3">
      <c r="A146" s="50" t="s">
        <v>299</v>
      </c>
      <c r="B146" s="46" t="str">
        <f>Table1[[#This Row],[Series]]&amp;Table1[[#This Row],[Competency Name]]</f>
        <v>0080OPERATIONS SECURITY</v>
      </c>
      <c r="C146" s="46" t="str">
        <f>IF(RIGHT(Table1[[#This Row],[Occupational Series]],5)="SECCM","SECCM",IF(OR(RIGHT(Table1[[#This Row],[Occupational Series]],1)="A",RIGHT(Table1[[#This Row],[Occupational Series]],1)="B",RIGHT(Table1[[#This Row],[Occupational Series]],1)="C"),"0301",RIGHT(Table1[[#This Row],[Occupational Series]],4)))</f>
        <v>0080</v>
      </c>
      <c r="D146" s="50" t="s">
        <v>1349</v>
      </c>
      <c r="E146" s="51" t="s">
        <v>1350</v>
      </c>
      <c r="F146" s="57">
        <f>ROWS($F$2:F146)</f>
        <v>145</v>
      </c>
      <c r="G146" s="57" t="str">
        <f>IF(ISNUMBER(SEARCH('Position Build'!$N$6,Table1[[#This Row],[Series]])),Table1[[#This Row],[Helper1]],"")</f>
        <v/>
      </c>
      <c r="H146" s="57" t="str">
        <f>IFERROR(SMALL($G$2:$G$4870,ROWS($G$2:G146)),"")</f>
        <v/>
      </c>
    </row>
    <row r="147" spans="1:8" ht="15.75" customHeight="1" thickBot="1" x14ac:dyDescent="0.3">
      <c r="A147" s="50" t="s">
        <v>299</v>
      </c>
      <c r="B147" s="46" t="str">
        <f>Table1[[#This Row],[Series]]&amp;Table1[[#This Row],[Competency Name]]</f>
        <v>0080PERSONNEL SECURITY</v>
      </c>
      <c r="C147" s="46" t="str">
        <f>IF(RIGHT(Table1[[#This Row],[Occupational Series]],5)="SECCM","SECCM",IF(OR(RIGHT(Table1[[#This Row],[Occupational Series]],1)="A",RIGHT(Table1[[#This Row],[Occupational Series]],1)="B",RIGHT(Table1[[#This Row],[Occupational Series]],1)="C"),"0301",RIGHT(Table1[[#This Row],[Occupational Series]],4)))</f>
        <v>0080</v>
      </c>
      <c r="D147" s="50" t="s">
        <v>1351</v>
      </c>
      <c r="E147" s="51" t="s">
        <v>1352</v>
      </c>
      <c r="F147" s="57">
        <f>ROWS($F$2:F147)</f>
        <v>146</v>
      </c>
      <c r="G147" s="57" t="str">
        <f>IF(ISNUMBER(SEARCH('Position Build'!$N$6,Table1[[#This Row],[Series]])),Table1[[#This Row],[Helper1]],"")</f>
        <v/>
      </c>
      <c r="H147" s="57" t="str">
        <f>IFERROR(SMALL($G$2:$G$4870,ROWS($G$2:G147)),"")</f>
        <v/>
      </c>
    </row>
    <row r="148" spans="1:8" ht="15.75" thickBot="1" x14ac:dyDescent="0.3">
      <c r="A148" s="45" t="s">
        <v>299</v>
      </c>
      <c r="B148" s="46" t="str">
        <f>Table1[[#This Row],[Series]]&amp;Table1[[#This Row],[Competency Name]]</f>
        <v>0080PHYSICAL SECURITY</v>
      </c>
      <c r="C148" s="46" t="str">
        <f>IF(RIGHT(Table1[[#This Row],[Occupational Series]],5)="SECCM","SECCM",IF(OR(RIGHT(Table1[[#This Row],[Occupational Series]],1)="A",RIGHT(Table1[[#This Row],[Occupational Series]],1)="B",RIGHT(Table1[[#This Row],[Occupational Series]],1)="C"),"0301",RIGHT(Table1[[#This Row],[Occupational Series]],4)))</f>
        <v>0080</v>
      </c>
      <c r="D148" s="45" t="s">
        <v>1353</v>
      </c>
      <c r="E148" s="45" t="s">
        <v>1354</v>
      </c>
      <c r="F148" s="57">
        <f>ROWS($F$2:F148)</f>
        <v>147</v>
      </c>
      <c r="G148" s="57" t="str">
        <f>IF(ISNUMBER(SEARCH('Position Build'!$N$6,Table1[[#This Row],[Series]])),Table1[[#This Row],[Helper1]],"")</f>
        <v/>
      </c>
      <c r="H148" s="57" t="str">
        <f>IFERROR(SMALL($G$2:$G$4870,ROWS($G$2:G148)),"")</f>
        <v/>
      </c>
    </row>
    <row r="149" spans="1:8" ht="15.75" customHeight="1" thickBot="1" x14ac:dyDescent="0.3">
      <c r="A149" s="50" t="s">
        <v>299</v>
      </c>
      <c r="B149" s="46" t="str">
        <f>Table1[[#This Row],[Series]]&amp;Table1[[#This Row],[Competency Name]]</f>
        <v>0080SECURITY EDUCATION, TRAINING, AND AWARENESS</v>
      </c>
      <c r="C149" s="46" t="str">
        <f>IF(RIGHT(Table1[[#This Row],[Occupational Series]],5)="SECCM","SECCM",IF(OR(RIGHT(Table1[[#This Row],[Occupational Series]],1)="A",RIGHT(Table1[[#This Row],[Occupational Series]],1)="B",RIGHT(Table1[[#This Row],[Occupational Series]],1)="C"),"0301",RIGHT(Table1[[#This Row],[Occupational Series]],4)))</f>
        <v>0080</v>
      </c>
      <c r="D149" s="50" t="s">
        <v>1355</v>
      </c>
      <c r="E149" s="51" t="s">
        <v>1356</v>
      </c>
      <c r="F149" s="57">
        <f>ROWS($F$2:F149)</f>
        <v>148</v>
      </c>
      <c r="G149" s="57" t="str">
        <f>IF(ISNUMBER(SEARCH('Position Build'!$N$6,Table1[[#This Row],[Series]])),Table1[[#This Row],[Helper1]],"")</f>
        <v/>
      </c>
      <c r="H149" s="57" t="str">
        <f>IFERROR(SMALL($G$2:$G$4870,ROWS($G$2:G149)),"")</f>
        <v/>
      </c>
    </row>
    <row r="150" spans="1:8" ht="26.25" thickBot="1" x14ac:dyDescent="0.3">
      <c r="A150" s="50" t="s">
        <v>299</v>
      </c>
      <c r="B150" s="46" t="str">
        <f>Table1[[#This Row],[Series]]&amp;Table1[[#This Row],[Competency Name]]</f>
        <v>0080SECURITY PROGRAM MANAGEMENT</v>
      </c>
      <c r="C150" s="46" t="str">
        <f>IF(RIGHT(Table1[[#This Row],[Occupational Series]],5)="SECCM","SECCM",IF(OR(RIGHT(Table1[[#This Row],[Occupational Series]],1)="A",RIGHT(Table1[[#This Row],[Occupational Series]],1)="B",RIGHT(Table1[[#This Row],[Occupational Series]],1)="C"),"0301",RIGHT(Table1[[#This Row],[Occupational Series]],4)))</f>
        <v>0080</v>
      </c>
      <c r="D150" s="50" t="s">
        <v>1357</v>
      </c>
      <c r="E150" s="51" t="s">
        <v>1358</v>
      </c>
      <c r="F150" s="57">
        <f>ROWS($F$2:F150)</f>
        <v>149</v>
      </c>
      <c r="G150" s="57" t="str">
        <f>IF(ISNUMBER(SEARCH('Position Build'!$N$6,Table1[[#This Row],[Series]])),Table1[[#This Row],[Helper1]],"")</f>
        <v/>
      </c>
      <c r="H150" s="57" t="str">
        <f>IFERROR(SMALL($G$2:$G$4870,ROWS($G$2:G150)),"")</f>
        <v/>
      </c>
    </row>
    <row r="151" spans="1:8" ht="15.75" customHeight="1" thickBot="1" x14ac:dyDescent="0.3">
      <c r="A151" s="50" t="s">
        <v>299</v>
      </c>
      <c r="B151" s="46" t="str">
        <f>Table1[[#This Row],[Series]]&amp;Table1[[#This Row],[Competency Name]]</f>
        <v>0080SECURITY TOOLS AND METHODS</v>
      </c>
      <c r="C151" s="46" t="str">
        <f>IF(RIGHT(Table1[[#This Row],[Occupational Series]],5)="SECCM","SECCM",IF(OR(RIGHT(Table1[[#This Row],[Occupational Series]],1)="A",RIGHT(Table1[[#This Row],[Occupational Series]],1)="B",RIGHT(Table1[[#This Row],[Occupational Series]],1)="C"),"0301",RIGHT(Table1[[#This Row],[Occupational Series]],4)))</f>
        <v>0080</v>
      </c>
      <c r="D151" s="50" t="s">
        <v>1359</v>
      </c>
      <c r="E151" s="51" t="s">
        <v>1360</v>
      </c>
      <c r="F151" s="57">
        <f>ROWS($F$2:F151)</f>
        <v>150</v>
      </c>
      <c r="G151" s="57" t="str">
        <f>IF(ISNUMBER(SEARCH('Position Build'!$N$6,Table1[[#This Row],[Series]])),Table1[[#This Row],[Helper1]],"")</f>
        <v/>
      </c>
      <c r="H151" s="57" t="str">
        <f>IFERROR(SMALL($G$2:$G$4870,ROWS($G$2:G151)),"")</f>
        <v/>
      </c>
    </row>
    <row r="152" spans="1:8" ht="51.75" thickBot="1" x14ac:dyDescent="0.3">
      <c r="A152" s="50" t="s">
        <v>299</v>
      </c>
      <c r="B152" s="46" t="str">
        <f>Table1[[#This Row],[Series]]&amp;Table1[[#This Row],[Competency Name]]</f>
        <v>0080VULNERABILITIES ASSESSMENT AND MANAGEMENT</v>
      </c>
      <c r="C152" s="46" t="str">
        <f>IF(RIGHT(Table1[[#This Row],[Occupational Series]],5)="SECCM","SECCM",IF(OR(RIGHT(Table1[[#This Row],[Occupational Series]],1)="A",RIGHT(Table1[[#This Row],[Occupational Series]],1)="B",RIGHT(Table1[[#This Row],[Occupational Series]],1)="C"),"0301",RIGHT(Table1[[#This Row],[Occupational Series]],4)))</f>
        <v>0080</v>
      </c>
      <c r="D152" s="50" t="s">
        <v>1361</v>
      </c>
      <c r="E152" s="51" t="s">
        <v>1362</v>
      </c>
      <c r="F152" s="57">
        <f>ROWS($F$2:F152)</f>
        <v>151</v>
      </c>
      <c r="G152" s="57" t="str">
        <f>IF(ISNUMBER(SEARCH('Position Build'!$N$6,Table1[[#This Row],[Series]])),Table1[[#This Row],[Helper1]],"")</f>
        <v/>
      </c>
      <c r="H152" s="57" t="str">
        <f>IFERROR(SMALL($G$2:$G$4870,ROWS($G$2:G152)),"")</f>
        <v/>
      </c>
    </row>
    <row r="153" spans="1:8" ht="15.75" customHeight="1" thickBot="1" x14ac:dyDescent="0.3">
      <c r="A153" s="50" t="s">
        <v>509</v>
      </c>
      <c r="B153" s="46" t="str">
        <f>Table1[[#This Row],[Series]]&amp;Table1[[#This Row],[Competency Name]]</f>
        <v>0081WRITTEN COMMUNICATION</v>
      </c>
      <c r="C153" s="46" t="str">
        <f>IF(RIGHT(Table1[[#This Row],[Occupational Series]],5)="SECCM","SECCM",IF(OR(RIGHT(Table1[[#This Row],[Occupational Series]],1)="A",RIGHT(Table1[[#This Row],[Occupational Series]],1)="B",RIGHT(Table1[[#This Row],[Occupational Series]],1)="C"),"0301",RIGHT(Table1[[#This Row],[Occupational Series]],4)))</f>
        <v>0081</v>
      </c>
      <c r="D153" s="50" t="s">
        <v>507</v>
      </c>
      <c r="E153" s="51" t="s">
        <v>508</v>
      </c>
      <c r="F153" s="57">
        <f>ROWS($F$2:F153)</f>
        <v>152</v>
      </c>
      <c r="G153" s="57" t="str">
        <f>IF(ISNUMBER(SEARCH('Position Build'!$N$6,Table1[[#This Row],[Series]])),Table1[[#This Row],[Helper1]],"")</f>
        <v/>
      </c>
      <c r="H153" s="57" t="str">
        <f>IFERROR(SMALL($G$2:$G$4870,ROWS($G$2:G153)),"")</f>
        <v/>
      </c>
    </row>
    <row r="154" spans="1:8" ht="39" thickBot="1" x14ac:dyDescent="0.3">
      <c r="A154" s="50" t="s">
        <v>509</v>
      </c>
      <c r="B154" s="46" t="str">
        <f>Table1[[#This Row],[Series]]&amp;Table1[[#This Row],[Competency Name]]</f>
        <v>0081ORAL COMMUNICATION</v>
      </c>
      <c r="C154" s="46" t="str">
        <f>IF(RIGHT(Table1[[#This Row],[Occupational Series]],5)="SECCM","SECCM",IF(OR(RIGHT(Table1[[#This Row],[Occupational Series]],1)="A",RIGHT(Table1[[#This Row],[Occupational Series]],1)="B",RIGHT(Table1[[#This Row],[Occupational Series]],1)="C"),"0301",RIGHT(Table1[[#This Row],[Occupational Series]],4)))</f>
        <v>0081</v>
      </c>
      <c r="D154" s="50" t="s">
        <v>537</v>
      </c>
      <c r="E154" s="51" t="s">
        <v>538</v>
      </c>
      <c r="F154" s="57">
        <f>ROWS($F$2:F154)</f>
        <v>153</v>
      </c>
      <c r="G154" s="57" t="str">
        <f>IF(ISNUMBER(SEARCH('Position Build'!$N$6,Table1[[#This Row],[Series]])),Table1[[#This Row],[Helper1]],"")</f>
        <v/>
      </c>
      <c r="H154" s="57" t="str">
        <f>IFERROR(SMALL($G$2:$G$4870,ROWS($G$2:G154)),"")</f>
        <v/>
      </c>
    </row>
    <row r="155" spans="1:8" ht="15.75" customHeight="1" thickBot="1" x14ac:dyDescent="0.3">
      <c r="A155" s="50" t="s">
        <v>509</v>
      </c>
      <c r="B155" s="46" t="str">
        <f>Table1[[#This Row],[Series]]&amp;Table1[[#This Row],[Competency Name]]</f>
        <v>0081ACCOUNTABILITY</v>
      </c>
      <c r="C155" s="46" t="str">
        <f>IF(RIGHT(Table1[[#This Row],[Occupational Series]],5)="SECCM","SECCM",IF(OR(RIGHT(Table1[[#This Row],[Occupational Series]],1)="A",RIGHT(Table1[[#This Row],[Occupational Series]],1)="B",RIGHT(Table1[[#This Row],[Occupational Series]],1)="C"),"0301",RIGHT(Table1[[#This Row],[Occupational Series]],4)))</f>
        <v>0081</v>
      </c>
      <c r="D155" s="50" t="s">
        <v>579</v>
      </c>
      <c r="E155" s="51" t="s">
        <v>580</v>
      </c>
      <c r="F155" s="57">
        <f>ROWS($F$2:F155)</f>
        <v>154</v>
      </c>
      <c r="G155" s="57" t="str">
        <f>IF(ISNUMBER(SEARCH('Position Build'!$N$6,Table1[[#This Row],[Series]])),Table1[[#This Row],[Helper1]],"")</f>
        <v/>
      </c>
      <c r="H155" s="57" t="str">
        <f>IFERROR(SMALL($G$2:$G$4870,ROWS($G$2:G155)),"")</f>
        <v/>
      </c>
    </row>
    <row r="156" spans="1:8" ht="39" thickBot="1" x14ac:dyDescent="0.3">
      <c r="A156" s="50" t="s">
        <v>509</v>
      </c>
      <c r="B156" s="46" t="str">
        <f>Table1[[#This Row],[Series]]&amp;Table1[[#This Row],[Competency Name]]</f>
        <v>0081DEVELOPING OTHERS</v>
      </c>
      <c r="C156" s="46" t="str">
        <f>IF(RIGHT(Table1[[#This Row],[Occupational Series]],5)="SECCM","SECCM",IF(OR(RIGHT(Table1[[#This Row],[Occupational Series]],1)="A",RIGHT(Table1[[#This Row],[Occupational Series]],1)="B",RIGHT(Table1[[#This Row],[Occupational Series]],1)="C"),"0301",RIGHT(Table1[[#This Row],[Occupational Series]],4)))</f>
        <v>0081</v>
      </c>
      <c r="D156" s="50" t="s">
        <v>585</v>
      </c>
      <c r="E156" s="51" t="s">
        <v>586</v>
      </c>
      <c r="F156" s="57">
        <f>ROWS($F$2:F156)</f>
        <v>155</v>
      </c>
      <c r="G156" s="57" t="str">
        <f>IF(ISNUMBER(SEARCH('Position Build'!$N$6,Table1[[#This Row],[Series]])),Table1[[#This Row],[Helper1]],"")</f>
        <v/>
      </c>
      <c r="H156" s="57" t="str">
        <f>IFERROR(SMALL($G$2:$G$4870,ROWS($G$2:G156)),"")</f>
        <v/>
      </c>
    </row>
    <row r="157" spans="1:8" ht="15.75" customHeight="1" thickBot="1" x14ac:dyDescent="0.3">
      <c r="A157" s="50" t="s">
        <v>509</v>
      </c>
      <c r="B157" s="46" t="str">
        <f>Table1[[#This Row],[Series]]&amp;Table1[[#This Row],[Competency Name]]</f>
        <v>0081MANAGING HUMAN RESOURCES</v>
      </c>
      <c r="C157" s="46" t="str">
        <f>IF(RIGHT(Table1[[#This Row],[Occupational Series]],5)="SECCM","SECCM",IF(OR(RIGHT(Table1[[#This Row],[Occupational Series]],1)="A",RIGHT(Table1[[#This Row],[Occupational Series]],1)="B",RIGHT(Table1[[#This Row],[Occupational Series]],1)="C"),"0301",RIGHT(Table1[[#This Row],[Occupational Series]],4)))</f>
        <v>0081</v>
      </c>
      <c r="D157" s="50" t="s">
        <v>590</v>
      </c>
      <c r="E157" s="51" t="s">
        <v>591</v>
      </c>
      <c r="F157" s="57">
        <f>ROWS($F$2:F157)</f>
        <v>156</v>
      </c>
      <c r="G157" s="57" t="str">
        <f>IF(ISNUMBER(SEARCH('Position Build'!$N$6,Table1[[#This Row],[Series]])),Table1[[#This Row],[Helper1]],"")</f>
        <v/>
      </c>
      <c r="H157" s="57" t="str">
        <f>IFERROR(SMALL($G$2:$G$4870,ROWS($G$2:G157)),"")</f>
        <v/>
      </c>
    </row>
    <row r="158" spans="1:8" ht="39" thickBot="1" x14ac:dyDescent="0.3">
      <c r="A158" s="50" t="s">
        <v>509</v>
      </c>
      <c r="B158" s="46" t="str">
        <f>Table1[[#This Row],[Series]]&amp;Table1[[#This Row],[Competency Name]]</f>
        <v>0081BASIC LIFE SUPPORT</v>
      </c>
      <c r="C158" s="46" t="str">
        <f>IF(RIGHT(Table1[[#This Row],[Occupational Series]],5)="SECCM","SECCM",IF(OR(RIGHT(Table1[[#This Row],[Occupational Series]],1)="A",RIGHT(Table1[[#This Row],[Occupational Series]],1)="B",RIGHT(Table1[[#This Row],[Occupational Series]],1)="C"),"0301",RIGHT(Table1[[#This Row],[Occupational Series]],4)))</f>
        <v>0081</v>
      </c>
      <c r="D158" s="50" t="s">
        <v>610</v>
      </c>
      <c r="E158" s="51" t="s">
        <v>611</v>
      </c>
      <c r="F158" s="57">
        <f>ROWS($F$2:F158)</f>
        <v>157</v>
      </c>
      <c r="G158" s="57" t="str">
        <f>IF(ISNUMBER(SEARCH('Position Build'!$N$6,Table1[[#This Row],[Series]])),Table1[[#This Row],[Helper1]],"")</f>
        <v/>
      </c>
      <c r="H158" s="57" t="str">
        <f>IFERROR(SMALL($G$2:$G$4870,ROWS($G$2:G158)),"")</f>
        <v/>
      </c>
    </row>
    <row r="159" spans="1:8" ht="15.75" customHeight="1" thickBot="1" x14ac:dyDescent="0.3">
      <c r="A159" s="45" t="s">
        <v>509</v>
      </c>
      <c r="B159" s="46" t="str">
        <f>Table1[[#This Row],[Series]]&amp;Table1[[#This Row],[Competency Name]]</f>
        <v>0081BUILDING CONSTRUCTION</v>
      </c>
      <c r="C159" s="46" t="str">
        <f>IF(RIGHT(Table1[[#This Row],[Occupational Series]],5)="SECCM","SECCM",IF(OR(RIGHT(Table1[[#This Row],[Occupational Series]],1)="A",RIGHT(Table1[[#This Row],[Occupational Series]],1)="B",RIGHT(Table1[[#This Row],[Occupational Series]],1)="C"),"0301",RIGHT(Table1[[#This Row],[Occupational Series]],4)))</f>
        <v>0081</v>
      </c>
      <c r="D159" s="45" t="s">
        <v>616</v>
      </c>
      <c r="E159" s="45" t="s">
        <v>617</v>
      </c>
      <c r="F159" s="57">
        <f>ROWS($F$2:F159)</f>
        <v>158</v>
      </c>
      <c r="G159" s="57" t="str">
        <f>IF(ISNUMBER(SEARCH('Position Build'!$N$6,Table1[[#This Row],[Series]])),Table1[[#This Row],[Helper1]],"")</f>
        <v/>
      </c>
      <c r="H159" s="57" t="str">
        <f>IFERROR(SMALL($G$2:$G$4870,ROWS($G$2:G159)),"")</f>
        <v/>
      </c>
    </row>
    <row r="160" spans="1:8" ht="26.25" thickBot="1" x14ac:dyDescent="0.3">
      <c r="A160" s="50" t="s">
        <v>509</v>
      </c>
      <c r="B160" s="46" t="str">
        <f>Table1[[#This Row],[Series]]&amp;Table1[[#This Row],[Competency Name]]</f>
        <v>0081EMERGENCY COMMUNICATION</v>
      </c>
      <c r="C160" s="46" t="str">
        <f>IF(RIGHT(Table1[[#This Row],[Occupational Series]],5)="SECCM","SECCM",IF(OR(RIGHT(Table1[[#This Row],[Occupational Series]],1)="A",RIGHT(Table1[[#This Row],[Occupational Series]],1)="B",RIGHT(Table1[[#This Row],[Occupational Series]],1)="C"),"0301",RIGHT(Table1[[#This Row],[Occupational Series]],4)))</f>
        <v>0081</v>
      </c>
      <c r="D160" s="50" t="s">
        <v>618</v>
      </c>
      <c r="E160" s="51" t="s">
        <v>619</v>
      </c>
      <c r="F160" s="57">
        <f>ROWS($F$2:F160)</f>
        <v>159</v>
      </c>
      <c r="G160" s="57" t="str">
        <f>IF(ISNUMBER(SEARCH('Position Build'!$N$6,Table1[[#This Row],[Series]])),Table1[[#This Row],[Helper1]],"")</f>
        <v/>
      </c>
      <c r="H160" s="57" t="str">
        <f>IFERROR(SMALL($G$2:$G$4870,ROWS($G$2:G160)),"")</f>
        <v/>
      </c>
    </row>
    <row r="161" spans="1:8" ht="15.75" customHeight="1" thickBot="1" x14ac:dyDescent="0.3">
      <c r="A161" s="45" t="s">
        <v>509</v>
      </c>
      <c r="B161" s="46" t="str">
        <f>Table1[[#This Row],[Series]]&amp;Table1[[#This Row],[Competency Name]]</f>
        <v>0081FIREFIGHTING EQUIPMENT</v>
      </c>
      <c r="C161" s="46" t="str">
        <f>IF(RIGHT(Table1[[#This Row],[Occupational Series]],5)="SECCM","SECCM",IF(OR(RIGHT(Table1[[#This Row],[Occupational Series]],1)="A",RIGHT(Table1[[#This Row],[Occupational Series]],1)="B",RIGHT(Table1[[#This Row],[Occupational Series]],1)="C"),"0301",RIGHT(Table1[[#This Row],[Occupational Series]],4)))</f>
        <v>0081</v>
      </c>
      <c r="D161" s="45" t="s">
        <v>620</v>
      </c>
      <c r="E161" s="45" t="s">
        <v>621</v>
      </c>
      <c r="F161" s="57">
        <f>ROWS($F$2:F161)</f>
        <v>160</v>
      </c>
      <c r="G161" s="57" t="str">
        <f>IF(ISNUMBER(SEARCH('Position Build'!$N$6,Table1[[#This Row],[Series]])),Table1[[#This Row],[Helper1]],"")</f>
        <v/>
      </c>
      <c r="H161" s="57" t="str">
        <f>IFERROR(SMALL($G$2:$G$4870,ROWS($G$2:G161)),"")</f>
        <v/>
      </c>
    </row>
    <row r="162" spans="1:8" ht="39" thickBot="1" x14ac:dyDescent="0.3">
      <c r="A162" s="50" t="s">
        <v>509</v>
      </c>
      <c r="B162" s="46" t="str">
        <f>Table1[[#This Row],[Series]]&amp;Table1[[#This Row],[Competency Name]]</f>
        <v>0081FIRE PROTECTION INSPECTION</v>
      </c>
      <c r="C162" s="46" t="str">
        <f>IF(RIGHT(Table1[[#This Row],[Occupational Series]],5)="SECCM","SECCM",IF(OR(RIGHT(Table1[[#This Row],[Occupational Series]],1)="A",RIGHT(Table1[[#This Row],[Occupational Series]],1)="B",RIGHT(Table1[[#This Row],[Occupational Series]],1)="C"),"0301",RIGHT(Table1[[#This Row],[Occupational Series]],4)))</f>
        <v>0081</v>
      </c>
      <c r="D162" s="50" t="s">
        <v>622</v>
      </c>
      <c r="E162" s="51" t="s">
        <v>623</v>
      </c>
      <c r="F162" s="57">
        <f>ROWS($F$2:F162)</f>
        <v>161</v>
      </c>
      <c r="G162" s="57" t="str">
        <f>IF(ISNUMBER(SEARCH('Position Build'!$N$6,Table1[[#This Row],[Series]])),Table1[[#This Row],[Helper1]],"")</f>
        <v/>
      </c>
      <c r="H162" s="57" t="str">
        <f>IFERROR(SMALL($G$2:$G$4870,ROWS($G$2:G162)),"")</f>
        <v/>
      </c>
    </row>
    <row r="163" spans="1:8" ht="15.75" customHeight="1" thickBot="1" x14ac:dyDescent="0.3">
      <c r="A163" s="50" t="s">
        <v>509</v>
      </c>
      <c r="B163" s="46" t="str">
        <f>Table1[[#This Row],[Series]]&amp;Table1[[#This Row],[Competency Name]]</f>
        <v>0081FIRE SUPPRESSION</v>
      </c>
      <c r="C163" s="46" t="str">
        <f>IF(RIGHT(Table1[[#This Row],[Occupational Series]],5)="SECCM","SECCM",IF(OR(RIGHT(Table1[[#This Row],[Occupational Series]],1)="A",RIGHT(Table1[[#This Row],[Occupational Series]],1)="B",RIGHT(Table1[[#This Row],[Occupational Series]],1)="C"),"0301",RIGHT(Table1[[#This Row],[Occupational Series]],4)))</f>
        <v>0081</v>
      </c>
      <c r="D163" s="50" t="s">
        <v>624</v>
      </c>
      <c r="E163" s="51" t="s">
        <v>625</v>
      </c>
      <c r="F163" s="57">
        <f>ROWS($F$2:F163)</f>
        <v>162</v>
      </c>
      <c r="G163" s="57" t="str">
        <f>IF(ISNUMBER(SEARCH('Position Build'!$N$6,Table1[[#This Row],[Series]])),Table1[[#This Row],[Helper1]],"")</f>
        <v/>
      </c>
      <c r="H163" s="57" t="str">
        <f>IFERROR(SMALL($G$2:$G$4870,ROWS($G$2:G163)),"")</f>
        <v/>
      </c>
    </row>
    <row r="164" spans="1:8" ht="26.25" thickBot="1" x14ac:dyDescent="0.3">
      <c r="A164" s="50" t="s">
        <v>509</v>
      </c>
      <c r="B164" s="46" t="str">
        <f>Table1[[#This Row],[Series]]&amp;Table1[[#This Row],[Competency Name]]</f>
        <v>0081HAZARDOUS MATERIAL OPERATIONS</v>
      </c>
      <c r="C164" s="46" t="str">
        <f>IF(RIGHT(Table1[[#This Row],[Occupational Series]],5)="SECCM","SECCM",IF(OR(RIGHT(Table1[[#This Row],[Occupational Series]],1)="A",RIGHT(Table1[[#This Row],[Occupational Series]],1)="B",RIGHT(Table1[[#This Row],[Occupational Series]],1)="C"),"0301",RIGHT(Table1[[#This Row],[Occupational Series]],4)))</f>
        <v>0081</v>
      </c>
      <c r="D164" s="50" t="s">
        <v>626</v>
      </c>
      <c r="E164" s="51" t="s">
        <v>627</v>
      </c>
      <c r="F164" s="57">
        <f>ROWS($F$2:F164)</f>
        <v>163</v>
      </c>
      <c r="G164" s="57" t="str">
        <f>IF(ISNUMBER(SEARCH('Position Build'!$N$6,Table1[[#This Row],[Series]])),Table1[[#This Row],[Helper1]],"")</f>
        <v/>
      </c>
      <c r="H164" s="57" t="str">
        <f>IFERROR(SMALL($G$2:$G$4870,ROWS($G$2:G164)),"")</f>
        <v/>
      </c>
    </row>
    <row r="165" spans="1:8" ht="15.75" customHeight="1" thickBot="1" x14ac:dyDescent="0.3">
      <c r="A165" s="50" t="s">
        <v>509</v>
      </c>
      <c r="B165" s="46" t="str">
        <f>Table1[[#This Row],[Series]]&amp;Table1[[#This Row],[Competency Name]]</f>
        <v>0081HAZARDOUS MATERIAL TECHNICIAN</v>
      </c>
      <c r="C165" s="46" t="str">
        <f>IF(RIGHT(Table1[[#This Row],[Occupational Series]],5)="SECCM","SECCM",IF(OR(RIGHT(Table1[[#This Row],[Occupational Series]],1)="A",RIGHT(Table1[[#This Row],[Occupational Series]],1)="B",RIGHT(Table1[[#This Row],[Occupational Series]],1)="C"),"0301",RIGHT(Table1[[#This Row],[Occupational Series]],4)))</f>
        <v>0081</v>
      </c>
      <c r="D165" s="50" t="s">
        <v>628</v>
      </c>
      <c r="E165" s="51" t="s">
        <v>629</v>
      </c>
      <c r="F165" s="57">
        <f>ROWS($F$2:F165)</f>
        <v>164</v>
      </c>
      <c r="G165" s="57" t="str">
        <f>IF(ISNUMBER(SEARCH('Position Build'!$N$6,Table1[[#This Row],[Series]])),Table1[[#This Row],[Helper1]],"")</f>
        <v/>
      </c>
      <c r="H165" s="57" t="str">
        <f>IFERROR(SMALL($G$2:$G$4870,ROWS($G$2:G165)),"")</f>
        <v/>
      </c>
    </row>
    <row r="166" spans="1:8" ht="39" thickBot="1" x14ac:dyDescent="0.3">
      <c r="A166" s="50" t="s">
        <v>509</v>
      </c>
      <c r="B166" s="46" t="str">
        <f>Table1[[#This Row],[Series]]&amp;Table1[[#This Row],[Competency Name]]</f>
        <v>0081Health and Safety</v>
      </c>
      <c r="C166" s="46" t="str">
        <f>IF(RIGHT(Table1[[#This Row],[Occupational Series]],5)="SECCM","SECCM",IF(OR(RIGHT(Table1[[#This Row],[Occupational Series]],1)="A",RIGHT(Table1[[#This Row],[Occupational Series]],1)="B",RIGHT(Table1[[#This Row],[Occupational Series]],1)="C"),"0301",RIGHT(Table1[[#This Row],[Occupational Series]],4)))</f>
        <v>0081</v>
      </c>
      <c r="D166" s="50" t="s">
        <v>630</v>
      </c>
      <c r="E166" s="51" t="s">
        <v>631</v>
      </c>
      <c r="F166" s="57">
        <f>ROWS($F$2:F166)</f>
        <v>165</v>
      </c>
      <c r="G166" s="57" t="str">
        <f>IF(ISNUMBER(SEARCH('Position Build'!$N$6,Table1[[#This Row],[Series]])),Table1[[#This Row],[Helper1]],"")</f>
        <v/>
      </c>
      <c r="H166" s="57" t="str">
        <f>IFERROR(SMALL($G$2:$G$4870,ROWS($G$2:G166)),"")</f>
        <v/>
      </c>
    </row>
    <row r="167" spans="1:8" ht="15.75" customHeight="1" thickBot="1" x14ac:dyDescent="0.3">
      <c r="A167" s="50" t="s">
        <v>509</v>
      </c>
      <c r="B167" s="46" t="str">
        <f>Table1[[#This Row],[Series]]&amp;Table1[[#This Row],[Competency Name]]</f>
        <v>0081INTERMEDIATE LIFE SUPPORT</v>
      </c>
      <c r="C167" s="46" t="str">
        <f>IF(RIGHT(Table1[[#This Row],[Occupational Series]],5)="SECCM","SECCM",IF(OR(RIGHT(Table1[[#This Row],[Occupational Series]],1)="A",RIGHT(Table1[[#This Row],[Occupational Series]],1)="B",RIGHT(Table1[[#This Row],[Occupational Series]],1)="C"),"0301",RIGHT(Table1[[#This Row],[Occupational Series]],4)))</f>
        <v>0081</v>
      </c>
      <c r="D167" s="50" t="s">
        <v>632</v>
      </c>
      <c r="E167" s="51" t="s">
        <v>633</v>
      </c>
      <c r="F167" s="57">
        <f>ROWS($F$2:F167)</f>
        <v>166</v>
      </c>
      <c r="G167" s="57" t="str">
        <f>IF(ISNUMBER(SEARCH('Position Build'!$N$6,Table1[[#This Row],[Series]])),Table1[[#This Row],[Helper1]],"")</f>
        <v/>
      </c>
      <c r="H167" s="57" t="str">
        <f>IFERROR(SMALL($G$2:$G$4870,ROWS($G$2:G167)),"")</f>
        <v/>
      </c>
    </row>
    <row r="168" spans="1:8" ht="39" thickBot="1" x14ac:dyDescent="0.3">
      <c r="A168" s="50" t="s">
        <v>509</v>
      </c>
      <c r="B168" s="46" t="str">
        <f>Table1[[#This Row],[Series]]&amp;Table1[[#This Row],[Competency Name]]</f>
        <v>0081PARAMEDIC</v>
      </c>
      <c r="C168" s="46" t="str">
        <f>IF(RIGHT(Table1[[#This Row],[Occupational Series]],5)="SECCM","SECCM",IF(OR(RIGHT(Table1[[#This Row],[Occupational Series]],1)="A",RIGHT(Table1[[#This Row],[Occupational Series]],1)="B",RIGHT(Table1[[#This Row],[Occupational Series]],1)="C"),"0301",RIGHT(Table1[[#This Row],[Occupational Series]],4)))</f>
        <v>0081</v>
      </c>
      <c r="D168" s="50" t="s">
        <v>634</v>
      </c>
      <c r="E168" s="51" t="s">
        <v>635</v>
      </c>
      <c r="F168" s="57">
        <f>ROWS($F$2:F168)</f>
        <v>167</v>
      </c>
      <c r="G168" s="57" t="str">
        <f>IF(ISNUMBER(SEARCH('Position Build'!$N$6,Table1[[#This Row],[Series]])),Table1[[#This Row],[Helper1]],"")</f>
        <v/>
      </c>
      <c r="H168" s="57" t="str">
        <f>IFERROR(SMALL($G$2:$G$4870,ROWS($G$2:G168)),"")</f>
        <v/>
      </c>
    </row>
    <row r="169" spans="1:8" ht="15.75" customHeight="1" thickBot="1" x14ac:dyDescent="0.3">
      <c r="A169" s="45" t="s">
        <v>509</v>
      </c>
      <c r="B169" s="46" t="str">
        <f>Table1[[#This Row],[Series]]&amp;Table1[[#This Row],[Competency Name]]</f>
        <v>0081PREVENTIVE MAINTENANCE</v>
      </c>
      <c r="C169" s="46" t="str">
        <f>IF(RIGHT(Table1[[#This Row],[Occupational Series]],5)="SECCM","SECCM",IF(OR(RIGHT(Table1[[#This Row],[Occupational Series]],1)="A",RIGHT(Table1[[#This Row],[Occupational Series]],1)="B",RIGHT(Table1[[#This Row],[Occupational Series]],1)="C"),"0301",RIGHT(Table1[[#This Row],[Occupational Series]],4)))</f>
        <v>0081</v>
      </c>
      <c r="D169" s="45" t="s">
        <v>636</v>
      </c>
      <c r="E169" s="45" t="s">
        <v>637</v>
      </c>
      <c r="F169" s="57">
        <f>ROWS($F$2:F169)</f>
        <v>168</v>
      </c>
      <c r="G169" s="57" t="str">
        <f>IF(ISNUMBER(SEARCH('Position Build'!$N$6,Table1[[#This Row],[Series]])),Table1[[#This Row],[Helper1]],"")</f>
        <v/>
      </c>
      <c r="H169" s="57" t="str">
        <f>IFERROR(SMALL($G$2:$G$4870,ROWS($G$2:G169)),"")</f>
        <v/>
      </c>
    </row>
    <row r="170" spans="1:8" ht="15.75" thickBot="1" x14ac:dyDescent="0.3">
      <c r="A170" s="45" t="s">
        <v>509</v>
      </c>
      <c r="B170" s="46" t="str">
        <f>Table1[[#This Row],[Series]]&amp;Table1[[#This Row],[Competency Name]]</f>
        <v>0081RISK MANAGEMENT</v>
      </c>
      <c r="C170" s="46" t="str">
        <f>IF(RIGHT(Table1[[#This Row],[Occupational Series]],5)="SECCM","SECCM",IF(OR(RIGHT(Table1[[#This Row],[Occupational Series]],1)="A",RIGHT(Table1[[#This Row],[Occupational Series]],1)="B",RIGHT(Table1[[#This Row],[Occupational Series]],1)="C"),"0301",RIGHT(Table1[[#This Row],[Occupational Series]],4)))</f>
        <v>0081</v>
      </c>
      <c r="D170" s="45" t="s">
        <v>638</v>
      </c>
      <c r="E170" s="45" t="s">
        <v>639</v>
      </c>
      <c r="F170" s="57">
        <f>ROWS($F$2:F170)</f>
        <v>169</v>
      </c>
      <c r="G170" s="57" t="str">
        <f>IF(ISNUMBER(SEARCH('Position Build'!$N$6,Table1[[#This Row],[Series]])),Table1[[#This Row],[Helper1]],"")</f>
        <v/>
      </c>
      <c r="H170" s="57" t="str">
        <f>IFERROR(SMALL($G$2:$G$4870,ROWS($G$2:G170)),"")</f>
        <v/>
      </c>
    </row>
    <row r="171" spans="1:8" ht="15.75" customHeight="1" thickBot="1" x14ac:dyDescent="0.3">
      <c r="A171" s="45" t="s">
        <v>509</v>
      </c>
      <c r="B171" s="46" t="str">
        <f>Table1[[#This Row],[Series]]&amp;Table1[[#This Row],[Competency Name]]</f>
        <v>0081SEARCH AND RESCUE</v>
      </c>
      <c r="C171" s="46" t="str">
        <f>IF(RIGHT(Table1[[#This Row],[Occupational Series]],5)="SECCM","SECCM",IF(OR(RIGHT(Table1[[#This Row],[Occupational Series]],1)="A",RIGHT(Table1[[#This Row],[Occupational Series]],1)="B",RIGHT(Table1[[#This Row],[Occupational Series]],1)="C"),"0301",RIGHT(Table1[[#This Row],[Occupational Series]],4)))</f>
        <v>0081</v>
      </c>
      <c r="D171" s="45" t="s">
        <v>640</v>
      </c>
      <c r="E171" s="45" t="s">
        <v>641</v>
      </c>
      <c r="F171" s="57">
        <f>ROWS($F$2:F171)</f>
        <v>170</v>
      </c>
      <c r="G171" s="57" t="str">
        <f>IF(ISNUMBER(SEARCH('Position Build'!$N$6,Table1[[#This Row],[Series]])),Table1[[#This Row],[Helper1]],"")</f>
        <v/>
      </c>
      <c r="H171" s="57" t="str">
        <f>IFERROR(SMALL($G$2:$G$4870,ROWS($G$2:G171)),"")</f>
        <v/>
      </c>
    </row>
    <row r="172" spans="1:8" ht="15.75" thickBot="1" x14ac:dyDescent="0.3">
      <c r="A172" s="45" t="s">
        <v>509</v>
      </c>
      <c r="B172" s="46" t="str">
        <f>Table1[[#This Row],[Series]]&amp;Table1[[#This Row],[Competency Name]]</f>
        <v>0081VEHICLE OPERATION</v>
      </c>
      <c r="C172" s="46" t="str">
        <f>IF(RIGHT(Table1[[#This Row],[Occupational Series]],5)="SECCM","SECCM",IF(OR(RIGHT(Table1[[#This Row],[Occupational Series]],1)="A",RIGHT(Table1[[#This Row],[Occupational Series]],1)="B",RIGHT(Table1[[#This Row],[Occupational Series]],1)="C"),"0301",RIGHT(Table1[[#This Row],[Occupational Series]],4)))</f>
        <v>0081</v>
      </c>
      <c r="D172" s="45" t="s">
        <v>642</v>
      </c>
      <c r="E172" s="45" t="s">
        <v>643</v>
      </c>
      <c r="F172" s="57">
        <f>ROWS($F$2:F172)</f>
        <v>171</v>
      </c>
      <c r="G172" s="57" t="str">
        <f>IF(ISNUMBER(SEARCH('Position Build'!$N$6,Table1[[#This Row],[Series]])),Table1[[#This Row],[Helper1]],"")</f>
        <v/>
      </c>
      <c r="H172" s="57" t="str">
        <f>IFERROR(SMALL($G$2:$G$4870,ROWS($G$2:G172)),"")</f>
        <v/>
      </c>
    </row>
    <row r="173" spans="1:8" ht="15.75" customHeight="1" thickBot="1" x14ac:dyDescent="0.3">
      <c r="A173" s="50" t="s">
        <v>306</v>
      </c>
      <c r="B173" s="46" t="str">
        <f>Table1[[#This Row],[Series]]&amp;Table1[[#This Row],[Competency Name]]</f>
        <v>0083INFLUENCING/NEGOTIATING</v>
      </c>
      <c r="C173" s="46" t="str">
        <f>IF(RIGHT(Table1[[#This Row],[Occupational Series]],5)="SECCM","SECCM",IF(OR(RIGHT(Table1[[#This Row],[Occupational Series]],1)="A",RIGHT(Table1[[#This Row],[Occupational Series]],1)="B",RIGHT(Table1[[#This Row],[Occupational Series]],1)="C"),"0301",RIGHT(Table1[[#This Row],[Occupational Series]],4)))</f>
        <v>0083</v>
      </c>
      <c r="D173" s="50" t="s">
        <v>267</v>
      </c>
      <c r="E173" s="51" t="s">
        <v>268</v>
      </c>
      <c r="F173" s="57">
        <f>ROWS($F$2:F173)</f>
        <v>172</v>
      </c>
      <c r="G173" s="57" t="str">
        <f>IF(ISNUMBER(SEARCH('Position Build'!$N$6,Table1[[#This Row],[Series]])),Table1[[#This Row],[Helper1]],"")</f>
        <v/>
      </c>
      <c r="H173" s="57" t="str">
        <f>IFERROR(SMALL($G$2:$G$4870,ROWS($G$2:G173)),"")</f>
        <v/>
      </c>
    </row>
    <row r="174" spans="1:8" ht="15.75" thickBot="1" x14ac:dyDescent="0.3">
      <c r="A174" s="45" t="s">
        <v>306</v>
      </c>
      <c r="B174" s="46" t="str">
        <f>Table1[[#This Row],[Series]]&amp;Table1[[#This Row],[Competency Name]]</f>
        <v>0083PARTNERING</v>
      </c>
      <c r="C174" s="46" t="str">
        <f>IF(RIGHT(Table1[[#This Row],[Occupational Series]],5)="SECCM","SECCM",IF(OR(RIGHT(Table1[[#This Row],[Occupational Series]],1)="A",RIGHT(Table1[[#This Row],[Occupational Series]],1)="B",RIGHT(Table1[[#This Row],[Occupational Series]],1)="C"),"0301",RIGHT(Table1[[#This Row],[Occupational Series]],4)))</f>
        <v>0083</v>
      </c>
      <c r="D174" s="45" t="s">
        <v>491</v>
      </c>
      <c r="E174" s="45" t="s">
        <v>492</v>
      </c>
      <c r="F174" s="57">
        <f>ROWS($F$2:F174)</f>
        <v>173</v>
      </c>
      <c r="G174" s="57" t="str">
        <f>IF(ISNUMBER(SEARCH('Position Build'!$N$6,Table1[[#This Row],[Series]])),Table1[[#This Row],[Helper1]],"")</f>
        <v/>
      </c>
      <c r="H174" s="57" t="str">
        <f>IFERROR(SMALL($G$2:$G$4870,ROWS($G$2:G174)),"")</f>
        <v/>
      </c>
    </row>
    <row r="175" spans="1:8" ht="15.75" customHeight="1" thickBot="1" x14ac:dyDescent="0.3">
      <c r="A175" s="50" t="s">
        <v>306</v>
      </c>
      <c r="B175" s="46" t="str">
        <f>Table1[[#This Row],[Series]]&amp;Table1[[#This Row],[Competency Name]]</f>
        <v>0083WRITTEN COMMUNICATION</v>
      </c>
      <c r="C175" s="46" t="str">
        <f>IF(RIGHT(Table1[[#This Row],[Occupational Series]],5)="SECCM","SECCM",IF(OR(RIGHT(Table1[[#This Row],[Occupational Series]],1)="A",RIGHT(Table1[[#This Row],[Occupational Series]],1)="B",RIGHT(Table1[[#This Row],[Occupational Series]],1)="C"),"0301",RIGHT(Table1[[#This Row],[Occupational Series]],4)))</f>
        <v>0083</v>
      </c>
      <c r="D175" s="50" t="s">
        <v>507</v>
      </c>
      <c r="E175" s="51" t="s">
        <v>508</v>
      </c>
      <c r="F175" s="57">
        <f>ROWS($F$2:F175)</f>
        <v>174</v>
      </c>
      <c r="G175" s="57" t="str">
        <f>IF(ISNUMBER(SEARCH('Position Build'!$N$6,Table1[[#This Row],[Series]])),Table1[[#This Row],[Helper1]],"")</f>
        <v/>
      </c>
      <c r="H175" s="57" t="str">
        <f>IFERROR(SMALL($G$2:$G$4870,ROWS($G$2:G175)),"")</f>
        <v/>
      </c>
    </row>
    <row r="176" spans="1:8" ht="39" thickBot="1" x14ac:dyDescent="0.3">
      <c r="A176" s="50" t="s">
        <v>306</v>
      </c>
      <c r="B176" s="46" t="str">
        <f>Table1[[#This Row],[Series]]&amp;Table1[[#This Row],[Competency Name]]</f>
        <v>0083ORAL COMMUNICATION</v>
      </c>
      <c r="C176" s="46" t="str">
        <f>IF(RIGHT(Table1[[#This Row],[Occupational Series]],5)="SECCM","SECCM",IF(OR(RIGHT(Table1[[#This Row],[Occupational Series]],1)="A",RIGHT(Table1[[#This Row],[Occupational Series]],1)="B",RIGHT(Table1[[#This Row],[Occupational Series]],1)="C"),"0301",RIGHT(Table1[[#This Row],[Occupational Series]],4)))</f>
        <v>0083</v>
      </c>
      <c r="D176" s="50" t="s">
        <v>537</v>
      </c>
      <c r="E176" s="51" t="s">
        <v>538</v>
      </c>
      <c r="F176" s="57">
        <f>ROWS($F$2:F176)</f>
        <v>175</v>
      </c>
      <c r="G176" s="57" t="str">
        <f>IF(ISNUMBER(SEARCH('Position Build'!$N$6,Table1[[#This Row],[Series]])),Table1[[#This Row],[Helper1]],"")</f>
        <v/>
      </c>
      <c r="H176" s="57" t="str">
        <f>IFERROR(SMALL($G$2:$G$4870,ROWS($G$2:G176)),"")</f>
        <v/>
      </c>
    </row>
    <row r="177" spans="1:8" ht="15.75" customHeight="1" thickBot="1" x14ac:dyDescent="0.3">
      <c r="A177" s="50" t="s">
        <v>306</v>
      </c>
      <c r="B177" s="46" t="str">
        <f>Table1[[#This Row],[Series]]&amp;Table1[[#This Row],[Competency Name]]</f>
        <v>0083ACCOUNTABILITY</v>
      </c>
      <c r="C177" s="46" t="str">
        <f>IF(RIGHT(Table1[[#This Row],[Occupational Series]],5)="SECCM","SECCM",IF(OR(RIGHT(Table1[[#This Row],[Occupational Series]],1)="A",RIGHT(Table1[[#This Row],[Occupational Series]],1)="B",RIGHT(Table1[[#This Row],[Occupational Series]],1)="C"),"0301",RIGHT(Table1[[#This Row],[Occupational Series]],4)))</f>
        <v>0083</v>
      </c>
      <c r="D177" s="50" t="s">
        <v>579</v>
      </c>
      <c r="E177" s="51" t="s">
        <v>580</v>
      </c>
      <c r="F177" s="57">
        <f>ROWS($F$2:F177)</f>
        <v>176</v>
      </c>
      <c r="G177" s="57" t="str">
        <f>IF(ISNUMBER(SEARCH('Position Build'!$N$6,Table1[[#This Row],[Series]])),Table1[[#This Row],[Helper1]],"")</f>
        <v/>
      </c>
      <c r="H177" s="57" t="str">
        <f>IFERROR(SMALL($G$2:$G$4870,ROWS($G$2:G177)),"")</f>
        <v/>
      </c>
    </row>
    <row r="178" spans="1:8" ht="39" thickBot="1" x14ac:dyDescent="0.3">
      <c r="A178" s="50" t="s">
        <v>306</v>
      </c>
      <c r="B178" s="46" t="str">
        <f>Table1[[#This Row],[Series]]&amp;Table1[[#This Row],[Competency Name]]</f>
        <v>0083MANAGING HUMAN RESOURCES</v>
      </c>
      <c r="C178" s="46" t="str">
        <f>IF(RIGHT(Table1[[#This Row],[Occupational Series]],5)="SECCM","SECCM",IF(OR(RIGHT(Table1[[#This Row],[Occupational Series]],1)="A",RIGHT(Table1[[#This Row],[Occupational Series]],1)="B",RIGHT(Table1[[#This Row],[Occupational Series]],1)="C"),"0301",RIGHT(Table1[[#This Row],[Occupational Series]],4)))</f>
        <v>0083</v>
      </c>
      <c r="D178" s="50" t="s">
        <v>590</v>
      </c>
      <c r="E178" s="51" t="s">
        <v>591</v>
      </c>
      <c r="F178" s="57">
        <f>ROWS($F$2:F178)</f>
        <v>177</v>
      </c>
      <c r="G178" s="57" t="str">
        <f>IF(ISNUMBER(SEARCH('Position Build'!$N$6,Table1[[#This Row],[Series]])),Table1[[#This Row],[Helper1]],"")</f>
        <v/>
      </c>
      <c r="H178" s="57" t="str">
        <f>IFERROR(SMALL($G$2:$G$4870,ROWS($G$2:G178)),"")</f>
        <v/>
      </c>
    </row>
    <row r="179" spans="1:8" ht="15.75" customHeight="1" thickBot="1" x14ac:dyDescent="0.3">
      <c r="A179" s="50" t="s">
        <v>306</v>
      </c>
      <c r="B179" s="46" t="str">
        <f>Table1[[#This Row],[Series]]&amp;Table1[[#This Row],[Competency Name]]</f>
        <v>0083PROBLEM SOLVING</v>
      </c>
      <c r="C179" s="46" t="str">
        <f>IF(RIGHT(Table1[[#This Row],[Occupational Series]],5)="SECCM","SECCM",IF(OR(RIGHT(Table1[[#This Row],[Occupational Series]],1)="A",RIGHT(Table1[[#This Row],[Occupational Series]],1)="B",RIGHT(Table1[[#This Row],[Occupational Series]],1)="C"),"0301",RIGHT(Table1[[#This Row],[Occupational Series]],4)))</f>
        <v>0083</v>
      </c>
      <c r="D179" s="50" t="s">
        <v>596</v>
      </c>
      <c r="E179" s="51" t="s">
        <v>597</v>
      </c>
      <c r="F179" s="57">
        <f>ROWS($F$2:F179)</f>
        <v>178</v>
      </c>
      <c r="G179" s="57" t="str">
        <f>IF(ISNUMBER(SEARCH('Position Build'!$N$6,Table1[[#This Row],[Series]])),Table1[[#This Row],[Helper1]],"")</f>
        <v/>
      </c>
      <c r="H179" s="57" t="str">
        <f>IFERROR(SMALL($G$2:$G$4870,ROWS($G$2:G179)),"")</f>
        <v/>
      </c>
    </row>
    <row r="180" spans="1:8" ht="39" thickBot="1" x14ac:dyDescent="0.3">
      <c r="A180" s="50" t="s">
        <v>306</v>
      </c>
      <c r="B180" s="46" t="str">
        <f>Table1[[#This Row],[Series]]&amp;Table1[[#This Row],[Competency Name]]</f>
        <v>0083ACCESS CONTROL</v>
      </c>
      <c r="C180" s="46" t="str">
        <f>IF(RIGHT(Table1[[#This Row],[Occupational Series]],5)="SECCM","SECCM",IF(OR(RIGHT(Table1[[#This Row],[Occupational Series]],1)="A",RIGHT(Table1[[#This Row],[Occupational Series]],1)="B",RIGHT(Table1[[#This Row],[Occupational Series]],1)="C"),"0301",RIGHT(Table1[[#This Row],[Occupational Series]],4)))</f>
        <v>0083</v>
      </c>
      <c r="D180" s="50" t="s">
        <v>916</v>
      </c>
      <c r="E180" s="51" t="s">
        <v>917</v>
      </c>
      <c r="F180" s="57">
        <f>ROWS($F$2:F180)</f>
        <v>179</v>
      </c>
      <c r="G180" s="57" t="str">
        <f>IF(ISNUMBER(SEARCH('Position Build'!$N$6,Table1[[#This Row],[Series]])),Table1[[#This Row],[Helper1]],"")</f>
        <v/>
      </c>
      <c r="H180" s="57" t="str">
        <f>IFERROR(SMALL($G$2:$G$4870,ROWS($G$2:G180)),"")</f>
        <v/>
      </c>
    </row>
    <row r="181" spans="1:8" ht="15.75" customHeight="1" thickBot="1" x14ac:dyDescent="0.3">
      <c r="A181" s="50" t="s">
        <v>306</v>
      </c>
      <c r="B181" s="46" t="str">
        <f>Table1[[#This Row],[Series]]&amp;Table1[[#This Row],[Competency Name]]</f>
        <v>0083ARREST/APPREHENSION</v>
      </c>
      <c r="C181" s="46" t="str">
        <f>IF(RIGHT(Table1[[#This Row],[Occupational Series]],5)="SECCM","SECCM",IF(OR(RIGHT(Table1[[#This Row],[Occupational Series]],1)="A",RIGHT(Table1[[#This Row],[Occupational Series]],1)="B",RIGHT(Table1[[#This Row],[Occupational Series]],1)="C"),"0301",RIGHT(Table1[[#This Row],[Occupational Series]],4)))</f>
        <v>0083</v>
      </c>
      <c r="D181" s="50" t="s">
        <v>920</v>
      </c>
      <c r="E181" s="51" t="s">
        <v>921</v>
      </c>
      <c r="F181" s="57">
        <f>ROWS($F$2:F181)</f>
        <v>180</v>
      </c>
      <c r="G181" s="57" t="str">
        <f>IF(ISNUMBER(SEARCH('Position Build'!$N$6,Table1[[#This Row],[Series]])),Table1[[#This Row],[Helper1]],"")</f>
        <v/>
      </c>
      <c r="H181" s="57" t="str">
        <f>IFERROR(SMALL($G$2:$G$4870,ROWS($G$2:G181)),"")</f>
        <v/>
      </c>
    </row>
    <row r="182" spans="1:8" ht="15.75" thickBot="1" x14ac:dyDescent="0.3">
      <c r="A182" s="45" t="s">
        <v>306</v>
      </c>
      <c r="B182" s="46" t="str">
        <f>Table1[[#This Row],[Series]]&amp;Table1[[#This Row],[Competency Name]]</f>
        <v>0083CONSTITUTIONAL LAW</v>
      </c>
      <c r="C182" s="46" t="str">
        <f>IF(RIGHT(Table1[[#This Row],[Occupational Series]],5)="SECCM","SECCM",IF(OR(RIGHT(Table1[[#This Row],[Occupational Series]],1)="A",RIGHT(Table1[[#This Row],[Occupational Series]],1)="B",RIGHT(Table1[[#This Row],[Occupational Series]],1)="C"),"0301",RIGHT(Table1[[#This Row],[Occupational Series]],4)))</f>
        <v>0083</v>
      </c>
      <c r="D182" s="45" t="s">
        <v>922</v>
      </c>
      <c r="E182" s="45" t="s">
        <v>923</v>
      </c>
      <c r="F182" s="57">
        <f>ROWS($F$2:F182)</f>
        <v>181</v>
      </c>
      <c r="G182" s="57" t="str">
        <f>IF(ISNUMBER(SEARCH('Position Build'!$N$6,Table1[[#This Row],[Series]])),Table1[[#This Row],[Helper1]],"")</f>
        <v/>
      </c>
      <c r="H182" s="57" t="str">
        <f>IFERROR(SMALL($G$2:$G$4870,ROWS($G$2:G182)),"")</f>
        <v/>
      </c>
    </row>
    <row r="183" spans="1:8" ht="15.75" customHeight="1" thickBot="1" x14ac:dyDescent="0.3">
      <c r="A183" s="50" t="s">
        <v>306</v>
      </c>
      <c r="B183" s="46" t="str">
        <f>Table1[[#This Row],[Series]]&amp;Table1[[#This Row],[Competency Name]]</f>
        <v>0083CRIMINAL INVESTIGATION</v>
      </c>
      <c r="C183" s="46" t="str">
        <f>IF(RIGHT(Table1[[#This Row],[Occupational Series]],5)="SECCM","SECCM",IF(OR(RIGHT(Table1[[#This Row],[Occupational Series]],1)="A",RIGHT(Table1[[#This Row],[Occupational Series]],1)="B",RIGHT(Table1[[#This Row],[Occupational Series]],1)="C"),"0301",RIGHT(Table1[[#This Row],[Occupational Series]],4)))</f>
        <v>0083</v>
      </c>
      <c r="D183" s="50" t="s">
        <v>924</v>
      </c>
      <c r="E183" s="51" t="s">
        <v>925</v>
      </c>
      <c r="F183" s="57">
        <f>ROWS($F$2:F183)</f>
        <v>182</v>
      </c>
      <c r="G183" s="57" t="str">
        <f>IF(ISNUMBER(SEARCH('Position Build'!$N$6,Table1[[#This Row],[Series]])),Table1[[#This Row],[Helper1]],"")</f>
        <v/>
      </c>
      <c r="H183" s="57" t="str">
        <f>IFERROR(SMALL($G$2:$G$4870,ROWS($G$2:G183)),"")</f>
        <v/>
      </c>
    </row>
    <row r="184" spans="1:8" ht="15.75" thickBot="1" x14ac:dyDescent="0.3">
      <c r="A184" s="45" t="s">
        <v>306</v>
      </c>
      <c r="B184" s="46" t="str">
        <f>Table1[[#This Row],[Series]]&amp;Table1[[#This Row],[Competency Name]]</f>
        <v>0083CRIMINAL LAW</v>
      </c>
      <c r="C184" s="46" t="str">
        <f>IF(RIGHT(Table1[[#This Row],[Occupational Series]],5)="SECCM","SECCM",IF(OR(RIGHT(Table1[[#This Row],[Occupational Series]],1)="A",RIGHT(Table1[[#This Row],[Occupational Series]],1)="B",RIGHT(Table1[[#This Row],[Occupational Series]],1)="C"),"0301",RIGHT(Table1[[#This Row],[Occupational Series]],4)))</f>
        <v>0083</v>
      </c>
      <c r="D184" s="45" t="s">
        <v>926</v>
      </c>
      <c r="E184" s="45" t="s">
        <v>927</v>
      </c>
      <c r="F184" s="57">
        <f>ROWS($F$2:F184)</f>
        <v>183</v>
      </c>
      <c r="G184" s="57" t="str">
        <f>IF(ISNUMBER(SEARCH('Position Build'!$N$6,Table1[[#This Row],[Series]])),Table1[[#This Row],[Helper1]],"")</f>
        <v/>
      </c>
      <c r="H184" s="57" t="str">
        <f>IFERROR(SMALL($G$2:$G$4870,ROWS($G$2:G184)),"")</f>
        <v/>
      </c>
    </row>
    <row r="185" spans="1:8" ht="15.75" customHeight="1" thickBot="1" x14ac:dyDescent="0.3">
      <c r="A185" s="45" t="s">
        <v>306</v>
      </c>
      <c r="B185" s="46" t="str">
        <f>Table1[[#This Row],[Series]]&amp;Table1[[#This Row],[Competency Name]]</f>
        <v>0083CRITICAL INCIDENT RESPONSE</v>
      </c>
      <c r="C185" s="46" t="str">
        <f>IF(RIGHT(Table1[[#This Row],[Occupational Series]],5)="SECCM","SECCM",IF(OR(RIGHT(Table1[[#This Row],[Occupational Series]],1)="A",RIGHT(Table1[[#This Row],[Occupational Series]],1)="B",RIGHT(Table1[[#This Row],[Occupational Series]],1)="C"),"0301",RIGHT(Table1[[#This Row],[Occupational Series]],4)))</f>
        <v>0083</v>
      </c>
      <c r="D185" s="45" t="s">
        <v>928</v>
      </c>
      <c r="E185" s="45" t="s">
        <v>929</v>
      </c>
      <c r="F185" s="57">
        <f>ROWS($F$2:F185)</f>
        <v>184</v>
      </c>
      <c r="G185" s="57" t="str">
        <f>IF(ISNUMBER(SEARCH('Position Build'!$N$6,Table1[[#This Row],[Series]])),Table1[[#This Row],[Helper1]],"")</f>
        <v/>
      </c>
      <c r="H185" s="57" t="str">
        <f>IFERROR(SMALL($G$2:$G$4870,ROWS($G$2:G185)),"")</f>
        <v/>
      </c>
    </row>
    <row r="186" spans="1:8" ht="15.75" thickBot="1" x14ac:dyDescent="0.3">
      <c r="A186" s="45" t="s">
        <v>306</v>
      </c>
      <c r="B186" s="46" t="str">
        <f>Table1[[#This Row],[Series]]&amp;Table1[[#This Row],[Competency Name]]</f>
        <v>0083DATABASE MANAGEMENT SYSTEMS</v>
      </c>
      <c r="C186" s="46" t="str">
        <f>IF(RIGHT(Table1[[#This Row],[Occupational Series]],5)="SECCM","SECCM",IF(OR(RIGHT(Table1[[#This Row],[Occupational Series]],1)="A",RIGHT(Table1[[#This Row],[Occupational Series]],1)="B",RIGHT(Table1[[#This Row],[Occupational Series]],1)="C"),"0301",RIGHT(Table1[[#This Row],[Occupational Series]],4)))</f>
        <v>0083</v>
      </c>
      <c r="D186" s="45" t="s">
        <v>930</v>
      </c>
      <c r="E186" s="45" t="s">
        <v>931</v>
      </c>
      <c r="F186" s="57">
        <f>ROWS($F$2:F186)</f>
        <v>185</v>
      </c>
      <c r="G186" s="57" t="str">
        <f>IF(ISNUMBER(SEARCH('Position Build'!$N$6,Table1[[#This Row],[Series]])),Table1[[#This Row],[Helper1]],"")</f>
        <v/>
      </c>
      <c r="H186" s="57" t="str">
        <f>IFERROR(SMALL($G$2:$G$4870,ROWS($G$2:G186)),"")</f>
        <v/>
      </c>
    </row>
    <row r="187" spans="1:8" ht="15.75" customHeight="1" thickBot="1" x14ac:dyDescent="0.3">
      <c r="A187" s="50" t="s">
        <v>306</v>
      </c>
      <c r="B187" s="46" t="str">
        <f>Table1[[#This Row],[Series]]&amp;Table1[[#This Row],[Competency Name]]</f>
        <v>0083DETENTION</v>
      </c>
      <c r="C187" s="46" t="str">
        <f>IF(RIGHT(Table1[[#This Row],[Occupational Series]],5)="SECCM","SECCM",IF(OR(RIGHT(Table1[[#This Row],[Occupational Series]],1)="A",RIGHT(Table1[[#This Row],[Occupational Series]],1)="B",RIGHT(Table1[[#This Row],[Occupational Series]],1)="C"),"0301",RIGHT(Table1[[#This Row],[Occupational Series]],4)))</f>
        <v>0083</v>
      </c>
      <c r="D187" s="50" t="s">
        <v>932</v>
      </c>
      <c r="E187" s="51" t="s">
        <v>933</v>
      </c>
      <c r="F187" s="57">
        <f>ROWS($F$2:F187)</f>
        <v>186</v>
      </c>
      <c r="G187" s="57" t="str">
        <f>IF(ISNUMBER(SEARCH('Position Build'!$N$6,Table1[[#This Row],[Series]])),Table1[[#This Row],[Helper1]],"")</f>
        <v/>
      </c>
      <c r="H187" s="57" t="str">
        <f>IFERROR(SMALL($G$2:$G$4870,ROWS($G$2:G187)),"")</f>
        <v/>
      </c>
    </row>
    <row r="188" spans="1:8" ht="15.75" thickBot="1" x14ac:dyDescent="0.3">
      <c r="A188" s="45" t="s">
        <v>306</v>
      </c>
      <c r="B188" s="46" t="str">
        <f>Table1[[#This Row],[Series]]&amp;Table1[[#This Row],[Competency Name]]</f>
        <v>0083EDUCATION AND TRAINING</v>
      </c>
      <c r="C188" s="46" t="str">
        <f>IF(RIGHT(Table1[[#This Row],[Occupational Series]],5)="SECCM","SECCM",IF(OR(RIGHT(Table1[[#This Row],[Occupational Series]],1)="A",RIGHT(Table1[[#This Row],[Occupational Series]],1)="B",RIGHT(Table1[[#This Row],[Occupational Series]],1)="C"),"0301",RIGHT(Table1[[#This Row],[Occupational Series]],4)))</f>
        <v>0083</v>
      </c>
      <c r="D188" s="45" t="s">
        <v>940</v>
      </c>
      <c r="E188" s="45" t="s">
        <v>941</v>
      </c>
      <c r="F188" s="57">
        <f>ROWS($F$2:F188)</f>
        <v>187</v>
      </c>
      <c r="G188" s="57" t="str">
        <f>IF(ISNUMBER(SEARCH('Position Build'!$N$6,Table1[[#This Row],[Series]])),Table1[[#This Row],[Helper1]],"")</f>
        <v/>
      </c>
      <c r="H188" s="57" t="str">
        <f>IFERROR(SMALL($G$2:$G$4870,ROWS($G$2:G188)),"")</f>
        <v/>
      </c>
    </row>
    <row r="189" spans="1:8" ht="15.75" customHeight="1" thickBot="1" x14ac:dyDescent="0.3">
      <c r="A189" s="45" t="s">
        <v>306</v>
      </c>
      <c r="B189" s="46" t="str">
        <f>Table1[[#This Row],[Series]]&amp;Table1[[#This Row],[Competency Name]]</f>
        <v>0083FIREARMS</v>
      </c>
      <c r="C189" s="46" t="str">
        <f>IF(RIGHT(Table1[[#This Row],[Occupational Series]],5)="SECCM","SECCM",IF(OR(RIGHT(Table1[[#This Row],[Occupational Series]],1)="A",RIGHT(Table1[[#This Row],[Occupational Series]],1)="B",RIGHT(Table1[[#This Row],[Occupational Series]],1)="C"),"0301",RIGHT(Table1[[#This Row],[Occupational Series]],4)))</f>
        <v>0083</v>
      </c>
      <c r="D189" s="45" t="s">
        <v>942</v>
      </c>
      <c r="E189" s="45" t="s">
        <v>943</v>
      </c>
      <c r="F189" s="57">
        <f>ROWS($F$2:F189)</f>
        <v>188</v>
      </c>
      <c r="G189" s="57" t="str">
        <f>IF(ISNUMBER(SEARCH('Position Build'!$N$6,Table1[[#This Row],[Series]])),Table1[[#This Row],[Helper1]],"")</f>
        <v/>
      </c>
      <c r="H189" s="57" t="str">
        <f>IFERROR(SMALL($G$2:$G$4870,ROWS($G$2:G189)),"")</f>
        <v/>
      </c>
    </row>
    <row r="190" spans="1:8" ht="26.25" thickBot="1" x14ac:dyDescent="0.3">
      <c r="A190" s="50" t="s">
        <v>306</v>
      </c>
      <c r="B190" s="46" t="str">
        <f>Table1[[#This Row],[Series]]&amp;Table1[[#This Row],[Competency Name]]</f>
        <v>0083FORENSICS</v>
      </c>
      <c r="C190" s="46" t="str">
        <f>IF(RIGHT(Table1[[#This Row],[Occupational Series]],5)="SECCM","SECCM",IF(OR(RIGHT(Table1[[#This Row],[Occupational Series]],1)="A",RIGHT(Table1[[#This Row],[Occupational Series]],1)="B",RIGHT(Table1[[#This Row],[Occupational Series]],1)="C"),"0301",RIGHT(Table1[[#This Row],[Occupational Series]],4)))</f>
        <v>0083</v>
      </c>
      <c r="D190" s="50" t="s">
        <v>944</v>
      </c>
      <c r="E190" s="51" t="s">
        <v>945</v>
      </c>
      <c r="F190" s="57">
        <f>ROWS($F$2:F190)</f>
        <v>189</v>
      </c>
      <c r="G190" s="57" t="str">
        <f>IF(ISNUMBER(SEARCH('Position Build'!$N$6,Table1[[#This Row],[Series]])),Table1[[#This Row],[Helper1]],"")</f>
        <v/>
      </c>
      <c r="H190" s="57" t="str">
        <f>IFERROR(SMALL($G$2:$G$4870,ROWS($G$2:G190)),"")</f>
        <v/>
      </c>
    </row>
    <row r="191" spans="1:8" ht="15.75" customHeight="1" thickBot="1" x14ac:dyDescent="0.3">
      <c r="A191" s="45" t="s">
        <v>306</v>
      </c>
      <c r="B191" s="46" t="str">
        <f>Table1[[#This Row],[Series]]&amp;Table1[[#This Row],[Competency Name]]</f>
        <v>0083PERMIT IDENTIFICATION</v>
      </c>
      <c r="C191" s="46" t="str">
        <f>IF(RIGHT(Table1[[#This Row],[Occupational Series]],5)="SECCM","SECCM",IF(OR(RIGHT(Table1[[#This Row],[Occupational Series]],1)="A",RIGHT(Table1[[#This Row],[Occupational Series]],1)="B",RIGHT(Table1[[#This Row],[Occupational Series]],1)="C"),"0301",RIGHT(Table1[[#This Row],[Occupational Series]],4)))</f>
        <v>0083</v>
      </c>
      <c r="D191" s="45" t="s">
        <v>946</v>
      </c>
      <c r="E191" s="45" t="s">
        <v>947</v>
      </c>
      <c r="F191" s="57">
        <f>ROWS($F$2:F191)</f>
        <v>190</v>
      </c>
      <c r="G191" s="57" t="str">
        <f>IF(ISNUMBER(SEARCH('Position Build'!$N$6,Table1[[#This Row],[Series]])),Table1[[#This Row],[Helper1]],"")</f>
        <v/>
      </c>
      <c r="H191" s="57" t="str">
        <f>IFERROR(SMALL($G$2:$G$4870,ROWS($G$2:G191)),"")</f>
        <v/>
      </c>
    </row>
    <row r="192" spans="1:8" ht="26.25" thickBot="1" x14ac:dyDescent="0.3">
      <c r="A192" s="50" t="s">
        <v>306</v>
      </c>
      <c r="B192" s="46" t="str">
        <f>Table1[[#This Row],[Series]]&amp;Table1[[#This Row],[Competency Name]]</f>
        <v>0083POLICE WORKING DOGS</v>
      </c>
      <c r="C192" s="46" t="str">
        <f>IF(RIGHT(Table1[[#This Row],[Occupational Series]],5)="SECCM","SECCM",IF(OR(RIGHT(Table1[[#This Row],[Occupational Series]],1)="A",RIGHT(Table1[[#This Row],[Occupational Series]],1)="B",RIGHT(Table1[[#This Row],[Occupational Series]],1)="C"),"0301",RIGHT(Table1[[#This Row],[Occupational Series]],4)))</f>
        <v>0083</v>
      </c>
      <c r="D192" s="50" t="s">
        <v>948</v>
      </c>
      <c r="E192" s="51" t="s">
        <v>949</v>
      </c>
      <c r="F192" s="57">
        <f>ROWS($F$2:F192)</f>
        <v>191</v>
      </c>
      <c r="G192" s="57" t="str">
        <f>IF(ISNUMBER(SEARCH('Position Build'!$N$6,Table1[[#This Row],[Series]])),Table1[[#This Row],[Helper1]],"")</f>
        <v/>
      </c>
      <c r="H192" s="57" t="str">
        <f>IFERROR(SMALL($G$2:$G$4870,ROWS($G$2:G192)),"")</f>
        <v/>
      </c>
    </row>
    <row r="193" spans="1:8" ht="15.75" customHeight="1" thickBot="1" x14ac:dyDescent="0.3">
      <c r="A193" s="50" t="s">
        <v>306</v>
      </c>
      <c r="B193" s="46" t="str">
        <f>Table1[[#This Row],[Series]]&amp;Table1[[#This Row],[Competency Name]]</f>
        <v>0083PUBLIC SAFETY AND SECURITY</v>
      </c>
      <c r="C193" s="46" t="str">
        <f>IF(RIGHT(Table1[[#This Row],[Occupational Series]],5)="SECCM","SECCM",IF(OR(RIGHT(Table1[[#This Row],[Occupational Series]],1)="A",RIGHT(Table1[[#This Row],[Occupational Series]],1)="B",RIGHT(Table1[[#This Row],[Occupational Series]],1)="C"),"0301",RIGHT(Table1[[#This Row],[Occupational Series]],4)))</f>
        <v>0083</v>
      </c>
      <c r="D193" s="50" t="s">
        <v>960</v>
      </c>
      <c r="E193" s="51" t="s">
        <v>961</v>
      </c>
      <c r="F193" s="57">
        <f>ROWS($F$2:F193)</f>
        <v>192</v>
      </c>
      <c r="G193" s="57" t="str">
        <f>IF(ISNUMBER(SEARCH('Position Build'!$N$6,Table1[[#This Row],[Series]])),Table1[[#This Row],[Helper1]],"")</f>
        <v/>
      </c>
      <c r="H193" s="57" t="str">
        <f>IFERROR(SMALL($G$2:$G$4870,ROWS($G$2:G193)),"")</f>
        <v/>
      </c>
    </row>
    <row r="194" spans="1:8" ht="26.25" thickBot="1" x14ac:dyDescent="0.3">
      <c r="A194" s="50" t="s">
        <v>306</v>
      </c>
      <c r="B194" s="46" t="str">
        <f>Table1[[#This Row],[Series]]&amp;Table1[[#This Row],[Competency Name]]</f>
        <v>0083RESTRAINT AND SELF-DEFENSE</v>
      </c>
      <c r="C194" s="46" t="str">
        <f>IF(RIGHT(Table1[[#This Row],[Occupational Series]],5)="SECCM","SECCM",IF(OR(RIGHT(Table1[[#This Row],[Occupational Series]],1)="A",RIGHT(Table1[[#This Row],[Occupational Series]],1)="B",RIGHT(Table1[[#This Row],[Occupational Series]],1)="C"),"0301",RIGHT(Table1[[#This Row],[Occupational Series]],4)))</f>
        <v>0083</v>
      </c>
      <c r="D194" s="50" t="s">
        <v>962</v>
      </c>
      <c r="E194" s="51" t="s">
        <v>963</v>
      </c>
      <c r="F194" s="57">
        <f>ROWS($F$2:F194)</f>
        <v>193</v>
      </c>
      <c r="G194" s="57" t="str">
        <f>IF(ISNUMBER(SEARCH('Position Build'!$N$6,Table1[[#This Row],[Series]])),Table1[[#This Row],[Helper1]],"")</f>
        <v/>
      </c>
      <c r="H194" s="57" t="str">
        <f>IFERROR(SMALL($G$2:$G$4870,ROWS($G$2:G194)),"")</f>
        <v/>
      </c>
    </row>
    <row r="195" spans="1:8" ht="15.75" customHeight="1" thickBot="1" x14ac:dyDescent="0.3">
      <c r="A195" s="50" t="s">
        <v>306</v>
      </c>
      <c r="B195" s="46" t="str">
        <f>Table1[[#This Row],[Series]]&amp;Table1[[#This Row],[Competency Name]]</f>
        <v>0083SEARCH</v>
      </c>
      <c r="C195" s="46" t="str">
        <f>IF(RIGHT(Table1[[#This Row],[Occupational Series]],5)="SECCM","SECCM",IF(OR(RIGHT(Table1[[#This Row],[Occupational Series]],1)="A",RIGHT(Table1[[#This Row],[Occupational Series]],1)="B",RIGHT(Table1[[#This Row],[Occupational Series]],1)="C"),"0301",RIGHT(Table1[[#This Row],[Occupational Series]],4)))</f>
        <v>0083</v>
      </c>
      <c r="D195" s="50" t="s">
        <v>964</v>
      </c>
      <c r="E195" s="51" t="s">
        <v>965</v>
      </c>
      <c r="F195" s="57">
        <f>ROWS($F$2:F195)</f>
        <v>194</v>
      </c>
      <c r="G195" s="57" t="str">
        <f>IF(ISNUMBER(SEARCH('Position Build'!$N$6,Table1[[#This Row],[Series]])),Table1[[#This Row],[Helper1]],"")</f>
        <v/>
      </c>
      <c r="H195" s="57" t="str">
        <f>IFERROR(SMALL($G$2:$G$4870,ROWS($G$2:G195)),"")</f>
        <v/>
      </c>
    </row>
    <row r="196" spans="1:8" ht="39" thickBot="1" x14ac:dyDescent="0.3">
      <c r="A196" s="50" t="s">
        <v>306</v>
      </c>
      <c r="B196" s="46" t="str">
        <f>Table1[[#This Row],[Series]]&amp;Table1[[#This Row],[Competency Name]]</f>
        <v>0083SECURITY</v>
      </c>
      <c r="C196" s="46" t="str">
        <f>IF(RIGHT(Table1[[#This Row],[Occupational Series]],5)="SECCM","SECCM",IF(OR(RIGHT(Table1[[#This Row],[Occupational Series]],1)="A",RIGHT(Table1[[#This Row],[Occupational Series]],1)="B",RIGHT(Table1[[#This Row],[Occupational Series]],1)="C"),"0301",RIGHT(Table1[[#This Row],[Occupational Series]],4)))</f>
        <v>0083</v>
      </c>
      <c r="D196" s="50" t="s">
        <v>966</v>
      </c>
      <c r="E196" s="51" t="s">
        <v>967</v>
      </c>
      <c r="F196" s="57">
        <f>ROWS($F$2:F196)</f>
        <v>195</v>
      </c>
      <c r="G196" s="57" t="str">
        <f>IF(ISNUMBER(SEARCH('Position Build'!$N$6,Table1[[#This Row],[Series]])),Table1[[#This Row],[Helper1]],"")</f>
        <v/>
      </c>
      <c r="H196" s="57" t="str">
        <f>IFERROR(SMALL($G$2:$G$4870,ROWS($G$2:G196)),"")</f>
        <v/>
      </c>
    </row>
    <row r="197" spans="1:8" ht="15.75" customHeight="1" thickBot="1" x14ac:dyDescent="0.3">
      <c r="A197" s="50" t="s">
        <v>306</v>
      </c>
      <c r="B197" s="46" t="str">
        <f>Table1[[#This Row],[Series]]&amp;Table1[[#This Row],[Competency Name]]</f>
        <v>0083SEIZURE</v>
      </c>
      <c r="C197" s="46" t="str">
        <f>IF(RIGHT(Table1[[#This Row],[Occupational Series]],5)="SECCM","SECCM",IF(OR(RIGHT(Table1[[#This Row],[Occupational Series]],1)="A",RIGHT(Table1[[#This Row],[Occupational Series]],1)="B",RIGHT(Table1[[#This Row],[Occupational Series]],1)="C"),"0301",RIGHT(Table1[[#This Row],[Occupational Series]],4)))</f>
        <v>0083</v>
      </c>
      <c r="D197" s="50" t="s">
        <v>968</v>
      </c>
      <c r="E197" s="51" t="s">
        <v>969</v>
      </c>
      <c r="F197" s="57">
        <f>ROWS($F$2:F197)</f>
        <v>196</v>
      </c>
      <c r="G197" s="57" t="str">
        <f>IF(ISNUMBER(SEARCH('Position Build'!$N$6,Table1[[#This Row],[Series]])),Table1[[#This Row],[Helper1]],"")</f>
        <v/>
      </c>
      <c r="H197" s="57" t="str">
        <f>IFERROR(SMALL($G$2:$G$4870,ROWS($G$2:G197)),"")</f>
        <v/>
      </c>
    </row>
    <row r="198" spans="1:8" ht="15.75" thickBot="1" x14ac:dyDescent="0.3">
      <c r="A198" s="45" t="s">
        <v>306</v>
      </c>
      <c r="B198" s="46" t="str">
        <f>Table1[[#This Row],[Series]]&amp;Table1[[#This Row],[Competency Name]]</f>
        <v>0083TRAFFIC CONTROL</v>
      </c>
      <c r="C198" s="46" t="str">
        <f>IF(RIGHT(Table1[[#This Row],[Occupational Series]],5)="SECCM","SECCM",IF(OR(RIGHT(Table1[[#This Row],[Occupational Series]],1)="A",RIGHT(Table1[[#This Row],[Occupational Series]],1)="B",RIGHT(Table1[[#This Row],[Occupational Series]],1)="C"),"0301",RIGHT(Table1[[#This Row],[Occupational Series]],4)))</f>
        <v>0083</v>
      </c>
      <c r="D198" s="45" t="s">
        <v>970</v>
      </c>
      <c r="E198" s="45" t="s">
        <v>971</v>
      </c>
      <c r="F198" s="57">
        <f>ROWS($F$2:F198)</f>
        <v>197</v>
      </c>
      <c r="G198" s="57" t="str">
        <f>IF(ISNUMBER(SEARCH('Position Build'!$N$6,Table1[[#This Row],[Series]])),Table1[[#This Row],[Helper1]],"")</f>
        <v/>
      </c>
      <c r="H198" s="57" t="str">
        <f>IFERROR(SMALL($G$2:$G$4870,ROWS($G$2:G198)),"")</f>
        <v/>
      </c>
    </row>
    <row r="199" spans="1:8" ht="15.75" customHeight="1" thickBot="1" x14ac:dyDescent="0.3">
      <c r="A199" s="50" t="s">
        <v>477</v>
      </c>
      <c r="B199" s="46" t="str">
        <f>Table1[[#This Row],[Series]]&amp;Table1[[#This Row],[Competency Name]]</f>
        <v>0085COMPUTER LITERACY</v>
      </c>
      <c r="C199" s="46" t="str">
        <f>IF(RIGHT(Table1[[#This Row],[Occupational Series]],5)="SECCM","SECCM",IF(OR(RIGHT(Table1[[#This Row],[Occupational Series]],1)="A",RIGHT(Table1[[#This Row],[Occupational Series]],1)="B",RIGHT(Table1[[#This Row],[Occupational Series]],1)="C"),"0301",RIGHT(Table1[[#This Row],[Occupational Series]],4)))</f>
        <v>0085</v>
      </c>
      <c r="D199" s="50" t="s">
        <v>456</v>
      </c>
      <c r="E199" s="51" t="s">
        <v>457</v>
      </c>
      <c r="F199" s="57">
        <f>ROWS($F$2:F199)</f>
        <v>198</v>
      </c>
      <c r="G199" s="57" t="str">
        <f>IF(ISNUMBER(SEARCH('Position Build'!$N$6,Table1[[#This Row],[Series]])),Table1[[#This Row],[Helper1]],"")</f>
        <v/>
      </c>
      <c r="H199" s="57" t="str">
        <f>IFERROR(SMALL($G$2:$G$4870,ROWS($G$2:G199)),"")</f>
        <v/>
      </c>
    </row>
    <row r="200" spans="1:8" ht="15.75" thickBot="1" x14ac:dyDescent="0.3">
      <c r="A200" s="45" t="s">
        <v>477</v>
      </c>
      <c r="B200" s="46" t="str">
        <f>Table1[[#This Row],[Series]]&amp;Table1[[#This Row],[Competency Name]]</f>
        <v>0085PARTNERING</v>
      </c>
      <c r="C200" s="46" t="str">
        <f>IF(RIGHT(Table1[[#This Row],[Occupational Series]],5)="SECCM","SECCM",IF(OR(RIGHT(Table1[[#This Row],[Occupational Series]],1)="A",RIGHT(Table1[[#This Row],[Occupational Series]],1)="B",RIGHT(Table1[[#This Row],[Occupational Series]],1)="C"),"0301",RIGHT(Table1[[#This Row],[Occupational Series]],4)))</f>
        <v>0085</v>
      </c>
      <c r="D200" s="45" t="s">
        <v>491</v>
      </c>
      <c r="E200" s="45" t="s">
        <v>492</v>
      </c>
      <c r="F200" s="57">
        <f>ROWS($F$2:F200)</f>
        <v>199</v>
      </c>
      <c r="G200" s="57" t="str">
        <f>IF(ISNUMBER(SEARCH('Position Build'!$N$6,Table1[[#This Row],[Series]])),Table1[[#This Row],[Helper1]],"")</f>
        <v/>
      </c>
      <c r="H200" s="57" t="str">
        <f>IFERROR(SMALL($G$2:$G$4870,ROWS($G$2:G200)),"")</f>
        <v/>
      </c>
    </row>
    <row r="201" spans="1:8" ht="15.75" customHeight="1" thickBot="1" x14ac:dyDescent="0.3">
      <c r="A201" s="50" t="s">
        <v>477</v>
      </c>
      <c r="B201" s="46" t="str">
        <f>Table1[[#This Row],[Series]]&amp;Table1[[#This Row],[Competency Name]]</f>
        <v>0085ORAL COMMUNICATION</v>
      </c>
      <c r="C201" s="46" t="str">
        <f>IF(RIGHT(Table1[[#This Row],[Occupational Series]],5)="SECCM","SECCM",IF(OR(RIGHT(Table1[[#This Row],[Occupational Series]],1)="A",RIGHT(Table1[[#This Row],[Occupational Series]],1)="B",RIGHT(Table1[[#This Row],[Occupational Series]],1)="C"),"0301",RIGHT(Table1[[#This Row],[Occupational Series]],4)))</f>
        <v>0085</v>
      </c>
      <c r="D201" s="50" t="s">
        <v>537</v>
      </c>
      <c r="E201" s="51" t="s">
        <v>538</v>
      </c>
      <c r="F201" s="57">
        <f>ROWS($F$2:F201)</f>
        <v>200</v>
      </c>
      <c r="G201" s="57" t="str">
        <f>IF(ISNUMBER(SEARCH('Position Build'!$N$6,Table1[[#This Row],[Series]])),Table1[[#This Row],[Helper1]],"")</f>
        <v/>
      </c>
      <c r="H201" s="57" t="str">
        <f>IFERROR(SMALL($G$2:$G$4870,ROWS($G$2:G201)),"")</f>
        <v/>
      </c>
    </row>
    <row r="202" spans="1:8" ht="39" thickBot="1" x14ac:dyDescent="0.3">
      <c r="A202" s="50" t="s">
        <v>477</v>
      </c>
      <c r="B202" s="46" t="str">
        <f>Table1[[#This Row],[Series]]&amp;Table1[[#This Row],[Competency Name]]</f>
        <v>0085DEVELOPING OTHERS</v>
      </c>
      <c r="C202" s="46" t="str">
        <f>IF(RIGHT(Table1[[#This Row],[Occupational Series]],5)="SECCM","SECCM",IF(OR(RIGHT(Table1[[#This Row],[Occupational Series]],1)="A",RIGHT(Table1[[#This Row],[Occupational Series]],1)="B",RIGHT(Table1[[#This Row],[Occupational Series]],1)="C"),"0301",RIGHT(Table1[[#This Row],[Occupational Series]],4)))</f>
        <v>0085</v>
      </c>
      <c r="D202" s="50" t="s">
        <v>585</v>
      </c>
      <c r="E202" s="51" t="s">
        <v>586</v>
      </c>
      <c r="F202" s="57">
        <f>ROWS($F$2:F202)</f>
        <v>201</v>
      </c>
      <c r="G202" s="57" t="str">
        <f>IF(ISNUMBER(SEARCH('Position Build'!$N$6,Table1[[#This Row],[Series]])),Table1[[#This Row],[Helper1]],"")</f>
        <v/>
      </c>
      <c r="H202" s="57" t="str">
        <f>IFERROR(SMALL($G$2:$G$4870,ROWS($G$2:G202)),"")</f>
        <v/>
      </c>
    </row>
    <row r="203" spans="1:8" ht="15.75" customHeight="1" thickBot="1" x14ac:dyDescent="0.3">
      <c r="A203" s="50" t="s">
        <v>477</v>
      </c>
      <c r="B203" s="46" t="str">
        <f>Table1[[#This Row],[Series]]&amp;Table1[[#This Row],[Competency Name]]</f>
        <v>0085MANAGING HUMAN RESOURCES</v>
      </c>
      <c r="C203" s="46" t="str">
        <f>IF(RIGHT(Table1[[#This Row],[Occupational Series]],5)="SECCM","SECCM",IF(OR(RIGHT(Table1[[#This Row],[Occupational Series]],1)="A",RIGHT(Table1[[#This Row],[Occupational Series]],1)="B",RIGHT(Table1[[#This Row],[Occupational Series]],1)="C"),"0301",RIGHT(Table1[[#This Row],[Occupational Series]],4)))</f>
        <v>0085</v>
      </c>
      <c r="D203" s="50" t="s">
        <v>590</v>
      </c>
      <c r="E203" s="51" t="s">
        <v>591</v>
      </c>
      <c r="F203" s="57">
        <f>ROWS($F$2:F203)</f>
        <v>202</v>
      </c>
      <c r="G203" s="57" t="str">
        <f>IF(ISNUMBER(SEARCH('Position Build'!$N$6,Table1[[#This Row],[Series]])),Table1[[#This Row],[Helper1]],"")</f>
        <v/>
      </c>
      <c r="H203" s="57" t="str">
        <f>IFERROR(SMALL($G$2:$G$4870,ROWS($G$2:G203)),"")</f>
        <v/>
      </c>
    </row>
    <row r="204" spans="1:8" ht="15.75" thickBot="1" x14ac:dyDescent="0.3">
      <c r="A204" s="45" t="s">
        <v>477</v>
      </c>
      <c r="B204" s="46" t="str">
        <f>Table1[[#This Row],[Series]]&amp;Table1[[#This Row],[Competency Name]]</f>
        <v>0085FIREARMS</v>
      </c>
      <c r="C204" s="46" t="str">
        <f>IF(RIGHT(Table1[[#This Row],[Occupational Series]],5)="SECCM","SECCM",IF(OR(RIGHT(Table1[[#This Row],[Occupational Series]],1)="A",RIGHT(Table1[[#This Row],[Occupational Series]],1)="B",RIGHT(Table1[[#This Row],[Occupational Series]],1)="C"),"0301",RIGHT(Table1[[#This Row],[Occupational Series]],4)))</f>
        <v>0085</v>
      </c>
      <c r="D204" s="45" t="s">
        <v>942</v>
      </c>
      <c r="E204" s="45" t="s">
        <v>943</v>
      </c>
      <c r="F204" s="57">
        <f>ROWS($F$2:F204)</f>
        <v>203</v>
      </c>
      <c r="G204" s="57" t="str">
        <f>IF(ISNUMBER(SEARCH('Position Build'!$N$6,Table1[[#This Row],[Series]])),Table1[[#This Row],[Helper1]],"")</f>
        <v/>
      </c>
      <c r="H204" s="57" t="str">
        <f>IFERROR(SMALL($G$2:$G$4870,ROWS($G$2:G204)),"")</f>
        <v/>
      </c>
    </row>
    <row r="205" spans="1:8" ht="15.75" customHeight="1" thickBot="1" x14ac:dyDescent="0.3">
      <c r="A205" s="45" t="s">
        <v>477</v>
      </c>
      <c r="B205" s="46" t="str">
        <f>Table1[[#This Row],[Series]]&amp;Table1[[#This Row],[Competency Name]]</f>
        <v>0085RULEMAKING AND REGULATION</v>
      </c>
      <c r="C205" s="46" t="str">
        <f>IF(RIGHT(Table1[[#This Row],[Occupational Series]],5)="SECCM","SECCM",IF(OR(RIGHT(Table1[[#This Row],[Occupational Series]],1)="A",RIGHT(Table1[[#This Row],[Occupational Series]],1)="B",RIGHT(Table1[[#This Row],[Occupational Series]],1)="C"),"0301",RIGHT(Table1[[#This Row],[Occupational Series]],4)))</f>
        <v>0085</v>
      </c>
      <c r="D205" s="45" t="s">
        <v>958</v>
      </c>
      <c r="E205" s="45" t="s">
        <v>959</v>
      </c>
      <c r="F205" s="57">
        <f>ROWS($F$2:F205)</f>
        <v>204</v>
      </c>
      <c r="G205" s="57" t="str">
        <f>IF(ISNUMBER(SEARCH('Position Build'!$N$6,Table1[[#This Row],[Series]])),Table1[[#This Row],[Helper1]],"")</f>
        <v/>
      </c>
      <c r="H205" s="57" t="str">
        <f>IFERROR(SMALL($G$2:$G$4870,ROWS($G$2:G205)),"")</f>
        <v/>
      </c>
    </row>
    <row r="206" spans="1:8" ht="15.75" thickBot="1" x14ac:dyDescent="0.3">
      <c r="A206" s="45" t="s">
        <v>477</v>
      </c>
      <c r="B206" s="46" t="str">
        <f>Table1[[#This Row],[Series]]&amp;Table1[[#This Row],[Competency Name]]</f>
        <v>0085TRAFFIC CONTROL</v>
      </c>
      <c r="C206" s="46" t="str">
        <f>IF(RIGHT(Table1[[#This Row],[Occupational Series]],5)="SECCM","SECCM",IF(OR(RIGHT(Table1[[#This Row],[Occupational Series]],1)="A",RIGHT(Table1[[#This Row],[Occupational Series]],1)="B",RIGHT(Table1[[#This Row],[Occupational Series]],1)="C"),"0301",RIGHT(Table1[[#This Row],[Occupational Series]],4)))</f>
        <v>0085</v>
      </c>
      <c r="D206" s="45" t="s">
        <v>970</v>
      </c>
      <c r="E206" s="45" t="s">
        <v>971</v>
      </c>
      <c r="F206" s="57">
        <f>ROWS($F$2:F206)</f>
        <v>205</v>
      </c>
      <c r="G206" s="57" t="str">
        <f>IF(ISNUMBER(SEARCH('Position Build'!$N$6,Table1[[#This Row],[Series]])),Table1[[#This Row],[Helper1]],"")</f>
        <v/>
      </c>
      <c r="H206" s="57" t="str">
        <f>IFERROR(SMALL($G$2:$G$4870,ROWS($G$2:G206)),"")</f>
        <v/>
      </c>
    </row>
    <row r="207" spans="1:8" ht="15.75" customHeight="1" thickBot="1" x14ac:dyDescent="0.3">
      <c r="A207" s="50" t="s">
        <v>477</v>
      </c>
      <c r="B207" s="46" t="str">
        <f>Table1[[#This Row],[Series]]&amp;Table1[[#This Row],[Competency Name]]</f>
        <v>0085CLERICAL SUPPORT FUNCTIONS</v>
      </c>
      <c r="C207" s="46" t="str">
        <f>IF(RIGHT(Table1[[#This Row],[Occupational Series]],5)="SECCM","SECCM",IF(OR(RIGHT(Table1[[#This Row],[Occupational Series]],1)="A",RIGHT(Table1[[#This Row],[Occupational Series]],1)="B",RIGHT(Table1[[#This Row],[Occupational Series]],1)="C"),"0301",RIGHT(Table1[[#This Row],[Occupational Series]],4)))</f>
        <v>0085</v>
      </c>
      <c r="D207" s="50" t="s">
        <v>993</v>
      </c>
      <c r="E207" s="51" t="s">
        <v>994</v>
      </c>
      <c r="F207" s="57">
        <f>ROWS($F$2:F207)</f>
        <v>206</v>
      </c>
      <c r="G207" s="57" t="str">
        <f>IF(ISNUMBER(SEARCH('Position Build'!$N$6,Table1[[#This Row],[Series]])),Table1[[#This Row],[Helper1]],"")</f>
        <v/>
      </c>
      <c r="H207" s="57" t="str">
        <f>IFERROR(SMALL($G$2:$G$4870,ROWS($G$2:G207)),"")</f>
        <v/>
      </c>
    </row>
    <row r="208" spans="1:8" ht="51.75" thickBot="1" x14ac:dyDescent="0.3">
      <c r="A208" s="50" t="s">
        <v>477</v>
      </c>
      <c r="B208" s="46" t="str">
        <f>Table1[[#This Row],[Series]]&amp;Table1[[#This Row],[Competency Name]]</f>
        <v>0085DECISIVENESS</v>
      </c>
      <c r="C208" s="46" t="str">
        <f>IF(RIGHT(Table1[[#This Row],[Occupational Series]],5)="SECCM","SECCM",IF(OR(RIGHT(Table1[[#This Row],[Occupational Series]],1)="A",RIGHT(Table1[[#This Row],[Occupational Series]],1)="B",RIGHT(Table1[[#This Row],[Occupational Series]],1)="C"),"0301",RIGHT(Table1[[#This Row],[Occupational Series]],4)))</f>
        <v>0085</v>
      </c>
      <c r="D208" s="50" t="s">
        <v>1009</v>
      </c>
      <c r="E208" s="51" t="s">
        <v>1010</v>
      </c>
      <c r="F208" s="57">
        <f>ROWS($F$2:F208)</f>
        <v>207</v>
      </c>
      <c r="G208" s="57" t="str">
        <f>IF(ISNUMBER(SEARCH('Position Build'!$N$6,Table1[[#This Row],[Series]])),Table1[[#This Row],[Helper1]],"")</f>
        <v/>
      </c>
      <c r="H208" s="57" t="str">
        <f>IFERROR(SMALL($G$2:$G$4870,ROWS($G$2:G208)),"")</f>
        <v/>
      </c>
    </row>
    <row r="209" spans="1:8" ht="15.75" customHeight="1" thickBot="1" x14ac:dyDescent="0.3">
      <c r="A209" s="45" t="s">
        <v>477</v>
      </c>
      <c r="B209" s="46" t="str">
        <f>Table1[[#This Row],[Series]]&amp;Table1[[#This Row],[Competency Name]]</f>
        <v>0085ACCESS CONTROL OPERATIONS</v>
      </c>
      <c r="C209" s="46" t="str">
        <f>IF(RIGHT(Table1[[#This Row],[Occupational Series]],5)="SECCM","SECCM",IF(OR(RIGHT(Table1[[#This Row],[Occupational Series]],1)="A",RIGHT(Table1[[#This Row],[Occupational Series]],1)="B",RIGHT(Table1[[#This Row],[Occupational Series]],1)="C"),"0301",RIGHT(Table1[[#This Row],[Occupational Series]],4)))</f>
        <v>0085</v>
      </c>
      <c r="D209" s="45" t="s">
        <v>1724</v>
      </c>
      <c r="E209" s="45" t="s">
        <v>1725</v>
      </c>
      <c r="F209" s="57">
        <f>ROWS($F$2:F209)</f>
        <v>208</v>
      </c>
      <c r="G209" s="57" t="str">
        <f>IF(ISNUMBER(SEARCH('Position Build'!$N$6,Table1[[#This Row],[Series]])),Table1[[#This Row],[Helper1]],"")</f>
        <v/>
      </c>
      <c r="H209" s="57" t="str">
        <f>IFERROR(SMALL($G$2:$G$4870,ROWS($G$2:G209)),"")</f>
        <v/>
      </c>
    </row>
    <row r="210" spans="1:8" ht="26.25" thickBot="1" x14ac:dyDescent="0.3">
      <c r="A210" s="50" t="s">
        <v>477</v>
      </c>
      <c r="B210" s="46" t="str">
        <f>Table1[[#This Row],[Series]]&amp;Table1[[#This Row],[Competency Name]]</f>
        <v>0085INCIDENT RESPONSE</v>
      </c>
      <c r="C210" s="46" t="str">
        <f>IF(RIGHT(Table1[[#This Row],[Occupational Series]],5)="SECCM","SECCM",IF(OR(RIGHT(Table1[[#This Row],[Occupational Series]],1)="A",RIGHT(Table1[[#This Row],[Occupational Series]],1)="B",RIGHT(Table1[[#This Row],[Occupational Series]],1)="C"),"0301",RIGHT(Table1[[#This Row],[Occupational Series]],4)))</f>
        <v>0085</v>
      </c>
      <c r="D210" s="50" t="s">
        <v>1726</v>
      </c>
      <c r="E210" s="51" t="s">
        <v>1727</v>
      </c>
      <c r="F210" s="57">
        <f>ROWS($F$2:F210)</f>
        <v>209</v>
      </c>
      <c r="G210" s="57" t="str">
        <f>IF(ISNUMBER(SEARCH('Position Build'!$N$6,Table1[[#This Row],[Series]])),Table1[[#This Row],[Helper1]],"")</f>
        <v/>
      </c>
      <c r="H210" s="57" t="str">
        <f>IFERROR(SMALL($G$2:$G$4870,ROWS($G$2:G210)),"")</f>
        <v/>
      </c>
    </row>
    <row r="211" spans="1:8" ht="15.75" customHeight="1" thickBot="1" x14ac:dyDescent="0.3">
      <c r="A211" s="50" t="s">
        <v>477</v>
      </c>
      <c r="B211" s="46" t="str">
        <f>Table1[[#This Row],[Series]]&amp;Table1[[#This Row],[Competency Name]]</f>
        <v>0085PHYSICAL SECURITY</v>
      </c>
      <c r="C211" s="46" t="str">
        <f>IF(RIGHT(Table1[[#This Row],[Occupational Series]],5)="SECCM","SECCM",IF(OR(RIGHT(Table1[[#This Row],[Occupational Series]],1)="A",RIGHT(Table1[[#This Row],[Occupational Series]],1)="B",RIGHT(Table1[[#This Row],[Occupational Series]],1)="C"),"0301",RIGHT(Table1[[#This Row],[Occupational Series]],4)))</f>
        <v>0085</v>
      </c>
      <c r="D211" s="50" t="s">
        <v>1353</v>
      </c>
      <c r="E211" s="51" t="s">
        <v>1728</v>
      </c>
      <c r="F211" s="57">
        <f>ROWS($F$2:F211)</f>
        <v>210</v>
      </c>
      <c r="G211" s="57" t="str">
        <f>IF(ISNUMBER(SEARCH('Position Build'!$N$6,Table1[[#This Row],[Series]])),Table1[[#This Row],[Helper1]],"")</f>
        <v/>
      </c>
      <c r="H211" s="57" t="str">
        <f>IFERROR(SMALL($G$2:$G$4870,ROWS($G$2:G211)),"")</f>
        <v/>
      </c>
    </row>
    <row r="212" spans="1:8" ht="15.75" thickBot="1" x14ac:dyDescent="0.3">
      <c r="A212" s="45" t="s">
        <v>477</v>
      </c>
      <c r="B212" s="46" t="str">
        <f>Table1[[#This Row],[Series]]&amp;Table1[[#This Row],[Competency Name]]</f>
        <v>0085SECURITY ASSESSMENT</v>
      </c>
      <c r="C212" s="46" t="str">
        <f>IF(RIGHT(Table1[[#This Row],[Occupational Series]],5)="SECCM","SECCM",IF(OR(RIGHT(Table1[[#This Row],[Occupational Series]],1)="A",RIGHT(Table1[[#This Row],[Occupational Series]],1)="B",RIGHT(Table1[[#This Row],[Occupational Series]],1)="C"),"0301",RIGHT(Table1[[#This Row],[Occupational Series]],4)))</f>
        <v>0085</v>
      </c>
      <c r="D212" s="45" t="s">
        <v>1729</v>
      </c>
      <c r="E212" s="45" t="s">
        <v>1730</v>
      </c>
      <c r="F212" s="57">
        <f>ROWS($F$2:F212)</f>
        <v>211</v>
      </c>
      <c r="G212" s="57" t="str">
        <f>IF(ISNUMBER(SEARCH('Position Build'!$N$6,Table1[[#This Row],[Series]])),Table1[[#This Row],[Helper1]],"")</f>
        <v/>
      </c>
      <c r="H212" s="57" t="str">
        <f>IFERROR(SMALL($G$2:$G$4870,ROWS($G$2:G212)),"")</f>
        <v/>
      </c>
    </row>
    <row r="213" spans="1:8" ht="15.75" customHeight="1" thickBot="1" x14ac:dyDescent="0.3">
      <c r="A213" s="45" t="s">
        <v>477</v>
      </c>
      <c r="B213" s="46" t="str">
        <f>Table1[[#This Row],[Series]]&amp;Table1[[#This Row],[Competency Name]]</f>
        <v>0085SECURITY DOCUMENTATION</v>
      </c>
      <c r="C213" s="46" t="str">
        <f>IF(RIGHT(Table1[[#This Row],[Occupational Series]],5)="SECCM","SECCM",IF(OR(RIGHT(Table1[[#This Row],[Occupational Series]],1)="A",RIGHT(Table1[[#This Row],[Occupational Series]],1)="B",RIGHT(Table1[[#This Row],[Occupational Series]],1)="C"),"0301",RIGHT(Table1[[#This Row],[Occupational Series]],4)))</f>
        <v>0085</v>
      </c>
      <c r="D213" s="45" t="s">
        <v>1731</v>
      </c>
      <c r="E213" s="45" t="s">
        <v>1732</v>
      </c>
      <c r="F213" s="57">
        <f>ROWS($F$2:F213)</f>
        <v>212</v>
      </c>
      <c r="G213" s="57" t="str">
        <f>IF(ISNUMBER(SEARCH('Position Build'!$N$6,Table1[[#This Row],[Series]])),Table1[[#This Row],[Helper1]],"")</f>
        <v/>
      </c>
      <c r="H213" s="57" t="str">
        <f>IFERROR(SMALL($G$2:$G$4870,ROWS($G$2:G213)),"")</f>
        <v/>
      </c>
    </row>
    <row r="214" spans="1:8" ht="15.75" thickBot="1" x14ac:dyDescent="0.3">
      <c r="A214" s="45" t="s">
        <v>477</v>
      </c>
      <c r="B214" s="46" t="str">
        <f>Table1[[#This Row],[Series]]&amp;Table1[[#This Row],[Competency Name]]</f>
        <v>0085SECURITY ENFORCEMENT</v>
      </c>
      <c r="C214" s="46" t="str">
        <f>IF(RIGHT(Table1[[#This Row],[Occupational Series]],5)="SECCM","SECCM",IF(OR(RIGHT(Table1[[#This Row],[Occupational Series]],1)="A",RIGHT(Table1[[#This Row],[Occupational Series]],1)="B",RIGHT(Table1[[#This Row],[Occupational Series]],1)="C"),"0301",RIGHT(Table1[[#This Row],[Occupational Series]],4)))</f>
        <v>0085</v>
      </c>
      <c r="D214" s="45" t="s">
        <v>1733</v>
      </c>
      <c r="E214" s="45" t="s">
        <v>1734</v>
      </c>
      <c r="F214" s="57">
        <f>ROWS($F$2:F214)</f>
        <v>213</v>
      </c>
      <c r="G214" s="57" t="str">
        <f>IF(ISNUMBER(SEARCH('Position Build'!$N$6,Table1[[#This Row],[Series]])),Table1[[#This Row],[Helper1]],"")</f>
        <v/>
      </c>
      <c r="H214" s="57" t="str">
        <f>IFERROR(SMALL($G$2:$G$4870,ROWS($G$2:G214)),"")</f>
        <v/>
      </c>
    </row>
    <row r="215" spans="1:8" ht="15.75" customHeight="1" thickBot="1" x14ac:dyDescent="0.3">
      <c r="A215" s="45" t="s">
        <v>477</v>
      </c>
      <c r="B215" s="46" t="str">
        <f>Table1[[#This Row],[Series]]&amp;Table1[[#This Row],[Competency Name]]</f>
        <v>0085SECURITY EQUIPMENT OPERATION</v>
      </c>
      <c r="C215" s="46" t="str">
        <f>IF(RIGHT(Table1[[#This Row],[Occupational Series]],5)="SECCM","SECCM",IF(OR(RIGHT(Table1[[#This Row],[Occupational Series]],1)="A",RIGHT(Table1[[#This Row],[Occupational Series]],1)="B",RIGHT(Table1[[#This Row],[Occupational Series]],1)="C"),"0301",RIGHT(Table1[[#This Row],[Occupational Series]],4)))</f>
        <v>0085</v>
      </c>
      <c r="D215" s="45" t="s">
        <v>1735</v>
      </c>
      <c r="E215" s="45" t="s">
        <v>1736</v>
      </c>
      <c r="F215" s="57">
        <f>ROWS($F$2:F215)</f>
        <v>214</v>
      </c>
      <c r="G215" s="57" t="str">
        <f>IF(ISNUMBER(SEARCH('Position Build'!$N$6,Table1[[#This Row],[Series]])),Table1[[#This Row],[Helper1]],"")</f>
        <v/>
      </c>
      <c r="H215" s="57" t="str">
        <f>IFERROR(SMALL($G$2:$G$4870,ROWS($G$2:G215)),"")</f>
        <v/>
      </c>
    </row>
    <row r="216" spans="1:8" ht="26.25" thickBot="1" x14ac:dyDescent="0.3">
      <c r="A216" s="50" t="s">
        <v>470</v>
      </c>
      <c r="B216" s="46" t="str">
        <f>Table1[[#This Row],[Series]]&amp;Table1[[#This Row],[Competency Name]]</f>
        <v>0086COMPUTER LITERACY</v>
      </c>
      <c r="C216" s="46" t="str">
        <f>IF(RIGHT(Table1[[#This Row],[Occupational Series]],5)="SECCM","SECCM",IF(OR(RIGHT(Table1[[#This Row],[Occupational Series]],1)="A",RIGHT(Table1[[#This Row],[Occupational Series]],1)="B",RIGHT(Table1[[#This Row],[Occupational Series]],1)="C"),"0301",RIGHT(Table1[[#This Row],[Occupational Series]],4)))</f>
        <v>0086</v>
      </c>
      <c r="D216" s="50" t="s">
        <v>456</v>
      </c>
      <c r="E216" s="51" t="s">
        <v>457</v>
      </c>
      <c r="F216" s="57">
        <f>ROWS($F$2:F216)</f>
        <v>215</v>
      </c>
      <c r="G216" s="57" t="str">
        <f>IF(ISNUMBER(SEARCH('Position Build'!$N$6,Table1[[#This Row],[Series]])),Table1[[#This Row],[Helper1]],"")</f>
        <v/>
      </c>
      <c r="H216" s="57" t="str">
        <f>IFERROR(SMALL($G$2:$G$4870,ROWS($G$2:G216)),"")</f>
        <v/>
      </c>
    </row>
    <row r="217" spans="1:8" ht="15.75" customHeight="1" thickBot="1" x14ac:dyDescent="0.3">
      <c r="A217" s="45" t="s">
        <v>470</v>
      </c>
      <c r="B217" s="46" t="str">
        <f>Table1[[#This Row],[Series]]&amp;Table1[[#This Row],[Competency Name]]</f>
        <v>0086PARTNERING</v>
      </c>
      <c r="C217" s="46" t="str">
        <f>IF(RIGHT(Table1[[#This Row],[Occupational Series]],5)="SECCM","SECCM",IF(OR(RIGHT(Table1[[#This Row],[Occupational Series]],1)="A",RIGHT(Table1[[#This Row],[Occupational Series]],1)="B",RIGHT(Table1[[#This Row],[Occupational Series]],1)="C"),"0301",RIGHT(Table1[[#This Row],[Occupational Series]],4)))</f>
        <v>0086</v>
      </c>
      <c r="D217" s="45" t="s">
        <v>491</v>
      </c>
      <c r="E217" s="45" t="s">
        <v>492</v>
      </c>
      <c r="F217" s="57">
        <f>ROWS($F$2:F217)</f>
        <v>216</v>
      </c>
      <c r="G217" s="57" t="str">
        <f>IF(ISNUMBER(SEARCH('Position Build'!$N$6,Table1[[#This Row],[Series]])),Table1[[#This Row],[Helper1]],"")</f>
        <v/>
      </c>
      <c r="H217" s="57" t="str">
        <f>IFERROR(SMALL($G$2:$G$4870,ROWS($G$2:G217)),"")</f>
        <v/>
      </c>
    </row>
    <row r="218" spans="1:8" ht="39" thickBot="1" x14ac:dyDescent="0.3">
      <c r="A218" s="50" t="s">
        <v>470</v>
      </c>
      <c r="B218" s="46" t="str">
        <f>Table1[[#This Row],[Series]]&amp;Table1[[#This Row],[Competency Name]]</f>
        <v>0086WRITTEN COMMUNICATION</v>
      </c>
      <c r="C218" s="46" t="str">
        <f>IF(RIGHT(Table1[[#This Row],[Occupational Series]],5)="SECCM","SECCM",IF(OR(RIGHT(Table1[[#This Row],[Occupational Series]],1)="A",RIGHT(Table1[[#This Row],[Occupational Series]],1)="B",RIGHT(Table1[[#This Row],[Occupational Series]],1)="C"),"0301",RIGHT(Table1[[#This Row],[Occupational Series]],4)))</f>
        <v>0086</v>
      </c>
      <c r="D218" s="50" t="s">
        <v>507</v>
      </c>
      <c r="E218" s="51" t="s">
        <v>508</v>
      </c>
      <c r="F218" s="57">
        <f>ROWS($F$2:F218)</f>
        <v>217</v>
      </c>
      <c r="G218" s="57" t="str">
        <f>IF(ISNUMBER(SEARCH('Position Build'!$N$6,Table1[[#This Row],[Series]])),Table1[[#This Row],[Helper1]],"")</f>
        <v/>
      </c>
      <c r="H218" s="57" t="str">
        <f>IFERROR(SMALL($G$2:$G$4870,ROWS($G$2:G218)),"")</f>
        <v/>
      </c>
    </row>
    <row r="219" spans="1:8" ht="15.75" customHeight="1" thickBot="1" x14ac:dyDescent="0.3">
      <c r="A219" s="50" t="s">
        <v>470</v>
      </c>
      <c r="B219" s="46" t="str">
        <f>Table1[[#This Row],[Series]]&amp;Table1[[#This Row],[Competency Name]]</f>
        <v>0086ORAL COMMUNICATION</v>
      </c>
      <c r="C219" s="46" t="str">
        <f>IF(RIGHT(Table1[[#This Row],[Occupational Series]],5)="SECCM","SECCM",IF(OR(RIGHT(Table1[[#This Row],[Occupational Series]],1)="A",RIGHT(Table1[[#This Row],[Occupational Series]],1)="B",RIGHT(Table1[[#This Row],[Occupational Series]],1)="C"),"0301",RIGHT(Table1[[#This Row],[Occupational Series]],4)))</f>
        <v>0086</v>
      </c>
      <c r="D219" s="50" t="s">
        <v>537</v>
      </c>
      <c r="E219" s="51" t="s">
        <v>538</v>
      </c>
      <c r="F219" s="57">
        <f>ROWS($F$2:F219)</f>
        <v>218</v>
      </c>
      <c r="G219" s="57" t="str">
        <f>IF(ISNUMBER(SEARCH('Position Build'!$N$6,Table1[[#This Row],[Series]])),Table1[[#This Row],[Helper1]],"")</f>
        <v/>
      </c>
      <c r="H219" s="57" t="str">
        <f>IFERROR(SMALL($G$2:$G$4870,ROWS($G$2:G219)),"")</f>
        <v/>
      </c>
    </row>
    <row r="220" spans="1:8" ht="15.75" thickBot="1" x14ac:dyDescent="0.3">
      <c r="A220" s="45" t="s">
        <v>470</v>
      </c>
      <c r="B220" s="46" t="str">
        <f>Table1[[#This Row],[Series]]&amp;Table1[[#This Row],[Competency Name]]</f>
        <v>0086CLASSIFICATION MANAGEMENT</v>
      </c>
      <c r="C220" s="46" t="str">
        <f>IF(RIGHT(Table1[[#This Row],[Occupational Series]],5)="SECCM","SECCM",IF(OR(RIGHT(Table1[[#This Row],[Occupational Series]],1)="A",RIGHT(Table1[[#This Row],[Occupational Series]],1)="B",RIGHT(Table1[[#This Row],[Occupational Series]],1)="C"),"0301",RIGHT(Table1[[#This Row],[Occupational Series]],4)))</f>
        <v>0086</v>
      </c>
      <c r="D220" s="45" t="s">
        <v>1208</v>
      </c>
      <c r="E220" s="45" t="s">
        <v>1209</v>
      </c>
      <c r="F220" s="57">
        <f>ROWS($F$2:F220)</f>
        <v>219</v>
      </c>
      <c r="G220" s="57" t="str">
        <f>IF(ISNUMBER(SEARCH('Position Build'!$N$6,Table1[[#This Row],[Series]])),Table1[[#This Row],[Helper1]],"")</f>
        <v/>
      </c>
      <c r="H220" s="57" t="str">
        <f>IFERROR(SMALL($G$2:$G$4870,ROWS($G$2:G220)),"")</f>
        <v/>
      </c>
    </row>
    <row r="221" spans="1:8" ht="15.75" customHeight="1" thickBot="1" x14ac:dyDescent="0.3">
      <c r="A221" s="50" t="s">
        <v>470</v>
      </c>
      <c r="B221" s="46" t="str">
        <f>Table1[[#This Row],[Series]]&amp;Table1[[#This Row],[Competency Name]]</f>
        <v>0086SECURITY TECHNICAL SUPPORT</v>
      </c>
      <c r="C221" s="46" t="str">
        <f>IF(RIGHT(Table1[[#This Row],[Occupational Series]],5)="SECCM","SECCM",IF(OR(RIGHT(Table1[[#This Row],[Occupational Series]],1)="A",RIGHT(Table1[[#This Row],[Occupational Series]],1)="B",RIGHT(Table1[[#This Row],[Occupational Series]],1)="C"),"0301",RIGHT(Table1[[#This Row],[Occupational Series]],4)))</f>
        <v>0086</v>
      </c>
      <c r="D221" s="50" t="s">
        <v>1412</v>
      </c>
      <c r="E221" s="51" t="s">
        <v>1413</v>
      </c>
      <c r="F221" s="57">
        <f>ROWS($F$2:F221)</f>
        <v>220</v>
      </c>
      <c r="G221" s="57" t="str">
        <f>IF(ISNUMBER(SEARCH('Position Build'!$N$6,Table1[[#This Row],[Series]])),Table1[[#This Row],[Helper1]],"")</f>
        <v/>
      </c>
      <c r="H221" s="57" t="str">
        <f>IFERROR(SMALL($G$2:$G$4870,ROWS($G$2:G221)),"")</f>
        <v/>
      </c>
    </row>
    <row r="222" spans="1:8" ht="15.75" thickBot="1" x14ac:dyDescent="0.3">
      <c r="A222" s="45" t="s">
        <v>496</v>
      </c>
      <c r="B222" s="46" t="str">
        <f>Table1[[#This Row],[Series]]&amp;Table1[[#This Row],[Competency Name]]</f>
        <v>0089PARTNERING</v>
      </c>
      <c r="C222" s="46" t="str">
        <f>IF(RIGHT(Table1[[#This Row],[Occupational Series]],5)="SECCM","SECCM",IF(OR(RIGHT(Table1[[#This Row],[Occupational Series]],1)="A",RIGHT(Table1[[#This Row],[Occupational Series]],1)="B",RIGHT(Table1[[#This Row],[Occupational Series]],1)="C"),"0301",RIGHT(Table1[[#This Row],[Occupational Series]],4)))</f>
        <v>0089</v>
      </c>
      <c r="D222" s="45" t="s">
        <v>491</v>
      </c>
      <c r="E222" s="45" t="s">
        <v>492</v>
      </c>
      <c r="F222" s="57">
        <f>ROWS($F$2:F222)</f>
        <v>221</v>
      </c>
      <c r="G222" s="57" t="str">
        <f>IF(ISNUMBER(SEARCH('Position Build'!$N$6,Table1[[#This Row],[Series]])),Table1[[#This Row],[Helper1]],"")</f>
        <v/>
      </c>
      <c r="H222" s="57" t="str">
        <f>IFERROR(SMALL($G$2:$G$4870,ROWS($G$2:G222)),"")</f>
        <v/>
      </c>
    </row>
    <row r="223" spans="1:8" ht="15.75" customHeight="1" thickBot="1" x14ac:dyDescent="0.3">
      <c r="A223" s="50" t="s">
        <v>496</v>
      </c>
      <c r="B223" s="46" t="str">
        <f>Table1[[#This Row],[Series]]&amp;Table1[[#This Row],[Competency Name]]</f>
        <v>0089WRITTEN COMMUNICATION</v>
      </c>
      <c r="C223" s="46" t="str">
        <f>IF(RIGHT(Table1[[#This Row],[Occupational Series]],5)="SECCM","SECCM",IF(OR(RIGHT(Table1[[#This Row],[Occupational Series]],1)="A",RIGHT(Table1[[#This Row],[Occupational Series]],1)="B",RIGHT(Table1[[#This Row],[Occupational Series]],1)="C"),"0301",RIGHT(Table1[[#This Row],[Occupational Series]],4)))</f>
        <v>0089</v>
      </c>
      <c r="D223" s="50" t="s">
        <v>507</v>
      </c>
      <c r="E223" s="51" t="s">
        <v>508</v>
      </c>
      <c r="F223" s="57">
        <f>ROWS($F$2:F223)</f>
        <v>222</v>
      </c>
      <c r="G223" s="57" t="str">
        <f>IF(ISNUMBER(SEARCH('Position Build'!$N$6,Table1[[#This Row],[Series]])),Table1[[#This Row],[Helper1]],"")</f>
        <v/>
      </c>
      <c r="H223" s="57" t="str">
        <f>IFERROR(SMALL($G$2:$G$4870,ROWS($G$2:G223)),"")</f>
        <v/>
      </c>
    </row>
    <row r="224" spans="1:8" ht="39" thickBot="1" x14ac:dyDescent="0.3">
      <c r="A224" s="50" t="s">
        <v>496</v>
      </c>
      <c r="B224" s="46" t="str">
        <f>Table1[[#This Row],[Series]]&amp;Table1[[#This Row],[Competency Name]]</f>
        <v>0089ORAL COMMUNICATION</v>
      </c>
      <c r="C224" s="46" t="str">
        <f>IF(RIGHT(Table1[[#This Row],[Occupational Series]],5)="SECCM","SECCM",IF(OR(RIGHT(Table1[[#This Row],[Occupational Series]],1)="A",RIGHT(Table1[[#This Row],[Occupational Series]],1)="B",RIGHT(Table1[[#This Row],[Occupational Series]],1)="C"),"0301",RIGHT(Table1[[#This Row],[Occupational Series]],4)))</f>
        <v>0089</v>
      </c>
      <c r="D224" s="50" t="s">
        <v>537</v>
      </c>
      <c r="E224" s="51" t="s">
        <v>538</v>
      </c>
      <c r="F224" s="57">
        <f>ROWS($F$2:F224)</f>
        <v>223</v>
      </c>
      <c r="G224" s="57" t="str">
        <f>IF(ISNUMBER(SEARCH('Position Build'!$N$6,Table1[[#This Row],[Series]])),Table1[[#This Row],[Helper1]],"")</f>
        <v/>
      </c>
      <c r="H224" s="57" t="str">
        <f>IFERROR(SMALL($G$2:$G$4870,ROWS($G$2:G224)),"")</f>
        <v/>
      </c>
    </row>
    <row r="225" spans="1:8" ht="15.75" customHeight="1" thickBot="1" x14ac:dyDescent="0.3">
      <c r="A225" s="50" t="s">
        <v>496</v>
      </c>
      <c r="B225" s="46" t="str">
        <f>Table1[[#This Row],[Series]]&amp;Table1[[#This Row],[Competency Name]]</f>
        <v>0089RESOURCE MANAGEMENT</v>
      </c>
      <c r="C225" s="46" t="str">
        <f>IF(RIGHT(Table1[[#This Row],[Occupational Series]],5)="SECCM","SECCM",IF(OR(RIGHT(Table1[[#This Row],[Occupational Series]],1)="A",RIGHT(Table1[[#This Row],[Occupational Series]],1)="B",RIGHT(Table1[[#This Row],[Occupational Series]],1)="C"),"0301",RIGHT(Table1[[#This Row],[Occupational Series]],4)))</f>
        <v>0089</v>
      </c>
      <c r="D225" s="50" t="s">
        <v>573</v>
      </c>
      <c r="E225" s="51" t="s">
        <v>574</v>
      </c>
      <c r="F225" s="57">
        <f>ROWS($F$2:F225)</f>
        <v>224</v>
      </c>
      <c r="G225" s="57" t="str">
        <f>IF(ISNUMBER(SEARCH('Position Build'!$N$6,Table1[[#This Row],[Series]])),Table1[[#This Row],[Helper1]],"")</f>
        <v/>
      </c>
      <c r="H225" s="57" t="str">
        <f>IFERROR(SMALL($G$2:$G$4870,ROWS($G$2:G225)),"")</f>
        <v/>
      </c>
    </row>
    <row r="226" spans="1:8" ht="64.5" thickBot="1" x14ac:dyDescent="0.3">
      <c r="A226" s="50" t="s">
        <v>496</v>
      </c>
      <c r="B226" s="46" t="str">
        <f>Table1[[#This Row],[Series]]&amp;Table1[[#This Row],[Competency Name]]</f>
        <v>0089ACCOUNTABILITY</v>
      </c>
      <c r="C226" s="46" t="str">
        <f>IF(RIGHT(Table1[[#This Row],[Occupational Series]],5)="SECCM","SECCM",IF(OR(RIGHT(Table1[[#This Row],[Occupational Series]],1)="A",RIGHT(Table1[[#This Row],[Occupational Series]],1)="B",RIGHT(Table1[[#This Row],[Occupational Series]],1)="C"),"0301",RIGHT(Table1[[#This Row],[Occupational Series]],4)))</f>
        <v>0089</v>
      </c>
      <c r="D226" s="50" t="s">
        <v>579</v>
      </c>
      <c r="E226" s="51" t="s">
        <v>580</v>
      </c>
      <c r="F226" s="57">
        <f>ROWS($F$2:F226)</f>
        <v>225</v>
      </c>
      <c r="G226" s="57" t="str">
        <f>IF(ISNUMBER(SEARCH('Position Build'!$N$6,Table1[[#This Row],[Series]])),Table1[[#This Row],[Helper1]],"")</f>
        <v/>
      </c>
      <c r="H226" s="57" t="str">
        <f>IFERROR(SMALL($G$2:$G$4870,ROWS($G$2:G226)),"")</f>
        <v/>
      </c>
    </row>
    <row r="227" spans="1:8" ht="15.75" customHeight="1" thickBot="1" x14ac:dyDescent="0.3">
      <c r="A227" s="50" t="s">
        <v>496</v>
      </c>
      <c r="B227" s="46" t="str">
        <f>Table1[[#This Row],[Series]]&amp;Table1[[#This Row],[Competency Name]]</f>
        <v>0089DEVELOPING OTHERS</v>
      </c>
      <c r="C227" s="46" t="str">
        <f>IF(RIGHT(Table1[[#This Row],[Occupational Series]],5)="SECCM","SECCM",IF(OR(RIGHT(Table1[[#This Row],[Occupational Series]],1)="A",RIGHT(Table1[[#This Row],[Occupational Series]],1)="B",RIGHT(Table1[[#This Row],[Occupational Series]],1)="C"),"0301",RIGHT(Table1[[#This Row],[Occupational Series]],4)))</f>
        <v>0089</v>
      </c>
      <c r="D227" s="50" t="s">
        <v>585</v>
      </c>
      <c r="E227" s="51" t="s">
        <v>586</v>
      </c>
      <c r="F227" s="57">
        <f>ROWS($F$2:F227)</f>
        <v>226</v>
      </c>
      <c r="G227" s="57" t="str">
        <f>IF(ISNUMBER(SEARCH('Position Build'!$N$6,Table1[[#This Row],[Series]])),Table1[[#This Row],[Helper1]],"")</f>
        <v/>
      </c>
      <c r="H227" s="57" t="str">
        <f>IFERROR(SMALL($G$2:$G$4870,ROWS($G$2:G227)),"")</f>
        <v/>
      </c>
    </row>
    <row r="228" spans="1:8" ht="39" thickBot="1" x14ac:dyDescent="0.3">
      <c r="A228" s="50" t="s">
        <v>496</v>
      </c>
      <c r="B228" s="46" t="str">
        <f>Table1[[#This Row],[Series]]&amp;Table1[[#This Row],[Competency Name]]</f>
        <v>0089MANAGING HUMAN RESOURCES</v>
      </c>
      <c r="C228" s="46" t="str">
        <f>IF(RIGHT(Table1[[#This Row],[Occupational Series]],5)="SECCM","SECCM",IF(OR(RIGHT(Table1[[#This Row],[Occupational Series]],1)="A",RIGHT(Table1[[#This Row],[Occupational Series]],1)="B",RIGHT(Table1[[#This Row],[Occupational Series]],1)="C"),"0301",RIGHT(Table1[[#This Row],[Occupational Series]],4)))</f>
        <v>0089</v>
      </c>
      <c r="D228" s="50" t="s">
        <v>590</v>
      </c>
      <c r="E228" s="51" t="s">
        <v>591</v>
      </c>
      <c r="F228" s="57">
        <f>ROWS($F$2:F228)</f>
        <v>227</v>
      </c>
      <c r="G228" s="57" t="str">
        <f>IF(ISNUMBER(SEARCH('Position Build'!$N$6,Table1[[#This Row],[Series]])),Table1[[#This Row],[Helper1]],"")</f>
        <v/>
      </c>
      <c r="H228" s="57" t="str">
        <f>IFERROR(SMALL($G$2:$G$4870,ROWS($G$2:G228)),"")</f>
        <v/>
      </c>
    </row>
    <row r="229" spans="1:8" ht="15.75" customHeight="1" thickBot="1" x14ac:dyDescent="0.3">
      <c r="A229" s="50" t="s">
        <v>496</v>
      </c>
      <c r="B229" s="46" t="str">
        <f>Table1[[#This Row],[Series]]&amp;Table1[[#This Row],[Competency Name]]</f>
        <v>0089PROBLEM SOLVING</v>
      </c>
      <c r="C229" s="46" t="str">
        <f>IF(RIGHT(Table1[[#This Row],[Occupational Series]],5)="SECCM","SECCM",IF(OR(RIGHT(Table1[[#This Row],[Occupational Series]],1)="A",RIGHT(Table1[[#This Row],[Occupational Series]],1)="B",RIGHT(Table1[[#This Row],[Occupational Series]],1)="C"),"0301",RIGHT(Table1[[#This Row],[Occupational Series]],4)))</f>
        <v>0089</v>
      </c>
      <c r="D229" s="50" t="s">
        <v>596</v>
      </c>
      <c r="E229" s="51" t="s">
        <v>597</v>
      </c>
      <c r="F229" s="57">
        <f>ROWS($F$2:F229)</f>
        <v>228</v>
      </c>
      <c r="G229" s="57" t="str">
        <f>IF(ISNUMBER(SEARCH('Position Build'!$N$6,Table1[[#This Row],[Series]])),Table1[[#This Row],[Helper1]],"")</f>
        <v/>
      </c>
      <c r="H229" s="57" t="str">
        <f>IFERROR(SMALL($G$2:$G$4870,ROWS($G$2:G229)),"")</f>
        <v/>
      </c>
    </row>
    <row r="230" spans="1:8" ht="39" thickBot="1" x14ac:dyDescent="0.3">
      <c r="A230" s="50" t="s">
        <v>496</v>
      </c>
      <c r="B230" s="46" t="str">
        <f>Table1[[#This Row],[Series]]&amp;Table1[[#This Row],[Competency Name]]</f>
        <v>0089EMERGENCY MANAGEMENT</v>
      </c>
      <c r="C230" s="46" t="str">
        <f>IF(RIGHT(Table1[[#This Row],[Occupational Series]],5)="SECCM","SECCM",IF(OR(RIGHT(Table1[[#This Row],[Occupational Series]],1)="A",RIGHT(Table1[[#This Row],[Occupational Series]],1)="B",RIGHT(Table1[[#This Row],[Occupational Series]],1)="C"),"0301",RIGHT(Table1[[#This Row],[Occupational Series]],4)))</f>
        <v>0089</v>
      </c>
      <c r="D230" s="50" t="s">
        <v>1143</v>
      </c>
      <c r="E230" s="51" t="s">
        <v>1144</v>
      </c>
      <c r="F230" s="57">
        <f>ROWS($F$2:F230)</f>
        <v>229</v>
      </c>
      <c r="G230" s="57" t="str">
        <f>IF(ISNUMBER(SEARCH('Position Build'!$N$6,Table1[[#This Row],[Series]])),Table1[[#This Row],[Helper1]],"")</f>
        <v/>
      </c>
      <c r="H230" s="57" t="str">
        <f>IFERROR(SMALL($G$2:$G$4870,ROWS($G$2:G230)),"")</f>
        <v/>
      </c>
    </row>
    <row r="231" spans="1:8" ht="15.75" customHeight="1" thickBot="1" x14ac:dyDescent="0.3">
      <c r="A231" s="50" t="s">
        <v>342</v>
      </c>
      <c r="B231" s="46" t="str">
        <f>Table1[[#This Row],[Series]]&amp;Table1[[#This Row],[Competency Name]]</f>
        <v>0101INFORMATION MANAGEMENT</v>
      </c>
      <c r="C231" s="46" t="str">
        <f>IF(RIGHT(Table1[[#This Row],[Occupational Series]],5)="SECCM","SECCM",IF(OR(RIGHT(Table1[[#This Row],[Occupational Series]],1)="A",RIGHT(Table1[[#This Row],[Occupational Series]],1)="B",RIGHT(Table1[[#This Row],[Occupational Series]],1)="C"),"0301",RIGHT(Table1[[#This Row],[Occupational Series]],4)))</f>
        <v>0101</v>
      </c>
      <c r="D231" s="50" t="s">
        <v>311</v>
      </c>
      <c r="E231" s="51" t="s">
        <v>312</v>
      </c>
      <c r="F231" s="57">
        <f>ROWS($F$2:F231)</f>
        <v>230</v>
      </c>
      <c r="G231" s="57" t="str">
        <f>IF(ISNUMBER(SEARCH('Position Build'!$N$6,Table1[[#This Row],[Series]])),Table1[[#This Row],[Helper1]],"")</f>
        <v/>
      </c>
      <c r="H231" s="57" t="str">
        <f>IFERROR(SMALL($G$2:$G$4870,ROWS($G$2:G231)),"")</f>
        <v/>
      </c>
    </row>
    <row r="232" spans="1:8" ht="15.75" thickBot="1" x14ac:dyDescent="0.3">
      <c r="A232" s="45" t="s">
        <v>342</v>
      </c>
      <c r="B232" s="46" t="str">
        <f>Table1[[#This Row],[Series]]&amp;Table1[[#This Row],[Competency Name]]</f>
        <v>0101PARTNERING</v>
      </c>
      <c r="C232" s="46" t="str">
        <f>IF(RIGHT(Table1[[#This Row],[Occupational Series]],5)="SECCM","SECCM",IF(OR(RIGHT(Table1[[#This Row],[Occupational Series]],1)="A",RIGHT(Table1[[#This Row],[Occupational Series]],1)="B",RIGHT(Table1[[#This Row],[Occupational Series]],1)="C"),"0301",RIGHT(Table1[[#This Row],[Occupational Series]],4)))</f>
        <v>0101</v>
      </c>
      <c r="D232" s="45" t="s">
        <v>491</v>
      </c>
      <c r="E232" s="45" t="s">
        <v>492</v>
      </c>
      <c r="F232" s="57">
        <f>ROWS($F$2:F232)</f>
        <v>231</v>
      </c>
      <c r="G232" s="57" t="str">
        <f>IF(ISNUMBER(SEARCH('Position Build'!$N$6,Table1[[#This Row],[Series]])),Table1[[#This Row],[Helper1]],"")</f>
        <v/>
      </c>
      <c r="H232" s="57" t="str">
        <f>IFERROR(SMALL($G$2:$G$4870,ROWS($G$2:G232)),"")</f>
        <v/>
      </c>
    </row>
    <row r="233" spans="1:8" ht="15.75" customHeight="1" thickBot="1" x14ac:dyDescent="0.3">
      <c r="A233" s="50" t="s">
        <v>342</v>
      </c>
      <c r="B233" s="46" t="str">
        <f>Table1[[#This Row],[Series]]&amp;Table1[[#This Row],[Competency Name]]</f>
        <v>0101WRITTEN COMMUNICATION</v>
      </c>
      <c r="C233" s="46" t="str">
        <f>IF(RIGHT(Table1[[#This Row],[Occupational Series]],5)="SECCM","SECCM",IF(OR(RIGHT(Table1[[#This Row],[Occupational Series]],1)="A",RIGHT(Table1[[#This Row],[Occupational Series]],1)="B",RIGHT(Table1[[#This Row],[Occupational Series]],1)="C"),"0301",RIGHT(Table1[[#This Row],[Occupational Series]],4)))</f>
        <v>0101</v>
      </c>
      <c r="D233" s="50" t="s">
        <v>507</v>
      </c>
      <c r="E233" s="51" t="s">
        <v>508</v>
      </c>
      <c r="F233" s="57">
        <f>ROWS($F$2:F233)</f>
        <v>232</v>
      </c>
      <c r="G233" s="57" t="str">
        <f>IF(ISNUMBER(SEARCH('Position Build'!$N$6,Table1[[#This Row],[Series]])),Table1[[#This Row],[Helper1]],"")</f>
        <v/>
      </c>
      <c r="H233" s="57" t="str">
        <f>IFERROR(SMALL($G$2:$G$4870,ROWS($G$2:G233)),"")</f>
        <v/>
      </c>
    </row>
    <row r="234" spans="1:8" ht="39" thickBot="1" x14ac:dyDescent="0.3">
      <c r="A234" s="50" t="s">
        <v>342</v>
      </c>
      <c r="B234" s="46" t="str">
        <f>Table1[[#This Row],[Series]]&amp;Table1[[#This Row],[Competency Name]]</f>
        <v>0101ORAL COMMUNICATION</v>
      </c>
      <c r="C234" s="46" t="str">
        <f>IF(RIGHT(Table1[[#This Row],[Occupational Series]],5)="SECCM","SECCM",IF(OR(RIGHT(Table1[[#This Row],[Occupational Series]],1)="A",RIGHT(Table1[[#This Row],[Occupational Series]],1)="B",RIGHT(Table1[[#This Row],[Occupational Series]],1)="C"),"0301",RIGHT(Table1[[#This Row],[Occupational Series]],4)))</f>
        <v>0101</v>
      </c>
      <c r="D234" s="50" t="s">
        <v>537</v>
      </c>
      <c r="E234" s="51" t="s">
        <v>538</v>
      </c>
      <c r="F234" s="57">
        <f>ROWS($F$2:F234)</f>
        <v>233</v>
      </c>
      <c r="G234" s="57" t="str">
        <f>IF(ISNUMBER(SEARCH('Position Build'!$N$6,Table1[[#This Row],[Series]])),Table1[[#This Row],[Helper1]],"")</f>
        <v/>
      </c>
      <c r="H234" s="57" t="str">
        <f>IFERROR(SMALL($G$2:$G$4870,ROWS($G$2:G234)),"")</f>
        <v/>
      </c>
    </row>
    <row r="235" spans="1:8" ht="15.75" customHeight="1" thickBot="1" x14ac:dyDescent="0.3">
      <c r="A235" s="50" t="s">
        <v>342</v>
      </c>
      <c r="B235" s="46" t="str">
        <f>Table1[[#This Row],[Series]]&amp;Table1[[#This Row],[Competency Name]]</f>
        <v>0101ACCOUNTABILITY</v>
      </c>
      <c r="C235" s="46" t="str">
        <f>IF(RIGHT(Table1[[#This Row],[Occupational Series]],5)="SECCM","SECCM",IF(OR(RIGHT(Table1[[#This Row],[Occupational Series]],1)="A",RIGHT(Table1[[#This Row],[Occupational Series]],1)="B",RIGHT(Table1[[#This Row],[Occupational Series]],1)="C"),"0301",RIGHT(Table1[[#This Row],[Occupational Series]],4)))</f>
        <v>0101</v>
      </c>
      <c r="D235" s="50" t="s">
        <v>579</v>
      </c>
      <c r="E235" s="51" t="s">
        <v>580</v>
      </c>
      <c r="F235" s="57">
        <f>ROWS($F$2:F235)</f>
        <v>234</v>
      </c>
      <c r="G235" s="57" t="str">
        <f>IF(ISNUMBER(SEARCH('Position Build'!$N$6,Table1[[#This Row],[Series]])),Table1[[#This Row],[Helper1]],"")</f>
        <v/>
      </c>
      <c r="H235" s="57" t="str">
        <f>IFERROR(SMALL($G$2:$G$4870,ROWS($G$2:G235)),"")</f>
        <v/>
      </c>
    </row>
    <row r="236" spans="1:8" ht="39" thickBot="1" x14ac:dyDescent="0.3">
      <c r="A236" s="50" t="s">
        <v>342</v>
      </c>
      <c r="B236" s="46" t="str">
        <f>Table1[[#This Row],[Series]]&amp;Table1[[#This Row],[Competency Name]]</f>
        <v>0101DEVELOPING OTHERS</v>
      </c>
      <c r="C236" s="46" t="str">
        <f>IF(RIGHT(Table1[[#This Row],[Occupational Series]],5)="SECCM","SECCM",IF(OR(RIGHT(Table1[[#This Row],[Occupational Series]],1)="A",RIGHT(Table1[[#This Row],[Occupational Series]],1)="B",RIGHT(Table1[[#This Row],[Occupational Series]],1)="C"),"0301",RIGHT(Table1[[#This Row],[Occupational Series]],4)))</f>
        <v>0101</v>
      </c>
      <c r="D236" s="50" t="s">
        <v>585</v>
      </c>
      <c r="E236" s="51" t="s">
        <v>586</v>
      </c>
      <c r="F236" s="57">
        <f>ROWS($F$2:F236)</f>
        <v>235</v>
      </c>
      <c r="G236" s="57" t="str">
        <f>IF(ISNUMBER(SEARCH('Position Build'!$N$6,Table1[[#This Row],[Series]])),Table1[[#This Row],[Helper1]],"")</f>
        <v/>
      </c>
      <c r="H236" s="57" t="str">
        <f>IFERROR(SMALL($G$2:$G$4870,ROWS($G$2:G236)),"")</f>
        <v/>
      </c>
    </row>
    <row r="237" spans="1:8" ht="15.75" customHeight="1" thickBot="1" x14ac:dyDescent="0.3">
      <c r="A237" s="50" t="s">
        <v>342</v>
      </c>
      <c r="B237" s="46" t="str">
        <f>Table1[[#This Row],[Series]]&amp;Table1[[#This Row],[Competency Name]]</f>
        <v>0101MANAGING HUMAN RESOURCES</v>
      </c>
      <c r="C237" s="46" t="str">
        <f>IF(RIGHT(Table1[[#This Row],[Occupational Series]],5)="SECCM","SECCM",IF(OR(RIGHT(Table1[[#This Row],[Occupational Series]],1)="A",RIGHT(Table1[[#This Row],[Occupational Series]],1)="B",RIGHT(Table1[[#This Row],[Occupational Series]],1)="C"),"0301",RIGHT(Table1[[#This Row],[Occupational Series]],4)))</f>
        <v>0101</v>
      </c>
      <c r="D237" s="50" t="s">
        <v>590</v>
      </c>
      <c r="E237" s="51" t="s">
        <v>591</v>
      </c>
      <c r="F237" s="57">
        <f>ROWS($F$2:F237)</f>
        <v>236</v>
      </c>
      <c r="G237" s="57" t="str">
        <f>IF(ISNUMBER(SEARCH('Position Build'!$N$6,Table1[[#This Row],[Series]])),Table1[[#This Row],[Helper1]],"")</f>
        <v/>
      </c>
      <c r="H237" s="57" t="str">
        <f>IFERROR(SMALL($G$2:$G$4870,ROWS($G$2:G237)),"")</f>
        <v/>
      </c>
    </row>
    <row r="238" spans="1:8" ht="15.75" thickBot="1" x14ac:dyDescent="0.3">
      <c r="A238" s="45" t="s">
        <v>342</v>
      </c>
      <c r="B238" s="46" t="str">
        <f>Table1[[#This Row],[Series]]&amp;Table1[[#This Row],[Competency Name]]</f>
        <v>0101READING AND INTERPRETING REGULATIONS</v>
      </c>
      <c r="C238" s="46" t="str">
        <f>IF(RIGHT(Table1[[#This Row],[Occupational Series]],5)="SECCM","SECCM",IF(OR(RIGHT(Table1[[#This Row],[Occupational Series]],1)="A",RIGHT(Table1[[#This Row],[Occupational Series]],1)="B",RIGHT(Table1[[#This Row],[Occupational Series]],1)="C"),"0301",RIGHT(Table1[[#This Row],[Occupational Series]],4)))</f>
        <v>0101</v>
      </c>
      <c r="D238" s="45" t="s">
        <v>1015</v>
      </c>
      <c r="E238" s="45" t="s">
        <v>1016</v>
      </c>
      <c r="F238" s="57">
        <f>ROWS($F$2:F238)</f>
        <v>237</v>
      </c>
      <c r="G238" s="57" t="str">
        <f>IF(ISNUMBER(SEARCH('Position Build'!$N$6,Table1[[#This Row],[Series]])),Table1[[#This Row],[Helper1]],"")</f>
        <v/>
      </c>
      <c r="H238" s="57" t="str">
        <f>IFERROR(SMALL($G$2:$G$4870,ROWS($G$2:G238)),"")</f>
        <v/>
      </c>
    </row>
    <row r="239" spans="1:8" ht="15.75" customHeight="1" thickBot="1" x14ac:dyDescent="0.3">
      <c r="A239" s="45" t="s">
        <v>342</v>
      </c>
      <c r="B239" s="46" t="str">
        <f>Table1[[#This Row],[Series]]&amp;Table1[[#This Row],[Competency Name]]</f>
        <v>0101CASE MANAGEMENT</v>
      </c>
      <c r="C239" s="46" t="str">
        <f>IF(RIGHT(Table1[[#This Row],[Occupational Series]],5)="SECCM","SECCM",IF(OR(RIGHT(Table1[[#This Row],[Occupational Series]],1)="A",RIGHT(Table1[[#This Row],[Occupational Series]],1)="B",RIGHT(Table1[[#This Row],[Occupational Series]],1)="C"),"0301",RIGHT(Table1[[#This Row],[Occupational Series]],4)))</f>
        <v>0101</v>
      </c>
      <c r="D239" s="45" t="s">
        <v>1037</v>
      </c>
      <c r="E239" s="45" t="s">
        <v>1038</v>
      </c>
      <c r="F239" s="57">
        <f>ROWS($F$2:F239)</f>
        <v>238</v>
      </c>
      <c r="G239" s="57" t="str">
        <f>IF(ISNUMBER(SEARCH('Position Build'!$N$6,Table1[[#This Row],[Series]])),Table1[[#This Row],[Helper1]],"")</f>
        <v/>
      </c>
      <c r="H239" s="57" t="str">
        <f>IFERROR(SMALL($G$2:$G$4870,ROWS($G$2:G239)),"")</f>
        <v/>
      </c>
    </row>
    <row r="240" spans="1:8" ht="26.25" thickBot="1" x14ac:dyDescent="0.3">
      <c r="A240" s="50" t="s">
        <v>342</v>
      </c>
      <c r="B240" s="46" t="str">
        <f>Table1[[#This Row],[Series]]&amp;Table1[[#This Row],[Competency Name]]</f>
        <v>0101COUNSELING</v>
      </c>
      <c r="C240" s="46" t="str">
        <f>IF(RIGHT(Table1[[#This Row],[Occupational Series]],5)="SECCM","SECCM",IF(OR(RIGHT(Table1[[#This Row],[Occupational Series]],1)="A",RIGHT(Table1[[#This Row],[Occupational Series]],1)="B",RIGHT(Table1[[#This Row],[Occupational Series]],1)="C"),"0301",RIGHT(Table1[[#This Row],[Occupational Series]],4)))</f>
        <v>0101</v>
      </c>
      <c r="D240" s="50" t="s">
        <v>1039</v>
      </c>
      <c r="E240" s="51" t="s">
        <v>1040</v>
      </c>
      <c r="F240" s="57">
        <f>ROWS($F$2:F240)</f>
        <v>239</v>
      </c>
      <c r="G240" s="57" t="str">
        <f>IF(ISNUMBER(SEARCH('Position Build'!$N$6,Table1[[#This Row],[Series]])),Table1[[#This Row],[Helper1]],"")</f>
        <v/>
      </c>
      <c r="H240" s="57" t="str">
        <f>IFERROR(SMALL($G$2:$G$4870,ROWS($G$2:G240)),"")</f>
        <v/>
      </c>
    </row>
    <row r="241" spans="1:8" ht="15.75" customHeight="1" thickBot="1" x14ac:dyDescent="0.3">
      <c r="A241" s="50" t="s">
        <v>342</v>
      </c>
      <c r="B241" s="46" t="str">
        <f>Table1[[#This Row],[Series]]&amp;Table1[[#This Row],[Competency Name]]</f>
        <v>0101CULTURAL/NATURAL RESOURCES AND COLLECTIONS MANAGEMENT</v>
      </c>
      <c r="C241" s="46" t="str">
        <f>IF(RIGHT(Table1[[#This Row],[Occupational Series]],5)="SECCM","SECCM",IF(OR(RIGHT(Table1[[#This Row],[Occupational Series]],1)="A",RIGHT(Table1[[#This Row],[Occupational Series]],1)="B",RIGHT(Table1[[#This Row],[Occupational Series]],1)="C"),"0301",RIGHT(Table1[[#This Row],[Occupational Series]],4)))</f>
        <v>0101</v>
      </c>
      <c r="D241" s="50" t="s">
        <v>1051</v>
      </c>
      <c r="E241" s="51" t="s">
        <v>1052</v>
      </c>
      <c r="F241" s="57">
        <f>ROWS($F$2:F241)</f>
        <v>240</v>
      </c>
      <c r="G241" s="57" t="str">
        <f>IF(ISNUMBER(SEARCH('Position Build'!$N$6,Table1[[#This Row],[Series]])),Table1[[#This Row],[Helper1]],"")</f>
        <v/>
      </c>
      <c r="H241" s="57" t="str">
        <f>IFERROR(SMALL($G$2:$G$4870,ROWS($G$2:G241)),"")</f>
        <v/>
      </c>
    </row>
    <row r="242" spans="1:8" ht="15.75" thickBot="1" x14ac:dyDescent="0.3">
      <c r="A242" s="45" t="s">
        <v>342</v>
      </c>
      <c r="B242" s="46" t="str">
        <f>Table1[[#This Row],[Series]]&amp;Table1[[#This Row],[Competency Name]]</f>
        <v>0101FAMILY ADVOCACY AND SUPPORT</v>
      </c>
      <c r="C242" s="46" t="str">
        <f>IF(RIGHT(Table1[[#This Row],[Occupational Series]],5)="SECCM","SECCM",IF(OR(RIGHT(Table1[[#This Row],[Occupational Series]],1)="A",RIGHT(Table1[[#This Row],[Occupational Series]],1)="B",RIGHT(Table1[[#This Row],[Occupational Series]],1)="C"),"0301",RIGHT(Table1[[#This Row],[Occupational Series]],4)))</f>
        <v>0101</v>
      </c>
      <c r="D242" s="45" t="s">
        <v>1053</v>
      </c>
      <c r="E242" s="45" t="s">
        <v>1054</v>
      </c>
      <c r="F242" s="57">
        <f>ROWS($F$2:F242)</f>
        <v>241</v>
      </c>
      <c r="G242" s="57" t="str">
        <f>IF(ISNUMBER(SEARCH('Position Build'!$N$6,Table1[[#This Row],[Series]])),Table1[[#This Row],[Helper1]],"")</f>
        <v/>
      </c>
      <c r="H242" s="57" t="str">
        <f>IFERROR(SMALL($G$2:$G$4870,ROWS($G$2:G242)),"")</f>
        <v/>
      </c>
    </row>
    <row r="243" spans="1:8" ht="15.75" customHeight="1" thickBot="1" x14ac:dyDescent="0.3">
      <c r="A243" s="45" t="s">
        <v>342</v>
      </c>
      <c r="B243" s="46" t="str">
        <f>Table1[[#This Row],[Series]]&amp;Table1[[#This Row],[Competency Name]]</f>
        <v>0101MARKETING AND OUTREACH</v>
      </c>
      <c r="C243" s="46" t="str">
        <f>IF(RIGHT(Table1[[#This Row],[Occupational Series]],5)="SECCM","SECCM",IF(OR(RIGHT(Table1[[#This Row],[Occupational Series]],1)="A",RIGHT(Table1[[#This Row],[Occupational Series]],1)="B",RIGHT(Table1[[#This Row],[Occupational Series]],1)="C"),"0301",RIGHT(Table1[[#This Row],[Occupational Series]],4)))</f>
        <v>0101</v>
      </c>
      <c r="D243" s="45" t="s">
        <v>1055</v>
      </c>
      <c r="E243" s="45" t="s">
        <v>1056</v>
      </c>
      <c r="F243" s="57">
        <f>ROWS($F$2:F243)</f>
        <v>242</v>
      </c>
      <c r="G243" s="57" t="str">
        <f>IF(ISNUMBER(SEARCH('Position Build'!$N$6,Table1[[#This Row],[Series]])),Table1[[#This Row],[Helper1]],"")</f>
        <v/>
      </c>
      <c r="H243" s="57" t="str">
        <f>IFERROR(SMALL($G$2:$G$4870,ROWS($G$2:G243)),"")</f>
        <v/>
      </c>
    </row>
    <row r="244" spans="1:8" ht="15.75" thickBot="1" x14ac:dyDescent="0.3">
      <c r="A244" s="45" t="s">
        <v>342</v>
      </c>
      <c r="B244" s="46" t="str">
        <f>Table1[[#This Row],[Series]]&amp;Table1[[#This Row],[Competency Name]]</f>
        <v>0101SEXUAL ASSAULT PREVENTION AND RESPONSE</v>
      </c>
      <c r="C244" s="46" t="str">
        <f>IF(RIGHT(Table1[[#This Row],[Occupational Series]],5)="SECCM","SECCM",IF(OR(RIGHT(Table1[[#This Row],[Occupational Series]],1)="A",RIGHT(Table1[[#This Row],[Occupational Series]],1)="B",RIGHT(Table1[[#This Row],[Occupational Series]],1)="C"),"0301",RIGHT(Table1[[#This Row],[Occupational Series]],4)))</f>
        <v>0101</v>
      </c>
      <c r="D244" s="45" t="s">
        <v>1057</v>
      </c>
      <c r="E244" s="45" t="s">
        <v>1058</v>
      </c>
      <c r="F244" s="57">
        <f>ROWS($F$2:F244)</f>
        <v>243</v>
      </c>
      <c r="G244" s="57" t="str">
        <f>IF(ISNUMBER(SEARCH('Position Build'!$N$6,Table1[[#This Row],[Series]])),Table1[[#This Row],[Helper1]],"")</f>
        <v/>
      </c>
      <c r="H244" s="57" t="str">
        <f>IFERROR(SMALL($G$2:$G$4870,ROWS($G$2:G244)),"")</f>
        <v/>
      </c>
    </row>
    <row r="245" spans="1:8" ht="15.75" customHeight="1" thickBot="1" x14ac:dyDescent="0.3">
      <c r="A245" s="50" t="s">
        <v>342</v>
      </c>
      <c r="B245" s="46" t="str">
        <f>Table1[[#This Row],[Series]]&amp;Table1[[#This Row],[Competency Name]]</f>
        <v>0101SOCIAL SERVICES</v>
      </c>
      <c r="C245" s="46" t="str">
        <f>IF(RIGHT(Table1[[#This Row],[Occupational Series]],5)="SECCM","SECCM",IF(OR(RIGHT(Table1[[#This Row],[Occupational Series]],1)="A",RIGHT(Table1[[#This Row],[Occupational Series]],1)="B",RIGHT(Table1[[#This Row],[Occupational Series]],1)="C"),"0301",RIGHT(Table1[[#This Row],[Occupational Series]],4)))</f>
        <v>0101</v>
      </c>
      <c r="D245" s="50" t="s">
        <v>1059</v>
      </c>
      <c r="E245" s="51" t="s">
        <v>1060</v>
      </c>
      <c r="F245" s="57">
        <f>ROWS($F$2:F245)</f>
        <v>244</v>
      </c>
      <c r="G245" s="57" t="str">
        <f>IF(ISNUMBER(SEARCH('Position Build'!$N$6,Table1[[#This Row],[Series]])),Table1[[#This Row],[Helper1]],"")</f>
        <v/>
      </c>
      <c r="H245" s="57" t="str">
        <f>IFERROR(SMALL($G$2:$G$4870,ROWS($G$2:G245)),"")</f>
        <v/>
      </c>
    </row>
    <row r="246" spans="1:8" ht="15.75" thickBot="1" x14ac:dyDescent="0.3">
      <c r="A246" s="45" t="s">
        <v>342</v>
      </c>
      <c r="B246" s="46" t="str">
        <f>Table1[[#This Row],[Series]]&amp;Table1[[#This Row],[Competency Name]]</f>
        <v>0101SUBSTANCE ABUSE PREVENTION</v>
      </c>
      <c r="C246" s="46" t="str">
        <f>IF(RIGHT(Table1[[#This Row],[Occupational Series]],5)="SECCM","SECCM",IF(OR(RIGHT(Table1[[#This Row],[Occupational Series]],1)="A",RIGHT(Table1[[#This Row],[Occupational Series]],1)="B",RIGHT(Table1[[#This Row],[Occupational Series]],1)="C"),"0301",RIGHT(Table1[[#This Row],[Occupational Series]],4)))</f>
        <v>0101</v>
      </c>
      <c r="D246" s="45" t="s">
        <v>1061</v>
      </c>
      <c r="E246" s="45" t="s">
        <v>1062</v>
      </c>
      <c r="F246" s="57">
        <f>ROWS($F$2:F246)</f>
        <v>245</v>
      </c>
      <c r="G246" s="57" t="str">
        <f>IF(ISNUMBER(SEARCH('Position Build'!$N$6,Table1[[#This Row],[Series]])),Table1[[#This Row],[Helper1]],"")</f>
        <v/>
      </c>
      <c r="H246" s="57" t="str">
        <f>IFERROR(SMALL($G$2:$G$4870,ROWS($G$2:G246)),"")</f>
        <v/>
      </c>
    </row>
    <row r="247" spans="1:8" ht="15.75" customHeight="1" thickBot="1" x14ac:dyDescent="0.3">
      <c r="A247" s="45" t="s">
        <v>342</v>
      </c>
      <c r="B247" s="46" t="str">
        <f>Table1[[#This Row],[Series]]&amp;Table1[[#This Row],[Competency Name]]</f>
        <v>0101RESEARCH AND ANALYSIS</v>
      </c>
      <c r="C247" s="46" t="str">
        <f>IF(RIGHT(Table1[[#This Row],[Occupational Series]],5)="SECCM","SECCM",IF(OR(RIGHT(Table1[[#This Row],[Occupational Series]],1)="A",RIGHT(Table1[[#This Row],[Occupational Series]],1)="B",RIGHT(Table1[[#This Row],[Occupational Series]],1)="C"),"0301",RIGHT(Table1[[#This Row],[Occupational Series]],4)))</f>
        <v>0101</v>
      </c>
      <c r="D247" s="45" t="s">
        <v>1195</v>
      </c>
      <c r="E247" s="45" t="s">
        <v>1196</v>
      </c>
      <c r="F247" s="57">
        <f>ROWS($F$2:F247)</f>
        <v>246</v>
      </c>
      <c r="G247" s="57" t="str">
        <f>IF(ISNUMBER(SEARCH('Position Build'!$N$6,Table1[[#This Row],[Series]])),Table1[[#This Row],[Helper1]],"")</f>
        <v/>
      </c>
      <c r="H247" s="57" t="str">
        <f>IFERROR(SMALL($G$2:$G$4870,ROWS($G$2:G247)),"")</f>
        <v/>
      </c>
    </row>
    <row r="248" spans="1:8" ht="15.75" thickBot="1" x14ac:dyDescent="0.3">
      <c r="A248" s="45" t="s">
        <v>383</v>
      </c>
      <c r="B248" s="46" t="str">
        <f>Table1[[#This Row],[Series]]&amp;Table1[[#This Row],[Competency Name]]</f>
        <v>0110PROJECT MANAGEMENT</v>
      </c>
      <c r="C248" s="46" t="str">
        <f>IF(RIGHT(Table1[[#This Row],[Occupational Series]],5)="SECCM","SECCM",IF(OR(RIGHT(Table1[[#This Row],[Occupational Series]],1)="A",RIGHT(Table1[[#This Row],[Occupational Series]],1)="B",RIGHT(Table1[[#This Row],[Occupational Series]],1)="C"),"0301",RIGHT(Table1[[#This Row],[Occupational Series]],4)))</f>
        <v>0110</v>
      </c>
      <c r="D248" s="45" t="s">
        <v>381</v>
      </c>
      <c r="E248" s="45" t="s">
        <v>382</v>
      </c>
      <c r="F248" s="57">
        <f>ROWS($F$2:F248)</f>
        <v>247</v>
      </c>
      <c r="G248" s="57" t="str">
        <f>IF(ISNUMBER(SEARCH('Position Build'!$N$6,Table1[[#This Row],[Series]])),Table1[[#This Row],[Helper1]],"")</f>
        <v/>
      </c>
      <c r="H248" s="57" t="str">
        <f>IFERROR(SMALL($G$2:$G$4870,ROWS($G$2:G248)),"")</f>
        <v/>
      </c>
    </row>
    <row r="249" spans="1:8" ht="15.75" customHeight="1" thickBot="1" x14ac:dyDescent="0.3">
      <c r="A249" s="50" t="s">
        <v>383</v>
      </c>
      <c r="B249" s="46" t="str">
        <f>Table1[[#This Row],[Series]]&amp;Table1[[#This Row],[Competency Name]]</f>
        <v>0110WRITTEN COMMUNICATION</v>
      </c>
      <c r="C249" s="46" t="str">
        <f>IF(RIGHT(Table1[[#This Row],[Occupational Series]],5)="SECCM","SECCM",IF(OR(RIGHT(Table1[[#This Row],[Occupational Series]],1)="A",RIGHT(Table1[[#This Row],[Occupational Series]],1)="B",RIGHT(Table1[[#This Row],[Occupational Series]],1)="C"),"0301",RIGHT(Table1[[#This Row],[Occupational Series]],4)))</f>
        <v>0110</v>
      </c>
      <c r="D249" s="50" t="s">
        <v>507</v>
      </c>
      <c r="E249" s="51" t="s">
        <v>508</v>
      </c>
      <c r="F249" s="57">
        <f>ROWS($F$2:F249)</f>
        <v>248</v>
      </c>
      <c r="G249" s="57" t="str">
        <f>IF(ISNUMBER(SEARCH('Position Build'!$N$6,Table1[[#This Row],[Series]])),Table1[[#This Row],[Helper1]],"")</f>
        <v/>
      </c>
      <c r="H249" s="57" t="str">
        <f>IFERROR(SMALL($G$2:$G$4870,ROWS($G$2:G249)),"")</f>
        <v/>
      </c>
    </row>
    <row r="250" spans="1:8" ht="39" thickBot="1" x14ac:dyDescent="0.3">
      <c r="A250" s="50" t="s">
        <v>383</v>
      </c>
      <c r="B250" s="46" t="str">
        <f>Table1[[#This Row],[Series]]&amp;Table1[[#This Row],[Competency Name]]</f>
        <v>0110ORAL COMMUNICATION</v>
      </c>
      <c r="C250" s="46" t="str">
        <f>IF(RIGHT(Table1[[#This Row],[Occupational Series]],5)="SECCM","SECCM",IF(OR(RIGHT(Table1[[#This Row],[Occupational Series]],1)="A",RIGHT(Table1[[#This Row],[Occupational Series]],1)="B",RIGHT(Table1[[#This Row],[Occupational Series]],1)="C"),"0301",RIGHT(Table1[[#This Row],[Occupational Series]],4)))</f>
        <v>0110</v>
      </c>
      <c r="D250" s="50" t="s">
        <v>537</v>
      </c>
      <c r="E250" s="51" t="s">
        <v>538</v>
      </c>
      <c r="F250" s="57">
        <f>ROWS($F$2:F250)</f>
        <v>249</v>
      </c>
      <c r="G250" s="57" t="str">
        <f>IF(ISNUMBER(SEARCH('Position Build'!$N$6,Table1[[#This Row],[Series]])),Table1[[#This Row],[Helper1]],"")</f>
        <v/>
      </c>
      <c r="H250" s="57" t="str">
        <f>IFERROR(SMALL($G$2:$G$4870,ROWS($G$2:G250)),"")</f>
        <v/>
      </c>
    </row>
    <row r="251" spans="1:8" ht="15.75" customHeight="1" thickBot="1" x14ac:dyDescent="0.3">
      <c r="A251" s="50" t="s">
        <v>383</v>
      </c>
      <c r="B251" s="46" t="str">
        <f>Table1[[#This Row],[Series]]&amp;Table1[[#This Row],[Competency Name]]</f>
        <v>0110ACCOUNTABILITY</v>
      </c>
      <c r="C251" s="46" t="str">
        <f>IF(RIGHT(Table1[[#This Row],[Occupational Series]],5)="SECCM","SECCM",IF(OR(RIGHT(Table1[[#This Row],[Occupational Series]],1)="A",RIGHT(Table1[[#This Row],[Occupational Series]],1)="B",RIGHT(Table1[[#This Row],[Occupational Series]],1)="C"),"0301",RIGHT(Table1[[#This Row],[Occupational Series]],4)))</f>
        <v>0110</v>
      </c>
      <c r="D251" s="50" t="s">
        <v>579</v>
      </c>
      <c r="E251" s="51" t="s">
        <v>580</v>
      </c>
      <c r="F251" s="57">
        <f>ROWS($F$2:F251)</f>
        <v>250</v>
      </c>
      <c r="G251" s="57" t="str">
        <f>IF(ISNUMBER(SEARCH('Position Build'!$N$6,Table1[[#This Row],[Series]])),Table1[[#This Row],[Helper1]],"")</f>
        <v/>
      </c>
      <c r="H251" s="57" t="str">
        <f>IFERROR(SMALL($G$2:$G$4870,ROWS($G$2:G251)),"")</f>
        <v/>
      </c>
    </row>
    <row r="252" spans="1:8" ht="39" thickBot="1" x14ac:dyDescent="0.3">
      <c r="A252" s="50" t="s">
        <v>383</v>
      </c>
      <c r="B252" s="46" t="str">
        <f>Table1[[#This Row],[Series]]&amp;Table1[[#This Row],[Competency Name]]</f>
        <v>0110MANAGING HUMAN RESOURCES</v>
      </c>
      <c r="C252" s="46" t="str">
        <f>IF(RIGHT(Table1[[#This Row],[Occupational Series]],5)="SECCM","SECCM",IF(OR(RIGHT(Table1[[#This Row],[Occupational Series]],1)="A",RIGHT(Table1[[#This Row],[Occupational Series]],1)="B",RIGHT(Table1[[#This Row],[Occupational Series]],1)="C"),"0301",RIGHT(Table1[[#This Row],[Occupational Series]],4)))</f>
        <v>0110</v>
      </c>
      <c r="D252" s="50" t="s">
        <v>590</v>
      </c>
      <c r="E252" s="51" t="s">
        <v>591</v>
      </c>
      <c r="F252" s="57">
        <f>ROWS($F$2:F252)</f>
        <v>251</v>
      </c>
      <c r="G252" s="57" t="str">
        <f>IF(ISNUMBER(SEARCH('Position Build'!$N$6,Table1[[#This Row],[Series]])),Table1[[#This Row],[Helper1]],"")</f>
        <v/>
      </c>
      <c r="H252" s="57" t="str">
        <f>IFERROR(SMALL($G$2:$G$4870,ROWS($G$2:G252)),"")</f>
        <v/>
      </c>
    </row>
    <row r="253" spans="1:8" ht="15.75" customHeight="1" thickBot="1" x14ac:dyDescent="0.3">
      <c r="A253" s="45" t="s">
        <v>383</v>
      </c>
      <c r="B253" s="46" t="str">
        <f>Table1[[#This Row],[Series]]&amp;Table1[[#This Row],[Competency Name]]</f>
        <v>0110RESEARCH AND ANALYSIS</v>
      </c>
      <c r="C253" s="46" t="str">
        <f>IF(RIGHT(Table1[[#This Row],[Occupational Series]],5)="SECCM","SECCM",IF(OR(RIGHT(Table1[[#This Row],[Occupational Series]],1)="A",RIGHT(Table1[[#This Row],[Occupational Series]],1)="B",RIGHT(Table1[[#This Row],[Occupational Series]],1)="C"),"0301",RIGHT(Table1[[#This Row],[Occupational Series]],4)))</f>
        <v>0110</v>
      </c>
      <c r="D253" s="45" t="s">
        <v>1195</v>
      </c>
      <c r="E253" s="45" t="s">
        <v>1196</v>
      </c>
      <c r="F253" s="57">
        <f>ROWS($F$2:F253)</f>
        <v>252</v>
      </c>
      <c r="G253" s="57" t="str">
        <f>IF(ISNUMBER(SEARCH('Position Build'!$N$6,Table1[[#This Row],[Series]])),Table1[[#This Row],[Helper1]],"")</f>
        <v/>
      </c>
      <c r="H253" s="57" t="str">
        <f>IFERROR(SMALL($G$2:$G$4870,ROWS($G$2:G253)),"")</f>
        <v/>
      </c>
    </row>
    <row r="254" spans="1:8" ht="15.75" thickBot="1" x14ac:dyDescent="0.3">
      <c r="A254" s="45" t="s">
        <v>383</v>
      </c>
      <c r="B254" s="46" t="str">
        <f>Table1[[#This Row],[Series]]&amp;Table1[[#This Row],[Competency Name]]</f>
        <v>0110COMMUNICATIONS AND MEDIA</v>
      </c>
      <c r="C254" s="46" t="str">
        <f>IF(RIGHT(Table1[[#This Row],[Occupational Series]],5)="SECCM","SECCM",IF(OR(RIGHT(Table1[[#This Row],[Occupational Series]],1)="A",RIGHT(Table1[[#This Row],[Occupational Series]],1)="B",RIGHT(Table1[[#This Row],[Occupational Series]],1)="C"),"0301",RIGHT(Table1[[#This Row],[Occupational Series]],4)))</f>
        <v>0110</v>
      </c>
      <c r="D254" s="45" t="s">
        <v>1501</v>
      </c>
      <c r="E254" s="45" t="s">
        <v>1502</v>
      </c>
      <c r="F254" s="57">
        <f>ROWS($F$2:F254)</f>
        <v>253</v>
      </c>
      <c r="G254" s="57" t="str">
        <f>IF(ISNUMBER(SEARCH('Position Build'!$N$6,Table1[[#This Row],[Series]])),Table1[[#This Row],[Helper1]],"")</f>
        <v/>
      </c>
      <c r="H254" s="57" t="str">
        <f>IFERROR(SMALL($G$2:$G$4870,ROWS($G$2:G254)),"")</f>
        <v/>
      </c>
    </row>
    <row r="255" spans="1:8" ht="15.75" customHeight="1" thickBot="1" x14ac:dyDescent="0.3">
      <c r="A255" s="45" t="s">
        <v>383</v>
      </c>
      <c r="B255" s="46" t="str">
        <f>Table1[[#This Row],[Series]]&amp;Table1[[#This Row],[Competency Name]]</f>
        <v>0110ECONOMICS</v>
      </c>
      <c r="C255" s="46" t="str">
        <f>IF(RIGHT(Table1[[#This Row],[Occupational Series]],5)="SECCM","SECCM",IF(OR(RIGHT(Table1[[#This Row],[Occupational Series]],1)="A",RIGHT(Table1[[#This Row],[Occupational Series]],1)="B",RIGHT(Table1[[#This Row],[Occupational Series]],1)="C"),"0301",RIGHT(Table1[[#This Row],[Occupational Series]],4)))</f>
        <v>0110</v>
      </c>
      <c r="D255" s="45" t="s">
        <v>1801</v>
      </c>
      <c r="E255" s="45" t="s">
        <v>1802</v>
      </c>
      <c r="F255" s="57">
        <f>ROWS($F$2:F255)</f>
        <v>254</v>
      </c>
      <c r="G255" s="57" t="str">
        <f>IF(ISNUMBER(SEARCH('Position Build'!$N$6,Table1[[#This Row],[Series]])),Table1[[#This Row],[Helper1]],"")</f>
        <v/>
      </c>
      <c r="H255" s="57" t="str">
        <f>IFERROR(SMALL($G$2:$G$4870,ROWS($G$2:G255)),"")</f>
        <v/>
      </c>
    </row>
    <row r="256" spans="1:8" ht="26.25" thickBot="1" x14ac:dyDescent="0.3">
      <c r="A256" s="50" t="s">
        <v>476</v>
      </c>
      <c r="B256" s="46" t="str">
        <f>Table1[[#This Row],[Series]]&amp;Table1[[#This Row],[Competency Name]]</f>
        <v>0130COMPUTER LITERACY</v>
      </c>
      <c r="C256" s="46" t="str">
        <f>IF(RIGHT(Table1[[#This Row],[Occupational Series]],5)="SECCM","SECCM",IF(OR(RIGHT(Table1[[#This Row],[Occupational Series]],1)="A",RIGHT(Table1[[#This Row],[Occupational Series]],1)="B",RIGHT(Table1[[#This Row],[Occupational Series]],1)="C"),"0301",RIGHT(Table1[[#This Row],[Occupational Series]],4)))</f>
        <v>0130</v>
      </c>
      <c r="D256" s="50" t="s">
        <v>456</v>
      </c>
      <c r="E256" s="51" t="s">
        <v>457</v>
      </c>
      <c r="F256" s="57">
        <f>ROWS($F$2:F256)</f>
        <v>255</v>
      </c>
      <c r="G256" s="57" t="str">
        <f>IF(ISNUMBER(SEARCH('Position Build'!$N$6,Table1[[#This Row],[Series]])),Table1[[#This Row],[Helper1]],"")</f>
        <v/>
      </c>
      <c r="H256" s="57" t="str">
        <f>IFERROR(SMALL($G$2:$G$4870,ROWS($G$2:G256)),"")</f>
        <v/>
      </c>
    </row>
    <row r="257" spans="1:8" ht="15.75" customHeight="1" thickBot="1" x14ac:dyDescent="0.3">
      <c r="A257" s="50" t="s">
        <v>476</v>
      </c>
      <c r="B257" s="46" t="str">
        <f>Table1[[#This Row],[Series]]&amp;Table1[[#This Row],[Competency Name]]</f>
        <v>0130WRITTEN COMMUNICATION</v>
      </c>
      <c r="C257" s="46" t="str">
        <f>IF(RIGHT(Table1[[#This Row],[Occupational Series]],5)="SECCM","SECCM",IF(OR(RIGHT(Table1[[#This Row],[Occupational Series]],1)="A",RIGHT(Table1[[#This Row],[Occupational Series]],1)="B",RIGHT(Table1[[#This Row],[Occupational Series]],1)="C"),"0301",RIGHT(Table1[[#This Row],[Occupational Series]],4)))</f>
        <v>0130</v>
      </c>
      <c r="D257" s="50" t="s">
        <v>507</v>
      </c>
      <c r="E257" s="51" t="s">
        <v>508</v>
      </c>
      <c r="F257" s="57">
        <f>ROWS($F$2:F257)</f>
        <v>256</v>
      </c>
      <c r="G257" s="57" t="str">
        <f>IF(ISNUMBER(SEARCH('Position Build'!$N$6,Table1[[#This Row],[Series]])),Table1[[#This Row],[Helper1]],"")</f>
        <v/>
      </c>
      <c r="H257" s="57" t="str">
        <f>IFERROR(SMALL($G$2:$G$4870,ROWS($G$2:G257)),"")</f>
        <v/>
      </c>
    </row>
    <row r="258" spans="1:8" ht="39" thickBot="1" x14ac:dyDescent="0.3">
      <c r="A258" s="50" t="s">
        <v>476</v>
      </c>
      <c r="B258" s="46" t="str">
        <f>Table1[[#This Row],[Series]]&amp;Table1[[#This Row],[Competency Name]]</f>
        <v>0130ORAL COMMUNICATION</v>
      </c>
      <c r="C258" s="46" t="str">
        <f>IF(RIGHT(Table1[[#This Row],[Occupational Series]],5)="SECCM","SECCM",IF(OR(RIGHT(Table1[[#This Row],[Occupational Series]],1)="A",RIGHT(Table1[[#This Row],[Occupational Series]],1)="B",RIGHT(Table1[[#This Row],[Occupational Series]],1)="C"),"0301",RIGHT(Table1[[#This Row],[Occupational Series]],4)))</f>
        <v>0130</v>
      </c>
      <c r="D258" s="50" t="s">
        <v>537</v>
      </c>
      <c r="E258" s="51" t="s">
        <v>538</v>
      </c>
      <c r="F258" s="57">
        <f>ROWS($F$2:F258)</f>
        <v>257</v>
      </c>
      <c r="G258" s="57" t="str">
        <f>IF(ISNUMBER(SEARCH('Position Build'!$N$6,Table1[[#This Row],[Series]])),Table1[[#This Row],[Helper1]],"")</f>
        <v/>
      </c>
      <c r="H258" s="57" t="str">
        <f>IFERROR(SMALL($G$2:$G$4870,ROWS($G$2:G258)),"")</f>
        <v/>
      </c>
    </row>
    <row r="259" spans="1:8" ht="15.75" customHeight="1" thickBot="1" x14ac:dyDescent="0.3">
      <c r="A259" s="50" t="s">
        <v>476</v>
      </c>
      <c r="B259" s="46" t="str">
        <f>Table1[[#This Row],[Series]]&amp;Table1[[#This Row],[Competency Name]]</f>
        <v>0130MANAGING HUMAN RESOURCES</v>
      </c>
      <c r="C259" s="46" t="str">
        <f>IF(RIGHT(Table1[[#This Row],[Occupational Series]],5)="SECCM","SECCM",IF(OR(RIGHT(Table1[[#This Row],[Occupational Series]],1)="A",RIGHT(Table1[[#This Row],[Occupational Series]],1)="B",RIGHT(Table1[[#This Row],[Occupational Series]],1)="C"),"0301",RIGHT(Table1[[#This Row],[Occupational Series]],4)))</f>
        <v>0130</v>
      </c>
      <c r="D259" s="50" t="s">
        <v>590</v>
      </c>
      <c r="E259" s="51" t="s">
        <v>591</v>
      </c>
      <c r="F259" s="57">
        <f>ROWS($F$2:F259)</f>
        <v>258</v>
      </c>
      <c r="G259" s="57" t="str">
        <f>IF(ISNUMBER(SEARCH('Position Build'!$N$6,Table1[[#This Row],[Series]])),Table1[[#This Row],[Helper1]],"")</f>
        <v/>
      </c>
      <c r="H259" s="57" t="str">
        <f>IFERROR(SMALL($G$2:$G$4870,ROWS($G$2:G259)),"")</f>
        <v/>
      </c>
    </row>
    <row r="260" spans="1:8" ht="51.75" thickBot="1" x14ac:dyDescent="0.3">
      <c r="A260" s="50" t="s">
        <v>476</v>
      </c>
      <c r="B260" s="46" t="str">
        <f>Table1[[#This Row],[Series]]&amp;Table1[[#This Row],[Competency Name]]</f>
        <v>0130PROBLEM SOLVING</v>
      </c>
      <c r="C260" s="46" t="str">
        <f>IF(RIGHT(Table1[[#This Row],[Occupational Series]],5)="SECCM","SECCM",IF(OR(RIGHT(Table1[[#This Row],[Occupational Series]],1)="A",RIGHT(Table1[[#This Row],[Occupational Series]],1)="B",RIGHT(Table1[[#This Row],[Occupational Series]],1)="C"),"0301",RIGHT(Table1[[#This Row],[Occupational Series]],4)))</f>
        <v>0130</v>
      </c>
      <c r="D260" s="50" t="s">
        <v>596</v>
      </c>
      <c r="E260" s="51" t="s">
        <v>597</v>
      </c>
      <c r="F260" s="57">
        <f>ROWS($F$2:F260)</f>
        <v>259</v>
      </c>
      <c r="G260" s="57" t="str">
        <f>IF(ISNUMBER(SEARCH('Position Build'!$N$6,Table1[[#This Row],[Series]])),Table1[[#This Row],[Helper1]],"")</f>
        <v/>
      </c>
      <c r="H260" s="57" t="str">
        <f>IFERROR(SMALL($G$2:$G$4870,ROWS($G$2:G260)),"")</f>
        <v/>
      </c>
    </row>
    <row r="261" spans="1:8" ht="15.75" customHeight="1" thickBot="1" x14ac:dyDescent="0.3">
      <c r="A261" s="45" t="s">
        <v>476</v>
      </c>
      <c r="B261" s="46" t="str">
        <f>Table1[[#This Row],[Series]]&amp;Table1[[#This Row],[Competency Name]]</f>
        <v>0130BUSINESS ANALYSIS</v>
      </c>
      <c r="C261" s="46" t="str">
        <f>IF(RIGHT(Table1[[#This Row],[Occupational Series]],5)="SECCM","SECCM",IF(OR(RIGHT(Table1[[#This Row],[Occupational Series]],1)="A",RIGHT(Table1[[#This Row],[Occupational Series]],1)="B",RIGHT(Table1[[#This Row],[Occupational Series]],1)="C"),"0301",RIGHT(Table1[[#This Row],[Occupational Series]],4)))</f>
        <v>0130</v>
      </c>
      <c r="D261" s="45" t="s">
        <v>1393</v>
      </c>
      <c r="E261" s="45" t="s">
        <v>1394</v>
      </c>
      <c r="F261" s="57">
        <f>ROWS($F$2:F261)</f>
        <v>260</v>
      </c>
      <c r="G261" s="57" t="str">
        <f>IF(ISNUMBER(SEARCH('Position Build'!$N$6,Table1[[#This Row],[Series]])),Table1[[#This Row],[Helper1]],"")</f>
        <v/>
      </c>
      <c r="H261" s="57" t="str">
        <f>IFERROR(SMALL($G$2:$G$4870,ROWS($G$2:G261)),"")</f>
        <v/>
      </c>
    </row>
    <row r="262" spans="1:8" ht="39" thickBot="1" x14ac:dyDescent="0.3">
      <c r="A262" s="50" t="s">
        <v>476</v>
      </c>
      <c r="B262" s="46" t="str">
        <f>Table1[[#This Row],[Series]]&amp;Table1[[#This Row],[Competency Name]]</f>
        <v>0130INTEGRATION, OUTREACH AND COLLABORATION</v>
      </c>
      <c r="C262" s="46" t="str">
        <f>IF(RIGHT(Table1[[#This Row],[Occupational Series]],5)="SECCM","SECCM",IF(OR(RIGHT(Table1[[#This Row],[Occupational Series]],1)="A",RIGHT(Table1[[#This Row],[Occupational Series]],1)="B",RIGHT(Table1[[#This Row],[Occupational Series]],1)="C"),"0301",RIGHT(Table1[[#This Row],[Occupational Series]],4)))</f>
        <v>0130</v>
      </c>
      <c r="D262" s="50" t="s">
        <v>1821</v>
      </c>
      <c r="E262" s="51" t="s">
        <v>1822</v>
      </c>
      <c r="F262" s="57">
        <f>ROWS($F$2:F262)</f>
        <v>261</v>
      </c>
      <c r="G262" s="57" t="str">
        <f>IF(ISNUMBER(SEARCH('Position Build'!$N$6,Table1[[#This Row],[Series]])),Table1[[#This Row],[Helper1]],"")</f>
        <v/>
      </c>
      <c r="H262" s="57" t="str">
        <f>IFERROR(SMALL($G$2:$G$4870,ROWS($G$2:G262)),"")</f>
        <v/>
      </c>
    </row>
    <row r="263" spans="1:8" ht="15.75" customHeight="1" thickBot="1" x14ac:dyDescent="0.3">
      <c r="A263" s="50" t="s">
        <v>476</v>
      </c>
      <c r="B263" s="46" t="str">
        <f>Table1[[#This Row],[Series]]&amp;Table1[[#This Row],[Competency Name]]</f>
        <v>0130INTERCULTURAL RELATIONS</v>
      </c>
      <c r="C263" s="46" t="str">
        <f>IF(RIGHT(Table1[[#This Row],[Occupational Series]],5)="SECCM","SECCM",IF(OR(RIGHT(Table1[[#This Row],[Occupational Series]],1)="A",RIGHT(Table1[[#This Row],[Occupational Series]],1)="B",RIGHT(Table1[[#This Row],[Occupational Series]],1)="C"),"0301",RIGHT(Table1[[#This Row],[Occupational Series]],4)))</f>
        <v>0130</v>
      </c>
      <c r="D263" s="50" t="s">
        <v>1823</v>
      </c>
      <c r="E263" s="51" t="s">
        <v>1824</v>
      </c>
      <c r="F263" s="57">
        <f>ROWS($F$2:F263)</f>
        <v>262</v>
      </c>
      <c r="G263" s="57" t="str">
        <f>IF(ISNUMBER(SEARCH('Position Build'!$N$6,Table1[[#This Row],[Series]])),Table1[[#This Row],[Helper1]],"")</f>
        <v/>
      </c>
      <c r="H263" s="57" t="str">
        <f>IFERROR(SMALL($G$2:$G$4870,ROWS($G$2:G263)),"")</f>
        <v/>
      </c>
    </row>
    <row r="264" spans="1:8" ht="15.75" thickBot="1" x14ac:dyDescent="0.3">
      <c r="A264" s="45" t="s">
        <v>476</v>
      </c>
      <c r="B264" s="46" t="str">
        <f>Table1[[#This Row],[Series]]&amp;Table1[[#This Row],[Competency Name]]</f>
        <v>0130INTERNATIONAL ENGAGEMENT ACTION PLANNING</v>
      </c>
      <c r="C264" s="46" t="str">
        <f>IF(RIGHT(Table1[[#This Row],[Occupational Series]],5)="SECCM","SECCM",IF(OR(RIGHT(Table1[[#This Row],[Occupational Series]],1)="A",RIGHT(Table1[[#This Row],[Occupational Series]],1)="B",RIGHT(Table1[[#This Row],[Occupational Series]],1)="C"),"0301",RIGHT(Table1[[#This Row],[Occupational Series]],4)))</f>
        <v>0130</v>
      </c>
      <c r="D264" s="45" t="s">
        <v>1825</v>
      </c>
      <c r="E264" s="45" t="s">
        <v>1826</v>
      </c>
      <c r="F264" s="57">
        <f>ROWS($F$2:F264)</f>
        <v>263</v>
      </c>
      <c r="G264" s="57" t="str">
        <f>IF(ISNUMBER(SEARCH('Position Build'!$N$6,Table1[[#This Row],[Series]])),Table1[[#This Row],[Helper1]],"")</f>
        <v/>
      </c>
      <c r="H264" s="57" t="str">
        <f>IFERROR(SMALL($G$2:$G$4870,ROWS($G$2:G264)),"")</f>
        <v/>
      </c>
    </row>
    <row r="265" spans="1:8" ht="26.25" thickBot="1" x14ac:dyDescent="0.3">
      <c r="A265" s="50" t="s">
        <v>476</v>
      </c>
      <c r="B265" s="46" t="str">
        <f>Table1[[#This Row],[Series]]&amp;Table1[[#This Row],[Competency Name]]</f>
        <v>0130INTERNATIONAL ENGAGEMENT ASSESSMENT AND ANALYSIS</v>
      </c>
      <c r="C265" s="46" t="str">
        <f>IF(RIGHT(Table1[[#This Row],[Occupational Series]],5)="SECCM","SECCM",IF(OR(RIGHT(Table1[[#This Row],[Occupational Series]],1)="A",RIGHT(Table1[[#This Row],[Occupational Series]],1)="B",RIGHT(Table1[[#This Row],[Occupational Series]],1)="C"),"0301",RIGHT(Table1[[#This Row],[Occupational Series]],4)))</f>
        <v>0130</v>
      </c>
      <c r="D265" s="50" t="s">
        <v>1827</v>
      </c>
      <c r="E265" s="51" t="s">
        <v>1828</v>
      </c>
      <c r="F265" s="57">
        <f>ROWS($F$2:F265)</f>
        <v>264</v>
      </c>
      <c r="G265" s="57" t="str">
        <f>IF(ISNUMBER(SEARCH('Position Build'!$N$6,Table1[[#This Row],[Series]])),Table1[[#This Row],[Helper1]],"")</f>
        <v/>
      </c>
      <c r="H265" s="57" t="str">
        <f>IFERROR(SMALL($G$2:$G$4870,ROWS($G$2:G265)),"")</f>
        <v/>
      </c>
    </row>
    <row r="266" spans="1:8" ht="15.75" thickBot="1" x14ac:dyDescent="0.3">
      <c r="A266" s="45" t="s">
        <v>476</v>
      </c>
      <c r="B266" s="46" t="str">
        <f>Table1[[#This Row],[Series]]&amp;Table1[[#This Row],[Competency Name]]</f>
        <v>0130INTERNATIONAL ENGAGEMENT IMPLEMENTATION</v>
      </c>
      <c r="C266" s="46" t="str">
        <f>IF(RIGHT(Table1[[#This Row],[Occupational Series]],5)="SECCM","SECCM",IF(OR(RIGHT(Table1[[#This Row],[Occupational Series]],1)="A",RIGHT(Table1[[#This Row],[Occupational Series]],1)="B",RIGHT(Table1[[#This Row],[Occupational Series]],1)="C"),"0301",RIGHT(Table1[[#This Row],[Occupational Series]],4)))</f>
        <v>0130</v>
      </c>
      <c r="D266" s="45" t="s">
        <v>1829</v>
      </c>
      <c r="E266" s="45" t="s">
        <v>1830</v>
      </c>
      <c r="F266" s="57">
        <f>ROWS($F$2:F266)</f>
        <v>265</v>
      </c>
      <c r="G266" s="57" t="str">
        <f>IF(ISNUMBER(SEARCH('Position Build'!$N$6,Table1[[#This Row],[Series]])),Table1[[#This Row],[Helper1]],"")</f>
        <v/>
      </c>
      <c r="H266" s="57" t="str">
        <f>IFERROR(SMALL($G$2:$G$4870,ROWS($G$2:G266)),"")</f>
        <v/>
      </c>
    </row>
    <row r="267" spans="1:8" ht="15.75" thickBot="1" x14ac:dyDescent="0.3">
      <c r="A267" s="45" t="s">
        <v>476</v>
      </c>
      <c r="B267" s="46" t="str">
        <f>Table1[[#This Row],[Series]]&amp;Table1[[#This Row],[Competency Name]]</f>
        <v>0130INTERNATIONAL ENGAGEMENT POLICY DEVELOPMENT</v>
      </c>
      <c r="C267" s="46" t="str">
        <f>IF(RIGHT(Table1[[#This Row],[Occupational Series]],5)="SECCM","SECCM",IF(OR(RIGHT(Table1[[#This Row],[Occupational Series]],1)="A",RIGHT(Table1[[#This Row],[Occupational Series]],1)="B",RIGHT(Table1[[#This Row],[Occupational Series]],1)="C"),"0301",RIGHT(Table1[[#This Row],[Occupational Series]],4)))</f>
        <v>0130</v>
      </c>
      <c r="D267" s="45" t="s">
        <v>1831</v>
      </c>
      <c r="E267" s="45" t="s">
        <v>1832</v>
      </c>
      <c r="F267" s="57">
        <f>ROWS($F$2:F267)</f>
        <v>266</v>
      </c>
      <c r="G267" s="57" t="str">
        <f>IF(ISNUMBER(SEARCH('Position Build'!$N$6,Table1[[#This Row],[Series]])),Table1[[#This Row],[Helper1]],"")</f>
        <v/>
      </c>
      <c r="H267" s="57" t="str">
        <f>IFERROR(SMALL($G$2:$G$4870,ROWS($G$2:G267)),"")</f>
        <v/>
      </c>
    </row>
    <row r="268" spans="1:8" ht="15.75" customHeight="1" thickBot="1" x14ac:dyDescent="0.3">
      <c r="A268" s="50" t="s">
        <v>476</v>
      </c>
      <c r="B268" s="46" t="str">
        <f>Table1[[#This Row],[Series]]&amp;Table1[[#This Row],[Competency Name]]</f>
        <v>0130RESOURCE AND PROGRAM MANAGEMENT</v>
      </c>
      <c r="C268" s="46" t="str">
        <f>IF(RIGHT(Table1[[#This Row],[Occupational Series]],5)="SECCM","SECCM",IF(OR(RIGHT(Table1[[#This Row],[Occupational Series]],1)="A",RIGHT(Table1[[#This Row],[Occupational Series]],1)="B",RIGHT(Table1[[#This Row],[Occupational Series]],1)="C"),"0301",RIGHT(Table1[[#This Row],[Occupational Series]],4)))</f>
        <v>0130</v>
      </c>
      <c r="D268" s="50" t="s">
        <v>1833</v>
      </c>
      <c r="E268" s="51" t="s">
        <v>1834</v>
      </c>
      <c r="F268" s="57">
        <f>ROWS($F$2:F268)</f>
        <v>267</v>
      </c>
      <c r="G268" s="57" t="str">
        <f>IF(ISNUMBER(SEARCH('Position Build'!$N$6,Table1[[#This Row],[Series]])),Table1[[#This Row],[Helper1]],"")</f>
        <v/>
      </c>
      <c r="H268" s="57" t="str">
        <f>IFERROR(SMALL($G$2:$G$4870,ROWS($G$2:G268)),"")</f>
        <v/>
      </c>
    </row>
    <row r="269" spans="1:8" ht="39" thickBot="1" x14ac:dyDescent="0.3">
      <c r="A269" s="52" t="s">
        <v>515</v>
      </c>
      <c r="B269" s="46" t="str">
        <f>Table1[[#This Row],[Series]]&amp;Table1[[#This Row],[Competency Name]]</f>
        <v>0131WRITTEN COMMUNICATION</v>
      </c>
      <c r="C269" s="46" t="str">
        <f>IF(RIGHT(Table1[[#This Row],[Occupational Series]],5)="SECCM","SECCM",IF(OR(RIGHT(Table1[[#This Row],[Occupational Series]],1)="A",RIGHT(Table1[[#This Row],[Occupational Series]],1)="B",RIGHT(Table1[[#This Row],[Occupational Series]],1)="C"),"0301",RIGHT(Table1[[#This Row],[Occupational Series]],4)))</f>
        <v>0131</v>
      </c>
      <c r="D269" s="52" t="s">
        <v>507</v>
      </c>
      <c r="E269" s="54" t="s">
        <v>508</v>
      </c>
      <c r="F269" s="57">
        <f>ROWS($F$2:F269)</f>
        <v>268</v>
      </c>
      <c r="G269" s="57" t="str">
        <f>IF(ISNUMBER(SEARCH('Position Build'!$N$6,Table1[[#This Row],[Series]])),Table1[[#This Row],[Helper1]],"")</f>
        <v/>
      </c>
      <c r="H269" s="57" t="str">
        <f>IFERROR(SMALL($G$2:$G$4870,ROWS($G$2:G269)),"")</f>
        <v/>
      </c>
    </row>
    <row r="270" spans="1:8" ht="39" thickBot="1" x14ac:dyDescent="0.3">
      <c r="A270" s="50" t="s">
        <v>515</v>
      </c>
      <c r="B270" s="46" t="str">
        <f>Table1[[#This Row],[Series]]&amp;Table1[[#This Row],[Competency Name]]</f>
        <v>0131ORAL COMMUNICATION</v>
      </c>
      <c r="C270" s="46" t="str">
        <f>IF(RIGHT(Table1[[#This Row],[Occupational Series]],5)="SECCM","SECCM",IF(OR(RIGHT(Table1[[#This Row],[Occupational Series]],1)="A",RIGHT(Table1[[#This Row],[Occupational Series]],1)="B",RIGHT(Table1[[#This Row],[Occupational Series]],1)="C"),"0301",RIGHT(Table1[[#This Row],[Occupational Series]],4)))</f>
        <v>0131</v>
      </c>
      <c r="D270" s="50" t="s">
        <v>537</v>
      </c>
      <c r="E270" s="51" t="s">
        <v>538</v>
      </c>
      <c r="F270" s="57">
        <f>ROWS($F$2:F270)</f>
        <v>269</v>
      </c>
      <c r="G270" s="57" t="str">
        <f>IF(ISNUMBER(SEARCH('Position Build'!$N$6,Table1[[#This Row],[Series]])),Table1[[#This Row],[Helper1]],"")</f>
        <v/>
      </c>
      <c r="H270" s="57" t="str">
        <f>IFERROR(SMALL($G$2:$G$4870,ROWS($G$2:G270)),"")</f>
        <v/>
      </c>
    </row>
    <row r="271" spans="1:8" ht="64.5" thickBot="1" x14ac:dyDescent="0.3">
      <c r="A271" s="50" t="s">
        <v>515</v>
      </c>
      <c r="B271" s="46" t="str">
        <f>Table1[[#This Row],[Series]]&amp;Table1[[#This Row],[Competency Name]]</f>
        <v>0131ACCOUNTABILITY</v>
      </c>
      <c r="C271" s="46" t="str">
        <f>IF(RIGHT(Table1[[#This Row],[Occupational Series]],5)="SECCM","SECCM",IF(OR(RIGHT(Table1[[#This Row],[Occupational Series]],1)="A",RIGHT(Table1[[#This Row],[Occupational Series]],1)="B",RIGHT(Table1[[#This Row],[Occupational Series]],1)="C"),"0301",RIGHT(Table1[[#This Row],[Occupational Series]],4)))</f>
        <v>0131</v>
      </c>
      <c r="D271" s="50" t="s">
        <v>579</v>
      </c>
      <c r="E271" s="51" t="s">
        <v>580</v>
      </c>
      <c r="F271" s="57">
        <f>ROWS($F$2:F271)</f>
        <v>270</v>
      </c>
      <c r="G271" s="57" t="str">
        <f>IF(ISNUMBER(SEARCH('Position Build'!$N$6,Table1[[#This Row],[Series]])),Table1[[#This Row],[Helper1]],"")</f>
        <v/>
      </c>
      <c r="H271" s="57" t="str">
        <f>IFERROR(SMALL($G$2:$G$4870,ROWS($G$2:G271)),"")</f>
        <v/>
      </c>
    </row>
    <row r="272" spans="1:8" ht="26.25" thickBot="1" x14ac:dyDescent="0.3">
      <c r="A272" s="50" t="s">
        <v>515</v>
      </c>
      <c r="B272" s="46" t="str">
        <f>Table1[[#This Row],[Series]]&amp;Table1[[#This Row],[Competency Name]]</f>
        <v>0131INTERCULTURAL RELATIONS</v>
      </c>
      <c r="C272" s="46" t="str">
        <f>IF(RIGHT(Table1[[#This Row],[Occupational Series]],5)="SECCM","SECCM",IF(OR(RIGHT(Table1[[#This Row],[Occupational Series]],1)="A",RIGHT(Table1[[#This Row],[Occupational Series]],1)="B",RIGHT(Table1[[#This Row],[Occupational Series]],1)="C"),"0301",RIGHT(Table1[[#This Row],[Occupational Series]],4)))</f>
        <v>0131</v>
      </c>
      <c r="D272" s="50" t="s">
        <v>1823</v>
      </c>
      <c r="E272" s="51" t="s">
        <v>1824</v>
      </c>
      <c r="F272" s="57">
        <f>ROWS($F$2:F272)</f>
        <v>271</v>
      </c>
      <c r="G272" s="57" t="str">
        <f>IF(ISNUMBER(SEARCH('Position Build'!$N$6,Table1[[#This Row],[Series]])),Table1[[#This Row],[Helper1]],"")</f>
        <v/>
      </c>
      <c r="H272" s="57" t="str">
        <f>IFERROR(SMALL($G$2:$G$4870,ROWS($G$2:G272)),"")</f>
        <v/>
      </c>
    </row>
    <row r="273" spans="1:8" ht="15.75" thickBot="1" x14ac:dyDescent="0.3">
      <c r="A273" s="45" t="s">
        <v>515</v>
      </c>
      <c r="B273" s="46" t="str">
        <f>Table1[[#This Row],[Series]]&amp;Table1[[#This Row],[Competency Name]]</f>
        <v>0131INTERNATIONAL ENGAGEMENT ACTION PLANNING</v>
      </c>
      <c r="C273" s="46" t="str">
        <f>IF(RIGHT(Table1[[#This Row],[Occupational Series]],5)="SECCM","SECCM",IF(OR(RIGHT(Table1[[#This Row],[Occupational Series]],1)="A",RIGHT(Table1[[#This Row],[Occupational Series]],1)="B",RIGHT(Table1[[#This Row],[Occupational Series]],1)="C"),"0301",RIGHT(Table1[[#This Row],[Occupational Series]],4)))</f>
        <v>0131</v>
      </c>
      <c r="D273" s="45" t="s">
        <v>1825</v>
      </c>
      <c r="E273" s="45" t="s">
        <v>1826</v>
      </c>
      <c r="F273" s="57">
        <f>ROWS($F$2:F273)</f>
        <v>272</v>
      </c>
      <c r="G273" s="57" t="str">
        <f>IF(ISNUMBER(SEARCH('Position Build'!$N$6,Table1[[#This Row],[Series]])),Table1[[#This Row],[Helper1]],"")</f>
        <v/>
      </c>
      <c r="H273" s="57" t="str">
        <f>IFERROR(SMALL($G$2:$G$4870,ROWS($G$2:G273)),"")</f>
        <v/>
      </c>
    </row>
    <row r="274" spans="1:8" ht="26.25" thickBot="1" x14ac:dyDescent="0.3">
      <c r="A274" s="50" t="s">
        <v>515</v>
      </c>
      <c r="B274" s="46" t="str">
        <f>Table1[[#This Row],[Series]]&amp;Table1[[#This Row],[Competency Name]]</f>
        <v>0131INTERNATIONAL ENGAGEMENT ASSESSMENT AND ANALYSIS</v>
      </c>
      <c r="C274" s="46" t="str">
        <f>IF(RIGHT(Table1[[#This Row],[Occupational Series]],5)="SECCM","SECCM",IF(OR(RIGHT(Table1[[#This Row],[Occupational Series]],1)="A",RIGHT(Table1[[#This Row],[Occupational Series]],1)="B",RIGHT(Table1[[#This Row],[Occupational Series]],1)="C"),"0301",RIGHT(Table1[[#This Row],[Occupational Series]],4)))</f>
        <v>0131</v>
      </c>
      <c r="D274" s="50" t="s">
        <v>1827</v>
      </c>
      <c r="E274" s="51" t="s">
        <v>1828</v>
      </c>
      <c r="F274" s="57">
        <f>ROWS($F$2:F274)</f>
        <v>273</v>
      </c>
      <c r="G274" s="57" t="str">
        <f>IF(ISNUMBER(SEARCH('Position Build'!$N$6,Table1[[#This Row],[Series]])),Table1[[#This Row],[Helper1]],"")</f>
        <v/>
      </c>
      <c r="H274" s="57" t="str">
        <f>IFERROR(SMALL($G$2:$G$4870,ROWS($G$2:G274)),"")</f>
        <v/>
      </c>
    </row>
    <row r="275" spans="1:8" ht="15.75" thickBot="1" x14ac:dyDescent="0.3">
      <c r="A275" s="45" t="s">
        <v>515</v>
      </c>
      <c r="B275" s="46" t="str">
        <f>Table1[[#This Row],[Series]]&amp;Table1[[#This Row],[Competency Name]]</f>
        <v>0131INTERNATIONAL ENGAGEMENT POLICY DEVELOPMENT</v>
      </c>
      <c r="C275" s="46" t="str">
        <f>IF(RIGHT(Table1[[#This Row],[Occupational Series]],5)="SECCM","SECCM",IF(OR(RIGHT(Table1[[#This Row],[Occupational Series]],1)="A",RIGHT(Table1[[#This Row],[Occupational Series]],1)="B",RIGHT(Table1[[#This Row],[Occupational Series]],1)="C"),"0301",RIGHT(Table1[[#This Row],[Occupational Series]],4)))</f>
        <v>0131</v>
      </c>
      <c r="D275" s="45" t="s">
        <v>1831</v>
      </c>
      <c r="E275" s="45" t="s">
        <v>1832</v>
      </c>
      <c r="F275" s="57">
        <f>ROWS($F$2:F275)</f>
        <v>274</v>
      </c>
      <c r="G275" s="57" t="str">
        <f>IF(ISNUMBER(SEARCH('Position Build'!$N$6,Table1[[#This Row],[Series]])),Table1[[#This Row],[Helper1]],"")</f>
        <v/>
      </c>
      <c r="H275" s="57" t="str">
        <f>IFERROR(SMALL($G$2:$G$4870,ROWS($G$2:G275)),"")</f>
        <v/>
      </c>
    </row>
    <row r="276" spans="1:8" ht="39" thickBot="1" x14ac:dyDescent="0.3">
      <c r="A276" s="50" t="s">
        <v>276</v>
      </c>
      <c r="B276" s="46" t="str">
        <f>Table1[[#This Row],[Series]]&amp;Table1[[#This Row],[Competency Name]]</f>
        <v>0132INFLUENCING/NEGOTIATING</v>
      </c>
      <c r="C276" s="46" t="str">
        <f>IF(RIGHT(Table1[[#This Row],[Occupational Series]],5)="SECCM","SECCM",IF(OR(RIGHT(Table1[[#This Row],[Occupational Series]],1)="A",RIGHT(Table1[[#This Row],[Occupational Series]],1)="B",RIGHT(Table1[[#This Row],[Occupational Series]],1)="C"),"0301",RIGHT(Table1[[#This Row],[Occupational Series]],4)))</f>
        <v>0132</v>
      </c>
      <c r="D276" s="50" t="s">
        <v>267</v>
      </c>
      <c r="E276" s="51" t="s">
        <v>268</v>
      </c>
      <c r="F276" s="57">
        <f>ROWS($F$2:F276)</f>
        <v>275</v>
      </c>
      <c r="G276" s="57" t="str">
        <f>IF(ISNUMBER(SEARCH('Position Build'!$N$6,Table1[[#This Row],[Series]])),Table1[[#This Row],[Helper1]],"")</f>
        <v/>
      </c>
      <c r="H276" s="57" t="str">
        <f>IFERROR(SMALL($G$2:$G$4870,ROWS($G$2:G276)),"")</f>
        <v/>
      </c>
    </row>
    <row r="277" spans="1:8" ht="15.75" thickBot="1" x14ac:dyDescent="0.3">
      <c r="A277" s="45" t="s">
        <v>276</v>
      </c>
      <c r="B277" s="46" t="str">
        <f>Table1[[#This Row],[Series]]&amp;Table1[[#This Row],[Competency Name]]</f>
        <v>0132PROJECT MANAGEMENT</v>
      </c>
      <c r="C277" s="46" t="str">
        <f>IF(RIGHT(Table1[[#This Row],[Occupational Series]],5)="SECCM","SECCM",IF(OR(RIGHT(Table1[[#This Row],[Occupational Series]],1)="A",RIGHT(Table1[[#This Row],[Occupational Series]],1)="B",RIGHT(Table1[[#This Row],[Occupational Series]],1)="C"),"0301",RIGHT(Table1[[#This Row],[Occupational Series]],4)))</f>
        <v>0132</v>
      </c>
      <c r="D277" s="45" t="s">
        <v>381</v>
      </c>
      <c r="E277" s="45" t="s">
        <v>382</v>
      </c>
      <c r="F277" s="57">
        <f>ROWS($F$2:F277)</f>
        <v>276</v>
      </c>
      <c r="G277" s="57" t="str">
        <f>IF(ISNUMBER(SEARCH('Position Build'!$N$6,Table1[[#This Row],[Series]])),Table1[[#This Row],[Helper1]],"")</f>
        <v/>
      </c>
      <c r="H277" s="57" t="str">
        <f>IFERROR(SMALL($G$2:$G$4870,ROWS($G$2:G277)),"")</f>
        <v/>
      </c>
    </row>
    <row r="278" spans="1:8" ht="15.75" thickBot="1" x14ac:dyDescent="0.3">
      <c r="A278" s="45" t="s">
        <v>276</v>
      </c>
      <c r="B278" s="46" t="str">
        <f>Table1[[#This Row],[Series]]&amp;Table1[[#This Row],[Competency Name]]</f>
        <v>0132CUSTOMER SERVICE</v>
      </c>
      <c r="C278" s="46" t="str">
        <f>IF(RIGHT(Table1[[#This Row],[Occupational Series]],5)="SECCM","SECCM",IF(OR(RIGHT(Table1[[#This Row],[Occupational Series]],1)="A",RIGHT(Table1[[#This Row],[Occupational Series]],1)="B",RIGHT(Table1[[#This Row],[Occupational Series]],1)="C"),"0301",RIGHT(Table1[[#This Row],[Occupational Series]],4)))</f>
        <v>0132</v>
      </c>
      <c r="D278" s="45" t="s">
        <v>418</v>
      </c>
      <c r="E278" s="45" t="s">
        <v>419</v>
      </c>
      <c r="F278" s="57">
        <f>ROWS($F$2:F278)</f>
        <v>277</v>
      </c>
      <c r="G278" s="57" t="str">
        <f>IF(ISNUMBER(SEARCH('Position Build'!$N$6,Table1[[#This Row],[Series]])),Table1[[#This Row],[Helper1]],"")</f>
        <v/>
      </c>
      <c r="H278" s="57" t="str">
        <f>IFERROR(SMALL($G$2:$G$4870,ROWS($G$2:G278)),"")</f>
        <v/>
      </c>
    </row>
    <row r="279" spans="1:8" ht="51.75" thickBot="1" x14ac:dyDescent="0.3">
      <c r="A279" s="50" t="s">
        <v>276</v>
      </c>
      <c r="B279" s="46" t="str">
        <f>Table1[[#This Row],[Series]]&amp;Table1[[#This Row],[Competency Name]]</f>
        <v>0132FINANCIAL MANAGEMENT</v>
      </c>
      <c r="C279" s="46" t="str">
        <f>IF(RIGHT(Table1[[#This Row],[Occupational Series]],5)="SECCM","SECCM",IF(OR(RIGHT(Table1[[#This Row],[Occupational Series]],1)="A",RIGHT(Table1[[#This Row],[Occupational Series]],1)="B",RIGHT(Table1[[#This Row],[Occupational Series]],1)="C"),"0301",RIGHT(Table1[[#This Row],[Occupational Series]],4)))</f>
        <v>0132</v>
      </c>
      <c r="D279" s="50" t="s">
        <v>438</v>
      </c>
      <c r="E279" s="51" t="s">
        <v>439</v>
      </c>
      <c r="F279" s="57">
        <f>ROWS($F$2:F279)</f>
        <v>278</v>
      </c>
      <c r="G279" s="57" t="str">
        <f>IF(ISNUMBER(SEARCH('Position Build'!$N$6,Table1[[#This Row],[Series]])),Table1[[#This Row],[Helper1]],"")</f>
        <v/>
      </c>
      <c r="H279" s="57" t="str">
        <f>IFERROR(SMALL($G$2:$G$4870,ROWS($G$2:G279)),"")</f>
        <v/>
      </c>
    </row>
    <row r="280" spans="1:8" ht="26.25" thickBot="1" x14ac:dyDescent="0.3">
      <c r="A280" s="50" t="s">
        <v>276</v>
      </c>
      <c r="B280" s="46" t="str">
        <f>Table1[[#This Row],[Series]]&amp;Table1[[#This Row],[Competency Name]]</f>
        <v>0132COMPUTER LITERACY</v>
      </c>
      <c r="C280" s="46" t="str">
        <f>IF(RIGHT(Table1[[#This Row],[Occupational Series]],5)="SECCM","SECCM",IF(OR(RIGHT(Table1[[#This Row],[Occupational Series]],1)="A",RIGHT(Table1[[#This Row],[Occupational Series]],1)="B",RIGHT(Table1[[#This Row],[Occupational Series]],1)="C"),"0301",RIGHT(Table1[[#This Row],[Occupational Series]],4)))</f>
        <v>0132</v>
      </c>
      <c r="D280" s="50" t="s">
        <v>456</v>
      </c>
      <c r="E280" s="51" t="s">
        <v>457</v>
      </c>
      <c r="F280" s="57">
        <f>ROWS($F$2:F280)</f>
        <v>279</v>
      </c>
      <c r="G280" s="57" t="str">
        <f>IF(ISNUMBER(SEARCH('Position Build'!$N$6,Table1[[#This Row],[Series]])),Table1[[#This Row],[Helper1]],"")</f>
        <v/>
      </c>
      <c r="H280" s="57" t="str">
        <f>IFERROR(SMALL($G$2:$G$4870,ROWS($G$2:G280)),"")</f>
        <v/>
      </c>
    </row>
    <row r="281" spans="1:8" ht="15.75" thickBot="1" x14ac:dyDescent="0.3">
      <c r="A281" s="45" t="s">
        <v>276</v>
      </c>
      <c r="B281" s="46" t="str">
        <f>Table1[[#This Row],[Series]]&amp;Table1[[#This Row],[Competency Name]]</f>
        <v>0132PARTNERING</v>
      </c>
      <c r="C281" s="46" t="str">
        <f>IF(RIGHT(Table1[[#This Row],[Occupational Series]],5)="SECCM","SECCM",IF(OR(RIGHT(Table1[[#This Row],[Occupational Series]],1)="A",RIGHT(Table1[[#This Row],[Occupational Series]],1)="B",RIGHT(Table1[[#This Row],[Occupational Series]],1)="C"),"0301",RIGHT(Table1[[#This Row],[Occupational Series]],4)))</f>
        <v>0132</v>
      </c>
      <c r="D281" s="45" t="s">
        <v>491</v>
      </c>
      <c r="E281" s="45" t="s">
        <v>492</v>
      </c>
      <c r="F281" s="57">
        <f>ROWS($F$2:F281)</f>
        <v>280</v>
      </c>
      <c r="G281" s="57" t="str">
        <f>IF(ISNUMBER(SEARCH('Position Build'!$N$6,Table1[[#This Row],[Series]])),Table1[[#This Row],[Helper1]],"")</f>
        <v/>
      </c>
      <c r="H281" s="57" t="str">
        <f>IFERROR(SMALL($G$2:$G$4870,ROWS($G$2:G281)),"")</f>
        <v/>
      </c>
    </row>
    <row r="282" spans="1:8" ht="39" thickBot="1" x14ac:dyDescent="0.3">
      <c r="A282" s="50" t="s">
        <v>276</v>
      </c>
      <c r="B282" s="46" t="str">
        <f>Table1[[#This Row],[Series]]&amp;Table1[[#This Row],[Competency Name]]</f>
        <v>0132WRITTEN COMMUNICATION</v>
      </c>
      <c r="C282" s="46" t="str">
        <f>IF(RIGHT(Table1[[#This Row],[Occupational Series]],5)="SECCM","SECCM",IF(OR(RIGHT(Table1[[#This Row],[Occupational Series]],1)="A",RIGHT(Table1[[#This Row],[Occupational Series]],1)="B",RIGHT(Table1[[#This Row],[Occupational Series]],1)="C"),"0301",RIGHT(Table1[[#This Row],[Occupational Series]],4)))</f>
        <v>0132</v>
      </c>
      <c r="D282" s="50" t="s">
        <v>507</v>
      </c>
      <c r="E282" s="51" t="s">
        <v>508</v>
      </c>
      <c r="F282" s="57">
        <f>ROWS($F$2:F282)</f>
        <v>281</v>
      </c>
      <c r="G282" s="57" t="str">
        <f>IF(ISNUMBER(SEARCH('Position Build'!$N$6,Table1[[#This Row],[Series]])),Table1[[#This Row],[Helper1]],"")</f>
        <v/>
      </c>
      <c r="H282" s="57" t="str">
        <f>IFERROR(SMALL($G$2:$G$4870,ROWS($G$2:G282)),"")</f>
        <v/>
      </c>
    </row>
    <row r="283" spans="1:8" ht="39" thickBot="1" x14ac:dyDescent="0.3">
      <c r="A283" s="50" t="s">
        <v>276</v>
      </c>
      <c r="B283" s="46" t="str">
        <f>Table1[[#This Row],[Series]]&amp;Table1[[#This Row],[Competency Name]]</f>
        <v>0132ORAL COMMUNICATION</v>
      </c>
      <c r="C283" s="46" t="str">
        <f>IF(RIGHT(Table1[[#This Row],[Occupational Series]],5)="SECCM","SECCM",IF(OR(RIGHT(Table1[[#This Row],[Occupational Series]],1)="A",RIGHT(Table1[[#This Row],[Occupational Series]],1)="B",RIGHT(Table1[[#This Row],[Occupational Series]],1)="C"),"0301",RIGHT(Table1[[#This Row],[Occupational Series]],4)))</f>
        <v>0132</v>
      </c>
      <c r="D283" s="50" t="s">
        <v>537</v>
      </c>
      <c r="E283" s="51" t="s">
        <v>538</v>
      </c>
      <c r="F283" s="57">
        <f>ROWS($F$2:F283)</f>
        <v>282</v>
      </c>
      <c r="G283" s="57" t="str">
        <f>IF(ISNUMBER(SEARCH('Position Build'!$N$6,Table1[[#This Row],[Series]])),Table1[[#This Row],[Helper1]],"")</f>
        <v/>
      </c>
      <c r="H283" s="57" t="str">
        <f>IFERROR(SMALL($G$2:$G$4870,ROWS($G$2:G283)),"")</f>
        <v/>
      </c>
    </row>
    <row r="284" spans="1:8" ht="15.75" thickBot="1" x14ac:dyDescent="0.3">
      <c r="A284" s="45" t="s">
        <v>276</v>
      </c>
      <c r="B284" s="46" t="str">
        <f>Table1[[#This Row],[Series]]&amp;Table1[[#This Row],[Competency Name]]</f>
        <v>0132ADMINISTRATION AND MANAGEMENT</v>
      </c>
      <c r="C284" s="46" t="str">
        <f>IF(RIGHT(Table1[[#This Row],[Occupational Series]],5)="SECCM","SECCM",IF(OR(RIGHT(Table1[[#This Row],[Occupational Series]],1)="A",RIGHT(Table1[[#This Row],[Occupational Series]],1)="B",RIGHT(Table1[[#This Row],[Occupational Series]],1)="C"),"0301",RIGHT(Table1[[#This Row],[Occupational Series]],4)))</f>
        <v>0132</v>
      </c>
      <c r="D284" s="45" t="s">
        <v>560</v>
      </c>
      <c r="E284" s="45" t="s">
        <v>561</v>
      </c>
      <c r="F284" s="57">
        <f>ROWS($F$2:F284)</f>
        <v>283</v>
      </c>
      <c r="G284" s="57" t="str">
        <f>IF(ISNUMBER(SEARCH('Position Build'!$N$6,Table1[[#This Row],[Series]])),Table1[[#This Row],[Helper1]],"")</f>
        <v/>
      </c>
      <c r="H284" s="57" t="str">
        <f>IFERROR(SMALL($G$2:$G$4870,ROWS($G$2:G284)),"")</f>
        <v/>
      </c>
    </row>
    <row r="285" spans="1:8" ht="39" thickBot="1" x14ac:dyDescent="0.3">
      <c r="A285" s="50" t="s">
        <v>276</v>
      </c>
      <c r="B285" s="46" t="str">
        <f>Table1[[#This Row],[Series]]&amp;Table1[[#This Row],[Competency Name]]</f>
        <v>0132PLANNING AND EVALUATING</v>
      </c>
      <c r="C285" s="46" t="str">
        <f>IF(RIGHT(Table1[[#This Row],[Occupational Series]],5)="SECCM","SECCM",IF(OR(RIGHT(Table1[[#This Row],[Occupational Series]],1)="A",RIGHT(Table1[[#This Row],[Occupational Series]],1)="B",RIGHT(Table1[[#This Row],[Occupational Series]],1)="C"),"0301",RIGHT(Table1[[#This Row],[Occupational Series]],4)))</f>
        <v>0132</v>
      </c>
      <c r="D285" s="50" t="s">
        <v>571</v>
      </c>
      <c r="E285" s="51" t="s">
        <v>572</v>
      </c>
      <c r="F285" s="57">
        <f>ROWS($F$2:F285)</f>
        <v>284</v>
      </c>
      <c r="G285" s="57" t="str">
        <f>IF(ISNUMBER(SEARCH('Position Build'!$N$6,Table1[[#This Row],[Series]])),Table1[[#This Row],[Helper1]],"")</f>
        <v/>
      </c>
      <c r="H285" s="57" t="str">
        <f>IFERROR(SMALL($G$2:$G$4870,ROWS($G$2:G285)),"")</f>
        <v/>
      </c>
    </row>
    <row r="286" spans="1:8" ht="39" thickBot="1" x14ac:dyDescent="0.3">
      <c r="A286" s="50" t="s">
        <v>276</v>
      </c>
      <c r="B286" s="46" t="str">
        <f>Table1[[#This Row],[Series]]&amp;Table1[[#This Row],[Competency Name]]</f>
        <v>0132RESOURCE MANAGEMENT</v>
      </c>
      <c r="C286" s="46" t="str">
        <f>IF(RIGHT(Table1[[#This Row],[Occupational Series]],5)="SECCM","SECCM",IF(OR(RIGHT(Table1[[#This Row],[Occupational Series]],1)="A",RIGHT(Table1[[#This Row],[Occupational Series]],1)="B",RIGHT(Table1[[#This Row],[Occupational Series]],1)="C"),"0301",RIGHT(Table1[[#This Row],[Occupational Series]],4)))</f>
        <v>0132</v>
      </c>
      <c r="D286" s="50" t="s">
        <v>573</v>
      </c>
      <c r="E286" s="51" t="s">
        <v>574</v>
      </c>
      <c r="F286" s="57">
        <f>ROWS($F$2:F286)</f>
        <v>285</v>
      </c>
      <c r="G286" s="57" t="str">
        <f>IF(ISNUMBER(SEARCH('Position Build'!$N$6,Table1[[#This Row],[Series]])),Table1[[#This Row],[Helper1]],"")</f>
        <v/>
      </c>
      <c r="H286" s="57" t="str">
        <f>IFERROR(SMALL($G$2:$G$4870,ROWS($G$2:G286)),"")</f>
        <v/>
      </c>
    </row>
    <row r="287" spans="1:8" ht="64.5" thickBot="1" x14ac:dyDescent="0.3">
      <c r="A287" s="50" t="s">
        <v>276</v>
      </c>
      <c r="B287" s="46" t="str">
        <f>Table1[[#This Row],[Series]]&amp;Table1[[#This Row],[Competency Name]]</f>
        <v>0132ACCOUNTABILITY</v>
      </c>
      <c r="C287" s="46" t="str">
        <f>IF(RIGHT(Table1[[#This Row],[Occupational Series]],5)="SECCM","SECCM",IF(OR(RIGHT(Table1[[#This Row],[Occupational Series]],1)="A",RIGHT(Table1[[#This Row],[Occupational Series]],1)="B",RIGHT(Table1[[#This Row],[Occupational Series]],1)="C"),"0301",RIGHT(Table1[[#This Row],[Occupational Series]],4)))</f>
        <v>0132</v>
      </c>
      <c r="D287" s="50" t="s">
        <v>579</v>
      </c>
      <c r="E287" s="51" t="s">
        <v>580</v>
      </c>
      <c r="F287" s="57">
        <f>ROWS($F$2:F287)</f>
        <v>286</v>
      </c>
      <c r="G287" s="57" t="str">
        <f>IF(ISNUMBER(SEARCH('Position Build'!$N$6,Table1[[#This Row],[Series]])),Table1[[#This Row],[Helper1]],"")</f>
        <v/>
      </c>
      <c r="H287" s="57" t="str">
        <f>IFERROR(SMALL($G$2:$G$4870,ROWS($G$2:G287)),"")</f>
        <v/>
      </c>
    </row>
    <row r="288" spans="1:8" ht="39" thickBot="1" x14ac:dyDescent="0.3">
      <c r="A288" s="50" t="s">
        <v>276</v>
      </c>
      <c r="B288" s="46" t="str">
        <f>Table1[[#This Row],[Series]]&amp;Table1[[#This Row],[Competency Name]]</f>
        <v>0132DEVELOPING OTHERS</v>
      </c>
      <c r="C288" s="46" t="str">
        <f>IF(RIGHT(Table1[[#This Row],[Occupational Series]],5)="SECCM","SECCM",IF(OR(RIGHT(Table1[[#This Row],[Occupational Series]],1)="A",RIGHT(Table1[[#This Row],[Occupational Series]],1)="B",RIGHT(Table1[[#This Row],[Occupational Series]],1)="C"),"0301",RIGHT(Table1[[#This Row],[Occupational Series]],4)))</f>
        <v>0132</v>
      </c>
      <c r="D288" s="50" t="s">
        <v>585</v>
      </c>
      <c r="E288" s="51" t="s">
        <v>586</v>
      </c>
      <c r="F288" s="57">
        <f>ROWS($F$2:F288)</f>
        <v>287</v>
      </c>
      <c r="G288" s="57" t="str">
        <f>IF(ISNUMBER(SEARCH('Position Build'!$N$6,Table1[[#This Row],[Series]])),Table1[[#This Row],[Helper1]],"")</f>
        <v/>
      </c>
      <c r="H288" s="57" t="str">
        <f>IFERROR(SMALL($G$2:$G$4870,ROWS($G$2:G288)),"")</f>
        <v/>
      </c>
    </row>
    <row r="289" spans="1:8" ht="39" thickBot="1" x14ac:dyDescent="0.3">
      <c r="A289" s="50" t="s">
        <v>276</v>
      </c>
      <c r="B289" s="46" t="str">
        <f>Table1[[#This Row],[Series]]&amp;Table1[[#This Row],[Competency Name]]</f>
        <v>0132MANAGING HUMAN RESOURCES</v>
      </c>
      <c r="C289" s="46" t="str">
        <f>IF(RIGHT(Table1[[#This Row],[Occupational Series]],5)="SECCM","SECCM",IF(OR(RIGHT(Table1[[#This Row],[Occupational Series]],1)="A",RIGHT(Table1[[#This Row],[Occupational Series]],1)="B",RIGHT(Table1[[#This Row],[Occupational Series]],1)="C"),"0301",RIGHT(Table1[[#This Row],[Occupational Series]],4)))</f>
        <v>0132</v>
      </c>
      <c r="D289" s="50" t="s">
        <v>590</v>
      </c>
      <c r="E289" s="51" t="s">
        <v>591</v>
      </c>
      <c r="F289" s="57">
        <f>ROWS($F$2:F289)</f>
        <v>288</v>
      </c>
      <c r="G289" s="57" t="str">
        <f>IF(ISNUMBER(SEARCH('Position Build'!$N$6,Table1[[#This Row],[Series]])),Table1[[#This Row],[Helper1]],"")</f>
        <v/>
      </c>
      <c r="H289" s="57" t="str">
        <f>IFERROR(SMALL($G$2:$G$4870,ROWS($G$2:G289)),"")</f>
        <v/>
      </c>
    </row>
    <row r="290" spans="1:8" ht="51.75" thickBot="1" x14ac:dyDescent="0.3">
      <c r="A290" s="50" t="s">
        <v>276</v>
      </c>
      <c r="B290" s="46" t="str">
        <f>Table1[[#This Row],[Series]]&amp;Table1[[#This Row],[Competency Name]]</f>
        <v>0132PROBLEM SOLVING</v>
      </c>
      <c r="C290" s="46" t="str">
        <f>IF(RIGHT(Table1[[#This Row],[Occupational Series]],5)="SECCM","SECCM",IF(OR(RIGHT(Table1[[#This Row],[Occupational Series]],1)="A",RIGHT(Table1[[#This Row],[Occupational Series]],1)="B",RIGHT(Table1[[#This Row],[Occupational Series]],1)="C"),"0301",RIGHT(Table1[[#This Row],[Occupational Series]],4)))</f>
        <v>0132</v>
      </c>
      <c r="D290" s="50" t="s">
        <v>596</v>
      </c>
      <c r="E290" s="51" t="s">
        <v>597</v>
      </c>
      <c r="F290" s="57">
        <f>ROWS($F$2:F290)</f>
        <v>289</v>
      </c>
      <c r="G290" s="57" t="str">
        <f>IF(ISNUMBER(SEARCH('Position Build'!$N$6,Table1[[#This Row],[Series]])),Table1[[#This Row],[Helper1]],"")</f>
        <v/>
      </c>
      <c r="H290" s="57" t="str">
        <f>IFERROR(SMALL($G$2:$G$4870,ROWS($G$2:G290)),"")</f>
        <v/>
      </c>
    </row>
    <row r="291" spans="1:8" ht="26.25" thickBot="1" x14ac:dyDescent="0.3">
      <c r="A291" s="50" t="s">
        <v>276</v>
      </c>
      <c r="B291" s="46" t="str">
        <f>Table1[[#This Row],[Series]]&amp;Table1[[#This Row],[Competency Name]]</f>
        <v>0132QUALITY ASSURANCE</v>
      </c>
      <c r="C291" s="46" t="str">
        <f>IF(RIGHT(Table1[[#This Row],[Occupational Series]],5)="SECCM","SECCM",IF(OR(RIGHT(Table1[[#This Row],[Occupational Series]],1)="A",RIGHT(Table1[[#This Row],[Occupational Series]],1)="B",RIGHT(Table1[[#This Row],[Occupational Series]],1)="C"),"0301",RIGHT(Table1[[#This Row],[Occupational Series]],4)))</f>
        <v>0132</v>
      </c>
      <c r="D291" s="50" t="s">
        <v>600</v>
      </c>
      <c r="E291" s="51" t="s">
        <v>601</v>
      </c>
      <c r="F291" s="57">
        <f>ROWS($F$2:F291)</f>
        <v>290</v>
      </c>
      <c r="G291" s="57" t="str">
        <f>IF(ISNUMBER(SEARCH('Position Build'!$N$6,Table1[[#This Row],[Series]])),Table1[[#This Row],[Helper1]],"")</f>
        <v/>
      </c>
      <c r="H291" s="57" t="str">
        <f>IFERROR(SMALL($G$2:$G$4870,ROWS($G$2:G291)),"")</f>
        <v/>
      </c>
    </row>
    <row r="292" spans="1:8" ht="15.75" thickBot="1" x14ac:dyDescent="0.3">
      <c r="A292" s="45" t="s">
        <v>276</v>
      </c>
      <c r="B292" s="46" t="str">
        <f>Table1[[#This Row],[Series]]&amp;Table1[[#This Row],[Competency Name]]</f>
        <v>0132NETWORK MANAGEMENT</v>
      </c>
      <c r="C292" s="46" t="str">
        <f>IF(RIGHT(Table1[[#This Row],[Occupational Series]],5)="SECCM","SECCM",IF(OR(RIGHT(Table1[[#This Row],[Occupational Series]],1)="A",RIGHT(Table1[[#This Row],[Occupational Series]],1)="B",RIGHT(Table1[[#This Row],[Occupational Series]],1)="C"),"0301",RIGHT(Table1[[#This Row],[Occupational Series]],4)))</f>
        <v>0132</v>
      </c>
      <c r="D292" s="45" t="s">
        <v>787</v>
      </c>
      <c r="E292" s="45" t="s">
        <v>788</v>
      </c>
      <c r="F292" s="57">
        <f>ROWS($F$2:F292)</f>
        <v>291</v>
      </c>
      <c r="G292" s="57" t="str">
        <f>IF(ISNUMBER(SEARCH('Position Build'!$N$6,Table1[[#This Row],[Series]])),Table1[[#This Row],[Helper1]],"")</f>
        <v/>
      </c>
      <c r="H292" s="57" t="str">
        <f>IFERROR(SMALL($G$2:$G$4870,ROWS($G$2:G292)),"")</f>
        <v/>
      </c>
    </row>
    <row r="293" spans="1:8" ht="51.75" thickBot="1" x14ac:dyDescent="0.3">
      <c r="A293" s="50" t="s">
        <v>276</v>
      </c>
      <c r="B293" s="46" t="str">
        <f>Table1[[#This Row],[Series]]&amp;Table1[[#This Row],[Competency Name]]</f>
        <v>0132STRATEGIC THINKING</v>
      </c>
      <c r="C293" s="46" t="str">
        <f>IF(RIGHT(Table1[[#This Row],[Occupational Series]],5)="SECCM","SECCM",IF(OR(RIGHT(Table1[[#This Row],[Occupational Series]],1)="A",RIGHT(Table1[[#This Row],[Occupational Series]],1)="B",RIGHT(Table1[[#This Row],[Occupational Series]],1)="C"),"0301",RIGHT(Table1[[#This Row],[Occupational Series]],4)))</f>
        <v>0132</v>
      </c>
      <c r="D293" s="50" t="s">
        <v>826</v>
      </c>
      <c r="E293" s="51" t="s">
        <v>827</v>
      </c>
      <c r="F293" s="57">
        <f>ROWS($F$2:F293)</f>
        <v>292</v>
      </c>
      <c r="G293" s="57" t="str">
        <f>IF(ISNUMBER(SEARCH('Position Build'!$N$6,Table1[[#This Row],[Series]])),Table1[[#This Row],[Helper1]],"")</f>
        <v/>
      </c>
      <c r="H293" s="57" t="str">
        <f>IFERROR(SMALL($G$2:$G$4870,ROWS($G$2:G293)),"")</f>
        <v/>
      </c>
    </row>
    <row r="294" spans="1:8" ht="26.25" thickBot="1" x14ac:dyDescent="0.3">
      <c r="A294" s="50" t="s">
        <v>276</v>
      </c>
      <c r="B294" s="46" t="str">
        <f>Table1[[#This Row],[Series]]&amp;Table1[[#This Row],[Competency Name]]</f>
        <v>0132COMPLIANCE AND ENFORCEMENT</v>
      </c>
      <c r="C294" s="46" t="str">
        <f>IF(RIGHT(Table1[[#This Row],[Occupational Series]],5)="SECCM","SECCM",IF(OR(RIGHT(Table1[[#This Row],[Occupational Series]],1)="A",RIGHT(Table1[[#This Row],[Occupational Series]],1)="B",RIGHT(Table1[[#This Row],[Occupational Series]],1)="C"),"0301",RIGHT(Table1[[#This Row],[Occupational Series]],4)))</f>
        <v>0132</v>
      </c>
      <c r="D294" s="50" t="s">
        <v>950</v>
      </c>
      <c r="E294" s="51" t="s">
        <v>951</v>
      </c>
      <c r="F294" s="57">
        <f>ROWS($F$2:F294)</f>
        <v>293</v>
      </c>
      <c r="G294" s="57" t="str">
        <f>IF(ISNUMBER(SEARCH('Position Build'!$N$6,Table1[[#This Row],[Series]])),Table1[[#This Row],[Helper1]],"")</f>
        <v/>
      </c>
      <c r="H294" s="57" t="str">
        <f>IFERROR(SMALL($G$2:$G$4870,ROWS($G$2:G294)),"")</f>
        <v/>
      </c>
    </row>
    <row r="295" spans="1:8" ht="15.75" thickBot="1" x14ac:dyDescent="0.3">
      <c r="A295" s="45" t="s">
        <v>276</v>
      </c>
      <c r="B295" s="46" t="str">
        <f>Table1[[#This Row],[Series]]&amp;Table1[[#This Row],[Competency Name]]</f>
        <v>0132RULEMAKING AND REGULATION</v>
      </c>
      <c r="C295" s="46" t="str">
        <f>IF(RIGHT(Table1[[#This Row],[Occupational Series]],5)="SECCM","SECCM",IF(OR(RIGHT(Table1[[#This Row],[Occupational Series]],1)="A",RIGHT(Table1[[#This Row],[Occupational Series]],1)="B",RIGHT(Table1[[#This Row],[Occupational Series]],1)="C"),"0301",RIGHT(Table1[[#This Row],[Occupational Series]],4)))</f>
        <v>0132</v>
      </c>
      <c r="D295" s="45" t="s">
        <v>958</v>
      </c>
      <c r="E295" s="45" t="s">
        <v>959</v>
      </c>
      <c r="F295" s="57">
        <f>ROWS($F$2:F295)</f>
        <v>294</v>
      </c>
      <c r="G295" s="57" t="str">
        <f>IF(ISNUMBER(SEARCH('Position Build'!$N$6,Table1[[#This Row],[Series]])),Table1[[#This Row],[Helper1]],"")</f>
        <v/>
      </c>
      <c r="H295" s="57" t="str">
        <f>IFERROR(SMALL($G$2:$G$4870,ROWS($G$2:G295)),"")</f>
        <v/>
      </c>
    </row>
    <row r="296" spans="1:8" ht="51.75" thickBot="1" x14ac:dyDescent="0.3">
      <c r="A296" s="50" t="s">
        <v>276</v>
      </c>
      <c r="B296" s="46" t="str">
        <f>Table1[[#This Row],[Series]]&amp;Table1[[#This Row],[Competency Name]]</f>
        <v>0132DECISIVENESS</v>
      </c>
      <c r="C296" s="46" t="str">
        <f>IF(RIGHT(Table1[[#This Row],[Occupational Series]],5)="SECCM","SECCM",IF(OR(RIGHT(Table1[[#This Row],[Occupational Series]],1)="A",RIGHT(Table1[[#This Row],[Occupational Series]],1)="B",RIGHT(Table1[[#This Row],[Occupational Series]],1)="C"),"0301",RIGHT(Table1[[#This Row],[Occupational Series]],4)))</f>
        <v>0132</v>
      </c>
      <c r="D296" s="50" t="s">
        <v>1009</v>
      </c>
      <c r="E296" s="51" t="s">
        <v>1010</v>
      </c>
      <c r="F296" s="57">
        <f>ROWS($F$2:F296)</f>
        <v>295</v>
      </c>
      <c r="G296" s="57" t="str">
        <f>IF(ISNUMBER(SEARCH('Position Build'!$N$6,Table1[[#This Row],[Series]])),Table1[[#This Row],[Helper1]],"")</f>
        <v/>
      </c>
      <c r="H296" s="57" t="str">
        <f>IFERROR(SMALL($G$2:$G$4870,ROWS($G$2:G296)),"")</f>
        <v/>
      </c>
    </row>
    <row r="297" spans="1:8" ht="15.75" thickBot="1" x14ac:dyDescent="0.3">
      <c r="A297" s="45" t="s">
        <v>276</v>
      </c>
      <c r="B297" s="46" t="str">
        <f>Table1[[#This Row],[Series]]&amp;Table1[[#This Row],[Competency Name]]</f>
        <v>0132READING AND INTERPRETING REGULATIONS</v>
      </c>
      <c r="C297" s="46" t="str">
        <f>IF(RIGHT(Table1[[#This Row],[Occupational Series]],5)="SECCM","SECCM",IF(OR(RIGHT(Table1[[#This Row],[Occupational Series]],1)="A",RIGHT(Table1[[#This Row],[Occupational Series]],1)="B",RIGHT(Table1[[#This Row],[Occupational Series]],1)="C"),"0301",RIGHT(Table1[[#This Row],[Occupational Series]],4)))</f>
        <v>0132</v>
      </c>
      <c r="D297" s="45" t="s">
        <v>1015</v>
      </c>
      <c r="E297" s="45" t="s">
        <v>1016</v>
      </c>
      <c r="F297" s="57">
        <f>ROWS($F$2:F297)</f>
        <v>296</v>
      </c>
      <c r="G297" s="57" t="str">
        <f>IF(ISNUMBER(SEARCH('Position Build'!$N$6,Table1[[#This Row],[Series]])),Table1[[#This Row],[Helper1]],"")</f>
        <v/>
      </c>
      <c r="H297" s="57" t="str">
        <f>IFERROR(SMALL($G$2:$G$4870,ROWS($G$2:G297)),"")</f>
        <v/>
      </c>
    </row>
    <row r="298" spans="1:8" ht="15.75" thickBot="1" x14ac:dyDescent="0.3">
      <c r="A298" s="45" t="s">
        <v>276</v>
      </c>
      <c r="B298" s="46" t="str">
        <f>Table1[[#This Row],[Series]]&amp;Table1[[#This Row],[Competency Name]]</f>
        <v>0132DATA AND CONTENT MANAGEMENT</v>
      </c>
      <c r="C298" s="46" t="str">
        <f>IF(RIGHT(Table1[[#This Row],[Occupational Series]],5)="SECCM","SECCM",IF(OR(RIGHT(Table1[[#This Row],[Occupational Series]],1)="A",RIGHT(Table1[[#This Row],[Occupational Series]],1)="B",RIGHT(Table1[[#This Row],[Occupational Series]],1)="C"),"0301",RIGHT(Table1[[#This Row],[Occupational Series]],4)))</f>
        <v>0132</v>
      </c>
      <c r="D298" s="45" t="s">
        <v>1075</v>
      </c>
      <c r="E298" s="45" t="s">
        <v>1076</v>
      </c>
      <c r="F298" s="57">
        <f>ROWS($F$2:F298)</f>
        <v>297</v>
      </c>
      <c r="G298" s="57" t="str">
        <f>IF(ISNUMBER(SEARCH('Position Build'!$N$6,Table1[[#This Row],[Series]])),Table1[[#This Row],[Helper1]],"")</f>
        <v/>
      </c>
      <c r="H298" s="57" t="str">
        <f>IFERROR(SMALL($G$2:$G$4870,ROWS($G$2:G298)),"")</f>
        <v/>
      </c>
    </row>
    <row r="299" spans="1:8" ht="39" thickBot="1" x14ac:dyDescent="0.3">
      <c r="A299" s="50" t="s">
        <v>276</v>
      </c>
      <c r="B299" s="46" t="str">
        <f>Table1[[#This Row],[Series]]&amp;Table1[[#This Row],[Competency Name]]</f>
        <v>0132ANALYTICAL TECHNIQUES</v>
      </c>
      <c r="C299" s="46" t="str">
        <f>IF(RIGHT(Table1[[#This Row],[Occupational Series]],5)="SECCM","SECCM",IF(OR(RIGHT(Table1[[#This Row],[Occupational Series]],1)="A",RIGHT(Table1[[#This Row],[Occupational Series]],1)="B",RIGHT(Table1[[#This Row],[Occupational Series]],1)="C"),"0301",RIGHT(Table1[[#This Row],[Occupational Series]],4)))</f>
        <v>0132</v>
      </c>
      <c r="D299" s="50" t="s">
        <v>1131</v>
      </c>
      <c r="E299" s="51" t="s">
        <v>1132</v>
      </c>
      <c r="F299" s="57">
        <f>ROWS($F$2:F299)</f>
        <v>298</v>
      </c>
      <c r="G299" s="57" t="str">
        <f>IF(ISNUMBER(SEARCH('Position Build'!$N$6,Table1[[#This Row],[Series]])),Table1[[#This Row],[Helper1]],"")</f>
        <v/>
      </c>
      <c r="H299" s="57" t="str">
        <f>IFERROR(SMALL($G$2:$G$4870,ROWS($G$2:G299)),"")</f>
        <v/>
      </c>
    </row>
    <row r="300" spans="1:8" ht="51.75" thickBot="1" x14ac:dyDescent="0.3">
      <c r="A300" s="50" t="s">
        <v>276</v>
      </c>
      <c r="B300" s="46" t="str">
        <f>Table1[[#This Row],[Series]]&amp;Table1[[#This Row],[Competency Name]]</f>
        <v>0132PROCESS IMPROVEMENT</v>
      </c>
      <c r="C300" s="46" t="str">
        <f>IF(RIGHT(Table1[[#This Row],[Occupational Series]],5)="SECCM","SECCM",IF(OR(RIGHT(Table1[[#This Row],[Occupational Series]],1)="A",RIGHT(Table1[[#This Row],[Occupational Series]],1)="B",RIGHT(Table1[[#This Row],[Occupational Series]],1)="C"),"0301",RIGHT(Table1[[#This Row],[Occupational Series]],4)))</f>
        <v>0132</v>
      </c>
      <c r="D300" s="50" t="s">
        <v>1199</v>
      </c>
      <c r="E300" s="51" t="s">
        <v>1200</v>
      </c>
      <c r="F300" s="57">
        <f>ROWS($F$2:F300)</f>
        <v>299</v>
      </c>
      <c r="G300" s="57" t="str">
        <f>IF(ISNUMBER(SEARCH('Position Build'!$N$6,Table1[[#This Row],[Series]])),Table1[[#This Row],[Helper1]],"")</f>
        <v/>
      </c>
      <c r="H300" s="57" t="str">
        <f>IFERROR(SMALL($G$2:$G$4870,ROWS($G$2:G300)),"")</f>
        <v/>
      </c>
    </row>
    <row r="301" spans="1:8" ht="26.25" thickBot="1" x14ac:dyDescent="0.3">
      <c r="A301" s="50" t="s">
        <v>276</v>
      </c>
      <c r="B301" s="46" t="str">
        <f>Table1[[#This Row],[Series]]&amp;Table1[[#This Row],[Competency Name]]</f>
        <v>0132CREATIVITY AND INNOVATION</v>
      </c>
      <c r="C301" s="46" t="str">
        <f>IF(RIGHT(Table1[[#This Row],[Occupational Series]],5)="SECCM","SECCM",IF(OR(RIGHT(Table1[[#This Row],[Occupational Series]],1)="A",RIGHT(Table1[[#This Row],[Occupational Series]],1)="B",RIGHT(Table1[[#This Row],[Occupational Series]],1)="C"),"0301",RIGHT(Table1[[#This Row],[Occupational Series]],4)))</f>
        <v>0132</v>
      </c>
      <c r="D301" s="50" t="s">
        <v>1214</v>
      </c>
      <c r="E301" s="51" t="s">
        <v>1215</v>
      </c>
      <c r="F301" s="57">
        <f>ROWS($F$2:F301)</f>
        <v>300</v>
      </c>
      <c r="G301" s="57" t="str">
        <f>IF(ISNUMBER(SEARCH('Position Build'!$N$6,Table1[[#This Row],[Series]])),Table1[[#This Row],[Helper1]],"")</f>
        <v/>
      </c>
      <c r="H301" s="57" t="str">
        <f>IFERROR(SMALL($G$2:$G$4870,ROWS($G$2:G301)),"")</f>
        <v/>
      </c>
    </row>
    <row r="302" spans="1:8" ht="26.25" thickBot="1" x14ac:dyDescent="0.3">
      <c r="A302" s="50" t="s">
        <v>276</v>
      </c>
      <c r="B302" s="46" t="str">
        <f>Table1[[#This Row],[Series]]&amp;Table1[[#This Row],[Competency Name]]</f>
        <v>0132SECURITY TOOLS AND METHODS</v>
      </c>
      <c r="C302" s="46" t="str">
        <f>IF(RIGHT(Table1[[#This Row],[Occupational Series]],5)="SECCM","SECCM",IF(OR(RIGHT(Table1[[#This Row],[Occupational Series]],1)="A",RIGHT(Table1[[#This Row],[Occupational Series]],1)="B",RIGHT(Table1[[#This Row],[Occupational Series]],1)="C"),"0301",RIGHT(Table1[[#This Row],[Occupational Series]],4)))</f>
        <v>0132</v>
      </c>
      <c r="D302" s="50" t="s">
        <v>1359</v>
      </c>
      <c r="E302" s="51" t="s">
        <v>1360</v>
      </c>
      <c r="F302" s="57">
        <f>ROWS($F$2:F302)</f>
        <v>301</v>
      </c>
      <c r="G302" s="57" t="str">
        <f>IF(ISNUMBER(SEARCH('Position Build'!$N$6,Table1[[#This Row],[Series]])),Table1[[#This Row],[Helper1]],"")</f>
        <v/>
      </c>
      <c r="H302" s="57" t="str">
        <f>IFERROR(SMALL($G$2:$G$4870,ROWS($G$2:G302)),"")</f>
        <v/>
      </c>
    </row>
    <row r="303" spans="1:8" ht="39" thickBot="1" x14ac:dyDescent="0.3">
      <c r="A303" s="50" t="s">
        <v>276</v>
      </c>
      <c r="B303" s="46" t="str">
        <f>Table1[[#This Row],[Series]]&amp;Table1[[#This Row],[Competency Name]]</f>
        <v>0132COLLECTION OPERATIONS</v>
      </c>
      <c r="C303" s="46" t="str">
        <f>IF(RIGHT(Table1[[#This Row],[Occupational Series]],5)="SECCM","SECCM",IF(OR(RIGHT(Table1[[#This Row],[Occupational Series]],1)="A",RIGHT(Table1[[#This Row],[Occupational Series]],1)="B",RIGHT(Table1[[#This Row],[Occupational Series]],1)="C"),"0301",RIGHT(Table1[[#This Row],[Occupational Series]],4)))</f>
        <v>0132</v>
      </c>
      <c r="D303" s="50" t="s">
        <v>1681</v>
      </c>
      <c r="E303" s="51" t="s">
        <v>1682</v>
      </c>
      <c r="F303" s="57">
        <f>ROWS($F$2:F303)</f>
        <v>302</v>
      </c>
      <c r="G303" s="57" t="str">
        <f>IF(ISNUMBER(SEARCH('Position Build'!$N$6,Table1[[#This Row],[Series]])),Table1[[#This Row],[Helper1]],"")</f>
        <v/>
      </c>
      <c r="H303" s="57" t="str">
        <f>IFERROR(SMALL($G$2:$G$4870,ROWS($G$2:G303)),"")</f>
        <v/>
      </c>
    </row>
    <row r="304" spans="1:8" ht="39" thickBot="1" x14ac:dyDescent="0.3">
      <c r="A304" s="50" t="s">
        <v>276</v>
      </c>
      <c r="B304" s="46" t="str">
        <f>Table1[[#This Row],[Series]]&amp;Table1[[#This Row],[Competency Name]]</f>
        <v>0132COLLECTIONS RESOURCES MANAGEMENT</v>
      </c>
      <c r="C304" s="46" t="str">
        <f>IF(RIGHT(Table1[[#This Row],[Occupational Series]],5)="SECCM","SECCM",IF(OR(RIGHT(Table1[[#This Row],[Occupational Series]],1)="A",RIGHT(Table1[[#This Row],[Occupational Series]],1)="B",RIGHT(Table1[[#This Row],[Occupational Series]],1)="C"),"0301",RIGHT(Table1[[#This Row],[Occupational Series]],4)))</f>
        <v>0132</v>
      </c>
      <c r="D304" s="50" t="s">
        <v>1683</v>
      </c>
      <c r="E304" s="51" t="s">
        <v>1684</v>
      </c>
      <c r="F304" s="57">
        <f>ROWS($F$2:F304)</f>
        <v>303</v>
      </c>
      <c r="G304" s="57" t="str">
        <f>IF(ISNUMBER(SEARCH('Position Build'!$N$6,Table1[[#This Row],[Series]])),Table1[[#This Row],[Helper1]],"")</f>
        <v/>
      </c>
      <c r="H304" s="57" t="str">
        <f>IFERROR(SMALL($G$2:$G$4870,ROWS($G$2:G304)),"")</f>
        <v/>
      </c>
    </row>
    <row r="305" spans="1:8" ht="51.75" thickBot="1" x14ac:dyDescent="0.3">
      <c r="A305" s="50" t="s">
        <v>276</v>
      </c>
      <c r="B305" s="46" t="str">
        <f>Table1[[#This Row],[Series]]&amp;Table1[[#This Row],[Competency Name]]</f>
        <v>0132COLLECTION SYSTEMS CAPABILITIES</v>
      </c>
      <c r="C305" s="46" t="str">
        <f>IF(RIGHT(Table1[[#This Row],[Occupational Series]],5)="SECCM","SECCM",IF(OR(RIGHT(Table1[[#This Row],[Occupational Series]],1)="A",RIGHT(Table1[[#This Row],[Occupational Series]],1)="B",RIGHT(Table1[[#This Row],[Occupational Series]],1)="C"),"0301",RIGHT(Table1[[#This Row],[Occupational Series]],4)))</f>
        <v>0132</v>
      </c>
      <c r="D305" s="50" t="s">
        <v>1685</v>
      </c>
      <c r="E305" s="51" t="s">
        <v>1686</v>
      </c>
      <c r="F305" s="57">
        <f>ROWS($F$2:F305)</f>
        <v>304</v>
      </c>
      <c r="G305" s="57" t="str">
        <f>IF(ISNUMBER(SEARCH('Position Build'!$N$6,Table1[[#This Row],[Series]])),Table1[[#This Row],[Helper1]],"")</f>
        <v/>
      </c>
      <c r="H305" s="57" t="str">
        <f>IFERROR(SMALL($G$2:$G$4870,ROWS($G$2:G305)),"")</f>
        <v/>
      </c>
    </row>
    <row r="306" spans="1:8" ht="26.25" thickBot="1" x14ac:dyDescent="0.3">
      <c r="A306" s="50" t="s">
        <v>276</v>
      </c>
      <c r="B306" s="46" t="str">
        <f>Table1[[#This Row],[Series]]&amp;Table1[[#This Row],[Competency Name]]</f>
        <v>0132CUSTOMER OPERATIONS AND REQUIREMENTS</v>
      </c>
      <c r="C306" s="46" t="str">
        <f>IF(RIGHT(Table1[[#This Row],[Occupational Series]],5)="SECCM","SECCM",IF(OR(RIGHT(Table1[[#This Row],[Occupational Series]],1)="A",RIGHT(Table1[[#This Row],[Occupational Series]],1)="B",RIGHT(Table1[[#This Row],[Occupational Series]],1)="C"),"0301",RIGHT(Table1[[#This Row],[Occupational Series]],4)))</f>
        <v>0132</v>
      </c>
      <c r="D306" s="50" t="s">
        <v>1687</v>
      </c>
      <c r="E306" s="51" t="s">
        <v>1688</v>
      </c>
      <c r="F306" s="57">
        <f>ROWS($F$2:F306)</f>
        <v>305</v>
      </c>
      <c r="G306" s="57" t="str">
        <f>IF(ISNUMBER(SEARCH('Position Build'!$N$6,Table1[[#This Row],[Series]])),Table1[[#This Row],[Helper1]],"")</f>
        <v/>
      </c>
      <c r="H306" s="57" t="str">
        <f>IFERROR(SMALL($G$2:$G$4870,ROWS($G$2:G306)),"")</f>
        <v/>
      </c>
    </row>
    <row r="307" spans="1:8" ht="39" thickBot="1" x14ac:dyDescent="0.3">
      <c r="A307" s="50" t="s">
        <v>276</v>
      </c>
      <c r="B307" s="46" t="str">
        <f>Table1[[#This Row],[Series]]&amp;Table1[[#This Row],[Competency Name]]</f>
        <v>0132NATIONAL SECURITY</v>
      </c>
      <c r="C307" s="46" t="str">
        <f>IF(RIGHT(Table1[[#This Row],[Occupational Series]],5)="SECCM","SECCM",IF(OR(RIGHT(Table1[[#This Row],[Occupational Series]],1)="A",RIGHT(Table1[[#This Row],[Occupational Series]],1)="B",RIGHT(Table1[[#This Row],[Occupational Series]],1)="C"),"0301",RIGHT(Table1[[#This Row],[Occupational Series]],4)))</f>
        <v>0132</v>
      </c>
      <c r="D307" s="50" t="s">
        <v>1689</v>
      </c>
      <c r="E307" s="51" t="s">
        <v>1690</v>
      </c>
      <c r="F307" s="57">
        <f>ROWS($F$2:F307)</f>
        <v>306</v>
      </c>
      <c r="G307" s="57" t="str">
        <f>IF(ISNUMBER(SEARCH('Position Build'!$N$6,Table1[[#This Row],[Series]])),Table1[[#This Row],[Helper1]],"")</f>
        <v/>
      </c>
      <c r="H307" s="57" t="str">
        <f>IFERROR(SMALL($G$2:$G$4870,ROWS($G$2:G307)),"")</f>
        <v/>
      </c>
    </row>
    <row r="308" spans="1:8" ht="39" thickBot="1" x14ac:dyDescent="0.3">
      <c r="A308" s="50" t="s">
        <v>276</v>
      </c>
      <c r="B308" s="46" t="str">
        <f>Table1[[#This Row],[Series]]&amp;Table1[[#This Row],[Competency Name]]</f>
        <v>0132PROCESSING AND EXPLOITING CAPABILITIES</v>
      </c>
      <c r="C308" s="46" t="str">
        <f>IF(RIGHT(Table1[[#This Row],[Occupational Series]],5)="SECCM","SECCM",IF(OR(RIGHT(Table1[[#This Row],[Occupational Series]],1)="A",RIGHT(Table1[[#This Row],[Occupational Series]],1)="B",RIGHT(Table1[[#This Row],[Occupational Series]],1)="C"),"0301",RIGHT(Table1[[#This Row],[Occupational Series]],4)))</f>
        <v>0132</v>
      </c>
      <c r="D308" s="50" t="s">
        <v>1691</v>
      </c>
      <c r="E308" s="51" t="s">
        <v>1692</v>
      </c>
      <c r="F308" s="57">
        <f>ROWS($F$2:F308)</f>
        <v>307</v>
      </c>
      <c r="G308" s="57" t="str">
        <f>IF(ISNUMBER(SEARCH('Position Build'!$N$6,Table1[[#This Row],[Series]])),Table1[[#This Row],[Helper1]],"")</f>
        <v/>
      </c>
      <c r="H308" s="57" t="str">
        <f>IFERROR(SMALL($G$2:$G$4870,ROWS($G$2:G308)),"")</f>
        <v/>
      </c>
    </row>
    <row r="309" spans="1:8" ht="15.75" thickBot="1" x14ac:dyDescent="0.3">
      <c r="A309" s="45" t="s">
        <v>276</v>
      </c>
      <c r="B309" s="46" t="str">
        <f>Table1[[#This Row],[Series]]&amp;Table1[[#This Row],[Competency Name]]</f>
        <v>0132RESEARCHING</v>
      </c>
      <c r="C309" s="46" t="str">
        <f>IF(RIGHT(Table1[[#This Row],[Occupational Series]],5)="SECCM","SECCM",IF(OR(RIGHT(Table1[[#This Row],[Occupational Series]],1)="A",RIGHT(Table1[[#This Row],[Occupational Series]],1)="B",RIGHT(Table1[[#This Row],[Occupational Series]],1)="C"),"0301",RIGHT(Table1[[#This Row],[Occupational Series]],4)))</f>
        <v>0132</v>
      </c>
      <c r="D309" s="45" t="s">
        <v>1693</v>
      </c>
      <c r="E309" s="45" t="s">
        <v>1694</v>
      </c>
      <c r="F309" s="57">
        <f>ROWS($F$2:F309)</f>
        <v>308</v>
      </c>
      <c r="G309" s="57" t="str">
        <f>IF(ISNUMBER(SEARCH('Position Build'!$N$6,Table1[[#This Row],[Series]])),Table1[[#This Row],[Helper1]],"")</f>
        <v/>
      </c>
      <c r="H309" s="57" t="str">
        <f>IFERROR(SMALL($G$2:$G$4870,ROWS($G$2:G309)),"")</f>
        <v/>
      </c>
    </row>
    <row r="310" spans="1:8" ht="15.75" thickBot="1" x14ac:dyDescent="0.3">
      <c r="A310" s="45" t="s">
        <v>394</v>
      </c>
      <c r="B310" s="46" t="str">
        <f>Table1[[#This Row],[Series]]&amp;Table1[[#This Row],[Competency Name]]</f>
        <v>0150PROJECT MANAGEMENT</v>
      </c>
      <c r="C310" s="46" t="str">
        <f>IF(RIGHT(Table1[[#This Row],[Occupational Series]],5)="SECCM","SECCM",IF(OR(RIGHT(Table1[[#This Row],[Occupational Series]],1)="A",RIGHT(Table1[[#This Row],[Occupational Series]],1)="B",RIGHT(Table1[[#This Row],[Occupational Series]],1)="C"),"0301",RIGHT(Table1[[#This Row],[Occupational Series]],4)))</f>
        <v>0150</v>
      </c>
      <c r="D310" s="45" t="s">
        <v>381</v>
      </c>
      <c r="E310" s="45" t="s">
        <v>382</v>
      </c>
      <c r="F310" s="57">
        <f>ROWS($F$2:F310)</f>
        <v>309</v>
      </c>
      <c r="G310" s="57" t="str">
        <f>IF(ISNUMBER(SEARCH('Position Build'!$N$6,Table1[[#This Row],[Series]])),Table1[[#This Row],[Helper1]],"")</f>
        <v/>
      </c>
      <c r="H310" s="57" t="str">
        <f>IFERROR(SMALL($G$2:$G$4870,ROWS($G$2:G310)),"")</f>
        <v/>
      </c>
    </row>
    <row r="311" spans="1:8" ht="39" thickBot="1" x14ac:dyDescent="0.3">
      <c r="A311" s="50" t="s">
        <v>394</v>
      </c>
      <c r="B311" s="46" t="str">
        <f>Table1[[#This Row],[Series]]&amp;Table1[[#This Row],[Competency Name]]</f>
        <v>0150WRITTEN COMMUNICATION</v>
      </c>
      <c r="C311" s="46" t="str">
        <f>IF(RIGHT(Table1[[#This Row],[Occupational Series]],5)="SECCM","SECCM",IF(OR(RIGHT(Table1[[#This Row],[Occupational Series]],1)="A",RIGHT(Table1[[#This Row],[Occupational Series]],1)="B",RIGHT(Table1[[#This Row],[Occupational Series]],1)="C"),"0301",RIGHT(Table1[[#This Row],[Occupational Series]],4)))</f>
        <v>0150</v>
      </c>
      <c r="D311" s="50" t="s">
        <v>507</v>
      </c>
      <c r="E311" s="51" t="s">
        <v>508</v>
      </c>
      <c r="F311" s="57">
        <f>ROWS($F$2:F311)</f>
        <v>310</v>
      </c>
      <c r="G311" s="57" t="str">
        <f>IF(ISNUMBER(SEARCH('Position Build'!$N$6,Table1[[#This Row],[Series]])),Table1[[#This Row],[Helper1]],"")</f>
        <v/>
      </c>
      <c r="H311" s="57" t="str">
        <f>IFERROR(SMALL($G$2:$G$4870,ROWS($G$2:G311)),"")</f>
        <v/>
      </c>
    </row>
    <row r="312" spans="1:8" ht="39" thickBot="1" x14ac:dyDescent="0.3">
      <c r="A312" s="50" t="s">
        <v>394</v>
      </c>
      <c r="B312" s="46" t="str">
        <f>Table1[[#This Row],[Series]]&amp;Table1[[#This Row],[Competency Name]]</f>
        <v>0150ORAL COMMUNICATION</v>
      </c>
      <c r="C312" s="46" t="str">
        <f>IF(RIGHT(Table1[[#This Row],[Occupational Series]],5)="SECCM","SECCM",IF(OR(RIGHT(Table1[[#This Row],[Occupational Series]],1)="A",RIGHT(Table1[[#This Row],[Occupational Series]],1)="B",RIGHT(Table1[[#This Row],[Occupational Series]],1)="C"),"0301",RIGHT(Table1[[#This Row],[Occupational Series]],4)))</f>
        <v>0150</v>
      </c>
      <c r="D312" s="50" t="s">
        <v>537</v>
      </c>
      <c r="E312" s="51" t="s">
        <v>538</v>
      </c>
      <c r="F312" s="57">
        <f>ROWS($F$2:F312)</f>
        <v>311</v>
      </c>
      <c r="G312" s="57" t="str">
        <f>IF(ISNUMBER(SEARCH('Position Build'!$N$6,Table1[[#This Row],[Series]])),Table1[[#This Row],[Helper1]],"")</f>
        <v/>
      </c>
      <c r="H312" s="57" t="str">
        <f>IFERROR(SMALL($G$2:$G$4870,ROWS($G$2:G312)),"")</f>
        <v/>
      </c>
    </row>
    <row r="313" spans="1:8" ht="15.75" thickBot="1" x14ac:dyDescent="0.3">
      <c r="A313" s="45" t="s">
        <v>394</v>
      </c>
      <c r="B313" s="46" t="str">
        <f>Table1[[#This Row],[Series]]&amp;Table1[[#This Row],[Competency Name]]</f>
        <v>0150RESEARCH AND ANALYSIS</v>
      </c>
      <c r="C313" s="46" t="str">
        <f>IF(RIGHT(Table1[[#This Row],[Occupational Series]],5)="SECCM","SECCM",IF(OR(RIGHT(Table1[[#This Row],[Occupational Series]],1)="A",RIGHT(Table1[[#This Row],[Occupational Series]],1)="B",RIGHT(Table1[[#This Row],[Occupational Series]],1)="C"),"0301",RIGHT(Table1[[#This Row],[Occupational Series]],4)))</f>
        <v>0150</v>
      </c>
      <c r="D313" s="45" t="s">
        <v>1195</v>
      </c>
      <c r="E313" s="45" t="s">
        <v>1196</v>
      </c>
      <c r="F313" s="57">
        <f>ROWS($F$2:F313)</f>
        <v>312</v>
      </c>
      <c r="G313" s="57" t="str">
        <f>IF(ISNUMBER(SEARCH('Position Build'!$N$6,Table1[[#This Row],[Series]])),Table1[[#This Row],[Helper1]],"")</f>
        <v/>
      </c>
      <c r="H313" s="57" t="str">
        <f>IFERROR(SMALL($G$2:$G$4870,ROWS($G$2:G313)),"")</f>
        <v/>
      </c>
    </row>
    <row r="314" spans="1:8" ht="26.25" thickBot="1" x14ac:dyDescent="0.3">
      <c r="A314" s="50" t="s">
        <v>394</v>
      </c>
      <c r="B314" s="46" t="str">
        <f>Table1[[#This Row],[Series]]&amp;Table1[[#This Row],[Competency Name]]</f>
        <v>0150GEOGRAPHICAL INFORMATION SYSTEMS (GIS)</v>
      </c>
      <c r="C314" s="46" t="str">
        <f>IF(RIGHT(Table1[[#This Row],[Occupational Series]],5)="SECCM","SECCM",IF(OR(RIGHT(Table1[[#This Row],[Occupational Series]],1)="A",RIGHT(Table1[[#This Row],[Occupational Series]],1)="B",RIGHT(Table1[[#This Row],[Occupational Series]],1)="C"),"0301",RIGHT(Table1[[#This Row],[Occupational Series]],4)))</f>
        <v>0150</v>
      </c>
      <c r="D314" s="50" t="s">
        <v>1570</v>
      </c>
      <c r="E314" s="51" t="s">
        <v>1571</v>
      </c>
      <c r="F314" s="57">
        <f>ROWS($F$2:F314)</f>
        <v>313</v>
      </c>
      <c r="G314" s="57" t="str">
        <f>IF(ISNUMBER(SEARCH('Position Build'!$N$6,Table1[[#This Row],[Series]])),Table1[[#This Row],[Helper1]],"")</f>
        <v/>
      </c>
      <c r="H314" s="57" t="str">
        <f>IFERROR(SMALL($G$2:$G$4870,ROWS($G$2:G314)),"")</f>
        <v/>
      </c>
    </row>
    <row r="315" spans="1:8" ht="51.75" thickBot="1" x14ac:dyDescent="0.3">
      <c r="A315" s="50" t="s">
        <v>394</v>
      </c>
      <c r="B315" s="46" t="str">
        <f>Table1[[#This Row],[Series]]&amp;Table1[[#This Row],[Competency Name]]</f>
        <v>0150GEOGRAPHY / MAPPING</v>
      </c>
      <c r="C315" s="46" t="str">
        <f>IF(RIGHT(Table1[[#This Row],[Occupational Series]],5)="SECCM","SECCM",IF(OR(RIGHT(Table1[[#This Row],[Occupational Series]],1)="A",RIGHT(Table1[[#This Row],[Occupational Series]],1)="B",RIGHT(Table1[[#This Row],[Occupational Series]],1)="C"),"0301",RIGHT(Table1[[#This Row],[Occupational Series]],4)))</f>
        <v>0150</v>
      </c>
      <c r="D315" s="50" t="s">
        <v>1572</v>
      </c>
      <c r="E315" s="51" t="s">
        <v>1573</v>
      </c>
      <c r="F315" s="57">
        <f>ROWS($F$2:F315)</f>
        <v>314</v>
      </c>
      <c r="G315" s="57" t="str">
        <f>IF(ISNUMBER(SEARCH('Position Build'!$N$6,Table1[[#This Row],[Series]])),Table1[[#This Row],[Helper1]],"")</f>
        <v/>
      </c>
      <c r="H315" s="57" t="str">
        <f>IFERROR(SMALL($G$2:$G$4870,ROWS($G$2:G315)),"")</f>
        <v/>
      </c>
    </row>
    <row r="316" spans="1:8" ht="26.25" thickBot="1" x14ac:dyDescent="0.3">
      <c r="A316" s="50" t="s">
        <v>315</v>
      </c>
      <c r="B316" s="46" t="str">
        <f>Table1[[#This Row],[Series]]&amp;Table1[[#This Row],[Competency Name]]</f>
        <v>0170INFORMATION MANAGEMENT</v>
      </c>
      <c r="C316" s="46" t="str">
        <f>IF(RIGHT(Table1[[#This Row],[Occupational Series]],5)="SECCM","SECCM",IF(OR(RIGHT(Table1[[#This Row],[Occupational Series]],1)="A",RIGHT(Table1[[#This Row],[Occupational Series]],1)="B",RIGHT(Table1[[#This Row],[Occupational Series]],1)="C"),"0301",RIGHT(Table1[[#This Row],[Occupational Series]],4)))</f>
        <v>0170</v>
      </c>
      <c r="D316" s="50" t="s">
        <v>311</v>
      </c>
      <c r="E316" s="51" t="s">
        <v>312</v>
      </c>
      <c r="F316" s="57">
        <f>ROWS($F$2:F316)</f>
        <v>315</v>
      </c>
      <c r="G316" s="57" t="str">
        <f>IF(ISNUMBER(SEARCH('Position Build'!$N$6,Table1[[#This Row],[Series]])),Table1[[#This Row],[Helper1]],"")</f>
        <v/>
      </c>
      <c r="H316" s="57" t="str">
        <f>IFERROR(SMALL($G$2:$G$4870,ROWS($G$2:G316)),"")</f>
        <v/>
      </c>
    </row>
    <row r="317" spans="1:8" ht="15.75" thickBot="1" x14ac:dyDescent="0.3">
      <c r="A317" s="45" t="s">
        <v>315</v>
      </c>
      <c r="B317" s="46" t="str">
        <f>Table1[[#This Row],[Series]]&amp;Table1[[#This Row],[Competency Name]]</f>
        <v>0170PROJECT MANAGEMENT</v>
      </c>
      <c r="C317" s="46" t="str">
        <f>IF(RIGHT(Table1[[#This Row],[Occupational Series]],5)="SECCM","SECCM",IF(OR(RIGHT(Table1[[#This Row],[Occupational Series]],1)="A",RIGHT(Table1[[#This Row],[Occupational Series]],1)="B",RIGHT(Table1[[#This Row],[Occupational Series]],1)="C"),"0301",RIGHT(Table1[[#This Row],[Occupational Series]],4)))</f>
        <v>0170</v>
      </c>
      <c r="D317" s="45" t="s">
        <v>381</v>
      </c>
      <c r="E317" s="45" t="s">
        <v>382</v>
      </c>
      <c r="F317" s="57">
        <f>ROWS($F$2:F317)</f>
        <v>316</v>
      </c>
      <c r="G317" s="57" t="str">
        <f>IF(ISNUMBER(SEARCH('Position Build'!$N$6,Table1[[#This Row],[Series]])),Table1[[#This Row],[Helper1]],"")</f>
        <v/>
      </c>
      <c r="H317" s="57" t="str">
        <f>IFERROR(SMALL($G$2:$G$4870,ROWS($G$2:G317)),"")</f>
        <v/>
      </c>
    </row>
    <row r="318" spans="1:8" ht="15.75" thickBot="1" x14ac:dyDescent="0.3">
      <c r="A318" s="45" t="s">
        <v>315</v>
      </c>
      <c r="B318" s="46" t="str">
        <f>Table1[[#This Row],[Series]]&amp;Table1[[#This Row],[Competency Name]]</f>
        <v>0170CUSTOMER SERVICE</v>
      </c>
      <c r="C318" s="46" t="str">
        <f>IF(RIGHT(Table1[[#This Row],[Occupational Series]],5)="SECCM","SECCM",IF(OR(RIGHT(Table1[[#This Row],[Occupational Series]],1)="A",RIGHT(Table1[[#This Row],[Occupational Series]],1)="B",RIGHT(Table1[[#This Row],[Occupational Series]],1)="C"),"0301",RIGHT(Table1[[#This Row],[Occupational Series]],4)))</f>
        <v>0170</v>
      </c>
      <c r="D318" s="45" t="s">
        <v>418</v>
      </c>
      <c r="E318" s="45" t="s">
        <v>419</v>
      </c>
      <c r="F318" s="57">
        <f>ROWS($F$2:F318)</f>
        <v>317</v>
      </c>
      <c r="G318" s="57" t="str">
        <f>IF(ISNUMBER(SEARCH('Position Build'!$N$6,Table1[[#This Row],[Series]])),Table1[[#This Row],[Helper1]],"")</f>
        <v/>
      </c>
      <c r="H318" s="57" t="str">
        <f>IFERROR(SMALL($G$2:$G$4870,ROWS($G$2:G318)),"")</f>
        <v/>
      </c>
    </row>
    <row r="319" spans="1:8" ht="51.75" thickBot="1" x14ac:dyDescent="0.3">
      <c r="A319" s="50" t="s">
        <v>315</v>
      </c>
      <c r="B319" s="46" t="str">
        <f>Table1[[#This Row],[Series]]&amp;Table1[[#This Row],[Competency Name]]</f>
        <v>0170FINANCIAL MANAGEMENT</v>
      </c>
      <c r="C319" s="46" t="str">
        <f>IF(RIGHT(Table1[[#This Row],[Occupational Series]],5)="SECCM","SECCM",IF(OR(RIGHT(Table1[[#This Row],[Occupational Series]],1)="A",RIGHT(Table1[[#This Row],[Occupational Series]],1)="B",RIGHT(Table1[[#This Row],[Occupational Series]],1)="C"),"0301",RIGHT(Table1[[#This Row],[Occupational Series]],4)))</f>
        <v>0170</v>
      </c>
      <c r="D319" s="50" t="s">
        <v>438</v>
      </c>
      <c r="E319" s="51" t="s">
        <v>439</v>
      </c>
      <c r="F319" s="57">
        <f>ROWS($F$2:F319)</f>
        <v>318</v>
      </c>
      <c r="G319" s="57" t="str">
        <f>IF(ISNUMBER(SEARCH('Position Build'!$N$6,Table1[[#This Row],[Series]])),Table1[[#This Row],[Helper1]],"")</f>
        <v/>
      </c>
      <c r="H319" s="57" t="str">
        <f>IFERROR(SMALL($G$2:$G$4870,ROWS($G$2:G319)),"")</f>
        <v/>
      </c>
    </row>
    <row r="320" spans="1:8" ht="26.25" thickBot="1" x14ac:dyDescent="0.3">
      <c r="A320" s="50" t="s">
        <v>315</v>
      </c>
      <c r="B320" s="46" t="str">
        <f>Table1[[#This Row],[Series]]&amp;Table1[[#This Row],[Competency Name]]</f>
        <v>0170COMPUTER LITERACY</v>
      </c>
      <c r="C320" s="46" t="str">
        <f>IF(RIGHT(Table1[[#This Row],[Occupational Series]],5)="SECCM","SECCM",IF(OR(RIGHT(Table1[[#This Row],[Occupational Series]],1)="A",RIGHT(Table1[[#This Row],[Occupational Series]],1)="B",RIGHT(Table1[[#This Row],[Occupational Series]],1)="C"),"0301",RIGHT(Table1[[#This Row],[Occupational Series]],4)))</f>
        <v>0170</v>
      </c>
      <c r="D320" s="50" t="s">
        <v>456</v>
      </c>
      <c r="E320" s="51" t="s">
        <v>457</v>
      </c>
      <c r="F320" s="57">
        <f>ROWS($F$2:F320)</f>
        <v>319</v>
      </c>
      <c r="G320" s="57" t="str">
        <f>IF(ISNUMBER(SEARCH('Position Build'!$N$6,Table1[[#This Row],[Series]])),Table1[[#This Row],[Helper1]],"")</f>
        <v/>
      </c>
      <c r="H320" s="57" t="str">
        <f>IFERROR(SMALL($G$2:$G$4870,ROWS($G$2:G320)),"")</f>
        <v/>
      </c>
    </row>
    <row r="321" spans="1:8" ht="15.75" thickBot="1" x14ac:dyDescent="0.3">
      <c r="A321" s="45" t="s">
        <v>315</v>
      </c>
      <c r="B321" s="46" t="str">
        <f>Table1[[#This Row],[Series]]&amp;Table1[[#This Row],[Competency Name]]</f>
        <v>0170PARTNERING</v>
      </c>
      <c r="C321" s="46" t="str">
        <f>IF(RIGHT(Table1[[#This Row],[Occupational Series]],5)="SECCM","SECCM",IF(OR(RIGHT(Table1[[#This Row],[Occupational Series]],1)="A",RIGHT(Table1[[#This Row],[Occupational Series]],1)="B",RIGHT(Table1[[#This Row],[Occupational Series]],1)="C"),"0301",RIGHT(Table1[[#This Row],[Occupational Series]],4)))</f>
        <v>0170</v>
      </c>
      <c r="D321" s="45" t="s">
        <v>491</v>
      </c>
      <c r="E321" s="45" t="s">
        <v>492</v>
      </c>
      <c r="F321" s="57">
        <f>ROWS($F$2:F321)</f>
        <v>320</v>
      </c>
      <c r="G321" s="57" t="str">
        <f>IF(ISNUMBER(SEARCH('Position Build'!$N$6,Table1[[#This Row],[Series]])),Table1[[#This Row],[Helper1]],"")</f>
        <v/>
      </c>
      <c r="H321" s="57" t="str">
        <f>IFERROR(SMALL($G$2:$G$4870,ROWS($G$2:G321)),"")</f>
        <v/>
      </c>
    </row>
    <row r="322" spans="1:8" ht="39" thickBot="1" x14ac:dyDescent="0.3">
      <c r="A322" s="50" t="s">
        <v>315</v>
      </c>
      <c r="B322" s="46" t="str">
        <f>Table1[[#This Row],[Series]]&amp;Table1[[#This Row],[Competency Name]]</f>
        <v>0170WRITTEN COMMUNICATION</v>
      </c>
      <c r="C322" s="46" t="str">
        <f>IF(RIGHT(Table1[[#This Row],[Occupational Series]],5)="SECCM","SECCM",IF(OR(RIGHT(Table1[[#This Row],[Occupational Series]],1)="A",RIGHT(Table1[[#This Row],[Occupational Series]],1)="B",RIGHT(Table1[[#This Row],[Occupational Series]],1)="C"),"0301",RIGHT(Table1[[#This Row],[Occupational Series]],4)))</f>
        <v>0170</v>
      </c>
      <c r="D322" s="50" t="s">
        <v>507</v>
      </c>
      <c r="E322" s="51" t="s">
        <v>508</v>
      </c>
      <c r="F322" s="57">
        <f>ROWS($F$2:F322)</f>
        <v>321</v>
      </c>
      <c r="G322" s="57" t="str">
        <f>IF(ISNUMBER(SEARCH('Position Build'!$N$6,Table1[[#This Row],[Series]])),Table1[[#This Row],[Helper1]],"")</f>
        <v/>
      </c>
      <c r="H322" s="57" t="str">
        <f>IFERROR(SMALL($G$2:$G$4870,ROWS($G$2:G322)),"")</f>
        <v/>
      </c>
    </row>
    <row r="323" spans="1:8" ht="39" thickBot="1" x14ac:dyDescent="0.3">
      <c r="A323" s="50" t="s">
        <v>315</v>
      </c>
      <c r="B323" s="46" t="str">
        <f>Table1[[#This Row],[Series]]&amp;Table1[[#This Row],[Competency Name]]</f>
        <v>0170ORAL COMMUNICATION</v>
      </c>
      <c r="C323" s="46" t="str">
        <f>IF(RIGHT(Table1[[#This Row],[Occupational Series]],5)="SECCM","SECCM",IF(OR(RIGHT(Table1[[#This Row],[Occupational Series]],1)="A",RIGHT(Table1[[#This Row],[Occupational Series]],1)="B",RIGHT(Table1[[#This Row],[Occupational Series]],1)="C"),"0301",RIGHT(Table1[[#This Row],[Occupational Series]],4)))</f>
        <v>0170</v>
      </c>
      <c r="D323" s="50" t="s">
        <v>537</v>
      </c>
      <c r="E323" s="51" t="s">
        <v>538</v>
      </c>
      <c r="F323" s="57">
        <f>ROWS($F$2:F323)</f>
        <v>322</v>
      </c>
      <c r="G323" s="57" t="str">
        <f>IF(ISNUMBER(SEARCH('Position Build'!$N$6,Table1[[#This Row],[Series]])),Table1[[#This Row],[Helper1]],"")</f>
        <v/>
      </c>
      <c r="H323" s="57" t="str">
        <f>IFERROR(SMALL($G$2:$G$4870,ROWS($G$2:G323)),"")</f>
        <v/>
      </c>
    </row>
    <row r="324" spans="1:8" ht="39" thickBot="1" x14ac:dyDescent="0.3">
      <c r="A324" s="50" t="s">
        <v>315</v>
      </c>
      <c r="B324" s="46" t="str">
        <f>Table1[[#This Row],[Series]]&amp;Table1[[#This Row],[Competency Name]]</f>
        <v>0170PLANNING AND EVALUATING</v>
      </c>
      <c r="C324" s="46" t="str">
        <f>IF(RIGHT(Table1[[#This Row],[Occupational Series]],5)="SECCM","SECCM",IF(OR(RIGHT(Table1[[#This Row],[Occupational Series]],1)="A",RIGHT(Table1[[#This Row],[Occupational Series]],1)="B",RIGHT(Table1[[#This Row],[Occupational Series]],1)="C"),"0301",RIGHT(Table1[[#This Row],[Occupational Series]],4)))</f>
        <v>0170</v>
      </c>
      <c r="D324" s="50" t="s">
        <v>571</v>
      </c>
      <c r="E324" s="51" t="s">
        <v>572</v>
      </c>
      <c r="F324" s="57">
        <f>ROWS($F$2:F324)</f>
        <v>323</v>
      </c>
      <c r="G324" s="57" t="str">
        <f>IF(ISNUMBER(SEARCH('Position Build'!$N$6,Table1[[#This Row],[Series]])),Table1[[#This Row],[Helper1]],"")</f>
        <v/>
      </c>
      <c r="H324" s="57" t="str">
        <f>IFERROR(SMALL($G$2:$G$4870,ROWS($G$2:G324)),"")</f>
        <v/>
      </c>
    </row>
    <row r="325" spans="1:8" ht="64.5" thickBot="1" x14ac:dyDescent="0.3">
      <c r="A325" s="50" t="s">
        <v>315</v>
      </c>
      <c r="B325" s="46" t="str">
        <f>Table1[[#This Row],[Series]]&amp;Table1[[#This Row],[Competency Name]]</f>
        <v>0170ACCOUNTABILITY</v>
      </c>
      <c r="C325" s="46" t="str">
        <f>IF(RIGHT(Table1[[#This Row],[Occupational Series]],5)="SECCM","SECCM",IF(OR(RIGHT(Table1[[#This Row],[Occupational Series]],1)="A",RIGHT(Table1[[#This Row],[Occupational Series]],1)="B",RIGHT(Table1[[#This Row],[Occupational Series]],1)="C"),"0301",RIGHT(Table1[[#This Row],[Occupational Series]],4)))</f>
        <v>0170</v>
      </c>
      <c r="D325" s="50" t="s">
        <v>579</v>
      </c>
      <c r="E325" s="51" t="s">
        <v>580</v>
      </c>
      <c r="F325" s="57">
        <f>ROWS($F$2:F325)</f>
        <v>324</v>
      </c>
      <c r="G325" s="57" t="str">
        <f>IF(ISNUMBER(SEARCH('Position Build'!$N$6,Table1[[#This Row],[Series]])),Table1[[#This Row],[Helper1]],"")</f>
        <v/>
      </c>
      <c r="H325" s="57" t="str">
        <f>IFERROR(SMALL($G$2:$G$4870,ROWS($G$2:G325)),"")</f>
        <v/>
      </c>
    </row>
    <row r="326" spans="1:8" ht="39" thickBot="1" x14ac:dyDescent="0.3">
      <c r="A326" s="50" t="s">
        <v>315</v>
      </c>
      <c r="B326" s="46" t="str">
        <f>Table1[[#This Row],[Series]]&amp;Table1[[#This Row],[Competency Name]]</f>
        <v>0170DEVELOPING OTHERS</v>
      </c>
      <c r="C326" s="46" t="str">
        <f>IF(RIGHT(Table1[[#This Row],[Occupational Series]],5)="SECCM","SECCM",IF(OR(RIGHT(Table1[[#This Row],[Occupational Series]],1)="A",RIGHT(Table1[[#This Row],[Occupational Series]],1)="B",RIGHT(Table1[[#This Row],[Occupational Series]],1)="C"),"0301",RIGHT(Table1[[#This Row],[Occupational Series]],4)))</f>
        <v>0170</v>
      </c>
      <c r="D326" s="50" t="s">
        <v>585</v>
      </c>
      <c r="E326" s="51" t="s">
        <v>586</v>
      </c>
      <c r="F326" s="57">
        <f>ROWS($F$2:F326)</f>
        <v>325</v>
      </c>
      <c r="G326" s="57" t="str">
        <f>IF(ISNUMBER(SEARCH('Position Build'!$N$6,Table1[[#This Row],[Series]])),Table1[[#This Row],[Helper1]],"")</f>
        <v/>
      </c>
      <c r="H326" s="57" t="str">
        <f>IFERROR(SMALL($G$2:$G$4870,ROWS($G$2:G326)),"")</f>
        <v/>
      </c>
    </row>
    <row r="327" spans="1:8" ht="15.75" customHeight="1" thickBot="1" x14ac:dyDescent="0.3">
      <c r="A327" s="50" t="s">
        <v>315</v>
      </c>
      <c r="B327" s="46" t="str">
        <f>Table1[[#This Row],[Series]]&amp;Table1[[#This Row],[Competency Name]]</f>
        <v>0170MANAGING HUMAN RESOURCES</v>
      </c>
      <c r="C327" s="46" t="str">
        <f>IF(RIGHT(Table1[[#This Row],[Occupational Series]],5)="SECCM","SECCM",IF(OR(RIGHT(Table1[[#This Row],[Occupational Series]],1)="A",RIGHT(Table1[[#This Row],[Occupational Series]],1)="B",RIGHT(Table1[[#This Row],[Occupational Series]],1)="C"),"0301",RIGHT(Table1[[#This Row],[Occupational Series]],4)))</f>
        <v>0170</v>
      </c>
      <c r="D327" s="50" t="s">
        <v>590</v>
      </c>
      <c r="E327" s="51" t="s">
        <v>591</v>
      </c>
      <c r="F327" s="57">
        <f>ROWS($F$2:F327)</f>
        <v>326</v>
      </c>
      <c r="G327" s="57" t="str">
        <f>IF(ISNUMBER(SEARCH('Position Build'!$N$6,Table1[[#This Row],[Series]])),Table1[[#This Row],[Helper1]],"")</f>
        <v/>
      </c>
      <c r="H327" s="57" t="str">
        <f>IFERROR(SMALL($G$2:$G$4870,ROWS($G$2:G327)),"")</f>
        <v/>
      </c>
    </row>
    <row r="328" spans="1:8" ht="51.75" thickBot="1" x14ac:dyDescent="0.3">
      <c r="A328" s="50" t="s">
        <v>315</v>
      </c>
      <c r="B328" s="46" t="str">
        <f>Table1[[#This Row],[Series]]&amp;Table1[[#This Row],[Competency Name]]</f>
        <v>0170DECISIVENESS</v>
      </c>
      <c r="C328" s="46" t="str">
        <f>IF(RIGHT(Table1[[#This Row],[Occupational Series]],5)="SECCM","SECCM",IF(OR(RIGHT(Table1[[#This Row],[Occupational Series]],1)="A",RIGHT(Table1[[#This Row],[Occupational Series]],1)="B",RIGHT(Table1[[#This Row],[Occupational Series]],1)="C"),"0301",RIGHT(Table1[[#This Row],[Occupational Series]],4)))</f>
        <v>0170</v>
      </c>
      <c r="D328" s="50" t="s">
        <v>1009</v>
      </c>
      <c r="E328" s="51" t="s">
        <v>1010</v>
      </c>
      <c r="F328" s="57">
        <f>ROWS($F$2:F328)</f>
        <v>327</v>
      </c>
      <c r="G328" s="57" t="str">
        <f>IF(ISNUMBER(SEARCH('Position Build'!$N$6,Table1[[#This Row],[Series]])),Table1[[#This Row],[Helper1]],"")</f>
        <v/>
      </c>
      <c r="H328" s="57" t="str">
        <f>IFERROR(SMALL($G$2:$G$4870,ROWS($G$2:G328)),"")</f>
        <v/>
      </c>
    </row>
    <row r="329" spans="1:8" ht="15.75" thickBot="1" x14ac:dyDescent="0.3">
      <c r="A329" s="45" t="s">
        <v>315</v>
      </c>
      <c r="B329" s="46" t="str">
        <f>Table1[[#This Row],[Series]]&amp;Table1[[#This Row],[Competency Name]]</f>
        <v>0170READING AND INTERPRETING REGULATIONS</v>
      </c>
      <c r="C329" s="46" t="str">
        <f>IF(RIGHT(Table1[[#This Row],[Occupational Series]],5)="SECCM","SECCM",IF(OR(RIGHT(Table1[[#This Row],[Occupational Series]],1)="A",RIGHT(Table1[[#This Row],[Occupational Series]],1)="B",RIGHT(Table1[[#This Row],[Occupational Series]],1)="C"),"0301",RIGHT(Table1[[#This Row],[Occupational Series]],4)))</f>
        <v>0170</v>
      </c>
      <c r="D329" s="45" t="s">
        <v>1015</v>
      </c>
      <c r="E329" s="45" t="s">
        <v>1016</v>
      </c>
      <c r="F329" s="57">
        <f>ROWS($F$2:F329)</f>
        <v>328</v>
      </c>
      <c r="G329" s="57" t="str">
        <f>IF(ISNUMBER(SEARCH('Position Build'!$N$6,Table1[[#This Row],[Series]])),Table1[[#This Row],[Helper1]],"")</f>
        <v/>
      </c>
      <c r="H329" s="57" t="str">
        <f>IFERROR(SMALL($G$2:$G$4870,ROWS($G$2:G329)),"")</f>
        <v/>
      </c>
    </row>
    <row r="330" spans="1:8" ht="15.75" customHeight="1" thickBot="1" x14ac:dyDescent="0.3">
      <c r="A330" s="50" t="s">
        <v>315</v>
      </c>
      <c r="B330" s="46" t="str">
        <f>Table1[[#This Row],[Series]]&amp;Table1[[#This Row],[Competency Name]]</f>
        <v>0170SURVEYS AND DATA COLLECTION</v>
      </c>
      <c r="C330" s="46" t="str">
        <f>IF(RIGHT(Table1[[#This Row],[Occupational Series]],5)="SECCM","SECCM",IF(OR(RIGHT(Table1[[#This Row],[Occupational Series]],1)="A",RIGHT(Table1[[#This Row],[Occupational Series]],1)="B",RIGHT(Table1[[#This Row],[Occupational Series]],1)="C"),"0301",RIGHT(Table1[[#This Row],[Occupational Series]],4)))</f>
        <v>0170</v>
      </c>
      <c r="D330" s="50" t="s">
        <v>1031</v>
      </c>
      <c r="E330" s="51" t="s">
        <v>1032</v>
      </c>
      <c r="F330" s="57">
        <f>ROWS($F$2:F330)</f>
        <v>329</v>
      </c>
      <c r="G330" s="57" t="str">
        <f>IF(ISNUMBER(SEARCH('Position Build'!$N$6,Table1[[#This Row],[Series]])),Table1[[#This Row],[Helper1]],"")</f>
        <v/>
      </c>
      <c r="H330" s="57" t="str">
        <f>IFERROR(SMALL($G$2:$G$4870,ROWS($G$2:G330)),"")</f>
        <v/>
      </c>
    </row>
    <row r="331" spans="1:8" ht="15.75" thickBot="1" x14ac:dyDescent="0.3">
      <c r="A331" s="45" t="s">
        <v>315</v>
      </c>
      <c r="B331" s="46" t="str">
        <f>Table1[[#This Row],[Series]]&amp;Table1[[#This Row],[Competency Name]]</f>
        <v>0170RESEARCH AND ANALYSIS</v>
      </c>
      <c r="C331" s="46" t="str">
        <f>IF(RIGHT(Table1[[#This Row],[Occupational Series]],5)="SECCM","SECCM",IF(OR(RIGHT(Table1[[#This Row],[Occupational Series]],1)="A",RIGHT(Table1[[#This Row],[Occupational Series]],1)="B",RIGHT(Table1[[#This Row],[Occupational Series]],1)="C"),"0301",RIGHT(Table1[[#This Row],[Occupational Series]],4)))</f>
        <v>0170</v>
      </c>
      <c r="D331" s="45" t="s">
        <v>1195</v>
      </c>
      <c r="E331" s="45" t="s">
        <v>1196</v>
      </c>
      <c r="F331" s="57">
        <f>ROWS($F$2:F331)</f>
        <v>330</v>
      </c>
      <c r="G331" s="57" t="str">
        <f>IF(ISNUMBER(SEARCH('Position Build'!$N$6,Table1[[#This Row],[Series]])),Table1[[#This Row],[Helper1]],"")</f>
        <v/>
      </c>
      <c r="H331" s="57" t="str">
        <f>IFERROR(SMALL($G$2:$G$4870,ROWS($G$2:G331)),"")</f>
        <v/>
      </c>
    </row>
    <row r="332" spans="1:8" ht="15.75" customHeight="1" thickBot="1" x14ac:dyDescent="0.3">
      <c r="A332" s="50" t="s">
        <v>315</v>
      </c>
      <c r="B332" s="46" t="str">
        <f>Table1[[#This Row],[Series]]&amp;Table1[[#This Row],[Competency Name]]</f>
        <v>0170EDITING</v>
      </c>
      <c r="C332" s="46" t="str">
        <f>IF(RIGHT(Table1[[#This Row],[Occupational Series]],5)="SECCM","SECCM",IF(OR(RIGHT(Table1[[#This Row],[Occupational Series]],1)="A",RIGHT(Table1[[#This Row],[Occupational Series]],1)="B",RIGHT(Table1[[#This Row],[Occupational Series]],1)="C"),"0301",RIGHT(Table1[[#This Row],[Occupational Series]],4)))</f>
        <v>0170</v>
      </c>
      <c r="D332" s="50" t="s">
        <v>1639</v>
      </c>
      <c r="E332" s="51" t="s">
        <v>1640</v>
      </c>
      <c r="F332" s="57">
        <f>ROWS($F$2:F332)</f>
        <v>331</v>
      </c>
      <c r="G332" s="57" t="str">
        <f>IF(ISNUMBER(SEARCH('Position Build'!$N$6,Table1[[#This Row],[Series]])),Table1[[#This Row],[Helper1]],"")</f>
        <v/>
      </c>
      <c r="H332" s="57" t="str">
        <f>IFERROR(SMALL($G$2:$G$4870,ROWS($G$2:G332)),"")</f>
        <v/>
      </c>
    </row>
    <row r="333" spans="1:8" ht="26.25" thickBot="1" x14ac:dyDescent="0.3">
      <c r="A333" s="50" t="s">
        <v>328</v>
      </c>
      <c r="B333" s="46" t="str">
        <f>Table1[[#This Row],[Series]]&amp;Table1[[#This Row],[Competency Name]]</f>
        <v>0180INFORMATION MANAGEMENT</v>
      </c>
      <c r="C333" s="46" t="str">
        <f>IF(RIGHT(Table1[[#This Row],[Occupational Series]],5)="SECCM","SECCM",IF(OR(RIGHT(Table1[[#This Row],[Occupational Series]],1)="A",RIGHT(Table1[[#This Row],[Occupational Series]],1)="B",RIGHT(Table1[[#This Row],[Occupational Series]],1)="C"),"0301",RIGHT(Table1[[#This Row],[Occupational Series]],4)))</f>
        <v>0180</v>
      </c>
      <c r="D333" s="50" t="s">
        <v>311</v>
      </c>
      <c r="E333" s="51" t="s">
        <v>312</v>
      </c>
      <c r="F333" s="57">
        <f>ROWS($F$2:F333)</f>
        <v>332</v>
      </c>
      <c r="G333" s="57" t="str">
        <f>IF(ISNUMBER(SEARCH('Position Build'!$N$6,Table1[[#This Row],[Series]])),Table1[[#This Row],[Helper1]],"")</f>
        <v/>
      </c>
      <c r="H333" s="57" t="str">
        <f>IFERROR(SMALL($G$2:$G$4870,ROWS($G$2:G333)),"")</f>
        <v/>
      </c>
    </row>
    <row r="334" spans="1:8" ht="15.75" customHeight="1" thickBot="1" x14ac:dyDescent="0.3">
      <c r="A334" s="45" t="s">
        <v>328</v>
      </c>
      <c r="B334" s="46" t="str">
        <f>Table1[[#This Row],[Series]]&amp;Table1[[#This Row],[Competency Name]]</f>
        <v>0180PROJECT MANAGEMENT</v>
      </c>
      <c r="C334" s="46" t="str">
        <f>IF(RIGHT(Table1[[#This Row],[Occupational Series]],5)="SECCM","SECCM",IF(OR(RIGHT(Table1[[#This Row],[Occupational Series]],1)="A",RIGHT(Table1[[#This Row],[Occupational Series]],1)="B",RIGHT(Table1[[#This Row],[Occupational Series]],1)="C"),"0301",RIGHT(Table1[[#This Row],[Occupational Series]],4)))</f>
        <v>0180</v>
      </c>
      <c r="D334" s="45" t="s">
        <v>381</v>
      </c>
      <c r="E334" s="45" t="s">
        <v>382</v>
      </c>
      <c r="F334" s="57">
        <f>ROWS($F$2:F334)</f>
        <v>333</v>
      </c>
      <c r="G334" s="57" t="str">
        <f>IF(ISNUMBER(SEARCH('Position Build'!$N$6,Table1[[#This Row],[Series]])),Table1[[#This Row],[Helper1]],"")</f>
        <v/>
      </c>
      <c r="H334" s="57" t="str">
        <f>IFERROR(SMALL($G$2:$G$4870,ROWS($G$2:G334)),"")</f>
        <v/>
      </c>
    </row>
    <row r="335" spans="1:8" ht="15.75" thickBot="1" x14ac:dyDescent="0.3">
      <c r="A335" s="45" t="s">
        <v>328</v>
      </c>
      <c r="B335" s="46" t="str">
        <f>Table1[[#This Row],[Series]]&amp;Table1[[#This Row],[Competency Name]]</f>
        <v>0180PARTNERING</v>
      </c>
      <c r="C335" s="46" t="str">
        <f>IF(RIGHT(Table1[[#This Row],[Occupational Series]],5)="SECCM","SECCM",IF(OR(RIGHT(Table1[[#This Row],[Occupational Series]],1)="A",RIGHT(Table1[[#This Row],[Occupational Series]],1)="B",RIGHT(Table1[[#This Row],[Occupational Series]],1)="C"),"0301",RIGHT(Table1[[#This Row],[Occupational Series]],4)))</f>
        <v>0180</v>
      </c>
      <c r="D335" s="45" t="s">
        <v>491</v>
      </c>
      <c r="E335" s="45" t="s">
        <v>492</v>
      </c>
      <c r="F335" s="57">
        <f>ROWS($F$2:F335)</f>
        <v>334</v>
      </c>
      <c r="G335" s="57" t="str">
        <f>IF(ISNUMBER(SEARCH('Position Build'!$N$6,Table1[[#This Row],[Series]])),Table1[[#This Row],[Helper1]],"")</f>
        <v/>
      </c>
      <c r="H335" s="57" t="str">
        <f>IFERROR(SMALL($G$2:$G$4870,ROWS($G$2:G335)),"")</f>
        <v/>
      </c>
    </row>
    <row r="336" spans="1:8" ht="39" thickBot="1" x14ac:dyDescent="0.3">
      <c r="A336" s="50" t="s">
        <v>328</v>
      </c>
      <c r="B336" s="46" t="str">
        <f>Table1[[#This Row],[Series]]&amp;Table1[[#This Row],[Competency Name]]</f>
        <v>0180WRITTEN COMMUNICATION</v>
      </c>
      <c r="C336" s="46" t="str">
        <f>IF(RIGHT(Table1[[#This Row],[Occupational Series]],5)="SECCM","SECCM",IF(OR(RIGHT(Table1[[#This Row],[Occupational Series]],1)="A",RIGHT(Table1[[#This Row],[Occupational Series]],1)="B",RIGHT(Table1[[#This Row],[Occupational Series]],1)="C"),"0301",RIGHT(Table1[[#This Row],[Occupational Series]],4)))</f>
        <v>0180</v>
      </c>
      <c r="D336" s="50" t="s">
        <v>507</v>
      </c>
      <c r="E336" s="51" t="s">
        <v>508</v>
      </c>
      <c r="F336" s="57">
        <f>ROWS($F$2:F336)</f>
        <v>335</v>
      </c>
      <c r="G336" s="57" t="str">
        <f>IF(ISNUMBER(SEARCH('Position Build'!$N$6,Table1[[#This Row],[Series]])),Table1[[#This Row],[Helper1]],"")</f>
        <v/>
      </c>
      <c r="H336" s="57" t="str">
        <f>IFERROR(SMALL($G$2:$G$4870,ROWS($G$2:G336)),"")</f>
        <v/>
      </c>
    </row>
    <row r="337" spans="1:8" ht="39" thickBot="1" x14ac:dyDescent="0.3">
      <c r="A337" s="50" t="s">
        <v>328</v>
      </c>
      <c r="B337" s="46" t="str">
        <f>Table1[[#This Row],[Series]]&amp;Table1[[#This Row],[Competency Name]]</f>
        <v>0180ORAL COMMUNICATION</v>
      </c>
      <c r="C337" s="46" t="str">
        <f>IF(RIGHT(Table1[[#This Row],[Occupational Series]],5)="SECCM","SECCM",IF(OR(RIGHT(Table1[[#This Row],[Occupational Series]],1)="A",RIGHT(Table1[[#This Row],[Occupational Series]],1)="B",RIGHT(Table1[[#This Row],[Occupational Series]],1)="C"),"0301",RIGHT(Table1[[#This Row],[Occupational Series]],4)))</f>
        <v>0180</v>
      </c>
      <c r="D337" s="50" t="s">
        <v>537</v>
      </c>
      <c r="E337" s="51" t="s">
        <v>538</v>
      </c>
      <c r="F337" s="57">
        <f>ROWS($F$2:F337)</f>
        <v>336</v>
      </c>
      <c r="G337" s="57" t="str">
        <f>IF(ISNUMBER(SEARCH('Position Build'!$N$6,Table1[[#This Row],[Series]])),Table1[[#This Row],[Helper1]],"")</f>
        <v/>
      </c>
      <c r="H337" s="57" t="str">
        <f>IFERROR(SMALL($G$2:$G$4870,ROWS($G$2:G337)),"")</f>
        <v/>
      </c>
    </row>
    <row r="338" spans="1:8" ht="39" thickBot="1" x14ac:dyDescent="0.3">
      <c r="A338" s="50" t="s">
        <v>328</v>
      </c>
      <c r="B338" s="46" t="str">
        <f>Table1[[#This Row],[Series]]&amp;Table1[[#This Row],[Competency Name]]</f>
        <v>0180RESOURCE MANAGEMENT</v>
      </c>
      <c r="C338" s="46" t="str">
        <f>IF(RIGHT(Table1[[#This Row],[Occupational Series]],5)="SECCM","SECCM",IF(OR(RIGHT(Table1[[#This Row],[Occupational Series]],1)="A",RIGHT(Table1[[#This Row],[Occupational Series]],1)="B",RIGHT(Table1[[#This Row],[Occupational Series]],1)="C"),"0301",RIGHT(Table1[[#This Row],[Occupational Series]],4)))</f>
        <v>0180</v>
      </c>
      <c r="D338" s="50" t="s">
        <v>573</v>
      </c>
      <c r="E338" s="51" t="s">
        <v>574</v>
      </c>
      <c r="F338" s="57">
        <f>ROWS($F$2:F338)</f>
        <v>337</v>
      </c>
      <c r="G338" s="57" t="str">
        <f>IF(ISNUMBER(SEARCH('Position Build'!$N$6,Table1[[#This Row],[Series]])),Table1[[#This Row],[Helper1]],"")</f>
        <v/>
      </c>
      <c r="H338" s="57" t="str">
        <f>IFERROR(SMALL($G$2:$G$4870,ROWS($G$2:G338)),"")</f>
        <v/>
      </c>
    </row>
    <row r="339" spans="1:8" ht="64.5" thickBot="1" x14ac:dyDescent="0.3">
      <c r="A339" s="50" t="s">
        <v>328</v>
      </c>
      <c r="B339" s="46" t="str">
        <f>Table1[[#This Row],[Series]]&amp;Table1[[#This Row],[Competency Name]]</f>
        <v>0180ACCOUNTABILITY</v>
      </c>
      <c r="C339" s="46" t="str">
        <f>IF(RIGHT(Table1[[#This Row],[Occupational Series]],5)="SECCM","SECCM",IF(OR(RIGHT(Table1[[#This Row],[Occupational Series]],1)="A",RIGHT(Table1[[#This Row],[Occupational Series]],1)="B",RIGHT(Table1[[#This Row],[Occupational Series]],1)="C"),"0301",RIGHT(Table1[[#This Row],[Occupational Series]],4)))</f>
        <v>0180</v>
      </c>
      <c r="D339" s="50" t="s">
        <v>579</v>
      </c>
      <c r="E339" s="51" t="s">
        <v>580</v>
      </c>
      <c r="F339" s="57">
        <f>ROWS($F$2:F339)</f>
        <v>338</v>
      </c>
      <c r="G339" s="57" t="str">
        <f>IF(ISNUMBER(SEARCH('Position Build'!$N$6,Table1[[#This Row],[Series]])),Table1[[#This Row],[Helper1]],"")</f>
        <v/>
      </c>
      <c r="H339" s="57" t="str">
        <f>IFERROR(SMALL($G$2:$G$4870,ROWS($G$2:G339)),"")</f>
        <v/>
      </c>
    </row>
    <row r="340" spans="1:8" ht="39" thickBot="1" x14ac:dyDescent="0.3">
      <c r="A340" s="50" t="s">
        <v>328</v>
      </c>
      <c r="B340" s="46" t="str">
        <f>Table1[[#This Row],[Series]]&amp;Table1[[#This Row],[Competency Name]]</f>
        <v>0180DEVELOPING OTHERS</v>
      </c>
      <c r="C340" s="46" t="str">
        <f>IF(RIGHT(Table1[[#This Row],[Occupational Series]],5)="SECCM","SECCM",IF(OR(RIGHT(Table1[[#This Row],[Occupational Series]],1)="A",RIGHT(Table1[[#This Row],[Occupational Series]],1)="B",RIGHT(Table1[[#This Row],[Occupational Series]],1)="C"),"0301",RIGHT(Table1[[#This Row],[Occupational Series]],4)))</f>
        <v>0180</v>
      </c>
      <c r="D340" s="50" t="s">
        <v>585</v>
      </c>
      <c r="E340" s="51" t="s">
        <v>586</v>
      </c>
      <c r="F340" s="57">
        <f>ROWS($F$2:F340)</f>
        <v>339</v>
      </c>
      <c r="G340" s="57" t="str">
        <f>IF(ISNUMBER(SEARCH('Position Build'!$N$6,Table1[[#This Row],[Series]])),Table1[[#This Row],[Helper1]],"")</f>
        <v/>
      </c>
      <c r="H340" s="57" t="str">
        <f>IFERROR(SMALL($G$2:$G$4870,ROWS($G$2:G340)),"")</f>
        <v/>
      </c>
    </row>
    <row r="341" spans="1:8" ht="39" thickBot="1" x14ac:dyDescent="0.3">
      <c r="A341" s="50" t="s">
        <v>328</v>
      </c>
      <c r="B341" s="46" t="str">
        <f>Table1[[#This Row],[Series]]&amp;Table1[[#This Row],[Competency Name]]</f>
        <v>0180MANAGING HUMAN RESOURCES</v>
      </c>
      <c r="C341" s="46" t="str">
        <f>IF(RIGHT(Table1[[#This Row],[Occupational Series]],5)="SECCM","SECCM",IF(OR(RIGHT(Table1[[#This Row],[Occupational Series]],1)="A",RIGHT(Table1[[#This Row],[Occupational Series]],1)="B",RIGHT(Table1[[#This Row],[Occupational Series]],1)="C"),"0301",RIGHT(Table1[[#This Row],[Occupational Series]],4)))</f>
        <v>0180</v>
      </c>
      <c r="D341" s="50" t="s">
        <v>590</v>
      </c>
      <c r="E341" s="51" t="s">
        <v>591</v>
      </c>
      <c r="F341" s="57">
        <f>ROWS($F$2:F341)</f>
        <v>340</v>
      </c>
      <c r="G341" s="57" t="str">
        <f>IF(ISNUMBER(SEARCH('Position Build'!$N$6,Table1[[#This Row],[Series]])),Table1[[#This Row],[Helper1]],"")</f>
        <v/>
      </c>
      <c r="H341" s="57" t="str">
        <f>IFERROR(SMALL($G$2:$G$4870,ROWS($G$2:G341)),"")</f>
        <v/>
      </c>
    </row>
    <row r="342" spans="1:8" ht="51.75" thickBot="1" x14ac:dyDescent="0.3">
      <c r="A342" s="50" t="s">
        <v>328</v>
      </c>
      <c r="B342" s="46" t="str">
        <f>Table1[[#This Row],[Series]]&amp;Table1[[#This Row],[Competency Name]]</f>
        <v>0180PROBLEM SOLVING</v>
      </c>
      <c r="C342" s="46" t="str">
        <f>IF(RIGHT(Table1[[#This Row],[Occupational Series]],5)="SECCM","SECCM",IF(OR(RIGHT(Table1[[#This Row],[Occupational Series]],1)="A",RIGHT(Table1[[#This Row],[Occupational Series]],1)="B",RIGHT(Table1[[#This Row],[Occupational Series]],1)="C"),"0301",RIGHT(Table1[[#This Row],[Occupational Series]],4)))</f>
        <v>0180</v>
      </c>
      <c r="D342" s="50" t="s">
        <v>596</v>
      </c>
      <c r="E342" s="51" t="s">
        <v>597</v>
      </c>
      <c r="F342" s="57">
        <f>ROWS($F$2:F342)</f>
        <v>341</v>
      </c>
      <c r="G342" s="57" t="str">
        <f>IF(ISNUMBER(SEARCH('Position Build'!$N$6,Table1[[#This Row],[Series]])),Table1[[#This Row],[Helper1]],"")</f>
        <v/>
      </c>
      <c r="H342" s="57" t="str">
        <f>IFERROR(SMALL($G$2:$G$4870,ROWS($G$2:G342)),"")</f>
        <v/>
      </c>
    </row>
    <row r="343" spans="1:8" ht="15.75" thickBot="1" x14ac:dyDescent="0.3">
      <c r="A343" s="45" t="s">
        <v>328</v>
      </c>
      <c r="B343" s="46" t="str">
        <f>Table1[[#This Row],[Series]]&amp;Table1[[#This Row],[Competency Name]]</f>
        <v>0180CASE MANAGEMENT</v>
      </c>
      <c r="C343" s="46" t="str">
        <f>IF(RIGHT(Table1[[#This Row],[Occupational Series]],5)="SECCM","SECCM",IF(OR(RIGHT(Table1[[#This Row],[Occupational Series]],1)="A",RIGHT(Table1[[#This Row],[Occupational Series]],1)="B",RIGHT(Table1[[#This Row],[Occupational Series]],1)="C"),"0301",RIGHT(Table1[[#This Row],[Occupational Series]],4)))</f>
        <v>0180</v>
      </c>
      <c r="D343" s="45" t="s">
        <v>1037</v>
      </c>
      <c r="E343" s="45" t="s">
        <v>1038</v>
      </c>
      <c r="F343" s="57">
        <f>ROWS($F$2:F343)</f>
        <v>342</v>
      </c>
      <c r="G343" s="57" t="str">
        <f>IF(ISNUMBER(SEARCH('Position Build'!$N$6,Table1[[#This Row],[Series]])),Table1[[#This Row],[Helper1]],"")</f>
        <v/>
      </c>
      <c r="H343" s="57" t="str">
        <f>IFERROR(SMALL($G$2:$G$4870,ROWS($G$2:G343)),"")</f>
        <v/>
      </c>
    </row>
    <row r="344" spans="1:8" ht="26.25" thickBot="1" x14ac:dyDescent="0.3">
      <c r="A344" s="50" t="s">
        <v>328</v>
      </c>
      <c r="B344" s="46" t="str">
        <f>Table1[[#This Row],[Series]]&amp;Table1[[#This Row],[Competency Name]]</f>
        <v>0180COUNSELING</v>
      </c>
      <c r="C344" s="46" t="str">
        <f>IF(RIGHT(Table1[[#This Row],[Occupational Series]],5)="SECCM","SECCM",IF(OR(RIGHT(Table1[[#This Row],[Occupational Series]],1)="A",RIGHT(Table1[[#This Row],[Occupational Series]],1)="B",RIGHT(Table1[[#This Row],[Occupational Series]],1)="C"),"0301",RIGHT(Table1[[#This Row],[Occupational Series]],4)))</f>
        <v>0180</v>
      </c>
      <c r="D344" s="50" t="s">
        <v>1039</v>
      </c>
      <c r="E344" s="51" t="s">
        <v>1040</v>
      </c>
      <c r="F344" s="57">
        <f>ROWS($F$2:F344)</f>
        <v>343</v>
      </c>
      <c r="G344" s="57" t="str">
        <f>IF(ISNUMBER(SEARCH('Position Build'!$N$6,Table1[[#This Row],[Series]])),Table1[[#This Row],[Helper1]],"")</f>
        <v/>
      </c>
      <c r="H344" s="57" t="str">
        <f>IFERROR(SMALL($G$2:$G$4870,ROWS($G$2:G344)),"")</f>
        <v/>
      </c>
    </row>
    <row r="345" spans="1:8" ht="15.75" thickBot="1" x14ac:dyDescent="0.3">
      <c r="A345" s="45" t="s">
        <v>328</v>
      </c>
      <c r="B345" s="46" t="str">
        <f>Table1[[#This Row],[Series]]&amp;Table1[[#This Row],[Competency Name]]</f>
        <v>0180RESEARCH AND ANALYSIS</v>
      </c>
      <c r="C345" s="46" t="str">
        <f>IF(RIGHT(Table1[[#This Row],[Occupational Series]],5)="SECCM","SECCM",IF(OR(RIGHT(Table1[[#This Row],[Occupational Series]],1)="A",RIGHT(Table1[[#This Row],[Occupational Series]],1)="B",RIGHT(Table1[[#This Row],[Occupational Series]],1)="C"),"0301",RIGHT(Table1[[#This Row],[Occupational Series]],4)))</f>
        <v>0180</v>
      </c>
      <c r="D345" s="45" t="s">
        <v>1195</v>
      </c>
      <c r="E345" s="45" t="s">
        <v>1196</v>
      </c>
      <c r="F345" s="57">
        <f>ROWS($F$2:F345)</f>
        <v>344</v>
      </c>
      <c r="G345" s="57" t="str">
        <f>IF(ISNUMBER(SEARCH('Position Build'!$N$6,Table1[[#This Row],[Series]])),Table1[[#This Row],[Helper1]],"")</f>
        <v/>
      </c>
      <c r="H345" s="57" t="str">
        <f>IFERROR(SMALL($G$2:$G$4870,ROWS($G$2:G345)),"")</f>
        <v/>
      </c>
    </row>
    <row r="346" spans="1:8" ht="51.75" thickBot="1" x14ac:dyDescent="0.3">
      <c r="A346" s="50" t="s">
        <v>328</v>
      </c>
      <c r="B346" s="46" t="str">
        <f>Table1[[#This Row],[Series]]&amp;Table1[[#This Row],[Competency Name]]</f>
        <v>0180CLINICAL PSYCHOLOGY</v>
      </c>
      <c r="C346" s="46" t="str">
        <f>IF(RIGHT(Table1[[#This Row],[Occupational Series]],5)="SECCM","SECCM",IF(OR(RIGHT(Table1[[#This Row],[Occupational Series]],1)="A",RIGHT(Table1[[#This Row],[Occupational Series]],1)="B",RIGHT(Table1[[#This Row],[Occupational Series]],1)="C"),"0301",RIGHT(Table1[[#This Row],[Occupational Series]],4)))</f>
        <v>0180</v>
      </c>
      <c r="D346" s="50" t="s">
        <v>1476</v>
      </c>
      <c r="E346" s="51" t="s">
        <v>1477</v>
      </c>
      <c r="F346" s="57">
        <f>ROWS($F$2:F346)</f>
        <v>345</v>
      </c>
      <c r="G346" s="57" t="str">
        <f>IF(ISNUMBER(SEARCH('Position Build'!$N$6,Table1[[#This Row],[Series]])),Table1[[#This Row],[Helper1]],"")</f>
        <v/>
      </c>
      <c r="H346" s="57" t="str">
        <f>IFERROR(SMALL($G$2:$G$4870,ROWS($G$2:G346)),"")</f>
        <v/>
      </c>
    </row>
    <row r="347" spans="1:8" ht="15.75" thickBot="1" x14ac:dyDescent="0.3">
      <c r="A347" s="45" t="s">
        <v>430</v>
      </c>
      <c r="B347" s="46" t="str">
        <f>Table1[[#This Row],[Series]]&amp;Table1[[#This Row],[Competency Name]]</f>
        <v>0181CUSTOMER SERVICE</v>
      </c>
      <c r="C347" s="46" t="str">
        <f>IF(RIGHT(Table1[[#This Row],[Occupational Series]],5)="SECCM","SECCM",IF(OR(RIGHT(Table1[[#This Row],[Occupational Series]],1)="A",RIGHT(Table1[[#This Row],[Occupational Series]],1)="B",RIGHT(Table1[[#This Row],[Occupational Series]],1)="C"),"0301",RIGHT(Table1[[#This Row],[Occupational Series]],4)))</f>
        <v>0181</v>
      </c>
      <c r="D347" s="45" t="s">
        <v>418</v>
      </c>
      <c r="E347" s="45" t="s">
        <v>419</v>
      </c>
      <c r="F347" s="57">
        <f>ROWS($F$2:F347)</f>
        <v>346</v>
      </c>
      <c r="G347" s="57" t="str">
        <f>IF(ISNUMBER(SEARCH('Position Build'!$N$6,Table1[[#This Row],[Series]])),Table1[[#This Row],[Helper1]],"")</f>
        <v/>
      </c>
      <c r="H347" s="57" t="str">
        <f>IFERROR(SMALL($G$2:$G$4870,ROWS($G$2:G347)),"")</f>
        <v/>
      </c>
    </row>
    <row r="348" spans="1:8" ht="26.25" thickBot="1" x14ac:dyDescent="0.3">
      <c r="A348" s="50" t="s">
        <v>430</v>
      </c>
      <c r="B348" s="46" t="str">
        <f>Table1[[#This Row],[Series]]&amp;Table1[[#This Row],[Competency Name]]</f>
        <v>0181COMPUTER LITERACY</v>
      </c>
      <c r="C348" s="46" t="str">
        <f>IF(RIGHT(Table1[[#This Row],[Occupational Series]],5)="SECCM","SECCM",IF(OR(RIGHT(Table1[[#This Row],[Occupational Series]],1)="A",RIGHT(Table1[[#This Row],[Occupational Series]],1)="B",RIGHT(Table1[[#This Row],[Occupational Series]],1)="C"),"0301",RIGHT(Table1[[#This Row],[Occupational Series]],4)))</f>
        <v>0181</v>
      </c>
      <c r="D348" s="50" t="s">
        <v>456</v>
      </c>
      <c r="E348" s="51" t="s">
        <v>457</v>
      </c>
      <c r="F348" s="57">
        <f>ROWS($F$2:F348)</f>
        <v>347</v>
      </c>
      <c r="G348" s="57" t="str">
        <f>IF(ISNUMBER(SEARCH('Position Build'!$N$6,Table1[[#This Row],[Series]])),Table1[[#This Row],[Helper1]],"")</f>
        <v/>
      </c>
      <c r="H348" s="57" t="str">
        <f>IFERROR(SMALL($G$2:$G$4870,ROWS($G$2:G348)),"")</f>
        <v/>
      </c>
    </row>
    <row r="349" spans="1:8" ht="39" thickBot="1" x14ac:dyDescent="0.3">
      <c r="A349" s="50" t="s">
        <v>430</v>
      </c>
      <c r="B349" s="46" t="str">
        <f>Table1[[#This Row],[Series]]&amp;Table1[[#This Row],[Competency Name]]</f>
        <v>0181ORAL COMMUNICATION</v>
      </c>
      <c r="C349" s="46" t="str">
        <f>IF(RIGHT(Table1[[#This Row],[Occupational Series]],5)="SECCM","SECCM",IF(OR(RIGHT(Table1[[#This Row],[Occupational Series]],1)="A",RIGHT(Table1[[#This Row],[Occupational Series]],1)="B",RIGHT(Table1[[#This Row],[Occupational Series]],1)="C"),"0301",RIGHT(Table1[[#This Row],[Occupational Series]],4)))</f>
        <v>0181</v>
      </c>
      <c r="D349" s="50" t="s">
        <v>537</v>
      </c>
      <c r="E349" s="51" t="s">
        <v>538</v>
      </c>
      <c r="F349" s="57">
        <f>ROWS($F$2:F349)</f>
        <v>348</v>
      </c>
      <c r="G349" s="57" t="str">
        <f>IF(ISNUMBER(SEARCH('Position Build'!$N$6,Table1[[#This Row],[Series]])),Table1[[#This Row],[Helper1]],"")</f>
        <v/>
      </c>
      <c r="H349" s="57" t="str">
        <f>IFERROR(SMALL($G$2:$G$4870,ROWS($G$2:G349)),"")</f>
        <v/>
      </c>
    </row>
    <row r="350" spans="1:8" ht="39" thickBot="1" x14ac:dyDescent="0.3">
      <c r="A350" s="50" t="s">
        <v>430</v>
      </c>
      <c r="B350" s="46" t="str">
        <f>Table1[[#This Row],[Series]]&amp;Table1[[#This Row],[Competency Name]]</f>
        <v>0181CLERICAL SUPPORT FUNCTIONS</v>
      </c>
      <c r="C350" s="46" t="str">
        <f>IF(RIGHT(Table1[[#This Row],[Occupational Series]],5)="SECCM","SECCM",IF(OR(RIGHT(Table1[[#This Row],[Occupational Series]],1)="A",RIGHT(Table1[[#This Row],[Occupational Series]],1)="B",RIGHT(Table1[[#This Row],[Occupational Series]],1)="C"),"0301",RIGHT(Table1[[#This Row],[Occupational Series]],4)))</f>
        <v>0181</v>
      </c>
      <c r="D350" s="50" t="s">
        <v>993</v>
      </c>
      <c r="E350" s="51" t="s">
        <v>994</v>
      </c>
      <c r="F350" s="57">
        <f>ROWS($F$2:F350)</f>
        <v>349</v>
      </c>
      <c r="G350" s="57" t="str">
        <f>IF(ISNUMBER(SEARCH('Position Build'!$N$6,Table1[[#This Row],[Series]])),Table1[[#This Row],[Helper1]],"")</f>
        <v/>
      </c>
      <c r="H350" s="57" t="str">
        <f>IFERROR(SMALL($G$2:$G$4870,ROWS($G$2:G350)),"")</f>
        <v/>
      </c>
    </row>
    <row r="351" spans="1:8" ht="51.75" thickBot="1" x14ac:dyDescent="0.3">
      <c r="A351" s="50" t="s">
        <v>430</v>
      </c>
      <c r="B351" s="46" t="str">
        <f>Table1[[#This Row],[Series]]&amp;Table1[[#This Row],[Competency Name]]</f>
        <v>0181PSYCHOLOGY SUPPORT</v>
      </c>
      <c r="C351" s="46" t="str">
        <f>IF(RIGHT(Table1[[#This Row],[Occupational Series]],5)="SECCM","SECCM",IF(OR(RIGHT(Table1[[#This Row],[Occupational Series]],1)="A",RIGHT(Table1[[#This Row],[Occupational Series]],1)="B",RIGHT(Table1[[#This Row],[Occupational Series]],1)="C"),"0301",RIGHT(Table1[[#This Row],[Occupational Series]],4)))</f>
        <v>0181</v>
      </c>
      <c r="D351" s="50" t="s">
        <v>1910</v>
      </c>
      <c r="E351" s="51" t="s">
        <v>1911</v>
      </c>
      <c r="F351" s="57">
        <f>ROWS($F$2:F351)</f>
        <v>350</v>
      </c>
      <c r="G351" s="57" t="str">
        <f>IF(ISNUMBER(SEARCH('Position Build'!$N$6,Table1[[#This Row],[Series]])),Table1[[#This Row],[Helper1]],"")</f>
        <v/>
      </c>
      <c r="H351" s="57" t="str">
        <f>IFERROR(SMALL($G$2:$G$4870,ROWS($G$2:G351)),"")</f>
        <v/>
      </c>
    </row>
    <row r="352" spans="1:8" ht="26.25" thickBot="1" x14ac:dyDescent="0.3">
      <c r="A352" s="50" t="s">
        <v>348</v>
      </c>
      <c r="B352" s="46" t="str">
        <f>Table1[[#This Row],[Series]]&amp;Table1[[#This Row],[Competency Name]]</f>
        <v>0185INFORMATION MANAGEMENT</v>
      </c>
      <c r="C352" s="46" t="str">
        <f>IF(RIGHT(Table1[[#This Row],[Occupational Series]],5)="SECCM","SECCM",IF(OR(RIGHT(Table1[[#This Row],[Occupational Series]],1)="A",RIGHT(Table1[[#This Row],[Occupational Series]],1)="B",RIGHT(Table1[[#This Row],[Occupational Series]],1)="C"),"0301",RIGHT(Table1[[#This Row],[Occupational Series]],4)))</f>
        <v>0185</v>
      </c>
      <c r="D352" s="50" t="s">
        <v>311</v>
      </c>
      <c r="E352" s="51" t="s">
        <v>312</v>
      </c>
      <c r="F352" s="57">
        <f>ROWS($F$2:F352)</f>
        <v>351</v>
      </c>
      <c r="G352" s="57" t="str">
        <f>IF(ISNUMBER(SEARCH('Position Build'!$N$6,Table1[[#This Row],[Series]])),Table1[[#This Row],[Helper1]],"")</f>
        <v/>
      </c>
      <c r="H352" s="57" t="str">
        <f>IFERROR(SMALL($G$2:$G$4870,ROWS($G$2:G352)),"")</f>
        <v/>
      </c>
    </row>
    <row r="353" spans="1:8" ht="15.75" thickBot="1" x14ac:dyDescent="0.3">
      <c r="A353" s="45" t="s">
        <v>348</v>
      </c>
      <c r="B353" s="46" t="str">
        <f>Table1[[#This Row],[Series]]&amp;Table1[[#This Row],[Competency Name]]</f>
        <v>0185PARTNERING</v>
      </c>
      <c r="C353" s="46" t="str">
        <f>IF(RIGHT(Table1[[#This Row],[Occupational Series]],5)="SECCM","SECCM",IF(OR(RIGHT(Table1[[#This Row],[Occupational Series]],1)="A",RIGHT(Table1[[#This Row],[Occupational Series]],1)="B",RIGHT(Table1[[#This Row],[Occupational Series]],1)="C"),"0301",RIGHT(Table1[[#This Row],[Occupational Series]],4)))</f>
        <v>0185</v>
      </c>
      <c r="D353" s="45" t="s">
        <v>491</v>
      </c>
      <c r="E353" s="45" t="s">
        <v>492</v>
      </c>
      <c r="F353" s="57">
        <f>ROWS($F$2:F353)</f>
        <v>352</v>
      </c>
      <c r="G353" s="57" t="str">
        <f>IF(ISNUMBER(SEARCH('Position Build'!$N$6,Table1[[#This Row],[Series]])),Table1[[#This Row],[Helper1]],"")</f>
        <v/>
      </c>
      <c r="H353" s="57" t="str">
        <f>IFERROR(SMALL($G$2:$G$4870,ROWS($G$2:G353)),"")</f>
        <v/>
      </c>
    </row>
    <row r="354" spans="1:8" ht="39" thickBot="1" x14ac:dyDescent="0.3">
      <c r="A354" s="50" t="s">
        <v>348</v>
      </c>
      <c r="B354" s="46" t="str">
        <f>Table1[[#This Row],[Series]]&amp;Table1[[#This Row],[Competency Name]]</f>
        <v>0185WRITTEN COMMUNICATION</v>
      </c>
      <c r="C354" s="46" t="str">
        <f>IF(RIGHT(Table1[[#This Row],[Occupational Series]],5)="SECCM","SECCM",IF(OR(RIGHT(Table1[[#This Row],[Occupational Series]],1)="A",RIGHT(Table1[[#This Row],[Occupational Series]],1)="B",RIGHT(Table1[[#This Row],[Occupational Series]],1)="C"),"0301",RIGHT(Table1[[#This Row],[Occupational Series]],4)))</f>
        <v>0185</v>
      </c>
      <c r="D354" s="50" t="s">
        <v>507</v>
      </c>
      <c r="E354" s="51" t="s">
        <v>508</v>
      </c>
      <c r="F354" s="57">
        <f>ROWS($F$2:F354)</f>
        <v>353</v>
      </c>
      <c r="G354" s="57" t="str">
        <f>IF(ISNUMBER(SEARCH('Position Build'!$N$6,Table1[[#This Row],[Series]])),Table1[[#This Row],[Helper1]],"")</f>
        <v/>
      </c>
      <c r="H354" s="57" t="str">
        <f>IFERROR(SMALL($G$2:$G$4870,ROWS($G$2:G354)),"")</f>
        <v/>
      </c>
    </row>
    <row r="355" spans="1:8" ht="39" thickBot="1" x14ac:dyDescent="0.3">
      <c r="A355" s="50" t="s">
        <v>348</v>
      </c>
      <c r="B355" s="46" t="str">
        <f>Table1[[#This Row],[Series]]&amp;Table1[[#This Row],[Competency Name]]</f>
        <v>0185ORAL COMMUNICATION</v>
      </c>
      <c r="C355" s="46" t="str">
        <f>IF(RIGHT(Table1[[#This Row],[Occupational Series]],5)="SECCM","SECCM",IF(OR(RIGHT(Table1[[#This Row],[Occupational Series]],1)="A",RIGHT(Table1[[#This Row],[Occupational Series]],1)="B",RIGHT(Table1[[#This Row],[Occupational Series]],1)="C"),"0301",RIGHT(Table1[[#This Row],[Occupational Series]],4)))</f>
        <v>0185</v>
      </c>
      <c r="D355" s="50" t="s">
        <v>537</v>
      </c>
      <c r="E355" s="51" t="s">
        <v>538</v>
      </c>
      <c r="F355" s="57">
        <f>ROWS($F$2:F355)</f>
        <v>354</v>
      </c>
      <c r="G355" s="57" t="str">
        <f>IF(ISNUMBER(SEARCH('Position Build'!$N$6,Table1[[#This Row],[Series]])),Table1[[#This Row],[Helper1]],"")</f>
        <v/>
      </c>
      <c r="H355" s="57" t="str">
        <f>IFERROR(SMALL($G$2:$G$4870,ROWS($G$2:G355)),"")</f>
        <v/>
      </c>
    </row>
    <row r="356" spans="1:8" ht="64.5" thickBot="1" x14ac:dyDescent="0.3">
      <c r="A356" s="50" t="s">
        <v>348</v>
      </c>
      <c r="B356" s="46" t="str">
        <f>Table1[[#This Row],[Series]]&amp;Table1[[#This Row],[Competency Name]]</f>
        <v>0185ACCOUNTABILITY</v>
      </c>
      <c r="C356" s="46" t="str">
        <f>IF(RIGHT(Table1[[#This Row],[Occupational Series]],5)="SECCM","SECCM",IF(OR(RIGHT(Table1[[#This Row],[Occupational Series]],1)="A",RIGHT(Table1[[#This Row],[Occupational Series]],1)="B",RIGHT(Table1[[#This Row],[Occupational Series]],1)="C"),"0301",RIGHT(Table1[[#This Row],[Occupational Series]],4)))</f>
        <v>0185</v>
      </c>
      <c r="D356" s="50" t="s">
        <v>579</v>
      </c>
      <c r="E356" s="51" t="s">
        <v>580</v>
      </c>
      <c r="F356" s="57">
        <f>ROWS($F$2:F356)</f>
        <v>355</v>
      </c>
      <c r="G356" s="57" t="str">
        <f>IF(ISNUMBER(SEARCH('Position Build'!$N$6,Table1[[#This Row],[Series]])),Table1[[#This Row],[Helper1]],"")</f>
        <v/>
      </c>
      <c r="H356" s="57" t="str">
        <f>IFERROR(SMALL($G$2:$G$4870,ROWS($G$2:G356)),"")</f>
        <v/>
      </c>
    </row>
    <row r="357" spans="1:8" ht="39" thickBot="1" x14ac:dyDescent="0.3">
      <c r="A357" s="50" t="s">
        <v>348</v>
      </c>
      <c r="B357" s="46" t="str">
        <f>Table1[[#This Row],[Series]]&amp;Table1[[#This Row],[Competency Name]]</f>
        <v>0185DEVELOPING OTHERS</v>
      </c>
      <c r="C357" s="46" t="str">
        <f>IF(RIGHT(Table1[[#This Row],[Occupational Series]],5)="SECCM","SECCM",IF(OR(RIGHT(Table1[[#This Row],[Occupational Series]],1)="A",RIGHT(Table1[[#This Row],[Occupational Series]],1)="B",RIGHT(Table1[[#This Row],[Occupational Series]],1)="C"),"0301",RIGHT(Table1[[#This Row],[Occupational Series]],4)))</f>
        <v>0185</v>
      </c>
      <c r="D357" s="50" t="s">
        <v>585</v>
      </c>
      <c r="E357" s="51" t="s">
        <v>586</v>
      </c>
      <c r="F357" s="57">
        <f>ROWS($F$2:F357)</f>
        <v>356</v>
      </c>
      <c r="G357" s="57" t="str">
        <f>IF(ISNUMBER(SEARCH('Position Build'!$N$6,Table1[[#This Row],[Series]])),Table1[[#This Row],[Helper1]],"")</f>
        <v/>
      </c>
      <c r="H357" s="57" t="str">
        <f>IFERROR(SMALL($G$2:$G$4870,ROWS($G$2:G357)),"")</f>
        <v/>
      </c>
    </row>
    <row r="358" spans="1:8" ht="39" thickBot="1" x14ac:dyDescent="0.3">
      <c r="A358" s="50" t="s">
        <v>348</v>
      </c>
      <c r="B358" s="46" t="str">
        <f>Table1[[#This Row],[Series]]&amp;Table1[[#This Row],[Competency Name]]</f>
        <v>0185MANAGING HUMAN RESOURCES</v>
      </c>
      <c r="C358" s="46" t="str">
        <f>IF(RIGHT(Table1[[#This Row],[Occupational Series]],5)="SECCM","SECCM",IF(OR(RIGHT(Table1[[#This Row],[Occupational Series]],1)="A",RIGHT(Table1[[#This Row],[Occupational Series]],1)="B",RIGHT(Table1[[#This Row],[Occupational Series]],1)="C"),"0301",RIGHT(Table1[[#This Row],[Occupational Series]],4)))</f>
        <v>0185</v>
      </c>
      <c r="D358" s="50" t="s">
        <v>590</v>
      </c>
      <c r="E358" s="51" t="s">
        <v>591</v>
      </c>
      <c r="F358" s="57">
        <f>ROWS($F$2:F358)</f>
        <v>357</v>
      </c>
      <c r="G358" s="57" t="str">
        <f>IF(ISNUMBER(SEARCH('Position Build'!$N$6,Table1[[#This Row],[Series]])),Table1[[#This Row],[Helper1]],"")</f>
        <v/>
      </c>
      <c r="H358" s="57" t="str">
        <f>IFERROR(SMALL($G$2:$G$4870,ROWS($G$2:G358)),"")</f>
        <v/>
      </c>
    </row>
    <row r="359" spans="1:8" ht="51.75" thickBot="1" x14ac:dyDescent="0.3">
      <c r="A359" s="50" t="s">
        <v>348</v>
      </c>
      <c r="B359" s="46" t="str">
        <f>Table1[[#This Row],[Series]]&amp;Table1[[#This Row],[Competency Name]]</f>
        <v>0185PROBLEM SOLVING</v>
      </c>
      <c r="C359" s="46" t="str">
        <f>IF(RIGHT(Table1[[#This Row],[Occupational Series]],5)="SECCM","SECCM",IF(OR(RIGHT(Table1[[#This Row],[Occupational Series]],1)="A",RIGHT(Table1[[#This Row],[Occupational Series]],1)="B",RIGHT(Table1[[#This Row],[Occupational Series]],1)="C"),"0301",RIGHT(Table1[[#This Row],[Occupational Series]],4)))</f>
        <v>0185</v>
      </c>
      <c r="D359" s="50" t="s">
        <v>596</v>
      </c>
      <c r="E359" s="51" t="s">
        <v>597</v>
      </c>
      <c r="F359" s="57">
        <f>ROWS($F$2:F359)</f>
        <v>358</v>
      </c>
      <c r="G359" s="57" t="str">
        <f>IF(ISNUMBER(SEARCH('Position Build'!$N$6,Table1[[#This Row],[Series]])),Table1[[#This Row],[Helper1]],"")</f>
        <v/>
      </c>
      <c r="H359" s="57" t="str">
        <f>IFERROR(SMALL($G$2:$G$4870,ROWS($G$2:G359)),"")</f>
        <v/>
      </c>
    </row>
    <row r="360" spans="1:8" ht="15.75" thickBot="1" x14ac:dyDescent="0.3">
      <c r="A360" s="45" t="s">
        <v>348</v>
      </c>
      <c r="B360" s="46" t="str">
        <f>Table1[[#This Row],[Series]]&amp;Table1[[#This Row],[Competency Name]]</f>
        <v>0185CASE MANAGEMENT</v>
      </c>
      <c r="C360" s="46" t="str">
        <f>IF(RIGHT(Table1[[#This Row],[Occupational Series]],5)="SECCM","SECCM",IF(OR(RIGHT(Table1[[#This Row],[Occupational Series]],1)="A",RIGHT(Table1[[#This Row],[Occupational Series]],1)="B",RIGHT(Table1[[#This Row],[Occupational Series]],1)="C"),"0301",RIGHT(Table1[[#This Row],[Occupational Series]],4)))</f>
        <v>0185</v>
      </c>
      <c r="D360" s="45" t="s">
        <v>1037</v>
      </c>
      <c r="E360" s="45" t="s">
        <v>1038</v>
      </c>
      <c r="F360" s="57">
        <f>ROWS($F$2:F360)</f>
        <v>359</v>
      </c>
      <c r="G360" s="57" t="str">
        <f>IF(ISNUMBER(SEARCH('Position Build'!$N$6,Table1[[#This Row],[Series]])),Table1[[#This Row],[Helper1]],"")</f>
        <v/>
      </c>
      <c r="H360" s="57" t="str">
        <f>IFERROR(SMALL($G$2:$G$4870,ROWS($G$2:G360)),"")</f>
        <v/>
      </c>
    </row>
    <row r="361" spans="1:8" ht="26.25" thickBot="1" x14ac:dyDescent="0.3">
      <c r="A361" s="50" t="s">
        <v>348</v>
      </c>
      <c r="B361" s="46" t="str">
        <f>Table1[[#This Row],[Series]]&amp;Table1[[#This Row],[Competency Name]]</f>
        <v>0185COUNSELING</v>
      </c>
      <c r="C361" s="46" t="str">
        <f>IF(RIGHT(Table1[[#This Row],[Occupational Series]],5)="SECCM","SECCM",IF(OR(RIGHT(Table1[[#This Row],[Occupational Series]],1)="A",RIGHT(Table1[[#This Row],[Occupational Series]],1)="B",RIGHT(Table1[[#This Row],[Occupational Series]],1)="C"),"0301",RIGHT(Table1[[#This Row],[Occupational Series]],4)))</f>
        <v>0185</v>
      </c>
      <c r="D361" s="50" t="s">
        <v>1039</v>
      </c>
      <c r="E361" s="51" t="s">
        <v>1040</v>
      </c>
      <c r="F361" s="57">
        <f>ROWS($F$2:F361)</f>
        <v>360</v>
      </c>
      <c r="G361" s="57" t="str">
        <f>IF(ISNUMBER(SEARCH('Position Build'!$N$6,Table1[[#This Row],[Series]])),Table1[[#This Row],[Helper1]],"")</f>
        <v/>
      </c>
      <c r="H361" s="57" t="str">
        <f>IFERROR(SMALL($G$2:$G$4870,ROWS($G$2:G361)),"")</f>
        <v/>
      </c>
    </row>
    <row r="362" spans="1:8" ht="15.75" thickBot="1" x14ac:dyDescent="0.3">
      <c r="A362" s="45" t="s">
        <v>348</v>
      </c>
      <c r="B362" s="46" t="str">
        <f>Table1[[#This Row],[Series]]&amp;Table1[[#This Row],[Competency Name]]</f>
        <v>0185ASSESSMENT</v>
      </c>
      <c r="C362" s="46" t="str">
        <f>IF(RIGHT(Table1[[#This Row],[Occupational Series]],5)="SECCM","SECCM",IF(OR(RIGHT(Table1[[#This Row],[Occupational Series]],1)="A",RIGHT(Table1[[#This Row],[Occupational Series]],1)="B",RIGHT(Table1[[#This Row],[Occupational Series]],1)="C"),"0301",RIGHT(Table1[[#This Row],[Occupational Series]],4)))</f>
        <v>0185</v>
      </c>
      <c r="D362" s="45" t="s">
        <v>1153</v>
      </c>
      <c r="E362" s="45" t="s">
        <v>1154</v>
      </c>
      <c r="F362" s="57">
        <f>ROWS($F$2:F362)</f>
        <v>361</v>
      </c>
      <c r="G362" s="57" t="str">
        <f>IF(ISNUMBER(SEARCH('Position Build'!$N$6,Table1[[#This Row],[Series]])),Table1[[#This Row],[Helper1]],"")</f>
        <v/>
      </c>
      <c r="H362" s="57" t="str">
        <f>IFERROR(SMALL($G$2:$G$4870,ROWS($G$2:G362)),"")</f>
        <v/>
      </c>
    </row>
    <row r="363" spans="1:8" ht="26.25" thickBot="1" x14ac:dyDescent="0.3">
      <c r="A363" s="50" t="s">
        <v>348</v>
      </c>
      <c r="B363" s="46" t="str">
        <f>Table1[[#This Row],[Series]]&amp;Table1[[#This Row],[Competency Name]]</f>
        <v>0185TREATMENT PLANNING</v>
      </c>
      <c r="C363" s="46" t="str">
        <f>IF(RIGHT(Table1[[#This Row],[Occupational Series]],5)="SECCM","SECCM",IF(OR(RIGHT(Table1[[#This Row],[Occupational Series]],1)="A",RIGHT(Table1[[#This Row],[Occupational Series]],1)="B",RIGHT(Table1[[#This Row],[Occupational Series]],1)="C"),"0301",RIGHT(Table1[[#This Row],[Occupational Series]],4)))</f>
        <v>0185</v>
      </c>
      <c r="D363" s="50" t="s">
        <v>1155</v>
      </c>
      <c r="E363" s="51" t="s">
        <v>1156</v>
      </c>
      <c r="F363" s="57">
        <f>ROWS($F$2:F363)</f>
        <v>362</v>
      </c>
      <c r="G363" s="57" t="str">
        <f>IF(ISNUMBER(SEARCH('Position Build'!$N$6,Table1[[#This Row],[Series]])),Table1[[#This Row],[Helper1]],"")</f>
        <v/>
      </c>
      <c r="H363" s="57" t="str">
        <f>IFERROR(SMALL($G$2:$G$4870,ROWS($G$2:G363)),"")</f>
        <v/>
      </c>
    </row>
    <row r="364" spans="1:8" ht="26.25" thickBot="1" x14ac:dyDescent="0.3">
      <c r="A364" s="50" t="s">
        <v>364</v>
      </c>
      <c r="B364" s="46" t="str">
        <f>Table1[[#This Row],[Series]]&amp;Table1[[#This Row],[Competency Name]]</f>
        <v>0186INFORMATION MANAGEMENT</v>
      </c>
      <c r="C364" s="46" t="str">
        <f>IF(RIGHT(Table1[[#This Row],[Occupational Series]],5)="SECCM","SECCM",IF(OR(RIGHT(Table1[[#This Row],[Occupational Series]],1)="A",RIGHT(Table1[[#This Row],[Occupational Series]],1)="B",RIGHT(Table1[[#This Row],[Occupational Series]],1)="C"),"0301",RIGHT(Table1[[#This Row],[Occupational Series]],4)))</f>
        <v>0186</v>
      </c>
      <c r="D364" s="50" t="s">
        <v>311</v>
      </c>
      <c r="E364" s="51" t="s">
        <v>312</v>
      </c>
      <c r="F364" s="57">
        <f>ROWS($F$2:F364)</f>
        <v>363</v>
      </c>
      <c r="G364" s="57" t="str">
        <f>IF(ISNUMBER(SEARCH('Position Build'!$N$6,Table1[[#This Row],[Series]])),Table1[[#This Row],[Helper1]],"")</f>
        <v/>
      </c>
      <c r="H364" s="57" t="str">
        <f>IFERROR(SMALL($G$2:$G$4870,ROWS($G$2:G364)),"")</f>
        <v/>
      </c>
    </row>
    <row r="365" spans="1:8" ht="26.25" thickBot="1" x14ac:dyDescent="0.3">
      <c r="A365" s="50" t="s">
        <v>364</v>
      </c>
      <c r="B365" s="46" t="str">
        <f>Table1[[#This Row],[Series]]&amp;Table1[[#This Row],[Competency Name]]</f>
        <v>0186COMPUTER LITERACY</v>
      </c>
      <c r="C365" s="46" t="str">
        <f>IF(RIGHT(Table1[[#This Row],[Occupational Series]],5)="SECCM","SECCM",IF(OR(RIGHT(Table1[[#This Row],[Occupational Series]],1)="A",RIGHT(Table1[[#This Row],[Occupational Series]],1)="B",RIGHT(Table1[[#This Row],[Occupational Series]],1)="C"),"0301",RIGHT(Table1[[#This Row],[Occupational Series]],4)))</f>
        <v>0186</v>
      </c>
      <c r="D365" s="50" t="s">
        <v>456</v>
      </c>
      <c r="E365" s="51" t="s">
        <v>457</v>
      </c>
      <c r="F365" s="57">
        <f>ROWS($F$2:F365)</f>
        <v>364</v>
      </c>
      <c r="G365" s="57" t="str">
        <f>IF(ISNUMBER(SEARCH('Position Build'!$N$6,Table1[[#This Row],[Series]])),Table1[[#This Row],[Helper1]],"")</f>
        <v/>
      </c>
      <c r="H365" s="57" t="str">
        <f>IFERROR(SMALL($G$2:$G$4870,ROWS($G$2:G365)),"")</f>
        <v/>
      </c>
    </row>
    <row r="366" spans="1:8" ht="39" thickBot="1" x14ac:dyDescent="0.3">
      <c r="A366" s="50" t="s">
        <v>364</v>
      </c>
      <c r="B366" s="46" t="str">
        <f>Table1[[#This Row],[Series]]&amp;Table1[[#This Row],[Competency Name]]</f>
        <v>0186ORAL COMMUNICATION</v>
      </c>
      <c r="C366" s="46" t="str">
        <f>IF(RIGHT(Table1[[#This Row],[Occupational Series]],5)="SECCM","SECCM",IF(OR(RIGHT(Table1[[#This Row],[Occupational Series]],1)="A",RIGHT(Table1[[#This Row],[Occupational Series]],1)="B",RIGHT(Table1[[#This Row],[Occupational Series]],1)="C"),"0301",RIGHT(Table1[[#This Row],[Occupational Series]],4)))</f>
        <v>0186</v>
      </c>
      <c r="D366" s="50" t="s">
        <v>537</v>
      </c>
      <c r="E366" s="51" t="s">
        <v>538</v>
      </c>
      <c r="F366" s="57">
        <f>ROWS($F$2:F366)</f>
        <v>365</v>
      </c>
      <c r="G366" s="57" t="str">
        <f>IF(ISNUMBER(SEARCH('Position Build'!$N$6,Table1[[#This Row],[Series]])),Table1[[#This Row],[Helper1]],"")</f>
        <v/>
      </c>
      <c r="H366" s="57" t="str">
        <f>IFERROR(SMALL($G$2:$G$4870,ROWS($G$2:G366)),"")</f>
        <v/>
      </c>
    </row>
    <row r="367" spans="1:8" ht="39" thickBot="1" x14ac:dyDescent="0.3">
      <c r="A367" s="50" t="s">
        <v>364</v>
      </c>
      <c r="B367" s="46" t="str">
        <f>Table1[[#This Row],[Series]]&amp;Table1[[#This Row],[Competency Name]]</f>
        <v>0186CLERICAL SUPPORT FUNCTIONS</v>
      </c>
      <c r="C367" s="46" t="str">
        <f>IF(RIGHT(Table1[[#This Row],[Occupational Series]],5)="SECCM","SECCM",IF(OR(RIGHT(Table1[[#This Row],[Occupational Series]],1)="A",RIGHT(Table1[[#This Row],[Occupational Series]],1)="B",RIGHT(Table1[[#This Row],[Occupational Series]],1)="C"),"0301",RIGHT(Table1[[#This Row],[Occupational Series]],4)))</f>
        <v>0186</v>
      </c>
      <c r="D367" s="50" t="s">
        <v>993</v>
      </c>
      <c r="E367" s="51" t="s">
        <v>994</v>
      </c>
      <c r="F367" s="57">
        <f>ROWS($F$2:F367)</f>
        <v>366</v>
      </c>
      <c r="G367" s="57" t="str">
        <f>IF(ISNUMBER(SEARCH('Position Build'!$N$6,Table1[[#This Row],[Series]])),Table1[[#This Row],[Helper1]],"")</f>
        <v/>
      </c>
      <c r="H367" s="57" t="str">
        <f>IFERROR(SMALL($G$2:$G$4870,ROWS($G$2:G367)),"")</f>
        <v/>
      </c>
    </row>
    <row r="368" spans="1:8" ht="26.25" thickBot="1" x14ac:dyDescent="0.3">
      <c r="A368" s="50" t="s">
        <v>364</v>
      </c>
      <c r="B368" s="46" t="str">
        <f>Table1[[#This Row],[Series]]&amp;Table1[[#This Row],[Competency Name]]</f>
        <v>0186SOCIAL SERVICES</v>
      </c>
      <c r="C368" s="46" t="str">
        <f>IF(RIGHT(Table1[[#This Row],[Occupational Series]],5)="SECCM","SECCM",IF(OR(RIGHT(Table1[[#This Row],[Occupational Series]],1)="A",RIGHT(Table1[[#This Row],[Occupational Series]],1)="B",RIGHT(Table1[[#This Row],[Occupational Series]],1)="C"),"0301",RIGHT(Table1[[#This Row],[Occupational Series]],4)))</f>
        <v>0186</v>
      </c>
      <c r="D368" s="50" t="s">
        <v>1059</v>
      </c>
      <c r="E368" s="51" t="s">
        <v>1060</v>
      </c>
      <c r="F368" s="57">
        <f>ROWS($F$2:F368)</f>
        <v>367</v>
      </c>
      <c r="G368" s="57" t="str">
        <f>IF(ISNUMBER(SEARCH('Position Build'!$N$6,Table1[[#This Row],[Series]])),Table1[[#This Row],[Helper1]],"")</f>
        <v/>
      </c>
      <c r="H368" s="57" t="str">
        <f>IFERROR(SMALL($G$2:$G$4870,ROWS($G$2:G368)),"")</f>
        <v/>
      </c>
    </row>
    <row r="369" spans="1:8" ht="26.25" thickBot="1" x14ac:dyDescent="0.3">
      <c r="A369" s="50" t="s">
        <v>371</v>
      </c>
      <c r="B369" s="46" t="str">
        <f>Table1[[#This Row],[Series]]&amp;Table1[[#This Row],[Competency Name]]</f>
        <v>0187INFORMATION MANAGEMENT</v>
      </c>
      <c r="C369" s="46" t="str">
        <f>IF(RIGHT(Table1[[#This Row],[Occupational Series]],5)="SECCM","SECCM",IF(OR(RIGHT(Table1[[#This Row],[Occupational Series]],1)="A",RIGHT(Table1[[#This Row],[Occupational Series]],1)="B",RIGHT(Table1[[#This Row],[Occupational Series]],1)="C"),"0301",RIGHT(Table1[[#This Row],[Occupational Series]],4)))</f>
        <v>0187</v>
      </c>
      <c r="D369" s="50" t="s">
        <v>311</v>
      </c>
      <c r="E369" s="51" t="s">
        <v>312</v>
      </c>
      <c r="F369" s="57">
        <f>ROWS($F$2:F369)</f>
        <v>368</v>
      </c>
      <c r="G369" s="57" t="str">
        <f>IF(ISNUMBER(SEARCH('Position Build'!$N$6,Table1[[#This Row],[Series]])),Table1[[#This Row],[Helper1]],"")</f>
        <v/>
      </c>
      <c r="H369" s="57" t="str">
        <f>IFERROR(SMALL($G$2:$G$4870,ROWS($G$2:G369)),"")</f>
        <v/>
      </c>
    </row>
    <row r="370" spans="1:8" ht="39" thickBot="1" x14ac:dyDescent="0.3">
      <c r="A370" s="50" t="s">
        <v>371</v>
      </c>
      <c r="B370" s="46" t="str">
        <f>Table1[[#This Row],[Series]]&amp;Table1[[#This Row],[Competency Name]]</f>
        <v>0187WRITTEN COMMUNICATION</v>
      </c>
      <c r="C370" s="46" t="str">
        <f>IF(RIGHT(Table1[[#This Row],[Occupational Series]],5)="SECCM","SECCM",IF(OR(RIGHT(Table1[[#This Row],[Occupational Series]],1)="A",RIGHT(Table1[[#This Row],[Occupational Series]],1)="B",RIGHT(Table1[[#This Row],[Occupational Series]],1)="C"),"0301",RIGHT(Table1[[#This Row],[Occupational Series]],4)))</f>
        <v>0187</v>
      </c>
      <c r="D370" s="50" t="s">
        <v>507</v>
      </c>
      <c r="E370" s="51" t="s">
        <v>508</v>
      </c>
      <c r="F370" s="57">
        <f>ROWS($F$2:F370)</f>
        <v>369</v>
      </c>
      <c r="G370" s="57" t="str">
        <f>IF(ISNUMBER(SEARCH('Position Build'!$N$6,Table1[[#This Row],[Series]])),Table1[[#This Row],[Helper1]],"")</f>
        <v/>
      </c>
      <c r="H370" s="57" t="str">
        <f>IFERROR(SMALL($G$2:$G$4870,ROWS($G$2:G370)),"")</f>
        <v/>
      </c>
    </row>
    <row r="371" spans="1:8" ht="39" thickBot="1" x14ac:dyDescent="0.3">
      <c r="A371" s="50" t="s">
        <v>371</v>
      </c>
      <c r="B371" s="46" t="str">
        <f>Table1[[#This Row],[Series]]&amp;Table1[[#This Row],[Competency Name]]</f>
        <v>0187ORAL COMMUNICATION</v>
      </c>
      <c r="C371" s="46" t="str">
        <f>IF(RIGHT(Table1[[#This Row],[Occupational Series]],5)="SECCM","SECCM",IF(OR(RIGHT(Table1[[#This Row],[Occupational Series]],1)="A",RIGHT(Table1[[#This Row],[Occupational Series]],1)="B",RIGHT(Table1[[#This Row],[Occupational Series]],1)="C"),"0301",RIGHT(Table1[[#This Row],[Occupational Series]],4)))</f>
        <v>0187</v>
      </c>
      <c r="D371" s="50" t="s">
        <v>537</v>
      </c>
      <c r="E371" s="51" t="s">
        <v>538</v>
      </c>
      <c r="F371" s="57">
        <f>ROWS($F$2:F371)</f>
        <v>370</v>
      </c>
      <c r="G371" s="57" t="str">
        <f>IF(ISNUMBER(SEARCH('Position Build'!$N$6,Table1[[#This Row],[Series]])),Table1[[#This Row],[Helper1]],"")</f>
        <v/>
      </c>
      <c r="H371" s="57" t="str">
        <f>IFERROR(SMALL($G$2:$G$4870,ROWS($G$2:G371)),"")</f>
        <v/>
      </c>
    </row>
    <row r="372" spans="1:8" ht="15.75" thickBot="1" x14ac:dyDescent="0.3">
      <c r="A372" s="45" t="s">
        <v>371</v>
      </c>
      <c r="B372" s="46" t="str">
        <f>Table1[[#This Row],[Series]]&amp;Table1[[#This Row],[Competency Name]]</f>
        <v>0187ADMINISTRATION AND MANAGEMENT</v>
      </c>
      <c r="C372" s="46" t="str">
        <f>IF(RIGHT(Table1[[#This Row],[Occupational Series]],5)="SECCM","SECCM",IF(OR(RIGHT(Table1[[#This Row],[Occupational Series]],1)="A",RIGHT(Table1[[#This Row],[Occupational Series]],1)="B",RIGHT(Table1[[#This Row],[Occupational Series]],1)="C"),"0301",RIGHT(Table1[[#This Row],[Occupational Series]],4)))</f>
        <v>0187</v>
      </c>
      <c r="D372" s="45" t="s">
        <v>560</v>
      </c>
      <c r="E372" s="45" t="s">
        <v>561</v>
      </c>
      <c r="F372" s="57">
        <f>ROWS($F$2:F372)</f>
        <v>371</v>
      </c>
      <c r="G372" s="57" t="str">
        <f>IF(ISNUMBER(SEARCH('Position Build'!$N$6,Table1[[#This Row],[Series]])),Table1[[#This Row],[Helper1]],"")</f>
        <v/>
      </c>
      <c r="H372" s="57" t="str">
        <f>IFERROR(SMALL($G$2:$G$4870,ROWS($G$2:G372)),"")</f>
        <v/>
      </c>
    </row>
    <row r="373" spans="1:8" ht="51.75" thickBot="1" x14ac:dyDescent="0.3">
      <c r="A373" s="50" t="s">
        <v>371</v>
      </c>
      <c r="B373" s="46" t="str">
        <f>Table1[[#This Row],[Series]]&amp;Table1[[#This Row],[Competency Name]]</f>
        <v>0187PROBLEM SOLVING</v>
      </c>
      <c r="C373" s="46" t="str">
        <f>IF(RIGHT(Table1[[#This Row],[Occupational Series]],5)="SECCM","SECCM",IF(OR(RIGHT(Table1[[#This Row],[Occupational Series]],1)="A",RIGHT(Table1[[#This Row],[Occupational Series]],1)="B",RIGHT(Table1[[#This Row],[Occupational Series]],1)="C"),"0301",RIGHT(Table1[[#This Row],[Occupational Series]],4)))</f>
        <v>0187</v>
      </c>
      <c r="D373" s="50" t="s">
        <v>596</v>
      </c>
      <c r="E373" s="51" t="s">
        <v>597</v>
      </c>
      <c r="F373" s="57">
        <f>ROWS($F$2:F373)</f>
        <v>372</v>
      </c>
      <c r="G373" s="57" t="str">
        <f>IF(ISNUMBER(SEARCH('Position Build'!$N$6,Table1[[#This Row],[Series]])),Table1[[#This Row],[Helper1]],"")</f>
        <v/>
      </c>
      <c r="H373" s="57" t="str">
        <f>IFERROR(SMALL($G$2:$G$4870,ROWS($G$2:G373)),"")</f>
        <v/>
      </c>
    </row>
    <row r="374" spans="1:8" ht="26.25" thickBot="1" x14ac:dyDescent="0.3">
      <c r="A374" s="50" t="s">
        <v>371</v>
      </c>
      <c r="B374" s="46" t="str">
        <f>Table1[[#This Row],[Series]]&amp;Table1[[#This Row],[Competency Name]]</f>
        <v>0187SOCIAL SERVICES</v>
      </c>
      <c r="C374" s="46" t="str">
        <f>IF(RIGHT(Table1[[#This Row],[Occupational Series]],5)="SECCM","SECCM",IF(OR(RIGHT(Table1[[#This Row],[Occupational Series]],1)="A",RIGHT(Table1[[#This Row],[Occupational Series]],1)="B",RIGHT(Table1[[#This Row],[Occupational Series]],1)="C"),"0301",RIGHT(Table1[[#This Row],[Occupational Series]],4)))</f>
        <v>0187</v>
      </c>
      <c r="D374" s="50" t="s">
        <v>1059</v>
      </c>
      <c r="E374" s="51" t="s">
        <v>1060</v>
      </c>
      <c r="F374" s="57">
        <f>ROWS($F$2:F374)</f>
        <v>373</v>
      </c>
      <c r="G374" s="57" t="str">
        <f>IF(ISNUMBER(SEARCH('Position Build'!$N$6,Table1[[#This Row],[Series]])),Table1[[#This Row],[Helper1]],"")</f>
        <v/>
      </c>
      <c r="H374" s="57" t="str">
        <f>IFERROR(SMALL($G$2:$G$4870,ROWS($G$2:G374)),"")</f>
        <v/>
      </c>
    </row>
    <row r="375" spans="1:8" ht="51.75" thickBot="1" x14ac:dyDescent="0.3">
      <c r="A375" s="50" t="s">
        <v>443</v>
      </c>
      <c r="B375" s="46" t="str">
        <f>Table1[[#This Row],[Series]]&amp;Table1[[#This Row],[Competency Name]]</f>
        <v>0188FINANCIAL MANAGEMENT</v>
      </c>
      <c r="C375" s="46" t="str">
        <f>IF(RIGHT(Table1[[#This Row],[Occupational Series]],5)="SECCM","SECCM",IF(OR(RIGHT(Table1[[#This Row],[Occupational Series]],1)="A",RIGHT(Table1[[#This Row],[Occupational Series]],1)="B",RIGHT(Table1[[#This Row],[Occupational Series]],1)="C"),"0301",RIGHT(Table1[[#This Row],[Occupational Series]],4)))</f>
        <v>0188</v>
      </c>
      <c r="D375" s="50" t="s">
        <v>438</v>
      </c>
      <c r="E375" s="51" t="s">
        <v>439</v>
      </c>
      <c r="F375" s="57">
        <f>ROWS($F$2:F375)</f>
        <v>374</v>
      </c>
      <c r="G375" s="57" t="str">
        <f>IF(ISNUMBER(SEARCH('Position Build'!$N$6,Table1[[#This Row],[Series]])),Table1[[#This Row],[Helper1]],"")</f>
        <v/>
      </c>
      <c r="H375" s="57" t="str">
        <f>IFERROR(SMALL($G$2:$G$4870,ROWS($G$2:G375)),"")</f>
        <v/>
      </c>
    </row>
    <row r="376" spans="1:8" ht="39" thickBot="1" x14ac:dyDescent="0.3">
      <c r="A376" s="50" t="s">
        <v>443</v>
      </c>
      <c r="B376" s="46" t="str">
        <f>Table1[[#This Row],[Series]]&amp;Table1[[#This Row],[Competency Name]]</f>
        <v>0188ORAL COMMUNICATION</v>
      </c>
      <c r="C376" s="46" t="str">
        <f>IF(RIGHT(Table1[[#This Row],[Occupational Series]],5)="SECCM","SECCM",IF(OR(RIGHT(Table1[[#This Row],[Occupational Series]],1)="A",RIGHT(Table1[[#This Row],[Occupational Series]],1)="B",RIGHT(Table1[[#This Row],[Occupational Series]],1)="C"),"0301",RIGHT(Table1[[#This Row],[Occupational Series]],4)))</f>
        <v>0188</v>
      </c>
      <c r="D376" s="50" t="s">
        <v>537</v>
      </c>
      <c r="E376" s="51" t="s">
        <v>538</v>
      </c>
      <c r="F376" s="57">
        <f>ROWS($F$2:F376)</f>
        <v>375</v>
      </c>
      <c r="G376" s="57" t="str">
        <f>IF(ISNUMBER(SEARCH('Position Build'!$N$6,Table1[[#This Row],[Series]])),Table1[[#This Row],[Helper1]],"")</f>
        <v/>
      </c>
      <c r="H376" s="57" t="str">
        <f>IFERROR(SMALL($G$2:$G$4870,ROWS($G$2:G376)),"")</f>
        <v/>
      </c>
    </row>
    <row r="377" spans="1:8" ht="15.75" thickBot="1" x14ac:dyDescent="0.3">
      <c r="A377" s="45" t="s">
        <v>443</v>
      </c>
      <c r="B377" s="46" t="str">
        <f>Table1[[#This Row],[Series]]&amp;Table1[[#This Row],[Competency Name]]</f>
        <v>0188ADMINISTRATION AND MANAGEMENT</v>
      </c>
      <c r="C377" s="46" t="str">
        <f>IF(RIGHT(Table1[[#This Row],[Occupational Series]],5)="SECCM","SECCM",IF(OR(RIGHT(Table1[[#This Row],[Occupational Series]],1)="A",RIGHT(Table1[[#This Row],[Occupational Series]],1)="B",RIGHT(Table1[[#This Row],[Occupational Series]],1)="C"),"0301",RIGHT(Table1[[#This Row],[Occupational Series]],4)))</f>
        <v>0188</v>
      </c>
      <c r="D377" s="45" t="s">
        <v>560</v>
      </c>
      <c r="E377" s="45" t="s">
        <v>561</v>
      </c>
      <c r="F377" s="57">
        <f>ROWS($F$2:F377)</f>
        <v>376</v>
      </c>
      <c r="G377" s="57" t="str">
        <f>IF(ISNUMBER(SEARCH('Position Build'!$N$6,Table1[[#This Row],[Series]])),Table1[[#This Row],[Helper1]],"")</f>
        <v/>
      </c>
      <c r="H377" s="57" t="str">
        <f>IFERROR(SMALL($G$2:$G$4870,ROWS($G$2:G377)),"")</f>
        <v/>
      </c>
    </row>
    <row r="378" spans="1:8" ht="39" thickBot="1" x14ac:dyDescent="0.3">
      <c r="A378" s="50" t="s">
        <v>443</v>
      </c>
      <c r="B378" s="46" t="str">
        <f>Table1[[#This Row],[Series]]&amp;Table1[[#This Row],[Competency Name]]</f>
        <v>0188RESOURCE MANAGEMENT</v>
      </c>
      <c r="C378" s="46" t="str">
        <f>IF(RIGHT(Table1[[#This Row],[Occupational Series]],5)="SECCM","SECCM",IF(OR(RIGHT(Table1[[#This Row],[Occupational Series]],1)="A",RIGHT(Table1[[#This Row],[Occupational Series]],1)="B",RIGHT(Table1[[#This Row],[Occupational Series]],1)="C"),"0301",RIGHT(Table1[[#This Row],[Occupational Series]],4)))</f>
        <v>0188</v>
      </c>
      <c r="D378" s="50" t="s">
        <v>573</v>
      </c>
      <c r="E378" s="51" t="s">
        <v>574</v>
      </c>
      <c r="F378" s="57">
        <f>ROWS($F$2:F378)</f>
        <v>377</v>
      </c>
      <c r="G378" s="57" t="str">
        <f>IF(ISNUMBER(SEARCH('Position Build'!$N$6,Table1[[#This Row],[Series]])),Table1[[#This Row],[Helper1]],"")</f>
        <v/>
      </c>
      <c r="H378" s="57" t="str">
        <f>IFERROR(SMALL($G$2:$G$4870,ROWS($G$2:G378)),"")</f>
        <v/>
      </c>
    </row>
    <row r="379" spans="1:8" ht="64.5" thickBot="1" x14ac:dyDescent="0.3">
      <c r="A379" s="50" t="s">
        <v>443</v>
      </c>
      <c r="B379" s="46" t="str">
        <f>Table1[[#This Row],[Series]]&amp;Table1[[#This Row],[Competency Name]]</f>
        <v>0188ACCOUNTABILITY</v>
      </c>
      <c r="C379" s="46" t="str">
        <f>IF(RIGHT(Table1[[#This Row],[Occupational Series]],5)="SECCM","SECCM",IF(OR(RIGHT(Table1[[#This Row],[Occupational Series]],1)="A",RIGHT(Table1[[#This Row],[Occupational Series]],1)="B",RIGHT(Table1[[#This Row],[Occupational Series]],1)="C"),"0301",RIGHT(Table1[[#This Row],[Occupational Series]],4)))</f>
        <v>0188</v>
      </c>
      <c r="D379" s="50" t="s">
        <v>579</v>
      </c>
      <c r="E379" s="51" t="s">
        <v>580</v>
      </c>
      <c r="F379" s="57">
        <f>ROWS($F$2:F379)</f>
        <v>378</v>
      </c>
      <c r="G379" s="57" t="str">
        <f>IF(ISNUMBER(SEARCH('Position Build'!$N$6,Table1[[#This Row],[Series]])),Table1[[#This Row],[Helper1]],"")</f>
        <v/>
      </c>
      <c r="H379" s="57" t="str">
        <f>IFERROR(SMALL($G$2:$G$4870,ROWS($G$2:G379)),"")</f>
        <v/>
      </c>
    </row>
    <row r="380" spans="1:8" ht="39" thickBot="1" x14ac:dyDescent="0.3">
      <c r="A380" s="50" t="s">
        <v>443</v>
      </c>
      <c r="B380" s="46" t="str">
        <f>Table1[[#This Row],[Series]]&amp;Table1[[#This Row],[Competency Name]]</f>
        <v>0188DEVELOPING OTHERS</v>
      </c>
      <c r="C380" s="46" t="str">
        <f>IF(RIGHT(Table1[[#This Row],[Occupational Series]],5)="SECCM","SECCM",IF(OR(RIGHT(Table1[[#This Row],[Occupational Series]],1)="A",RIGHT(Table1[[#This Row],[Occupational Series]],1)="B",RIGHT(Table1[[#This Row],[Occupational Series]],1)="C"),"0301",RIGHT(Table1[[#This Row],[Occupational Series]],4)))</f>
        <v>0188</v>
      </c>
      <c r="D380" s="50" t="s">
        <v>585</v>
      </c>
      <c r="E380" s="51" t="s">
        <v>586</v>
      </c>
      <c r="F380" s="57">
        <f>ROWS($F$2:F380)</f>
        <v>379</v>
      </c>
      <c r="G380" s="57" t="str">
        <f>IF(ISNUMBER(SEARCH('Position Build'!$N$6,Table1[[#This Row],[Series]])),Table1[[#This Row],[Helper1]],"")</f>
        <v/>
      </c>
      <c r="H380" s="57" t="str">
        <f>IFERROR(SMALL($G$2:$G$4870,ROWS($G$2:G380)),"")</f>
        <v/>
      </c>
    </row>
    <row r="381" spans="1:8" ht="39" thickBot="1" x14ac:dyDescent="0.3">
      <c r="A381" s="50" t="s">
        <v>443</v>
      </c>
      <c r="B381" s="46" t="str">
        <f>Table1[[#This Row],[Series]]&amp;Table1[[#This Row],[Competency Name]]</f>
        <v>0188MANAGING HUMAN RESOURCES</v>
      </c>
      <c r="C381" s="46" t="str">
        <f>IF(RIGHT(Table1[[#This Row],[Occupational Series]],5)="SECCM","SECCM",IF(OR(RIGHT(Table1[[#This Row],[Occupational Series]],1)="A",RIGHT(Table1[[#This Row],[Occupational Series]],1)="B",RIGHT(Table1[[#This Row],[Occupational Series]],1)="C"),"0301",RIGHT(Table1[[#This Row],[Occupational Series]],4)))</f>
        <v>0188</v>
      </c>
      <c r="D381" s="50" t="s">
        <v>590</v>
      </c>
      <c r="E381" s="51" t="s">
        <v>591</v>
      </c>
      <c r="F381" s="57">
        <f>ROWS($F$2:F381)</f>
        <v>380</v>
      </c>
      <c r="G381" s="57" t="str">
        <f>IF(ISNUMBER(SEARCH('Position Build'!$N$6,Table1[[#This Row],[Series]])),Table1[[#This Row],[Helper1]],"")</f>
        <v/>
      </c>
      <c r="H381" s="57" t="str">
        <f>IFERROR(SMALL($G$2:$G$4870,ROWS($G$2:G381)),"")</f>
        <v/>
      </c>
    </row>
    <row r="382" spans="1:8" ht="39" thickBot="1" x14ac:dyDescent="0.3">
      <c r="A382" s="50" t="s">
        <v>443</v>
      </c>
      <c r="B382" s="46" t="str">
        <f>Table1[[#This Row],[Series]]&amp;Table1[[#This Row],[Competency Name]]</f>
        <v>0188ANALYTICAL TECHNIQUES</v>
      </c>
      <c r="C382" s="46" t="str">
        <f>IF(RIGHT(Table1[[#This Row],[Occupational Series]],5)="SECCM","SECCM",IF(OR(RIGHT(Table1[[#This Row],[Occupational Series]],1)="A",RIGHT(Table1[[#This Row],[Occupational Series]],1)="B",RIGHT(Table1[[#This Row],[Occupational Series]],1)="C"),"0301",RIGHT(Table1[[#This Row],[Occupational Series]],4)))</f>
        <v>0188</v>
      </c>
      <c r="D382" s="50" t="s">
        <v>1131</v>
      </c>
      <c r="E382" s="51" t="s">
        <v>1132</v>
      </c>
      <c r="F382" s="57">
        <f>ROWS($F$2:F382)</f>
        <v>381</v>
      </c>
      <c r="G382" s="57" t="str">
        <f>IF(ISNUMBER(SEARCH('Position Build'!$N$6,Table1[[#This Row],[Series]])),Table1[[#This Row],[Helper1]],"")</f>
        <v/>
      </c>
      <c r="H382" s="57" t="str">
        <f>IFERROR(SMALL($G$2:$G$4870,ROWS($G$2:G382)),"")</f>
        <v/>
      </c>
    </row>
    <row r="383" spans="1:8" ht="15.75" thickBot="1" x14ac:dyDescent="0.3">
      <c r="A383" s="45" t="s">
        <v>443</v>
      </c>
      <c r="B383" s="46" t="str">
        <f>Table1[[#This Row],[Series]]&amp;Table1[[#This Row],[Competency Name]]</f>
        <v>0188COMMUNICATIONS AND MEDIA</v>
      </c>
      <c r="C383" s="46" t="str">
        <f>IF(RIGHT(Table1[[#This Row],[Occupational Series]],5)="SECCM","SECCM",IF(OR(RIGHT(Table1[[#This Row],[Occupational Series]],1)="A",RIGHT(Table1[[#This Row],[Occupational Series]],1)="B",RIGHT(Table1[[#This Row],[Occupational Series]],1)="C"),"0301",RIGHT(Table1[[#This Row],[Occupational Series]],4)))</f>
        <v>0188</v>
      </c>
      <c r="D383" s="45" t="s">
        <v>1501</v>
      </c>
      <c r="E383" s="45" t="s">
        <v>1502</v>
      </c>
      <c r="F383" s="57">
        <f>ROWS($F$2:F383)</f>
        <v>382</v>
      </c>
      <c r="G383" s="57" t="str">
        <f>IF(ISNUMBER(SEARCH('Position Build'!$N$6,Table1[[#This Row],[Series]])),Table1[[#This Row],[Helper1]],"")</f>
        <v/>
      </c>
      <c r="H383" s="57" t="str">
        <f>IFERROR(SMALL($G$2:$G$4870,ROWS($G$2:G383)),"")</f>
        <v/>
      </c>
    </row>
    <row r="384" spans="1:8" ht="51.75" thickBot="1" x14ac:dyDescent="0.3">
      <c r="A384" s="50" t="s">
        <v>443</v>
      </c>
      <c r="B384" s="46" t="str">
        <f>Table1[[#This Row],[Series]]&amp;Table1[[#This Row],[Competency Name]]</f>
        <v>0188PUBLIC EDUCATIONAL SERVICES</v>
      </c>
      <c r="C384" s="46" t="str">
        <f>IF(RIGHT(Table1[[#This Row],[Occupational Series]],5)="SECCM","SECCM",IF(OR(RIGHT(Table1[[#This Row],[Occupational Series]],1)="A",RIGHT(Table1[[#This Row],[Occupational Series]],1)="B",RIGHT(Table1[[#This Row],[Occupational Series]],1)="C"),"0301",RIGHT(Table1[[#This Row],[Occupational Series]],4)))</f>
        <v>0188</v>
      </c>
      <c r="D384" s="50" t="s">
        <v>1627</v>
      </c>
      <c r="E384" s="51" t="s">
        <v>1628</v>
      </c>
      <c r="F384" s="57">
        <f>ROWS($F$2:F384)</f>
        <v>383</v>
      </c>
      <c r="G384" s="57" t="str">
        <f>IF(ISNUMBER(SEARCH('Position Build'!$N$6,Table1[[#This Row],[Series]])),Table1[[#This Row],[Helper1]],"")</f>
        <v/>
      </c>
      <c r="H384" s="57" t="str">
        <f>IFERROR(SMALL($G$2:$G$4870,ROWS($G$2:G384)),"")</f>
        <v/>
      </c>
    </row>
    <row r="385" spans="1:8" ht="39" thickBot="1" x14ac:dyDescent="0.3">
      <c r="A385" s="50" t="s">
        <v>541</v>
      </c>
      <c r="B385" s="46" t="str">
        <f>Table1[[#This Row],[Series]]&amp;Table1[[#This Row],[Competency Name]]</f>
        <v>0189ORAL COMMUNICATION</v>
      </c>
      <c r="C385" s="46" t="str">
        <f>IF(RIGHT(Table1[[#This Row],[Occupational Series]],5)="SECCM","SECCM",IF(OR(RIGHT(Table1[[#This Row],[Occupational Series]],1)="A",RIGHT(Table1[[#This Row],[Occupational Series]],1)="B",RIGHT(Table1[[#This Row],[Occupational Series]],1)="C"),"0301",RIGHT(Table1[[#This Row],[Occupational Series]],4)))</f>
        <v>0189</v>
      </c>
      <c r="D385" s="50" t="s">
        <v>537</v>
      </c>
      <c r="E385" s="51" t="s">
        <v>538</v>
      </c>
      <c r="F385" s="57">
        <f>ROWS($F$2:F385)</f>
        <v>384</v>
      </c>
      <c r="G385" s="57" t="str">
        <f>IF(ISNUMBER(SEARCH('Position Build'!$N$6,Table1[[#This Row],[Series]])),Table1[[#This Row],[Helper1]],"")</f>
        <v/>
      </c>
      <c r="H385" s="57" t="str">
        <f>IFERROR(SMALL($G$2:$G$4870,ROWS($G$2:G385)),"")</f>
        <v/>
      </c>
    </row>
    <row r="386" spans="1:8" ht="39" thickBot="1" x14ac:dyDescent="0.3">
      <c r="A386" s="50" t="s">
        <v>541</v>
      </c>
      <c r="B386" s="46" t="str">
        <f>Table1[[#This Row],[Series]]&amp;Table1[[#This Row],[Competency Name]]</f>
        <v>0189PLANNING AND EVALUATING</v>
      </c>
      <c r="C386" s="46" t="str">
        <f>IF(RIGHT(Table1[[#This Row],[Occupational Series]],5)="SECCM","SECCM",IF(OR(RIGHT(Table1[[#This Row],[Occupational Series]],1)="A",RIGHT(Table1[[#This Row],[Occupational Series]],1)="B",RIGHT(Table1[[#This Row],[Occupational Series]],1)="C"),"0301",RIGHT(Table1[[#This Row],[Occupational Series]],4)))</f>
        <v>0189</v>
      </c>
      <c r="D386" s="50" t="s">
        <v>571</v>
      </c>
      <c r="E386" s="51" t="s">
        <v>572</v>
      </c>
      <c r="F386" s="57">
        <f>ROWS($F$2:F386)</f>
        <v>385</v>
      </c>
      <c r="G386" s="57" t="str">
        <f>IF(ISNUMBER(SEARCH('Position Build'!$N$6,Table1[[#This Row],[Series]])),Table1[[#This Row],[Helper1]],"")</f>
        <v/>
      </c>
      <c r="H386" s="57" t="str">
        <f>IFERROR(SMALL($G$2:$G$4870,ROWS($G$2:G386)),"")</f>
        <v/>
      </c>
    </row>
    <row r="387" spans="1:8" ht="39" thickBot="1" x14ac:dyDescent="0.3">
      <c r="A387" s="50" t="s">
        <v>541</v>
      </c>
      <c r="B387" s="46" t="str">
        <f>Table1[[#This Row],[Series]]&amp;Table1[[#This Row],[Competency Name]]</f>
        <v>0189MANAGING HUMAN RESOURCES</v>
      </c>
      <c r="C387" s="46" t="str">
        <f>IF(RIGHT(Table1[[#This Row],[Occupational Series]],5)="SECCM","SECCM",IF(OR(RIGHT(Table1[[#This Row],[Occupational Series]],1)="A",RIGHT(Table1[[#This Row],[Occupational Series]],1)="B",RIGHT(Table1[[#This Row],[Occupational Series]],1)="C"),"0301",RIGHT(Table1[[#This Row],[Occupational Series]],4)))</f>
        <v>0189</v>
      </c>
      <c r="D387" s="50" t="s">
        <v>590</v>
      </c>
      <c r="E387" s="51" t="s">
        <v>591</v>
      </c>
      <c r="F387" s="57">
        <f>ROWS($F$2:F387)</f>
        <v>386</v>
      </c>
      <c r="G387" s="57" t="str">
        <f>IF(ISNUMBER(SEARCH('Position Build'!$N$6,Table1[[#This Row],[Series]])),Table1[[#This Row],[Helper1]],"")</f>
        <v/>
      </c>
      <c r="H387" s="57" t="str">
        <f>IFERROR(SMALL($G$2:$G$4870,ROWS($G$2:G387)),"")</f>
        <v/>
      </c>
    </row>
    <row r="388" spans="1:8" ht="39" thickBot="1" x14ac:dyDescent="0.3">
      <c r="A388" s="50" t="s">
        <v>541</v>
      </c>
      <c r="B388" s="46" t="str">
        <f>Table1[[#This Row],[Series]]&amp;Table1[[#This Row],[Competency Name]]</f>
        <v>0189CLERICAL SUPPORT FUNCTIONS</v>
      </c>
      <c r="C388" s="46" t="str">
        <f>IF(RIGHT(Table1[[#This Row],[Occupational Series]],5)="SECCM","SECCM",IF(OR(RIGHT(Table1[[#This Row],[Occupational Series]],1)="A",RIGHT(Table1[[#This Row],[Occupational Series]],1)="B",RIGHT(Table1[[#This Row],[Occupational Series]],1)="C"),"0301",RIGHT(Table1[[#This Row],[Occupational Series]],4)))</f>
        <v>0189</v>
      </c>
      <c r="D388" s="50" t="s">
        <v>993</v>
      </c>
      <c r="E388" s="51" t="s">
        <v>994</v>
      </c>
      <c r="F388" s="57">
        <f>ROWS($F$2:F388)</f>
        <v>387</v>
      </c>
      <c r="G388" s="57" t="str">
        <f>IF(ISNUMBER(SEARCH('Position Build'!$N$6,Table1[[#This Row],[Series]])),Table1[[#This Row],[Helper1]],"")</f>
        <v/>
      </c>
      <c r="H388" s="57" t="str">
        <f>IFERROR(SMALL($G$2:$G$4870,ROWS($G$2:G388)),"")</f>
        <v/>
      </c>
    </row>
    <row r="389" spans="1:8" ht="64.5" thickBot="1" x14ac:dyDescent="0.3">
      <c r="A389" s="50" t="s">
        <v>541</v>
      </c>
      <c r="B389" s="46" t="str">
        <f>Table1[[#This Row],[Series]]&amp;Table1[[#This Row],[Competency Name]]</f>
        <v>0189RECREATION SUPPORT</v>
      </c>
      <c r="C389" s="46" t="str">
        <f>IF(RIGHT(Table1[[#This Row],[Occupational Series]],5)="SECCM","SECCM",IF(OR(RIGHT(Table1[[#This Row],[Occupational Series]],1)="A",RIGHT(Table1[[#This Row],[Occupational Series]],1)="B",RIGHT(Table1[[#This Row],[Occupational Series]],1)="C"),"0301",RIGHT(Table1[[#This Row],[Occupational Series]],4)))</f>
        <v>0189</v>
      </c>
      <c r="D389" s="50" t="s">
        <v>1753</v>
      </c>
      <c r="E389" s="51" t="s">
        <v>1754</v>
      </c>
      <c r="F389" s="57">
        <f>ROWS($F$2:F389)</f>
        <v>388</v>
      </c>
      <c r="G389" s="57" t="str">
        <f>IF(ISNUMBER(SEARCH('Position Build'!$N$6,Table1[[#This Row],[Series]])),Table1[[#This Row],[Helper1]],"")</f>
        <v/>
      </c>
      <c r="H389" s="57" t="str">
        <f>IFERROR(SMALL($G$2:$G$4870,ROWS($G$2:G389)),"")</f>
        <v/>
      </c>
    </row>
    <row r="390" spans="1:8" ht="39" thickBot="1" x14ac:dyDescent="0.3">
      <c r="A390" s="50" t="s">
        <v>520</v>
      </c>
      <c r="B390" s="46" t="str">
        <f>Table1[[#This Row],[Series]]&amp;Table1[[#This Row],[Competency Name]]</f>
        <v>0190WRITTEN COMMUNICATION</v>
      </c>
      <c r="C390" s="46" t="str">
        <f>IF(RIGHT(Table1[[#This Row],[Occupational Series]],5)="SECCM","SECCM",IF(OR(RIGHT(Table1[[#This Row],[Occupational Series]],1)="A",RIGHT(Table1[[#This Row],[Occupational Series]],1)="B",RIGHT(Table1[[#This Row],[Occupational Series]],1)="C"),"0301",RIGHT(Table1[[#This Row],[Occupational Series]],4)))</f>
        <v>0190</v>
      </c>
      <c r="D390" s="50" t="s">
        <v>507</v>
      </c>
      <c r="E390" s="51" t="s">
        <v>508</v>
      </c>
      <c r="F390" s="57">
        <f>ROWS($F$2:F390)</f>
        <v>389</v>
      </c>
      <c r="G390" s="57" t="str">
        <f>IF(ISNUMBER(SEARCH('Position Build'!$N$6,Table1[[#This Row],[Series]])),Table1[[#This Row],[Helper1]],"")</f>
        <v/>
      </c>
      <c r="H390" s="57" t="str">
        <f>IFERROR(SMALL($G$2:$G$4870,ROWS($G$2:G390)),"")</f>
        <v/>
      </c>
    </row>
    <row r="391" spans="1:8" ht="39" thickBot="1" x14ac:dyDescent="0.3">
      <c r="A391" s="50" t="s">
        <v>520</v>
      </c>
      <c r="B391" s="46" t="str">
        <f>Table1[[#This Row],[Series]]&amp;Table1[[#This Row],[Competency Name]]</f>
        <v>0190ORAL COMMUNICATION</v>
      </c>
      <c r="C391" s="46" t="str">
        <f>IF(RIGHT(Table1[[#This Row],[Occupational Series]],5)="SECCM","SECCM",IF(OR(RIGHT(Table1[[#This Row],[Occupational Series]],1)="A",RIGHT(Table1[[#This Row],[Occupational Series]],1)="B",RIGHT(Table1[[#This Row],[Occupational Series]],1)="C"),"0301",RIGHT(Table1[[#This Row],[Occupational Series]],4)))</f>
        <v>0190</v>
      </c>
      <c r="D391" s="50" t="s">
        <v>537</v>
      </c>
      <c r="E391" s="51" t="s">
        <v>538</v>
      </c>
      <c r="F391" s="57">
        <f>ROWS($F$2:F391)</f>
        <v>390</v>
      </c>
      <c r="G391" s="57" t="str">
        <f>IF(ISNUMBER(SEARCH('Position Build'!$N$6,Table1[[#This Row],[Series]])),Table1[[#This Row],[Helper1]],"")</f>
        <v/>
      </c>
      <c r="H391" s="57" t="str">
        <f>IFERROR(SMALL($G$2:$G$4870,ROWS($G$2:G391)),"")</f>
        <v/>
      </c>
    </row>
    <row r="392" spans="1:8" ht="64.5" thickBot="1" x14ac:dyDescent="0.3">
      <c r="A392" s="50" t="s">
        <v>520</v>
      </c>
      <c r="B392" s="46" t="str">
        <f>Table1[[#This Row],[Series]]&amp;Table1[[#This Row],[Competency Name]]</f>
        <v>0190ACCOUNTABILITY</v>
      </c>
      <c r="C392" s="46" t="str">
        <f>IF(RIGHT(Table1[[#This Row],[Occupational Series]],5)="SECCM","SECCM",IF(OR(RIGHT(Table1[[#This Row],[Occupational Series]],1)="A",RIGHT(Table1[[#This Row],[Occupational Series]],1)="B",RIGHT(Table1[[#This Row],[Occupational Series]],1)="C"),"0301",RIGHT(Table1[[#This Row],[Occupational Series]],4)))</f>
        <v>0190</v>
      </c>
      <c r="D392" s="50" t="s">
        <v>579</v>
      </c>
      <c r="E392" s="51" t="s">
        <v>580</v>
      </c>
      <c r="F392" s="57">
        <f>ROWS($F$2:F392)</f>
        <v>391</v>
      </c>
      <c r="G392" s="57" t="str">
        <f>IF(ISNUMBER(SEARCH('Position Build'!$N$6,Table1[[#This Row],[Series]])),Table1[[#This Row],[Helper1]],"")</f>
        <v/>
      </c>
      <c r="H392" s="57" t="str">
        <f>IFERROR(SMALL($G$2:$G$4870,ROWS($G$2:G392)),"")</f>
        <v/>
      </c>
    </row>
    <row r="393" spans="1:8" ht="15.75" customHeight="1" thickBot="1" x14ac:dyDescent="0.3">
      <c r="A393" s="50" t="s">
        <v>520</v>
      </c>
      <c r="B393" s="46" t="str">
        <f>Table1[[#This Row],[Series]]&amp;Table1[[#This Row],[Competency Name]]</f>
        <v>0190FORENSIC ANTHROPOLOGY</v>
      </c>
      <c r="C393" s="46" t="str">
        <f>IF(RIGHT(Table1[[#This Row],[Occupational Series]],5)="SECCM","SECCM",IF(OR(RIGHT(Table1[[#This Row],[Occupational Series]],1)="A",RIGHT(Table1[[#This Row],[Occupational Series]],1)="B",RIGHT(Table1[[#This Row],[Occupational Series]],1)="C"),"0301",RIGHT(Table1[[#This Row],[Occupational Series]],4)))</f>
        <v>0190</v>
      </c>
      <c r="D393" s="50" t="s">
        <v>1980</v>
      </c>
      <c r="E393" s="51" t="s">
        <v>1981</v>
      </c>
      <c r="F393" s="57">
        <f>ROWS($F$2:F393)</f>
        <v>392</v>
      </c>
      <c r="G393" s="57" t="str">
        <f>IF(ISNUMBER(SEARCH('Position Build'!$N$6,Table1[[#This Row],[Series]])),Table1[[#This Row],[Helper1]],"")</f>
        <v/>
      </c>
      <c r="H393" s="57" t="str">
        <f>IFERROR(SMALL($G$2:$G$4870,ROWS($G$2:G393)),"")</f>
        <v/>
      </c>
    </row>
    <row r="394" spans="1:8" ht="26.25" thickBot="1" x14ac:dyDescent="0.3">
      <c r="A394" s="50" t="s">
        <v>475</v>
      </c>
      <c r="B394" s="46" t="str">
        <f>Table1[[#This Row],[Series]]&amp;Table1[[#This Row],[Competency Name]]</f>
        <v>0193COMPUTER LITERACY</v>
      </c>
      <c r="C394" s="46" t="str">
        <f>IF(RIGHT(Table1[[#This Row],[Occupational Series]],5)="SECCM","SECCM",IF(OR(RIGHT(Table1[[#This Row],[Occupational Series]],1)="A",RIGHT(Table1[[#This Row],[Occupational Series]],1)="B",RIGHT(Table1[[#This Row],[Occupational Series]],1)="C"),"0301",RIGHT(Table1[[#This Row],[Occupational Series]],4)))</f>
        <v>0193</v>
      </c>
      <c r="D394" s="50" t="s">
        <v>456</v>
      </c>
      <c r="E394" s="51" t="s">
        <v>457</v>
      </c>
      <c r="F394" s="57">
        <f>ROWS($F$2:F394)</f>
        <v>393</v>
      </c>
      <c r="G394" s="57" t="str">
        <f>IF(ISNUMBER(SEARCH('Position Build'!$N$6,Table1[[#This Row],[Series]])),Table1[[#This Row],[Helper1]],"")</f>
        <v/>
      </c>
      <c r="H394" s="57" t="str">
        <f>IFERROR(SMALL($G$2:$G$4870,ROWS($G$2:G394)),"")</f>
        <v/>
      </c>
    </row>
    <row r="395" spans="1:8" ht="15.75" customHeight="1" thickBot="1" x14ac:dyDescent="0.3">
      <c r="A395" s="45" t="s">
        <v>475</v>
      </c>
      <c r="B395" s="46" t="str">
        <f>Table1[[#This Row],[Series]]&amp;Table1[[#This Row],[Competency Name]]</f>
        <v>0193PARTNERING</v>
      </c>
      <c r="C395" s="46" t="str">
        <f>IF(RIGHT(Table1[[#This Row],[Occupational Series]],5)="SECCM","SECCM",IF(OR(RIGHT(Table1[[#This Row],[Occupational Series]],1)="A",RIGHT(Table1[[#This Row],[Occupational Series]],1)="B",RIGHT(Table1[[#This Row],[Occupational Series]],1)="C"),"0301",RIGHT(Table1[[#This Row],[Occupational Series]],4)))</f>
        <v>0193</v>
      </c>
      <c r="D395" s="45" t="s">
        <v>491</v>
      </c>
      <c r="E395" s="45" t="s">
        <v>492</v>
      </c>
      <c r="F395" s="57">
        <f>ROWS($F$2:F395)</f>
        <v>394</v>
      </c>
      <c r="G395" s="57" t="str">
        <f>IF(ISNUMBER(SEARCH('Position Build'!$N$6,Table1[[#This Row],[Series]])),Table1[[#This Row],[Helper1]],"")</f>
        <v/>
      </c>
      <c r="H395" s="57" t="str">
        <f>IFERROR(SMALL($G$2:$G$4870,ROWS($G$2:G395)),"")</f>
        <v/>
      </c>
    </row>
    <row r="396" spans="1:8" ht="39" thickBot="1" x14ac:dyDescent="0.3">
      <c r="A396" s="50" t="s">
        <v>475</v>
      </c>
      <c r="B396" s="46" t="str">
        <f>Table1[[#This Row],[Series]]&amp;Table1[[#This Row],[Competency Name]]</f>
        <v>0193WRITTEN COMMUNICATION</v>
      </c>
      <c r="C396" s="46" t="str">
        <f>IF(RIGHT(Table1[[#This Row],[Occupational Series]],5)="SECCM","SECCM",IF(OR(RIGHT(Table1[[#This Row],[Occupational Series]],1)="A",RIGHT(Table1[[#This Row],[Occupational Series]],1)="B",RIGHT(Table1[[#This Row],[Occupational Series]],1)="C"),"0301",RIGHT(Table1[[#This Row],[Occupational Series]],4)))</f>
        <v>0193</v>
      </c>
      <c r="D396" s="50" t="s">
        <v>507</v>
      </c>
      <c r="E396" s="51" t="s">
        <v>508</v>
      </c>
      <c r="F396" s="57">
        <f>ROWS($F$2:F396)</f>
        <v>395</v>
      </c>
      <c r="G396" s="57" t="str">
        <f>IF(ISNUMBER(SEARCH('Position Build'!$N$6,Table1[[#This Row],[Series]])),Table1[[#This Row],[Helper1]],"")</f>
        <v/>
      </c>
      <c r="H396" s="57" t="str">
        <f>IFERROR(SMALL($G$2:$G$4870,ROWS($G$2:G396)),"")</f>
        <v/>
      </c>
    </row>
    <row r="397" spans="1:8" ht="15.75" customHeight="1" thickBot="1" x14ac:dyDescent="0.3">
      <c r="A397" s="50" t="s">
        <v>475</v>
      </c>
      <c r="B397" s="46" t="str">
        <f>Table1[[#This Row],[Series]]&amp;Table1[[#This Row],[Competency Name]]</f>
        <v>0193ORAL COMMUNICATION</v>
      </c>
      <c r="C397" s="46" t="str">
        <f>IF(RIGHT(Table1[[#This Row],[Occupational Series]],5)="SECCM","SECCM",IF(OR(RIGHT(Table1[[#This Row],[Occupational Series]],1)="A",RIGHT(Table1[[#This Row],[Occupational Series]],1)="B",RIGHT(Table1[[#This Row],[Occupational Series]],1)="C"),"0301",RIGHT(Table1[[#This Row],[Occupational Series]],4)))</f>
        <v>0193</v>
      </c>
      <c r="D397" s="50" t="s">
        <v>537</v>
      </c>
      <c r="E397" s="51" t="s">
        <v>538</v>
      </c>
      <c r="F397" s="57">
        <f>ROWS($F$2:F397)</f>
        <v>396</v>
      </c>
      <c r="G397" s="57" t="str">
        <f>IF(ISNUMBER(SEARCH('Position Build'!$N$6,Table1[[#This Row],[Series]])),Table1[[#This Row],[Helper1]],"")</f>
        <v/>
      </c>
      <c r="H397" s="57" t="str">
        <f>IFERROR(SMALL($G$2:$G$4870,ROWS($G$2:G397)),"")</f>
        <v/>
      </c>
    </row>
    <row r="398" spans="1:8" ht="39" thickBot="1" x14ac:dyDescent="0.3">
      <c r="A398" s="50" t="s">
        <v>475</v>
      </c>
      <c r="B398" s="46" t="str">
        <f>Table1[[#This Row],[Series]]&amp;Table1[[#This Row],[Competency Name]]</f>
        <v>0193RESOURCE MANAGEMENT</v>
      </c>
      <c r="C398" s="46" t="str">
        <f>IF(RIGHT(Table1[[#This Row],[Occupational Series]],5)="SECCM","SECCM",IF(OR(RIGHT(Table1[[#This Row],[Occupational Series]],1)="A",RIGHT(Table1[[#This Row],[Occupational Series]],1)="B",RIGHT(Table1[[#This Row],[Occupational Series]],1)="C"),"0301",RIGHT(Table1[[#This Row],[Occupational Series]],4)))</f>
        <v>0193</v>
      </c>
      <c r="D398" s="50" t="s">
        <v>573</v>
      </c>
      <c r="E398" s="51" t="s">
        <v>574</v>
      </c>
      <c r="F398" s="57">
        <f>ROWS($F$2:F398)</f>
        <v>397</v>
      </c>
      <c r="G398" s="57" t="str">
        <f>IF(ISNUMBER(SEARCH('Position Build'!$N$6,Table1[[#This Row],[Series]])),Table1[[#This Row],[Helper1]],"")</f>
        <v/>
      </c>
      <c r="H398" s="57" t="str">
        <f>IFERROR(SMALL($G$2:$G$4870,ROWS($G$2:G398)),"")</f>
        <v/>
      </c>
    </row>
    <row r="399" spans="1:8" ht="15.75" customHeight="1" thickBot="1" x14ac:dyDescent="0.3">
      <c r="A399" s="50" t="s">
        <v>475</v>
      </c>
      <c r="B399" s="46" t="str">
        <f>Table1[[#This Row],[Series]]&amp;Table1[[#This Row],[Competency Name]]</f>
        <v>0193ACCOUNTABILITY</v>
      </c>
      <c r="C399" s="46" t="str">
        <f>IF(RIGHT(Table1[[#This Row],[Occupational Series]],5)="SECCM","SECCM",IF(OR(RIGHT(Table1[[#This Row],[Occupational Series]],1)="A",RIGHT(Table1[[#This Row],[Occupational Series]],1)="B",RIGHT(Table1[[#This Row],[Occupational Series]],1)="C"),"0301",RIGHT(Table1[[#This Row],[Occupational Series]],4)))</f>
        <v>0193</v>
      </c>
      <c r="D399" s="50" t="s">
        <v>579</v>
      </c>
      <c r="E399" s="51" t="s">
        <v>580</v>
      </c>
      <c r="F399" s="57">
        <f>ROWS($F$2:F399)</f>
        <v>398</v>
      </c>
      <c r="G399" s="57" t="str">
        <f>IF(ISNUMBER(SEARCH('Position Build'!$N$6,Table1[[#This Row],[Series]])),Table1[[#This Row],[Helper1]],"")</f>
        <v/>
      </c>
      <c r="H399" s="57" t="str">
        <f>IFERROR(SMALL($G$2:$G$4870,ROWS($G$2:G399)),"")</f>
        <v/>
      </c>
    </row>
    <row r="400" spans="1:8" ht="39" thickBot="1" x14ac:dyDescent="0.3">
      <c r="A400" s="50" t="s">
        <v>475</v>
      </c>
      <c r="B400" s="46" t="str">
        <f>Table1[[#This Row],[Series]]&amp;Table1[[#This Row],[Competency Name]]</f>
        <v>0193MANAGING HUMAN RESOURCES</v>
      </c>
      <c r="C400" s="46" t="str">
        <f>IF(RIGHT(Table1[[#This Row],[Occupational Series]],5)="SECCM","SECCM",IF(OR(RIGHT(Table1[[#This Row],[Occupational Series]],1)="A",RIGHT(Table1[[#This Row],[Occupational Series]],1)="B",RIGHT(Table1[[#This Row],[Occupational Series]],1)="C"),"0301",RIGHT(Table1[[#This Row],[Occupational Series]],4)))</f>
        <v>0193</v>
      </c>
      <c r="D400" s="50" t="s">
        <v>590</v>
      </c>
      <c r="E400" s="51" t="s">
        <v>591</v>
      </c>
      <c r="F400" s="57">
        <f>ROWS($F$2:F400)</f>
        <v>399</v>
      </c>
      <c r="G400" s="57" t="str">
        <f>IF(ISNUMBER(SEARCH('Position Build'!$N$6,Table1[[#This Row],[Series]])),Table1[[#This Row],[Helper1]],"")</f>
        <v/>
      </c>
      <c r="H400" s="57" t="str">
        <f>IFERROR(SMALL($G$2:$G$4870,ROWS($G$2:G400)),"")</f>
        <v/>
      </c>
    </row>
    <row r="401" spans="1:8" ht="15.75" customHeight="1" thickBot="1" x14ac:dyDescent="0.3">
      <c r="A401" s="50" t="s">
        <v>475</v>
      </c>
      <c r="B401" s="46" t="str">
        <f>Table1[[#This Row],[Series]]&amp;Table1[[#This Row],[Competency Name]]</f>
        <v>0193PROBLEM SOLVING</v>
      </c>
      <c r="C401" s="46" t="str">
        <f>IF(RIGHT(Table1[[#This Row],[Occupational Series]],5)="SECCM","SECCM",IF(OR(RIGHT(Table1[[#This Row],[Occupational Series]],1)="A",RIGHT(Table1[[#This Row],[Occupational Series]],1)="B",RIGHT(Table1[[#This Row],[Occupational Series]],1)="C"),"0301",RIGHT(Table1[[#This Row],[Occupational Series]],4)))</f>
        <v>0193</v>
      </c>
      <c r="D401" s="50" t="s">
        <v>596</v>
      </c>
      <c r="E401" s="51" t="s">
        <v>597</v>
      </c>
      <c r="F401" s="57">
        <f>ROWS($F$2:F401)</f>
        <v>400</v>
      </c>
      <c r="G401" s="57" t="str">
        <f>IF(ISNUMBER(SEARCH('Position Build'!$N$6,Table1[[#This Row],[Series]])),Table1[[#This Row],[Helper1]],"")</f>
        <v/>
      </c>
      <c r="H401" s="57" t="str">
        <f>IFERROR(SMALL($G$2:$G$4870,ROWS($G$2:G401)),"")</f>
        <v/>
      </c>
    </row>
    <row r="402" spans="1:8" ht="15.75" thickBot="1" x14ac:dyDescent="0.3">
      <c r="A402" s="53" t="s">
        <v>475</v>
      </c>
      <c r="B402" s="46" t="str">
        <f>Table1[[#This Row],[Series]]&amp;Table1[[#This Row],[Competency Name]]</f>
        <v>0193RULEMAKING AND REGULATION</v>
      </c>
      <c r="C402" s="46" t="str">
        <f>IF(RIGHT(Table1[[#This Row],[Occupational Series]],5)="SECCM","SECCM",IF(OR(RIGHT(Table1[[#This Row],[Occupational Series]],1)="A",RIGHT(Table1[[#This Row],[Occupational Series]],1)="B",RIGHT(Table1[[#This Row],[Occupational Series]],1)="C"),"0301",RIGHT(Table1[[#This Row],[Occupational Series]],4)))</f>
        <v>0193</v>
      </c>
      <c r="D402" s="53" t="s">
        <v>958</v>
      </c>
      <c r="E402" s="53" t="s">
        <v>959</v>
      </c>
      <c r="F402" s="57">
        <f>ROWS($F$2:F402)</f>
        <v>401</v>
      </c>
      <c r="G402" s="57" t="str">
        <f>IF(ISNUMBER(SEARCH('Position Build'!$N$6,Table1[[#This Row],[Series]])),Table1[[#This Row],[Helper1]],"")</f>
        <v/>
      </c>
      <c r="H402" s="57" t="str">
        <f>IFERROR(SMALL($G$2:$G$4870,ROWS($G$2:G402)),"")</f>
        <v/>
      </c>
    </row>
    <row r="403" spans="1:8" ht="15.75" thickBot="1" x14ac:dyDescent="0.3">
      <c r="A403" s="45" t="s">
        <v>475</v>
      </c>
      <c r="B403" s="46" t="str">
        <f>Table1[[#This Row],[Series]]&amp;Table1[[#This Row],[Competency Name]]</f>
        <v>0193READING AND INTERPRETING REGULATIONS</v>
      </c>
      <c r="C403" s="46" t="str">
        <f>IF(RIGHT(Table1[[#This Row],[Occupational Series]],5)="SECCM","SECCM",IF(OR(RIGHT(Table1[[#This Row],[Occupational Series]],1)="A",RIGHT(Table1[[#This Row],[Occupational Series]],1)="B",RIGHT(Table1[[#This Row],[Occupational Series]],1)="C"),"0301",RIGHT(Table1[[#This Row],[Occupational Series]],4)))</f>
        <v>0193</v>
      </c>
      <c r="D403" s="45" t="s">
        <v>1015</v>
      </c>
      <c r="E403" s="45" t="s">
        <v>1016</v>
      </c>
      <c r="F403" s="57">
        <f>ROWS($F$2:F403)</f>
        <v>402</v>
      </c>
      <c r="G403" s="57" t="str">
        <f>IF(ISNUMBER(SEARCH('Position Build'!$N$6,Table1[[#This Row],[Series]])),Table1[[#This Row],[Helper1]],"")</f>
        <v/>
      </c>
      <c r="H403" s="57" t="str">
        <f>IFERROR(SMALL($G$2:$G$4870,ROWS($G$2:G403)),"")</f>
        <v/>
      </c>
    </row>
    <row r="404" spans="1:8" ht="15.75" customHeight="1" thickBot="1" x14ac:dyDescent="0.3">
      <c r="A404" s="50" t="s">
        <v>475</v>
      </c>
      <c r="B404" s="46" t="str">
        <f>Table1[[#This Row],[Series]]&amp;Table1[[#This Row],[Competency Name]]</f>
        <v>0193ARCHEOLOGICAL FIELD INVESTIGATION</v>
      </c>
      <c r="C404" s="46" t="str">
        <f>IF(RIGHT(Table1[[#This Row],[Occupational Series]],5)="SECCM","SECCM",IF(OR(RIGHT(Table1[[#This Row],[Occupational Series]],1)="A",RIGHT(Table1[[#This Row],[Occupational Series]],1)="B",RIGHT(Table1[[#This Row],[Occupational Series]],1)="C"),"0301",RIGHT(Table1[[#This Row],[Occupational Series]],4)))</f>
        <v>0193</v>
      </c>
      <c r="D404" s="50" t="s">
        <v>1169</v>
      </c>
      <c r="E404" s="51" t="s">
        <v>1170</v>
      </c>
      <c r="F404" s="57">
        <f>ROWS($F$2:F404)</f>
        <v>403</v>
      </c>
      <c r="G404" s="57" t="str">
        <f>IF(ISNUMBER(SEARCH('Position Build'!$N$6,Table1[[#This Row],[Series]])),Table1[[#This Row],[Helper1]],"")</f>
        <v/>
      </c>
      <c r="H404" s="57" t="str">
        <f>IFERROR(SMALL($G$2:$G$4870,ROWS($G$2:G404)),"")</f>
        <v/>
      </c>
    </row>
    <row r="405" spans="1:8" ht="15.75" thickBot="1" x14ac:dyDescent="0.3">
      <c r="A405" s="53" t="s">
        <v>475</v>
      </c>
      <c r="B405" s="46" t="str">
        <f>Table1[[#This Row],[Series]]&amp;Table1[[#This Row],[Competency Name]]</f>
        <v>0193ARCHEOLOGY LABORATORY MANAGEMENT</v>
      </c>
      <c r="C405" s="46" t="str">
        <f>IF(RIGHT(Table1[[#This Row],[Occupational Series]],5)="SECCM","SECCM",IF(OR(RIGHT(Table1[[#This Row],[Occupational Series]],1)="A",RIGHT(Table1[[#This Row],[Occupational Series]],1)="B",RIGHT(Table1[[#This Row],[Occupational Series]],1)="C"),"0301",RIGHT(Table1[[#This Row],[Occupational Series]],4)))</f>
        <v>0193</v>
      </c>
      <c r="D405" s="53" t="s">
        <v>1171</v>
      </c>
      <c r="E405" s="53" t="s">
        <v>1172</v>
      </c>
      <c r="F405" s="57">
        <f>ROWS($F$2:F405)</f>
        <v>404</v>
      </c>
      <c r="G405" s="57" t="str">
        <f>IF(ISNUMBER(SEARCH('Position Build'!$N$6,Table1[[#This Row],[Series]])),Table1[[#This Row],[Helper1]],"")</f>
        <v/>
      </c>
      <c r="H405" s="57" t="str">
        <f>IFERROR(SMALL($G$2:$G$4870,ROWS($G$2:G405)),"")</f>
        <v/>
      </c>
    </row>
    <row r="406" spans="1:8" ht="15.75" thickBot="1" x14ac:dyDescent="0.3">
      <c r="A406" s="45" t="s">
        <v>475</v>
      </c>
      <c r="B406" s="46" t="str">
        <f>Table1[[#This Row],[Series]]&amp;Table1[[#This Row],[Competency Name]]</f>
        <v>0193ARCHEOLOGY RESEARCH</v>
      </c>
      <c r="C406" s="46" t="str">
        <f>IF(RIGHT(Table1[[#This Row],[Occupational Series]],5)="SECCM","SECCM",IF(OR(RIGHT(Table1[[#This Row],[Occupational Series]],1)="A",RIGHT(Table1[[#This Row],[Occupational Series]],1)="B",RIGHT(Table1[[#This Row],[Occupational Series]],1)="C"),"0301",RIGHT(Table1[[#This Row],[Occupational Series]],4)))</f>
        <v>0193</v>
      </c>
      <c r="D406" s="45" t="s">
        <v>1173</v>
      </c>
      <c r="E406" s="45" t="s">
        <v>1174</v>
      </c>
      <c r="F406" s="57">
        <f>ROWS($F$2:F406)</f>
        <v>405</v>
      </c>
      <c r="G406" s="57" t="str">
        <f>IF(ISNUMBER(SEARCH('Position Build'!$N$6,Table1[[#This Row],[Series]])),Table1[[#This Row],[Helper1]],"")</f>
        <v/>
      </c>
      <c r="H406" s="57" t="str">
        <f>IFERROR(SMALL($G$2:$G$4870,ROWS($G$2:G406)),"")</f>
        <v/>
      </c>
    </row>
    <row r="407" spans="1:8" ht="15.75" customHeight="1" thickBot="1" x14ac:dyDescent="0.3">
      <c r="A407" s="50" t="s">
        <v>475</v>
      </c>
      <c r="B407" s="46" t="str">
        <f>Table1[[#This Row],[Series]]&amp;Table1[[#This Row],[Competency Name]]</f>
        <v>0193HISTORIC PRESERVATION</v>
      </c>
      <c r="C407" s="46" t="str">
        <f>IF(RIGHT(Table1[[#This Row],[Occupational Series]],5)="SECCM","SECCM",IF(OR(RIGHT(Table1[[#This Row],[Occupational Series]],1)="A",RIGHT(Table1[[#This Row],[Occupational Series]],1)="B",RIGHT(Table1[[#This Row],[Occupational Series]],1)="C"),"0301",RIGHT(Table1[[#This Row],[Occupational Series]],4)))</f>
        <v>0193</v>
      </c>
      <c r="D407" s="50" t="s">
        <v>1175</v>
      </c>
      <c r="E407" s="51" t="s">
        <v>1176</v>
      </c>
      <c r="F407" s="57">
        <f>ROWS($F$2:F407)</f>
        <v>406</v>
      </c>
      <c r="G407" s="57" t="str">
        <f>IF(ISNUMBER(SEARCH('Position Build'!$N$6,Table1[[#This Row],[Series]])),Table1[[#This Row],[Helper1]],"")</f>
        <v/>
      </c>
      <c r="H407" s="57" t="str">
        <f>IFERROR(SMALL($G$2:$G$4870,ROWS($G$2:G407)),"")</f>
        <v/>
      </c>
    </row>
    <row r="408" spans="1:8" ht="39" thickBot="1" x14ac:dyDescent="0.3">
      <c r="A408" s="52" t="s">
        <v>475</v>
      </c>
      <c r="B408" s="46" t="str">
        <f>Table1[[#This Row],[Series]]&amp;Table1[[#This Row],[Competency Name]]</f>
        <v>0193MARITIME ARCHEOLOGY</v>
      </c>
      <c r="C408" s="46" t="str">
        <f>IF(RIGHT(Table1[[#This Row],[Occupational Series]],5)="SECCM","SECCM",IF(OR(RIGHT(Table1[[#This Row],[Occupational Series]],1)="A",RIGHT(Table1[[#This Row],[Occupational Series]],1)="B",RIGHT(Table1[[#This Row],[Occupational Series]],1)="C"),"0301",RIGHT(Table1[[#This Row],[Occupational Series]],4)))</f>
        <v>0193</v>
      </c>
      <c r="D408" s="52" t="s">
        <v>1177</v>
      </c>
      <c r="E408" s="54" t="s">
        <v>1178</v>
      </c>
      <c r="F408" s="57">
        <f>ROWS($F$2:F408)</f>
        <v>407</v>
      </c>
      <c r="G408" s="57" t="str">
        <f>IF(ISNUMBER(SEARCH('Position Build'!$N$6,Table1[[#This Row],[Series]])),Table1[[#This Row],[Helper1]],"")</f>
        <v/>
      </c>
      <c r="H408" s="57" t="str">
        <f>IFERROR(SMALL($G$2:$G$4870,ROWS($G$2:G408)),"")</f>
        <v/>
      </c>
    </row>
    <row r="409" spans="1:8" ht="15.75" thickBot="1" x14ac:dyDescent="0.3">
      <c r="A409" s="45" t="s">
        <v>260</v>
      </c>
      <c r="B409" s="46" t="str">
        <f>Table1[[#This Row],[Series]]&amp;Table1[[#This Row],[Competency Name]]</f>
        <v>0201CONFLICT MANAGEMENT</v>
      </c>
      <c r="C409" s="46" t="str">
        <f>IF(RIGHT(Table1[[#This Row],[Occupational Series]],5)="SECCM","SECCM",IF(OR(RIGHT(Table1[[#This Row],[Occupational Series]],1)="A",RIGHT(Table1[[#This Row],[Occupational Series]],1)="B",RIGHT(Table1[[#This Row],[Occupational Series]],1)="C"),"0301",RIGHT(Table1[[#This Row],[Occupational Series]],4)))</f>
        <v>0201</v>
      </c>
      <c r="D409" s="45" t="s">
        <v>258</v>
      </c>
      <c r="E409" s="45" t="s">
        <v>259</v>
      </c>
      <c r="F409" s="57">
        <f>ROWS($F$2:F409)</f>
        <v>408</v>
      </c>
      <c r="G409" s="57" t="str">
        <f>IF(ISNUMBER(SEARCH('Position Build'!$N$6,Table1[[#This Row],[Series]])),Table1[[#This Row],[Helper1]],"")</f>
        <v/>
      </c>
      <c r="H409" s="57" t="str">
        <f>IFERROR(SMALL($G$2:$G$4870,ROWS($G$2:G409)),"")</f>
        <v/>
      </c>
    </row>
    <row r="410" spans="1:8" ht="15.75" customHeight="1" thickBot="1" x14ac:dyDescent="0.3">
      <c r="A410" s="50" t="s">
        <v>260</v>
      </c>
      <c r="B410" s="46" t="str">
        <f>Table1[[#This Row],[Series]]&amp;Table1[[#This Row],[Competency Name]]</f>
        <v>0201INFLUENCING/NEGOTIATING</v>
      </c>
      <c r="C410" s="46" t="str">
        <f>IF(RIGHT(Table1[[#This Row],[Occupational Series]],5)="SECCM","SECCM",IF(OR(RIGHT(Table1[[#This Row],[Occupational Series]],1)="A",RIGHT(Table1[[#This Row],[Occupational Series]],1)="B",RIGHT(Table1[[#This Row],[Occupational Series]],1)="C"),"0301",RIGHT(Table1[[#This Row],[Occupational Series]],4)))</f>
        <v>0201</v>
      </c>
      <c r="D410" s="50" t="s">
        <v>267</v>
      </c>
      <c r="E410" s="51" t="s">
        <v>268</v>
      </c>
      <c r="F410" s="57">
        <f>ROWS($F$2:F410)</f>
        <v>409</v>
      </c>
      <c r="G410" s="57" t="str">
        <f>IF(ISNUMBER(SEARCH('Position Build'!$N$6,Table1[[#This Row],[Series]])),Table1[[#This Row],[Helper1]],"")</f>
        <v/>
      </c>
      <c r="H410" s="57" t="str">
        <f>IFERROR(SMALL($G$2:$G$4870,ROWS($G$2:G410)),"")</f>
        <v/>
      </c>
    </row>
    <row r="411" spans="1:8" ht="64.5" thickBot="1" x14ac:dyDescent="0.3">
      <c r="A411" s="52" t="s">
        <v>260</v>
      </c>
      <c r="B411" s="46" t="str">
        <f>Table1[[#This Row],[Series]]&amp;Table1[[#This Row],[Competency Name]]</f>
        <v>0201SENIOR EXECUTIVE SERVICE (SES) PROGRAM MANAGEMENT</v>
      </c>
      <c r="C411" s="46" t="str">
        <f>IF(RIGHT(Table1[[#This Row],[Occupational Series]],5)="SECCM","SECCM",IF(OR(RIGHT(Table1[[#This Row],[Occupational Series]],1)="A",RIGHT(Table1[[#This Row],[Occupational Series]],1)="B",RIGHT(Table1[[#This Row],[Occupational Series]],1)="C"),"0301",RIGHT(Table1[[#This Row],[Occupational Series]],4)))</f>
        <v>0201</v>
      </c>
      <c r="D411" s="52" t="s">
        <v>378</v>
      </c>
      <c r="E411" s="54" t="s">
        <v>379</v>
      </c>
      <c r="F411" s="57">
        <f>ROWS($F$2:F411)</f>
        <v>410</v>
      </c>
      <c r="G411" s="57" t="str">
        <f>IF(ISNUMBER(SEARCH('Position Build'!$N$6,Table1[[#This Row],[Series]])),Table1[[#This Row],[Helper1]],"")</f>
        <v/>
      </c>
      <c r="H411" s="57" t="str">
        <f>IFERROR(SMALL($G$2:$G$4870,ROWS($G$2:G411)),"")</f>
        <v/>
      </c>
    </row>
    <row r="412" spans="1:8" ht="15.75" thickBot="1" x14ac:dyDescent="0.3">
      <c r="A412" s="45" t="s">
        <v>260</v>
      </c>
      <c r="B412" s="46" t="str">
        <f>Table1[[#This Row],[Series]]&amp;Table1[[#This Row],[Competency Name]]</f>
        <v>0201PROJECT MANAGEMENT</v>
      </c>
      <c r="C412" s="46" t="str">
        <f>IF(RIGHT(Table1[[#This Row],[Occupational Series]],5)="SECCM","SECCM",IF(OR(RIGHT(Table1[[#This Row],[Occupational Series]],1)="A",RIGHT(Table1[[#This Row],[Occupational Series]],1)="B",RIGHT(Table1[[#This Row],[Occupational Series]],1)="C"),"0301",RIGHT(Table1[[#This Row],[Occupational Series]],4)))</f>
        <v>0201</v>
      </c>
      <c r="D412" s="45" t="s">
        <v>381</v>
      </c>
      <c r="E412" s="45" t="s">
        <v>382</v>
      </c>
      <c r="F412" s="57">
        <f>ROWS($F$2:F412)</f>
        <v>411</v>
      </c>
      <c r="G412" s="57" t="str">
        <f>IF(ISNUMBER(SEARCH('Position Build'!$N$6,Table1[[#This Row],[Series]])),Table1[[#This Row],[Helper1]],"")</f>
        <v/>
      </c>
      <c r="H412" s="57" t="str">
        <f>IFERROR(SMALL($G$2:$G$4870,ROWS($G$2:G412)),"")</f>
        <v/>
      </c>
    </row>
    <row r="413" spans="1:8" ht="15.75" customHeight="1" thickBot="1" x14ac:dyDescent="0.3">
      <c r="A413" s="50" t="s">
        <v>260</v>
      </c>
      <c r="B413" s="46" t="str">
        <f>Table1[[#This Row],[Series]]&amp;Table1[[#This Row],[Competency Name]]</f>
        <v>0201DRUG FREE WORKPLACE</v>
      </c>
      <c r="C413" s="46" t="str">
        <f>IF(RIGHT(Table1[[#This Row],[Occupational Series]],5)="SECCM","SECCM",IF(OR(RIGHT(Table1[[#This Row],[Occupational Series]],1)="A",RIGHT(Table1[[#This Row],[Occupational Series]],1)="B",RIGHT(Table1[[#This Row],[Occupational Series]],1)="C"),"0301",RIGHT(Table1[[#This Row],[Occupational Series]],4)))</f>
        <v>0201</v>
      </c>
      <c r="D413" s="50" t="s">
        <v>406</v>
      </c>
      <c r="E413" s="51" t="s">
        <v>407</v>
      </c>
      <c r="F413" s="57">
        <f>ROWS($F$2:F413)</f>
        <v>412</v>
      </c>
      <c r="G413" s="57" t="str">
        <f>IF(ISNUMBER(SEARCH('Position Build'!$N$6,Table1[[#This Row],[Series]])),Table1[[#This Row],[Helper1]],"")</f>
        <v/>
      </c>
      <c r="H413" s="57" t="str">
        <f>IFERROR(SMALL($G$2:$G$4870,ROWS($G$2:G413)),"")</f>
        <v/>
      </c>
    </row>
    <row r="414" spans="1:8" ht="15.75" thickBot="1" x14ac:dyDescent="0.3">
      <c r="A414" s="53" t="s">
        <v>260</v>
      </c>
      <c r="B414" s="46" t="str">
        <f>Table1[[#This Row],[Series]]&amp;Table1[[#This Row],[Competency Name]]</f>
        <v>0201HUMAN RESOURCES PROGRAM EVALUATION</v>
      </c>
      <c r="C414" s="46" t="str">
        <f>IF(RIGHT(Table1[[#This Row],[Occupational Series]],5)="SECCM","SECCM",IF(OR(RIGHT(Table1[[#This Row],[Occupational Series]],1)="A",RIGHT(Table1[[#This Row],[Occupational Series]],1)="B",RIGHT(Table1[[#This Row],[Occupational Series]],1)="C"),"0301",RIGHT(Table1[[#This Row],[Occupational Series]],4)))</f>
        <v>0201</v>
      </c>
      <c r="D414" s="53" t="s">
        <v>408</v>
      </c>
      <c r="E414" s="53" t="s">
        <v>409</v>
      </c>
      <c r="F414" s="57">
        <f>ROWS($F$2:F414)</f>
        <v>413</v>
      </c>
      <c r="G414" s="57" t="str">
        <f>IF(ISNUMBER(SEARCH('Position Build'!$N$6,Table1[[#This Row],[Series]])),Table1[[#This Row],[Helper1]],"")</f>
        <v/>
      </c>
      <c r="H414" s="57" t="str">
        <f>IFERROR(SMALL($G$2:$G$4870,ROWS($G$2:G414)),"")</f>
        <v/>
      </c>
    </row>
    <row r="415" spans="1:8" ht="39" thickBot="1" x14ac:dyDescent="0.3">
      <c r="A415" s="50" t="s">
        <v>260</v>
      </c>
      <c r="B415" s="46" t="str">
        <f>Table1[[#This Row],[Series]]&amp;Table1[[#This Row],[Competency Name]]</f>
        <v>0201HUMAN RESOURCES ANALYTICS</v>
      </c>
      <c r="C415" s="46" t="str">
        <f>IF(RIGHT(Table1[[#This Row],[Occupational Series]],5)="SECCM","SECCM",IF(OR(RIGHT(Table1[[#This Row],[Occupational Series]],1)="A",RIGHT(Table1[[#This Row],[Occupational Series]],1)="B",RIGHT(Table1[[#This Row],[Occupational Series]],1)="C"),"0301",RIGHT(Table1[[#This Row],[Occupational Series]],4)))</f>
        <v>0201</v>
      </c>
      <c r="D415" s="50" t="s">
        <v>410</v>
      </c>
      <c r="E415" s="51" t="s">
        <v>411</v>
      </c>
      <c r="F415" s="57">
        <f>ROWS($F$2:F415)</f>
        <v>414</v>
      </c>
      <c r="G415" s="57" t="str">
        <f>IF(ISNUMBER(SEARCH('Position Build'!$N$6,Table1[[#This Row],[Series]])),Table1[[#This Row],[Helper1]],"")</f>
        <v/>
      </c>
      <c r="H415" s="57" t="str">
        <f>IFERROR(SMALL($G$2:$G$4870,ROWS($G$2:G415)),"")</f>
        <v/>
      </c>
    </row>
    <row r="416" spans="1:8" ht="15.75" customHeight="1" thickBot="1" x14ac:dyDescent="0.3">
      <c r="A416" s="50" t="s">
        <v>260</v>
      </c>
      <c r="B416" s="46" t="str">
        <f>Table1[[#This Row],[Series]]&amp;Table1[[#This Row],[Competency Name]]</f>
        <v>0201STRATEGIC WORKFORCE PLANNING</v>
      </c>
      <c r="C416" s="46" t="str">
        <f>IF(RIGHT(Table1[[#This Row],[Occupational Series]],5)="SECCM","SECCM",IF(OR(RIGHT(Table1[[#This Row],[Occupational Series]],1)="A",RIGHT(Table1[[#This Row],[Occupational Series]],1)="B",RIGHT(Table1[[#This Row],[Occupational Series]],1)="C"),"0301",RIGHT(Table1[[#This Row],[Occupational Series]],4)))</f>
        <v>0201</v>
      </c>
      <c r="D416" s="50" t="s">
        <v>412</v>
      </c>
      <c r="E416" s="51" t="s">
        <v>413</v>
      </c>
      <c r="F416" s="57">
        <f>ROWS($F$2:F416)</f>
        <v>415</v>
      </c>
      <c r="G416" s="57" t="str">
        <f>IF(ISNUMBER(SEARCH('Position Build'!$N$6,Table1[[#This Row],[Series]])),Table1[[#This Row],[Helper1]],"")</f>
        <v/>
      </c>
      <c r="H416" s="57" t="str">
        <f>IFERROR(SMALL($G$2:$G$4870,ROWS($G$2:G416)),"")</f>
        <v/>
      </c>
    </row>
    <row r="417" spans="1:8" ht="26.25" thickBot="1" x14ac:dyDescent="0.3">
      <c r="A417" s="52" t="s">
        <v>260</v>
      </c>
      <c r="B417" s="46" t="str">
        <f>Table1[[#This Row],[Series]]&amp;Table1[[#This Row],[Competency Name]]</f>
        <v>0201WORKFORCE SHAPING</v>
      </c>
      <c r="C417" s="46" t="str">
        <f>IF(RIGHT(Table1[[#This Row],[Occupational Series]],5)="SECCM","SECCM",IF(OR(RIGHT(Table1[[#This Row],[Occupational Series]],1)="A",RIGHT(Table1[[#This Row],[Occupational Series]],1)="B",RIGHT(Table1[[#This Row],[Occupational Series]],1)="C"),"0301",RIGHT(Table1[[#This Row],[Occupational Series]],4)))</f>
        <v>0201</v>
      </c>
      <c r="D417" s="52" t="s">
        <v>414</v>
      </c>
      <c r="E417" s="54" t="s">
        <v>415</v>
      </c>
      <c r="F417" s="57">
        <f>ROWS($F$2:F417)</f>
        <v>416</v>
      </c>
      <c r="G417" s="57" t="str">
        <f>IF(ISNUMBER(SEARCH('Position Build'!$N$6,Table1[[#This Row],[Series]])),Table1[[#This Row],[Helper1]],"")</f>
        <v/>
      </c>
      <c r="H417" s="57" t="str">
        <f>IFERROR(SMALL($G$2:$G$4870,ROWS($G$2:G417)),"")</f>
        <v/>
      </c>
    </row>
    <row r="418" spans="1:8" ht="15.75" thickBot="1" x14ac:dyDescent="0.3">
      <c r="A418" s="45" t="s">
        <v>260</v>
      </c>
      <c r="B418" s="46" t="str">
        <f>Table1[[#This Row],[Series]]&amp;Table1[[#This Row],[Competency Name]]</f>
        <v>0201MANAGEMENT IN AN INTERNATIONAL ENVIRONMENT</v>
      </c>
      <c r="C418" s="46" t="str">
        <f>IF(RIGHT(Table1[[#This Row],[Occupational Series]],5)="SECCM","SECCM",IF(OR(RIGHT(Table1[[#This Row],[Occupational Series]],1)="A",RIGHT(Table1[[#This Row],[Occupational Series]],1)="B",RIGHT(Table1[[#This Row],[Occupational Series]],1)="C"),"0301",RIGHT(Table1[[#This Row],[Occupational Series]],4)))</f>
        <v>0201</v>
      </c>
      <c r="D418" s="45" t="s">
        <v>416</v>
      </c>
      <c r="E418" s="45" t="s">
        <v>417</v>
      </c>
      <c r="F418" s="57">
        <f>ROWS($F$2:F418)</f>
        <v>417</v>
      </c>
      <c r="G418" s="57" t="str">
        <f>IF(ISNUMBER(SEARCH('Position Build'!$N$6,Table1[[#This Row],[Series]])),Table1[[#This Row],[Helper1]],"")</f>
        <v/>
      </c>
      <c r="H418" s="57" t="str">
        <f>IFERROR(SMALL($G$2:$G$4870,ROWS($G$2:G418)),"")</f>
        <v/>
      </c>
    </row>
    <row r="419" spans="1:8" ht="15.75" customHeight="1" thickBot="1" x14ac:dyDescent="0.3">
      <c r="A419" s="45" t="s">
        <v>260</v>
      </c>
      <c r="B419" s="46" t="str">
        <f>Table1[[#This Row],[Series]]&amp;Table1[[#This Row],[Competency Name]]</f>
        <v>0201CUSTOMER SERVICE</v>
      </c>
      <c r="C419" s="46" t="str">
        <f>IF(RIGHT(Table1[[#This Row],[Occupational Series]],5)="SECCM","SECCM",IF(OR(RIGHT(Table1[[#This Row],[Occupational Series]],1)="A",RIGHT(Table1[[#This Row],[Occupational Series]],1)="B",RIGHT(Table1[[#This Row],[Occupational Series]],1)="C"),"0301",RIGHT(Table1[[#This Row],[Occupational Series]],4)))</f>
        <v>0201</v>
      </c>
      <c r="D419" s="45" t="s">
        <v>418</v>
      </c>
      <c r="E419" s="45" t="s">
        <v>419</v>
      </c>
      <c r="F419" s="57">
        <f>ROWS($F$2:F419)</f>
        <v>418</v>
      </c>
      <c r="G419" s="57" t="str">
        <f>IF(ISNUMBER(SEARCH('Position Build'!$N$6,Table1[[#This Row],[Series]])),Table1[[#This Row],[Helper1]],"")</f>
        <v/>
      </c>
      <c r="H419" s="57" t="str">
        <f>IFERROR(SMALL($G$2:$G$4870,ROWS($G$2:G419)),"")</f>
        <v/>
      </c>
    </row>
    <row r="420" spans="1:8" ht="26.25" thickBot="1" x14ac:dyDescent="0.3">
      <c r="A420" s="52" t="s">
        <v>260</v>
      </c>
      <c r="B420" s="46" t="str">
        <f>Table1[[#This Row],[Series]]&amp;Table1[[#This Row],[Competency Name]]</f>
        <v>0201PERFORMANCE MANAGEMENT</v>
      </c>
      <c r="C420" s="46" t="str">
        <f>IF(RIGHT(Table1[[#This Row],[Occupational Series]],5)="SECCM","SECCM",IF(OR(RIGHT(Table1[[#This Row],[Occupational Series]],1)="A",RIGHT(Table1[[#This Row],[Occupational Series]],1)="B",RIGHT(Table1[[#This Row],[Occupational Series]],1)="C"),"0301",RIGHT(Table1[[#This Row],[Occupational Series]],4)))</f>
        <v>0201</v>
      </c>
      <c r="D420" s="52" t="s">
        <v>436</v>
      </c>
      <c r="E420" s="54" t="s">
        <v>437</v>
      </c>
      <c r="F420" s="57">
        <f>ROWS($F$2:F420)</f>
        <v>419</v>
      </c>
      <c r="G420" s="57" t="str">
        <f>IF(ISNUMBER(SEARCH('Position Build'!$N$6,Table1[[#This Row],[Series]])),Table1[[#This Row],[Helper1]],"")</f>
        <v/>
      </c>
      <c r="H420" s="57" t="str">
        <f>IFERROR(SMALL($G$2:$G$4870,ROWS($G$2:G420)),"")</f>
        <v/>
      </c>
    </row>
    <row r="421" spans="1:8" ht="51.75" thickBot="1" x14ac:dyDescent="0.3">
      <c r="A421" s="50" t="s">
        <v>260</v>
      </c>
      <c r="B421" s="46" t="str">
        <f>Table1[[#This Row],[Series]]&amp;Table1[[#This Row],[Competency Name]]</f>
        <v>0201FINANCIAL MANAGEMENT</v>
      </c>
      <c r="C421" s="46" t="str">
        <f>IF(RIGHT(Table1[[#This Row],[Occupational Series]],5)="SECCM","SECCM",IF(OR(RIGHT(Table1[[#This Row],[Occupational Series]],1)="A",RIGHT(Table1[[#This Row],[Occupational Series]],1)="B",RIGHT(Table1[[#This Row],[Occupational Series]],1)="C"),"0301",RIGHT(Table1[[#This Row],[Occupational Series]],4)))</f>
        <v>0201</v>
      </c>
      <c r="D421" s="50" t="s">
        <v>438</v>
      </c>
      <c r="E421" s="51" t="s">
        <v>439</v>
      </c>
      <c r="F421" s="57">
        <f>ROWS($F$2:F421)</f>
        <v>420</v>
      </c>
      <c r="G421" s="57" t="str">
        <f>IF(ISNUMBER(SEARCH('Position Build'!$N$6,Table1[[#This Row],[Series]])),Table1[[#This Row],[Helper1]],"")</f>
        <v/>
      </c>
      <c r="H421" s="57" t="str">
        <f>IFERROR(SMALL($G$2:$G$4870,ROWS($G$2:G421)),"")</f>
        <v/>
      </c>
    </row>
    <row r="422" spans="1:8" ht="15.75" customHeight="1" thickBot="1" x14ac:dyDescent="0.3">
      <c r="A422" s="45" t="s">
        <v>260</v>
      </c>
      <c r="B422" s="46" t="str">
        <f>Table1[[#This Row],[Series]]&amp;Table1[[#This Row],[Competency Name]]</f>
        <v>0201COMPENSATION MANAGEMENT</v>
      </c>
      <c r="C422" s="46" t="str">
        <f>IF(RIGHT(Table1[[#This Row],[Occupational Series]],5)="SECCM","SECCM",IF(OR(RIGHT(Table1[[#This Row],[Occupational Series]],1)="A",RIGHT(Table1[[#This Row],[Occupational Series]],1)="B",RIGHT(Table1[[#This Row],[Occupational Series]],1)="C"),"0301",RIGHT(Table1[[#This Row],[Occupational Series]],4)))</f>
        <v>0201</v>
      </c>
      <c r="D422" s="45" t="s">
        <v>448</v>
      </c>
      <c r="E422" s="45" t="s">
        <v>449</v>
      </c>
      <c r="F422" s="57">
        <f>ROWS($F$2:F422)</f>
        <v>421</v>
      </c>
      <c r="G422" s="57" t="str">
        <f>IF(ISNUMBER(SEARCH('Position Build'!$N$6,Table1[[#This Row],[Series]])),Table1[[#This Row],[Helper1]],"")</f>
        <v/>
      </c>
      <c r="H422" s="57" t="str">
        <f>IFERROR(SMALL($G$2:$G$4870,ROWS($G$2:G422)),"")</f>
        <v/>
      </c>
    </row>
    <row r="423" spans="1:8" ht="39" thickBot="1" x14ac:dyDescent="0.3">
      <c r="A423" s="52" t="s">
        <v>260</v>
      </c>
      <c r="B423" s="46" t="str">
        <f>Table1[[#This Row],[Series]]&amp;Table1[[#This Row],[Competency Name]]</f>
        <v>0201MILITARY</v>
      </c>
      <c r="C423" s="46" t="str">
        <f>IF(RIGHT(Table1[[#This Row],[Occupational Series]],5)="SECCM","SECCM",IF(OR(RIGHT(Table1[[#This Row],[Occupational Series]],1)="A",RIGHT(Table1[[#This Row],[Occupational Series]],1)="B",RIGHT(Table1[[#This Row],[Occupational Series]],1)="C"),"0301",RIGHT(Table1[[#This Row],[Occupational Series]],4)))</f>
        <v>0201</v>
      </c>
      <c r="D423" s="52" t="s">
        <v>450</v>
      </c>
      <c r="E423" s="54" t="s">
        <v>451</v>
      </c>
      <c r="F423" s="57">
        <f>ROWS($F$2:F423)</f>
        <v>422</v>
      </c>
      <c r="G423" s="57" t="str">
        <f>IF(ISNUMBER(SEARCH('Position Build'!$N$6,Table1[[#This Row],[Series]])),Table1[[#This Row],[Helper1]],"")</f>
        <v/>
      </c>
      <c r="H423" s="57" t="str">
        <f>IFERROR(SMALL($G$2:$G$4870,ROWS($G$2:G423)),"")</f>
        <v/>
      </c>
    </row>
    <row r="424" spans="1:8" ht="26.25" thickBot="1" x14ac:dyDescent="0.3">
      <c r="A424" s="50" t="s">
        <v>260</v>
      </c>
      <c r="B424" s="46" t="str">
        <f>Table1[[#This Row],[Series]]&amp;Table1[[#This Row],[Competency Name]]</f>
        <v>0201POSITION CLASSIFICATION</v>
      </c>
      <c r="C424" s="46" t="str">
        <f>IF(RIGHT(Table1[[#This Row],[Occupational Series]],5)="SECCM","SECCM",IF(OR(RIGHT(Table1[[#This Row],[Occupational Series]],1)="A",RIGHT(Table1[[#This Row],[Occupational Series]],1)="B",RIGHT(Table1[[#This Row],[Occupational Series]],1)="C"),"0301",RIGHT(Table1[[#This Row],[Occupational Series]],4)))</f>
        <v>0201</v>
      </c>
      <c r="D424" s="50" t="s">
        <v>454</v>
      </c>
      <c r="E424" s="51" t="s">
        <v>455</v>
      </c>
      <c r="F424" s="57">
        <f>ROWS($F$2:F424)</f>
        <v>423</v>
      </c>
      <c r="G424" s="57" t="str">
        <f>IF(ISNUMBER(SEARCH('Position Build'!$N$6,Table1[[#This Row],[Series]])),Table1[[#This Row],[Helper1]],"")</f>
        <v/>
      </c>
      <c r="H424" s="57" t="str">
        <f>IFERROR(SMALL($G$2:$G$4870,ROWS($G$2:G424)),"")</f>
        <v/>
      </c>
    </row>
    <row r="425" spans="1:8" ht="15.75" customHeight="1" thickBot="1" x14ac:dyDescent="0.3">
      <c r="A425" s="50" t="s">
        <v>260</v>
      </c>
      <c r="B425" s="46" t="str">
        <f>Table1[[#This Row],[Series]]&amp;Table1[[#This Row],[Competency Name]]</f>
        <v>0201COMPUTER LITERACY</v>
      </c>
      <c r="C425" s="46" t="str">
        <f>IF(RIGHT(Table1[[#This Row],[Occupational Series]],5)="SECCM","SECCM",IF(OR(RIGHT(Table1[[#This Row],[Occupational Series]],1)="A",RIGHT(Table1[[#This Row],[Occupational Series]],1)="B",RIGHT(Table1[[#This Row],[Occupational Series]],1)="C"),"0301",RIGHT(Table1[[#This Row],[Occupational Series]],4)))</f>
        <v>0201</v>
      </c>
      <c r="D425" s="50" t="s">
        <v>456</v>
      </c>
      <c r="E425" s="51" t="s">
        <v>457</v>
      </c>
      <c r="F425" s="57">
        <f>ROWS($F$2:F425)</f>
        <v>424</v>
      </c>
      <c r="G425" s="57" t="str">
        <f>IF(ISNUMBER(SEARCH('Position Build'!$N$6,Table1[[#This Row],[Series]])),Table1[[#This Row],[Helper1]],"")</f>
        <v/>
      </c>
      <c r="H425" s="57" t="str">
        <f>IFERROR(SMALL($G$2:$G$4870,ROWS($G$2:G425)),"")</f>
        <v/>
      </c>
    </row>
    <row r="426" spans="1:8" ht="15.75" thickBot="1" x14ac:dyDescent="0.3">
      <c r="A426" s="53" t="s">
        <v>260</v>
      </c>
      <c r="B426" s="46" t="str">
        <f>Table1[[#This Row],[Series]]&amp;Table1[[#This Row],[Competency Name]]</f>
        <v>0201LABOR RELATIONS</v>
      </c>
      <c r="C426" s="46" t="str">
        <f>IF(RIGHT(Table1[[#This Row],[Occupational Series]],5)="SECCM","SECCM",IF(OR(RIGHT(Table1[[#This Row],[Occupational Series]],1)="A",RIGHT(Table1[[#This Row],[Occupational Series]],1)="B",RIGHT(Table1[[#This Row],[Occupational Series]],1)="C"),"0301",RIGHT(Table1[[#This Row],[Occupational Series]],4)))</f>
        <v>0201</v>
      </c>
      <c r="D426" s="53" t="s">
        <v>481</v>
      </c>
      <c r="E426" s="53" t="s">
        <v>482</v>
      </c>
      <c r="F426" s="57">
        <f>ROWS($F$2:F426)</f>
        <v>425</v>
      </c>
      <c r="G426" s="57" t="str">
        <f>IF(ISNUMBER(SEARCH('Position Build'!$N$6,Table1[[#This Row],[Series]])),Table1[[#This Row],[Helper1]],"")</f>
        <v/>
      </c>
      <c r="H426" s="57" t="str">
        <f>IFERROR(SMALL($G$2:$G$4870,ROWS($G$2:G426)),"")</f>
        <v/>
      </c>
    </row>
    <row r="427" spans="1:8" ht="39" thickBot="1" x14ac:dyDescent="0.3">
      <c r="A427" s="50" t="s">
        <v>260</v>
      </c>
      <c r="B427" s="46" t="str">
        <f>Table1[[#This Row],[Series]]&amp;Table1[[#This Row],[Competency Name]]</f>
        <v>0201HUMAN RESOURCES LIFE-CYCLE MANAGEMENT</v>
      </c>
      <c r="C427" s="46" t="str">
        <f>IF(RIGHT(Table1[[#This Row],[Occupational Series]],5)="SECCM","SECCM",IF(OR(RIGHT(Table1[[#This Row],[Occupational Series]],1)="A",RIGHT(Table1[[#This Row],[Occupational Series]],1)="B",RIGHT(Table1[[#This Row],[Occupational Series]],1)="C"),"0301",RIGHT(Table1[[#This Row],[Occupational Series]],4)))</f>
        <v>0201</v>
      </c>
      <c r="D427" s="50" t="s">
        <v>485</v>
      </c>
      <c r="E427" s="51" t="s">
        <v>486</v>
      </c>
      <c r="F427" s="57">
        <f>ROWS($F$2:F427)</f>
        <v>426</v>
      </c>
      <c r="G427" s="57" t="str">
        <f>IF(ISNUMBER(SEARCH('Position Build'!$N$6,Table1[[#This Row],[Series]])),Table1[[#This Row],[Helper1]],"")</f>
        <v/>
      </c>
      <c r="H427" s="57" t="str">
        <f>IFERROR(SMALL($G$2:$G$4870,ROWS($G$2:G427)),"")</f>
        <v/>
      </c>
    </row>
    <row r="428" spans="1:8" ht="15.75" customHeight="1" thickBot="1" x14ac:dyDescent="0.3">
      <c r="A428" s="45" t="s">
        <v>260</v>
      </c>
      <c r="B428" s="46" t="str">
        <f>Table1[[#This Row],[Series]]&amp;Table1[[#This Row],[Competency Name]]</f>
        <v>0201PARTNERING</v>
      </c>
      <c r="C428" s="46" t="str">
        <f>IF(RIGHT(Table1[[#This Row],[Occupational Series]],5)="SECCM","SECCM",IF(OR(RIGHT(Table1[[#This Row],[Occupational Series]],1)="A",RIGHT(Table1[[#This Row],[Occupational Series]],1)="B",RIGHT(Table1[[#This Row],[Occupational Series]],1)="C"),"0301",RIGHT(Table1[[#This Row],[Occupational Series]],4)))</f>
        <v>0201</v>
      </c>
      <c r="D428" s="45" t="s">
        <v>491</v>
      </c>
      <c r="E428" s="45" t="s">
        <v>492</v>
      </c>
      <c r="F428" s="57">
        <f>ROWS($F$2:F428)</f>
        <v>427</v>
      </c>
      <c r="G428" s="57" t="str">
        <f>IF(ISNUMBER(SEARCH('Position Build'!$N$6,Table1[[#This Row],[Series]])),Table1[[#This Row],[Helper1]],"")</f>
        <v/>
      </c>
      <c r="H428" s="57" t="str">
        <f>IFERROR(SMALL($G$2:$G$4870,ROWS($G$2:G428)),"")</f>
        <v/>
      </c>
    </row>
    <row r="429" spans="1:8" ht="15.75" thickBot="1" x14ac:dyDescent="0.3">
      <c r="A429" s="53" t="s">
        <v>260</v>
      </c>
      <c r="B429" s="46" t="str">
        <f>Table1[[#This Row],[Series]]&amp;Table1[[#This Row],[Competency Name]]</f>
        <v>0201STAFFING AND RECRUITING</v>
      </c>
      <c r="C429" s="46" t="str">
        <f>IF(RIGHT(Table1[[#This Row],[Occupational Series]],5)="SECCM","SECCM",IF(OR(RIGHT(Table1[[#This Row],[Occupational Series]],1)="A",RIGHT(Table1[[#This Row],[Occupational Series]],1)="B",RIGHT(Table1[[#This Row],[Occupational Series]],1)="C"),"0301",RIGHT(Table1[[#This Row],[Occupational Series]],4)))</f>
        <v>0201</v>
      </c>
      <c r="D429" s="53" t="s">
        <v>503</v>
      </c>
      <c r="E429" s="53" t="s">
        <v>504</v>
      </c>
      <c r="F429" s="57">
        <f>ROWS($F$2:F429)</f>
        <v>428</v>
      </c>
      <c r="G429" s="57" t="str">
        <f>IF(ISNUMBER(SEARCH('Position Build'!$N$6,Table1[[#This Row],[Series]])),Table1[[#This Row],[Helper1]],"")</f>
        <v/>
      </c>
      <c r="H429" s="57" t="str">
        <f>IFERROR(SMALL($G$2:$G$4870,ROWS($G$2:G429)),"")</f>
        <v/>
      </c>
    </row>
    <row r="430" spans="1:8" ht="15.75" thickBot="1" x14ac:dyDescent="0.3">
      <c r="A430" s="45" t="s">
        <v>260</v>
      </c>
      <c r="B430" s="46" t="str">
        <f>Table1[[#This Row],[Series]]&amp;Table1[[#This Row],[Competency Name]]</f>
        <v>0201WORKFORCE DEVELOPMENT</v>
      </c>
      <c r="C430" s="46" t="str">
        <f>IF(RIGHT(Table1[[#This Row],[Occupational Series]],5)="SECCM","SECCM",IF(OR(RIGHT(Table1[[#This Row],[Occupational Series]],1)="A",RIGHT(Table1[[#This Row],[Occupational Series]],1)="B",RIGHT(Table1[[#This Row],[Occupational Series]],1)="C"),"0301",RIGHT(Table1[[#This Row],[Occupational Series]],4)))</f>
        <v>0201</v>
      </c>
      <c r="D430" s="45" t="s">
        <v>505</v>
      </c>
      <c r="E430" s="45" t="s">
        <v>506</v>
      </c>
      <c r="F430" s="57">
        <f>ROWS($F$2:F430)</f>
        <v>429</v>
      </c>
      <c r="G430" s="57" t="str">
        <f>IF(ISNUMBER(SEARCH('Position Build'!$N$6,Table1[[#This Row],[Series]])),Table1[[#This Row],[Helper1]],"")</f>
        <v/>
      </c>
      <c r="H430" s="57" t="str">
        <f>IFERROR(SMALL($G$2:$G$4870,ROWS($G$2:G430)),"")</f>
        <v/>
      </c>
    </row>
    <row r="431" spans="1:8" ht="15.75" customHeight="1" thickBot="1" x14ac:dyDescent="0.3">
      <c r="A431" s="50" t="s">
        <v>260</v>
      </c>
      <c r="B431" s="46" t="str">
        <f>Table1[[#This Row],[Series]]&amp;Table1[[#This Row],[Competency Name]]</f>
        <v>0201WRITTEN COMMUNICATION</v>
      </c>
      <c r="C431" s="46" t="str">
        <f>IF(RIGHT(Table1[[#This Row],[Occupational Series]],5)="SECCM","SECCM",IF(OR(RIGHT(Table1[[#This Row],[Occupational Series]],1)="A",RIGHT(Table1[[#This Row],[Occupational Series]],1)="B",RIGHT(Table1[[#This Row],[Occupational Series]],1)="C"),"0301",RIGHT(Table1[[#This Row],[Occupational Series]],4)))</f>
        <v>0201</v>
      </c>
      <c r="D431" s="50" t="s">
        <v>507</v>
      </c>
      <c r="E431" s="51" t="s">
        <v>508</v>
      </c>
      <c r="F431" s="57">
        <f>ROWS($F$2:F431)</f>
        <v>430</v>
      </c>
      <c r="G431" s="57" t="str">
        <f>IF(ISNUMBER(SEARCH('Position Build'!$N$6,Table1[[#This Row],[Series]])),Table1[[#This Row],[Helper1]],"")</f>
        <v/>
      </c>
      <c r="H431" s="57" t="str">
        <f>IFERROR(SMALL($G$2:$G$4870,ROWS($G$2:G431)),"")</f>
        <v/>
      </c>
    </row>
    <row r="432" spans="1:8" ht="15.75" thickBot="1" x14ac:dyDescent="0.3">
      <c r="A432" s="53" t="s">
        <v>260</v>
      </c>
      <c r="B432" s="46" t="str">
        <f>Table1[[#This Row],[Series]]&amp;Table1[[#This Row],[Competency Name]]</f>
        <v>0201BENEFITS AND WORK LIFE PROGRAMS</v>
      </c>
      <c r="C432" s="46" t="str">
        <f>IF(RIGHT(Table1[[#This Row],[Occupational Series]],5)="SECCM","SECCM",IF(OR(RIGHT(Table1[[#This Row],[Occupational Series]],1)="A",RIGHT(Table1[[#This Row],[Occupational Series]],1)="B",RIGHT(Table1[[#This Row],[Occupational Series]],1)="C"),"0301",RIGHT(Table1[[#This Row],[Occupational Series]],4)))</f>
        <v>0201</v>
      </c>
      <c r="D432" s="53" t="s">
        <v>531</v>
      </c>
      <c r="E432" s="53" t="s">
        <v>532</v>
      </c>
      <c r="F432" s="57">
        <f>ROWS($F$2:F432)</f>
        <v>431</v>
      </c>
      <c r="G432" s="57" t="str">
        <f>IF(ISNUMBER(SEARCH('Position Build'!$N$6,Table1[[#This Row],[Series]])),Table1[[#This Row],[Helper1]],"")</f>
        <v/>
      </c>
      <c r="H432" s="57" t="str">
        <f>IFERROR(SMALL($G$2:$G$4870,ROWS($G$2:G432)),"")</f>
        <v/>
      </c>
    </row>
    <row r="433" spans="1:8" ht="15.75" thickBot="1" x14ac:dyDescent="0.3">
      <c r="A433" s="45" t="s">
        <v>260</v>
      </c>
      <c r="B433" s="46" t="str">
        <f>Table1[[#This Row],[Series]]&amp;Table1[[#This Row],[Competency Name]]</f>
        <v>0201EMPLOYEE RELATIONS</v>
      </c>
      <c r="C433" s="46" t="str">
        <f>IF(RIGHT(Table1[[#This Row],[Occupational Series]],5)="SECCM","SECCM",IF(OR(RIGHT(Table1[[#This Row],[Occupational Series]],1)="A",RIGHT(Table1[[#This Row],[Occupational Series]],1)="B",RIGHT(Table1[[#This Row],[Occupational Series]],1)="C"),"0301",RIGHT(Table1[[#This Row],[Occupational Series]],4)))</f>
        <v>0201</v>
      </c>
      <c r="D433" s="45" t="s">
        <v>533</v>
      </c>
      <c r="E433" s="45" t="s">
        <v>534</v>
      </c>
      <c r="F433" s="57">
        <f>ROWS($F$2:F433)</f>
        <v>432</v>
      </c>
      <c r="G433" s="57" t="str">
        <f>IF(ISNUMBER(SEARCH('Position Build'!$N$6,Table1[[#This Row],[Series]])),Table1[[#This Row],[Helper1]],"")</f>
        <v/>
      </c>
      <c r="H433" s="57" t="str">
        <f>IFERROR(SMALL($G$2:$G$4870,ROWS($G$2:G433)),"")</f>
        <v/>
      </c>
    </row>
    <row r="434" spans="1:8" ht="15.75" customHeight="1" thickBot="1" x14ac:dyDescent="0.3">
      <c r="A434" s="45" t="s">
        <v>260</v>
      </c>
      <c r="B434" s="46" t="str">
        <f>Table1[[#This Row],[Series]]&amp;Table1[[#This Row],[Competency Name]]</f>
        <v>0201HUMAN RESOURCES INFORMATION SYSTEMS APPLICATION</v>
      </c>
      <c r="C434" s="46" t="str">
        <f>IF(RIGHT(Table1[[#This Row],[Occupational Series]],5)="SECCM","SECCM",IF(OR(RIGHT(Table1[[#This Row],[Occupational Series]],1)="A",RIGHT(Table1[[#This Row],[Occupational Series]],1)="B",RIGHT(Table1[[#This Row],[Occupational Series]],1)="C"),"0301",RIGHT(Table1[[#This Row],[Occupational Series]],4)))</f>
        <v>0201</v>
      </c>
      <c r="D434" s="45" t="s">
        <v>535</v>
      </c>
      <c r="E434" s="45" t="s">
        <v>536</v>
      </c>
      <c r="F434" s="57">
        <f>ROWS($F$2:F434)</f>
        <v>433</v>
      </c>
      <c r="G434" s="57" t="str">
        <f>IF(ISNUMBER(SEARCH('Position Build'!$N$6,Table1[[#This Row],[Series]])),Table1[[#This Row],[Helper1]],"")</f>
        <v/>
      </c>
      <c r="H434" s="57" t="str">
        <f>IFERROR(SMALL($G$2:$G$4870,ROWS($G$2:G434)),"")</f>
        <v/>
      </c>
    </row>
    <row r="435" spans="1:8" ht="39" thickBot="1" x14ac:dyDescent="0.3">
      <c r="A435" s="52" t="s">
        <v>260</v>
      </c>
      <c r="B435" s="46" t="str">
        <f>Table1[[#This Row],[Series]]&amp;Table1[[#This Row],[Competency Name]]</f>
        <v>0201ORAL COMMUNICATION</v>
      </c>
      <c r="C435" s="46" t="str">
        <f>IF(RIGHT(Table1[[#This Row],[Occupational Series]],5)="SECCM","SECCM",IF(OR(RIGHT(Table1[[#This Row],[Occupational Series]],1)="A",RIGHT(Table1[[#This Row],[Occupational Series]],1)="B",RIGHT(Table1[[#This Row],[Occupational Series]],1)="C"),"0301",RIGHT(Table1[[#This Row],[Occupational Series]],4)))</f>
        <v>0201</v>
      </c>
      <c r="D435" s="52" t="s">
        <v>537</v>
      </c>
      <c r="E435" s="54" t="s">
        <v>538</v>
      </c>
      <c r="F435" s="57">
        <f>ROWS($F$2:F435)</f>
        <v>434</v>
      </c>
      <c r="G435" s="57" t="str">
        <f>IF(ISNUMBER(SEARCH('Position Build'!$N$6,Table1[[#This Row],[Series]])),Table1[[#This Row],[Helper1]],"")</f>
        <v/>
      </c>
      <c r="H435" s="57" t="str">
        <f>IFERROR(SMALL($G$2:$G$4870,ROWS($G$2:G435)),"")</f>
        <v/>
      </c>
    </row>
    <row r="436" spans="1:8" ht="39" thickBot="1" x14ac:dyDescent="0.3">
      <c r="A436" s="50" t="s">
        <v>260</v>
      </c>
      <c r="B436" s="46" t="str">
        <f>Table1[[#This Row],[Series]]&amp;Table1[[#This Row],[Competency Name]]</f>
        <v>0201RESOURCE MANAGEMENT</v>
      </c>
      <c r="C436" s="46" t="str">
        <f>IF(RIGHT(Table1[[#This Row],[Occupational Series]],5)="SECCM","SECCM",IF(OR(RIGHT(Table1[[#This Row],[Occupational Series]],1)="A",RIGHT(Table1[[#This Row],[Occupational Series]],1)="B",RIGHT(Table1[[#This Row],[Occupational Series]],1)="C"),"0301",RIGHT(Table1[[#This Row],[Occupational Series]],4)))</f>
        <v>0201</v>
      </c>
      <c r="D436" s="50" t="s">
        <v>573</v>
      </c>
      <c r="E436" s="51" t="s">
        <v>574</v>
      </c>
      <c r="F436" s="57">
        <f>ROWS($F$2:F436)</f>
        <v>435</v>
      </c>
      <c r="G436" s="57" t="str">
        <f>IF(ISNUMBER(SEARCH('Position Build'!$N$6,Table1[[#This Row],[Series]])),Table1[[#This Row],[Helper1]],"")</f>
        <v/>
      </c>
      <c r="H436" s="57" t="str">
        <f>IFERROR(SMALL($G$2:$G$4870,ROWS($G$2:G436)),"")</f>
        <v/>
      </c>
    </row>
    <row r="437" spans="1:8" ht="15.75" customHeight="1" thickBot="1" x14ac:dyDescent="0.3">
      <c r="A437" s="50" t="s">
        <v>260</v>
      </c>
      <c r="B437" s="46" t="str">
        <f>Table1[[#This Row],[Series]]&amp;Table1[[#This Row],[Competency Name]]</f>
        <v>0201ACCOUNTABILITY</v>
      </c>
      <c r="C437" s="46" t="str">
        <f>IF(RIGHT(Table1[[#This Row],[Occupational Series]],5)="SECCM","SECCM",IF(OR(RIGHT(Table1[[#This Row],[Occupational Series]],1)="A",RIGHT(Table1[[#This Row],[Occupational Series]],1)="B",RIGHT(Table1[[#This Row],[Occupational Series]],1)="C"),"0301",RIGHT(Table1[[#This Row],[Occupational Series]],4)))</f>
        <v>0201</v>
      </c>
      <c r="D437" s="50" t="s">
        <v>579</v>
      </c>
      <c r="E437" s="51" t="s">
        <v>580</v>
      </c>
      <c r="F437" s="57">
        <f>ROWS($F$2:F437)</f>
        <v>436</v>
      </c>
      <c r="G437" s="57" t="str">
        <f>IF(ISNUMBER(SEARCH('Position Build'!$N$6,Table1[[#This Row],[Series]])),Table1[[#This Row],[Helper1]],"")</f>
        <v/>
      </c>
      <c r="H437" s="57" t="str">
        <f>IFERROR(SMALL($G$2:$G$4870,ROWS($G$2:G437)),"")</f>
        <v/>
      </c>
    </row>
    <row r="438" spans="1:8" ht="39" thickBot="1" x14ac:dyDescent="0.3">
      <c r="A438" s="52" t="s">
        <v>260</v>
      </c>
      <c r="B438" s="46" t="str">
        <f>Table1[[#This Row],[Series]]&amp;Table1[[#This Row],[Competency Name]]</f>
        <v>0201DEVELOPING OTHERS</v>
      </c>
      <c r="C438" s="46" t="str">
        <f>IF(RIGHT(Table1[[#This Row],[Occupational Series]],5)="SECCM","SECCM",IF(OR(RIGHT(Table1[[#This Row],[Occupational Series]],1)="A",RIGHT(Table1[[#This Row],[Occupational Series]],1)="B",RIGHT(Table1[[#This Row],[Occupational Series]],1)="C"),"0301",RIGHT(Table1[[#This Row],[Occupational Series]],4)))</f>
        <v>0201</v>
      </c>
      <c r="D438" s="52" t="s">
        <v>585</v>
      </c>
      <c r="E438" s="54" t="s">
        <v>586</v>
      </c>
      <c r="F438" s="57">
        <f>ROWS($F$2:F438)</f>
        <v>437</v>
      </c>
      <c r="G438" s="57" t="str">
        <f>IF(ISNUMBER(SEARCH('Position Build'!$N$6,Table1[[#This Row],[Series]])),Table1[[#This Row],[Helper1]],"")</f>
        <v/>
      </c>
      <c r="H438" s="57" t="str">
        <f>IFERROR(SMALL($G$2:$G$4870,ROWS($G$2:G438)),"")</f>
        <v/>
      </c>
    </row>
    <row r="439" spans="1:8" ht="39" thickBot="1" x14ac:dyDescent="0.3">
      <c r="A439" s="50" t="s">
        <v>260</v>
      </c>
      <c r="B439" s="46" t="str">
        <f>Table1[[#This Row],[Series]]&amp;Table1[[#This Row],[Competency Name]]</f>
        <v>0201MANAGING HUMAN RESOURCES</v>
      </c>
      <c r="C439" s="46" t="str">
        <f>IF(RIGHT(Table1[[#This Row],[Occupational Series]],5)="SECCM","SECCM",IF(OR(RIGHT(Table1[[#This Row],[Occupational Series]],1)="A",RIGHT(Table1[[#This Row],[Occupational Series]],1)="B",RIGHT(Table1[[#This Row],[Occupational Series]],1)="C"),"0301",RIGHT(Table1[[#This Row],[Occupational Series]],4)))</f>
        <v>0201</v>
      </c>
      <c r="D439" s="50" t="s">
        <v>590</v>
      </c>
      <c r="E439" s="51" t="s">
        <v>591</v>
      </c>
      <c r="F439" s="57">
        <f>ROWS($F$2:F439)</f>
        <v>438</v>
      </c>
      <c r="G439" s="57" t="str">
        <f>IF(ISNUMBER(SEARCH('Position Build'!$N$6,Table1[[#This Row],[Series]])),Table1[[#This Row],[Helper1]],"")</f>
        <v/>
      </c>
      <c r="H439" s="57" t="str">
        <f>IFERROR(SMALL($G$2:$G$4870,ROWS($G$2:G439)),"")</f>
        <v/>
      </c>
    </row>
    <row r="440" spans="1:8" ht="15.75" customHeight="1" thickBot="1" x14ac:dyDescent="0.3">
      <c r="A440" s="50" t="s">
        <v>260</v>
      </c>
      <c r="B440" s="46" t="str">
        <f>Table1[[#This Row],[Series]]&amp;Table1[[#This Row],[Competency Name]]</f>
        <v>0201PROBLEM SOLVING</v>
      </c>
      <c r="C440" s="46" t="str">
        <f>IF(RIGHT(Table1[[#This Row],[Occupational Series]],5)="SECCM","SECCM",IF(OR(RIGHT(Table1[[#This Row],[Occupational Series]],1)="A",RIGHT(Table1[[#This Row],[Occupational Series]],1)="B",RIGHT(Table1[[#This Row],[Occupational Series]],1)="C"),"0301",RIGHT(Table1[[#This Row],[Occupational Series]],4)))</f>
        <v>0201</v>
      </c>
      <c r="D440" s="50" t="s">
        <v>596</v>
      </c>
      <c r="E440" s="51" t="s">
        <v>597</v>
      </c>
      <c r="F440" s="57">
        <f>ROWS($F$2:F440)</f>
        <v>439</v>
      </c>
      <c r="G440" s="57" t="str">
        <f>IF(ISNUMBER(SEARCH('Position Build'!$N$6,Table1[[#This Row],[Series]])),Table1[[#This Row],[Helper1]],"")</f>
        <v/>
      </c>
      <c r="H440" s="57" t="str">
        <f>IFERROR(SMALL($G$2:$G$4870,ROWS($G$2:G440)),"")</f>
        <v/>
      </c>
    </row>
    <row r="441" spans="1:8" ht="51.75" thickBot="1" x14ac:dyDescent="0.3">
      <c r="A441" s="52" t="s">
        <v>260</v>
      </c>
      <c r="B441" s="46" t="str">
        <f>Table1[[#This Row],[Series]]&amp;Table1[[#This Row],[Competency Name]]</f>
        <v>0201STRATEGIC THINKING</v>
      </c>
      <c r="C441" s="46" t="str">
        <f>IF(RIGHT(Table1[[#This Row],[Occupational Series]],5)="SECCM","SECCM",IF(OR(RIGHT(Table1[[#This Row],[Occupational Series]],1)="A",RIGHT(Table1[[#This Row],[Occupational Series]],1)="B",RIGHT(Table1[[#This Row],[Occupational Series]],1)="C"),"0301",RIGHT(Table1[[#This Row],[Occupational Series]],4)))</f>
        <v>0201</v>
      </c>
      <c r="D441" s="52" t="s">
        <v>826</v>
      </c>
      <c r="E441" s="54" t="s">
        <v>827</v>
      </c>
      <c r="F441" s="57">
        <f>ROWS($F$2:F441)</f>
        <v>440</v>
      </c>
      <c r="G441" s="57" t="str">
        <f>IF(ISNUMBER(SEARCH('Position Build'!$N$6,Table1[[#This Row],[Series]])),Table1[[#This Row],[Helper1]],"")</f>
        <v/>
      </c>
      <c r="H441" s="57" t="str">
        <f>IFERROR(SMALL($G$2:$G$4870,ROWS($G$2:G441)),"")</f>
        <v/>
      </c>
    </row>
    <row r="442" spans="1:8" ht="26.25" thickBot="1" x14ac:dyDescent="0.3">
      <c r="A442" s="50" t="s">
        <v>260</v>
      </c>
      <c r="B442" s="46" t="str">
        <f>Table1[[#This Row],[Series]]&amp;Table1[[#This Row],[Competency Name]]</f>
        <v>0201GRADE POINT AVERAGE</v>
      </c>
      <c r="C442" s="46" t="str">
        <f>IF(RIGHT(Table1[[#This Row],[Occupational Series]],5)="SECCM","SECCM",IF(OR(RIGHT(Table1[[#This Row],[Occupational Series]],1)="A",RIGHT(Table1[[#This Row],[Occupational Series]],1)="B",RIGHT(Table1[[#This Row],[Occupational Series]],1)="C"),"0301",RIGHT(Table1[[#This Row],[Occupational Series]],4)))</f>
        <v>0201</v>
      </c>
      <c r="D442" s="50" t="s">
        <v>1185</v>
      </c>
      <c r="E442" s="51" t="s">
        <v>1186</v>
      </c>
      <c r="F442" s="57">
        <f>ROWS($F$2:F442)</f>
        <v>441</v>
      </c>
      <c r="G442" s="57" t="str">
        <f>IF(ISNUMBER(SEARCH('Position Build'!$N$6,Table1[[#This Row],[Series]])),Table1[[#This Row],[Helper1]],"")</f>
        <v/>
      </c>
      <c r="H442" s="57" t="str">
        <f>IFERROR(SMALL($G$2:$G$4870,ROWS($G$2:G442)),"")</f>
        <v/>
      </c>
    </row>
    <row r="443" spans="1:8" ht="15.75" customHeight="1" thickBot="1" x14ac:dyDescent="0.3">
      <c r="A443" s="45" t="s">
        <v>429</v>
      </c>
      <c r="B443" s="46" t="str">
        <f>Table1[[#This Row],[Series]]&amp;Table1[[#This Row],[Competency Name]]</f>
        <v>0203CUSTOMER SERVICE</v>
      </c>
      <c r="C443" s="46" t="str">
        <f>IF(RIGHT(Table1[[#This Row],[Occupational Series]],5)="SECCM","SECCM",IF(OR(RIGHT(Table1[[#This Row],[Occupational Series]],1)="A",RIGHT(Table1[[#This Row],[Occupational Series]],1)="B",RIGHT(Table1[[#This Row],[Occupational Series]],1)="C"),"0301",RIGHT(Table1[[#This Row],[Occupational Series]],4)))</f>
        <v>0203</v>
      </c>
      <c r="D443" s="45" t="s">
        <v>418</v>
      </c>
      <c r="E443" s="45" t="s">
        <v>419</v>
      </c>
      <c r="F443" s="57">
        <f>ROWS($F$2:F443)</f>
        <v>442</v>
      </c>
      <c r="G443" s="57" t="str">
        <f>IF(ISNUMBER(SEARCH('Position Build'!$N$6,Table1[[#This Row],[Series]])),Table1[[#This Row],[Helper1]],"")</f>
        <v/>
      </c>
      <c r="H443" s="57" t="str">
        <f>IFERROR(SMALL($G$2:$G$4870,ROWS($G$2:G443)),"")</f>
        <v/>
      </c>
    </row>
    <row r="444" spans="1:8" ht="26.25" thickBot="1" x14ac:dyDescent="0.3">
      <c r="A444" s="52" t="s">
        <v>429</v>
      </c>
      <c r="B444" s="46" t="str">
        <f>Table1[[#This Row],[Series]]&amp;Table1[[#This Row],[Competency Name]]</f>
        <v>0203PERFORMANCE MANAGEMENT</v>
      </c>
      <c r="C444" s="46" t="str">
        <f>IF(RIGHT(Table1[[#This Row],[Occupational Series]],5)="SECCM","SECCM",IF(OR(RIGHT(Table1[[#This Row],[Occupational Series]],1)="A",RIGHT(Table1[[#This Row],[Occupational Series]],1)="B",RIGHT(Table1[[#This Row],[Occupational Series]],1)="C"),"0301",RIGHT(Table1[[#This Row],[Occupational Series]],4)))</f>
        <v>0203</v>
      </c>
      <c r="D444" s="52" t="s">
        <v>436</v>
      </c>
      <c r="E444" s="54" t="s">
        <v>437</v>
      </c>
      <c r="F444" s="57">
        <f>ROWS($F$2:F444)</f>
        <v>443</v>
      </c>
      <c r="G444" s="57" t="str">
        <f>IF(ISNUMBER(SEARCH('Position Build'!$N$6,Table1[[#This Row],[Series]])),Table1[[#This Row],[Helper1]],"")</f>
        <v/>
      </c>
      <c r="H444" s="57" t="str">
        <f>IFERROR(SMALL($G$2:$G$4870,ROWS($G$2:G444)),"")</f>
        <v/>
      </c>
    </row>
    <row r="445" spans="1:8" ht="15.75" thickBot="1" x14ac:dyDescent="0.3">
      <c r="A445" s="45" t="s">
        <v>429</v>
      </c>
      <c r="B445" s="46" t="str">
        <f>Table1[[#This Row],[Series]]&amp;Table1[[#This Row],[Competency Name]]</f>
        <v>0203COMPENSATION MANAGEMENT</v>
      </c>
      <c r="C445" s="46" t="str">
        <f>IF(RIGHT(Table1[[#This Row],[Occupational Series]],5)="SECCM","SECCM",IF(OR(RIGHT(Table1[[#This Row],[Occupational Series]],1)="A",RIGHT(Table1[[#This Row],[Occupational Series]],1)="B",RIGHT(Table1[[#This Row],[Occupational Series]],1)="C"),"0301",RIGHT(Table1[[#This Row],[Occupational Series]],4)))</f>
        <v>0203</v>
      </c>
      <c r="D445" s="45" t="s">
        <v>448</v>
      </c>
      <c r="E445" s="45" t="s">
        <v>449</v>
      </c>
      <c r="F445" s="57">
        <f>ROWS($F$2:F445)</f>
        <v>444</v>
      </c>
      <c r="G445" s="57" t="str">
        <f>IF(ISNUMBER(SEARCH('Position Build'!$N$6,Table1[[#This Row],[Series]])),Table1[[#This Row],[Helper1]],"")</f>
        <v/>
      </c>
      <c r="H445" s="57" t="str">
        <f>IFERROR(SMALL($G$2:$G$4870,ROWS($G$2:G445)),"")</f>
        <v/>
      </c>
    </row>
    <row r="446" spans="1:8" ht="15.75" customHeight="1" thickBot="1" x14ac:dyDescent="0.3">
      <c r="A446" s="50" t="s">
        <v>429</v>
      </c>
      <c r="B446" s="46" t="str">
        <f>Table1[[#This Row],[Series]]&amp;Table1[[#This Row],[Competency Name]]</f>
        <v>0203CLASSIFICATION</v>
      </c>
      <c r="C446" s="46" t="str">
        <f>IF(RIGHT(Table1[[#This Row],[Occupational Series]],5)="SECCM","SECCM",IF(OR(RIGHT(Table1[[#This Row],[Occupational Series]],1)="A",RIGHT(Table1[[#This Row],[Occupational Series]],1)="B",RIGHT(Table1[[#This Row],[Occupational Series]],1)="C"),"0301",RIGHT(Table1[[#This Row],[Occupational Series]],4)))</f>
        <v>0203</v>
      </c>
      <c r="D446" s="50" t="s">
        <v>452</v>
      </c>
      <c r="E446" s="51" t="s">
        <v>453</v>
      </c>
      <c r="F446" s="57">
        <f>ROWS($F$2:F446)</f>
        <v>445</v>
      </c>
      <c r="G446" s="57" t="str">
        <f>IF(ISNUMBER(SEARCH('Position Build'!$N$6,Table1[[#This Row],[Series]])),Table1[[#This Row],[Helper1]],"")</f>
        <v/>
      </c>
      <c r="H446" s="57" t="str">
        <f>IFERROR(SMALL($G$2:$G$4870,ROWS($G$2:G446)),"")</f>
        <v/>
      </c>
    </row>
    <row r="447" spans="1:8" ht="26.25" thickBot="1" x14ac:dyDescent="0.3">
      <c r="A447" s="52" t="s">
        <v>429</v>
      </c>
      <c r="B447" s="46" t="str">
        <f>Table1[[#This Row],[Series]]&amp;Table1[[#This Row],[Competency Name]]</f>
        <v>0203COMPUTER LITERACY</v>
      </c>
      <c r="C447" s="46" t="str">
        <f>IF(RIGHT(Table1[[#This Row],[Occupational Series]],5)="SECCM","SECCM",IF(OR(RIGHT(Table1[[#This Row],[Occupational Series]],1)="A",RIGHT(Table1[[#This Row],[Occupational Series]],1)="B",RIGHT(Table1[[#This Row],[Occupational Series]],1)="C"),"0301",RIGHT(Table1[[#This Row],[Occupational Series]],4)))</f>
        <v>0203</v>
      </c>
      <c r="D447" s="52" t="s">
        <v>456</v>
      </c>
      <c r="E447" s="54" t="s">
        <v>457</v>
      </c>
      <c r="F447" s="57">
        <f>ROWS($F$2:F447)</f>
        <v>446</v>
      </c>
      <c r="G447" s="57" t="str">
        <f>IF(ISNUMBER(SEARCH('Position Build'!$N$6,Table1[[#This Row],[Series]])),Table1[[#This Row],[Helper1]],"")</f>
        <v/>
      </c>
      <c r="H447" s="57" t="str">
        <f>IFERROR(SMALL($G$2:$G$4870,ROWS($G$2:G447)),"")</f>
        <v/>
      </c>
    </row>
    <row r="448" spans="1:8" ht="15.75" thickBot="1" x14ac:dyDescent="0.3">
      <c r="A448" s="45" t="s">
        <v>429</v>
      </c>
      <c r="B448" s="46" t="str">
        <f>Table1[[#This Row],[Series]]&amp;Table1[[#This Row],[Competency Name]]</f>
        <v>0203LABOR RELATIONS</v>
      </c>
      <c r="C448" s="46" t="str">
        <f>IF(RIGHT(Table1[[#This Row],[Occupational Series]],5)="SECCM","SECCM",IF(OR(RIGHT(Table1[[#This Row],[Occupational Series]],1)="A",RIGHT(Table1[[#This Row],[Occupational Series]],1)="B",RIGHT(Table1[[#This Row],[Occupational Series]],1)="C"),"0301",RIGHT(Table1[[#This Row],[Occupational Series]],4)))</f>
        <v>0203</v>
      </c>
      <c r="D448" s="45" t="s">
        <v>481</v>
      </c>
      <c r="E448" s="45" t="s">
        <v>482</v>
      </c>
      <c r="F448" s="57">
        <f>ROWS($F$2:F448)</f>
        <v>447</v>
      </c>
      <c r="G448" s="57" t="str">
        <f>IF(ISNUMBER(SEARCH('Position Build'!$N$6,Table1[[#This Row],[Series]])),Table1[[#This Row],[Helper1]],"")</f>
        <v/>
      </c>
      <c r="H448" s="57" t="str">
        <f>IFERROR(SMALL($G$2:$G$4870,ROWS($G$2:G448)),"")</f>
        <v/>
      </c>
    </row>
    <row r="449" spans="1:8" ht="15.75" customHeight="1" thickBot="1" x14ac:dyDescent="0.3">
      <c r="A449" s="50" t="s">
        <v>429</v>
      </c>
      <c r="B449" s="46" t="str">
        <f>Table1[[#This Row],[Series]]&amp;Table1[[#This Row],[Competency Name]]</f>
        <v>0203EMPLOYEE ON-BOARDING</v>
      </c>
      <c r="C449" s="46" t="str">
        <f>IF(RIGHT(Table1[[#This Row],[Occupational Series]],5)="SECCM","SECCM",IF(OR(RIGHT(Table1[[#This Row],[Occupational Series]],1)="A",RIGHT(Table1[[#This Row],[Occupational Series]],1)="B",RIGHT(Table1[[#This Row],[Occupational Series]],1)="C"),"0301",RIGHT(Table1[[#This Row],[Occupational Series]],4)))</f>
        <v>0203</v>
      </c>
      <c r="D449" s="50" t="s">
        <v>483</v>
      </c>
      <c r="E449" s="51" t="s">
        <v>484</v>
      </c>
      <c r="F449" s="57">
        <f>ROWS($F$2:F449)</f>
        <v>448</v>
      </c>
      <c r="G449" s="57" t="str">
        <f>IF(ISNUMBER(SEARCH('Position Build'!$N$6,Table1[[#This Row],[Series]])),Table1[[#This Row],[Helper1]],"")</f>
        <v/>
      </c>
      <c r="H449" s="57" t="str">
        <f>IFERROR(SMALL($G$2:$G$4870,ROWS($G$2:G449)),"")</f>
        <v/>
      </c>
    </row>
    <row r="450" spans="1:8" ht="39" thickBot="1" x14ac:dyDescent="0.3">
      <c r="A450" s="52" t="s">
        <v>429</v>
      </c>
      <c r="B450" s="46" t="str">
        <f>Table1[[#This Row],[Series]]&amp;Table1[[#This Row],[Competency Name]]</f>
        <v>0203HUMAN RESOURCES LIFE-CYCLE MANAGEMENT</v>
      </c>
      <c r="C450" s="46" t="str">
        <f>IF(RIGHT(Table1[[#This Row],[Occupational Series]],5)="SECCM","SECCM",IF(OR(RIGHT(Table1[[#This Row],[Occupational Series]],1)="A",RIGHT(Table1[[#This Row],[Occupational Series]],1)="B",RIGHT(Table1[[#This Row],[Occupational Series]],1)="C"),"0301",RIGHT(Table1[[#This Row],[Occupational Series]],4)))</f>
        <v>0203</v>
      </c>
      <c r="D450" s="52" t="s">
        <v>485</v>
      </c>
      <c r="E450" s="54" t="s">
        <v>486</v>
      </c>
      <c r="F450" s="57">
        <f>ROWS($F$2:F450)</f>
        <v>449</v>
      </c>
      <c r="G450" s="57" t="str">
        <f>IF(ISNUMBER(SEARCH('Position Build'!$N$6,Table1[[#This Row],[Series]])),Table1[[#This Row],[Helper1]],"")</f>
        <v/>
      </c>
      <c r="H450" s="57" t="str">
        <f>IFERROR(SMALL($G$2:$G$4870,ROWS($G$2:G450)),"")</f>
        <v/>
      </c>
    </row>
    <row r="451" spans="1:8" ht="26.25" thickBot="1" x14ac:dyDescent="0.3">
      <c r="A451" s="50" t="s">
        <v>429</v>
      </c>
      <c r="B451" s="46" t="str">
        <f>Table1[[#This Row],[Series]]&amp;Table1[[#This Row],[Competency Name]]</f>
        <v>0203HUMAN RESOURCES ACTIONS PROCESSING</v>
      </c>
      <c r="C451" s="46" t="str">
        <f>IF(RIGHT(Table1[[#This Row],[Occupational Series]],5)="SECCM","SECCM",IF(OR(RIGHT(Table1[[#This Row],[Occupational Series]],1)="A",RIGHT(Table1[[#This Row],[Occupational Series]],1)="B",RIGHT(Table1[[#This Row],[Occupational Series]],1)="C"),"0301",RIGHT(Table1[[#This Row],[Occupational Series]],4)))</f>
        <v>0203</v>
      </c>
      <c r="D451" s="50" t="s">
        <v>487</v>
      </c>
      <c r="E451" s="51" t="s">
        <v>488</v>
      </c>
      <c r="F451" s="57">
        <f>ROWS($F$2:F451)</f>
        <v>450</v>
      </c>
      <c r="G451" s="57" t="str">
        <f>IF(ISNUMBER(SEARCH('Position Build'!$N$6,Table1[[#This Row],[Series]])),Table1[[#This Row],[Helper1]],"")</f>
        <v/>
      </c>
      <c r="H451" s="57" t="str">
        <f>IFERROR(SMALL($G$2:$G$4870,ROWS($G$2:G451)),"")</f>
        <v/>
      </c>
    </row>
    <row r="452" spans="1:8" ht="15.75" customHeight="1" thickBot="1" x14ac:dyDescent="0.3">
      <c r="A452" s="50" t="s">
        <v>429</v>
      </c>
      <c r="B452" s="46" t="str">
        <f>Table1[[#This Row],[Series]]&amp;Table1[[#This Row],[Competency Name]]</f>
        <v>0203HUMAN RESOURCES RECORD KEEPING</v>
      </c>
      <c r="C452" s="46" t="str">
        <f>IF(RIGHT(Table1[[#This Row],[Occupational Series]],5)="SECCM","SECCM",IF(OR(RIGHT(Table1[[#This Row],[Occupational Series]],1)="A",RIGHT(Table1[[#This Row],[Occupational Series]],1)="B",RIGHT(Table1[[#This Row],[Occupational Series]],1)="C"),"0301",RIGHT(Table1[[#This Row],[Occupational Series]],4)))</f>
        <v>0203</v>
      </c>
      <c r="D452" s="50" t="s">
        <v>489</v>
      </c>
      <c r="E452" s="51" t="s">
        <v>490</v>
      </c>
      <c r="F452" s="57">
        <f>ROWS($F$2:F452)</f>
        <v>451</v>
      </c>
      <c r="G452" s="57" t="str">
        <f>IF(ISNUMBER(SEARCH('Position Build'!$N$6,Table1[[#This Row],[Series]])),Table1[[#This Row],[Helper1]],"")</f>
        <v/>
      </c>
      <c r="H452" s="57" t="str">
        <f>IFERROR(SMALL($G$2:$G$4870,ROWS($G$2:G452)),"")</f>
        <v/>
      </c>
    </row>
    <row r="453" spans="1:8" ht="15.75" thickBot="1" x14ac:dyDescent="0.3">
      <c r="A453" s="53" t="s">
        <v>429</v>
      </c>
      <c r="B453" s="46" t="str">
        <f>Table1[[#This Row],[Series]]&amp;Table1[[#This Row],[Competency Name]]</f>
        <v>0203STAFFING AND RECRUITING</v>
      </c>
      <c r="C453" s="46" t="str">
        <f>IF(RIGHT(Table1[[#This Row],[Occupational Series]],5)="SECCM","SECCM",IF(OR(RIGHT(Table1[[#This Row],[Occupational Series]],1)="A",RIGHT(Table1[[#This Row],[Occupational Series]],1)="B",RIGHT(Table1[[#This Row],[Occupational Series]],1)="C"),"0301",RIGHT(Table1[[#This Row],[Occupational Series]],4)))</f>
        <v>0203</v>
      </c>
      <c r="D453" s="53" t="s">
        <v>503</v>
      </c>
      <c r="E453" s="53" t="s">
        <v>504</v>
      </c>
      <c r="F453" s="57">
        <f>ROWS($F$2:F453)</f>
        <v>452</v>
      </c>
      <c r="G453" s="57" t="str">
        <f>IF(ISNUMBER(SEARCH('Position Build'!$N$6,Table1[[#This Row],[Series]])),Table1[[#This Row],[Helper1]],"")</f>
        <v/>
      </c>
      <c r="H453" s="57" t="str">
        <f>IFERROR(SMALL($G$2:$G$4870,ROWS($G$2:G453)),"")</f>
        <v/>
      </c>
    </row>
    <row r="454" spans="1:8" ht="15.75" thickBot="1" x14ac:dyDescent="0.3">
      <c r="A454" s="45" t="s">
        <v>429</v>
      </c>
      <c r="B454" s="46" t="str">
        <f>Table1[[#This Row],[Series]]&amp;Table1[[#This Row],[Competency Name]]</f>
        <v>0203WORKFORCE DEVELOPMENT</v>
      </c>
      <c r="C454" s="46" t="str">
        <f>IF(RIGHT(Table1[[#This Row],[Occupational Series]],5)="SECCM","SECCM",IF(OR(RIGHT(Table1[[#This Row],[Occupational Series]],1)="A",RIGHT(Table1[[#This Row],[Occupational Series]],1)="B",RIGHT(Table1[[#This Row],[Occupational Series]],1)="C"),"0301",RIGHT(Table1[[#This Row],[Occupational Series]],4)))</f>
        <v>0203</v>
      </c>
      <c r="D454" s="45" t="s">
        <v>505</v>
      </c>
      <c r="E454" s="45" t="s">
        <v>506</v>
      </c>
      <c r="F454" s="57">
        <f>ROWS($F$2:F454)</f>
        <v>453</v>
      </c>
      <c r="G454" s="57" t="str">
        <f>IF(ISNUMBER(SEARCH('Position Build'!$N$6,Table1[[#This Row],[Series]])),Table1[[#This Row],[Helper1]],"")</f>
        <v/>
      </c>
      <c r="H454" s="57" t="str">
        <f>IFERROR(SMALL($G$2:$G$4870,ROWS($G$2:G454)),"")</f>
        <v/>
      </c>
    </row>
    <row r="455" spans="1:8" ht="15.75" customHeight="1" thickBot="1" x14ac:dyDescent="0.3">
      <c r="A455" s="50" t="s">
        <v>429</v>
      </c>
      <c r="B455" s="46" t="str">
        <f>Table1[[#This Row],[Series]]&amp;Table1[[#This Row],[Competency Name]]</f>
        <v>0203WRITTEN COMMUNICATION</v>
      </c>
      <c r="C455" s="46" t="str">
        <f>IF(RIGHT(Table1[[#This Row],[Occupational Series]],5)="SECCM","SECCM",IF(OR(RIGHT(Table1[[#This Row],[Occupational Series]],1)="A",RIGHT(Table1[[#This Row],[Occupational Series]],1)="B",RIGHT(Table1[[#This Row],[Occupational Series]],1)="C"),"0301",RIGHT(Table1[[#This Row],[Occupational Series]],4)))</f>
        <v>0203</v>
      </c>
      <c r="D455" s="50" t="s">
        <v>507</v>
      </c>
      <c r="E455" s="51" t="s">
        <v>508</v>
      </c>
      <c r="F455" s="57">
        <f>ROWS($F$2:F455)</f>
        <v>454</v>
      </c>
      <c r="G455" s="57" t="str">
        <f>IF(ISNUMBER(SEARCH('Position Build'!$N$6,Table1[[#This Row],[Series]])),Table1[[#This Row],[Helper1]],"")</f>
        <v/>
      </c>
      <c r="H455" s="57" t="str">
        <f>IFERROR(SMALL($G$2:$G$4870,ROWS($G$2:G455)),"")</f>
        <v/>
      </c>
    </row>
    <row r="456" spans="1:8" ht="15.75" thickBot="1" x14ac:dyDescent="0.3">
      <c r="A456" s="53" t="s">
        <v>429</v>
      </c>
      <c r="B456" s="46" t="str">
        <f>Table1[[#This Row],[Series]]&amp;Table1[[#This Row],[Competency Name]]</f>
        <v>0203BENEFITS AND WORK LIFE PROGRAMS</v>
      </c>
      <c r="C456" s="46" t="str">
        <f>IF(RIGHT(Table1[[#This Row],[Occupational Series]],5)="SECCM","SECCM",IF(OR(RIGHT(Table1[[#This Row],[Occupational Series]],1)="A",RIGHT(Table1[[#This Row],[Occupational Series]],1)="B",RIGHT(Table1[[#This Row],[Occupational Series]],1)="C"),"0301",RIGHT(Table1[[#This Row],[Occupational Series]],4)))</f>
        <v>0203</v>
      </c>
      <c r="D456" s="53" t="s">
        <v>531</v>
      </c>
      <c r="E456" s="53" t="s">
        <v>532</v>
      </c>
      <c r="F456" s="57">
        <f>ROWS($F$2:F456)</f>
        <v>455</v>
      </c>
      <c r="G456" s="57" t="str">
        <f>IF(ISNUMBER(SEARCH('Position Build'!$N$6,Table1[[#This Row],[Series]])),Table1[[#This Row],[Helper1]],"")</f>
        <v/>
      </c>
      <c r="H456" s="57" t="str">
        <f>IFERROR(SMALL($G$2:$G$4870,ROWS($G$2:G456)),"")</f>
        <v/>
      </c>
    </row>
    <row r="457" spans="1:8" ht="15.75" thickBot="1" x14ac:dyDescent="0.3">
      <c r="A457" s="45" t="s">
        <v>429</v>
      </c>
      <c r="B457" s="46" t="str">
        <f>Table1[[#This Row],[Series]]&amp;Table1[[#This Row],[Competency Name]]</f>
        <v>0203EMPLOYEE RELATIONS</v>
      </c>
      <c r="C457" s="46" t="str">
        <f>IF(RIGHT(Table1[[#This Row],[Occupational Series]],5)="SECCM","SECCM",IF(OR(RIGHT(Table1[[#This Row],[Occupational Series]],1)="A",RIGHT(Table1[[#This Row],[Occupational Series]],1)="B",RIGHT(Table1[[#This Row],[Occupational Series]],1)="C"),"0301",RIGHT(Table1[[#This Row],[Occupational Series]],4)))</f>
        <v>0203</v>
      </c>
      <c r="D457" s="45" t="s">
        <v>533</v>
      </c>
      <c r="E457" s="45" t="s">
        <v>534</v>
      </c>
      <c r="F457" s="57">
        <f>ROWS($F$2:F457)</f>
        <v>456</v>
      </c>
      <c r="G457" s="57" t="str">
        <f>IF(ISNUMBER(SEARCH('Position Build'!$N$6,Table1[[#This Row],[Series]])),Table1[[#This Row],[Helper1]],"")</f>
        <v/>
      </c>
      <c r="H457" s="57" t="str">
        <f>IFERROR(SMALL($G$2:$G$4870,ROWS($G$2:G457)),"")</f>
        <v/>
      </c>
    </row>
    <row r="458" spans="1:8" ht="15.75" customHeight="1" thickBot="1" x14ac:dyDescent="0.3">
      <c r="A458" s="50" t="s">
        <v>429</v>
      </c>
      <c r="B458" s="46" t="str">
        <f>Table1[[#This Row],[Series]]&amp;Table1[[#This Row],[Competency Name]]</f>
        <v>0203ORAL COMMUNICATION</v>
      </c>
      <c r="C458" s="46" t="str">
        <f>IF(RIGHT(Table1[[#This Row],[Occupational Series]],5)="SECCM","SECCM",IF(OR(RIGHT(Table1[[#This Row],[Occupational Series]],1)="A",RIGHT(Table1[[#This Row],[Occupational Series]],1)="B",RIGHT(Table1[[#This Row],[Occupational Series]],1)="C"),"0301",RIGHT(Table1[[#This Row],[Occupational Series]],4)))</f>
        <v>0203</v>
      </c>
      <c r="D458" s="50" t="s">
        <v>537</v>
      </c>
      <c r="E458" s="51" t="s">
        <v>538</v>
      </c>
      <c r="F458" s="57">
        <f>ROWS($F$2:F458)</f>
        <v>457</v>
      </c>
      <c r="G458" s="57" t="str">
        <f>IF(ISNUMBER(SEARCH('Position Build'!$N$6,Table1[[#This Row],[Series]])),Table1[[#This Row],[Helper1]],"")</f>
        <v/>
      </c>
      <c r="H458" s="57" t="str">
        <f>IFERROR(SMALL($G$2:$G$4870,ROWS($G$2:G458)),"")</f>
        <v/>
      </c>
    </row>
    <row r="459" spans="1:8" ht="39" thickBot="1" x14ac:dyDescent="0.3">
      <c r="A459" s="52" t="s">
        <v>429</v>
      </c>
      <c r="B459" s="46" t="str">
        <f>Table1[[#This Row],[Series]]&amp;Table1[[#This Row],[Competency Name]]</f>
        <v>0203MANAGING HUMAN RESOURCES</v>
      </c>
      <c r="C459" s="46" t="str">
        <f>IF(RIGHT(Table1[[#This Row],[Occupational Series]],5)="SECCM","SECCM",IF(OR(RIGHT(Table1[[#This Row],[Occupational Series]],1)="A",RIGHT(Table1[[#This Row],[Occupational Series]],1)="B",RIGHT(Table1[[#This Row],[Occupational Series]],1)="C"),"0301",RIGHT(Table1[[#This Row],[Occupational Series]],4)))</f>
        <v>0203</v>
      </c>
      <c r="D459" s="52" t="s">
        <v>590</v>
      </c>
      <c r="E459" s="54" t="s">
        <v>591</v>
      </c>
      <c r="F459" s="57">
        <f>ROWS($F$2:F459)</f>
        <v>458</v>
      </c>
      <c r="G459" s="57" t="str">
        <f>IF(ISNUMBER(SEARCH('Position Build'!$N$6,Table1[[#This Row],[Series]])),Table1[[#This Row],[Helper1]],"")</f>
        <v/>
      </c>
      <c r="H459" s="57" t="str">
        <f>IFERROR(SMALL($G$2:$G$4870,ROWS($G$2:G459)),"")</f>
        <v/>
      </c>
    </row>
    <row r="460" spans="1:8" ht="51.75" thickBot="1" x14ac:dyDescent="0.3">
      <c r="A460" s="50" t="s">
        <v>429</v>
      </c>
      <c r="B460" s="46" t="str">
        <f>Table1[[#This Row],[Series]]&amp;Table1[[#This Row],[Competency Name]]</f>
        <v>0203PROBLEM SOLVING</v>
      </c>
      <c r="C460" s="46" t="str">
        <f>IF(RIGHT(Table1[[#This Row],[Occupational Series]],5)="SECCM","SECCM",IF(OR(RIGHT(Table1[[#This Row],[Occupational Series]],1)="A",RIGHT(Table1[[#This Row],[Occupational Series]],1)="B",RIGHT(Table1[[#This Row],[Occupational Series]],1)="C"),"0301",RIGHT(Table1[[#This Row],[Occupational Series]],4)))</f>
        <v>0203</v>
      </c>
      <c r="D460" s="50" t="s">
        <v>596</v>
      </c>
      <c r="E460" s="51" t="s">
        <v>597</v>
      </c>
      <c r="F460" s="57">
        <f>ROWS($F$2:F460)</f>
        <v>459</v>
      </c>
      <c r="G460" s="57" t="str">
        <f>IF(ISNUMBER(SEARCH('Position Build'!$N$6,Table1[[#This Row],[Series]])),Table1[[#This Row],[Helper1]],"")</f>
        <v/>
      </c>
      <c r="H460" s="57" t="str">
        <f>IFERROR(SMALL($G$2:$G$4870,ROWS($G$2:G460)),"")</f>
        <v/>
      </c>
    </row>
    <row r="461" spans="1:8" ht="15.75" customHeight="1" thickBot="1" x14ac:dyDescent="0.3">
      <c r="A461" s="50" t="s">
        <v>255</v>
      </c>
      <c r="B461" s="46" t="str">
        <f>Table1[[#This Row],[Series]]&amp;Table1[[#This Row],[Competency Name]]</f>
        <v>0260AFFIRMATIVE EMPLOYMENT PROGRAMS</v>
      </c>
      <c r="C461" s="46" t="str">
        <f>IF(RIGHT(Table1[[#This Row],[Occupational Series]],5)="SECCM","SECCM",IF(OR(RIGHT(Table1[[#This Row],[Occupational Series]],1)="A",RIGHT(Table1[[#This Row],[Occupational Series]],1)="B",RIGHT(Table1[[#This Row],[Occupational Series]],1)="C"),"0301",RIGHT(Table1[[#This Row],[Occupational Series]],4)))</f>
        <v>0260</v>
      </c>
      <c r="D461" s="50" t="s">
        <v>256</v>
      </c>
      <c r="E461" s="51" t="s">
        <v>257</v>
      </c>
      <c r="F461" s="57">
        <f>ROWS($F$2:F461)</f>
        <v>460</v>
      </c>
      <c r="G461" s="57" t="str">
        <f>IF(ISNUMBER(SEARCH('Position Build'!$N$6,Table1[[#This Row],[Series]])),Table1[[#This Row],[Helper1]],"")</f>
        <v/>
      </c>
      <c r="H461" s="57" t="str">
        <f>IFERROR(SMALL($G$2:$G$4870,ROWS($G$2:G461)),"")</f>
        <v/>
      </c>
    </row>
    <row r="462" spans="1:8" ht="15.75" thickBot="1" x14ac:dyDescent="0.3">
      <c r="A462" s="53" t="s">
        <v>255</v>
      </c>
      <c r="B462" s="46" t="str">
        <f>Table1[[#This Row],[Series]]&amp;Table1[[#This Row],[Competency Name]]</f>
        <v>0260CONFLICT MANAGEMENT</v>
      </c>
      <c r="C462" s="46" t="str">
        <f>IF(RIGHT(Table1[[#This Row],[Occupational Series]],5)="SECCM","SECCM",IF(OR(RIGHT(Table1[[#This Row],[Occupational Series]],1)="A",RIGHT(Table1[[#This Row],[Occupational Series]],1)="B",RIGHT(Table1[[#This Row],[Occupational Series]],1)="C"),"0301",RIGHT(Table1[[#This Row],[Occupational Series]],4)))</f>
        <v>0260</v>
      </c>
      <c r="D462" s="53" t="s">
        <v>258</v>
      </c>
      <c r="E462" s="53" t="s">
        <v>259</v>
      </c>
      <c r="F462" s="57">
        <f>ROWS($F$2:F462)</f>
        <v>461</v>
      </c>
      <c r="G462" s="57" t="str">
        <f>IF(ISNUMBER(SEARCH('Position Build'!$N$6,Table1[[#This Row],[Series]])),Table1[[#This Row],[Helper1]],"")</f>
        <v/>
      </c>
      <c r="H462" s="57" t="str">
        <f>IFERROR(SMALL($G$2:$G$4870,ROWS($G$2:G462)),"")</f>
        <v/>
      </c>
    </row>
    <row r="463" spans="1:8" ht="39" thickBot="1" x14ac:dyDescent="0.3">
      <c r="A463" s="50" t="s">
        <v>255</v>
      </c>
      <c r="B463" s="46" t="str">
        <f>Table1[[#This Row],[Series]]&amp;Table1[[#This Row],[Competency Name]]</f>
        <v>0260DISCRIMINATION COMPLAINTS</v>
      </c>
      <c r="C463" s="46" t="str">
        <f>IF(RIGHT(Table1[[#This Row],[Occupational Series]],5)="SECCM","SECCM",IF(OR(RIGHT(Table1[[#This Row],[Occupational Series]],1)="A",RIGHT(Table1[[#This Row],[Occupational Series]],1)="B",RIGHT(Table1[[#This Row],[Occupational Series]],1)="C"),"0301",RIGHT(Table1[[#This Row],[Occupational Series]],4)))</f>
        <v>0260</v>
      </c>
      <c r="D463" s="50" t="s">
        <v>262</v>
      </c>
      <c r="E463" s="51" t="s">
        <v>263</v>
      </c>
      <c r="F463" s="57">
        <f>ROWS($F$2:F463)</f>
        <v>462</v>
      </c>
      <c r="G463" s="57" t="str">
        <f>IF(ISNUMBER(SEARCH('Position Build'!$N$6,Table1[[#This Row],[Series]])),Table1[[#This Row],[Helper1]],"")</f>
        <v/>
      </c>
      <c r="H463" s="57" t="str">
        <f>IFERROR(SMALL($G$2:$G$4870,ROWS($G$2:G463)),"")</f>
        <v/>
      </c>
    </row>
    <row r="464" spans="1:8" ht="15.75" customHeight="1" thickBot="1" x14ac:dyDescent="0.3">
      <c r="A464" s="50" t="s">
        <v>255</v>
      </c>
      <c r="B464" s="46" t="str">
        <f>Table1[[#This Row],[Series]]&amp;Table1[[#This Row],[Competency Name]]</f>
        <v>0260EQUAL EMPLOYMENT OPPORTUNITY</v>
      </c>
      <c r="C464" s="46" t="str">
        <f>IF(RIGHT(Table1[[#This Row],[Occupational Series]],5)="SECCM","SECCM",IF(OR(RIGHT(Table1[[#This Row],[Occupational Series]],1)="A",RIGHT(Table1[[#This Row],[Occupational Series]],1)="B",RIGHT(Table1[[#This Row],[Occupational Series]],1)="C"),"0301",RIGHT(Table1[[#This Row],[Occupational Series]],4)))</f>
        <v>0260</v>
      </c>
      <c r="D464" s="50" t="s">
        <v>264</v>
      </c>
      <c r="E464" s="51" t="s">
        <v>265</v>
      </c>
      <c r="F464" s="57">
        <f>ROWS($F$2:F464)</f>
        <v>463</v>
      </c>
      <c r="G464" s="57" t="str">
        <f>IF(ISNUMBER(SEARCH('Position Build'!$N$6,Table1[[#This Row],[Series]])),Table1[[#This Row],[Helper1]],"")</f>
        <v/>
      </c>
      <c r="H464" s="57" t="str">
        <f>IFERROR(SMALL($G$2:$G$4870,ROWS($G$2:G464)),"")</f>
        <v/>
      </c>
    </row>
    <row r="465" spans="1:8" ht="39" thickBot="1" x14ac:dyDescent="0.3">
      <c r="A465" s="52" t="s">
        <v>255</v>
      </c>
      <c r="B465" s="46" t="str">
        <f>Table1[[#This Row],[Series]]&amp;Table1[[#This Row],[Competency Name]]</f>
        <v>0260INFLUENCING/NEGOTIATING</v>
      </c>
      <c r="C465" s="46" t="str">
        <f>IF(RIGHT(Table1[[#This Row],[Occupational Series]],5)="SECCM","SECCM",IF(OR(RIGHT(Table1[[#This Row],[Occupational Series]],1)="A",RIGHT(Table1[[#This Row],[Occupational Series]],1)="B",RIGHT(Table1[[#This Row],[Occupational Series]],1)="C"),"0301",RIGHT(Table1[[#This Row],[Occupational Series]],4)))</f>
        <v>0260</v>
      </c>
      <c r="D465" s="52" t="s">
        <v>267</v>
      </c>
      <c r="E465" s="54" t="s">
        <v>268</v>
      </c>
      <c r="F465" s="57">
        <f>ROWS($F$2:F465)</f>
        <v>464</v>
      </c>
      <c r="G465" s="57" t="str">
        <f>IF(ISNUMBER(SEARCH('Position Build'!$N$6,Table1[[#This Row],[Series]])),Table1[[#This Row],[Helper1]],"")</f>
        <v/>
      </c>
      <c r="H465" s="57" t="str">
        <f>IFERROR(SMALL($G$2:$G$4870,ROWS($G$2:G465)),"")</f>
        <v/>
      </c>
    </row>
    <row r="466" spans="1:8" ht="26.25" thickBot="1" x14ac:dyDescent="0.3">
      <c r="A466" s="50" t="s">
        <v>255</v>
      </c>
      <c r="B466" s="46" t="str">
        <f>Table1[[#This Row],[Series]]&amp;Table1[[#This Row],[Competency Name]]</f>
        <v>0260INFORMATION MANAGEMENT</v>
      </c>
      <c r="C466" s="46" t="str">
        <f>IF(RIGHT(Table1[[#This Row],[Occupational Series]],5)="SECCM","SECCM",IF(OR(RIGHT(Table1[[#This Row],[Occupational Series]],1)="A",RIGHT(Table1[[#This Row],[Occupational Series]],1)="B",RIGHT(Table1[[#This Row],[Occupational Series]],1)="C"),"0301",RIGHT(Table1[[#This Row],[Occupational Series]],4)))</f>
        <v>0260</v>
      </c>
      <c r="D466" s="50" t="s">
        <v>311</v>
      </c>
      <c r="E466" s="51" t="s">
        <v>312</v>
      </c>
      <c r="F466" s="57">
        <f>ROWS($F$2:F466)</f>
        <v>465</v>
      </c>
      <c r="G466" s="57" t="str">
        <f>IF(ISNUMBER(SEARCH('Position Build'!$N$6,Table1[[#This Row],[Series]])),Table1[[#This Row],[Helper1]],"")</f>
        <v/>
      </c>
      <c r="H466" s="57" t="str">
        <f>IFERROR(SMALL($G$2:$G$4870,ROWS($G$2:G466)),"")</f>
        <v/>
      </c>
    </row>
    <row r="467" spans="1:8" ht="15.75" customHeight="1" thickBot="1" x14ac:dyDescent="0.3">
      <c r="A467" s="50" t="s">
        <v>255</v>
      </c>
      <c r="B467" s="46" t="str">
        <f>Table1[[#This Row],[Series]]&amp;Table1[[#This Row],[Competency Name]]</f>
        <v>0260REASONABLE ACCOMMODATION</v>
      </c>
      <c r="C467" s="46" t="str">
        <f>IF(RIGHT(Table1[[#This Row],[Occupational Series]],5)="SECCM","SECCM",IF(OR(RIGHT(Table1[[#This Row],[Occupational Series]],1)="A",RIGHT(Table1[[#This Row],[Occupational Series]],1)="B",RIGHT(Table1[[#This Row],[Occupational Series]],1)="C"),"0301",RIGHT(Table1[[#This Row],[Occupational Series]],4)))</f>
        <v>0260</v>
      </c>
      <c r="D467" s="50" t="s">
        <v>373</v>
      </c>
      <c r="E467" s="51" t="s">
        <v>374</v>
      </c>
      <c r="F467" s="57">
        <f>ROWS($F$2:F467)</f>
        <v>466</v>
      </c>
      <c r="G467" s="57" t="str">
        <f>IF(ISNUMBER(SEARCH('Position Build'!$N$6,Table1[[#This Row],[Series]])),Table1[[#This Row],[Helper1]],"")</f>
        <v/>
      </c>
      <c r="H467" s="57" t="str">
        <f>IFERROR(SMALL($G$2:$G$4870,ROWS($G$2:G467)),"")</f>
        <v/>
      </c>
    </row>
    <row r="468" spans="1:8" ht="15.75" thickBot="1" x14ac:dyDescent="0.3">
      <c r="A468" s="53" t="s">
        <v>255</v>
      </c>
      <c r="B468" s="46" t="str">
        <f>Table1[[#This Row],[Series]]&amp;Table1[[#This Row],[Competency Name]]</f>
        <v>0260REASONING</v>
      </c>
      <c r="C468" s="46" t="str">
        <f>IF(RIGHT(Table1[[#This Row],[Occupational Series]],5)="SECCM","SECCM",IF(OR(RIGHT(Table1[[#This Row],[Occupational Series]],1)="A",RIGHT(Table1[[#This Row],[Occupational Series]],1)="B",RIGHT(Table1[[#This Row],[Occupational Series]],1)="C"),"0301",RIGHT(Table1[[#This Row],[Occupational Series]],4)))</f>
        <v>0260</v>
      </c>
      <c r="D468" s="53" t="s">
        <v>375</v>
      </c>
      <c r="E468" s="53" t="s">
        <v>376</v>
      </c>
      <c r="F468" s="57">
        <f>ROWS($F$2:F468)</f>
        <v>467</v>
      </c>
      <c r="G468" s="57" t="str">
        <f>IF(ISNUMBER(SEARCH('Position Build'!$N$6,Table1[[#This Row],[Series]])),Table1[[#This Row],[Helper1]],"")</f>
        <v/>
      </c>
      <c r="H468" s="57" t="str">
        <f>IFERROR(SMALL($G$2:$G$4870,ROWS($G$2:G468)),"")</f>
        <v/>
      </c>
    </row>
    <row r="469" spans="1:8" ht="26.25" thickBot="1" x14ac:dyDescent="0.3">
      <c r="A469" s="50" t="s">
        <v>255</v>
      </c>
      <c r="B469" s="46" t="str">
        <f>Table1[[#This Row],[Series]]&amp;Table1[[#This Row],[Competency Name]]</f>
        <v>0260COMPUTER LITERACY</v>
      </c>
      <c r="C469" s="46" t="str">
        <f>IF(RIGHT(Table1[[#This Row],[Occupational Series]],5)="SECCM","SECCM",IF(OR(RIGHT(Table1[[#This Row],[Occupational Series]],1)="A",RIGHT(Table1[[#This Row],[Occupational Series]],1)="B",RIGHT(Table1[[#This Row],[Occupational Series]],1)="C"),"0301",RIGHT(Table1[[#This Row],[Occupational Series]],4)))</f>
        <v>0260</v>
      </c>
      <c r="D469" s="50" t="s">
        <v>456</v>
      </c>
      <c r="E469" s="51" t="s">
        <v>457</v>
      </c>
      <c r="F469" s="57">
        <f>ROWS($F$2:F469)</f>
        <v>468</v>
      </c>
      <c r="G469" s="57" t="str">
        <f>IF(ISNUMBER(SEARCH('Position Build'!$N$6,Table1[[#This Row],[Series]])),Table1[[#This Row],[Helper1]],"")</f>
        <v/>
      </c>
      <c r="H469" s="57" t="str">
        <f>IFERROR(SMALL($G$2:$G$4870,ROWS($G$2:G469)),"")</f>
        <v/>
      </c>
    </row>
    <row r="470" spans="1:8" ht="15.75" customHeight="1" thickBot="1" x14ac:dyDescent="0.3">
      <c r="A470" s="45" t="s">
        <v>255</v>
      </c>
      <c r="B470" s="46" t="str">
        <f>Table1[[#This Row],[Series]]&amp;Table1[[#This Row],[Competency Name]]</f>
        <v>0260PARTNERING</v>
      </c>
      <c r="C470" s="46" t="str">
        <f>IF(RIGHT(Table1[[#This Row],[Occupational Series]],5)="SECCM","SECCM",IF(OR(RIGHT(Table1[[#This Row],[Occupational Series]],1)="A",RIGHT(Table1[[#This Row],[Occupational Series]],1)="B",RIGHT(Table1[[#This Row],[Occupational Series]],1)="C"),"0301",RIGHT(Table1[[#This Row],[Occupational Series]],4)))</f>
        <v>0260</v>
      </c>
      <c r="D470" s="45" t="s">
        <v>491</v>
      </c>
      <c r="E470" s="45" t="s">
        <v>492</v>
      </c>
      <c r="F470" s="57">
        <f>ROWS($F$2:F470)</f>
        <v>469</v>
      </c>
      <c r="G470" s="57" t="str">
        <f>IF(ISNUMBER(SEARCH('Position Build'!$N$6,Table1[[#This Row],[Series]])),Table1[[#This Row],[Helper1]],"")</f>
        <v/>
      </c>
      <c r="H470" s="57" t="str">
        <f>IFERROR(SMALL($G$2:$G$4870,ROWS($G$2:G470)),"")</f>
        <v/>
      </c>
    </row>
    <row r="471" spans="1:8" ht="39" thickBot="1" x14ac:dyDescent="0.3">
      <c r="A471" s="52" t="s">
        <v>255</v>
      </c>
      <c r="B471" s="46" t="str">
        <f>Table1[[#This Row],[Series]]&amp;Table1[[#This Row],[Competency Name]]</f>
        <v>0260WRITTEN COMMUNICATION</v>
      </c>
      <c r="C471" s="46" t="str">
        <f>IF(RIGHT(Table1[[#This Row],[Occupational Series]],5)="SECCM","SECCM",IF(OR(RIGHT(Table1[[#This Row],[Occupational Series]],1)="A",RIGHT(Table1[[#This Row],[Occupational Series]],1)="B",RIGHT(Table1[[#This Row],[Occupational Series]],1)="C"),"0301",RIGHT(Table1[[#This Row],[Occupational Series]],4)))</f>
        <v>0260</v>
      </c>
      <c r="D471" s="52" t="s">
        <v>507</v>
      </c>
      <c r="E471" s="54" t="s">
        <v>508</v>
      </c>
      <c r="F471" s="57">
        <f>ROWS($F$2:F471)</f>
        <v>470</v>
      </c>
      <c r="G471" s="57" t="str">
        <f>IF(ISNUMBER(SEARCH('Position Build'!$N$6,Table1[[#This Row],[Series]])),Table1[[#This Row],[Helper1]],"")</f>
        <v/>
      </c>
      <c r="H471" s="57" t="str">
        <f>IFERROR(SMALL($G$2:$G$4870,ROWS($G$2:G471)),"")</f>
        <v/>
      </c>
    </row>
    <row r="472" spans="1:8" ht="39" thickBot="1" x14ac:dyDescent="0.3">
      <c r="A472" s="50" t="s">
        <v>255</v>
      </c>
      <c r="B472" s="46" t="str">
        <f>Table1[[#This Row],[Series]]&amp;Table1[[#This Row],[Competency Name]]</f>
        <v>0260ORAL COMMUNICATION</v>
      </c>
      <c r="C472" s="46" t="str">
        <f>IF(RIGHT(Table1[[#This Row],[Occupational Series]],5)="SECCM","SECCM",IF(OR(RIGHT(Table1[[#This Row],[Occupational Series]],1)="A",RIGHT(Table1[[#This Row],[Occupational Series]],1)="B",RIGHT(Table1[[#This Row],[Occupational Series]],1)="C"),"0301",RIGHT(Table1[[#This Row],[Occupational Series]],4)))</f>
        <v>0260</v>
      </c>
      <c r="D472" s="50" t="s">
        <v>537</v>
      </c>
      <c r="E472" s="51" t="s">
        <v>538</v>
      </c>
      <c r="F472" s="57">
        <f>ROWS($F$2:F472)</f>
        <v>471</v>
      </c>
      <c r="G472" s="57" t="str">
        <f>IF(ISNUMBER(SEARCH('Position Build'!$N$6,Table1[[#This Row],[Series]])),Table1[[#This Row],[Helper1]],"")</f>
        <v/>
      </c>
      <c r="H472" s="57" t="str">
        <f>IFERROR(SMALL($G$2:$G$4870,ROWS($G$2:G472)),"")</f>
        <v/>
      </c>
    </row>
    <row r="473" spans="1:8" ht="15.75" customHeight="1" thickBot="1" x14ac:dyDescent="0.3">
      <c r="A473" s="50" t="s">
        <v>255</v>
      </c>
      <c r="B473" s="46" t="str">
        <f>Table1[[#This Row],[Series]]&amp;Table1[[#This Row],[Competency Name]]</f>
        <v>0260ACCOUNTABILITY</v>
      </c>
      <c r="C473" s="46" t="str">
        <f>IF(RIGHT(Table1[[#This Row],[Occupational Series]],5)="SECCM","SECCM",IF(OR(RIGHT(Table1[[#This Row],[Occupational Series]],1)="A",RIGHT(Table1[[#This Row],[Occupational Series]],1)="B",RIGHT(Table1[[#This Row],[Occupational Series]],1)="C"),"0301",RIGHT(Table1[[#This Row],[Occupational Series]],4)))</f>
        <v>0260</v>
      </c>
      <c r="D473" s="50" t="s">
        <v>579</v>
      </c>
      <c r="E473" s="51" t="s">
        <v>580</v>
      </c>
      <c r="F473" s="57">
        <f>ROWS($F$2:F473)</f>
        <v>472</v>
      </c>
      <c r="G473" s="57" t="str">
        <f>IF(ISNUMBER(SEARCH('Position Build'!$N$6,Table1[[#This Row],[Series]])),Table1[[#This Row],[Helper1]],"")</f>
        <v/>
      </c>
      <c r="H473" s="57" t="str">
        <f>IFERROR(SMALL($G$2:$G$4870,ROWS($G$2:G473)),"")</f>
        <v/>
      </c>
    </row>
    <row r="474" spans="1:8" ht="39" thickBot="1" x14ac:dyDescent="0.3">
      <c r="A474" s="52" t="s">
        <v>255</v>
      </c>
      <c r="B474" s="46" t="str">
        <f>Table1[[#This Row],[Series]]&amp;Table1[[#This Row],[Competency Name]]</f>
        <v>0260DEVELOPING OTHERS</v>
      </c>
      <c r="C474" s="46" t="str">
        <f>IF(RIGHT(Table1[[#This Row],[Occupational Series]],5)="SECCM","SECCM",IF(OR(RIGHT(Table1[[#This Row],[Occupational Series]],1)="A",RIGHT(Table1[[#This Row],[Occupational Series]],1)="B",RIGHT(Table1[[#This Row],[Occupational Series]],1)="C"),"0301",RIGHT(Table1[[#This Row],[Occupational Series]],4)))</f>
        <v>0260</v>
      </c>
      <c r="D474" s="52" t="s">
        <v>585</v>
      </c>
      <c r="E474" s="54" t="s">
        <v>586</v>
      </c>
      <c r="F474" s="57">
        <f>ROWS($F$2:F474)</f>
        <v>473</v>
      </c>
      <c r="G474" s="57" t="str">
        <f>IF(ISNUMBER(SEARCH('Position Build'!$N$6,Table1[[#This Row],[Series]])),Table1[[#This Row],[Helper1]],"")</f>
        <v/>
      </c>
      <c r="H474" s="57" t="str">
        <f>IFERROR(SMALL($G$2:$G$4870,ROWS($G$2:G474)),"")</f>
        <v/>
      </c>
    </row>
    <row r="475" spans="1:8" ht="39" thickBot="1" x14ac:dyDescent="0.3">
      <c r="A475" s="50" t="s">
        <v>255</v>
      </c>
      <c r="B475" s="46" t="str">
        <f>Table1[[#This Row],[Series]]&amp;Table1[[#This Row],[Competency Name]]</f>
        <v>0260MANAGING HUMAN RESOURCES</v>
      </c>
      <c r="C475" s="46" t="str">
        <f>IF(RIGHT(Table1[[#This Row],[Occupational Series]],5)="SECCM","SECCM",IF(OR(RIGHT(Table1[[#This Row],[Occupational Series]],1)="A",RIGHT(Table1[[#This Row],[Occupational Series]],1)="B",RIGHT(Table1[[#This Row],[Occupational Series]],1)="C"),"0301",RIGHT(Table1[[#This Row],[Occupational Series]],4)))</f>
        <v>0260</v>
      </c>
      <c r="D475" s="50" t="s">
        <v>590</v>
      </c>
      <c r="E475" s="51" t="s">
        <v>591</v>
      </c>
      <c r="F475" s="57">
        <f>ROWS($F$2:F475)</f>
        <v>474</v>
      </c>
      <c r="G475" s="57" t="str">
        <f>IF(ISNUMBER(SEARCH('Position Build'!$N$6,Table1[[#This Row],[Series]])),Table1[[#This Row],[Helper1]],"")</f>
        <v/>
      </c>
      <c r="H475" s="57" t="str">
        <f>IFERROR(SMALL($G$2:$G$4870,ROWS($G$2:G475)),"")</f>
        <v/>
      </c>
    </row>
    <row r="476" spans="1:8" ht="15.75" customHeight="1" thickBot="1" x14ac:dyDescent="0.3">
      <c r="A476" s="50" t="s">
        <v>255</v>
      </c>
      <c r="B476" s="46" t="str">
        <f>Table1[[#This Row],[Series]]&amp;Table1[[#This Row],[Competency Name]]</f>
        <v>0260PROBLEM SOLVING</v>
      </c>
      <c r="C476" s="46" t="str">
        <f>IF(RIGHT(Table1[[#This Row],[Occupational Series]],5)="SECCM","SECCM",IF(OR(RIGHT(Table1[[#This Row],[Occupational Series]],1)="A",RIGHT(Table1[[#This Row],[Occupational Series]],1)="B",RIGHT(Table1[[#This Row],[Occupational Series]],1)="C"),"0301",RIGHT(Table1[[#This Row],[Occupational Series]],4)))</f>
        <v>0260</v>
      </c>
      <c r="D476" s="50" t="s">
        <v>596</v>
      </c>
      <c r="E476" s="51" t="s">
        <v>597</v>
      </c>
      <c r="F476" s="57">
        <f>ROWS($F$2:F476)</f>
        <v>475</v>
      </c>
      <c r="G476" s="57" t="str">
        <f>IF(ISNUMBER(SEARCH('Position Build'!$N$6,Table1[[#This Row],[Series]])),Table1[[#This Row],[Helper1]],"")</f>
        <v/>
      </c>
      <c r="H476" s="57" t="str">
        <f>IFERROR(SMALL($G$2:$G$4870,ROWS($G$2:G476)),"")</f>
        <v/>
      </c>
    </row>
    <row r="477" spans="1:8" ht="15.75" thickBot="1" x14ac:dyDescent="0.3">
      <c r="A477" s="53" t="s">
        <v>435</v>
      </c>
      <c r="B477" s="46" t="str">
        <f>Table1[[#This Row],[Series]]&amp;Table1[[#This Row],[Competency Name]]</f>
        <v>0301CUSTOMER SERVICE</v>
      </c>
      <c r="C477" s="46" t="str">
        <f>IF(RIGHT(Table1[[#This Row],[Occupational Series]],5)="SECCM","SECCM",IF(OR(RIGHT(Table1[[#This Row],[Occupational Series]],1)="A",RIGHT(Table1[[#This Row],[Occupational Series]],1)="B",RIGHT(Table1[[#This Row],[Occupational Series]],1)="C"),"0301",RIGHT(Table1[[#This Row],[Occupational Series]],4)))</f>
        <v>0301</v>
      </c>
      <c r="D477" s="53" t="s">
        <v>418</v>
      </c>
      <c r="E477" s="53" t="s">
        <v>419</v>
      </c>
      <c r="F477" s="57">
        <f>ROWS($F$2:F477)</f>
        <v>476</v>
      </c>
      <c r="G477" s="57" t="str">
        <f>IF(ISNUMBER(SEARCH('Position Build'!$N$6,Table1[[#This Row],[Series]])),Table1[[#This Row],[Helper1]],"")</f>
        <v/>
      </c>
      <c r="H477" s="57" t="str">
        <f>IFERROR(SMALL($G$2:$G$4870,ROWS($G$2:G477)),"")</f>
        <v/>
      </c>
    </row>
    <row r="478" spans="1:8" ht="51.75" thickBot="1" x14ac:dyDescent="0.3">
      <c r="A478" s="50" t="s">
        <v>435</v>
      </c>
      <c r="B478" s="46" t="str">
        <f>Table1[[#This Row],[Series]]&amp;Table1[[#This Row],[Competency Name]]</f>
        <v>0301FINANCIAL MANAGEMENT</v>
      </c>
      <c r="C478" s="46" t="str">
        <f>IF(RIGHT(Table1[[#This Row],[Occupational Series]],5)="SECCM","SECCM",IF(OR(RIGHT(Table1[[#This Row],[Occupational Series]],1)="A",RIGHT(Table1[[#This Row],[Occupational Series]],1)="B",RIGHT(Table1[[#This Row],[Occupational Series]],1)="C"),"0301",RIGHT(Table1[[#This Row],[Occupational Series]],4)))</f>
        <v>0301</v>
      </c>
      <c r="D478" s="50" t="s">
        <v>438</v>
      </c>
      <c r="E478" s="51" t="s">
        <v>439</v>
      </c>
      <c r="F478" s="57">
        <f>ROWS($F$2:F478)</f>
        <v>477</v>
      </c>
      <c r="G478" s="57" t="str">
        <f>IF(ISNUMBER(SEARCH('Position Build'!$N$6,Table1[[#This Row],[Series]])),Table1[[#This Row],[Helper1]],"")</f>
        <v/>
      </c>
      <c r="H478" s="57" t="str">
        <f>IFERROR(SMALL($G$2:$G$4870,ROWS($G$2:G478)),"")</f>
        <v/>
      </c>
    </row>
    <row r="479" spans="1:8" ht="15.75" customHeight="1" thickBot="1" x14ac:dyDescent="0.3">
      <c r="A479" s="50" t="s">
        <v>435</v>
      </c>
      <c r="B479" s="46" t="str">
        <f>Table1[[#This Row],[Series]]&amp;Table1[[#This Row],[Competency Name]]</f>
        <v>0301COMPUTER LITERACY</v>
      </c>
      <c r="C479" s="46" t="str">
        <f>IF(RIGHT(Table1[[#This Row],[Occupational Series]],5)="SECCM","SECCM",IF(OR(RIGHT(Table1[[#This Row],[Occupational Series]],1)="A",RIGHT(Table1[[#This Row],[Occupational Series]],1)="B",RIGHT(Table1[[#This Row],[Occupational Series]],1)="C"),"0301",RIGHT(Table1[[#This Row],[Occupational Series]],4)))</f>
        <v>0301</v>
      </c>
      <c r="D479" s="50" t="s">
        <v>456</v>
      </c>
      <c r="E479" s="51" t="s">
        <v>457</v>
      </c>
      <c r="F479" s="57">
        <f>ROWS($F$2:F479)</f>
        <v>478</v>
      </c>
      <c r="G479" s="57" t="str">
        <f>IF(ISNUMBER(SEARCH('Position Build'!$N$6,Table1[[#This Row],[Series]])),Table1[[#This Row],[Helper1]],"")</f>
        <v/>
      </c>
      <c r="H479" s="57" t="str">
        <f>IFERROR(SMALL($G$2:$G$4870,ROWS($G$2:G479)),"")</f>
        <v/>
      </c>
    </row>
    <row r="480" spans="1:8" ht="15.75" thickBot="1" x14ac:dyDescent="0.3">
      <c r="A480" s="53" t="s">
        <v>435</v>
      </c>
      <c r="B480" s="46" t="str">
        <f>Table1[[#This Row],[Series]]&amp;Table1[[#This Row],[Competency Name]]</f>
        <v>0301ADMINISTRATION AND MANAGEMENT</v>
      </c>
      <c r="C480" s="46" t="str">
        <f>IF(RIGHT(Table1[[#This Row],[Occupational Series]],5)="SECCM","SECCM",IF(OR(RIGHT(Table1[[#This Row],[Occupational Series]],1)="A",RIGHT(Table1[[#This Row],[Occupational Series]],1)="B",RIGHT(Table1[[#This Row],[Occupational Series]],1)="C"),"0301",RIGHT(Table1[[#This Row],[Occupational Series]],4)))</f>
        <v>0301</v>
      </c>
      <c r="D480" s="53" t="s">
        <v>560</v>
      </c>
      <c r="E480" s="53" t="s">
        <v>561</v>
      </c>
      <c r="F480" s="57">
        <f>ROWS($F$2:F480)</f>
        <v>479</v>
      </c>
      <c r="G480" s="57" t="str">
        <f>IF(ISNUMBER(SEARCH('Position Build'!$N$6,Table1[[#This Row],[Series]])),Table1[[#This Row],[Helper1]],"")</f>
        <v/>
      </c>
      <c r="H480" s="57" t="str">
        <f>IFERROR(SMALL($G$2:$G$4870,ROWS($G$2:G480)),"")</f>
        <v/>
      </c>
    </row>
    <row r="481" spans="1:8" ht="64.5" thickBot="1" x14ac:dyDescent="0.3">
      <c r="A481" s="50" t="s">
        <v>435</v>
      </c>
      <c r="B481" s="46" t="str">
        <f>Table1[[#This Row],[Series]]&amp;Table1[[#This Row],[Competency Name]]</f>
        <v>0301ACCOUNTABILITY</v>
      </c>
      <c r="C481" s="46" t="str">
        <f>IF(RIGHT(Table1[[#This Row],[Occupational Series]],5)="SECCM","SECCM",IF(OR(RIGHT(Table1[[#This Row],[Occupational Series]],1)="A",RIGHT(Table1[[#This Row],[Occupational Series]],1)="B",RIGHT(Table1[[#This Row],[Occupational Series]],1)="C"),"0301",RIGHT(Table1[[#This Row],[Occupational Series]],4)))</f>
        <v>0301</v>
      </c>
      <c r="D481" s="50" t="s">
        <v>579</v>
      </c>
      <c r="E481" s="51" t="s">
        <v>580</v>
      </c>
      <c r="F481" s="57">
        <f>ROWS($F$2:F481)</f>
        <v>480</v>
      </c>
      <c r="G481" s="57" t="str">
        <f>IF(ISNUMBER(SEARCH('Position Build'!$N$6,Table1[[#This Row],[Series]])),Table1[[#This Row],[Helper1]],"")</f>
        <v/>
      </c>
      <c r="H481" s="57" t="str">
        <f>IFERROR(SMALL($G$2:$G$4870,ROWS($G$2:G481)),"")</f>
        <v/>
      </c>
    </row>
    <row r="482" spans="1:8" ht="15.75" customHeight="1" thickBot="1" x14ac:dyDescent="0.3">
      <c r="A482" s="50" t="s">
        <v>435</v>
      </c>
      <c r="B482" s="46" t="str">
        <f>Table1[[#This Row],[Series]]&amp;Table1[[#This Row],[Competency Name]]</f>
        <v>0301DEVELOPING OTHERS</v>
      </c>
      <c r="C482" s="46" t="str">
        <f>IF(RIGHT(Table1[[#This Row],[Occupational Series]],5)="SECCM","SECCM",IF(OR(RIGHT(Table1[[#This Row],[Occupational Series]],1)="A",RIGHT(Table1[[#This Row],[Occupational Series]],1)="B",RIGHT(Table1[[#This Row],[Occupational Series]],1)="C"),"0301",RIGHT(Table1[[#This Row],[Occupational Series]],4)))</f>
        <v>0301</v>
      </c>
      <c r="D482" s="50" t="s">
        <v>585</v>
      </c>
      <c r="E482" s="51" t="s">
        <v>586</v>
      </c>
      <c r="F482" s="57">
        <f>ROWS($F$2:F482)</f>
        <v>481</v>
      </c>
      <c r="G482" s="57" t="str">
        <f>IF(ISNUMBER(SEARCH('Position Build'!$N$6,Table1[[#This Row],[Series]])),Table1[[#This Row],[Helper1]],"")</f>
        <v/>
      </c>
      <c r="H482" s="57" t="str">
        <f>IFERROR(SMALL($G$2:$G$4870,ROWS($G$2:G482)),"")</f>
        <v/>
      </c>
    </row>
    <row r="483" spans="1:8" ht="39" thickBot="1" x14ac:dyDescent="0.3">
      <c r="A483" s="52" t="s">
        <v>435</v>
      </c>
      <c r="B483" s="46" t="str">
        <f>Table1[[#This Row],[Series]]&amp;Table1[[#This Row],[Competency Name]]</f>
        <v>0301FAMILY SUPPORT SERVICES</v>
      </c>
      <c r="C483" s="46" t="str">
        <f>IF(RIGHT(Table1[[#This Row],[Occupational Series]],5)="SECCM","SECCM",IF(OR(RIGHT(Table1[[#This Row],[Occupational Series]],1)="A",RIGHT(Table1[[#This Row],[Occupational Series]],1)="B",RIGHT(Table1[[#This Row],[Occupational Series]],1)="C"),"0301",RIGHT(Table1[[#This Row],[Occupational Series]],4)))</f>
        <v>0301</v>
      </c>
      <c r="D483" s="52" t="s">
        <v>1456</v>
      </c>
      <c r="E483" s="54" t="s">
        <v>1457</v>
      </c>
      <c r="F483" s="57">
        <f>ROWS($F$2:F483)</f>
        <v>482</v>
      </c>
      <c r="G483" s="57" t="str">
        <f>IF(ISNUMBER(SEARCH('Position Build'!$N$6,Table1[[#This Row],[Series]])),Table1[[#This Row],[Helper1]],"")</f>
        <v/>
      </c>
      <c r="H483" s="57" t="str">
        <f>IFERROR(SMALL($G$2:$G$4870,ROWS($G$2:G483)),"")</f>
        <v/>
      </c>
    </row>
    <row r="484" spans="1:8" ht="26.25" thickBot="1" x14ac:dyDescent="0.3">
      <c r="A484" s="50" t="s">
        <v>435</v>
      </c>
      <c r="B484" s="46" t="str">
        <f>Table1[[#This Row],[Series]]&amp;Table1[[#This Row],[Competency Name]]</f>
        <v>0301AIRCRAFT OPERATIONS</v>
      </c>
      <c r="C484" s="46" t="str">
        <f>IF(RIGHT(Table1[[#This Row],[Occupational Series]],5)="SECCM","SECCM",IF(OR(RIGHT(Table1[[#This Row],[Occupational Series]],1)="A",RIGHT(Table1[[#This Row],[Occupational Series]],1)="B",RIGHT(Table1[[#This Row],[Occupational Series]],1)="C"),"0301",RIGHT(Table1[[#This Row],[Occupational Series]],4)))</f>
        <v>0301</v>
      </c>
      <c r="D484" s="50" t="s">
        <v>1478</v>
      </c>
      <c r="E484" s="51" t="s">
        <v>1479</v>
      </c>
      <c r="F484" s="57">
        <f>ROWS($F$2:F484)</f>
        <v>483</v>
      </c>
      <c r="G484" s="57" t="str">
        <f>IF(ISNUMBER(SEARCH('Position Build'!$N$6,Table1[[#This Row],[Series]])),Table1[[#This Row],[Helper1]],"")</f>
        <v/>
      </c>
      <c r="H484" s="57" t="str">
        <f>IFERROR(SMALL($G$2:$G$4870,ROWS($G$2:G484)),"")</f>
        <v/>
      </c>
    </row>
    <row r="485" spans="1:8" ht="15.75" customHeight="1" thickBot="1" x14ac:dyDescent="0.3">
      <c r="A485" s="50" t="s">
        <v>435</v>
      </c>
      <c r="B485" s="46" t="str">
        <f>Table1[[#This Row],[Series]]&amp;Table1[[#This Row],[Competency Name]]</f>
        <v>0301HUMAN CAPITAL MANAGEMENT</v>
      </c>
      <c r="C485" s="46" t="str">
        <f>IF(RIGHT(Table1[[#This Row],[Occupational Series]],5)="SECCM","SECCM",IF(OR(RIGHT(Table1[[#This Row],[Occupational Series]],1)="A",RIGHT(Table1[[#This Row],[Occupational Series]],1)="B",RIGHT(Table1[[#This Row],[Occupational Series]],1)="C"),"0301",RIGHT(Table1[[#This Row],[Occupational Series]],4)))</f>
        <v>0301</v>
      </c>
      <c r="D485" s="50" t="s">
        <v>1197</v>
      </c>
      <c r="E485" s="51" t="s">
        <v>1480</v>
      </c>
      <c r="F485" s="57">
        <f>ROWS($F$2:F485)</f>
        <v>484</v>
      </c>
      <c r="G485" s="57" t="str">
        <f>IF(ISNUMBER(SEARCH('Position Build'!$N$6,Table1[[#This Row],[Series]])),Table1[[#This Row],[Helper1]],"")</f>
        <v/>
      </c>
      <c r="H485" s="57" t="str">
        <f>IFERROR(SMALL($G$2:$G$4870,ROWS($G$2:G485)),"")</f>
        <v/>
      </c>
    </row>
    <row r="486" spans="1:8" ht="26.25" thickBot="1" x14ac:dyDescent="0.3">
      <c r="A486" s="52" t="s">
        <v>435</v>
      </c>
      <c r="B486" s="46" t="str">
        <f>Table1[[#This Row],[Series]]&amp;Table1[[#This Row],[Competency Name]]</f>
        <v>0301CASUALTY OPERATIONS</v>
      </c>
      <c r="C486" s="46" t="str">
        <f>IF(RIGHT(Table1[[#This Row],[Occupational Series]],5)="SECCM","SECCM",IF(OR(RIGHT(Table1[[#This Row],[Occupational Series]],1)="A",RIGHT(Table1[[#This Row],[Occupational Series]],1)="B",RIGHT(Table1[[#This Row],[Occupational Series]],1)="C"),"0301",RIGHT(Table1[[#This Row],[Occupational Series]],4)))</f>
        <v>0301</v>
      </c>
      <c r="D486" s="52" t="s">
        <v>1481</v>
      </c>
      <c r="E486" s="54" t="s">
        <v>1482</v>
      </c>
      <c r="F486" s="57">
        <f>ROWS($F$2:F486)</f>
        <v>485</v>
      </c>
      <c r="G486" s="57" t="str">
        <f>IF(ISNUMBER(SEARCH('Position Build'!$N$6,Table1[[#This Row],[Series]])),Table1[[#This Row],[Helper1]],"")</f>
        <v/>
      </c>
      <c r="H486" s="57" t="str">
        <f>IFERROR(SMALL($G$2:$G$4870,ROWS($G$2:G486)),"")</f>
        <v/>
      </c>
    </row>
    <row r="487" spans="1:8" ht="51.75" thickBot="1" x14ac:dyDescent="0.3">
      <c r="A487" s="50" t="s">
        <v>435</v>
      </c>
      <c r="B487" s="46" t="str">
        <f>Table1[[#This Row],[Series]]&amp;Table1[[#This Row],[Competency Name]]</f>
        <v>0301EMERGENCY DISPATCH OPERATIONS</v>
      </c>
      <c r="C487" s="46" t="str">
        <f>IF(RIGHT(Table1[[#This Row],[Occupational Series]],5)="SECCM","SECCM",IF(OR(RIGHT(Table1[[#This Row],[Occupational Series]],1)="A",RIGHT(Table1[[#This Row],[Occupational Series]],1)="B",RIGHT(Table1[[#This Row],[Occupational Series]],1)="C"),"0301",RIGHT(Table1[[#This Row],[Occupational Series]],4)))</f>
        <v>0301</v>
      </c>
      <c r="D487" s="50" t="s">
        <v>1483</v>
      </c>
      <c r="E487" s="51" t="s">
        <v>1484</v>
      </c>
      <c r="F487" s="57">
        <f>ROWS($F$2:F487)</f>
        <v>486</v>
      </c>
      <c r="G487" s="57" t="str">
        <f>IF(ISNUMBER(SEARCH('Position Build'!$N$6,Table1[[#This Row],[Series]])),Table1[[#This Row],[Helper1]],"")</f>
        <v/>
      </c>
      <c r="H487" s="57" t="str">
        <f>IFERROR(SMALL($G$2:$G$4870,ROWS($G$2:G487)),"")</f>
        <v/>
      </c>
    </row>
    <row r="488" spans="1:8" ht="15.75" customHeight="1" thickBot="1" x14ac:dyDescent="0.3">
      <c r="A488" s="50" t="s">
        <v>435</v>
      </c>
      <c r="B488" s="46" t="str">
        <f>Table1[[#This Row],[Series]]&amp;Table1[[#This Row],[Competency Name]]</f>
        <v>0301ENERGY PROGRAMS</v>
      </c>
      <c r="C488" s="46" t="str">
        <f>IF(RIGHT(Table1[[#This Row],[Occupational Series]],5)="SECCM","SECCM",IF(OR(RIGHT(Table1[[#This Row],[Occupational Series]],1)="A",RIGHT(Table1[[#This Row],[Occupational Series]],1)="B",RIGHT(Table1[[#This Row],[Occupational Series]],1)="C"),"0301",RIGHT(Table1[[#This Row],[Occupational Series]],4)))</f>
        <v>0301</v>
      </c>
      <c r="D488" s="50" t="s">
        <v>1485</v>
      </c>
      <c r="E488" s="51" t="s">
        <v>1486</v>
      </c>
      <c r="F488" s="57">
        <f>ROWS($F$2:F488)</f>
        <v>487</v>
      </c>
      <c r="G488" s="57" t="str">
        <f>IF(ISNUMBER(SEARCH('Position Build'!$N$6,Table1[[#This Row],[Series]])),Table1[[#This Row],[Helper1]],"")</f>
        <v/>
      </c>
      <c r="H488" s="57" t="str">
        <f>IFERROR(SMALL($G$2:$G$4870,ROWS($G$2:G488)),"")</f>
        <v/>
      </c>
    </row>
    <row r="489" spans="1:8" ht="39" thickBot="1" x14ac:dyDescent="0.3">
      <c r="A489" s="52" t="s">
        <v>435</v>
      </c>
      <c r="B489" s="46" t="str">
        <f>Table1[[#This Row],[Series]]&amp;Table1[[#This Row],[Competency Name]]</f>
        <v>0301BUSINESS OPERATIONS</v>
      </c>
      <c r="C489" s="46" t="str">
        <f>IF(RIGHT(Table1[[#This Row],[Occupational Series]],5)="SECCM","SECCM",IF(OR(RIGHT(Table1[[#This Row],[Occupational Series]],1)="A",RIGHT(Table1[[#This Row],[Occupational Series]],1)="B",RIGHT(Table1[[#This Row],[Occupational Series]],1)="C"),"0301",RIGHT(Table1[[#This Row],[Occupational Series]],4)))</f>
        <v>0301</v>
      </c>
      <c r="D489" s="52" t="s">
        <v>1487</v>
      </c>
      <c r="E489" s="54" t="s">
        <v>1488</v>
      </c>
      <c r="F489" s="57">
        <f>ROWS($F$2:F489)</f>
        <v>488</v>
      </c>
      <c r="G489" s="57" t="str">
        <f>IF(ISNUMBER(SEARCH('Position Build'!$N$6,Table1[[#This Row],[Series]])),Table1[[#This Row],[Helper1]],"")</f>
        <v/>
      </c>
      <c r="H489" s="57" t="str">
        <f>IFERROR(SMALL($G$2:$G$4870,ROWS($G$2:G489)),"")</f>
        <v/>
      </c>
    </row>
    <row r="490" spans="1:8" ht="15.75" thickBot="1" x14ac:dyDescent="0.3">
      <c r="A490" s="45" t="s">
        <v>435</v>
      </c>
      <c r="B490" s="46" t="str">
        <f>Table1[[#This Row],[Series]]&amp;Table1[[#This Row],[Competency Name]]</f>
        <v>0301EVENT PLANNING AND COORDINATION</v>
      </c>
      <c r="C490" s="46" t="str">
        <f>IF(RIGHT(Table1[[#This Row],[Occupational Series]],5)="SECCM","SECCM",IF(OR(RIGHT(Table1[[#This Row],[Occupational Series]],1)="A",RIGHT(Table1[[#This Row],[Occupational Series]],1)="B",RIGHT(Table1[[#This Row],[Occupational Series]],1)="C"),"0301",RIGHT(Table1[[#This Row],[Occupational Series]],4)))</f>
        <v>0301</v>
      </c>
      <c r="D490" s="45" t="s">
        <v>1489</v>
      </c>
      <c r="E490" s="45" t="s">
        <v>1490</v>
      </c>
      <c r="F490" s="57">
        <f>ROWS($F$2:F490)</f>
        <v>489</v>
      </c>
      <c r="G490" s="57" t="str">
        <f>IF(ISNUMBER(SEARCH('Position Build'!$N$6,Table1[[#This Row],[Series]])),Table1[[#This Row],[Helper1]],"")</f>
        <v/>
      </c>
      <c r="H490" s="57" t="str">
        <f>IFERROR(SMALL($G$2:$G$4870,ROWS($G$2:G490)),"")</f>
        <v/>
      </c>
    </row>
    <row r="491" spans="1:8" ht="15.75" customHeight="1" thickBot="1" x14ac:dyDescent="0.3">
      <c r="A491" s="50" t="s">
        <v>271</v>
      </c>
      <c r="B491" s="46" t="str">
        <f>Table1[[#This Row],[Series]]&amp;Table1[[#This Row],[Competency Name]]</f>
        <v>0301INFLUENCING/NEGOTIATING</v>
      </c>
      <c r="C491" s="46" t="str">
        <f>IF(RIGHT(Table1[[#This Row],[Occupational Series]],5)="SECCM","SECCM",IF(OR(RIGHT(Table1[[#This Row],[Occupational Series]],1)="A",RIGHT(Table1[[#This Row],[Occupational Series]],1)="B",RIGHT(Table1[[#This Row],[Occupational Series]],1)="C"),"0301",RIGHT(Table1[[#This Row],[Occupational Series]],4)))</f>
        <v>0301</v>
      </c>
      <c r="D491" s="50" t="s">
        <v>267</v>
      </c>
      <c r="E491" s="51" t="s">
        <v>268</v>
      </c>
      <c r="F491" s="57">
        <f>ROWS($F$2:F491)</f>
        <v>490</v>
      </c>
      <c r="G491" s="57" t="str">
        <f>IF(ISNUMBER(SEARCH('Position Build'!$N$6,Table1[[#This Row],[Series]])),Table1[[#This Row],[Helper1]],"")</f>
        <v/>
      </c>
      <c r="H491" s="57" t="str">
        <f>IFERROR(SMALL($G$2:$G$4870,ROWS($G$2:G491)),"")</f>
        <v/>
      </c>
    </row>
    <row r="492" spans="1:8" ht="26.25" thickBot="1" x14ac:dyDescent="0.3">
      <c r="A492" s="52" t="s">
        <v>271</v>
      </c>
      <c r="B492" s="46" t="str">
        <f>Table1[[#This Row],[Series]]&amp;Table1[[#This Row],[Competency Name]]</f>
        <v>0301INFORMATION MANAGEMENT</v>
      </c>
      <c r="C492" s="46" t="str">
        <f>IF(RIGHT(Table1[[#This Row],[Occupational Series]],5)="SECCM","SECCM",IF(OR(RIGHT(Table1[[#This Row],[Occupational Series]],1)="A",RIGHT(Table1[[#This Row],[Occupational Series]],1)="B",RIGHT(Table1[[#This Row],[Occupational Series]],1)="C"),"0301",RIGHT(Table1[[#This Row],[Occupational Series]],4)))</f>
        <v>0301</v>
      </c>
      <c r="D492" s="52" t="s">
        <v>311</v>
      </c>
      <c r="E492" s="54" t="s">
        <v>312</v>
      </c>
      <c r="F492" s="57">
        <f>ROWS($F$2:F492)</f>
        <v>491</v>
      </c>
      <c r="G492" s="57" t="str">
        <f>IF(ISNUMBER(SEARCH('Position Build'!$N$6,Table1[[#This Row],[Series]])),Table1[[#This Row],[Helper1]],"")</f>
        <v/>
      </c>
      <c r="H492" s="57" t="str">
        <f>IFERROR(SMALL($G$2:$G$4870,ROWS($G$2:G492)),"")</f>
        <v/>
      </c>
    </row>
    <row r="493" spans="1:8" ht="15.75" thickBot="1" x14ac:dyDescent="0.3">
      <c r="A493" s="45" t="s">
        <v>271</v>
      </c>
      <c r="B493" s="46" t="str">
        <f>Table1[[#This Row],[Series]]&amp;Table1[[#This Row],[Competency Name]]</f>
        <v>0301PROJECT MANAGEMENT</v>
      </c>
      <c r="C493" s="46" t="str">
        <f>IF(RIGHT(Table1[[#This Row],[Occupational Series]],5)="SECCM","SECCM",IF(OR(RIGHT(Table1[[#This Row],[Occupational Series]],1)="A",RIGHT(Table1[[#This Row],[Occupational Series]],1)="B",RIGHT(Table1[[#This Row],[Occupational Series]],1)="C"),"0301",RIGHT(Table1[[#This Row],[Occupational Series]],4)))</f>
        <v>0301</v>
      </c>
      <c r="D493" s="45" t="s">
        <v>381</v>
      </c>
      <c r="E493" s="45" t="s">
        <v>382</v>
      </c>
      <c r="F493" s="57">
        <f>ROWS($F$2:F493)</f>
        <v>492</v>
      </c>
      <c r="G493" s="57" t="str">
        <f>IF(ISNUMBER(SEARCH('Position Build'!$N$6,Table1[[#This Row],[Series]])),Table1[[#This Row],[Helper1]],"")</f>
        <v/>
      </c>
      <c r="H493" s="57" t="str">
        <f>IFERROR(SMALL($G$2:$G$4870,ROWS($G$2:G493)),"")</f>
        <v/>
      </c>
    </row>
    <row r="494" spans="1:8" ht="15.75" customHeight="1" thickBot="1" x14ac:dyDescent="0.3">
      <c r="A494" s="45" t="s">
        <v>271</v>
      </c>
      <c r="B494" s="46" t="str">
        <f>Table1[[#This Row],[Series]]&amp;Table1[[#This Row],[Competency Name]]</f>
        <v>0301PARTNERING</v>
      </c>
      <c r="C494" s="46" t="str">
        <f>IF(RIGHT(Table1[[#This Row],[Occupational Series]],5)="SECCM","SECCM",IF(OR(RIGHT(Table1[[#This Row],[Occupational Series]],1)="A",RIGHT(Table1[[#This Row],[Occupational Series]],1)="B",RIGHT(Table1[[#This Row],[Occupational Series]],1)="C"),"0301",RIGHT(Table1[[#This Row],[Occupational Series]],4)))</f>
        <v>0301</v>
      </c>
      <c r="D494" s="45" t="s">
        <v>491</v>
      </c>
      <c r="E494" s="45" t="s">
        <v>492</v>
      </c>
      <c r="F494" s="57">
        <f>ROWS($F$2:F494)</f>
        <v>493</v>
      </c>
      <c r="G494" s="57" t="str">
        <f>IF(ISNUMBER(SEARCH('Position Build'!$N$6,Table1[[#This Row],[Series]])),Table1[[#This Row],[Helper1]],"")</f>
        <v/>
      </c>
      <c r="H494" s="57" t="str">
        <f>IFERROR(SMALL($G$2:$G$4870,ROWS($G$2:G494)),"")</f>
        <v/>
      </c>
    </row>
    <row r="495" spans="1:8" ht="39" thickBot="1" x14ac:dyDescent="0.3">
      <c r="A495" s="52" t="s">
        <v>271</v>
      </c>
      <c r="B495" s="46" t="str">
        <f>Table1[[#This Row],[Series]]&amp;Table1[[#This Row],[Competency Name]]</f>
        <v>0301ORAL COMMUNICATION</v>
      </c>
      <c r="C495" s="46" t="str">
        <f>IF(RIGHT(Table1[[#This Row],[Occupational Series]],5)="SECCM","SECCM",IF(OR(RIGHT(Table1[[#This Row],[Occupational Series]],1)="A",RIGHT(Table1[[#This Row],[Occupational Series]],1)="B",RIGHT(Table1[[#This Row],[Occupational Series]],1)="C"),"0301",RIGHT(Table1[[#This Row],[Occupational Series]],4)))</f>
        <v>0301</v>
      </c>
      <c r="D495" s="52" t="s">
        <v>537</v>
      </c>
      <c r="E495" s="54" t="s">
        <v>538</v>
      </c>
      <c r="F495" s="57">
        <f>ROWS($F$2:F495)</f>
        <v>494</v>
      </c>
      <c r="G495" s="57" t="str">
        <f>IF(ISNUMBER(SEARCH('Position Build'!$N$6,Table1[[#This Row],[Series]])),Table1[[#This Row],[Helper1]],"")</f>
        <v/>
      </c>
      <c r="H495" s="57" t="str">
        <f>IFERROR(SMALL($G$2:$G$4870,ROWS($G$2:G495)),"")</f>
        <v/>
      </c>
    </row>
    <row r="496" spans="1:8" ht="39" thickBot="1" x14ac:dyDescent="0.3">
      <c r="A496" s="50" t="s">
        <v>271</v>
      </c>
      <c r="B496" s="46" t="str">
        <f>Table1[[#This Row],[Series]]&amp;Table1[[#This Row],[Competency Name]]</f>
        <v>0301PLANNING AND EVALUATING</v>
      </c>
      <c r="C496" s="46" t="str">
        <f>IF(RIGHT(Table1[[#This Row],[Occupational Series]],5)="SECCM","SECCM",IF(OR(RIGHT(Table1[[#This Row],[Occupational Series]],1)="A",RIGHT(Table1[[#This Row],[Occupational Series]],1)="B",RIGHT(Table1[[#This Row],[Occupational Series]],1)="C"),"0301",RIGHT(Table1[[#This Row],[Occupational Series]],4)))</f>
        <v>0301</v>
      </c>
      <c r="D496" s="50" t="s">
        <v>571</v>
      </c>
      <c r="E496" s="51" t="s">
        <v>572</v>
      </c>
      <c r="F496" s="57">
        <f>ROWS($F$2:F496)</f>
        <v>495</v>
      </c>
      <c r="G496" s="57" t="str">
        <f>IF(ISNUMBER(SEARCH('Position Build'!$N$6,Table1[[#This Row],[Series]])),Table1[[#This Row],[Helper1]],"")</f>
        <v/>
      </c>
      <c r="H496" s="57" t="str">
        <f>IFERROR(SMALL($G$2:$G$4870,ROWS($G$2:G496)),"")</f>
        <v/>
      </c>
    </row>
    <row r="497" spans="1:8" ht="15.75" customHeight="1" thickBot="1" x14ac:dyDescent="0.3">
      <c r="A497" s="50" t="s">
        <v>271</v>
      </c>
      <c r="B497" s="46" t="str">
        <f>Table1[[#This Row],[Series]]&amp;Table1[[#This Row],[Competency Name]]</f>
        <v>0301MANAGING HUMAN RESOURCES</v>
      </c>
      <c r="C497" s="46" t="str">
        <f>IF(RIGHT(Table1[[#This Row],[Occupational Series]],5)="SECCM","SECCM",IF(OR(RIGHT(Table1[[#This Row],[Occupational Series]],1)="A",RIGHT(Table1[[#This Row],[Occupational Series]],1)="B",RIGHT(Table1[[#This Row],[Occupational Series]],1)="C"),"0301",RIGHT(Table1[[#This Row],[Occupational Series]],4)))</f>
        <v>0301</v>
      </c>
      <c r="D497" s="50" t="s">
        <v>590</v>
      </c>
      <c r="E497" s="51" t="s">
        <v>591</v>
      </c>
      <c r="F497" s="57">
        <f>ROWS($F$2:F497)</f>
        <v>496</v>
      </c>
      <c r="G497" s="57" t="str">
        <f>IF(ISNUMBER(SEARCH('Position Build'!$N$6,Table1[[#This Row],[Series]])),Table1[[#This Row],[Helper1]],"")</f>
        <v/>
      </c>
      <c r="H497" s="57" t="str">
        <f>IFERROR(SMALL($G$2:$G$4870,ROWS($G$2:G497)),"")</f>
        <v/>
      </c>
    </row>
    <row r="498" spans="1:8" ht="51.75" thickBot="1" x14ac:dyDescent="0.3">
      <c r="A498" s="52" t="s">
        <v>271</v>
      </c>
      <c r="B498" s="46" t="str">
        <f>Table1[[#This Row],[Series]]&amp;Table1[[#This Row],[Competency Name]]</f>
        <v>0301PROBLEM SOLVING</v>
      </c>
      <c r="C498" s="46" t="str">
        <f>IF(RIGHT(Table1[[#This Row],[Occupational Series]],5)="SECCM","SECCM",IF(OR(RIGHT(Table1[[#This Row],[Occupational Series]],1)="A",RIGHT(Table1[[#This Row],[Occupational Series]],1)="B",RIGHT(Table1[[#This Row],[Occupational Series]],1)="C"),"0301",RIGHT(Table1[[#This Row],[Occupational Series]],4)))</f>
        <v>0301</v>
      </c>
      <c r="D498" s="52" t="s">
        <v>596</v>
      </c>
      <c r="E498" s="54" t="s">
        <v>597</v>
      </c>
      <c r="F498" s="57">
        <f>ROWS($F$2:F498)</f>
        <v>497</v>
      </c>
      <c r="G498" s="57" t="str">
        <f>IF(ISNUMBER(SEARCH('Position Build'!$N$6,Table1[[#This Row],[Series]])),Table1[[#This Row],[Helper1]],"")</f>
        <v/>
      </c>
      <c r="H498" s="57" t="str">
        <f>IFERROR(SMALL($G$2:$G$4870,ROWS($G$2:G498)),"")</f>
        <v/>
      </c>
    </row>
    <row r="499" spans="1:8" ht="39" thickBot="1" x14ac:dyDescent="0.3">
      <c r="A499" s="50" t="s">
        <v>271</v>
      </c>
      <c r="B499" s="46" t="str">
        <f>Table1[[#This Row],[Series]]&amp;Table1[[#This Row],[Competency Name]]</f>
        <v>0301PROTOCOL</v>
      </c>
      <c r="C499" s="46" t="str">
        <f>IF(RIGHT(Table1[[#This Row],[Occupational Series]],5)="SECCM","SECCM",IF(OR(RIGHT(Table1[[#This Row],[Occupational Series]],1)="A",RIGHT(Table1[[#This Row],[Occupational Series]],1)="B",RIGHT(Table1[[#This Row],[Occupational Series]],1)="C"),"0301",RIGHT(Table1[[#This Row],[Occupational Series]],4)))</f>
        <v>0301</v>
      </c>
      <c r="D499" s="50" t="s">
        <v>1491</v>
      </c>
      <c r="E499" s="51" t="s">
        <v>1492</v>
      </c>
      <c r="F499" s="57">
        <f>ROWS($F$2:F499)</f>
        <v>498</v>
      </c>
      <c r="G499" s="57" t="str">
        <f>IF(ISNUMBER(SEARCH('Position Build'!$N$6,Table1[[#This Row],[Series]])),Table1[[#This Row],[Helper1]],"")</f>
        <v/>
      </c>
      <c r="H499" s="57" t="str">
        <f>IFERROR(SMALL($G$2:$G$4870,ROWS($G$2:G499)),"")</f>
        <v/>
      </c>
    </row>
    <row r="500" spans="1:8" ht="15.75" customHeight="1" thickBot="1" x14ac:dyDescent="0.3">
      <c r="A500" s="50" t="s">
        <v>271</v>
      </c>
      <c r="B500" s="46" t="str">
        <f>Table1[[#This Row],[Series]]&amp;Table1[[#This Row],[Competency Name]]</f>
        <v>0301LEGISLATIVE AFFAIRS</v>
      </c>
      <c r="C500" s="46" t="str">
        <f>IF(RIGHT(Table1[[#This Row],[Occupational Series]],5)="SECCM","SECCM",IF(OR(RIGHT(Table1[[#This Row],[Occupational Series]],1)="A",RIGHT(Table1[[#This Row],[Occupational Series]],1)="B",RIGHT(Table1[[#This Row],[Occupational Series]],1)="C"),"0301",RIGHT(Table1[[#This Row],[Occupational Series]],4)))</f>
        <v>0301</v>
      </c>
      <c r="D500" s="50" t="s">
        <v>1493</v>
      </c>
      <c r="E500" s="51" t="s">
        <v>1494</v>
      </c>
      <c r="F500" s="57">
        <f>ROWS($F$2:F500)</f>
        <v>499</v>
      </c>
      <c r="G500" s="57" t="str">
        <f>IF(ISNUMBER(SEARCH('Position Build'!$N$6,Table1[[#This Row],[Series]])),Table1[[#This Row],[Helper1]],"")</f>
        <v/>
      </c>
      <c r="H500" s="57" t="str">
        <f>IFERROR(SMALL($G$2:$G$4870,ROWS($G$2:G500)),"")</f>
        <v/>
      </c>
    </row>
    <row r="501" spans="1:8" ht="26.25" thickBot="1" x14ac:dyDescent="0.3">
      <c r="A501" s="52" t="s">
        <v>271</v>
      </c>
      <c r="B501" s="46" t="str">
        <f>Table1[[#This Row],[Series]]&amp;Table1[[#This Row],[Competency Name]]</f>
        <v>0301POSTAL OPERATIONS</v>
      </c>
      <c r="C501" s="46" t="str">
        <f>IF(RIGHT(Table1[[#This Row],[Occupational Series]],5)="SECCM","SECCM",IF(OR(RIGHT(Table1[[#This Row],[Occupational Series]],1)="A",RIGHT(Table1[[#This Row],[Occupational Series]],1)="B",RIGHT(Table1[[#This Row],[Occupational Series]],1)="C"),"0301",RIGHT(Table1[[#This Row],[Occupational Series]],4)))</f>
        <v>0301</v>
      </c>
      <c r="D501" s="52" t="s">
        <v>1495</v>
      </c>
      <c r="E501" s="54" t="s">
        <v>1496</v>
      </c>
      <c r="F501" s="57">
        <f>ROWS($F$2:F501)</f>
        <v>500</v>
      </c>
      <c r="G501" s="57" t="str">
        <f>IF(ISNUMBER(SEARCH('Position Build'!$N$6,Table1[[#This Row],[Series]])),Table1[[#This Row],[Helper1]],"")</f>
        <v/>
      </c>
      <c r="H501" s="57" t="str">
        <f>IFERROR(SMALL($G$2:$G$4870,ROWS($G$2:G501)),"")</f>
        <v/>
      </c>
    </row>
    <row r="502" spans="1:8" ht="39" thickBot="1" x14ac:dyDescent="0.3">
      <c r="A502" s="50" t="s">
        <v>526</v>
      </c>
      <c r="B502" s="46" t="str">
        <f>Table1[[#This Row],[Series]]&amp;Table1[[#This Row],[Competency Name]]</f>
        <v>0301WRITTEN COMMUNICATION</v>
      </c>
      <c r="C502" s="46" t="str">
        <f>IF(RIGHT(Table1[[#This Row],[Occupational Series]],5)="SECCM","SECCM",IF(OR(RIGHT(Table1[[#This Row],[Occupational Series]],1)="A",RIGHT(Table1[[#This Row],[Occupational Series]],1)="B",RIGHT(Table1[[#This Row],[Occupational Series]],1)="C"),"0301",RIGHT(Table1[[#This Row],[Occupational Series]],4)))</f>
        <v>0301</v>
      </c>
      <c r="D502" s="50" t="s">
        <v>507</v>
      </c>
      <c r="E502" s="51" t="s">
        <v>508</v>
      </c>
      <c r="F502" s="57">
        <f>ROWS($F$2:F502)</f>
        <v>501</v>
      </c>
      <c r="G502" s="57" t="str">
        <f>IF(ISNUMBER(SEARCH('Position Build'!$N$6,Table1[[#This Row],[Series]])),Table1[[#This Row],[Helper1]],"")</f>
        <v/>
      </c>
      <c r="H502" s="57" t="str">
        <f>IFERROR(SMALL($G$2:$G$4870,ROWS($G$2:G502)),"")</f>
        <v/>
      </c>
    </row>
    <row r="503" spans="1:8" ht="15.75" customHeight="1" thickBot="1" x14ac:dyDescent="0.3">
      <c r="A503" s="50" t="s">
        <v>526</v>
      </c>
      <c r="B503" s="46" t="str">
        <f>Table1[[#This Row],[Series]]&amp;Table1[[#This Row],[Competency Name]]</f>
        <v>0301RESOURCE MANAGEMENT</v>
      </c>
      <c r="C503" s="46" t="str">
        <f>IF(RIGHT(Table1[[#This Row],[Occupational Series]],5)="SECCM","SECCM",IF(OR(RIGHT(Table1[[#This Row],[Occupational Series]],1)="A",RIGHT(Table1[[#This Row],[Occupational Series]],1)="B",RIGHT(Table1[[#This Row],[Occupational Series]],1)="C"),"0301",RIGHT(Table1[[#This Row],[Occupational Series]],4)))</f>
        <v>0301</v>
      </c>
      <c r="D503" s="50" t="s">
        <v>573</v>
      </c>
      <c r="E503" s="51" t="s">
        <v>574</v>
      </c>
      <c r="F503" s="57">
        <f>ROWS($F$2:F503)</f>
        <v>502</v>
      </c>
      <c r="G503" s="57" t="str">
        <f>IF(ISNUMBER(SEARCH('Position Build'!$N$6,Table1[[#This Row],[Series]])),Table1[[#This Row],[Helper1]],"")</f>
        <v/>
      </c>
      <c r="H503" s="57" t="str">
        <f>IFERROR(SMALL($G$2:$G$4870,ROWS($G$2:G503)),"")</f>
        <v/>
      </c>
    </row>
    <row r="504" spans="1:8" ht="15.75" thickBot="1" x14ac:dyDescent="0.3">
      <c r="A504" s="53" t="s">
        <v>526</v>
      </c>
      <c r="B504" s="46" t="str">
        <f>Table1[[#This Row],[Series]]&amp;Table1[[#This Row],[Competency Name]]</f>
        <v>0301RISK MANAGEMENT</v>
      </c>
      <c r="C504" s="46" t="str">
        <f>IF(RIGHT(Table1[[#This Row],[Occupational Series]],5)="SECCM","SECCM",IF(OR(RIGHT(Table1[[#This Row],[Occupational Series]],1)="A",RIGHT(Table1[[#This Row],[Occupational Series]],1)="B",RIGHT(Table1[[#This Row],[Occupational Series]],1)="C"),"0301",RIGHT(Table1[[#This Row],[Occupational Series]],4)))</f>
        <v>0301</v>
      </c>
      <c r="D504" s="53" t="s">
        <v>638</v>
      </c>
      <c r="E504" s="53" t="s">
        <v>639</v>
      </c>
      <c r="F504" s="57">
        <f>ROWS($F$2:F504)</f>
        <v>503</v>
      </c>
      <c r="G504" s="57" t="str">
        <f>IF(ISNUMBER(SEARCH('Position Build'!$N$6,Table1[[#This Row],[Series]])),Table1[[#This Row],[Helper1]],"")</f>
        <v/>
      </c>
      <c r="H504" s="57" t="str">
        <f>IFERROR(SMALL($G$2:$G$4870,ROWS($G$2:G504)),"")</f>
        <v/>
      </c>
    </row>
    <row r="505" spans="1:8" ht="51.75" thickBot="1" x14ac:dyDescent="0.3">
      <c r="A505" s="50" t="s">
        <v>526</v>
      </c>
      <c r="B505" s="46" t="str">
        <f>Table1[[#This Row],[Series]]&amp;Table1[[#This Row],[Competency Name]]</f>
        <v>0301STRATEGIC THINKING</v>
      </c>
      <c r="C505" s="46" t="str">
        <f>IF(RIGHT(Table1[[#This Row],[Occupational Series]],5)="SECCM","SECCM",IF(OR(RIGHT(Table1[[#This Row],[Occupational Series]],1)="A",RIGHT(Table1[[#This Row],[Occupational Series]],1)="B",RIGHT(Table1[[#This Row],[Occupational Series]],1)="C"),"0301",RIGHT(Table1[[#This Row],[Occupational Series]],4)))</f>
        <v>0301</v>
      </c>
      <c r="D505" s="50" t="s">
        <v>826</v>
      </c>
      <c r="E505" s="51" t="s">
        <v>827</v>
      </c>
      <c r="F505" s="57">
        <f>ROWS($F$2:F505)</f>
        <v>504</v>
      </c>
      <c r="G505" s="57" t="str">
        <f>IF(ISNUMBER(SEARCH('Position Build'!$N$6,Table1[[#This Row],[Series]])),Table1[[#This Row],[Helper1]],"")</f>
        <v/>
      </c>
      <c r="H505" s="57" t="str">
        <f>IFERROR(SMALL($G$2:$G$4870,ROWS($G$2:G505)),"")</f>
        <v/>
      </c>
    </row>
    <row r="506" spans="1:8" ht="15.75" customHeight="1" thickBot="1" x14ac:dyDescent="0.3">
      <c r="A506" s="45" t="s">
        <v>526</v>
      </c>
      <c r="B506" s="46" t="str">
        <f>Table1[[#This Row],[Series]]&amp;Table1[[#This Row],[Competency Name]]</f>
        <v>0301RULEMAKING AND REGULATION</v>
      </c>
      <c r="C506" s="46" t="str">
        <f>IF(RIGHT(Table1[[#This Row],[Occupational Series]],5)="SECCM","SECCM",IF(OR(RIGHT(Table1[[#This Row],[Occupational Series]],1)="A",RIGHT(Table1[[#This Row],[Occupational Series]],1)="B",RIGHT(Table1[[#This Row],[Occupational Series]],1)="C"),"0301",RIGHT(Table1[[#This Row],[Occupational Series]],4)))</f>
        <v>0301</v>
      </c>
      <c r="D506" s="45" t="s">
        <v>958</v>
      </c>
      <c r="E506" s="45" t="s">
        <v>959</v>
      </c>
      <c r="F506" s="57">
        <f>ROWS($F$2:F506)</f>
        <v>505</v>
      </c>
      <c r="G506" s="57" t="str">
        <f>IF(ISNUMBER(SEARCH('Position Build'!$N$6,Table1[[#This Row],[Series]])),Table1[[#This Row],[Helper1]],"")</f>
        <v/>
      </c>
      <c r="H506" s="57" t="str">
        <f>IFERROR(SMALL($G$2:$G$4870,ROWS($G$2:G506)),"")</f>
        <v/>
      </c>
    </row>
    <row r="507" spans="1:8" ht="26.25" thickBot="1" x14ac:dyDescent="0.3">
      <c r="A507" s="52" t="s">
        <v>526</v>
      </c>
      <c r="B507" s="46" t="str">
        <f>Table1[[#This Row],[Series]]&amp;Table1[[#This Row],[Competency Name]]</f>
        <v>0301TRAVEL MANAGEMENT</v>
      </c>
      <c r="C507" s="46" t="str">
        <f>IF(RIGHT(Table1[[#This Row],[Occupational Series]],5)="SECCM","SECCM",IF(OR(RIGHT(Table1[[#This Row],[Occupational Series]],1)="A",RIGHT(Table1[[#This Row],[Occupational Series]],1)="B",RIGHT(Table1[[#This Row],[Occupational Series]],1)="C"),"0301",RIGHT(Table1[[#This Row],[Occupational Series]],4)))</f>
        <v>0301</v>
      </c>
      <c r="D507" s="52" t="s">
        <v>1193</v>
      </c>
      <c r="E507" s="54" t="s">
        <v>1194</v>
      </c>
      <c r="F507" s="57">
        <f>ROWS($F$2:F507)</f>
        <v>506</v>
      </c>
      <c r="G507" s="57" t="str">
        <f>IF(ISNUMBER(SEARCH('Position Build'!$N$6,Table1[[#This Row],[Series]])),Table1[[#This Row],[Helper1]],"")</f>
        <v/>
      </c>
      <c r="H507" s="57" t="str">
        <f>IFERROR(SMALL($G$2:$G$4870,ROWS($G$2:G507)),"")</f>
        <v/>
      </c>
    </row>
    <row r="508" spans="1:8" ht="39" thickBot="1" x14ac:dyDescent="0.3">
      <c r="A508" s="50" t="s">
        <v>526</v>
      </c>
      <c r="B508" s="46" t="str">
        <f>Table1[[#This Row],[Series]]&amp;Table1[[#This Row],[Competency Name]]</f>
        <v>0301TRAINING PROGRAM ADMINISTRATION</v>
      </c>
      <c r="C508" s="46" t="str">
        <f>IF(RIGHT(Table1[[#This Row],[Occupational Series]],5)="SECCM","SECCM",IF(OR(RIGHT(Table1[[#This Row],[Occupational Series]],1)="A",RIGHT(Table1[[#This Row],[Occupational Series]],1)="B",RIGHT(Table1[[#This Row],[Occupational Series]],1)="C"),"0301",RIGHT(Table1[[#This Row],[Occupational Series]],4)))</f>
        <v>0301</v>
      </c>
      <c r="D508" s="50" t="s">
        <v>1222</v>
      </c>
      <c r="E508" s="51" t="s">
        <v>1223</v>
      </c>
      <c r="F508" s="57">
        <f>ROWS($F$2:F508)</f>
        <v>507</v>
      </c>
      <c r="G508" s="57" t="str">
        <f>IF(ISNUMBER(SEARCH('Position Build'!$N$6,Table1[[#This Row],[Series]])),Table1[[#This Row],[Helper1]],"")</f>
        <v/>
      </c>
      <c r="H508" s="57" t="str">
        <f>IFERROR(SMALL($G$2:$G$4870,ROWS($G$2:G508)),"")</f>
        <v/>
      </c>
    </row>
    <row r="509" spans="1:8" ht="15.75" customHeight="1" thickBot="1" x14ac:dyDescent="0.3">
      <c r="A509" s="50" t="s">
        <v>526</v>
      </c>
      <c r="B509" s="46" t="str">
        <f>Table1[[#This Row],[Series]]&amp;Table1[[#This Row],[Competency Name]]</f>
        <v>0301SEXUAL ASSAULT AND PREVENTION RESPONSE PROGRAM (SAPR)</v>
      </c>
      <c r="C509" s="46" t="str">
        <f>IF(RIGHT(Table1[[#This Row],[Occupational Series]],5)="SECCM","SECCM",IF(OR(RIGHT(Table1[[#This Row],[Occupational Series]],1)="A",RIGHT(Table1[[#This Row],[Occupational Series]],1)="B",RIGHT(Table1[[#This Row],[Occupational Series]],1)="C"),"0301",RIGHT(Table1[[#This Row],[Occupational Series]],4)))</f>
        <v>0301</v>
      </c>
      <c r="D509" s="50" t="s">
        <v>1497</v>
      </c>
      <c r="E509" s="51" t="s">
        <v>1498</v>
      </c>
      <c r="F509" s="57">
        <f>ROWS($F$2:F509)</f>
        <v>508</v>
      </c>
      <c r="G509" s="57" t="str">
        <f>IF(ISNUMBER(SEARCH('Position Build'!$N$6,Table1[[#This Row],[Series]])),Table1[[#This Row],[Helper1]],"")</f>
        <v/>
      </c>
      <c r="H509" s="57" t="str">
        <f>IFERROR(SMALL($G$2:$G$4870,ROWS($G$2:G509)),"")</f>
        <v/>
      </c>
    </row>
    <row r="510" spans="1:8" ht="39" thickBot="1" x14ac:dyDescent="0.3">
      <c r="A510" s="52" t="s">
        <v>526</v>
      </c>
      <c r="B510" s="46" t="str">
        <f>Table1[[#This Row],[Series]]&amp;Table1[[#This Row],[Competency Name]]</f>
        <v>0301RANGE OPERATIONS</v>
      </c>
      <c r="C510" s="46" t="str">
        <f>IF(RIGHT(Table1[[#This Row],[Occupational Series]],5)="SECCM","SECCM",IF(OR(RIGHT(Table1[[#This Row],[Occupational Series]],1)="A",RIGHT(Table1[[#This Row],[Occupational Series]],1)="B",RIGHT(Table1[[#This Row],[Occupational Series]],1)="C"),"0301",RIGHT(Table1[[#This Row],[Occupational Series]],4)))</f>
        <v>0301</v>
      </c>
      <c r="D510" s="52" t="s">
        <v>1499</v>
      </c>
      <c r="E510" s="54" t="s">
        <v>1500</v>
      </c>
      <c r="F510" s="57">
        <f>ROWS($F$2:F510)</f>
        <v>509</v>
      </c>
      <c r="G510" s="57" t="str">
        <f>IF(ISNUMBER(SEARCH('Position Build'!$N$6,Table1[[#This Row],[Series]])),Table1[[#This Row],[Helper1]],"")</f>
        <v/>
      </c>
      <c r="H510" s="57" t="str">
        <f>IFERROR(SMALL($G$2:$G$4870,ROWS($G$2:G510)),"")</f>
        <v/>
      </c>
    </row>
    <row r="511" spans="1:8" ht="26.25" thickBot="1" x14ac:dyDescent="0.3">
      <c r="A511" s="50" t="s">
        <v>321</v>
      </c>
      <c r="B511" s="46" t="str">
        <f>Table1[[#This Row],[Series]]&amp;Table1[[#This Row],[Competency Name]]</f>
        <v>0303INFORMATION MANAGEMENT</v>
      </c>
      <c r="C511" s="46" t="str">
        <f>IF(RIGHT(Table1[[#This Row],[Occupational Series]],5)="SECCM","SECCM",IF(OR(RIGHT(Table1[[#This Row],[Occupational Series]],1)="A",RIGHT(Table1[[#This Row],[Occupational Series]],1)="B",RIGHT(Table1[[#This Row],[Occupational Series]],1)="C"),"0301",RIGHT(Table1[[#This Row],[Occupational Series]],4)))</f>
        <v>0303</v>
      </c>
      <c r="D511" s="50" t="s">
        <v>311</v>
      </c>
      <c r="E511" s="51" t="s">
        <v>312</v>
      </c>
      <c r="F511" s="57">
        <f>ROWS($F$2:F511)</f>
        <v>510</v>
      </c>
      <c r="G511" s="57" t="str">
        <f>IF(ISNUMBER(SEARCH('Position Build'!$N$6,Table1[[#This Row],[Series]])),Table1[[#This Row],[Helper1]],"")</f>
        <v/>
      </c>
      <c r="H511" s="57" t="str">
        <f>IFERROR(SMALL($G$2:$G$4870,ROWS($G$2:G511)),"")</f>
        <v/>
      </c>
    </row>
    <row r="512" spans="1:8" ht="15.75" customHeight="1" thickBot="1" x14ac:dyDescent="0.3">
      <c r="A512" s="45" t="s">
        <v>321</v>
      </c>
      <c r="B512" s="46" t="str">
        <f>Table1[[#This Row],[Series]]&amp;Table1[[#This Row],[Competency Name]]</f>
        <v>0303PARTNERING</v>
      </c>
      <c r="C512" s="46" t="str">
        <f>IF(RIGHT(Table1[[#This Row],[Occupational Series]],5)="SECCM","SECCM",IF(OR(RIGHT(Table1[[#This Row],[Occupational Series]],1)="A",RIGHT(Table1[[#This Row],[Occupational Series]],1)="B",RIGHT(Table1[[#This Row],[Occupational Series]],1)="C"),"0301",RIGHT(Table1[[#This Row],[Occupational Series]],4)))</f>
        <v>0303</v>
      </c>
      <c r="D512" s="45" t="s">
        <v>491</v>
      </c>
      <c r="E512" s="45" t="s">
        <v>492</v>
      </c>
      <c r="F512" s="57">
        <f>ROWS($F$2:F512)</f>
        <v>511</v>
      </c>
      <c r="G512" s="57" t="str">
        <f>IF(ISNUMBER(SEARCH('Position Build'!$N$6,Table1[[#This Row],[Series]])),Table1[[#This Row],[Helper1]],"")</f>
        <v/>
      </c>
      <c r="H512" s="57" t="str">
        <f>IFERROR(SMALL($G$2:$G$4870,ROWS($G$2:G512)),"")</f>
        <v/>
      </c>
    </row>
    <row r="513" spans="1:8" ht="39" thickBot="1" x14ac:dyDescent="0.3">
      <c r="A513" s="52" t="s">
        <v>321</v>
      </c>
      <c r="B513" s="46" t="str">
        <f>Table1[[#This Row],[Series]]&amp;Table1[[#This Row],[Competency Name]]</f>
        <v>0303WRITTEN COMMUNICATION</v>
      </c>
      <c r="C513" s="46" t="str">
        <f>IF(RIGHT(Table1[[#This Row],[Occupational Series]],5)="SECCM","SECCM",IF(OR(RIGHT(Table1[[#This Row],[Occupational Series]],1)="A",RIGHT(Table1[[#This Row],[Occupational Series]],1)="B",RIGHT(Table1[[#This Row],[Occupational Series]],1)="C"),"0301",RIGHT(Table1[[#This Row],[Occupational Series]],4)))</f>
        <v>0303</v>
      </c>
      <c r="D513" s="52" t="s">
        <v>507</v>
      </c>
      <c r="E513" s="54" t="s">
        <v>508</v>
      </c>
      <c r="F513" s="57">
        <f>ROWS($F$2:F513)</f>
        <v>512</v>
      </c>
      <c r="G513" s="57" t="str">
        <f>IF(ISNUMBER(SEARCH('Position Build'!$N$6,Table1[[#This Row],[Series]])),Table1[[#This Row],[Helper1]],"")</f>
        <v/>
      </c>
      <c r="H513" s="57" t="str">
        <f>IFERROR(SMALL($G$2:$G$4870,ROWS($G$2:G513)),"")</f>
        <v/>
      </c>
    </row>
    <row r="514" spans="1:8" ht="39" thickBot="1" x14ac:dyDescent="0.3">
      <c r="A514" s="50" t="s">
        <v>321</v>
      </c>
      <c r="B514" s="46" t="str">
        <f>Table1[[#This Row],[Series]]&amp;Table1[[#This Row],[Competency Name]]</f>
        <v>0303ORAL COMMUNICATION</v>
      </c>
      <c r="C514" s="46" t="str">
        <f>IF(RIGHT(Table1[[#This Row],[Occupational Series]],5)="SECCM","SECCM",IF(OR(RIGHT(Table1[[#This Row],[Occupational Series]],1)="A",RIGHT(Table1[[#This Row],[Occupational Series]],1)="B",RIGHT(Table1[[#This Row],[Occupational Series]],1)="C"),"0301",RIGHT(Table1[[#This Row],[Occupational Series]],4)))</f>
        <v>0303</v>
      </c>
      <c r="D514" s="50" t="s">
        <v>537</v>
      </c>
      <c r="E514" s="51" t="s">
        <v>538</v>
      </c>
      <c r="F514" s="57">
        <f>ROWS($F$2:F514)</f>
        <v>513</v>
      </c>
      <c r="G514" s="57" t="str">
        <f>IF(ISNUMBER(SEARCH('Position Build'!$N$6,Table1[[#This Row],[Series]])),Table1[[#This Row],[Helper1]],"")</f>
        <v/>
      </c>
      <c r="H514" s="57" t="str">
        <f>IFERROR(SMALL($G$2:$G$4870,ROWS($G$2:G514)),"")</f>
        <v/>
      </c>
    </row>
    <row r="515" spans="1:8" ht="15.75" customHeight="1" thickBot="1" x14ac:dyDescent="0.3">
      <c r="A515" s="50" t="s">
        <v>321</v>
      </c>
      <c r="B515" s="46" t="str">
        <f>Table1[[#This Row],[Series]]&amp;Table1[[#This Row],[Competency Name]]</f>
        <v>0303RESOURCE MANAGEMENT</v>
      </c>
      <c r="C515" s="46" t="str">
        <f>IF(RIGHT(Table1[[#This Row],[Occupational Series]],5)="SECCM","SECCM",IF(OR(RIGHT(Table1[[#This Row],[Occupational Series]],1)="A",RIGHT(Table1[[#This Row],[Occupational Series]],1)="B",RIGHT(Table1[[#This Row],[Occupational Series]],1)="C"),"0301",RIGHT(Table1[[#This Row],[Occupational Series]],4)))</f>
        <v>0303</v>
      </c>
      <c r="D515" s="50" t="s">
        <v>573</v>
      </c>
      <c r="E515" s="51" t="s">
        <v>574</v>
      </c>
      <c r="F515" s="57">
        <f>ROWS($F$2:F515)</f>
        <v>514</v>
      </c>
      <c r="G515" s="57" t="str">
        <f>IF(ISNUMBER(SEARCH('Position Build'!$N$6,Table1[[#This Row],[Series]])),Table1[[#This Row],[Helper1]],"")</f>
        <v/>
      </c>
      <c r="H515" s="57" t="str">
        <f>IFERROR(SMALL($G$2:$G$4870,ROWS($G$2:G515)),"")</f>
        <v/>
      </c>
    </row>
    <row r="516" spans="1:8" ht="39" thickBot="1" x14ac:dyDescent="0.3">
      <c r="A516" s="52" t="s">
        <v>321</v>
      </c>
      <c r="B516" s="46" t="str">
        <f>Table1[[#This Row],[Series]]&amp;Table1[[#This Row],[Competency Name]]</f>
        <v>0303DEVELOPING OTHERS</v>
      </c>
      <c r="C516" s="46" t="str">
        <f>IF(RIGHT(Table1[[#This Row],[Occupational Series]],5)="SECCM","SECCM",IF(OR(RIGHT(Table1[[#This Row],[Occupational Series]],1)="A",RIGHT(Table1[[#This Row],[Occupational Series]],1)="B",RIGHT(Table1[[#This Row],[Occupational Series]],1)="C"),"0301",RIGHT(Table1[[#This Row],[Occupational Series]],4)))</f>
        <v>0303</v>
      </c>
      <c r="D516" s="52" t="s">
        <v>585</v>
      </c>
      <c r="E516" s="54" t="s">
        <v>586</v>
      </c>
      <c r="F516" s="57">
        <f>ROWS($F$2:F516)</f>
        <v>515</v>
      </c>
      <c r="G516" s="57" t="str">
        <f>IF(ISNUMBER(SEARCH('Position Build'!$N$6,Table1[[#This Row],[Series]])),Table1[[#This Row],[Helper1]],"")</f>
        <v/>
      </c>
      <c r="H516" s="57" t="str">
        <f>IFERROR(SMALL($G$2:$G$4870,ROWS($G$2:G516)),"")</f>
        <v/>
      </c>
    </row>
    <row r="517" spans="1:8" ht="39" thickBot="1" x14ac:dyDescent="0.3">
      <c r="A517" s="50" t="s">
        <v>321</v>
      </c>
      <c r="B517" s="46" t="str">
        <f>Table1[[#This Row],[Series]]&amp;Table1[[#This Row],[Competency Name]]</f>
        <v>0303MANAGING HUMAN RESOURCES</v>
      </c>
      <c r="C517" s="46" t="str">
        <f>IF(RIGHT(Table1[[#This Row],[Occupational Series]],5)="SECCM","SECCM",IF(OR(RIGHT(Table1[[#This Row],[Occupational Series]],1)="A",RIGHT(Table1[[#This Row],[Occupational Series]],1)="B",RIGHT(Table1[[#This Row],[Occupational Series]],1)="C"),"0301",RIGHT(Table1[[#This Row],[Occupational Series]],4)))</f>
        <v>0303</v>
      </c>
      <c r="D517" s="50" t="s">
        <v>590</v>
      </c>
      <c r="E517" s="51" t="s">
        <v>591</v>
      </c>
      <c r="F517" s="57">
        <f>ROWS($F$2:F517)</f>
        <v>516</v>
      </c>
      <c r="G517" s="57" t="str">
        <f>IF(ISNUMBER(SEARCH('Position Build'!$N$6,Table1[[#This Row],[Series]])),Table1[[#This Row],[Helper1]],"")</f>
        <v/>
      </c>
      <c r="H517" s="57" t="str">
        <f>IFERROR(SMALL($G$2:$G$4870,ROWS($G$2:G517)),"")</f>
        <v/>
      </c>
    </row>
    <row r="518" spans="1:8" ht="15.75" customHeight="1" thickBot="1" x14ac:dyDescent="0.3">
      <c r="A518" s="50" t="s">
        <v>321</v>
      </c>
      <c r="B518" s="46" t="str">
        <f>Table1[[#This Row],[Series]]&amp;Table1[[#This Row],[Competency Name]]</f>
        <v>0303PROBLEM SOLVING</v>
      </c>
      <c r="C518" s="46" t="str">
        <f>IF(RIGHT(Table1[[#This Row],[Occupational Series]],5)="SECCM","SECCM",IF(OR(RIGHT(Table1[[#This Row],[Occupational Series]],1)="A",RIGHT(Table1[[#This Row],[Occupational Series]],1)="B",RIGHT(Table1[[#This Row],[Occupational Series]],1)="C"),"0301",RIGHT(Table1[[#This Row],[Occupational Series]],4)))</f>
        <v>0303</v>
      </c>
      <c r="D518" s="50" t="s">
        <v>596</v>
      </c>
      <c r="E518" s="51" t="s">
        <v>597</v>
      </c>
      <c r="F518" s="57">
        <f>ROWS($F$2:F518)</f>
        <v>517</v>
      </c>
      <c r="G518" s="57" t="str">
        <f>IF(ISNUMBER(SEARCH('Position Build'!$N$6,Table1[[#This Row],[Series]])),Table1[[#This Row],[Helper1]],"")</f>
        <v/>
      </c>
      <c r="H518" s="57" t="str">
        <f>IFERROR(SMALL($G$2:$G$4870,ROWS($G$2:G518)),"")</f>
        <v/>
      </c>
    </row>
    <row r="519" spans="1:8" ht="39" thickBot="1" x14ac:dyDescent="0.3">
      <c r="A519" s="52" t="s">
        <v>321</v>
      </c>
      <c r="B519" s="46" t="str">
        <f>Table1[[#This Row],[Series]]&amp;Table1[[#This Row],[Competency Name]]</f>
        <v>0303CLERICAL SUPPORT FUNCTIONS</v>
      </c>
      <c r="C519" s="46" t="str">
        <f>IF(RIGHT(Table1[[#This Row],[Occupational Series]],5)="SECCM","SECCM",IF(OR(RIGHT(Table1[[#This Row],[Occupational Series]],1)="A",RIGHT(Table1[[#This Row],[Occupational Series]],1)="B",RIGHT(Table1[[#This Row],[Occupational Series]],1)="C"),"0301",RIGHT(Table1[[#This Row],[Occupational Series]],4)))</f>
        <v>0303</v>
      </c>
      <c r="D519" s="52" t="s">
        <v>993</v>
      </c>
      <c r="E519" s="54" t="s">
        <v>994</v>
      </c>
      <c r="F519" s="57">
        <f>ROWS($F$2:F519)</f>
        <v>518</v>
      </c>
      <c r="G519" s="57" t="str">
        <f>IF(ISNUMBER(SEARCH('Position Build'!$N$6,Table1[[#This Row],[Series]])),Table1[[#This Row],[Helper1]],"")</f>
        <v/>
      </c>
      <c r="H519" s="57" t="str">
        <f>IFERROR(SMALL($G$2:$G$4870,ROWS($G$2:G519)),"")</f>
        <v/>
      </c>
    </row>
    <row r="520" spans="1:8" ht="15.75" thickBot="1" x14ac:dyDescent="0.3">
      <c r="A520" s="45" t="s">
        <v>321</v>
      </c>
      <c r="B520" s="46" t="str">
        <f>Table1[[#This Row],[Series]]&amp;Table1[[#This Row],[Competency Name]]</f>
        <v>0303READING AND INTERPRETING REGULATIONS</v>
      </c>
      <c r="C520" s="46" t="str">
        <f>IF(RIGHT(Table1[[#This Row],[Occupational Series]],5)="SECCM","SECCM",IF(OR(RIGHT(Table1[[#This Row],[Occupational Series]],1)="A",RIGHT(Table1[[#This Row],[Occupational Series]],1)="B",RIGHT(Table1[[#This Row],[Occupational Series]],1)="C"),"0301",RIGHT(Table1[[#This Row],[Occupational Series]],4)))</f>
        <v>0303</v>
      </c>
      <c r="D520" s="45" t="s">
        <v>1015</v>
      </c>
      <c r="E520" s="45" t="s">
        <v>1016</v>
      </c>
      <c r="F520" s="57">
        <f>ROWS($F$2:F520)</f>
        <v>519</v>
      </c>
      <c r="G520" s="57" t="str">
        <f>IF(ISNUMBER(SEARCH('Position Build'!$N$6,Table1[[#This Row],[Series]])),Table1[[#This Row],[Helper1]],"")</f>
        <v/>
      </c>
      <c r="H520" s="57" t="str">
        <f>IFERROR(SMALL($G$2:$G$4870,ROWS($G$2:G520)),"")</f>
        <v/>
      </c>
    </row>
    <row r="521" spans="1:8" ht="15.75" customHeight="1" thickBot="1" x14ac:dyDescent="0.3">
      <c r="A521" s="50" t="s">
        <v>321</v>
      </c>
      <c r="B521" s="46" t="str">
        <f>Table1[[#This Row],[Series]]&amp;Table1[[#This Row],[Competency Name]]</f>
        <v>0303GOVERNMENT PURCHASE CARD</v>
      </c>
      <c r="C521" s="46" t="str">
        <f>IF(RIGHT(Table1[[#This Row],[Occupational Series]],5)="SECCM","SECCM",IF(OR(RIGHT(Table1[[#This Row],[Occupational Series]],1)="A",RIGHT(Table1[[#This Row],[Occupational Series]],1)="B",RIGHT(Table1[[#This Row],[Occupational Series]],1)="C"),"0301",RIGHT(Table1[[#This Row],[Occupational Series]],4)))</f>
        <v>0303</v>
      </c>
      <c r="D521" s="50" t="s">
        <v>1181</v>
      </c>
      <c r="E521" s="51" t="s">
        <v>1182</v>
      </c>
      <c r="F521" s="57">
        <f>ROWS($F$2:F521)</f>
        <v>520</v>
      </c>
      <c r="G521" s="57" t="str">
        <f>IF(ISNUMBER(SEARCH('Position Build'!$N$6,Table1[[#This Row],[Series]])),Table1[[#This Row],[Helper1]],"")</f>
        <v/>
      </c>
      <c r="H521" s="57" t="str">
        <f>IFERROR(SMALL($G$2:$G$4870,ROWS($G$2:G521)),"")</f>
        <v/>
      </c>
    </row>
    <row r="522" spans="1:8" ht="39" thickBot="1" x14ac:dyDescent="0.3">
      <c r="A522" s="52" t="s">
        <v>321</v>
      </c>
      <c r="B522" s="46" t="str">
        <f>Table1[[#This Row],[Series]]&amp;Table1[[#This Row],[Competency Name]]</f>
        <v>0303OFFICE AUTOMATION</v>
      </c>
      <c r="C522" s="46" t="str">
        <f>IF(RIGHT(Table1[[#This Row],[Occupational Series]],5)="SECCM","SECCM",IF(OR(RIGHT(Table1[[#This Row],[Occupational Series]],1)="A",RIGHT(Table1[[#This Row],[Occupational Series]],1)="B",RIGHT(Table1[[#This Row],[Occupational Series]],1)="C"),"0301",RIGHT(Table1[[#This Row],[Occupational Series]],4)))</f>
        <v>0303</v>
      </c>
      <c r="D522" s="52" t="s">
        <v>1183</v>
      </c>
      <c r="E522" s="54" t="s">
        <v>1184</v>
      </c>
      <c r="F522" s="57">
        <f>ROWS($F$2:F522)</f>
        <v>521</v>
      </c>
      <c r="G522" s="57" t="str">
        <f>IF(ISNUMBER(SEARCH('Position Build'!$N$6,Table1[[#This Row],[Series]])),Table1[[#This Row],[Helper1]],"")</f>
        <v/>
      </c>
      <c r="H522" s="57" t="str">
        <f>IFERROR(SMALL($G$2:$G$4870,ROWS($G$2:G522)),"")</f>
        <v/>
      </c>
    </row>
    <row r="523" spans="1:8" ht="26.25" thickBot="1" x14ac:dyDescent="0.3">
      <c r="A523" s="50" t="s">
        <v>321</v>
      </c>
      <c r="B523" s="46" t="str">
        <f>Table1[[#This Row],[Series]]&amp;Table1[[#This Row],[Competency Name]]</f>
        <v>0303TRAVEL MANAGEMENT</v>
      </c>
      <c r="C523" s="46" t="str">
        <f>IF(RIGHT(Table1[[#This Row],[Occupational Series]],5)="SECCM","SECCM",IF(OR(RIGHT(Table1[[#This Row],[Occupational Series]],1)="A",RIGHT(Table1[[#This Row],[Occupational Series]],1)="B",RIGHT(Table1[[#This Row],[Occupational Series]],1)="C"),"0301",RIGHT(Table1[[#This Row],[Occupational Series]],4)))</f>
        <v>0303</v>
      </c>
      <c r="D523" s="50" t="s">
        <v>1193</v>
      </c>
      <c r="E523" s="51" t="s">
        <v>1194</v>
      </c>
      <c r="F523" s="57">
        <f>ROWS($F$2:F523)</f>
        <v>522</v>
      </c>
      <c r="G523" s="57" t="str">
        <f>IF(ISNUMBER(SEARCH('Position Build'!$N$6,Table1[[#This Row],[Series]])),Table1[[#This Row],[Helper1]],"")</f>
        <v/>
      </c>
      <c r="H523" s="57" t="str">
        <f>IFERROR(SMALL($G$2:$G$4870,ROWS($G$2:G523)),"")</f>
        <v/>
      </c>
    </row>
    <row r="524" spans="1:8" ht="15.75" customHeight="1" thickBot="1" x14ac:dyDescent="0.3">
      <c r="A524" s="50" t="s">
        <v>321</v>
      </c>
      <c r="B524" s="46" t="str">
        <f>Table1[[#This Row],[Series]]&amp;Table1[[#This Row],[Competency Name]]</f>
        <v>0303MILITARY FUNERAL HONORS</v>
      </c>
      <c r="C524" s="46" t="str">
        <f>IF(RIGHT(Table1[[#This Row],[Occupational Series]],5)="SECCM","SECCM",IF(OR(RIGHT(Table1[[#This Row],[Occupational Series]],1)="A",RIGHT(Table1[[#This Row],[Occupational Series]],1)="B",RIGHT(Table1[[#This Row],[Occupational Series]],1)="C"),"0301",RIGHT(Table1[[#This Row],[Occupational Series]],4)))</f>
        <v>0303</v>
      </c>
      <c r="D524" s="50" t="s">
        <v>1982</v>
      </c>
      <c r="E524" s="51" t="s">
        <v>1983</v>
      </c>
      <c r="F524" s="57">
        <f>ROWS($F$2:F524)</f>
        <v>523</v>
      </c>
      <c r="G524" s="57" t="str">
        <f>IF(ISNUMBER(SEARCH('Position Build'!$N$6,Table1[[#This Row],[Series]])),Table1[[#This Row],[Helper1]],"")</f>
        <v/>
      </c>
      <c r="H524" s="57" t="str">
        <f>IFERROR(SMALL($G$2:$G$4870,ROWS($G$2:G524)),"")</f>
        <v/>
      </c>
    </row>
    <row r="525" spans="1:8" ht="26.25" thickBot="1" x14ac:dyDescent="0.3">
      <c r="A525" s="52" t="s">
        <v>366</v>
      </c>
      <c r="B525" s="46" t="str">
        <f>Table1[[#This Row],[Series]]&amp;Table1[[#This Row],[Competency Name]]</f>
        <v>0305INFORMATION MANAGEMENT</v>
      </c>
      <c r="C525" s="46" t="str">
        <f>IF(RIGHT(Table1[[#This Row],[Occupational Series]],5)="SECCM","SECCM",IF(OR(RIGHT(Table1[[#This Row],[Occupational Series]],1)="A",RIGHT(Table1[[#This Row],[Occupational Series]],1)="B",RIGHT(Table1[[#This Row],[Occupational Series]],1)="C"),"0301",RIGHT(Table1[[#This Row],[Occupational Series]],4)))</f>
        <v>0305</v>
      </c>
      <c r="D525" s="52" t="s">
        <v>311</v>
      </c>
      <c r="E525" s="54" t="s">
        <v>312</v>
      </c>
      <c r="F525" s="57">
        <f>ROWS($F$2:F525)</f>
        <v>524</v>
      </c>
      <c r="G525" s="57" t="str">
        <f>IF(ISNUMBER(SEARCH('Position Build'!$N$6,Table1[[#This Row],[Series]])),Table1[[#This Row],[Helper1]],"")</f>
        <v/>
      </c>
      <c r="H525" s="57" t="str">
        <f>IFERROR(SMALL($G$2:$G$4870,ROWS($G$2:G525)),"")</f>
        <v/>
      </c>
    </row>
    <row r="526" spans="1:8" ht="26.25" thickBot="1" x14ac:dyDescent="0.3">
      <c r="A526" s="50" t="s">
        <v>366</v>
      </c>
      <c r="B526" s="46" t="str">
        <f>Table1[[#This Row],[Series]]&amp;Table1[[#This Row],[Competency Name]]</f>
        <v>0305COMPUTER LITERACY</v>
      </c>
      <c r="C526" s="46" t="str">
        <f>IF(RIGHT(Table1[[#This Row],[Occupational Series]],5)="SECCM","SECCM",IF(OR(RIGHT(Table1[[#This Row],[Occupational Series]],1)="A",RIGHT(Table1[[#This Row],[Occupational Series]],1)="B",RIGHT(Table1[[#This Row],[Occupational Series]],1)="C"),"0301",RIGHT(Table1[[#This Row],[Occupational Series]],4)))</f>
        <v>0305</v>
      </c>
      <c r="D526" s="50" t="s">
        <v>456</v>
      </c>
      <c r="E526" s="51" t="s">
        <v>457</v>
      </c>
      <c r="F526" s="57">
        <f>ROWS($F$2:F526)</f>
        <v>525</v>
      </c>
      <c r="G526" s="57" t="str">
        <f>IF(ISNUMBER(SEARCH('Position Build'!$N$6,Table1[[#This Row],[Series]])),Table1[[#This Row],[Helper1]],"")</f>
        <v/>
      </c>
      <c r="H526" s="57" t="str">
        <f>IFERROR(SMALL($G$2:$G$4870,ROWS($G$2:G526)),"")</f>
        <v/>
      </c>
    </row>
    <row r="527" spans="1:8" ht="15.75" customHeight="1" thickBot="1" x14ac:dyDescent="0.3">
      <c r="A527" s="50" t="s">
        <v>366</v>
      </c>
      <c r="B527" s="46" t="str">
        <f>Table1[[#This Row],[Series]]&amp;Table1[[#This Row],[Competency Name]]</f>
        <v>0305ORAL COMMUNICATION</v>
      </c>
      <c r="C527" s="46" t="str">
        <f>IF(RIGHT(Table1[[#This Row],[Occupational Series]],5)="SECCM","SECCM",IF(OR(RIGHT(Table1[[#This Row],[Occupational Series]],1)="A",RIGHT(Table1[[#This Row],[Occupational Series]],1)="B",RIGHT(Table1[[#This Row],[Occupational Series]],1)="C"),"0301",RIGHT(Table1[[#This Row],[Occupational Series]],4)))</f>
        <v>0305</v>
      </c>
      <c r="D527" s="50" t="s">
        <v>537</v>
      </c>
      <c r="E527" s="51" t="s">
        <v>538</v>
      </c>
      <c r="F527" s="57">
        <f>ROWS($F$2:F527)</f>
        <v>526</v>
      </c>
      <c r="G527" s="57" t="str">
        <f>IF(ISNUMBER(SEARCH('Position Build'!$N$6,Table1[[#This Row],[Series]])),Table1[[#This Row],[Helper1]],"")</f>
        <v/>
      </c>
      <c r="H527" s="57" t="str">
        <f>IFERROR(SMALL($G$2:$G$4870,ROWS($G$2:G527)),"")</f>
        <v/>
      </c>
    </row>
    <row r="528" spans="1:8" ht="39" thickBot="1" x14ac:dyDescent="0.3">
      <c r="A528" s="52" t="s">
        <v>366</v>
      </c>
      <c r="B528" s="46" t="str">
        <f>Table1[[#This Row],[Series]]&amp;Table1[[#This Row],[Competency Name]]</f>
        <v>0305DEVELOPING OTHERS</v>
      </c>
      <c r="C528" s="46" t="str">
        <f>IF(RIGHT(Table1[[#This Row],[Occupational Series]],5)="SECCM","SECCM",IF(OR(RIGHT(Table1[[#This Row],[Occupational Series]],1)="A",RIGHT(Table1[[#This Row],[Occupational Series]],1)="B",RIGHT(Table1[[#This Row],[Occupational Series]],1)="C"),"0301",RIGHT(Table1[[#This Row],[Occupational Series]],4)))</f>
        <v>0305</v>
      </c>
      <c r="D528" s="52" t="s">
        <v>585</v>
      </c>
      <c r="E528" s="54" t="s">
        <v>586</v>
      </c>
      <c r="F528" s="57">
        <f>ROWS($F$2:F528)</f>
        <v>527</v>
      </c>
      <c r="G528" s="57" t="str">
        <f>IF(ISNUMBER(SEARCH('Position Build'!$N$6,Table1[[#This Row],[Series]])),Table1[[#This Row],[Helper1]],"")</f>
        <v/>
      </c>
      <c r="H528" s="57" t="str">
        <f>IFERROR(SMALL($G$2:$G$4870,ROWS($G$2:G528)),"")</f>
        <v/>
      </c>
    </row>
    <row r="529" spans="1:8" ht="39" thickBot="1" x14ac:dyDescent="0.3">
      <c r="A529" s="50" t="s">
        <v>366</v>
      </c>
      <c r="B529" s="46" t="str">
        <f>Table1[[#This Row],[Series]]&amp;Table1[[#This Row],[Competency Name]]</f>
        <v>0305MANAGING HUMAN RESOURCES</v>
      </c>
      <c r="C529" s="46" t="str">
        <f>IF(RIGHT(Table1[[#This Row],[Occupational Series]],5)="SECCM","SECCM",IF(OR(RIGHT(Table1[[#This Row],[Occupational Series]],1)="A",RIGHT(Table1[[#This Row],[Occupational Series]],1)="B",RIGHT(Table1[[#This Row],[Occupational Series]],1)="C"),"0301",RIGHT(Table1[[#This Row],[Occupational Series]],4)))</f>
        <v>0305</v>
      </c>
      <c r="D529" s="50" t="s">
        <v>590</v>
      </c>
      <c r="E529" s="51" t="s">
        <v>591</v>
      </c>
      <c r="F529" s="57">
        <f>ROWS($F$2:F529)</f>
        <v>528</v>
      </c>
      <c r="G529" s="57" t="str">
        <f>IF(ISNUMBER(SEARCH('Position Build'!$N$6,Table1[[#This Row],[Series]])),Table1[[#This Row],[Helper1]],"")</f>
        <v/>
      </c>
      <c r="H529" s="57" t="str">
        <f>IFERROR(SMALL($G$2:$G$4870,ROWS($G$2:G529)),"")</f>
        <v/>
      </c>
    </row>
    <row r="530" spans="1:8" ht="15.75" customHeight="1" thickBot="1" x14ac:dyDescent="0.3">
      <c r="A530" s="50" t="s">
        <v>366</v>
      </c>
      <c r="B530" s="46" t="str">
        <f>Table1[[#This Row],[Series]]&amp;Table1[[#This Row],[Competency Name]]</f>
        <v>0305PROBLEM SOLVING</v>
      </c>
      <c r="C530" s="46" t="str">
        <f>IF(RIGHT(Table1[[#This Row],[Occupational Series]],5)="SECCM","SECCM",IF(OR(RIGHT(Table1[[#This Row],[Occupational Series]],1)="A",RIGHT(Table1[[#This Row],[Occupational Series]],1)="B",RIGHT(Table1[[#This Row],[Occupational Series]],1)="C"),"0301",RIGHT(Table1[[#This Row],[Occupational Series]],4)))</f>
        <v>0305</v>
      </c>
      <c r="D530" s="50" t="s">
        <v>596</v>
      </c>
      <c r="E530" s="51" t="s">
        <v>597</v>
      </c>
      <c r="F530" s="57">
        <f>ROWS($F$2:F530)</f>
        <v>529</v>
      </c>
      <c r="G530" s="57" t="str">
        <f>IF(ISNUMBER(SEARCH('Position Build'!$N$6,Table1[[#This Row],[Series]])),Table1[[#This Row],[Helper1]],"")</f>
        <v/>
      </c>
      <c r="H530" s="57" t="str">
        <f>IFERROR(SMALL($G$2:$G$4870,ROWS($G$2:G530)),"")</f>
        <v/>
      </c>
    </row>
    <row r="531" spans="1:8" ht="39" thickBot="1" x14ac:dyDescent="0.3">
      <c r="A531" s="52" t="s">
        <v>366</v>
      </c>
      <c r="B531" s="46" t="str">
        <f>Table1[[#This Row],[Series]]&amp;Table1[[#This Row],[Competency Name]]</f>
        <v>0305CLERICAL SUPPORT FUNCTIONS</v>
      </c>
      <c r="C531" s="46" t="str">
        <f>IF(RIGHT(Table1[[#This Row],[Occupational Series]],5)="SECCM","SECCM",IF(OR(RIGHT(Table1[[#This Row],[Occupational Series]],1)="A",RIGHT(Table1[[#This Row],[Occupational Series]],1)="B",RIGHT(Table1[[#This Row],[Occupational Series]],1)="C"),"0301",RIGHT(Table1[[#This Row],[Occupational Series]],4)))</f>
        <v>0305</v>
      </c>
      <c r="D531" s="52" t="s">
        <v>993</v>
      </c>
      <c r="E531" s="54" t="s">
        <v>994</v>
      </c>
      <c r="F531" s="57">
        <f>ROWS($F$2:F531)</f>
        <v>530</v>
      </c>
      <c r="G531" s="57" t="str">
        <f>IF(ISNUMBER(SEARCH('Position Build'!$N$6,Table1[[#This Row],[Series]])),Table1[[#This Row],[Helper1]],"")</f>
        <v/>
      </c>
      <c r="H531" s="57" t="str">
        <f>IFERROR(SMALL($G$2:$G$4870,ROWS($G$2:G531)),"")</f>
        <v/>
      </c>
    </row>
    <row r="532" spans="1:8" ht="15.75" thickBot="1" x14ac:dyDescent="0.3">
      <c r="A532" s="45" t="s">
        <v>366</v>
      </c>
      <c r="B532" s="46" t="str">
        <f>Table1[[#This Row],[Series]]&amp;Table1[[#This Row],[Competency Name]]</f>
        <v>0305CLASSIFICATION MANAGEMENT</v>
      </c>
      <c r="C532" s="46" t="str">
        <f>IF(RIGHT(Table1[[#This Row],[Occupational Series]],5)="SECCM","SECCM",IF(OR(RIGHT(Table1[[#This Row],[Occupational Series]],1)="A",RIGHT(Table1[[#This Row],[Occupational Series]],1)="B",RIGHT(Table1[[#This Row],[Occupational Series]],1)="C"),"0301",RIGHT(Table1[[#This Row],[Occupational Series]],4)))</f>
        <v>0305</v>
      </c>
      <c r="D532" s="45" t="s">
        <v>1208</v>
      </c>
      <c r="E532" s="45" t="s">
        <v>1209</v>
      </c>
      <c r="F532" s="57">
        <f>ROWS($F$2:F532)</f>
        <v>531</v>
      </c>
      <c r="G532" s="57" t="str">
        <f>IF(ISNUMBER(SEARCH('Position Build'!$N$6,Table1[[#This Row],[Series]])),Table1[[#This Row],[Helper1]],"")</f>
        <v/>
      </c>
      <c r="H532" s="57" t="str">
        <f>IFERROR(SMALL($G$2:$G$4870,ROWS($G$2:G532)),"")</f>
        <v/>
      </c>
    </row>
    <row r="533" spans="1:8" ht="15.75" customHeight="1" thickBot="1" x14ac:dyDescent="0.3">
      <c r="A533" s="50" t="s">
        <v>366</v>
      </c>
      <c r="B533" s="46" t="str">
        <f>Table1[[#This Row],[Series]]&amp;Table1[[#This Row],[Competency Name]]</f>
        <v>0305MAIL SYSTEM PROCEDURES</v>
      </c>
      <c r="C533" s="46" t="str">
        <f>IF(RIGHT(Table1[[#This Row],[Occupational Series]],5)="SECCM","SECCM",IF(OR(RIGHT(Table1[[#This Row],[Occupational Series]],1)="A",RIGHT(Table1[[#This Row],[Occupational Series]],1)="B",RIGHT(Table1[[#This Row],[Occupational Series]],1)="C"),"0301",RIGHT(Table1[[#This Row],[Occupational Series]],4)))</f>
        <v>0305</v>
      </c>
      <c r="D533" s="50" t="s">
        <v>1452</v>
      </c>
      <c r="E533" s="51" t="s">
        <v>1453</v>
      </c>
      <c r="F533" s="57">
        <f>ROWS($F$2:F533)</f>
        <v>532</v>
      </c>
      <c r="G533" s="57" t="str">
        <f>IF(ISNUMBER(SEARCH('Position Build'!$N$6,Table1[[#This Row],[Series]])),Table1[[#This Row],[Helper1]],"")</f>
        <v/>
      </c>
      <c r="H533" s="57" t="str">
        <f>IFERROR(SMALL($G$2:$G$4870,ROWS($G$2:G533)),"")</f>
        <v/>
      </c>
    </row>
    <row r="534" spans="1:8" ht="39" thickBot="1" x14ac:dyDescent="0.3">
      <c r="A534" s="52" t="s">
        <v>366</v>
      </c>
      <c r="B534" s="46" t="str">
        <f>Table1[[#This Row],[Series]]&amp;Table1[[#This Row],[Competency Name]]</f>
        <v>0305MOTOR VEHICLE OPERATION</v>
      </c>
      <c r="C534" s="46" t="str">
        <f>IF(RIGHT(Table1[[#This Row],[Occupational Series]],5)="SECCM","SECCM",IF(OR(RIGHT(Table1[[#This Row],[Occupational Series]],1)="A",RIGHT(Table1[[#This Row],[Occupational Series]],1)="B",RIGHT(Table1[[#This Row],[Occupational Series]],1)="C"),"0301",RIGHT(Table1[[#This Row],[Occupational Series]],4)))</f>
        <v>0305</v>
      </c>
      <c r="D534" s="52" t="s">
        <v>1454</v>
      </c>
      <c r="E534" s="54" t="s">
        <v>1455</v>
      </c>
      <c r="F534" s="57">
        <f>ROWS($F$2:F534)</f>
        <v>533</v>
      </c>
      <c r="G534" s="57" t="str">
        <f>IF(ISNUMBER(SEARCH('Position Build'!$N$6,Table1[[#This Row],[Series]])),Table1[[#This Row],[Helper1]],"")</f>
        <v/>
      </c>
      <c r="H534" s="57" t="str">
        <f>IFERROR(SMALL($G$2:$G$4870,ROWS($G$2:G534)),"")</f>
        <v/>
      </c>
    </row>
    <row r="535" spans="1:8" ht="26.25" thickBot="1" x14ac:dyDescent="0.3">
      <c r="A535" s="50" t="s">
        <v>324</v>
      </c>
      <c r="B535" s="46" t="str">
        <f>Table1[[#This Row],[Series]]&amp;Table1[[#This Row],[Competency Name]]</f>
        <v>0306INFORMATION MANAGEMENT</v>
      </c>
      <c r="C535" s="46" t="str">
        <f>IF(RIGHT(Table1[[#This Row],[Occupational Series]],5)="SECCM","SECCM",IF(OR(RIGHT(Table1[[#This Row],[Occupational Series]],1)="A",RIGHT(Table1[[#This Row],[Occupational Series]],1)="B",RIGHT(Table1[[#This Row],[Occupational Series]],1)="C"),"0301",RIGHT(Table1[[#This Row],[Occupational Series]],4)))</f>
        <v>0306</v>
      </c>
      <c r="D535" s="50" t="s">
        <v>311</v>
      </c>
      <c r="E535" s="51" t="s">
        <v>312</v>
      </c>
      <c r="F535" s="57">
        <f>ROWS($F$2:F535)</f>
        <v>534</v>
      </c>
      <c r="G535" s="57" t="str">
        <f>IF(ISNUMBER(SEARCH('Position Build'!$N$6,Table1[[#This Row],[Series]])),Table1[[#This Row],[Helper1]],"")</f>
        <v/>
      </c>
      <c r="H535" s="57" t="str">
        <f>IFERROR(SMALL($G$2:$G$4870,ROWS($G$2:G535)),"")</f>
        <v/>
      </c>
    </row>
    <row r="536" spans="1:8" ht="15.75" customHeight="1" thickBot="1" x14ac:dyDescent="0.3">
      <c r="A536" s="45" t="s">
        <v>324</v>
      </c>
      <c r="B536" s="46" t="str">
        <f>Table1[[#This Row],[Series]]&amp;Table1[[#This Row],[Competency Name]]</f>
        <v>0306PROJECT MANAGEMENT</v>
      </c>
      <c r="C536" s="46" t="str">
        <f>IF(RIGHT(Table1[[#This Row],[Occupational Series]],5)="SECCM","SECCM",IF(OR(RIGHT(Table1[[#This Row],[Occupational Series]],1)="A",RIGHT(Table1[[#This Row],[Occupational Series]],1)="B",RIGHT(Table1[[#This Row],[Occupational Series]],1)="C"),"0301",RIGHT(Table1[[#This Row],[Occupational Series]],4)))</f>
        <v>0306</v>
      </c>
      <c r="D536" s="45" t="s">
        <v>381</v>
      </c>
      <c r="E536" s="45" t="s">
        <v>382</v>
      </c>
      <c r="F536" s="57">
        <f>ROWS($F$2:F536)</f>
        <v>535</v>
      </c>
      <c r="G536" s="57" t="str">
        <f>IF(ISNUMBER(SEARCH('Position Build'!$N$6,Table1[[#This Row],[Series]])),Table1[[#This Row],[Helper1]],"")</f>
        <v/>
      </c>
      <c r="H536" s="57" t="str">
        <f>IFERROR(SMALL($G$2:$G$4870,ROWS($G$2:G536)),"")</f>
        <v/>
      </c>
    </row>
    <row r="537" spans="1:8" ht="26.25" thickBot="1" x14ac:dyDescent="0.3">
      <c r="A537" s="52" t="s">
        <v>324</v>
      </c>
      <c r="B537" s="46" t="str">
        <f>Table1[[#This Row],[Series]]&amp;Table1[[#This Row],[Competency Name]]</f>
        <v>0306COMPUTER LITERACY</v>
      </c>
      <c r="C537" s="46" t="str">
        <f>IF(RIGHT(Table1[[#This Row],[Occupational Series]],5)="SECCM","SECCM",IF(OR(RIGHT(Table1[[#This Row],[Occupational Series]],1)="A",RIGHT(Table1[[#This Row],[Occupational Series]],1)="B",RIGHT(Table1[[#This Row],[Occupational Series]],1)="C"),"0301",RIGHT(Table1[[#This Row],[Occupational Series]],4)))</f>
        <v>0306</v>
      </c>
      <c r="D537" s="52" t="s">
        <v>456</v>
      </c>
      <c r="E537" s="54" t="s">
        <v>457</v>
      </c>
      <c r="F537" s="57">
        <f>ROWS($F$2:F537)</f>
        <v>536</v>
      </c>
      <c r="G537" s="57" t="str">
        <f>IF(ISNUMBER(SEARCH('Position Build'!$N$6,Table1[[#This Row],[Series]])),Table1[[#This Row],[Helper1]],"")</f>
        <v/>
      </c>
      <c r="H537" s="57" t="str">
        <f>IFERROR(SMALL($G$2:$G$4870,ROWS($G$2:G537)),"")</f>
        <v/>
      </c>
    </row>
    <row r="538" spans="1:8" ht="39" thickBot="1" x14ac:dyDescent="0.3">
      <c r="A538" s="50" t="s">
        <v>324</v>
      </c>
      <c r="B538" s="46" t="str">
        <f>Table1[[#This Row],[Series]]&amp;Table1[[#This Row],[Competency Name]]</f>
        <v>0306WRITTEN COMMUNICATION</v>
      </c>
      <c r="C538" s="46" t="str">
        <f>IF(RIGHT(Table1[[#This Row],[Occupational Series]],5)="SECCM","SECCM",IF(OR(RIGHT(Table1[[#This Row],[Occupational Series]],1)="A",RIGHT(Table1[[#This Row],[Occupational Series]],1)="B",RIGHT(Table1[[#This Row],[Occupational Series]],1)="C"),"0301",RIGHT(Table1[[#This Row],[Occupational Series]],4)))</f>
        <v>0306</v>
      </c>
      <c r="D538" s="50" t="s">
        <v>507</v>
      </c>
      <c r="E538" s="51" t="s">
        <v>508</v>
      </c>
      <c r="F538" s="57">
        <f>ROWS($F$2:F538)</f>
        <v>537</v>
      </c>
      <c r="G538" s="57" t="str">
        <f>IF(ISNUMBER(SEARCH('Position Build'!$N$6,Table1[[#This Row],[Series]])),Table1[[#This Row],[Helper1]],"")</f>
        <v/>
      </c>
      <c r="H538" s="57" t="str">
        <f>IFERROR(SMALL($G$2:$G$4870,ROWS($G$2:G538)),"")</f>
        <v/>
      </c>
    </row>
    <row r="539" spans="1:8" ht="15.75" customHeight="1" thickBot="1" x14ac:dyDescent="0.3">
      <c r="A539" s="50" t="s">
        <v>324</v>
      </c>
      <c r="B539" s="46" t="str">
        <f>Table1[[#This Row],[Series]]&amp;Table1[[#This Row],[Competency Name]]</f>
        <v>0306ORAL COMMUNICATION</v>
      </c>
      <c r="C539" s="46" t="str">
        <f>IF(RIGHT(Table1[[#This Row],[Occupational Series]],5)="SECCM","SECCM",IF(OR(RIGHT(Table1[[#This Row],[Occupational Series]],1)="A",RIGHT(Table1[[#This Row],[Occupational Series]],1)="B",RIGHT(Table1[[#This Row],[Occupational Series]],1)="C"),"0301",RIGHT(Table1[[#This Row],[Occupational Series]],4)))</f>
        <v>0306</v>
      </c>
      <c r="D539" s="50" t="s">
        <v>537</v>
      </c>
      <c r="E539" s="51" t="s">
        <v>538</v>
      </c>
      <c r="F539" s="57">
        <f>ROWS($F$2:F539)</f>
        <v>538</v>
      </c>
      <c r="G539" s="57" t="str">
        <f>IF(ISNUMBER(SEARCH('Position Build'!$N$6,Table1[[#This Row],[Series]])),Table1[[#This Row],[Helper1]],"")</f>
        <v/>
      </c>
      <c r="H539" s="57" t="str">
        <f>IFERROR(SMALL($G$2:$G$4870,ROWS($G$2:G539)),"")</f>
        <v/>
      </c>
    </row>
    <row r="540" spans="1:8" ht="15.75" thickBot="1" x14ac:dyDescent="0.3">
      <c r="A540" s="53" t="s">
        <v>324</v>
      </c>
      <c r="B540" s="46" t="str">
        <f>Table1[[#This Row],[Series]]&amp;Table1[[#This Row],[Competency Name]]</f>
        <v>0306RULEMAKING AND REGULATION</v>
      </c>
      <c r="C540" s="46" t="str">
        <f>IF(RIGHT(Table1[[#This Row],[Occupational Series]],5)="SECCM","SECCM",IF(OR(RIGHT(Table1[[#This Row],[Occupational Series]],1)="A",RIGHT(Table1[[#This Row],[Occupational Series]],1)="B",RIGHT(Table1[[#This Row],[Occupational Series]],1)="C"),"0301",RIGHT(Table1[[#This Row],[Occupational Series]],4)))</f>
        <v>0306</v>
      </c>
      <c r="D540" s="53" t="s">
        <v>958</v>
      </c>
      <c r="E540" s="53" t="s">
        <v>959</v>
      </c>
      <c r="F540" s="57">
        <f>ROWS($F$2:F540)</f>
        <v>539</v>
      </c>
      <c r="G540" s="57" t="str">
        <f>IF(ISNUMBER(SEARCH('Position Build'!$N$6,Table1[[#This Row],[Series]])),Table1[[#This Row],[Helper1]],"")</f>
        <v/>
      </c>
      <c r="H540" s="57" t="str">
        <f>IFERROR(SMALL($G$2:$G$4870,ROWS($G$2:G540)),"")</f>
        <v/>
      </c>
    </row>
    <row r="541" spans="1:8" ht="39" thickBot="1" x14ac:dyDescent="0.3">
      <c r="A541" s="50" t="s">
        <v>324</v>
      </c>
      <c r="B541" s="46" t="str">
        <f>Table1[[#This Row],[Series]]&amp;Table1[[#This Row],[Competency Name]]</f>
        <v>0306OFFICE AUTOMATION</v>
      </c>
      <c r="C541" s="46" t="str">
        <f>IF(RIGHT(Table1[[#This Row],[Occupational Series]],5)="SECCM","SECCM",IF(OR(RIGHT(Table1[[#This Row],[Occupational Series]],1)="A",RIGHT(Table1[[#This Row],[Occupational Series]],1)="B",RIGHT(Table1[[#This Row],[Occupational Series]],1)="C"),"0301",RIGHT(Table1[[#This Row],[Occupational Series]],4)))</f>
        <v>0306</v>
      </c>
      <c r="D541" s="50" t="s">
        <v>1183</v>
      </c>
      <c r="E541" s="51" t="s">
        <v>1184</v>
      </c>
      <c r="F541" s="57">
        <f>ROWS($F$2:F541)</f>
        <v>540</v>
      </c>
      <c r="G541" s="57" t="str">
        <f>IF(ISNUMBER(SEARCH('Position Build'!$N$6,Table1[[#This Row],[Series]])),Table1[[#This Row],[Helper1]],"")</f>
        <v/>
      </c>
      <c r="H541" s="57" t="str">
        <f>IFERROR(SMALL($G$2:$G$4870,ROWS($G$2:G541)),"")</f>
        <v/>
      </c>
    </row>
    <row r="542" spans="1:8" ht="15.75" customHeight="1" thickBot="1" x14ac:dyDescent="0.3">
      <c r="A542" s="50" t="s">
        <v>324</v>
      </c>
      <c r="B542" s="46" t="str">
        <f>Table1[[#This Row],[Series]]&amp;Table1[[#This Row],[Competency Name]]</f>
        <v>0306LEGAL, GOVERNMENT AND JURISPRUDENCE</v>
      </c>
      <c r="C542" s="46" t="str">
        <f>IF(RIGHT(Table1[[#This Row],[Occupational Series]],5)="SECCM","SECCM",IF(OR(RIGHT(Table1[[#This Row],[Occupational Series]],1)="A",RIGHT(Table1[[#This Row],[Occupational Series]],1)="B",RIGHT(Table1[[#This Row],[Occupational Series]],1)="C"),"0301",RIGHT(Table1[[#This Row],[Occupational Series]],4)))</f>
        <v>0306</v>
      </c>
      <c r="D542" s="50" t="s">
        <v>1598</v>
      </c>
      <c r="E542" s="51" t="s">
        <v>1599</v>
      </c>
      <c r="F542" s="57">
        <f>ROWS($F$2:F542)</f>
        <v>541</v>
      </c>
      <c r="G542" s="57" t="str">
        <f>IF(ISNUMBER(SEARCH('Position Build'!$N$6,Table1[[#This Row],[Series]])),Table1[[#This Row],[Helper1]],"")</f>
        <v/>
      </c>
      <c r="H542" s="57" t="str">
        <f>IFERROR(SMALL($G$2:$G$4870,ROWS($G$2:G542)),"")</f>
        <v/>
      </c>
    </row>
    <row r="543" spans="1:8" ht="39" thickBot="1" x14ac:dyDescent="0.3">
      <c r="A543" s="52" t="s">
        <v>522</v>
      </c>
      <c r="B543" s="46" t="str">
        <f>Table1[[#This Row],[Series]]&amp;Table1[[#This Row],[Competency Name]]</f>
        <v>0308WRITTEN COMMUNICATION</v>
      </c>
      <c r="C543" s="46" t="str">
        <f>IF(RIGHT(Table1[[#This Row],[Occupational Series]],5)="SECCM","SECCM",IF(OR(RIGHT(Table1[[#This Row],[Occupational Series]],1)="A",RIGHT(Table1[[#This Row],[Occupational Series]],1)="B",RIGHT(Table1[[#This Row],[Occupational Series]],1)="C"),"0301",RIGHT(Table1[[#This Row],[Occupational Series]],4)))</f>
        <v>0308</v>
      </c>
      <c r="D543" s="52" t="s">
        <v>507</v>
      </c>
      <c r="E543" s="54" t="s">
        <v>508</v>
      </c>
      <c r="F543" s="57">
        <f>ROWS($F$2:F543)</f>
        <v>542</v>
      </c>
      <c r="G543" s="57" t="str">
        <f>IF(ISNUMBER(SEARCH('Position Build'!$N$6,Table1[[#This Row],[Series]])),Table1[[#This Row],[Helper1]],"")</f>
        <v/>
      </c>
      <c r="H543" s="57" t="str">
        <f>IFERROR(SMALL($G$2:$G$4870,ROWS($G$2:G543)),"")</f>
        <v/>
      </c>
    </row>
    <row r="544" spans="1:8" ht="39" thickBot="1" x14ac:dyDescent="0.3">
      <c r="A544" s="50" t="s">
        <v>522</v>
      </c>
      <c r="B544" s="46" t="str">
        <f>Table1[[#This Row],[Series]]&amp;Table1[[#This Row],[Competency Name]]</f>
        <v>0308ORAL COMMUNICATION</v>
      </c>
      <c r="C544" s="46" t="str">
        <f>IF(RIGHT(Table1[[#This Row],[Occupational Series]],5)="SECCM","SECCM",IF(OR(RIGHT(Table1[[#This Row],[Occupational Series]],1)="A",RIGHT(Table1[[#This Row],[Occupational Series]],1)="B",RIGHT(Table1[[#This Row],[Occupational Series]],1)="C"),"0301",RIGHT(Table1[[#This Row],[Occupational Series]],4)))</f>
        <v>0308</v>
      </c>
      <c r="D544" s="50" t="s">
        <v>537</v>
      </c>
      <c r="E544" s="51" t="s">
        <v>538</v>
      </c>
      <c r="F544" s="57">
        <f>ROWS($F$2:F544)</f>
        <v>543</v>
      </c>
      <c r="G544" s="57" t="str">
        <f>IF(ISNUMBER(SEARCH('Position Build'!$N$6,Table1[[#This Row],[Series]])),Table1[[#This Row],[Helper1]],"")</f>
        <v/>
      </c>
      <c r="H544" s="57" t="str">
        <f>IFERROR(SMALL($G$2:$G$4870,ROWS($G$2:G544)),"")</f>
        <v/>
      </c>
    </row>
    <row r="545" spans="1:8" ht="15.75" customHeight="1" thickBot="1" x14ac:dyDescent="0.3">
      <c r="A545" s="50" t="s">
        <v>522</v>
      </c>
      <c r="B545" s="46" t="str">
        <f>Table1[[#This Row],[Series]]&amp;Table1[[#This Row],[Competency Name]]</f>
        <v>0308PROGRAM ANALYSIS</v>
      </c>
      <c r="C545" s="46" t="str">
        <f>IF(RIGHT(Table1[[#This Row],[Occupational Series]],5)="SECCM","SECCM",IF(OR(RIGHT(Table1[[#This Row],[Occupational Series]],1)="A",RIGHT(Table1[[#This Row],[Occupational Series]],1)="B",RIGHT(Table1[[#This Row],[Occupational Series]],1)="C"),"0301",RIGHT(Table1[[#This Row],[Occupational Series]],4)))</f>
        <v>0308</v>
      </c>
      <c r="D545" s="50" t="s">
        <v>558</v>
      </c>
      <c r="E545" s="51" t="s">
        <v>559</v>
      </c>
      <c r="F545" s="57">
        <f>ROWS($F$2:F545)</f>
        <v>544</v>
      </c>
      <c r="G545" s="57" t="str">
        <f>IF(ISNUMBER(SEARCH('Position Build'!$N$6,Table1[[#This Row],[Series]])),Table1[[#This Row],[Helper1]],"")</f>
        <v/>
      </c>
      <c r="H545" s="57" t="str">
        <f>IFERROR(SMALL($G$2:$G$4870,ROWS($G$2:G545)),"")</f>
        <v/>
      </c>
    </row>
    <row r="546" spans="1:8" ht="39" thickBot="1" x14ac:dyDescent="0.3">
      <c r="A546" s="52" t="s">
        <v>522</v>
      </c>
      <c r="B546" s="46" t="str">
        <f>Table1[[#This Row],[Series]]&amp;Table1[[#This Row],[Competency Name]]</f>
        <v>0308PLANNING AND EVALUATING</v>
      </c>
      <c r="C546" s="46" t="str">
        <f>IF(RIGHT(Table1[[#This Row],[Occupational Series]],5)="SECCM","SECCM",IF(OR(RIGHT(Table1[[#This Row],[Occupational Series]],1)="A",RIGHT(Table1[[#This Row],[Occupational Series]],1)="B",RIGHT(Table1[[#This Row],[Occupational Series]],1)="C"),"0301",RIGHT(Table1[[#This Row],[Occupational Series]],4)))</f>
        <v>0308</v>
      </c>
      <c r="D546" s="52" t="s">
        <v>571</v>
      </c>
      <c r="E546" s="54" t="s">
        <v>572</v>
      </c>
      <c r="F546" s="57">
        <f>ROWS($F$2:F546)</f>
        <v>545</v>
      </c>
      <c r="G546" s="57" t="str">
        <f>IF(ISNUMBER(SEARCH('Position Build'!$N$6,Table1[[#This Row],[Series]])),Table1[[#This Row],[Helper1]],"")</f>
        <v/>
      </c>
      <c r="H546" s="57" t="str">
        <f>IFERROR(SMALL($G$2:$G$4870,ROWS($G$2:G546)),"")</f>
        <v/>
      </c>
    </row>
    <row r="547" spans="1:8" ht="64.5" thickBot="1" x14ac:dyDescent="0.3">
      <c r="A547" s="50" t="s">
        <v>522</v>
      </c>
      <c r="B547" s="46" t="str">
        <f>Table1[[#This Row],[Series]]&amp;Table1[[#This Row],[Competency Name]]</f>
        <v>0308ACCOUNTABILITY</v>
      </c>
      <c r="C547" s="46" t="str">
        <f>IF(RIGHT(Table1[[#This Row],[Occupational Series]],5)="SECCM","SECCM",IF(OR(RIGHT(Table1[[#This Row],[Occupational Series]],1)="A",RIGHT(Table1[[#This Row],[Occupational Series]],1)="B",RIGHT(Table1[[#This Row],[Occupational Series]],1)="C"),"0301",RIGHT(Table1[[#This Row],[Occupational Series]],4)))</f>
        <v>0308</v>
      </c>
      <c r="D547" s="50" t="s">
        <v>579</v>
      </c>
      <c r="E547" s="51" t="s">
        <v>580</v>
      </c>
      <c r="F547" s="57">
        <f>ROWS($F$2:F547)</f>
        <v>546</v>
      </c>
      <c r="G547" s="57" t="str">
        <f>IF(ISNUMBER(SEARCH('Position Build'!$N$6,Table1[[#This Row],[Series]])),Table1[[#This Row],[Helper1]],"")</f>
        <v/>
      </c>
      <c r="H547" s="57" t="str">
        <f>IFERROR(SMALL($G$2:$G$4870,ROWS($G$2:G547)),"")</f>
        <v/>
      </c>
    </row>
    <row r="548" spans="1:8" ht="15.75" customHeight="1" thickBot="1" x14ac:dyDescent="0.3">
      <c r="A548" s="50" t="s">
        <v>522</v>
      </c>
      <c r="B548" s="46" t="str">
        <f>Table1[[#This Row],[Series]]&amp;Table1[[#This Row],[Competency Name]]</f>
        <v>0308DEVELOPING OTHERS</v>
      </c>
      <c r="C548" s="46" t="str">
        <f>IF(RIGHT(Table1[[#This Row],[Occupational Series]],5)="SECCM","SECCM",IF(OR(RIGHT(Table1[[#This Row],[Occupational Series]],1)="A",RIGHT(Table1[[#This Row],[Occupational Series]],1)="B",RIGHT(Table1[[#This Row],[Occupational Series]],1)="C"),"0301",RIGHT(Table1[[#This Row],[Occupational Series]],4)))</f>
        <v>0308</v>
      </c>
      <c r="D548" s="50" t="s">
        <v>585</v>
      </c>
      <c r="E548" s="51" t="s">
        <v>586</v>
      </c>
      <c r="F548" s="57">
        <f>ROWS($F$2:F548)</f>
        <v>547</v>
      </c>
      <c r="G548" s="57" t="str">
        <f>IF(ISNUMBER(SEARCH('Position Build'!$N$6,Table1[[#This Row],[Series]])),Table1[[#This Row],[Helper1]],"")</f>
        <v/>
      </c>
      <c r="H548" s="57" t="str">
        <f>IFERROR(SMALL($G$2:$G$4870,ROWS($G$2:G548)),"")</f>
        <v/>
      </c>
    </row>
    <row r="549" spans="1:8" ht="39" thickBot="1" x14ac:dyDescent="0.3">
      <c r="A549" s="52" t="s">
        <v>522</v>
      </c>
      <c r="B549" s="46" t="str">
        <f>Table1[[#This Row],[Series]]&amp;Table1[[#This Row],[Competency Name]]</f>
        <v>0308MANAGING HUMAN RESOURCES</v>
      </c>
      <c r="C549" s="46" t="str">
        <f>IF(RIGHT(Table1[[#This Row],[Occupational Series]],5)="SECCM","SECCM",IF(OR(RIGHT(Table1[[#This Row],[Occupational Series]],1)="A",RIGHT(Table1[[#This Row],[Occupational Series]],1)="B",RIGHT(Table1[[#This Row],[Occupational Series]],1)="C"),"0301",RIGHT(Table1[[#This Row],[Occupational Series]],4)))</f>
        <v>0308</v>
      </c>
      <c r="D549" s="52" t="s">
        <v>590</v>
      </c>
      <c r="E549" s="54" t="s">
        <v>591</v>
      </c>
      <c r="F549" s="57">
        <f>ROWS($F$2:F549)</f>
        <v>548</v>
      </c>
      <c r="G549" s="57" t="str">
        <f>IF(ISNUMBER(SEARCH('Position Build'!$N$6,Table1[[#This Row],[Series]])),Table1[[#This Row],[Helper1]],"")</f>
        <v/>
      </c>
      <c r="H549" s="57" t="str">
        <f>IFERROR(SMALL($G$2:$G$4870,ROWS($G$2:G549)),"")</f>
        <v/>
      </c>
    </row>
    <row r="550" spans="1:8" ht="15.75" thickBot="1" x14ac:dyDescent="0.3">
      <c r="A550" s="45" t="s">
        <v>522</v>
      </c>
      <c r="B550" s="46" t="str">
        <f>Table1[[#This Row],[Series]]&amp;Table1[[#This Row],[Competency Name]]</f>
        <v>0308RULEMAKING AND REGULATION</v>
      </c>
      <c r="C550" s="46" t="str">
        <f>IF(RIGHT(Table1[[#This Row],[Occupational Series]],5)="SECCM","SECCM",IF(OR(RIGHT(Table1[[#This Row],[Occupational Series]],1)="A",RIGHT(Table1[[#This Row],[Occupational Series]],1)="B",RIGHT(Table1[[#This Row],[Occupational Series]],1)="C"),"0301",RIGHT(Table1[[#This Row],[Occupational Series]],4)))</f>
        <v>0308</v>
      </c>
      <c r="D550" s="45" t="s">
        <v>958</v>
      </c>
      <c r="E550" s="45" t="s">
        <v>959</v>
      </c>
      <c r="F550" s="57">
        <f>ROWS($F$2:F550)</f>
        <v>549</v>
      </c>
      <c r="G550" s="57" t="str">
        <f>IF(ISNUMBER(SEARCH('Position Build'!$N$6,Table1[[#This Row],[Series]])),Table1[[#This Row],[Helper1]],"")</f>
        <v/>
      </c>
      <c r="H550" s="57" t="str">
        <f>IFERROR(SMALL($G$2:$G$4870,ROWS($G$2:G550)),"")</f>
        <v/>
      </c>
    </row>
    <row r="551" spans="1:8" ht="15.75" customHeight="1" thickBot="1" x14ac:dyDescent="0.3">
      <c r="A551" s="45" t="s">
        <v>522</v>
      </c>
      <c r="B551" s="46" t="str">
        <f>Table1[[#This Row],[Series]]&amp;Table1[[#This Row],[Competency Name]]</f>
        <v>0308RESEARCH AND ANALYSIS</v>
      </c>
      <c r="C551" s="46" t="str">
        <f>IF(RIGHT(Table1[[#This Row],[Occupational Series]],5)="SECCM","SECCM",IF(OR(RIGHT(Table1[[#This Row],[Occupational Series]],1)="A",RIGHT(Table1[[#This Row],[Occupational Series]],1)="B",RIGHT(Table1[[#This Row],[Occupational Series]],1)="C"),"0301",RIGHT(Table1[[#This Row],[Occupational Series]],4)))</f>
        <v>0308</v>
      </c>
      <c r="D551" s="45" t="s">
        <v>1195</v>
      </c>
      <c r="E551" s="45" t="s">
        <v>1196</v>
      </c>
      <c r="F551" s="57">
        <f>ROWS($F$2:F551)</f>
        <v>550</v>
      </c>
      <c r="G551" s="57" t="str">
        <f>IF(ISNUMBER(SEARCH('Position Build'!$N$6,Table1[[#This Row],[Series]])),Table1[[#This Row],[Helper1]],"")</f>
        <v/>
      </c>
      <c r="H551" s="57" t="str">
        <f>IFERROR(SMALL($G$2:$G$4870,ROWS($G$2:G551)),"")</f>
        <v/>
      </c>
    </row>
    <row r="552" spans="1:8" ht="39" thickBot="1" x14ac:dyDescent="0.3">
      <c r="A552" s="52" t="s">
        <v>522</v>
      </c>
      <c r="B552" s="46" t="str">
        <f>Table1[[#This Row],[Series]]&amp;Table1[[#This Row],[Competency Name]]</f>
        <v>0308RECORDS MANAGEMENT</v>
      </c>
      <c r="C552" s="46" t="str">
        <f>IF(RIGHT(Table1[[#This Row],[Occupational Series]],5)="SECCM","SECCM",IF(OR(RIGHT(Table1[[#This Row],[Occupational Series]],1)="A",RIGHT(Table1[[#This Row],[Occupational Series]],1)="B",RIGHT(Table1[[#This Row],[Occupational Series]],1)="C"),"0301",RIGHT(Table1[[#This Row],[Occupational Series]],4)))</f>
        <v>0308</v>
      </c>
      <c r="D552" s="52" t="s">
        <v>1716</v>
      </c>
      <c r="E552" s="54" t="s">
        <v>1717</v>
      </c>
      <c r="F552" s="57">
        <f>ROWS($F$2:F552)</f>
        <v>551</v>
      </c>
      <c r="G552" s="57" t="str">
        <f>IF(ISNUMBER(SEARCH('Position Build'!$N$6,Table1[[#This Row],[Series]])),Table1[[#This Row],[Helper1]],"")</f>
        <v/>
      </c>
      <c r="H552" s="57" t="str">
        <f>IFERROR(SMALL($G$2:$G$4870,ROWS($G$2:G552)),"")</f>
        <v/>
      </c>
    </row>
    <row r="553" spans="1:8" ht="15.75" thickBot="1" x14ac:dyDescent="0.3">
      <c r="A553" s="45" t="s">
        <v>433</v>
      </c>
      <c r="B553" s="46" t="str">
        <f>Table1[[#This Row],[Series]]&amp;Table1[[#This Row],[Competency Name]]</f>
        <v>0318CUSTOMER SERVICE</v>
      </c>
      <c r="C553" s="46" t="str">
        <f>IF(RIGHT(Table1[[#This Row],[Occupational Series]],5)="SECCM","SECCM",IF(OR(RIGHT(Table1[[#This Row],[Occupational Series]],1)="A",RIGHT(Table1[[#This Row],[Occupational Series]],1)="B",RIGHT(Table1[[#This Row],[Occupational Series]],1)="C"),"0301",RIGHT(Table1[[#This Row],[Occupational Series]],4)))</f>
        <v>0318</v>
      </c>
      <c r="D553" s="45" t="s">
        <v>418</v>
      </c>
      <c r="E553" s="45" t="s">
        <v>419</v>
      </c>
      <c r="F553" s="57">
        <f>ROWS($F$2:F553)</f>
        <v>552</v>
      </c>
      <c r="G553" s="57" t="str">
        <f>IF(ISNUMBER(SEARCH('Position Build'!$N$6,Table1[[#This Row],[Series]])),Table1[[#This Row],[Helper1]],"")</f>
        <v/>
      </c>
      <c r="H553" s="57" t="str">
        <f>IFERROR(SMALL($G$2:$G$4870,ROWS($G$2:G553)),"")</f>
        <v/>
      </c>
    </row>
    <row r="554" spans="1:8" ht="15.75" customHeight="1" thickBot="1" x14ac:dyDescent="0.3">
      <c r="A554" s="50" t="s">
        <v>433</v>
      </c>
      <c r="B554" s="46" t="str">
        <f>Table1[[#This Row],[Series]]&amp;Table1[[#This Row],[Competency Name]]</f>
        <v>0318WRITTEN COMMUNICATION</v>
      </c>
      <c r="C554" s="46" t="str">
        <f>IF(RIGHT(Table1[[#This Row],[Occupational Series]],5)="SECCM","SECCM",IF(OR(RIGHT(Table1[[#This Row],[Occupational Series]],1)="A",RIGHT(Table1[[#This Row],[Occupational Series]],1)="B",RIGHT(Table1[[#This Row],[Occupational Series]],1)="C"),"0301",RIGHT(Table1[[#This Row],[Occupational Series]],4)))</f>
        <v>0318</v>
      </c>
      <c r="D554" s="50" t="s">
        <v>507</v>
      </c>
      <c r="E554" s="51" t="s">
        <v>508</v>
      </c>
      <c r="F554" s="57">
        <f>ROWS($F$2:F554)</f>
        <v>553</v>
      </c>
      <c r="G554" s="57" t="str">
        <f>IF(ISNUMBER(SEARCH('Position Build'!$N$6,Table1[[#This Row],[Series]])),Table1[[#This Row],[Helper1]],"")</f>
        <v/>
      </c>
      <c r="H554" s="57" t="str">
        <f>IFERROR(SMALL($G$2:$G$4870,ROWS($G$2:G554)),"")</f>
        <v/>
      </c>
    </row>
    <row r="555" spans="1:8" ht="39" thickBot="1" x14ac:dyDescent="0.3">
      <c r="A555" s="52" t="s">
        <v>433</v>
      </c>
      <c r="B555" s="46" t="str">
        <f>Table1[[#This Row],[Series]]&amp;Table1[[#This Row],[Competency Name]]</f>
        <v>0318ORAL COMMUNICATION</v>
      </c>
      <c r="C555" s="46" t="str">
        <f>IF(RIGHT(Table1[[#This Row],[Occupational Series]],5)="SECCM","SECCM",IF(OR(RIGHT(Table1[[#This Row],[Occupational Series]],1)="A",RIGHT(Table1[[#This Row],[Occupational Series]],1)="B",RIGHT(Table1[[#This Row],[Occupational Series]],1)="C"),"0301",RIGHT(Table1[[#This Row],[Occupational Series]],4)))</f>
        <v>0318</v>
      </c>
      <c r="D555" s="52" t="s">
        <v>537</v>
      </c>
      <c r="E555" s="54" t="s">
        <v>538</v>
      </c>
      <c r="F555" s="57">
        <f>ROWS($F$2:F555)</f>
        <v>554</v>
      </c>
      <c r="G555" s="57" t="str">
        <f>IF(ISNUMBER(SEARCH('Position Build'!$N$6,Table1[[#This Row],[Series]])),Table1[[#This Row],[Helper1]],"")</f>
        <v/>
      </c>
      <c r="H555" s="57" t="str">
        <f>IFERROR(SMALL($G$2:$G$4870,ROWS($G$2:G555)),"")</f>
        <v/>
      </c>
    </row>
    <row r="556" spans="1:8" ht="39" thickBot="1" x14ac:dyDescent="0.3">
      <c r="A556" s="50" t="s">
        <v>433</v>
      </c>
      <c r="B556" s="46" t="str">
        <f>Table1[[#This Row],[Series]]&amp;Table1[[#This Row],[Competency Name]]</f>
        <v>0318CLERICAL SUPPORT FUNCTIONS</v>
      </c>
      <c r="C556" s="46" t="str">
        <f>IF(RIGHT(Table1[[#This Row],[Occupational Series]],5)="SECCM","SECCM",IF(OR(RIGHT(Table1[[#This Row],[Occupational Series]],1)="A",RIGHT(Table1[[#This Row],[Occupational Series]],1)="B",RIGHT(Table1[[#This Row],[Occupational Series]],1)="C"),"0301",RIGHT(Table1[[#This Row],[Occupational Series]],4)))</f>
        <v>0318</v>
      </c>
      <c r="D556" s="50" t="s">
        <v>993</v>
      </c>
      <c r="E556" s="51" t="s">
        <v>994</v>
      </c>
      <c r="F556" s="57">
        <f>ROWS($F$2:F556)</f>
        <v>555</v>
      </c>
      <c r="G556" s="57" t="str">
        <f>IF(ISNUMBER(SEARCH('Position Build'!$N$6,Table1[[#This Row],[Series]])),Table1[[#This Row],[Helper1]],"")</f>
        <v/>
      </c>
      <c r="H556" s="57" t="str">
        <f>IFERROR(SMALL($G$2:$G$4870,ROWS($G$2:G556)),"")</f>
        <v/>
      </c>
    </row>
    <row r="557" spans="1:8" ht="15.75" customHeight="1" thickBot="1" x14ac:dyDescent="0.3">
      <c r="A557" s="50" t="s">
        <v>433</v>
      </c>
      <c r="B557" s="46" t="str">
        <f>Table1[[#This Row],[Series]]&amp;Table1[[#This Row],[Competency Name]]</f>
        <v>0318OFFICE AUTOMATION</v>
      </c>
      <c r="C557" s="46" t="str">
        <f>IF(RIGHT(Table1[[#This Row],[Occupational Series]],5)="SECCM","SECCM",IF(OR(RIGHT(Table1[[#This Row],[Occupational Series]],1)="A",RIGHT(Table1[[#This Row],[Occupational Series]],1)="B",RIGHT(Table1[[#This Row],[Occupational Series]],1)="C"),"0301",RIGHT(Table1[[#This Row],[Occupational Series]],4)))</f>
        <v>0318</v>
      </c>
      <c r="D557" s="50" t="s">
        <v>1183</v>
      </c>
      <c r="E557" s="51" t="s">
        <v>1184</v>
      </c>
      <c r="F557" s="57">
        <f>ROWS($F$2:F557)</f>
        <v>556</v>
      </c>
      <c r="G557" s="57" t="str">
        <f>IF(ISNUMBER(SEARCH('Position Build'!$N$6,Table1[[#This Row],[Series]])),Table1[[#This Row],[Helper1]],"")</f>
        <v/>
      </c>
      <c r="H557" s="57" t="str">
        <f>IFERROR(SMALL($G$2:$G$4870,ROWS($G$2:G557)),"")</f>
        <v/>
      </c>
    </row>
    <row r="558" spans="1:8" ht="15.75" thickBot="1" x14ac:dyDescent="0.3">
      <c r="A558" s="53" t="s">
        <v>433</v>
      </c>
      <c r="B558" s="46" t="str">
        <f>Table1[[#This Row],[Series]]&amp;Table1[[#This Row],[Competency Name]]</f>
        <v>0318CORRESPONDENCE</v>
      </c>
      <c r="C558" s="46" t="str">
        <f>IF(RIGHT(Table1[[#This Row],[Occupational Series]],5)="SECCM","SECCM",IF(OR(RIGHT(Table1[[#This Row],[Occupational Series]],1)="A",RIGHT(Table1[[#This Row],[Occupational Series]],1)="B",RIGHT(Table1[[#This Row],[Occupational Series]],1)="C"),"0301",RIGHT(Table1[[#This Row],[Occupational Series]],4)))</f>
        <v>0318</v>
      </c>
      <c r="D558" s="53" t="s">
        <v>1210</v>
      </c>
      <c r="E558" s="53" t="s">
        <v>1211</v>
      </c>
      <c r="F558" s="57">
        <f>ROWS($F$2:F558)</f>
        <v>557</v>
      </c>
      <c r="G558" s="57" t="str">
        <f>IF(ISNUMBER(SEARCH('Position Build'!$N$6,Table1[[#This Row],[Series]])),Table1[[#This Row],[Helper1]],"")</f>
        <v/>
      </c>
      <c r="H558" s="57" t="str">
        <f>IFERROR(SMALL($G$2:$G$4870,ROWS($G$2:G558)),"")</f>
        <v/>
      </c>
    </row>
    <row r="559" spans="1:8" ht="39" thickBot="1" x14ac:dyDescent="0.3">
      <c r="A559" s="50" t="s">
        <v>433</v>
      </c>
      <c r="B559" s="46" t="str">
        <f>Table1[[#This Row],[Series]]&amp;Table1[[#This Row],[Competency Name]]</f>
        <v>0318TRAVEL MANAGEMENT SUPPORT</v>
      </c>
      <c r="C559" s="46" t="str">
        <f>IF(RIGHT(Table1[[#This Row],[Occupational Series]],5)="SECCM","SECCM",IF(OR(RIGHT(Table1[[#This Row],[Occupational Series]],1)="A",RIGHT(Table1[[#This Row],[Occupational Series]],1)="B",RIGHT(Table1[[#This Row],[Occupational Series]],1)="C"),"0301",RIGHT(Table1[[#This Row],[Occupational Series]],4)))</f>
        <v>0318</v>
      </c>
      <c r="D559" s="50" t="s">
        <v>1212</v>
      </c>
      <c r="E559" s="51" t="s">
        <v>1213</v>
      </c>
      <c r="F559" s="57">
        <f>ROWS($F$2:F559)</f>
        <v>558</v>
      </c>
      <c r="G559" s="57" t="str">
        <f>IF(ISNUMBER(SEARCH('Position Build'!$N$6,Table1[[#This Row],[Series]])),Table1[[#This Row],[Helper1]],"")</f>
        <v/>
      </c>
      <c r="H559" s="57" t="str">
        <f>IFERROR(SMALL($G$2:$G$4870,ROWS($G$2:G559)),"")</f>
        <v/>
      </c>
    </row>
    <row r="560" spans="1:8" ht="15.75" customHeight="1" thickBot="1" x14ac:dyDescent="0.3">
      <c r="A560" s="50" t="s">
        <v>368</v>
      </c>
      <c r="B560" s="46" t="str">
        <f>Table1[[#This Row],[Series]]&amp;Table1[[#This Row],[Competency Name]]</f>
        <v>0326INFORMATION MANAGEMENT</v>
      </c>
      <c r="C560" s="46" t="str">
        <f>IF(RIGHT(Table1[[#This Row],[Occupational Series]],5)="SECCM","SECCM",IF(OR(RIGHT(Table1[[#This Row],[Occupational Series]],1)="A",RIGHT(Table1[[#This Row],[Occupational Series]],1)="B",RIGHT(Table1[[#This Row],[Occupational Series]],1)="C"),"0301",RIGHT(Table1[[#This Row],[Occupational Series]],4)))</f>
        <v>0326</v>
      </c>
      <c r="D560" s="50" t="s">
        <v>311</v>
      </c>
      <c r="E560" s="51" t="s">
        <v>312</v>
      </c>
      <c r="F560" s="57">
        <f>ROWS($F$2:F560)</f>
        <v>559</v>
      </c>
      <c r="G560" s="57" t="str">
        <f>IF(ISNUMBER(SEARCH('Position Build'!$N$6,Table1[[#This Row],[Series]])),Table1[[#This Row],[Helper1]],"")</f>
        <v/>
      </c>
      <c r="H560" s="57" t="str">
        <f>IFERROR(SMALL($G$2:$G$4870,ROWS($G$2:G560)),"")</f>
        <v/>
      </c>
    </row>
    <row r="561" spans="1:8" ht="39" thickBot="1" x14ac:dyDescent="0.3">
      <c r="A561" s="52" t="s">
        <v>368</v>
      </c>
      <c r="B561" s="46" t="str">
        <f>Table1[[#This Row],[Series]]&amp;Table1[[#This Row],[Competency Name]]</f>
        <v>0326WRITTEN COMMUNICATION</v>
      </c>
      <c r="C561" s="46" t="str">
        <f>IF(RIGHT(Table1[[#This Row],[Occupational Series]],5)="SECCM","SECCM",IF(OR(RIGHT(Table1[[#This Row],[Occupational Series]],1)="A",RIGHT(Table1[[#This Row],[Occupational Series]],1)="B",RIGHT(Table1[[#This Row],[Occupational Series]],1)="C"),"0301",RIGHT(Table1[[#This Row],[Occupational Series]],4)))</f>
        <v>0326</v>
      </c>
      <c r="D561" s="52" t="s">
        <v>507</v>
      </c>
      <c r="E561" s="54" t="s">
        <v>508</v>
      </c>
      <c r="F561" s="57">
        <f>ROWS($F$2:F561)</f>
        <v>560</v>
      </c>
      <c r="G561" s="57" t="str">
        <f>IF(ISNUMBER(SEARCH('Position Build'!$N$6,Table1[[#This Row],[Series]])),Table1[[#This Row],[Helper1]],"")</f>
        <v/>
      </c>
      <c r="H561" s="57" t="str">
        <f>IFERROR(SMALL($G$2:$G$4870,ROWS($G$2:G561)),"")</f>
        <v/>
      </c>
    </row>
    <row r="562" spans="1:8" ht="39" thickBot="1" x14ac:dyDescent="0.3">
      <c r="A562" s="50" t="s">
        <v>368</v>
      </c>
      <c r="B562" s="46" t="str">
        <f>Table1[[#This Row],[Series]]&amp;Table1[[#This Row],[Competency Name]]</f>
        <v>0326ORAL COMMUNICATION</v>
      </c>
      <c r="C562" s="46" t="str">
        <f>IF(RIGHT(Table1[[#This Row],[Occupational Series]],5)="SECCM","SECCM",IF(OR(RIGHT(Table1[[#This Row],[Occupational Series]],1)="A",RIGHT(Table1[[#This Row],[Occupational Series]],1)="B",RIGHT(Table1[[#This Row],[Occupational Series]],1)="C"),"0301",RIGHT(Table1[[#This Row],[Occupational Series]],4)))</f>
        <v>0326</v>
      </c>
      <c r="D562" s="50" t="s">
        <v>537</v>
      </c>
      <c r="E562" s="51" t="s">
        <v>538</v>
      </c>
      <c r="F562" s="57">
        <f>ROWS($F$2:F562)</f>
        <v>561</v>
      </c>
      <c r="G562" s="57" t="str">
        <f>IF(ISNUMBER(SEARCH('Position Build'!$N$6,Table1[[#This Row],[Series]])),Table1[[#This Row],[Helper1]],"")</f>
        <v/>
      </c>
      <c r="H562" s="57" t="str">
        <f>IFERROR(SMALL($G$2:$G$4870,ROWS($G$2:G562)),"")</f>
        <v/>
      </c>
    </row>
    <row r="563" spans="1:8" ht="15.75" customHeight="1" thickBot="1" x14ac:dyDescent="0.3">
      <c r="A563" s="50" t="s">
        <v>368</v>
      </c>
      <c r="B563" s="46" t="str">
        <f>Table1[[#This Row],[Series]]&amp;Table1[[#This Row],[Competency Name]]</f>
        <v>0326CLERICAL SUPPORT FUNCTIONS</v>
      </c>
      <c r="C563" s="46" t="str">
        <f>IF(RIGHT(Table1[[#This Row],[Occupational Series]],5)="SECCM","SECCM",IF(OR(RIGHT(Table1[[#This Row],[Occupational Series]],1)="A",RIGHT(Table1[[#This Row],[Occupational Series]],1)="B",RIGHT(Table1[[#This Row],[Occupational Series]],1)="C"),"0301",RIGHT(Table1[[#This Row],[Occupational Series]],4)))</f>
        <v>0326</v>
      </c>
      <c r="D563" s="50" t="s">
        <v>993</v>
      </c>
      <c r="E563" s="51" t="s">
        <v>994</v>
      </c>
      <c r="F563" s="57">
        <f>ROWS($F$2:F563)</f>
        <v>562</v>
      </c>
      <c r="G563" s="57" t="str">
        <f>IF(ISNUMBER(SEARCH('Position Build'!$N$6,Table1[[#This Row],[Series]])),Table1[[#This Row],[Helper1]],"")</f>
        <v/>
      </c>
      <c r="H563" s="57" t="str">
        <f>IFERROR(SMALL($G$2:$G$4870,ROWS($G$2:G563)),"")</f>
        <v/>
      </c>
    </row>
    <row r="564" spans="1:8" ht="39" thickBot="1" x14ac:dyDescent="0.3">
      <c r="A564" s="52" t="s">
        <v>368</v>
      </c>
      <c r="B564" s="46" t="str">
        <f>Table1[[#This Row],[Series]]&amp;Table1[[#This Row],[Competency Name]]</f>
        <v>0326COPIER/DUPLICATING EQUIPMENT OPERATION</v>
      </c>
      <c r="C564" s="46" t="str">
        <f>IF(RIGHT(Table1[[#This Row],[Occupational Series]],5)="SECCM","SECCM",IF(OR(RIGHT(Table1[[#This Row],[Occupational Series]],1)="A",RIGHT(Table1[[#This Row],[Occupational Series]],1)="B",RIGHT(Table1[[#This Row],[Occupational Series]],1)="C"),"0301",RIGHT(Table1[[#This Row],[Occupational Series]],4)))</f>
        <v>0326</v>
      </c>
      <c r="D564" s="52" t="s">
        <v>995</v>
      </c>
      <c r="E564" s="54" t="s">
        <v>996</v>
      </c>
      <c r="F564" s="57">
        <f>ROWS($F$2:F564)</f>
        <v>563</v>
      </c>
      <c r="G564" s="57" t="str">
        <f>IF(ISNUMBER(SEARCH('Position Build'!$N$6,Table1[[#This Row],[Series]])),Table1[[#This Row],[Helper1]],"")</f>
        <v/>
      </c>
      <c r="H564" s="57" t="str">
        <f>IFERROR(SMALL($G$2:$G$4870,ROWS($G$2:G564)),"")</f>
        <v/>
      </c>
    </row>
    <row r="565" spans="1:8" ht="39" thickBot="1" x14ac:dyDescent="0.3">
      <c r="A565" s="50" t="s">
        <v>368</v>
      </c>
      <c r="B565" s="46" t="str">
        <f>Table1[[#This Row],[Series]]&amp;Table1[[#This Row],[Competency Name]]</f>
        <v>0326OFFICE AUTOMATION</v>
      </c>
      <c r="C565" s="46" t="str">
        <f>IF(RIGHT(Table1[[#This Row],[Occupational Series]],5)="SECCM","SECCM",IF(OR(RIGHT(Table1[[#This Row],[Occupational Series]],1)="A",RIGHT(Table1[[#This Row],[Occupational Series]],1)="B",RIGHT(Table1[[#This Row],[Occupational Series]],1)="C"),"0301",RIGHT(Table1[[#This Row],[Occupational Series]],4)))</f>
        <v>0326</v>
      </c>
      <c r="D565" s="50" t="s">
        <v>1183</v>
      </c>
      <c r="E565" s="51" t="s">
        <v>1184</v>
      </c>
      <c r="F565" s="57">
        <f>ROWS($F$2:F565)</f>
        <v>564</v>
      </c>
      <c r="G565" s="57" t="str">
        <f>IF(ISNUMBER(SEARCH('Position Build'!$N$6,Table1[[#This Row],[Series]])),Table1[[#This Row],[Helper1]],"")</f>
        <v/>
      </c>
      <c r="H565" s="57" t="str">
        <f>IFERROR(SMALL($G$2:$G$4870,ROWS($G$2:G565)),"")</f>
        <v/>
      </c>
    </row>
    <row r="566" spans="1:8" ht="15.75" customHeight="1" thickBot="1" x14ac:dyDescent="0.3">
      <c r="A566" s="45" t="s">
        <v>368</v>
      </c>
      <c r="B566" s="46" t="str">
        <f>Table1[[#This Row],[Series]]&amp;Table1[[#This Row],[Competency Name]]</f>
        <v>0326CORRESPONDENCE</v>
      </c>
      <c r="C566" s="46" t="str">
        <f>IF(RIGHT(Table1[[#This Row],[Occupational Series]],5)="SECCM","SECCM",IF(OR(RIGHT(Table1[[#This Row],[Occupational Series]],1)="A",RIGHT(Table1[[#This Row],[Occupational Series]],1)="B",RIGHT(Table1[[#This Row],[Occupational Series]],1)="C"),"0301",RIGHT(Table1[[#This Row],[Occupational Series]],4)))</f>
        <v>0326</v>
      </c>
      <c r="D566" s="45" t="s">
        <v>1210</v>
      </c>
      <c r="E566" s="45" t="s">
        <v>1211</v>
      </c>
      <c r="F566" s="57">
        <f>ROWS($F$2:F566)</f>
        <v>565</v>
      </c>
      <c r="G566" s="57" t="str">
        <f>IF(ISNUMBER(SEARCH('Position Build'!$N$6,Table1[[#This Row],[Series]])),Table1[[#This Row],[Helper1]],"")</f>
        <v/>
      </c>
      <c r="H566" s="57" t="str">
        <f>IFERROR(SMALL($G$2:$G$4870,ROWS($G$2:G566)),"")</f>
        <v/>
      </c>
    </row>
    <row r="567" spans="1:8" ht="39" thickBot="1" x14ac:dyDescent="0.3">
      <c r="A567" s="52" t="s">
        <v>368</v>
      </c>
      <c r="B567" s="46" t="str">
        <f>Table1[[#This Row],[Series]]&amp;Table1[[#This Row],[Competency Name]]</f>
        <v>0326TRAVEL MANAGEMENT SUPPORT</v>
      </c>
      <c r="C567" s="46" t="str">
        <f>IF(RIGHT(Table1[[#This Row],[Occupational Series]],5)="SECCM","SECCM",IF(OR(RIGHT(Table1[[#This Row],[Occupational Series]],1)="A",RIGHT(Table1[[#This Row],[Occupational Series]],1)="B",RIGHT(Table1[[#This Row],[Occupational Series]],1)="C"),"0301",RIGHT(Table1[[#This Row],[Occupational Series]],4)))</f>
        <v>0326</v>
      </c>
      <c r="D567" s="52" t="s">
        <v>1212</v>
      </c>
      <c r="E567" s="54" t="s">
        <v>1213</v>
      </c>
      <c r="F567" s="57">
        <f>ROWS($F$2:F567)</f>
        <v>566</v>
      </c>
      <c r="G567" s="57" t="str">
        <f>IF(ISNUMBER(SEARCH('Position Build'!$N$6,Table1[[#This Row],[Series]])),Table1[[#This Row],[Helper1]],"")</f>
        <v/>
      </c>
      <c r="H567" s="57" t="str">
        <f>IFERROR(SMALL($G$2:$G$4870,ROWS($G$2:G567)),"")</f>
        <v/>
      </c>
    </row>
    <row r="568" spans="1:8" ht="51.75" thickBot="1" x14ac:dyDescent="0.3">
      <c r="A568" s="50" t="s">
        <v>368</v>
      </c>
      <c r="B568" s="46" t="str">
        <f>Table1[[#This Row],[Series]]&amp;Table1[[#This Row],[Competency Name]]</f>
        <v>0326MAIL SYSTEM PROCEDURES</v>
      </c>
      <c r="C568" s="46" t="str">
        <f>IF(RIGHT(Table1[[#This Row],[Occupational Series]],5)="SECCM","SECCM",IF(OR(RIGHT(Table1[[#This Row],[Occupational Series]],1)="A",RIGHT(Table1[[#This Row],[Occupational Series]],1)="B",RIGHT(Table1[[#This Row],[Occupational Series]],1)="C"),"0301",RIGHT(Table1[[#This Row],[Occupational Series]],4)))</f>
        <v>0326</v>
      </c>
      <c r="D568" s="50" t="s">
        <v>1452</v>
      </c>
      <c r="E568" s="51" t="s">
        <v>1453</v>
      </c>
      <c r="F568" s="57">
        <f>ROWS($F$2:F568)</f>
        <v>567</v>
      </c>
      <c r="G568" s="57" t="str">
        <f>IF(ISNUMBER(SEARCH('Position Build'!$N$6,Table1[[#This Row],[Series]])),Table1[[#This Row],[Helper1]],"")</f>
        <v/>
      </c>
      <c r="H568" s="57" t="str">
        <f>IFERROR(SMALL($G$2:$G$4870,ROWS($G$2:G568)),"")</f>
        <v/>
      </c>
    </row>
    <row r="569" spans="1:8" ht="15.75" customHeight="1" thickBot="1" x14ac:dyDescent="0.3">
      <c r="A569" s="50" t="s">
        <v>511</v>
      </c>
      <c r="B569" s="46" t="str">
        <f>Table1[[#This Row],[Series]]&amp;Table1[[#This Row],[Competency Name]]</f>
        <v>0332WRITTEN COMMUNICATION</v>
      </c>
      <c r="C569" s="46" t="str">
        <f>IF(RIGHT(Table1[[#This Row],[Occupational Series]],5)="SECCM","SECCM",IF(OR(RIGHT(Table1[[#This Row],[Occupational Series]],1)="A",RIGHT(Table1[[#This Row],[Occupational Series]],1)="B",RIGHT(Table1[[#This Row],[Occupational Series]],1)="C"),"0301",RIGHT(Table1[[#This Row],[Occupational Series]],4)))</f>
        <v>0332</v>
      </c>
      <c r="D569" s="50" t="s">
        <v>507</v>
      </c>
      <c r="E569" s="51" t="s">
        <v>508</v>
      </c>
      <c r="F569" s="57">
        <f>ROWS($F$2:F569)</f>
        <v>568</v>
      </c>
      <c r="G569" s="57" t="str">
        <f>IF(ISNUMBER(SEARCH('Position Build'!$N$6,Table1[[#This Row],[Series]])),Table1[[#This Row],[Helper1]],"")</f>
        <v/>
      </c>
      <c r="H569" s="57" t="str">
        <f>IFERROR(SMALL($G$2:$G$4870,ROWS($G$2:G569)),"")</f>
        <v/>
      </c>
    </row>
    <row r="570" spans="1:8" ht="39" thickBot="1" x14ac:dyDescent="0.3">
      <c r="A570" s="52" t="s">
        <v>511</v>
      </c>
      <c r="B570" s="46" t="str">
        <f>Table1[[#This Row],[Series]]&amp;Table1[[#This Row],[Competency Name]]</f>
        <v>0332ORAL COMMUNICATION</v>
      </c>
      <c r="C570" s="46" t="str">
        <f>IF(RIGHT(Table1[[#This Row],[Occupational Series]],5)="SECCM","SECCM",IF(OR(RIGHT(Table1[[#This Row],[Occupational Series]],1)="A",RIGHT(Table1[[#This Row],[Occupational Series]],1)="B",RIGHT(Table1[[#This Row],[Occupational Series]],1)="C"),"0301",RIGHT(Table1[[#This Row],[Occupational Series]],4)))</f>
        <v>0332</v>
      </c>
      <c r="D570" s="52" t="s">
        <v>537</v>
      </c>
      <c r="E570" s="54" t="s">
        <v>538</v>
      </c>
      <c r="F570" s="57">
        <f>ROWS($F$2:F570)</f>
        <v>569</v>
      </c>
      <c r="G570" s="57" t="str">
        <f>IF(ISNUMBER(SEARCH('Position Build'!$N$6,Table1[[#This Row],[Series]])),Table1[[#This Row],[Helper1]],"")</f>
        <v/>
      </c>
      <c r="H570" s="57" t="str">
        <f>IFERROR(SMALL($G$2:$G$4870,ROWS($G$2:G570)),"")</f>
        <v/>
      </c>
    </row>
    <row r="571" spans="1:8" ht="39" thickBot="1" x14ac:dyDescent="0.3">
      <c r="A571" s="50" t="s">
        <v>511</v>
      </c>
      <c r="B571" s="46" t="str">
        <f>Table1[[#This Row],[Series]]&amp;Table1[[#This Row],[Competency Name]]</f>
        <v>0332DEVELOPING OTHERS</v>
      </c>
      <c r="C571" s="46" t="str">
        <f>IF(RIGHT(Table1[[#This Row],[Occupational Series]],5)="SECCM","SECCM",IF(OR(RIGHT(Table1[[#This Row],[Occupational Series]],1)="A",RIGHT(Table1[[#This Row],[Occupational Series]],1)="B",RIGHT(Table1[[#This Row],[Occupational Series]],1)="C"),"0301",RIGHT(Table1[[#This Row],[Occupational Series]],4)))</f>
        <v>0332</v>
      </c>
      <c r="D571" s="50" t="s">
        <v>585</v>
      </c>
      <c r="E571" s="51" t="s">
        <v>586</v>
      </c>
      <c r="F571" s="57">
        <f>ROWS($F$2:F571)</f>
        <v>570</v>
      </c>
      <c r="G571" s="57" t="str">
        <f>IF(ISNUMBER(SEARCH('Position Build'!$N$6,Table1[[#This Row],[Series]])),Table1[[#This Row],[Helper1]],"")</f>
        <v/>
      </c>
      <c r="H571" s="57" t="str">
        <f>IFERROR(SMALL($G$2:$G$4870,ROWS($G$2:G571)),"")</f>
        <v/>
      </c>
    </row>
    <row r="572" spans="1:8" ht="15.75" customHeight="1" thickBot="1" x14ac:dyDescent="0.3">
      <c r="A572" s="50" t="s">
        <v>511</v>
      </c>
      <c r="B572" s="46" t="str">
        <f>Table1[[#This Row],[Series]]&amp;Table1[[#This Row],[Competency Name]]</f>
        <v>0332PROBLEM SOLVING</v>
      </c>
      <c r="C572" s="46" t="str">
        <f>IF(RIGHT(Table1[[#This Row],[Occupational Series]],5)="SECCM","SECCM",IF(OR(RIGHT(Table1[[#This Row],[Occupational Series]],1)="A",RIGHT(Table1[[#This Row],[Occupational Series]],1)="B",RIGHT(Table1[[#This Row],[Occupational Series]],1)="C"),"0301",RIGHT(Table1[[#This Row],[Occupational Series]],4)))</f>
        <v>0332</v>
      </c>
      <c r="D572" s="50" t="s">
        <v>596</v>
      </c>
      <c r="E572" s="51" t="s">
        <v>597</v>
      </c>
      <c r="F572" s="57">
        <f>ROWS($F$2:F572)</f>
        <v>571</v>
      </c>
      <c r="G572" s="57" t="str">
        <f>IF(ISNUMBER(SEARCH('Position Build'!$N$6,Table1[[#This Row],[Series]])),Table1[[#This Row],[Helper1]],"")</f>
        <v/>
      </c>
      <c r="H572" s="57" t="str">
        <f>IFERROR(SMALL($G$2:$G$4870,ROWS($G$2:G572)),"")</f>
        <v/>
      </c>
    </row>
    <row r="573" spans="1:8" ht="15.75" thickBot="1" x14ac:dyDescent="0.3">
      <c r="A573" s="53" t="s">
        <v>511</v>
      </c>
      <c r="B573" s="46" t="str">
        <f>Table1[[#This Row],[Series]]&amp;Table1[[#This Row],[Competency Name]]</f>
        <v>0332COMPUTER OPERATING SYSTEMS</v>
      </c>
      <c r="C573" s="46" t="str">
        <f>IF(RIGHT(Table1[[#This Row],[Occupational Series]],5)="SECCM","SECCM",IF(OR(RIGHT(Table1[[#This Row],[Occupational Series]],1)="A",RIGHT(Table1[[#This Row],[Occupational Series]],1)="B",RIGHT(Table1[[#This Row],[Occupational Series]],1)="C"),"0301",RIGHT(Table1[[#This Row],[Occupational Series]],4)))</f>
        <v>0332</v>
      </c>
      <c r="D573" s="53" t="s">
        <v>1861</v>
      </c>
      <c r="E573" s="53" t="s">
        <v>1862</v>
      </c>
      <c r="F573" s="57">
        <f>ROWS($F$2:F573)</f>
        <v>572</v>
      </c>
      <c r="G573" s="57" t="str">
        <f>IF(ISNUMBER(SEARCH('Position Build'!$N$6,Table1[[#This Row],[Series]])),Table1[[#This Row],[Helper1]],"")</f>
        <v/>
      </c>
      <c r="H573" s="57" t="str">
        <f>IFERROR(SMALL($G$2:$G$4870,ROWS($G$2:G573)),"")</f>
        <v/>
      </c>
    </row>
    <row r="574" spans="1:8" ht="26.25" thickBot="1" x14ac:dyDescent="0.3">
      <c r="A574" s="50" t="s">
        <v>511</v>
      </c>
      <c r="B574" s="46" t="str">
        <f>Table1[[#This Row],[Series]]&amp;Table1[[#This Row],[Competency Name]]</f>
        <v>0332COMPUTER TECHNICAL SUPPORT</v>
      </c>
      <c r="C574" s="46" t="str">
        <f>IF(RIGHT(Table1[[#This Row],[Occupational Series]],5)="SECCM","SECCM",IF(OR(RIGHT(Table1[[#This Row],[Occupational Series]],1)="A",RIGHT(Table1[[#This Row],[Occupational Series]],1)="B",RIGHT(Table1[[#This Row],[Occupational Series]],1)="C"),"0301",RIGHT(Table1[[#This Row],[Occupational Series]],4)))</f>
        <v>0332</v>
      </c>
      <c r="D574" s="50" t="s">
        <v>1863</v>
      </c>
      <c r="E574" s="51" t="s">
        <v>1864</v>
      </c>
      <c r="F574" s="57">
        <f>ROWS($F$2:F574)</f>
        <v>573</v>
      </c>
      <c r="G574" s="57" t="str">
        <f>IF(ISNUMBER(SEARCH('Position Build'!$N$6,Table1[[#This Row],[Series]])),Table1[[#This Row],[Helper1]],"")</f>
        <v/>
      </c>
      <c r="H574" s="57" t="str">
        <f>IFERROR(SMALL($G$2:$G$4870,ROWS($G$2:G574)),"")</f>
        <v/>
      </c>
    </row>
    <row r="575" spans="1:8" ht="15.75" customHeight="1" thickBot="1" x14ac:dyDescent="0.3">
      <c r="A575" s="50" t="s">
        <v>358</v>
      </c>
      <c r="B575" s="46" t="str">
        <f>Table1[[#This Row],[Series]]&amp;Table1[[#This Row],[Competency Name]]</f>
        <v>0335INFORMATION MANAGEMENT</v>
      </c>
      <c r="C575" s="46" t="str">
        <f>IF(RIGHT(Table1[[#This Row],[Occupational Series]],5)="SECCM","SECCM",IF(OR(RIGHT(Table1[[#This Row],[Occupational Series]],1)="A",RIGHT(Table1[[#This Row],[Occupational Series]],1)="B",RIGHT(Table1[[#This Row],[Occupational Series]],1)="C"),"0301",RIGHT(Table1[[#This Row],[Occupational Series]],4)))</f>
        <v>0335</v>
      </c>
      <c r="D575" s="50" t="s">
        <v>311</v>
      </c>
      <c r="E575" s="51" t="s">
        <v>312</v>
      </c>
      <c r="F575" s="57">
        <f>ROWS($F$2:F575)</f>
        <v>574</v>
      </c>
      <c r="G575" s="57" t="str">
        <f>IF(ISNUMBER(SEARCH('Position Build'!$N$6,Table1[[#This Row],[Series]])),Table1[[#This Row],[Helper1]],"")</f>
        <v/>
      </c>
      <c r="H575" s="57" t="str">
        <f>IFERROR(SMALL($G$2:$G$4870,ROWS($G$2:G575)),"")</f>
        <v/>
      </c>
    </row>
    <row r="576" spans="1:8" ht="15.75" thickBot="1" x14ac:dyDescent="0.3">
      <c r="A576" s="53" t="s">
        <v>358</v>
      </c>
      <c r="B576" s="46" t="str">
        <f>Table1[[#This Row],[Series]]&amp;Table1[[#This Row],[Competency Name]]</f>
        <v>0335CUSTOMER SERVICE</v>
      </c>
      <c r="C576" s="46" t="str">
        <f>IF(RIGHT(Table1[[#This Row],[Occupational Series]],5)="SECCM","SECCM",IF(OR(RIGHT(Table1[[#This Row],[Occupational Series]],1)="A",RIGHT(Table1[[#This Row],[Occupational Series]],1)="B",RIGHT(Table1[[#This Row],[Occupational Series]],1)="C"),"0301",RIGHT(Table1[[#This Row],[Occupational Series]],4)))</f>
        <v>0335</v>
      </c>
      <c r="D576" s="53" t="s">
        <v>418</v>
      </c>
      <c r="E576" s="53" t="s">
        <v>419</v>
      </c>
      <c r="F576" s="57">
        <f>ROWS($F$2:F576)</f>
        <v>575</v>
      </c>
      <c r="G576" s="57" t="str">
        <f>IF(ISNUMBER(SEARCH('Position Build'!$N$6,Table1[[#This Row],[Series]])),Table1[[#This Row],[Helper1]],"")</f>
        <v/>
      </c>
      <c r="H576" s="57" t="str">
        <f>IFERROR(SMALL($G$2:$G$4870,ROWS($G$2:G576)),"")</f>
        <v/>
      </c>
    </row>
    <row r="577" spans="1:8" ht="39" thickBot="1" x14ac:dyDescent="0.3">
      <c r="A577" s="50" t="s">
        <v>358</v>
      </c>
      <c r="B577" s="46" t="str">
        <f>Table1[[#This Row],[Series]]&amp;Table1[[#This Row],[Competency Name]]</f>
        <v>0335WRITTEN COMMUNICATION</v>
      </c>
      <c r="C577" s="46" t="str">
        <f>IF(RIGHT(Table1[[#This Row],[Occupational Series]],5)="SECCM","SECCM",IF(OR(RIGHT(Table1[[#This Row],[Occupational Series]],1)="A",RIGHT(Table1[[#This Row],[Occupational Series]],1)="B",RIGHT(Table1[[#This Row],[Occupational Series]],1)="C"),"0301",RIGHT(Table1[[#This Row],[Occupational Series]],4)))</f>
        <v>0335</v>
      </c>
      <c r="D577" s="50" t="s">
        <v>507</v>
      </c>
      <c r="E577" s="51" t="s">
        <v>508</v>
      </c>
      <c r="F577" s="57">
        <f>ROWS($F$2:F577)</f>
        <v>576</v>
      </c>
      <c r="G577" s="57" t="str">
        <f>IF(ISNUMBER(SEARCH('Position Build'!$N$6,Table1[[#This Row],[Series]])),Table1[[#This Row],[Helper1]],"")</f>
        <v/>
      </c>
      <c r="H577" s="57" t="str">
        <f>IFERROR(SMALL($G$2:$G$4870,ROWS($G$2:G577)),"")</f>
        <v/>
      </c>
    </row>
    <row r="578" spans="1:8" ht="15.75" customHeight="1" thickBot="1" x14ac:dyDescent="0.3">
      <c r="A578" s="50" t="s">
        <v>358</v>
      </c>
      <c r="B578" s="46" t="str">
        <f>Table1[[#This Row],[Series]]&amp;Table1[[#This Row],[Competency Name]]</f>
        <v>0335ORAL COMMUNICATION</v>
      </c>
      <c r="C578" s="46" t="str">
        <f>IF(RIGHT(Table1[[#This Row],[Occupational Series]],5)="SECCM","SECCM",IF(OR(RIGHT(Table1[[#This Row],[Occupational Series]],1)="A",RIGHT(Table1[[#This Row],[Occupational Series]],1)="B",RIGHT(Table1[[#This Row],[Occupational Series]],1)="C"),"0301",RIGHT(Table1[[#This Row],[Occupational Series]],4)))</f>
        <v>0335</v>
      </c>
      <c r="D578" s="50" t="s">
        <v>537</v>
      </c>
      <c r="E578" s="51" t="s">
        <v>538</v>
      </c>
      <c r="F578" s="57">
        <f>ROWS($F$2:F578)</f>
        <v>577</v>
      </c>
      <c r="G578" s="57" t="str">
        <f>IF(ISNUMBER(SEARCH('Position Build'!$N$6,Table1[[#This Row],[Series]])),Table1[[#This Row],[Helper1]],"")</f>
        <v/>
      </c>
      <c r="H578" s="57" t="str">
        <f>IFERROR(SMALL($G$2:$G$4870,ROWS($G$2:G578)),"")</f>
        <v/>
      </c>
    </row>
    <row r="579" spans="1:8" ht="39" thickBot="1" x14ac:dyDescent="0.3">
      <c r="A579" s="52" t="s">
        <v>358</v>
      </c>
      <c r="B579" s="46" t="str">
        <f>Table1[[#This Row],[Series]]&amp;Table1[[#This Row],[Competency Name]]</f>
        <v>0335RESOURCE MANAGEMENT</v>
      </c>
      <c r="C579" s="46" t="str">
        <f>IF(RIGHT(Table1[[#This Row],[Occupational Series]],5)="SECCM","SECCM",IF(OR(RIGHT(Table1[[#This Row],[Occupational Series]],1)="A",RIGHT(Table1[[#This Row],[Occupational Series]],1)="B",RIGHT(Table1[[#This Row],[Occupational Series]],1)="C"),"0301",RIGHT(Table1[[#This Row],[Occupational Series]],4)))</f>
        <v>0335</v>
      </c>
      <c r="D579" s="52" t="s">
        <v>573</v>
      </c>
      <c r="E579" s="54" t="s">
        <v>574</v>
      </c>
      <c r="F579" s="57">
        <f>ROWS($F$2:F579)</f>
        <v>578</v>
      </c>
      <c r="G579" s="57" t="str">
        <f>IF(ISNUMBER(SEARCH('Position Build'!$N$6,Table1[[#This Row],[Series]])),Table1[[#This Row],[Helper1]],"")</f>
        <v/>
      </c>
      <c r="H579" s="57" t="str">
        <f>IFERROR(SMALL($G$2:$G$4870,ROWS($G$2:G579)),"")</f>
        <v/>
      </c>
    </row>
    <row r="580" spans="1:8" ht="39" thickBot="1" x14ac:dyDescent="0.3">
      <c r="A580" s="50" t="s">
        <v>358</v>
      </c>
      <c r="B580" s="46" t="str">
        <f>Table1[[#This Row],[Series]]&amp;Table1[[#This Row],[Competency Name]]</f>
        <v>0335DEVELOPING OTHERS</v>
      </c>
      <c r="C580" s="46" t="str">
        <f>IF(RIGHT(Table1[[#This Row],[Occupational Series]],5)="SECCM","SECCM",IF(OR(RIGHT(Table1[[#This Row],[Occupational Series]],1)="A",RIGHT(Table1[[#This Row],[Occupational Series]],1)="B",RIGHT(Table1[[#This Row],[Occupational Series]],1)="C"),"0301",RIGHT(Table1[[#This Row],[Occupational Series]],4)))</f>
        <v>0335</v>
      </c>
      <c r="D580" s="50" t="s">
        <v>585</v>
      </c>
      <c r="E580" s="51" t="s">
        <v>586</v>
      </c>
      <c r="F580" s="57">
        <f>ROWS($F$2:F580)</f>
        <v>579</v>
      </c>
      <c r="G580" s="57" t="str">
        <f>IF(ISNUMBER(SEARCH('Position Build'!$N$6,Table1[[#This Row],[Series]])),Table1[[#This Row],[Helper1]],"")</f>
        <v/>
      </c>
      <c r="H580" s="57" t="str">
        <f>IFERROR(SMALL($G$2:$G$4870,ROWS($G$2:G580)),"")</f>
        <v/>
      </c>
    </row>
    <row r="581" spans="1:8" ht="15.75" customHeight="1" thickBot="1" x14ac:dyDescent="0.3">
      <c r="A581" s="50" t="s">
        <v>358</v>
      </c>
      <c r="B581" s="46" t="str">
        <f>Table1[[#This Row],[Series]]&amp;Table1[[#This Row],[Competency Name]]</f>
        <v>0335PROBLEM SOLVING</v>
      </c>
      <c r="C581" s="46" t="str">
        <f>IF(RIGHT(Table1[[#This Row],[Occupational Series]],5)="SECCM","SECCM",IF(OR(RIGHT(Table1[[#This Row],[Occupational Series]],1)="A",RIGHT(Table1[[#This Row],[Occupational Series]],1)="B",RIGHT(Table1[[#This Row],[Occupational Series]],1)="C"),"0301",RIGHT(Table1[[#This Row],[Occupational Series]],4)))</f>
        <v>0335</v>
      </c>
      <c r="D581" s="50" t="s">
        <v>596</v>
      </c>
      <c r="E581" s="51" t="s">
        <v>597</v>
      </c>
      <c r="F581" s="57">
        <f>ROWS($F$2:F581)</f>
        <v>580</v>
      </c>
      <c r="G581" s="57" t="str">
        <f>IF(ISNUMBER(SEARCH('Position Build'!$N$6,Table1[[#This Row],[Series]])),Table1[[#This Row],[Helper1]],"")</f>
        <v/>
      </c>
      <c r="H581" s="57" t="str">
        <f>IFERROR(SMALL($G$2:$G$4870,ROWS($G$2:G581)),"")</f>
        <v/>
      </c>
    </row>
    <row r="582" spans="1:8" ht="15.75" thickBot="1" x14ac:dyDescent="0.3">
      <c r="A582" s="53" t="s">
        <v>358</v>
      </c>
      <c r="B582" s="46" t="str">
        <f>Table1[[#This Row],[Series]]&amp;Table1[[#This Row],[Competency Name]]</f>
        <v>0335INFORMATION TECHNOLOGY CUSTOMER SUPPORT</v>
      </c>
      <c r="C582" s="46" t="str">
        <f>IF(RIGHT(Table1[[#This Row],[Occupational Series]],5)="SECCM","SECCM",IF(OR(RIGHT(Table1[[#This Row],[Occupational Series]],1)="A",RIGHT(Table1[[#This Row],[Occupational Series]],1)="B",RIGHT(Table1[[#This Row],[Occupational Series]],1)="C"),"0301",RIGHT(Table1[[#This Row],[Occupational Series]],4)))</f>
        <v>0335</v>
      </c>
      <c r="D582" s="53" t="s">
        <v>1087</v>
      </c>
      <c r="E582" s="53" t="s">
        <v>1088</v>
      </c>
      <c r="F582" s="57">
        <f>ROWS($F$2:F582)</f>
        <v>581</v>
      </c>
      <c r="G582" s="57" t="str">
        <f>IF(ISNUMBER(SEARCH('Position Build'!$N$6,Table1[[#This Row],[Series]])),Table1[[#This Row],[Helper1]],"")</f>
        <v/>
      </c>
      <c r="H582" s="57" t="str">
        <f>IFERROR(SMALL($G$2:$G$4870,ROWS($G$2:G582)),"")</f>
        <v/>
      </c>
    </row>
    <row r="583" spans="1:8" ht="77.25" thickBot="1" x14ac:dyDescent="0.3">
      <c r="A583" s="50" t="s">
        <v>358</v>
      </c>
      <c r="B583" s="46" t="str">
        <f>Table1[[#This Row],[Series]]&amp;Table1[[#This Row],[Competency Name]]</f>
        <v>0335DATA PROCESSING SUPPORT AND SERVICES</v>
      </c>
      <c r="C583" s="46" t="str">
        <f>IF(RIGHT(Table1[[#This Row],[Occupational Series]],5)="SECCM","SECCM",IF(OR(RIGHT(Table1[[#This Row],[Occupational Series]],1)="A",RIGHT(Table1[[#This Row],[Occupational Series]],1)="B",RIGHT(Table1[[#This Row],[Occupational Series]],1)="C"),"0301",RIGHT(Table1[[#This Row],[Occupational Series]],4)))</f>
        <v>0335</v>
      </c>
      <c r="D583" s="50" t="s">
        <v>1414</v>
      </c>
      <c r="E583" s="51" t="s">
        <v>1415</v>
      </c>
      <c r="F583" s="57">
        <f>ROWS($F$2:F583)</f>
        <v>582</v>
      </c>
      <c r="G583" s="57" t="str">
        <f>IF(ISNUMBER(SEARCH('Position Build'!$N$6,Table1[[#This Row],[Series]])),Table1[[#This Row],[Helper1]],"")</f>
        <v/>
      </c>
      <c r="H583" s="57" t="str">
        <f>IFERROR(SMALL($G$2:$G$4870,ROWS($G$2:G583)),"")</f>
        <v/>
      </c>
    </row>
    <row r="584" spans="1:8" ht="15.75" customHeight="1" thickBot="1" x14ac:dyDescent="0.3">
      <c r="A584" s="50" t="s">
        <v>294</v>
      </c>
      <c r="B584" s="46" t="str">
        <f>Table1[[#This Row],[Series]]&amp;Table1[[#This Row],[Competency Name]]</f>
        <v>0340INFLUENCING/NEGOTIATING</v>
      </c>
      <c r="C584" s="46" t="str">
        <f>IF(RIGHT(Table1[[#This Row],[Occupational Series]],5)="SECCM","SECCM",IF(OR(RIGHT(Table1[[#This Row],[Occupational Series]],1)="A",RIGHT(Table1[[#This Row],[Occupational Series]],1)="B",RIGHT(Table1[[#This Row],[Occupational Series]],1)="C"),"0301",RIGHT(Table1[[#This Row],[Occupational Series]],4)))</f>
        <v>0340</v>
      </c>
      <c r="D584" s="50" t="s">
        <v>267</v>
      </c>
      <c r="E584" s="51" t="s">
        <v>268</v>
      </c>
      <c r="F584" s="57">
        <f>ROWS($F$2:F584)</f>
        <v>583</v>
      </c>
      <c r="G584" s="57" t="str">
        <f>IF(ISNUMBER(SEARCH('Position Build'!$N$6,Table1[[#This Row],[Series]])),Table1[[#This Row],[Helper1]],"")</f>
        <v/>
      </c>
      <c r="H584" s="57" t="str">
        <f>IFERROR(SMALL($G$2:$G$4870,ROWS($G$2:G584)),"")</f>
        <v/>
      </c>
    </row>
    <row r="585" spans="1:8" ht="51.75" thickBot="1" x14ac:dyDescent="0.3">
      <c r="A585" s="52" t="s">
        <v>294</v>
      </c>
      <c r="B585" s="46" t="str">
        <f>Table1[[#This Row],[Series]]&amp;Table1[[#This Row],[Competency Name]]</f>
        <v>0340FINANCIAL MANAGEMENT</v>
      </c>
      <c r="C585" s="46" t="str">
        <f>IF(RIGHT(Table1[[#This Row],[Occupational Series]],5)="SECCM","SECCM",IF(OR(RIGHT(Table1[[#This Row],[Occupational Series]],1)="A",RIGHT(Table1[[#This Row],[Occupational Series]],1)="B",RIGHT(Table1[[#This Row],[Occupational Series]],1)="C"),"0301",RIGHT(Table1[[#This Row],[Occupational Series]],4)))</f>
        <v>0340</v>
      </c>
      <c r="D585" s="52" t="s">
        <v>438</v>
      </c>
      <c r="E585" s="54" t="s">
        <v>439</v>
      </c>
      <c r="F585" s="57">
        <f>ROWS($F$2:F585)</f>
        <v>584</v>
      </c>
      <c r="G585" s="57" t="str">
        <f>IF(ISNUMBER(SEARCH('Position Build'!$N$6,Table1[[#This Row],[Series]])),Table1[[#This Row],[Helper1]],"")</f>
        <v/>
      </c>
      <c r="H585" s="57" t="str">
        <f>IFERROR(SMALL($G$2:$G$4870,ROWS($G$2:G585)),"")</f>
        <v/>
      </c>
    </row>
    <row r="586" spans="1:8" ht="15.75" thickBot="1" x14ac:dyDescent="0.3">
      <c r="A586" s="45" t="s">
        <v>294</v>
      </c>
      <c r="B586" s="46" t="str">
        <f>Table1[[#This Row],[Series]]&amp;Table1[[#This Row],[Competency Name]]</f>
        <v>0340PARTNERING</v>
      </c>
      <c r="C586" s="46" t="str">
        <f>IF(RIGHT(Table1[[#This Row],[Occupational Series]],5)="SECCM","SECCM",IF(OR(RIGHT(Table1[[#This Row],[Occupational Series]],1)="A",RIGHT(Table1[[#This Row],[Occupational Series]],1)="B",RIGHT(Table1[[#This Row],[Occupational Series]],1)="C"),"0301",RIGHT(Table1[[#This Row],[Occupational Series]],4)))</f>
        <v>0340</v>
      </c>
      <c r="D586" s="45" t="s">
        <v>491</v>
      </c>
      <c r="E586" s="45" t="s">
        <v>492</v>
      </c>
      <c r="F586" s="57">
        <f>ROWS($F$2:F586)</f>
        <v>585</v>
      </c>
      <c r="G586" s="57" t="str">
        <f>IF(ISNUMBER(SEARCH('Position Build'!$N$6,Table1[[#This Row],[Series]])),Table1[[#This Row],[Helper1]],"")</f>
        <v/>
      </c>
      <c r="H586" s="57" t="str">
        <f>IFERROR(SMALL($G$2:$G$4870,ROWS($G$2:G586)),"")</f>
        <v/>
      </c>
    </row>
    <row r="587" spans="1:8" ht="15.75" customHeight="1" thickBot="1" x14ac:dyDescent="0.3">
      <c r="A587" s="50" t="s">
        <v>294</v>
      </c>
      <c r="B587" s="46" t="str">
        <f>Table1[[#This Row],[Series]]&amp;Table1[[#This Row],[Competency Name]]</f>
        <v>0340WRITTEN COMMUNICATION</v>
      </c>
      <c r="C587" s="46" t="str">
        <f>IF(RIGHT(Table1[[#This Row],[Occupational Series]],5)="SECCM","SECCM",IF(OR(RIGHT(Table1[[#This Row],[Occupational Series]],1)="A",RIGHT(Table1[[#This Row],[Occupational Series]],1)="B",RIGHT(Table1[[#This Row],[Occupational Series]],1)="C"),"0301",RIGHT(Table1[[#This Row],[Occupational Series]],4)))</f>
        <v>0340</v>
      </c>
      <c r="D587" s="50" t="s">
        <v>507</v>
      </c>
      <c r="E587" s="51" t="s">
        <v>508</v>
      </c>
      <c r="F587" s="57">
        <f>ROWS($F$2:F587)</f>
        <v>586</v>
      </c>
      <c r="G587" s="57" t="str">
        <f>IF(ISNUMBER(SEARCH('Position Build'!$N$6,Table1[[#This Row],[Series]])),Table1[[#This Row],[Helper1]],"")</f>
        <v/>
      </c>
      <c r="H587" s="57" t="str">
        <f>IFERROR(SMALL($G$2:$G$4870,ROWS($G$2:G587)),"")</f>
        <v/>
      </c>
    </row>
    <row r="588" spans="1:8" ht="39" thickBot="1" x14ac:dyDescent="0.3">
      <c r="A588" s="52" t="s">
        <v>294</v>
      </c>
      <c r="B588" s="46" t="str">
        <f>Table1[[#This Row],[Series]]&amp;Table1[[#This Row],[Competency Name]]</f>
        <v>0340ORAL COMMUNICATION</v>
      </c>
      <c r="C588" s="46" t="str">
        <f>IF(RIGHT(Table1[[#This Row],[Occupational Series]],5)="SECCM","SECCM",IF(OR(RIGHT(Table1[[#This Row],[Occupational Series]],1)="A",RIGHT(Table1[[#This Row],[Occupational Series]],1)="B",RIGHT(Table1[[#This Row],[Occupational Series]],1)="C"),"0301",RIGHT(Table1[[#This Row],[Occupational Series]],4)))</f>
        <v>0340</v>
      </c>
      <c r="D588" s="52" t="s">
        <v>537</v>
      </c>
      <c r="E588" s="54" t="s">
        <v>538</v>
      </c>
      <c r="F588" s="57">
        <f>ROWS($F$2:F588)</f>
        <v>587</v>
      </c>
      <c r="G588" s="57" t="str">
        <f>IF(ISNUMBER(SEARCH('Position Build'!$N$6,Table1[[#This Row],[Series]])),Table1[[#This Row],[Helper1]],"")</f>
        <v/>
      </c>
      <c r="H588" s="57" t="str">
        <f>IFERROR(SMALL($G$2:$G$4870,ROWS($G$2:G588)),"")</f>
        <v/>
      </c>
    </row>
    <row r="589" spans="1:8" ht="15.75" thickBot="1" x14ac:dyDescent="0.3">
      <c r="A589" s="45" t="s">
        <v>294</v>
      </c>
      <c r="B589" s="46" t="str">
        <f>Table1[[#This Row],[Series]]&amp;Table1[[#This Row],[Competency Name]]</f>
        <v>0340CONTRACTING/PROCUREMENT</v>
      </c>
      <c r="C589" s="46" t="str">
        <f>IF(RIGHT(Table1[[#This Row],[Occupational Series]],5)="SECCM","SECCM",IF(OR(RIGHT(Table1[[#This Row],[Occupational Series]],1)="A",RIGHT(Table1[[#This Row],[Occupational Series]],1)="B",RIGHT(Table1[[#This Row],[Occupational Series]],1)="C"),"0301",RIGHT(Table1[[#This Row],[Occupational Series]],4)))</f>
        <v>0340</v>
      </c>
      <c r="D589" s="45" t="s">
        <v>563</v>
      </c>
      <c r="E589" s="45" t="s">
        <v>564</v>
      </c>
      <c r="F589" s="57">
        <f>ROWS($F$2:F589)</f>
        <v>588</v>
      </c>
      <c r="G589" s="57" t="str">
        <f>IF(ISNUMBER(SEARCH('Position Build'!$N$6,Table1[[#This Row],[Series]])),Table1[[#This Row],[Helper1]],"")</f>
        <v/>
      </c>
      <c r="H589" s="57" t="str">
        <f>IFERROR(SMALL($G$2:$G$4870,ROWS($G$2:G589)),"")</f>
        <v/>
      </c>
    </row>
    <row r="590" spans="1:8" ht="15.75" customHeight="1" thickBot="1" x14ac:dyDescent="0.3">
      <c r="A590" s="50" t="s">
        <v>294</v>
      </c>
      <c r="B590" s="46" t="str">
        <f>Table1[[#This Row],[Series]]&amp;Table1[[#This Row],[Competency Name]]</f>
        <v>0340PLANNING AND EVALUATING</v>
      </c>
      <c r="C590" s="46" t="str">
        <f>IF(RIGHT(Table1[[#This Row],[Occupational Series]],5)="SECCM","SECCM",IF(OR(RIGHT(Table1[[#This Row],[Occupational Series]],1)="A",RIGHT(Table1[[#This Row],[Occupational Series]],1)="B",RIGHT(Table1[[#This Row],[Occupational Series]],1)="C"),"0301",RIGHT(Table1[[#This Row],[Occupational Series]],4)))</f>
        <v>0340</v>
      </c>
      <c r="D590" s="50" t="s">
        <v>571</v>
      </c>
      <c r="E590" s="51" t="s">
        <v>572</v>
      </c>
      <c r="F590" s="57">
        <f>ROWS($F$2:F590)</f>
        <v>589</v>
      </c>
      <c r="G590" s="57" t="str">
        <f>IF(ISNUMBER(SEARCH('Position Build'!$N$6,Table1[[#This Row],[Series]])),Table1[[#This Row],[Helper1]],"")</f>
        <v/>
      </c>
      <c r="H590" s="57" t="str">
        <f>IFERROR(SMALL($G$2:$G$4870,ROWS($G$2:G590)),"")</f>
        <v/>
      </c>
    </row>
    <row r="591" spans="1:8" ht="39" thickBot="1" x14ac:dyDescent="0.3">
      <c r="A591" s="52" t="s">
        <v>294</v>
      </c>
      <c r="B591" s="46" t="str">
        <f>Table1[[#This Row],[Series]]&amp;Table1[[#This Row],[Competency Name]]</f>
        <v>0340RESOURCE MANAGEMENT</v>
      </c>
      <c r="C591" s="46" t="str">
        <f>IF(RIGHT(Table1[[#This Row],[Occupational Series]],5)="SECCM","SECCM",IF(OR(RIGHT(Table1[[#This Row],[Occupational Series]],1)="A",RIGHT(Table1[[#This Row],[Occupational Series]],1)="B",RIGHT(Table1[[#This Row],[Occupational Series]],1)="C"),"0301",RIGHT(Table1[[#This Row],[Occupational Series]],4)))</f>
        <v>0340</v>
      </c>
      <c r="D591" s="52" t="s">
        <v>573</v>
      </c>
      <c r="E591" s="54" t="s">
        <v>574</v>
      </c>
      <c r="F591" s="57">
        <f>ROWS($F$2:F591)</f>
        <v>590</v>
      </c>
      <c r="G591" s="57" t="str">
        <f>IF(ISNUMBER(SEARCH('Position Build'!$N$6,Table1[[#This Row],[Series]])),Table1[[#This Row],[Helper1]],"")</f>
        <v/>
      </c>
      <c r="H591" s="57" t="str">
        <f>IFERROR(SMALL($G$2:$G$4870,ROWS($G$2:G591)),"")</f>
        <v/>
      </c>
    </row>
    <row r="592" spans="1:8" ht="64.5" thickBot="1" x14ac:dyDescent="0.3">
      <c r="A592" s="50" t="s">
        <v>294</v>
      </c>
      <c r="B592" s="46" t="str">
        <f>Table1[[#This Row],[Series]]&amp;Table1[[#This Row],[Competency Name]]</f>
        <v>0340ACCOUNTABILITY</v>
      </c>
      <c r="C592" s="46" t="str">
        <f>IF(RIGHT(Table1[[#This Row],[Occupational Series]],5)="SECCM","SECCM",IF(OR(RIGHT(Table1[[#This Row],[Occupational Series]],1)="A",RIGHT(Table1[[#This Row],[Occupational Series]],1)="B",RIGHT(Table1[[#This Row],[Occupational Series]],1)="C"),"0301",RIGHT(Table1[[#This Row],[Occupational Series]],4)))</f>
        <v>0340</v>
      </c>
      <c r="D592" s="50" t="s">
        <v>579</v>
      </c>
      <c r="E592" s="51" t="s">
        <v>580</v>
      </c>
      <c r="F592" s="57">
        <f>ROWS($F$2:F592)</f>
        <v>591</v>
      </c>
      <c r="G592" s="57" t="str">
        <f>IF(ISNUMBER(SEARCH('Position Build'!$N$6,Table1[[#This Row],[Series]])),Table1[[#This Row],[Helper1]],"")</f>
        <v/>
      </c>
      <c r="H592" s="57" t="str">
        <f>IFERROR(SMALL($G$2:$G$4870,ROWS($G$2:G592)),"")</f>
        <v/>
      </c>
    </row>
    <row r="593" spans="1:8" ht="15.75" customHeight="1" thickBot="1" x14ac:dyDescent="0.3">
      <c r="A593" s="50" t="s">
        <v>294</v>
      </c>
      <c r="B593" s="46" t="str">
        <f>Table1[[#This Row],[Series]]&amp;Table1[[#This Row],[Competency Name]]</f>
        <v>0340MANAGING HUMAN RESOURCES</v>
      </c>
      <c r="C593" s="46" t="str">
        <f>IF(RIGHT(Table1[[#This Row],[Occupational Series]],5)="SECCM","SECCM",IF(OR(RIGHT(Table1[[#This Row],[Occupational Series]],1)="A",RIGHT(Table1[[#This Row],[Occupational Series]],1)="B",RIGHT(Table1[[#This Row],[Occupational Series]],1)="C"),"0301",RIGHT(Table1[[#This Row],[Occupational Series]],4)))</f>
        <v>0340</v>
      </c>
      <c r="D593" s="50" t="s">
        <v>590</v>
      </c>
      <c r="E593" s="51" t="s">
        <v>591</v>
      </c>
      <c r="F593" s="57">
        <f>ROWS($F$2:F593)</f>
        <v>592</v>
      </c>
      <c r="G593" s="57" t="str">
        <f>IF(ISNUMBER(SEARCH('Position Build'!$N$6,Table1[[#This Row],[Series]])),Table1[[#This Row],[Helper1]],"")</f>
        <v/>
      </c>
      <c r="H593" s="57" t="str">
        <f>IFERROR(SMALL($G$2:$G$4870,ROWS($G$2:G593)),"")</f>
        <v/>
      </c>
    </row>
    <row r="594" spans="1:8" ht="51.75" thickBot="1" x14ac:dyDescent="0.3">
      <c r="A594" s="52" t="s">
        <v>294</v>
      </c>
      <c r="B594" s="46" t="str">
        <f>Table1[[#This Row],[Series]]&amp;Table1[[#This Row],[Competency Name]]</f>
        <v>0340PROBLEM SOLVING</v>
      </c>
      <c r="C594" s="46" t="str">
        <f>IF(RIGHT(Table1[[#This Row],[Occupational Series]],5)="SECCM","SECCM",IF(OR(RIGHT(Table1[[#This Row],[Occupational Series]],1)="A",RIGHT(Table1[[#This Row],[Occupational Series]],1)="B",RIGHT(Table1[[#This Row],[Occupational Series]],1)="C"),"0301",RIGHT(Table1[[#This Row],[Occupational Series]],4)))</f>
        <v>0340</v>
      </c>
      <c r="D594" s="52" t="s">
        <v>596</v>
      </c>
      <c r="E594" s="54" t="s">
        <v>597</v>
      </c>
      <c r="F594" s="57">
        <f>ROWS($F$2:F594)</f>
        <v>593</v>
      </c>
      <c r="G594" s="57" t="str">
        <f>IF(ISNUMBER(SEARCH('Position Build'!$N$6,Table1[[#This Row],[Series]])),Table1[[#This Row],[Helper1]],"")</f>
        <v/>
      </c>
      <c r="H594" s="57" t="str">
        <f>IFERROR(SMALL($G$2:$G$4870,ROWS($G$2:G594)),"")</f>
        <v/>
      </c>
    </row>
    <row r="595" spans="1:8" ht="51.75" thickBot="1" x14ac:dyDescent="0.3">
      <c r="A595" s="50" t="s">
        <v>294</v>
      </c>
      <c r="B595" s="46" t="str">
        <f>Table1[[#This Row],[Series]]&amp;Table1[[#This Row],[Competency Name]]</f>
        <v>0340STRATEGIC THINKING</v>
      </c>
      <c r="C595" s="46" t="str">
        <f>IF(RIGHT(Table1[[#This Row],[Occupational Series]],5)="SECCM","SECCM",IF(OR(RIGHT(Table1[[#This Row],[Occupational Series]],1)="A",RIGHT(Table1[[#This Row],[Occupational Series]],1)="B",RIGHT(Table1[[#This Row],[Occupational Series]],1)="C"),"0301",RIGHT(Table1[[#This Row],[Occupational Series]],4)))</f>
        <v>0340</v>
      </c>
      <c r="D595" s="50" t="s">
        <v>826</v>
      </c>
      <c r="E595" s="51" t="s">
        <v>827</v>
      </c>
      <c r="F595" s="57">
        <f>ROWS($F$2:F595)</f>
        <v>594</v>
      </c>
      <c r="G595" s="57" t="str">
        <f>IF(ISNUMBER(SEARCH('Position Build'!$N$6,Table1[[#This Row],[Series]])),Table1[[#This Row],[Helper1]],"")</f>
        <v/>
      </c>
      <c r="H595" s="57" t="str">
        <f>IFERROR(SMALL($G$2:$G$4870,ROWS($G$2:G595)),"")</f>
        <v/>
      </c>
    </row>
    <row r="596" spans="1:8" ht="15.75" customHeight="1" thickBot="1" x14ac:dyDescent="0.3">
      <c r="A596" s="45" t="s">
        <v>294</v>
      </c>
      <c r="B596" s="46" t="str">
        <f>Table1[[#This Row],[Series]]&amp;Table1[[#This Row],[Competency Name]]</f>
        <v>0340RULEMAKING AND REGULATION</v>
      </c>
      <c r="C596" s="46" t="str">
        <f>IF(RIGHT(Table1[[#This Row],[Occupational Series]],5)="SECCM","SECCM",IF(OR(RIGHT(Table1[[#This Row],[Occupational Series]],1)="A",RIGHT(Table1[[#This Row],[Occupational Series]],1)="B",RIGHT(Table1[[#This Row],[Occupational Series]],1)="C"),"0301",RIGHT(Table1[[#This Row],[Occupational Series]],4)))</f>
        <v>0340</v>
      </c>
      <c r="D596" s="45" t="s">
        <v>958</v>
      </c>
      <c r="E596" s="45" t="s">
        <v>959</v>
      </c>
      <c r="F596" s="57">
        <f>ROWS($F$2:F596)</f>
        <v>595</v>
      </c>
      <c r="G596" s="57" t="str">
        <f>IF(ISNUMBER(SEARCH('Position Build'!$N$6,Table1[[#This Row],[Series]])),Table1[[#This Row],[Helper1]],"")</f>
        <v/>
      </c>
      <c r="H596" s="57" t="str">
        <f>IFERROR(SMALL($G$2:$G$4870,ROWS($G$2:G596)),"")</f>
        <v/>
      </c>
    </row>
    <row r="597" spans="1:8" ht="39" thickBot="1" x14ac:dyDescent="0.3">
      <c r="A597" s="52" t="s">
        <v>294</v>
      </c>
      <c r="B597" s="46" t="str">
        <f>Table1[[#This Row],[Series]]&amp;Table1[[#This Row],[Competency Name]]</f>
        <v>0340HUMAN CAPITAL MANAGEMENT</v>
      </c>
      <c r="C597" s="46" t="str">
        <f>IF(RIGHT(Table1[[#This Row],[Occupational Series]],5)="SECCM","SECCM",IF(OR(RIGHT(Table1[[#This Row],[Occupational Series]],1)="A",RIGHT(Table1[[#This Row],[Occupational Series]],1)="B",RIGHT(Table1[[#This Row],[Occupational Series]],1)="C"),"0301",RIGHT(Table1[[#This Row],[Occupational Series]],4)))</f>
        <v>0340</v>
      </c>
      <c r="D597" s="52" t="s">
        <v>1197</v>
      </c>
      <c r="E597" s="54" t="s">
        <v>1198</v>
      </c>
      <c r="F597" s="57">
        <f>ROWS($F$2:F597)</f>
        <v>596</v>
      </c>
      <c r="G597" s="57" t="str">
        <f>IF(ISNUMBER(SEARCH('Position Build'!$N$6,Table1[[#This Row],[Series]])),Table1[[#This Row],[Helper1]],"")</f>
        <v/>
      </c>
      <c r="H597" s="57" t="str">
        <f>IFERROR(SMALL($G$2:$G$4870,ROWS($G$2:G597)),"")</f>
        <v/>
      </c>
    </row>
    <row r="598" spans="1:8" ht="26.25" thickBot="1" x14ac:dyDescent="0.3">
      <c r="A598" s="50" t="s">
        <v>460</v>
      </c>
      <c r="B598" s="46" t="str">
        <f>Table1[[#This Row],[Series]]&amp;Table1[[#This Row],[Competency Name]]</f>
        <v>0341COMPUTER LITERACY</v>
      </c>
      <c r="C598" s="46" t="str">
        <f>IF(RIGHT(Table1[[#This Row],[Occupational Series]],5)="SECCM","SECCM",IF(OR(RIGHT(Table1[[#This Row],[Occupational Series]],1)="A",RIGHT(Table1[[#This Row],[Occupational Series]],1)="B",RIGHT(Table1[[#This Row],[Occupational Series]],1)="C"),"0301",RIGHT(Table1[[#This Row],[Occupational Series]],4)))</f>
        <v>0341</v>
      </c>
      <c r="D598" s="50" t="s">
        <v>456</v>
      </c>
      <c r="E598" s="51" t="s">
        <v>457</v>
      </c>
      <c r="F598" s="57">
        <f>ROWS($F$2:F598)</f>
        <v>597</v>
      </c>
      <c r="G598" s="57" t="str">
        <f>IF(ISNUMBER(SEARCH('Position Build'!$N$6,Table1[[#This Row],[Series]])),Table1[[#This Row],[Helper1]],"")</f>
        <v/>
      </c>
      <c r="H598" s="57" t="str">
        <f>IFERROR(SMALL($G$2:$G$4870,ROWS($G$2:G598)),"")</f>
        <v/>
      </c>
    </row>
    <row r="599" spans="1:8" ht="15.75" thickBot="1" x14ac:dyDescent="0.3">
      <c r="A599" s="45" t="s">
        <v>460</v>
      </c>
      <c r="B599" s="46" t="str">
        <f>Table1[[#This Row],[Series]]&amp;Table1[[#This Row],[Competency Name]]</f>
        <v>0341PARTNERING</v>
      </c>
      <c r="C599" s="46" t="str">
        <f>IF(RIGHT(Table1[[#This Row],[Occupational Series]],5)="SECCM","SECCM",IF(OR(RIGHT(Table1[[#This Row],[Occupational Series]],1)="A",RIGHT(Table1[[#This Row],[Occupational Series]],1)="B",RIGHT(Table1[[#This Row],[Occupational Series]],1)="C"),"0301",RIGHT(Table1[[#This Row],[Occupational Series]],4)))</f>
        <v>0341</v>
      </c>
      <c r="D599" s="45" t="s">
        <v>491</v>
      </c>
      <c r="E599" s="45" t="s">
        <v>492</v>
      </c>
      <c r="F599" s="57">
        <f>ROWS($F$2:F599)</f>
        <v>598</v>
      </c>
      <c r="G599" s="57" t="str">
        <f>IF(ISNUMBER(SEARCH('Position Build'!$N$6,Table1[[#This Row],[Series]])),Table1[[#This Row],[Helper1]],"")</f>
        <v/>
      </c>
      <c r="H599" s="57" t="str">
        <f>IFERROR(SMALL($G$2:$G$4870,ROWS($G$2:G599)),"")</f>
        <v/>
      </c>
    </row>
    <row r="600" spans="1:8" ht="39" thickBot="1" x14ac:dyDescent="0.3">
      <c r="A600" s="50" t="s">
        <v>460</v>
      </c>
      <c r="B600" s="46" t="str">
        <f>Table1[[#This Row],[Series]]&amp;Table1[[#This Row],[Competency Name]]</f>
        <v>0341WRITTEN COMMUNICATION</v>
      </c>
      <c r="C600" s="46" t="str">
        <f>IF(RIGHT(Table1[[#This Row],[Occupational Series]],5)="SECCM","SECCM",IF(OR(RIGHT(Table1[[#This Row],[Occupational Series]],1)="A",RIGHT(Table1[[#This Row],[Occupational Series]],1)="B",RIGHT(Table1[[#This Row],[Occupational Series]],1)="C"),"0301",RIGHT(Table1[[#This Row],[Occupational Series]],4)))</f>
        <v>0341</v>
      </c>
      <c r="D600" s="50" t="s">
        <v>507</v>
      </c>
      <c r="E600" s="51" t="s">
        <v>508</v>
      </c>
      <c r="F600" s="57">
        <f>ROWS($F$2:F600)</f>
        <v>599</v>
      </c>
      <c r="G600" s="57" t="str">
        <f>IF(ISNUMBER(SEARCH('Position Build'!$N$6,Table1[[#This Row],[Series]])),Table1[[#This Row],[Helper1]],"")</f>
        <v/>
      </c>
      <c r="H600" s="57" t="str">
        <f>IFERROR(SMALL($G$2:$G$4870,ROWS($G$2:G600)),"")</f>
        <v/>
      </c>
    </row>
    <row r="601" spans="1:8" ht="15.75" customHeight="1" thickBot="1" x14ac:dyDescent="0.3">
      <c r="A601" s="50" t="s">
        <v>460</v>
      </c>
      <c r="B601" s="46" t="str">
        <f>Table1[[#This Row],[Series]]&amp;Table1[[#This Row],[Competency Name]]</f>
        <v>0341ORAL COMMUNICATION</v>
      </c>
      <c r="C601" s="46" t="str">
        <f>IF(RIGHT(Table1[[#This Row],[Occupational Series]],5)="SECCM","SECCM",IF(OR(RIGHT(Table1[[#This Row],[Occupational Series]],1)="A",RIGHT(Table1[[#This Row],[Occupational Series]],1)="B",RIGHT(Table1[[#This Row],[Occupational Series]],1)="C"),"0301",RIGHT(Table1[[#This Row],[Occupational Series]],4)))</f>
        <v>0341</v>
      </c>
      <c r="D601" s="50" t="s">
        <v>537</v>
      </c>
      <c r="E601" s="51" t="s">
        <v>538</v>
      </c>
      <c r="F601" s="57">
        <f>ROWS($F$2:F601)</f>
        <v>600</v>
      </c>
      <c r="G601" s="57" t="str">
        <f>IF(ISNUMBER(SEARCH('Position Build'!$N$6,Table1[[#This Row],[Series]])),Table1[[#This Row],[Helper1]],"")</f>
        <v/>
      </c>
      <c r="H601" s="57" t="str">
        <f>IFERROR(SMALL($G$2:$G$4870,ROWS($G$2:G601)),"")</f>
        <v/>
      </c>
    </row>
    <row r="602" spans="1:8" ht="26.25" thickBot="1" x14ac:dyDescent="0.3">
      <c r="A602" s="50" t="s">
        <v>460</v>
      </c>
      <c r="B602" s="46" t="str">
        <f>Table1[[#This Row],[Series]]&amp;Table1[[#This Row],[Competency Name]]</f>
        <v>0341MANAGEMENT ANALYSIS</v>
      </c>
      <c r="C602" s="46" t="str">
        <f>IF(RIGHT(Table1[[#This Row],[Occupational Series]],5)="SECCM","SECCM",IF(OR(RIGHT(Table1[[#This Row],[Occupational Series]],1)="A",RIGHT(Table1[[#This Row],[Occupational Series]],1)="B",RIGHT(Table1[[#This Row],[Occupational Series]],1)="C"),"0301",RIGHT(Table1[[#This Row],[Occupational Series]],4)))</f>
        <v>0341</v>
      </c>
      <c r="D602" s="50" t="s">
        <v>552</v>
      </c>
      <c r="E602" s="51" t="s">
        <v>553</v>
      </c>
      <c r="F602" s="57">
        <f>ROWS($F$2:F602)</f>
        <v>601</v>
      </c>
      <c r="G602" s="57" t="str">
        <f>IF(ISNUMBER(SEARCH('Position Build'!$N$6,Table1[[#This Row],[Series]])),Table1[[#This Row],[Helper1]],"")</f>
        <v/>
      </c>
      <c r="H602" s="57" t="str">
        <f>IFERROR(SMALL($G$2:$G$4870,ROWS($G$2:G602)),"")</f>
        <v/>
      </c>
    </row>
    <row r="603" spans="1:8" ht="15.75" customHeight="1" thickBot="1" x14ac:dyDescent="0.3">
      <c r="A603" s="50" t="s">
        <v>460</v>
      </c>
      <c r="B603" s="46" t="str">
        <f>Table1[[#This Row],[Series]]&amp;Table1[[#This Row],[Competency Name]]</f>
        <v>0341PROGRAM ANALYSIS</v>
      </c>
      <c r="C603" s="46" t="str">
        <f>IF(RIGHT(Table1[[#This Row],[Occupational Series]],5)="SECCM","SECCM",IF(OR(RIGHT(Table1[[#This Row],[Occupational Series]],1)="A",RIGHT(Table1[[#This Row],[Occupational Series]],1)="B",RIGHT(Table1[[#This Row],[Occupational Series]],1)="C"),"0301",RIGHT(Table1[[#This Row],[Occupational Series]],4)))</f>
        <v>0341</v>
      </c>
      <c r="D603" s="50" t="s">
        <v>558</v>
      </c>
      <c r="E603" s="51" t="s">
        <v>559</v>
      </c>
      <c r="F603" s="57">
        <f>ROWS($F$2:F603)</f>
        <v>602</v>
      </c>
      <c r="G603" s="57" t="str">
        <f>IF(ISNUMBER(SEARCH('Position Build'!$N$6,Table1[[#This Row],[Series]])),Table1[[#This Row],[Helper1]],"")</f>
        <v/>
      </c>
      <c r="H603" s="57" t="str">
        <f>IFERROR(SMALL($G$2:$G$4870,ROWS($G$2:G603)),"")</f>
        <v/>
      </c>
    </row>
    <row r="604" spans="1:8" ht="15.75" thickBot="1" x14ac:dyDescent="0.3">
      <c r="A604" s="53" t="s">
        <v>460</v>
      </c>
      <c r="B604" s="46" t="str">
        <f>Table1[[#This Row],[Series]]&amp;Table1[[#This Row],[Competency Name]]</f>
        <v>0341ADMINISTRATION AND MANAGEMENT</v>
      </c>
      <c r="C604" s="46" t="str">
        <f>IF(RIGHT(Table1[[#This Row],[Occupational Series]],5)="SECCM","SECCM",IF(OR(RIGHT(Table1[[#This Row],[Occupational Series]],1)="A",RIGHT(Table1[[#This Row],[Occupational Series]],1)="B",RIGHT(Table1[[#This Row],[Occupational Series]],1)="C"),"0301",RIGHT(Table1[[#This Row],[Occupational Series]],4)))</f>
        <v>0341</v>
      </c>
      <c r="D604" s="53" t="s">
        <v>560</v>
      </c>
      <c r="E604" s="53" t="s">
        <v>561</v>
      </c>
      <c r="F604" s="57">
        <f>ROWS($F$2:F604)</f>
        <v>603</v>
      </c>
      <c r="G604" s="57" t="str">
        <f>IF(ISNUMBER(SEARCH('Position Build'!$N$6,Table1[[#This Row],[Series]])),Table1[[#This Row],[Helper1]],"")</f>
        <v/>
      </c>
      <c r="H604" s="57" t="str">
        <f>IFERROR(SMALL($G$2:$G$4870,ROWS($G$2:G604)),"")</f>
        <v/>
      </c>
    </row>
    <row r="605" spans="1:8" ht="15.75" thickBot="1" x14ac:dyDescent="0.3">
      <c r="A605" s="45" t="s">
        <v>460</v>
      </c>
      <c r="B605" s="46" t="str">
        <f>Table1[[#This Row],[Series]]&amp;Table1[[#This Row],[Competency Name]]</f>
        <v>0341CONTRACTING/PROCUREMENT</v>
      </c>
      <c r="C605" s="46" t="str">
        <f>IF(RIGHT(Table1[[#This Row],[Occupational Series]],5)="SECCM","SECCM",IF(OR(RIGHT(Table1[[#This Row],[Occupational Series]],1)="A",RIGHT(Table1[[#This Row],[Occupational Series]],1)="B",RIGHT(Table1[[#This Row],[Occupational Series]],1)="C"),"0301",RIGHT(Table1[[#This Row],[Occupational Series]],4)))</f>
        <v>0341</v>
      </c>
      <c r="D605" s="45" t="s">
        <v>563</v>
      </c>
      <c r="E605" s="45" t="s">
        <v>564</v>
      </c>
      <c r="F605" s="57">
        <f>ROWS($F$2:F605)</f>
        <v>604</v>
      </c>
      <c r="G605" s="57" t="str">
        <f>IF(ISNUMBER(SEARCH('Position Build'!$N$6,Table1[[#This Row],[Series]])),Table1[[#This Row],[Helper1]],"")</f>
        <v/>
      </c>
      <c r="H605" s="57" t="str">
        <f>IFERROR(SMALL($G$2:$G$4870,ROWS($G$2:G605)),"")</f>
        <v/>
      </c>
    </row>
    <row r="606" spans="1:8" ht="15.75" customHeight="1" thickBot="1" x14ac:dyDescent="0.3">
      <c r="A606" s="45" t="s">
        <v>460</v>
      </c>
      <c r="B606" s="46" t="str">
        <f>Table1[[#This Row],[Series]]&amp;Table1[[#This Row],[Competency Name]]</f>
        <v>0341FINANCIAL MANAGEMENT SYSTEMS</v>
      </c>
      <c r="C606" s="46" t="str">
        <f>IF(RIGHT(Table1[[#This Row],[Occupational Series]],5)="SECCM","SECCM",IF(OR(RIGHT(Table1[[#This Row],[Occupational Series]],1)="A",RIGHT(Table1[[#This Row],[Occupational Series]],1)="B",RIGHT(Table1[[#This Row],[Occupational Series]],1)="C"),"0301",RIGHT(Table1[[#This Row],[Occupational Series]],4)))</f>
        <v>0341</v>
      </c>
      <c r="D606" s="45" t="s">
        <v>565</v>
      </c>
      <c r="E606" s="45" t="s">
        <v>566</v>
      </c>
      <c r="F606" s="57">
        <f>ROWS($F$2:F606)</f>
        <v>605</v>
      </c>
      <c r="G606" s="57" t="str">
        <f>IF(ISNUMBER(SEARCH('Position Build'!$N$6,Table1[[#This Row],[Series]])),Table1[[#This Row],[Helper1]],"")</f>
        <v/>
      </c>
      <c r="H606" s="57" t="str">
        <f>IFERROR(SMALL($G$2:$G$4870,ROWS($G$2:G606)),"")</f>
        <v/>
      </c>
    </row>
    <row r="607" spans="1:8" ht="39" thickBot="1" x14ac:dyDescent="0.3">
      <c r="A607" s="50" t="s">
        <v>460</v>
      </c>
      <c r="B607" s="46" t="str">
        <f>Table1[[#This Row],[Series]]&amp;Table1[[#This Row],[Competency Name]]</f>
        <v>0341FINANCIAL STEWARDSHIP</v>
      </c>
      <c r="C607" s="46" t="str">
        <f>IF(RIGHT(Table1[[#This Row],[Occupational Series]],5)="SECCM","SECCM",IF(OR(RIGHT(Table1[[#This Row],[Occupational Series]],1)="A",RIGHT(Table1[[#This Row],[Occupational Series]],1)="B",RIGHT(Table1[[#This Row],[Occupational Series]],1)="C"),"0301",RIGHT(Table1[[#This Row],[Occupational Series]],4)))</f>
        <v>0341</v>
      </c>
      <c r="D607" s="50" t="s">
        <v>567</v>
      </c>
      <c r="E607" s="51" t="s">
        <v>568</v>
      </c>
      <c r="F607" s="57">
        <f>ROWS($F$2:F607)</f>
        <v>606</v>
      </c>
      <c r="G607" s="57" t="str">
        <f>IF(ISNUMBER(SEARCH('Position Build'!$N$6,Table1[[#This Row],[Series]])),Table1[[#This Row],[Helper1]],"")</f>
        <v/>
      </c>
      <c r="H607" s="57" t="str">
        <f>IFERROR(SMALL($G$2:$G$4870,ROWS($G$2:G607)),"")</f>
        <v/>
      </c>
    </row>
    <row r="608" spans="1:8" ht="15.75" customHeight="1" thickBot="1" x14ac:dyDescent="0.3">
      <c r="A608" s="45" t="s">
        <v>460</v>
      </c>
      <c r="B608" s="46" t="str">
        <f>Table1[[#This Row],[Series]]&amp;Table1[[#This Row],[Competency Name]]</f>
        <v>0341PERSONNEL AND HUMAN RESOURCES</v>
      </c>
      <c r="C608" s="46" t="str">
        <f>IF(RIGHT(Table1[[#This Row],[Occupational Series]],5)="SECCM","SECCM",IF(OR(RIGHT(Table1[[#This Row],[Occupational Series]],1)="A",RIGHT(Table1[[#This Row],[Occupational Series]],1)="B",RIGHT(Table1[[#This Row],[Occupational Series]],1)="C"),"0301",RIGHT(Table1[[#This Row],[Occupational Series]],4)))</f>
        <v>0341</v>
      </c>
      <c r="D608" s="45" t="s">
        <v>569</v>
      </c>
      <c r="E608" s="45" t="s">
        <v>570</v>
      </c>
      <c r="F608" s="57">
        <f>ROWS($F$2:F608)</f>
        <v>607</v>
      </c>
      <c r="G608" s="57" t="str">
        <f>IF(ISNUMBER(SEARCH('Position Build'!$N$6,Table1[[#This Row],[Series]])),Table1[[#This Row],[Helper1]],"")</f>
        <v/>
      </c>
      <c r="H608" s="57" t="str">
        <f>IFERROR(SMALL($G$2:$G$4870,ROWS($G$2:G608)),"")</f>
        <v/>
      </c>
    </row>
    <row r="609" spans="1:8" ht="39" thickBot="1" x14ac:dyDescent="0.3">
      <c r="A609" s="50" t="s">
        <v>460</v>
      </c>
      <c r="B609" s="46" t="str">
        <f>Table1[[#This Row],[Series]]&amp;Table1[[#This Row],[Competency Name]]</f>
        <v>0341PLANNING AND EVALUATING</v>
      </c>
      <c r="C609" s="46" t="str">
        <f>IF(RIGHT(Table1[[#This Row],[Occupational Series]],5)="SECCM","SECCM",IF(OR(RIGHT(Table1[[#This Row],[Occupational Series]],1)="A",RIGHT(Table1[[#This Row],[Occupational Series]],1)="B",RIGHT(Table1[[#This Row],[Occupational Series]],1)="C"),"0301",RIGHT(Table1[[#This Row],[Occupational Series]],4)))</f>
        <v>0341</v>
      </c>
      <c r="D609" s="50" t="s">
        <v>571</v>
      </c>
      <c r="E609" s="51" t="s">
        <v>572</v>
      </c>
      <c r="F609" s="57">
        <f>ROWS($F$2:F609)</f>
        <v>608</v>
      </c>
      <c r="G609" s="57" t="str">
        <f>IF(ISNUMBER(SEARCH('Position Build'!$N$6,Table1[[#This Row],[Series]])),Table1[[#This Row],[Helper1]],"")</f>
        <v/>
      </c>
      <c r="H609" s="57" t="str">
        <f>IFERROR(SMALL($G$2:$G$4870,ROWS($G$2:G609)),"")</f>
        <v/>
      </c>
    </row>
    <row r="610" spans="1:8" ht="15.75" customHeight="1" thickBot="1" x14ac:dyDescent="0.3">
      <c r="A610" s="50" t="s">
        <v>460</v>
      </c>
      <c r="B610" s="46" t="str">
        <f>Table1[[#This Row],[Series]]&amp;Table1[[#This Row],[Competency Name]]</f>
        <v>0341RESOURCE MANAGEMENT</v>
      </c>
      <c r="C610" s="46" t="str">
        <f>IF(RIGHT(Table1[[#This Row],[Occupational Series]],5)="SECCM","SECCM",IF(OR(RIGHT(Table1[[#This Row],[Occupational Series]],1)="A",RIGHT(Table1[[#This Row],[Occupational Series]],1)="B",RIGHT(Table1[[#This Row],[Occupational Series]],1)="C"),"0301",RIGHT(Table1[[#This Row],[Occupational Series]],4)))</f>
        <v>0341</v>
      </c>
      <c r="D610" s="50" t="s">
        <v>573</v>
      </c>
      <c r="E610" s="51" t="s">
        <v>574</v>
      </c>
      <c r="F610" s="57">
        <f>ROWS($F$2:F610)</f>
        <v>609</v>
      </c>
      <c r="G610" s="57" t="str">
        <f>IF(ISNUMBER(SEARCH('Position Build'!$N$6,Table1[[#This Row],[Series]])),Table1[[#This Row],[Helper1]],"")</f>
        <v/>
      </c>
      <c r="H610" s="57" t="str">
        <f>IFERROR(SMALL($G$2:$G$4870,ROWS($G$2:G610)),"")</f>
        <v/>
      </c>
    </row>
    <row r="611" spans="1:8" ht="64.5" thickBot="1" x14ac:dyDescent="0.3">
      <c r="A611" s="50" t="s">
        <v>460</v>
      </c>
      <c r="B611" s="46" t="str">
        <f>Table1[[#This Row],[Series]]&amp;Table1[[#This Row],[Competency Name]]</f>
        <v>0341SECURITY ADMINISTRATION</v>
      </c>
      <c r="C611" s="46" t="str">
        <f>IF(RIGHT(Table1[[#This Row],[Occupational Series]],5)="SECCM","SECCM",IF(OR(RIGHT(Table1[[#This Row],[Occupational Series]],1)="A",RIGHT(Table1[[#This Row],[Occupational Series]],1)="B",RIGHT(Table1[[#This Row],[Occupational Series]],1)="C"),"0301",RIGHT(Table1[[#This Row],[Occupational Series]],4)))</f>
        <v>0341</v>
      </c>
      <c r="D611" s="50" t="s">
        <v>577</v>
      </c>
      <c r="E611" s="51" t="s">
        <v>578</v>
      </c>
      <c r="F611" s="57">
        <f>ROWS($F$2:F611)</f>
        <v>610</v>
      </c>
      <c r="G611" s="57" t="str">
        <f>IF(ISNUMBER(SEARCH('Position Build'!$N$6,Table1[[#This Row],[Series]])),Table1[[#This Row],[Helper1]],"")</f>
        <v/>
      </c>
      <c r="H611" s="57" t="str">
        <f>IFERROR(SMALL($G$2:$G$4870,ROWS($G$2:G611)),"")</f>
        <v/>
      </c>
    </row>
    <row r="612" spans="1:8" ht="15.75" customHeight="1" thickBot="1" x14ac:dyDescent="0.3">
      <c r="A612" s="50" t="s">
        <v>474</v>
      </c>
      <c r="B612" s="46" t="str">
        <f>Table1[[#This Row],[Series]]&amp;Table1[[#This Row],[Competency Name]]</f>
        <v>0342COMPUTER LITERACY</v>
      </c>
      <c r="C612" s="46" t="str">
        <f>IF(RIGHT(Table1[[#This Row],[Occupational Series]],5)="SECCM","SECCM",IF(OR(RIGHT(Table1[[#This Row],[Occupational Series]],1)="A",RIGHT(Table1[[#This Row],[Occupational Series]],1)="B",RIGHT(Table1[[#This Row],[Occupational Series]],1)="C"),"0301",RIGHT(Table1[[#This Row],[Occupational Series]],4)))</f>
        <v>0342</v>
      </c>
      <c r="D612" s="50" t="s">
        <v>456</v>
      </c>
      <c r="E612" s="51" t="s">
        <v>457</v>
      </c>
      <c r="F612" s="57">
        <f>ROWS($F$2:F612)</f>
        <v>611</v>
      </c>
      <c r="G612" s="57" t="str">
        <f>IF(ISNUMBER(SEARCH('Position Build'!$N$6,Table1[[#This Row],[Series]])),Table1[[#This Row],[Helper1]],"")</f>
        <v/>
      </c>
      <c r="H612" s="57" t="str">
        <f>IFERROR(SMALL($G$2:$G$4870,ROWS($G$2:G612)),"")</f>
        <v/>
      </c>
    </row>
    <row r="613" spans="1:8" ht="39" thickBot="1" x14ac:dyDescent="0.3">
      <c r="A613" s="50" t="s">
        <v>474</v>
      </c>
      <c r="B613" s="46" t="str">
        <f>Table1[[#This Row],[Series]]&amp;Table1[[#This Row],[Competency Name]]</f>
        <v>0342WRITTEN COMMUNICATION</v>
      </c>
      <c r="C613" s="46" t="str">
        <f>IF(RIGHT(Table1[[#This Row],[Occupational Series]],5)="SECCM","SECCM",IF(OR(RIGHT(Table1[[#This Row],[Occupational Series]],1)="A",RIGHT(Table1[[#This Row],[Occupational Series]],1)="B",RIGHT(Table1[[#This Row],[Occupational Series]],1)="C"),"0301",RIGHT(Table1[[#This Row],[Occupational Series]],4)))</f>
        <v>0342</v>
      </c>
      <c r="D613" s="50" t="s">
        <v>507</v>
      </c>
      <c r="E613" s="51" t="s">
        <v>508</v>
      </c>
      <c r="F613" s="57">
        <f>ROWS($F$2:F613)</f>
        <v>612</v>
      </c>
      <c r="G613" s="57" t="str">
        <f>IF(ISNUMBER(SEARCH('Position Build'!$N$6,Table1[[#This Row],[Series]])),Table1[[#This Row],[Helper1]],"")</f>
        <v/>
      </c>
      <c r="H613" s="57" t="str">
        <f>IFERROR(SMALL($G$2:$G$4870,ROWS($G$2:G613)),"")</f>
        <v/>
      </c>
    </row>
    <row r="614" spans="1:8" ht="15.75" customHeight="1" thickBot="1" x14ac:dyDescent="0.3">
      <c r="A614" s="50" t="s">
        <v>474</v>
      </c>
      <c r="B614" s="46" t="str">
        <f>Table1[[#This Row],[Series]]&amp;Table1[[#This Row],[Competency Name]]</f>
        <v>0342ORAL COMMUNICATION</v>
      </c>
      <c r="C614" s="46" t="str">
        <f>IF(RIGHT(Table1[[#This Row],[Occupational Series]],5)="SECCM","SECCM",IF(OR(RIGHT(Table1[[#This Row],[Occupational Series]],1)="A",RIGHT(Table1[[#This Row],[Occupational Series]],1)="B",RIGHT(Table1[[#This Row],[Occupational Series]],1)="C"),"0301",RIGHT(Table1[[#This Row],[Occupational Series]],4)))</f>
        <v>0342</v>
      </c>
      <c r="D614" s="50" t="s">
        <v>537</v>
      </c>
      <c r="E614" s="51" t="s">
        <v>538</v>
      </c>
      <c r="F614" s="57">
        <f>ROWS($F$2:F614)</f>
        <v>613</v>
      </c>
      <c r="G614" s="57" t="str">
        <f>IF(ISNUMBER(SEARCH('Position Build'!$N$6,Table1[[#This Row],[Series]])),Table1[[#This Row],[Helper1]],"")</f>
        <v/>
      </c>
      <c r="H614" s="57" t="str">
        <f>IFERROR(SMALL($G$2:$G$4870,ROWS($G$2:G614)),"")</f>
        <v/>
      </c>
    </row>
    <row r="615" spans="1:8" ht="15.75" thickBot="1" x14ac:dyDescent="0.3">
      <c r="A615" s="45" t="s">
        <v>474</v>
      </c>
      <c r="B615" s="46" t="str">
        <f>Table1[[#This Row],[Series]]&amp;Table1[[#This Row],[Competency Name]]</f>
        <v>0342ADMINISTRATION AND MANAGEMENT</v>
      </c>
      <c r="C615" s="46" t="str">
        <f>IF(RIGHT(Table1[[#This Row],[Occupational Series]],5)="SECCM","SECCM",IF(OR(RIGHT(Table1[[#This Row],[Occupational Series]],1)="A",RIGHT(Table1[[#This Row],[Occupational Series]],1)="B",RIGHT(Table1[[#This Row],[Occupational Series]],1)="C"),"0301",RIGHT(Table1[[#This Row],[Occupational Series]],4)))</f>
        <v>0342</v>
      </c>
      <c r="D615" s="45" t="s">
        <v>560</v>
      </c>
      <c r="E615" s="45" t="s">
        <v>561</v>
      </c>
      <c r="F615" s="57">
        <f>ROWS($F$2:F615)</f>
        <v>614</v>
      </c>
      <c r="G615" s="57" t="str">
        <f>IF(ISNUMBER(SEARCH('Position Build'!$N$6,Table1[[#This Row],[Series]])),Table1[[#This Row],[Helper1]],"")</f>
        <v/>
      </c>
      <c r="H615" s="57" t="str">
        <f>IFERROR(SMALL($G$2:$G$4870,ROWS($G$2:G615)),"")</f>
        <v/>
      </c>
    </row>
    <row r="616" spans="1:8" ht="15.75" customHeight="1" thickBot="1" x14ac:dyDescent="0.3">
      <c r="A616" s="50" t="s">
        <v>474</v>
      </c>
      <c r="B616" s="46" t="str">
        <f>Table1[[#This Row],[Series]]&amp;Table1[[#This Row],[Competency Name]]</f>
        <v>0342MANAGING HUMAN RESOURCES</v>
      </c>
      <c r="C616" s="46" t="str">
        <f>IF(RIGHT(Table1[[#This Row],[Occupational Series]],5)="SECCM","SECCM",IF(OR(RIGHT(Table1[[#This Row],[Occupational Series]],1)="A",RIGHT(Table1[[#This Row],[Occupational Series]],1)="B",RIGHT(Table1[[#This Row],[Occupational Series]],1)="C"),"0301",RIGHT(Table1[[#This Row],[Occupational Series]],4)))</f>
        <v>0342</v>
      </c>
      <c r="D616" s="50" t="s">
        <v>590</v>
      </c>
      <c r="E616" s="51" t="s">
        <v>591</v>
      </c>
      <c r="F616" s="57">
        <f>ROWS($F$2:F616)</f>
        <v>615</v>
      </c>
      <c r="G616" s="57" t="str">
        <f>IF(ISNUMBER(SEARCH('Position Build'!$N$6,Table1[[#This Row],[Series]])),Table1[[#This Row],[Helper1]],"")</f>
        <v/>
      </c>
      <c r="H616" s="57" t="str">
        <f>IFERROR(SMALL($G$2:$G$4870,ROWS($G$2:G616)),"")</f>
        <v/>
      </c>
    </row>
    <row r="617" spans="1:8" ht="39" thickBot="1" x14ac:dyDescent="0.3">
      <c r="A617" s="50" t="s">
        <v>474</v>
      </c>
      <c r="B617" s="46" t="str">
        <f>Table1[[#This Row],[Series]]&amp;Table1[[#This Row],[Competency Name]]</f>
        <v>0342CLERICAL SUPPORT FUNCTIONS</v>
      </c>
      <c r="C617" s="46" t="str">
        <f>IF(RIGHT(Table1[[#This Row],[Occupational Series]],5)="SECCM","SECCM",IF(OR(RIGHT(Table1[[#This Row],[Occupational Series]],1)="A",RIGHT(Table1[[#This Row],[Occupational Series]],1)="B",RIGHT(Table1[[#This Row],[Occupational Series]],1)="C"),"0301",RIGHT(Table1[[#This Row],[Occupational Series]],4)))</f>
        <v>0342</v>
      </c>
      <c r="D617" s="50" t="s">
        <v>993</v>
      </c>
      <c r="E617" s="51" t="s">
        <v>994</v>
      </c>
      <c r="F617" s="57">
        <f>ROWS($F$2:F617)</f>
        <v>616</v>
      </c>
      <c r="G617" s="57" t="str">
        <f>IF(ISNUMBER(SEARCH('Position Build'!$N$6,Table1[[#This Row],[Series]])),Table1[[#This Row],[Helper1]],"")</f>
        <v/>
      </c>
      <c r="H617" s="57" t="str">
        <f>IFERROR(SMALL($G$2:$G$4870,ROWS($G$2:G617)),"")</f>
        <v/>
      </c>
    </row>
    <row r="618" spans="1:8" ht="15.75" customHeight="1" thickBot="1" x14ac:dyDescent="0.3">
      <c r="A618" s="50" t="s">
        <v>474</v>
      </c>
      <c r="B618" s="46" t="str">
        <f>Table1[[#This Row],[Series]]&amp;Table1[[#This Row],[Competency Name]]</f>
        <v>0342TRAVEL MANAGEMENT</v>
      </c>
      <c r="C618" s="46" t="str">
        <f>IF(RIGHT(Table1[[#This Row],[Occupational Series]],5)="SECCM","SECCM",IF(OR(RIGHT(Table1[[#This Row],[Occupational Series]],1)="A",RIGHT(Table1[[#This Row],[Occupational Series]],1)="B",RIGHT(Table1[[#This Row],[Occupational Series]],1)="C"),"0301",RIGHT(Table1[[#This Row],[Occupational Series]],4)))</f>
        <v>0342</v>
      </c>
      <c r="D618" s="50" t="s">
        <v>1193</v>
      </c>
      <c r="E618" s="51" t="s">
        <v>1194</v>
      </c>
      <c r="F618" s="57">
        <f>ROWS($F$2:F618)</f>
        <v>617</v>
      </c>
      <c r="G618" s="57" t="str">
        <f>IF(ISNUMBER(SEARCH('Position Build'!$N$6,Table1[[#This Row],[Series]])),Table1[[#This Row],[Helper1]],"")</f>
        <v/>
      </c>
      <c r="H618" s="57" t="str">
        <f>IFERROR(SMALL($G$2:$G$4870,ROWS($G$2:G618)),"")</f>
        <v/>
      </c>
    </row>
    <row r="619" spans="1:8" ht="39" thickBot="1" x14ac:dyDescent="0.3">
      <c r="A619" s="50" t="s">
        <v>272</v>
      </c>
      <c r="B619" s="46" t="str">
        <f>Table1[[#This Row],[Series]]&amp;Table1[[#This Row],[Competency Name]]</f>
        <v>0343INFLUENCING/NEGOTIATING</v>
      </c>
      <c r="C619" s="46" t="str">
        <f>IF(RIGHT(Table1[[#This Row],[Occupational Series]],5)="SECCM","SECCM",IF(OR(RIGHT(Table1[[#This Row],[Occupational Series]],1)="A",RIGHT(Table1[[#This Row],[Occupational Series]],1)="B",RIGHT(Table1[[#This Row],[Occupational Series]],1)="C"),"0301",RIGHT(Table1[[#This Row],[Occupational Series]],4)))</f>
        <v>0343</v>
      </c>
      <c r="D619" s="50" t="s">
        <v>267</v>
      </c>
      <c r="E619" s="51" t="s">
        <v>268</v>
      </c>
      <c r="F619" s="57">
        <f>ROWS($F$2:F619)</f>
        <v>618</v>
      </c>
      <c r="G619" s="57" t="str">
        <f>IF(ISNUMBER(SEARCH('Position Build'!$N$6,Table1[[#This Row],[Series]])),Table1[[#This Row],[Helper1]],"")</f>
        <v/>
      </c>
      <c r="H619" s="57" t="str">
        <f>IFERROR(SMALL($G$2:$G$4870,ROWS($G$2:G619)),"")</f>
        <v/>
      </c>
    </row>
    <row r="620" spans="1:8" ht="15.75" customHeight="1" thickBot="1" x14ac:dyDescent="0.3">
      <c r="A620" s="50" t="s">
        <v>272</v>
      </c>
      <c r="B620" s="46" t="str">
        <f>Table1[[#This Row],[Series]]&amp;Table1[[#This Row],[Competency Name]]</f>
        <v>0343INFORMATION MANAGEMENT</v>
      </c>
      <c r="C620" s="46" t="str">
        <f>IF(RIGHT(Table1[[#This Row],[Occupational Series]],5)="SECCM","SECCM",IF(OR(RIGHT(Table1[[#This Row],[Occupational Series]],1)="A",RIGHT(Table1[[#This Row],[Occupational Series]],1)="B",RIGHT(Table1[[#This Row],[Occupational Series]],1)="C"),"0301",RIGHT(Table1[[#This Row],[Occupational Series]],4)))</f>
        <v>0343</v>
      </c>
      <c r="D620" s="50" t="s">
        <v>311</v>
      </c>
      <c r="E620" s="51" t="s">
        <v>312</v>
      </c>
      <c r="F620" s="57">
        <f>ROWS($F$2:F620)</f>
        <v>619</v>
      </c>
      <c r="G620" s="57" t="str">
        <f>IF(ISNUMBER(SEARCH('Position Build'!$N$6,Table1[[#This Row],[Series]])),Table1[[#This Row],[Helper1]],"")</f>
        <v/>
      </c>
      <c r="H620" s="57" t="str">
        <f>IFERROR(SMALL($G$2:$G$4870,ROWS($G$2:G620)),"")</f>
        <v/>
      </c>
    </row>
    <row r="621" spans="1:8" ht="26.25" thickBot="1" x14ac:dyDescent="0.3">
      <c r="A621" s="50" t="s">
        <v>272</v>
      </c>
      <c r="B621" s="46" t="str">
        <f>Table1[[#This Row],[Series]]&amp;Table1[[#This Row],[Competency Name]]</f>
        <v>0343COMPUTER LITERACY</v>
      </c>
      <c r="C621" s="46" t="str">
        <f>IF(RIGHT(Table1[[#This Row],[Occupational Series]],5)="SECCM","SECCM",IF(OR(RIGHT(Table1[[#This Row],[Occupational Series]],1)="A",RIGHT(Table1[[#This Row],[Occupational Series]],1)="B",RIGHT(Table1[[#This Row],[Occupational Series]],1)="C"),"0301",RIGHT(Table1[[#This Row],[Occupational Series]],4)))</f>
        <v>0343</v>
      </c>
      <c r="D621" s="50" t="s">
        <v>456</v>
      </c>
      <c r="E621" s="51" t="s">
        <v>457</v>
      </c>
      <c r="F621" s="57">
        <f>ROWS($F$2:F621)</f>
        <v>620</v>
      </c>
      <c r="G621" s="57" t="str">
        <f>IF(ISNUMBER(SEARCH('Position Build'!$N$6,Table1[[#This Row],[Series]])),Table1[[#This Row],[Helper1]],"")</f>
        <v/>
      </c>
      <c r="H621" s="57" t="str">
        <f>IFERROR(SMALL($G$2:$G$4870,ROWS($G$2:G621)),"")</f>
        <v/>
      </c>
    </row>
    <row r="622" spans="1:8" ht="15.75" customHeight="1" thickBot="1" x14ac:dyDescent="0.3">
      <c r="A622" s="45" t="s">
        <v>272</v>
      </c>
      <c r="B622" s="46" t="str">
        <f>Table1[[#This Row],[Series]]&amp;Table1[[#This Row],[Competency Name]]</f>
        <v>0343PARTNERING</v>
      </c>
      <c r="C622" s="46" t="str">
        <f>IF(RIGHT(Table1[[#This Row],[Occupational Series]],5)="SECCM","SECCM",IF(OR(RIGHT(Table1[[#This Row],[Occupational Series]],1)="A",RIGHT(Table1[[#This Row],[Occupational Series]],1)="B",RIGHT(Table1[[#This Row],[Occupational Series]],1)="C"),"0301",RIGHT(Table1[[#This Row],[Occupational Series]],4)))</f>
        <v>0343</v>
      </c>
      <c r="D622" s="45" t="s">
        <v>491</v>
      </c>
      <c r="E622" s="45" t="s">
        <v>492</v>
      </c>
      <c r="F622" s="57">
        <f>ROWS($F$2:F622)</f>
        <v>621</v>
      </c>
      <c r="G622" s="57" t="str">
        <f>IF(ISNUMBER(SEARCH('Position Build'!$N$6,Table1[[#This Row],[Series]])),Table1[[#This Row],[Helper1]],"")</f>
        <v/>
      </c>
      <c r="H622" s="57" t="str">
        <f>IFERROR(SMALL($G$2:$G$4870,ROWS($G$2:G622)),"")</f>
        <v/>
      </c>
    </row>
    <row r="623" spans="1:8" ht="39" thickBot="1" x14ac:dyDescent="0.3">
      <c r="A623" s="50" t="s">
        <v>272</v>
      </c>
      <c r="B623" s="46" t="str">
        <f>Table1[[#This Row],[Series]]&amp;Table1[[#This Row],[Competency Name]]</f>
        <v>0343WRITTEN COMMUNICATION</v>
      </c>
      <c r="C623" s="46" t="str">
        <f>IF(RIGHT(Table1[[#This Row],[Occupational Series]],5)="SECCM","SECCM",IF(OR(RIGHT(Table1[[#This Row],[Occupational Series]],1)="A",RIGHT(Table1[[#This Row],[Occupational Series]],1)="B",RIGHT(Table1[[#This Row],[Occupational Series]],1)="C"),"0301",RIGHT(Table1[[#This Row],[Occupational Series]],4)))</f>
        <v>0343</v>
      </c>
      <c r="D623" s="50" t="s">
        <v>507</v>
      </c>
      <c r="E623" s="51" t="s">
        <v>508</v>
      </c>
      <c r="F623" s="57">
        <f>ROWS($F$2:F623)</f>
        <v>622</v>
      </c>
      <c r="G623" s="57" t="str">
        <f>IF(ISNUMBER(SEARCH('Position Build'!$N$6,Table1[[#This Row],[Series]])),Table1[[#This Row],[Helper1]],"")</f>
        <v/>
      </c>
      <c r="H623" s="57" t="str">
        <f>IFERROR(SMALL($G$2:$G$4870,ROWS($G$2:G623)),"")</f>
        <v/>
      </c>
    </row>
    <row r="624" spans="1:8" ht="15.75" customHeight="1" thickBot="1" x14ac:dyDescent="0.3">
      <c r="A624" s="50" t="s">
        <v>272</v>
      </c>
      <c r="B624" s="46" t="str">
        <f>Table1[[#This Row],[Series]]&amp;Table1[[#This Row],[Competency Name]]</f>
        <v>0343ORAL COMMUNICATION</v>
      </c>
      <c r="C624" s="46" t="str">
        <f>IF(RIGHT(Table1[[#This Row],[Occupational Series]],5)="SECCM","SECCM",IF(OR(RIGHT(Table1[[#This Row],[Occupational Series]],1)="A",RIGHT(Table1[[#This Row],[Occupational Series]],1)="B",RIGHT(Table1[[#This Row],[Occupational Series]],1)="C"),"0301",RIGHT(Table1[[#This Row],[Occupational Series]],4)))</f>
        <v>0343</v>
      </c>
      <c r="D624" s="50" t="s">
        <v>537</v>
      </c>
      <c r="E624" s="51" t="s">
        <v>538</v>
      </c>
      <c r="F624" s="57">
        <f>ROWS($F$2:F624)</f>
        <v>623</v>
      </c>
      <c r="G624" s="57" t="str">
        <f>IF(ISNUMBER(SEARCH('Position Build'!$N$6,Table1[[#This Row],[Series]])),Table1[[#This Row],[Helper1]],"")</f>
        <v/>
      </c>
      <c r="H624" s="57" t="str">
        <f>IFERROR(SMALL($G$2:$G$4870,ROWS($G$2:G624)),"")</f>
        <v/>
      </c>
    </row>
    <row r="625" spans="1:8" ht="64.5" thickBot="1" x14ac:dyDescent="0.3">
      <c r="A625" s="50" t="s">
        <v>272</v>
      </c>
      <c r="B625" s="46" t="str">
        <f>Table1[[#This Row],[Series]]&amp;Table1[[#This Row],[Competency Name]]</f>
        <v>0343ACCOUNTABILITY</v>
      </c>
      <c r="C625" s="46" t="str">
        <f>IF(RIGHT(Table1[[#This Row],[Occupational Series]],5)="SECCM","SECCM",IF(OR(RIGHT(Table1[[#This Row],[Occupational Series]],1)="A",RIGHT(Table1[[#This Row],[Occupational Series]],1)="B",RIGHT(Table1[[#This Row],[Occupational Series]],1)="C"),"0301",RIGHT(Table1[[#This Row],[Occupational Series]],4)))</f>
        <v>0343</v>
      </c>
      <c r="D625" s="50" t="s">
        <v>579</v>
      </c>
      <c r="E625" s="51" t="s">
        <v>580</v>
      </c>
      <c r="F625" s="57">
        <f>ROWS($F$2:F625)</f>
        <v>624</v>
      </c>
      <c r="G625" s="57" t="str">
        <f>IF(ISNUMBER(SEARCH('Position Build'!$N$6,Table1[[#This Row],[Series]])),Table1[[#This Row],[Helper1]],"")</f>
        <v/>
      </c>
      <c r="H625" s="57" t="str">
        <f>IFERROR(SMALL($G$2:$G$4870,ROWS($G$2:G625)),"")</f>
        <v/>
      </c>
    </row>
    <row r="626" spans="1:8" ht="15.75" customHeight="1" thickBot="1" x14ac:dyDescent="0.3">
      <c r="A626" s="50" t="s">
        <v>272</v>
      </c>
      <c r="B626" s="46" t="str">
        <f>Table1[[#This Row],[Series]]&amp;Table1[[#This Row],[Competency Name]]</f>
        <v>0343DEVELOPING OTHERS</v>
      </c>
      <c r="C626" s="46" t="str">
        <f>IF(RIGHT(Table1[[#This Row],[Occupational Series]],5)="SECCM","SECCM",IF(OR(RIGHT(Table1[[#This Row],[Occupational Series]],1)="A",RIGHT(Table1[[#This Row],[Occupational Series]],1)="B",RIGHT(Table1[[#This Row],[Occupational Series]],1)="C"),"0301",RIGHT(Table1[[#This Row],[Occupational Series]],4)))</f>
        <v>0343</v>
      </c>
      <c r="D626" s="50" t="s">
        <v>585</v>
      </c>
      <c r="E626" s="51" t="s">
        <v>586</v>
      </c>
      <c r="F626" s="57">
        <f>ROWS($F$2:F626)</f>
        <v>625</v>
      </c>
      <c r="G626" s="57" t="str">
        <f>IF(ISNUMBER(SEARCH('Position Build'!$N$6,Table1[[#This Row],[Series]])),Table1[[#This Row],[Helper1]],"")</f>
        <v/>
      </c>
      <c r="H626" s="57" t="str">
        <f>IFERROR(SMALL($G$2:$G$4870,ROWS($G$2:G626)),"")</f>
        <v/>
      </c>
    </row>
    <row r="627" spans="1:8" ht="51.75" thickBot="1" x14ac:dyDescent="0.3">
      <c r="A627" s="50" t="s">
        <v>272</v>
      </c>
      <c r="B627" s="46" t="str">
        <f>Table1[[#This Row],[Series]]&amp;Table1[[#This Row],[Competency Name]]</f>
        <v>0343PROBLEM SOLVING</v>
      </c>
      <c r="C627" s="46" t="str">
        <f>IF(RIGHT(Table1[[#This Row],[Occupational Series]],5)="SECCM","SECCM",IF(OR(RIGHT(Table1[[#This Row],[Occupational Series]],1)="A",RIGHT(Table1[[#This Row],[Occupational Series]],1)="B",RIGHT(Table1[[#This Row],[Occupational Series]],1)="C"),"0301",RIGHT(Table1[[#This Row],[Occupational Series]],4)))</f>
        <v>0343</v>
      </c>
      <c r="D627" s="50" t="s">
        <v>596</v>
      </c>
      <c r="E627" s="51" t="s">
        <v>597</v>
      </c>
      <c r="F627" s="57">
        <f>ROWS($F$2:F627)</f>
        <v>626</v>
      </c>
      <c r="G627" s="57" t="str">
        <f>IF(ISNUMBER(SEARCH('Position Build'!$N$6,Table1[[#This Row],[Series]])),Table1[[#This Row],[Helper1]],"")</f>
        <v/>
      </c>
      <c r="H627" s="57" t="str">
        <f>IFERROR(SMALL($G$2:$G$4870,ROWS($G$2:G627)),"")</f>
        <v/>
      </c>
    </row>
    <row r="628" spans="1:8" ht="15.75" customHeight="1" thickBot="1" x14ac:dyDescent="0.3">
      <c r="A628" s="45" t="s">
        <v>272</v>
      </c>
      <c r="B628" s="46" t="str">
        <f>Table1[[#This Row],[Series]]&amp;Table1[[#This Row],[Competency Name]]</f>
        <v>0343STATISTICAL ANALYSIS</v>
      </c>
      <c r="C628" s="46" t="str">
        <f>IF(RIGHT(Table1[[#This Row],[Occupational Series]],5)="SECCM","SECCM",IF(OR(RIGHT(Table1[[#This Row],[Occupational Series]],1)="A",RIGHT(Table1[[#This Row],[Occupational Series]],1)="B",RIGHT(Table1[[#This Row],[Occupational Series]],1)="C"),"0301",RIGHT(Table1[[#This Row],[Occupational Series]],4)))</f>
        <v>0343</v>
      </c>
      <c r="D628" s="45" t="s">
        <v>606</v>
      </c>
      <c r="E628" s="45" t="s">
        <v>607</v>
      </c>
      <c r="F628" s="57">
        <f>ROWS($F$2:F628)</f>
        <v>627</v>
      </c>
      <c r="G628" s="57" t="str">
        <f>IF(ISNUMBER(SEARCH('Position Build'!$N$6,Table1[[#This Row],[Series]])),Table1[[#This Row],[Helper1]],"")</f>
        <v/>
      </c>
      <c r="H628" s="57" t="str">
        <f>IFERROR(SMALL($G$2:$G$4870,ROWS($G$2:G628)),"")</f>
        <v/>
      </c>
    </row>
    <row r="629" spans="1:8" ht="51.75" thickBot="1" x14ac:dyDescent="0.3">
      <c r="A629" s="50" t="s">
        <v>272</v>
      </c>
      <c r="B629" s="46" t="str">
        <f>Table1[[#This Row],[Series]]&amp;Table1[[#This Row],[Competency Name]]</f>
        <v>0343STRATEGIC THINKING</v>
      </c>
      <c r="C629" s="46" t="str">
        <f>IF(RIGHT(Table1[[#This Row],[Occupational Series]],5)="SECCM","SECCM",IF(OR(RIGHT(Table1[[#This Row],[Occupational Series]],1)="A",RIGHT(Table1[[#This Row],[Occupational Series]],1)="B",RIGHT(Table1[[#This Row],[Occupational Series]],1)="C"),"0301",RIGHT(Table1[[#This Row],[Occupational Series]],4)))</f>
        <v>0343</v>
      </c>
      <c r="D629" s="50" t="s">
        <v>826</v>
      </c>
      <c r="E629" s="51" t="s">
        <v>827</v>
      </c>
      <c r="F629" s="57">
        <f>ROWS($F$2:F629)</f>
        <v>628</v>
      </c>
      <c r="G629" s="57" t="str">
        <f>IF(ISNUMBER(SEARCH('Position Build'!$N$6,Table1[[#This Row],[Series]])),Table1[[#This Row],[Helper1]],"")</f>
        <v/>
      </c>
      <c r="H629" s="57" t="str">
        <f>IFERROR(SMALL($G$2:$G$4870,ROWS($G$2:G629)),"")</f>
        <v/>
      </c>
    </row>
    <row r="630" spans="1:8" ht="15.75" customHeight="1" thickBot="1" x14ac:dyDescent="0.3">
      <c r="A630" s="45" t="s">
        <v>272</v>
      </c>
      <c r="B630" s="46" t="str">
        <f>Table1[[#This Row],[Series]]&amp;Table1[[#This Row],[Competency Name]]</f>
        <v>0343TEAM BUILDING</v>
      </c>
      <c r="C630" s="46" t="str">
        <f>IF(RIGHT(Table1[[#This Row],[Occupational Series]],5)="SECCM","SECCM",IF(OR(RIGHT(Table1[[#This Row],[Occupational Series]],1)="A",RIGHT(Table1[[#This Row],[Occupational Series]],1)="B",RIGHT(Table1[[#This Row],[Occupational Series]],1)="C"),"0301",RIGHT(Table1[[#This Row],[Occupational Series]],4)))</f>
        <v>0343</v>
      </c>
      <c r="D630" s="45" t="s">
        <v>828</v>
      </c>
      <c r="E630" s="45" t="s">
        <v>829</v>
      </c>
      <c r="F630" s="57">
        <f>ROWS($F$2:F630)</f>
        <v>629</v>
      </c>
      <c r="G630" s="57" t="str">
        <f>IF(ISNUMBER(SEARCH('Position Build'!$N$6,Table1[[#This Row],[Series]])),Table1[[#This Row],[Helper1]],"")</f>
        <v/>
      </c>
      <c r="H630" s="57" t="str">
        <f>IFERROR(SMALL($G$2:$G$4870,ROWS($G$2:G630)),"")</f>
        <v/>
      </c>
    </row>
    <row r="631" spans="1:8" ht="39" thickBot="1" x14ac:dyDescent="0.3">
      <c r="A631" s="50" t="s">
        <v>272</v>
      </c>
      <c r="B631" s="46" t="str">
        <f>Table1[[#This Row],[Series]]&amp;Table1[[#This Row],[Competency Name]]</f>
        <v>0343ANALYTICAL TECHNIQUES</v>
      </c>
      <c r="C631" s="46" t="str">
        <f>IF(RIGHT(Table1[[#This Row],[Occupational Series]],5)="SECCM","SECCM",IF(OR(RIGHT(Table1[[#This Row],[Occupational Series]],1)="A",RIGHT(Table1[[#This Row],[Occupational Series]],1)="B",RIGHT(Table1[[#This Row],[Occupational Series]],1)="C"),"0301",RIGHT(Table1[[#This Row],[Occupational Series]],4)))</f>
        <v>0343</v>
      </c>
      <c r="D631" s="50" t="s">
        <v>1131</v>
      </c>
      <c r="E631" s="51" t="s">
        <v>1132</v>
      </c>
      <c r="F631" s="57">
        <f>ROWS($F$2:F631)</f>
        <v>630</v>
      </c>
      <c r="G631" s="57" t="str">
        <f>IF(ISNUMBER(SEARCH('Position Build'!$N$6,Table1[[#This Row],[Series]])),Table1[[#This Row],[Helper1]],"")</f>
        <v/>
      </c>
      <c r="H631" s="57" t="str">
        <f>IFERROR(SMALL($G$2:$G$4870,ROWS($G$2:G631)),"")</f>
        <v/>
      </c>
    </row>
    <row r="632" spans="1:8" ht="15.75" customHeight="1" thickBot="1" x14ac:dyDescent="0.3">
      <c r="A632" s="50" t="s">
        <v>272</v>
      </c>
      <c r="B632" s="46" t="str">
        <f>Table1[[#This Row],[Series]]&amp;Table1[[#This Row],[Competency Name]]</f>
        <v>0343REPORTING AND RECOMMENDATIONS</v>
      </c>
      <c r="C632" s="46" t="str">
        <f>IF(RIGHT(Table1[[#This Row],[Occupational Series]],5)="SECCM","SECCM",IF(OR(RIGHT(Table1[[#This Row],[Occupational Series]],1)="A",RIGHT(Table1[[#This Row],[Occupational Series]],1)="B",RIGHT(Table1[[#This Row],[Occupational Series]],1)="C"),"0301",RIGHT(Table1[[#This Row],[Occupational Series]],4)))</f>
        <v>0343</v>
      </c>
      <c r="D632" s="50" t="s">
        <v>1141</v>
      </c>
      <c r="E632" s="51" t="s">
        <v>1142</v>
      </c>
      <c r="F632" s="57">
        <f>ROWS($F$2:F632)</f>
        <v>631</v>
      </c>
      <c r="G632" s="57" t="str">
        <f>IF(ISNUMBER(SEARCH('Position Build'!$N$6,Table1[[#This Row],[Series]])),Table1[[#This Row],[Helper1]],"")</f>
        <v/>
      </c>
      <c r="H632" s="57" t="str">
        <f>IFERROR(SMALL($G$2:$G$4870,ROWS($G$2:G632)),"")</f>
        <v/>
      </c>
    </row>
    <row r="633" spans="1:8" ht="26.25" thickBot="1" x14ac:dyDescent="0.3">
      <c r="A633" s="50" t="s">
        <v>272</v>
      </c>
      <c r="B633" s="46" t="str">
        <f>Table1[[#This Row],[Series]]&amp;Table1[[#This Row],[Competency Name]]</f>
        <v>0343ANALYTICAL CONCEPTS, POLICIES, AND PRINCIPLES</v>
      </c>
      <c r="C633" s="46" t="str">
        <f>IF(RIGHT(Table1[[#This Row],[Occupational Series]],5)="SECCM","SECCM",IF(OR(RIGHT(Table1[[#This Row],[Occupational Series]],1)="A",RIGHT(Table1[[#This Row],[Occupational Series]],1)="B",RIGHT(Table1[[#This Row],[Occupational Series]],1)="C"),"0301",RIGHT(Table1[[#This Row],[Occupational Series]],4)))</f>
        <v>0343</v>
      </c>
      <c r="D633" s="50" t="s">
        <v>1191</v>
      </c>
      <c r="E633" s="51" t="s">
        <v>1192</v>
      </c>
      <c r="F633" s="57">
        <f>ROWS($F$2:F633)</f>
        <v>632</v>
      </c>
      <c r="G633" s="57" t="str">
        <f>IF(ISNUMBER(SEARCH('Position Build'!$N$6,Table1[[#This Row],[Series]])),Table1[[#This Row],[Helper1]],"")</f>
        <v/>
      </c>
      <c r="H633" s="57" t="str">
        <f>IFERROR(SMALL($G$2:$G$4870,ROWS($G$2:G633)),"")</f>
        <v/>
      </c>
    </row>
    <row r="634" spans="1:8" ht="15.75" customHeight="1" thickBot="1" x14ac:dyDescent="0.3">
      <c r="A634" s="50" t="s">
        <v>272</v>
      </c>
      <c r="B634" s="46" t="str">
        <f>Table1[[#This Row],[Series]]&amp;Table1[[#This Row],[Competency Name]]</f>
        <v>0343HUMAN CAPITAL MANAGEMENT</v>
      </c>
      <c r="C634" s="46" t="str">
        <f>IF(RIGHT(Table1[[#This Row],[Occupational Series]],5)="SECCM","SECCM",IF(OR(RIGHT(Table1[[#This Row],[Occupational Series]],1)="A",RIGHT(Table1[[#This Row],[Occupational Series]],1)="B",RIGHT(Table1[[#This Row],[Occupational Series]],1)="C"),"0301",RIGHT(Table1[[#This Row],[Occupational Series]],4)))</f>
        <v>0343</v>
      </c>
      <c r="D634" s="50" t="s">
        <v>1197</v>
      </c>
      <c r="E634" s="51" t="s">
        <v>1198</v>
      </c>
      <c r="F634" s="57">
        <f>ROWS($F$2:F634)</f>
        <v>633</v>
      </c>
      <c r="G634" s="57" t="str">
        <f>IF(ISNUMBER(SEARCH('Position Build'!$N$6,Table1[[#This Row],[Series]])),Table1[[#This Row],[Helper1]],"")</f>
        <v/>
      </c>
      <c r="H634" s="57" t="str">
        <f>IFERROR(SMALL($G$2:$G$4870,ROWS($G$2:G634)),"")</f>
        <v/>
      </c>
    </row>
    <row r="635" spans="1:8" ht="51.75" thickBot="1" x14ac:dyDescent="0.3">
      <c r="A635" s="50" t="s">
        <v>272</v>
      </c>
      <c r="B635" s="46" t="str">
        <f>Table1[[#This Row],[Series]]&amp;Table1[[#This Row],[Competency Name]]</f>
        <v>0343PROCESS IMPROVEMENT</v>
      </c>
      <c r="C635" s="46" t="str">
        <f>IF(RIGHT(Table1[[#This Row],[Occupational Series]],5)="SECCM","SECCM",IF(OR(RIGHT(Table1[[#This Row],[Occupational Series]],1)="A",RIGHT(Table1[[#This Row],[Occupational Series]],1)="B",RIGHT(Table1[[#This Row],[Occupational Series]],1)="C"),"0301",RIGHT(Table1[[#This Row],[Occupational Series]],4)))</f>
        <v>0343</v>
      </c>
      <c r="D635" s="50" t="s">
        <v>1199</v>
      </c>
      <c r="E635" s="51" t="s">
        <v>1200</v>
      </c>
      <c r="F635" s="57">
        <f>ROWS($F$2:F635)</f>
        <v>634</v>
      </c>
      <c r="G635" s="57" t="str">
        <f>IF(ISNUMBER(SEARCH('Position Build'!$N$6,Table1[[#This Row],[Series]])),Table1[[#This Row],[Helper1]],"")</f>
        <v/>
      </c>
      <c r="H635" s="57" t="str">
        <f>IFERROR(SMALL($G$2:$G$4870,ROWS($G$2:G635)),"")</f>
        <v/>
      </c>
    </row>
    <row r="636" spans="1:8" ht="15.75" customHeight="1" thickBot="1" x14ac:dyDescent="0.3">
      <c r="A636" s="50" t="s">
        <v>465</v>
      </c>
      <c r="B636" s="46" t="str">
        <f>Table1[[#This Row],[Series]]&amp;Table1[[#This Row],[Competency Name]]</f>
        <v>0344COMPUTER LITERACY</v>
      </c>
      <c r="C636" s="46" t="str">
        <f>IF(RIGHT(Table1[[#This Row],[Occupational Series]],5)="SECCM","SECCM",IF(OR(RIGHT(Table1[[#This Row],[Occupational Series]],1)="A",RIGHT(Table1[[#This Row],[Occupational Series]],1)="B",RIGHT(Table1[[#This Row],[Occupational Series]],1)="C"),"0301",RIGHT(Table1[[#This Row],[Occupational Series]],4)))</f>
        <v>0344</v>
      </c>
      <c r="D636" s="50" t="s">
        <v>456</v>
      </c>
      <c r="E636" s="51" t="s">
        <v>457</v>
      </c>
      <c r="F636" s="57">
        <f>ROWS($F$2:F636)</f>
        <v>635</v>
      </c>
      <c r="G636" s="57" t="str">
        <f>IF(ISNUMBER(SEARCH('Position Build'!$N$6,Table1[[#This Row],[Series]])),Table1[[#This Row],[Helper1]],"")</f>
        <v/>
      </c>
      <c r="H636" s="57" t="str">
        <f>IFERROR(SMALL($G$2:$G$4870,ROWS($G$2:G636)),"")</f>
        <v/>
      </c>
    </row>
    <row r="637" spans="1:8" ht="15.75" thickBot="1" x14ac:dyDescent="0.3">
      <c r="A637" s="45" t="s">
        <v>465</v>
      </c>
      <c r="B637" s="46" t="str">
        <f>Table1[[#This Row],[Series]]&amp;Table1[[#This Row],[Competency Name]]</f>
        <v>0344PARTNERING</v>
      </c>
      <c r="C637" s="46" t="str">
        <f>IF(RIGHT(Table1[[#This Row],[Occupational Series]],5)="SECCM","SECCM",IF(OR(RIGHT(Table1[[#This Row],[Occupational Series]],1)="A",RIGHT(Table1[[#This Row],[Occupational Series]],1)="B",RIGHT(Table1[[#This Row],[Occupational Series]],1)="C"),"0301",RIGHT(Table1[[#This Row],[Occupational Series]],4)))</f>
        <v>0344</v>
      </c>
      <c r="D637" s="45" t="s">
        <v>491</v>
      </c>
      <c r="E637" s="45" t="s">
        <v>492</v>
      </c>
      <c r="F637" s="57">
        <f>ROWS($F$2:F637)</f>
        <v>636</v>
      </c>
      <c r="G637" s="57" t="str">
        <f>IF(ISNUMBER(SEARCH('Position Build'!$N$6,Table1[[#This Row],[Series]])),Table1[[#This Row],[Helper1]],"")</f>
        <v/>
      </c>
      <c r="H637" s="57" t="str">
        <f>IFERROR(SMALL($G$2:$G$4870,ROWS($G$2:G637)),"")</f>
        <v/>
      </c>
    </row>
    <row r="638" spans="1:8" ht="15.75" customHeight="1" thickBot="1" x14ac:dyDescent="0.3">
      <c r="A638" s="50" t="s">
        <v>465</v>
      </c>
      <c r="B638" s="46" t="str">
        <f>Table1[[#This Row],[Series]]&amp;Table1[[#This Row],[Competency Name]]</f>
        <v>0344WRITTEN COMMUNICATION</v>
      </c>
      <c r="C638" s="46" t="str">
        <f>IF(RIGHT(Table1[[#This Row],[Occupational Series]],5)="SECCM","SECCM",IF(OR(RIGHT(Table1[[#This Row],[Occupational Series]],1)="A",RIGHT(Table1[[#This Row],[Occupational Series]],1)="B",RIGHT(Table1[[#This Row],[Occupational Series]],1)="C"),"0301",RIGHT(Table1[[#This Row],[Occupational Series]],4)))</f>
        <v>0344</v>
      </c>
      <c r="D638" s="50" t="s">
        <v>507</v>
      </c>
      <c r="E638" s="51" t="s">
        <v>508</v>
      </c>
      <c r="F638" s="57">
        <f>ROWS($F$2:F638)</f>
        <v>637</v>
      </c>
      <c r="G638" s="57" t="str">
        <f>IF(ISNUMBER(SEARCH('Position Build'!$N$6,Table1[[#This Row],[Series]])),Table1[[#This Row],[Helper1]],"")</f>
        <v/>
      </c>
      <c r="H638" s="57" t="str">
        <f>IFERROR(SMALL($G$2:$G$4870,ROWS($G$2:G638)),"")</f>
        <v/>
      </c>
    </row>
    <row r="639" spans="1:8" ht="39" thickBot="1" x14ac:dyDescent="0.3">
      <c r="A639" s="50" t="s">
        <v>465</v>
      </c>
      <c r="B639" s="46" t="str">
        <f>Table1[[#This Row],[Series]]&amp;Table1[[#This Row],[Competency Name]]</f>
        <v>0344ORAL COMMUNICATION</v>
      </c>
      <c r="C639" s="46" t="str">
        <f>IF(RIGHT(Table1[[#This Row],[Occupational Series]],5)="SECCM","SECCM",IF(OR(RIGHT(Table1[[#This Row],[Occupational Series]],1)="A",RIGHT(Table1[[#This Row],[Occupational Series]],1)="B",RIGHT(Table1[[#This Row],[Occupational Series]],1)="C"),"0301",RIGHT(Table1[[#This Row],[Occupational Series]],4)))</f>
        <v>0344</v>
      </c>
      <c r="D639" s="50" t="s">
        <v>537</v>
      </c>
      <c r="E639" s="51" t="s">
        <v>538</v>
      </c>
      <c r="F639" s="57">
        <f>ROWS($F$2:F639)</f>
        <v>638</v>
      </c>
      <c r="G639" s="57" t="str">
        <f>IF(ISNUMBER(SEARCH('Position Build'!$N$6,Table1[[#This Row],[Series]])),Table1[[#This Row],[Helper1]],"")</f>
        <v/>
      </c>
      <c r="H639" s="57" t="str">
        <f>IFERROR(SMALL($G$2:$G$4870,ROWS($G$2:G639)),"")</f>
        <v/>
      </c>
    </row>
    <row r="640" spans="1:8" ht="15.75" customHeight="1" thickBot="1" x14ac:dyDescent="0.3">
      <c r="A640" s="50" t="s">
        <v>465</v>
      </c>
      <c r="B640" s="46" t="str">
        <f>Table1[[#This Row],[Series]]&amp;Table1[[#This Row],[Competency Name]]</f>
        <v>0344MANAGEMENT ANALYSIS</v>
      </c>
      <c r="C640" s="46" t="str">
        <f>IF(RIGHT(Table1[[#This Row],[Occupational Series]],5)="SECCM","SECCM",IF(OR(RIGHT(Table1[[#This Row],[Occupational Series]],1)="A",RIGHT(Table1[[#This Row],[Occupational Series]],1)="B",RIGHT(Table1[[#This Row],[Occupational Series]],1)="C"),"0301",RIGHT(Table1[[#This Row],[Occupational Series]],4)))</f>
        <v>0344</v>
      </c>
      <c r="D640" s="50" t="s">
        <v>552</v>
      </c>
      <c r="E640" s="51" t="s">
        <v>553</v>
      </c>
      <c r="F640" s="57">
        <f>ROWS($F$2:F640)</f>
        <v>639</v>
      </c>
      <c r="G640" s="57" t="str">
        <f>IF(ISNUMBER(SEARCH('Position Build'!$N$6,Table1[[#This Row],[Series]])),Table1[[#This Row],[Helper1]],"")</f>
        <v/>
      </c>
      <c r="H640" s="57" t="str">
        <f>IFERROR(SMALL($G$2:$G$4870,ROWS($G$2:G640)),"")</f>
        <v/>
      </c>
    </row>
    <row r="641" spans="1:8" ht="15.75" thickBot="1" x14ac:dyDescent="0.3">
      <c r="A641" s="45" t="s">
        <v>465</v>
      </c>
      <c r="B641" s="46" t="str">
        <f>Table1[[#This Row],[Series]]&amp;Table1[[#This Row],[Competency Name]]</f>
        <v>0344MANAGES AND ORGANIZES INFORMATION</v>
      </c>
      <c r="C641" s="46" t="str">
        <f>IF(RIGHT(Table1[[#This Row],[Occupational Series]],5)="SECCM","SECCM",IF(OR(RIGHT(Table1[[#This Row],[Occupational Series]],1)="A",RIGHT(Table1[[#This Row],[Occupational Series]],1)="B",RIGHT(Table1[[#This Row],[Occupational Series]],1)="C"),"0301",RIGHT(Table1[[#This Row],[Occupational Series]],4)))</f>
        <v>0344</v>
      </c>
      <c r="D641" s="45" t="s">
        <v>554</v>
      </c>
      <c r="E641" s="45" t="s">
        <v>555</v>
      </c>
      <c r="F641" s="57">
        <f>ROWS($F$2:F641)</f>
        <v>640</v>
      </c>
      <c r="G641" s="57" t="str">
        <f>IF(ISNUMBER(SEARCH('Position Build'!$N$6,Table1[[#This Row],[Series]])),Table1[[#This Row],[Helper1]],"")</f>
        <v/>
      </c>
      <c r="H641" s="57" t="str">
        <f>IFERROR(SMALL($G$2:$G$4870,ROWS($G$2:G641)),"")</f>
        <v/>
      </c>
    </row>
    <row r="642" spans="1:8" ht="15.75" customHeight="1" thickBot="1" x14ac:dyDescent="0.3">
      <c r="A642" s="45" t="s">
        <v>465</v>
      </c>
      <c r="B642" s="46" t="str">
        <f>Table1[[#This Row],[Series]]&amp;Table1[[#This Row],[Competency Name]]</f>
        <v>0344MANAGES RESOURCES</v>
      </c>
      <c r="C642" s="46" t="str">
        <f>IF(RIGHT(Table1[[#This Row],[Occupational Series]],5)="SECCM","SECCM",IF(OR(RIGHT(Table1[[#This Row],[Occupational Series]],1)="A",RIGHT(Table1[[#This Row],[Occupational Series]],1)="B",RIGHT(Table1[[#This Row],[Occupational Series]],1)="C"),"0301",RIGHT(Table1[[#This Row],[Occupational Series]],4)))</f>
        <v>0344</v>
      </c>
      <c r="D642" s="45" t="s">
        <v>556</v>
      </c>
      <c r="E642" s="45" t="s">
        <v>557</v>
      </c>
      <c r="F642" s="57">
        <f>ROWS($F$2:F642)</f>
        <v>641</v>
      </c>
      <c r="G642" s="57" t="str">
        <f>IF(ISNUMBER(SEARCH('Position Build'!$N$6,Table1[[#This Row],[Series]])),Table1[[#This Row],[Helper1]],"")</f>
        <v/>
      </c>
      <c r="H642" s="57" t="str">
        <f>IFERROR(SMALL($G$2:$G$4870,ROWS($G$2:G642)),"")</f>
        <v/>
      </c>
    </row>
    <row r="643" spans="1:8" ht="64.5" thickBot="1" x14ac:dyDescent="0.3">
      <c r="A643" s="50" t="s">
        <v>465</v>
      </c>
      <c r="B643" s="46" t="str">
        <f>Table1[[#This Row],[Series]]&amp;Table1[[#This Row],[Competency Name]]</f>
        <v>0344PROGRAM ANALYSIS</v>
      </c>
      <c r="C643" s="46" t="str">
        <f>IF(RIGHT(Table1[[#This Row],[Occupational Series]],5)="SECCM","SECCM",IF(OR(RIGHT(Table1[[#This Row],[Occupational Series]],1)="A",RIGHT(Table1[[#This Row],[Occupational Series]],1)="B",RIGHT(Table1[[#This Row],[Occupational Series]],1)="C"),"0301",RIGHT(Table1[[#This Row],[Occupational Series]],4)))</f>
        <v>0344</v>
      </c>
      <c r="D643" s="50" t="s">
        <v>558</v>
      </c>
      <c r="E643" s="51" t="s">
        <v>559</v>
      </c>
      <c r="F643" s="57">
        <f>ROWS($F$2:F643)</f>
        <v>642</v>
      </c>
      <c r="G643" s="57" t="str">
        <f>IF(ISNUMBER(SEARCH('Position Build'!$N$6,Table1[[#This Row],[Series]])),Table1[[#This Row],[Helper1]],"")</f>
        <v/>
      </c>
      <c r="H643" s="57" t="str">
        <f>IFERROR(SMALL($G$2:$G$4870,ROWS($G$2:G643)),"")</f>
        <v/>
      </c>
    </row>
    <row r="644" spans="1:8" ht="15.75" customHeight="1" thickBot="1" x14ac:dyDescent="0.3">
      <c r="A644" s="50" t="s">
        <v>465</v>
      </c>
      <c r="B644" s="46" t="str">
        <f>Table1[[#This Row],[Series]]&amp;Table1[[#This Row],[Competency Name]]</f>
        <v>0344FINANCIAL STEWARDSHIP</v>
      </c>
      <c r="C644" s="46" t="str">
        <f>IF(RIGHT(Table1[[#This Row],[Occupational Series]],5)="SECCM","SECCM",IF(OR(RIGHT(Table1[[#This Row],[Occupational Series]],1)="A",RIGHT(Table1[[#This Row],[Occupational Series]],1)="B",RIGHT(Table1[[#This Row],[Occupational Series]],1)="C"),"0301",RIGHT(Table1[[#This Row],[Occupational Series]],4)))</f>
        <v>0344</v>
      </c>
      <c r="D644" s="50" t="s">
        <v>567</v>
      </c>
      <c r="E644" s="51" t="s">
        <v>568</v>
      </c>
      <c r="F644" s="57">
        <f>ROWS($F$2:F644)</f>
        <v>643</v>
      </c>
      <c r="G644" s="57" t="str">
        <f>IF(ISNUMBER(SEARCH('Position Build'!$N$6,Table1[[#This Row],[Series]])),Table1[[#This Row],[Helper1]],"")</f>
        <v/>
      </c>
      <c r="H644" s="57" t="str">
        <f>IFERROR(SMALL($G$2:$G$4870,ROWS($G$2:G644)),"")</f>
        <v/>
      </c>
    </row>
    <row r="645" spans="1:8" ht="39" thickBot="1" x14ac:dyDescent="0.3">
      <c r="A645" s="50" t="s">
        <v>300</v>
      </c>
      <c r="B645" s="46" t="str">
        <f>Table1[[#This Row],[Series]]&amp;Table1[[#This Row],[Competency Name]]</f>
        <v>0346INFLUENCING/NEGOTIATING</v>
      </c>
      <c r="C645" s="46" t="str">
        <f>IF(RIGHT(Table1[[#This Row],[Occupational Series]],5)="SECCM","SECCM",IF(OR(RIGHT(Table1[[#This Row],[Occupational Series]],1)="A",RIGHT(Table1[[#This Row],[Occupational Series]],1)="B",RIGHT(Table1[[#This Row],[Occupational Series]],1)="C"),"0301",RIGHT(Table1[[#This Row],[Occupational Series]],4)))</f>
        <v>0346</v>
      </c>
      <c r="D645" s="50" t="s">
        <v>267</v>
      </c>
      <c r="E645" s="51" t="s">
        <v>268</v>
      </c>
      <c r="F645" s="57">
        <f>ROWS($F$2:F645)</f>
        <v>644</v>
      </c>
      <c r="G645" s="57" t="str">
        <f>IF(ISNUMBER(SEARCH('Position Build'!$N$6,Table1[[#This Row],[Series]])),Table1[[#This Row],[Helper1]],"")</f>
        <v/>
      </c>
      <c r="H645" s="57" t="str">
        <f>IFERROR(SMALL($G$2:$G$4870,ROWS($G$2:G645)),"")</f>
        <v/>
      </c>
    </row>
    <row r="646" spans="1:8" ht="15.75" customHeight="1" thickBot="1" x14ac:dyDescent="0.3">
      <c r="A646" s="50" t="s">
        <v>300</v>
      </c>
      <c r="B646" s="46" t="str">
        <f>Table1[[#This Row],[Series]]&amp;Table1[[#This Row],[Competency Name]]</f>
        <v>0346COMPUTER LITERACY</v>
      </c>
      <c r="C646" s="46" t="str">
        <f>IF(RIGHT(Table1[[#This Row],[Occupational Series]],5)="SECCM","SECCM",IF(OR(RIGHT(Table1[[#This Row],[Occupational Series]],1)="A",RIGHT(Table1[[#This Row],[Occupational Series]],1)="B",RIGHT(Table1[[#This Row],[Occupational Series]],1)="C"),"0301",RIGHT(Table1[[#This Row],[Occupational Series]],4)))</f>
        <v>0346</v>
      </c>
      <c r="D646" s="50" t="s">
        <v>456</v>
      </c>
      <c r="E646" s="51" t="s">
        <v>457</v>
      </c>
      <c r="F646" s="57">
        <f>ROWS($F$2:F646)</f>
        <v>645</v>
      </c>
      <c r="G646" s="57" t="str">
        <f>IF(ISNUMBER(SEARCH('Position Build'!$N$6,Table1[[#This Row],[Series]])),Table1[[#This Row],[Helper1]],"")</f>
        <v/>
      </c>
      <c r="H646" s="57" t="str">
        <f>IFERROR(SMALL($G$2:$G$4870,ROWS($G$2:G646)),"")</f>
        <v/>
      </c>
    </row>
    <row r="647" spans="1:8" ht="15.75" thickBot="1" x14ac:dyDescent="0.3">
      <c r="A647" s="45" t="s">
        <v>300</v>
      </c>
      <c r="B647" s="46" t="str">
        <f>Table1[[#This Row],[Series]]&amp;Table1[[#This Row],[Competency Name]]</f>
        <v>0346PARTNERING</v>
      </c>
      <c r="C647" s="46" t="str">
        <f>IF(RIGHT(Table1[[#This Row],[Occupational Series]],5)="SECCM","SECCM",IF(OR(RIGHT(Table1[[#This Row],[Occupational Series]],1)="A",RIGHT(Table1[[#This Row],[Occupational Series]],1)="B",RIGHT(Table1[[#This Row],[Occupational Series]],1)="C"),"0301",RIGHT(Table1[[#This Row],[Occupational Series]],4)))</f>
        <v>0346</v>
      </c>
      <c r="D647" s="45" t="s">
        <v>491</v>
      </c>
      <c r="E647" s="45" t="s">
        <v>492</v>
      </c>
      <c r="F647" s="57">
        <f>ROWS($F$2:F647)</f>
        <v>646</v>
      </c>
      <c r="G647" s="57" t="str">
        <f>IF(ISNUMBER(SEARCH('Position Build'!$N$6,Table1[[#This Row],[Series]])),Table1[[#This Row],[Helper1]],"")</f>
        <v/>
      </c>
      <c r="H647" s="57" t="str">
        <f>IFERROR(SMALL($G$2:$G$4870,ROWS($G$2:G647)),"")</f>
        <v/>
      </c>
    </row>
    <row r="648" spans="1:8" ht="15.75" customHeight="1" thickBot="1" x14ac:dyDescent="0.3">
      <c r="A648" s="50" t="s">
        <v>300</v>
      </c>
      <c r="B648" s="46" t="str">
        <f>Table1[[#This Row],[Series]]&amp;Table1[[#This Row],[Competency Name]]</f>
        <v>0346WRITTEN COMMUNICATION</v>
      </c>
      <c r="C648" s="46" t="str">
        <f>IF(RIGHT(Table1[[#This Row],[Occupational Series]],5)="SECCM","SECCM",IF(OR(RIGHT(Table1[[#This Row],[Occupational Series]],1)="A",RIGHT(Table1[[#This Row],[Occupational Series]],1)="B",RIGHT(Table1[[#This Row],[Occupational Series]],1)="C"),"0301",RIGHT(Table1[[#This Row],[Occupational Series]],4)))</f>
        <v>0346</v>
      </c>
      <c r="D648" s="50" t="s">
        <v>507</v>
      </c>
      <c r="E648" s="51" t="s">
        <v>508</v>
      </c>
      <c r="F648" s="57">
        <f>ROWS($F$2:F648)</f>
        <v>647</v>
      </c>
      <c r="G648" s="57" t="str">
        <f>IF(ISNUMBER(SEARCH('Position Build'!$N$6,Table1[[#This Row],[Series]])),Table1[[#This Row],[Helper1]],"")</f>
        <v/>
      </c>
      <c r="H648" s="57" t="str">
        <f>IFERROR(SMALL($G$2:$G$4870,ROWS($G$2:G648)),"")</f>
        <v/>
      </c>
    </row>
    <row r="649" spans="1:8" ht="39" thickBot="1" x14ac:dyDescent="0.3">
      <c r="A649" s="50" t="s">
        <v>300</v>
      </c>
      <c r="B649" s="46" t="str">
        <f>Table1[[#This Row],[Series]]&amp;Table1[[#This Row],[Competency Name]]</f>
        <v>0346ORAL COMMUNICATION</v>
      </c>
      <c r="C649" s="46" t="str">
        <f>IF(RIGHT(Table1[[#This Row],[Occupational Series]],5)="SECCM","SECCM",IF(OR(RIGHT(Table1[[#This Row],[Occupational Series]],1)="A",RIGHT(Table1[[#This Row],[Occupational Series]],1)="B",RIGHT(Table1[[#This Row],[Occupational Series]],1)="C"),"0301",RIGHT(Table1[[#This Row],[Occupational Series]],4)))</f>
        <v>0346</v>
      </c>
      <c r="D649" s="50" t="s">
        <v>537</v>
      </c>
      <c r="E649" s="51" t="s">
        <v>538</v>
      </c>
      <c r="F649" s="57">
        <f>ROWS($F$2:F649)</f>
        <v>648</v>
      </c>
      <c r="G649" s="57" t="str">
        <f>IF(ISNUMBER(SEARCH('Position Build'!$N$6,Table1[[#This Row],[Series]])),Table1[[#This Row],[Helper1]],"")</f>
        <v/>
      </c>
      <c r="H649" s="57" t="str">
        <f>IFERROR(SMALL($G$2:$G$4870,ROWS($G$2:G649)),"")</f>
        <v/>
      </c>
    </row>
    <row r="650" spans="1:8" ht="15.75" customHeight="1" thickBot="1" x14ac:dyDescent="0.3">
      <c r="A650" s="50" t="s">
        <v>300</v>
      </c>
      <c r="B650" s="46" t="str">
        <f>Table1[[#This Row],[Series]]&amp;Table1[[#This Row],[Competency Name]]</f>
        <v>0346RESOURCE MANAGEMENT</v>
      </c>
      <c r="C650" s="46" t="str">
        <f>IF(RIGHT(Table1[[#This Row],[Occupational Series]],5)="SECCM","SECCM",IF(OR(RIGHT(Table1[[#This Row],[Occupational Series]],1)="A",RIGHT(Table1[[#This Row],[Occupational Series]],1)="B",RIGHT(Table1[[#This Row],[Occupational Series]],1)="C"),"0301",RIGHT(Table1[[#This Row],[Occupational Series]],4)))</f>
        <v>0346</v>
      </c>
      <c r="D650" s="50" t="s">
        <v>573</v>
      </c>
      <c r="E650" s="51" t="s">
        <v>574</v>
      </c>
      <c r="F650" s="57">
        <f>ROWS($F$2:F650)</f>
        <v>649</v>
      </c>
      <c r="G650" s="57" t="str">
        <f>IF(ISNUMBER(SEARCH('Position Build'!$N$6,Table1[[#This Row],[Series]])),Table1[[#This Row],[Helper1]],"")</f>
        <v/>
      </c>
      <c r="H650" s="57" t="str">
        <f>IFERROR(SMALL($G$2:$G$4870,ROWS($G$2:G650)),"")</f>
        <v/>
      </c>
    </row>
    <row r="651" spans="1:8" ht="64.5" thickBot="1" x14ac:dyDescent="0.3">
      <c r="A651" s="50" t="s">
        <v>300</v>
      </c>
      <c r="B651" s="46" t="str">
        <f>Table1[[#This Row],[Series]]&amp;Table1[[#This Row],[Competency Name]]</f>
        <v>0346ACCOUNTABILITY</v>
      </c>
      <c r="C651" s="46" t="str">
        <f>IF(RIGHT(Table1[[#This Row],[Occupational Series]],5)="SECCM","SECCM",IF(OR(RIGHT(Table1[[#This Row],[Occupational Series]],1)="A",RIGHT(Table1[[#This Row],[Occupational Series]],1)="B",RIGHT(Table1[[#This Row],[Occupational Series]],1)="C"),"0301",RIGHT(Table1[[#This Row],[Occupational Series]],4)))</f>
        <v>0346</v>
      </c>
      <c r="D651" s="50" t="s">
        <v>579</v>
      </c>
      <c r="E651" s="51" t="s">
        <v>580</v>
      </c>
      <c r="F651" s="57">
        <f>ROWS($F$2:F651)</f>
        <v>650</v>
      </c>
      <c r="G651" s="57" t="str">
        <f>IF(ISNUMBER(SEARCH('Position Build'!$N$6,Table1[[#This Row],[Series]])),Table1[[#This Row],[Helper1]],"")</f>
        <v/>
      </c>
      <c r="H651" s="57" t="str">
        <f>IFERROR(SMALL($G$2:$G$4870,ROWS($G$2:G651)),"")</f>
        <v/>
      </c>
    </row>
    <row r="652" spans="1:8" ht="15.75" customHeight="1" thickBot="1" x14ac:dyDescent="0.3">
      <c r="A652" s="50" t="s">
        <v>300</v>
      </c>
      <c r="B652" s="46" t="str">
        <f>Table1[[#This Row],[Series]]&amp;Table1[[#This Row],[Competency Name]]</f>
        <v>0346DEVELOPING OTHERS</v>
      </c>
      <c r="C652" s="46" t="str">
        <f>IF(RIGHT(Table1[[#This Row],[Occupational Series]],5)="SECCM","SECCM",IF(OR(RIGHT(Table1[[#This Row],[Occupational Series]],1)="A",RIGHT(Table1[[#This Row],[Occupational Series]],1)="B",RIGHT(Table1[[#This Row],[Occupational Series]],1)="C"),"0301",RIGHT(Table1[[#This Row],[Occupational Series]],4)))</f>
        <v>0346</v>
      </c>
      <c r="D652" s="50" t="s">
        <v>585</v>
      </c>
      <c r="E652" s="51" t="s">
        <v>586</v>
      </c>
      <c r="F652" s="57">
        <f>ROWS($F$2:F652)</f>
        <v>651</v>
      </c>
      <c r="G652" s="57" t="str">
        <f>IF(ISNUMBER(SEARCH('Position Build'!$N$6,Table1[[#This Row],[Series]])),Table1[[#This Row],[Helper1]],"")</f>
        <v/>
      </c>
      <c r="H652" s="57" t="str">
        <f>IFERROR(SMALL($G$2:$G$4870,ROWS($G$2:G652)),"")</f>
        <v/>
      </c>
    </row>
    <row r="653" spans="1:8" ht="39" thickBot="1" x14ac:dyDescent="0.3">
      <c r="A653" s="50" t="s">
        <v>300</v>
      </c>
      <c r="B653" s="46" t="str">
        <f>Table1[[#This Row],[Series]]&amp;Table1[[#This Row],[Competency Name]]</f>
        <v>0346MANAGING HUMAN RESOURCES</v>
      </c>
      <c r="C653" s="46" t="str">
        <f>IF(RIGHT(Table1[[#This Row],[Occupational Series]],5)="SECCM","SECCM",IF(OR(RIGHT(Table1[[#This Row],[Occupational Series]],1)="A",RIGHT(Table1[[#This Row],[Occupational Series]],1)="B",RIGHT(Table1[[#This Row],[Occupational Series]],1)="C"),"0301",RIGHT(Table1[[#This Row],[Occupational Series]],4)))</f>
        <v>0346</v>
      </c>
      <c r="D653" s="50" t="s">
        <v>590</v>
      </c>
      <c r="E653" s="51" t="s">
        <v>591</v>
      </c>
      <c r="F653" s="57">
        <f>ROWS($F$2:F653)</f>
        <v>652</v>
      </c>
      <c r="G653" s="57" t="str">
        <f>IF(ISNUMBER(SEARCH('Position Build'!$N$6,Table1[[#This Row],[Series]])),Table1[[#This Row],[Helper1]],"")</f>
        <v/>
      </c>
      <c r="H653" s="57" t="str">
        <f>IFERROR(SMALL($G$2:$G$4870,ROWS($G$2:G653)),"")</f>
        <v/>
      </c>
    </row>
    <row r="654" spans="1:8" ht="15.75" customHeight="1" thickBot="1" x14ac:dyDescent="0.3">
      <c r="A654" s="50" t="s">
        <v>300</v>
      </c>
      <c r="B654" s="46" t="str">
        <f>Table1[[#This Row],[Series]]&amp;Table1[[#This Row],[Competency Name]]</f>
        <v>0346PROBLEM SOLVING</v>
      </c>
      <c r="C654" s="46" t="str">
        <f>IF(RIGHT(Table1[[#This Row],[Occupational Series]],5)="SECCM","SECCM",IF(OR(RIGHT(Table1[[#This Row],[Occupational Series]],1)="A",RIGHT(Table1[[#This Row],[Occupational Series]],1)="B",RIGHT(Table1[[#This Row],[Occupational Series]],1)="C"),"0301",RIGHT(Table1[[#This Row],[Occupational Series]],4)))</f>
        <v>0346</v>
      </c>
      <c r="D654" s="50" t="s">
        <v>596</v>
      </c>
      <c r="E654" s="51" t="s">
        <v>597</v>
      </c>
      <c r="F654" s="57">
        <f>ROWS($F$2:F654)</f>
        <v>653</v>
      </c>
      <c r="G654" s="57" t="str">
        <f>IF(ISNUMBER(SEARCH('Position Build'!$N$6,Table1[[#This Row],[Series]])),Table1[[#This Row],[Helper1]],"")</f>
        <v/>
      </c>
      <c r="H654" s="57" t="str">
        <f>IFERROR(SMALL($G$2:$G$4870,ROWS($G$2:G654)),"")</f>
        <v/>
      </c>
    </row>
    <row r="655" spans="1:8" ht="39" thickBot="1" x14ac:dyDescent="0.3">
      <c r="A655" s="50" t="s">
        <v>300</v>
      </c>
      <c r="B655" s="46" t="str">
        <f>Table1[[#This Row],[Series]]&amp;Table1[[#This Row],[Competency Name]]</f>
        <v>0346INTEGRATED LOGISTICAL SUPPORT (ILS) PLANNING</v>
      </c>
      <c r="C655" s="46" t="str">
        <f>IF(RIGHT(Table1[[#This Row],[Occupational Series]],5)="SECCM","SECCM",IF(OR(RIGHT(Table1[[#This Row],[Occupational Series]],1)="A",RIGHT(Table1[[#This Row],[Occupational Series]],1)="B",RIGHT(Table1[[#This Row],[Occupational Series]],1)="C"),"0301",RIGHT(Table1[[#This Row],[Occupational Series]],4)))</f>
        <v>0346</v>
      </c>
      <c r="D655" s="50" t="s">
        <v>1041</v>
      </c>
      <c r="E655" s="51" t="s">
        <v>1042</v>
      </c>
      <c r="F655" s="57">
        <f>ROWS($F$2:F655)</f>
        <v>654</v>
      </c>
      <c r="G655" s="57" t="str">
        <f>IF(ISNUMBER(SEARCH('Position Build'!$N$6,Table1[[#This Row],[Series]])),Table1[[#This Row],[Helper1]],"")</f>
        <v/>
      </c>
      <c r="H655" s="57" t="str">
        <f>IFERROR(SMALL($G$2:$G$4870,ROWS($G$2:G655)),"")</f>
        <v/>
      </c>
    </row>
    <row r="656" spans="1:8" ht="15.75" customHeight="1" thickBot="1" x14ac:dyDescent="0.3">
      <c r="A656" s="50" t="s">
        <v>300</v>
      </c>
      <c r="B656" s="46" t="str">
        <f>Table1[[#This Row],[Series]]&amp;Table1[[#This Row],[Competency Name]]</f>
        <v>0346LOGISTICS DESIGN INFLUENCE</v>
      </c>
      <c r="C656" s="46" t="str">
        <f>IF(RIGHT(Table1[[#This Row],[Occupational Series]],5)="SECCM","SECCM",IF(OR(RIGHT(Table1[[#This Row],[Occupational Series]],1)="A",RIGHT(Table1[[#This Row],[Occupational Series]],1)="B",RIGHT(Table1[[#This Row],[Occupational Series]],1)="C"),"0301",RIGHT(Table1[[#This Row],[Occupational Series]],4)))</f>
        <v>0346</v>
      </c>
      <c r="D656" s="50" t="s">
        <v>1043</v>
      </c>
      <c r="E656" s="51" t="s">
        <v>1044</v>
      </c>
      <c r="F656" s="57">
        <f>ROWS($F$2:F656)</f>
        <v>655</v>
      </c>
      <c r="G656" s="57" t="str">
        <f>IF(ISNUMBER(SEARCH('Position Build'!$N$6,Table1[[#This Row],[Series]])),Table1[[#This Row],[Helper1]],"")</f>
        <v/>
      </c>
      <c r="H656" s="57" t="str">
        <f>IFERROR(SMALL($G$2:$G$4870,ROWS($G$2:G656)),"")</f>
        <v/>
      </c>
    </row>
    <row r="657" spans="1:8" ht="51.75" thickBot="1" x14ac:dyDescent="0.3">
      <c r="A657" s="50" t="s">
        <v>300</v>
      </c>
      <c r="B657" s="46" t="str">
        <f>Table1[[#This Row],[Series]]&amp;Table1[[#This Row],[Competency Name]]</f>
        <v>0346PRODUCT SUPPORT AND SUSTAINMENT</v>
      </c>
      <c r="C657" s="46" t="str">
        <f>IF(RIGHT(Table1[[#This Row],[Occupational Series]],5)="SECCM","SECCM",IF(OR(RIGHT(Table1[[#This Row],[Occupational Series]],1)="A",RIGHT(Table1[[#This Row],[Occupational Series]],1)="B",RIGHT(Table1[[#This Row],[Occupational Series]],1)="C"),"0301",RIGHT(Table1[[#This Row],[Occupational Series]],4)))</f>
        <v>0346</v>
      </c>
      <c r="D657" s="50" t="s">
        <v>1045</v>
      </c>
      <c r="E657" s="51" t="s">
        <v>1046</v>
      </c>
      <c r="F657" s="57">
        <f>ROWS($F$2:F657)</f>
        <v>656</v>
      </c>
      <c r="G657" s="57" t="str">
        <f>IF(ISNUMBER(SEARCH('Position Build'!$N$6,Table1[[#This Row],[Series]])),Table1[[#This Row],[Helper1]],"")</f>
        <v/>
      </c>
      <c r="H657" s="57" t="str">
        <f>IFERROR(SMALL($G$2:$G$4870,ROWS($G$2:G657)),"")</f>
        <v/>
      </c>
    </row>
    <row r="658" spans="1:8" ht="15.75" customHeight="1" thickBot="1" x14ac:dyDescent="0.3">
      <c r="A658" s="50" t="s">
        <v>300</v>
      </c>
      <c r="B658" s="46" t="str">
        <f>Table1[[#This Row],[Series]]&amp;Table1[[#This Row],[Competency Name]]</f>
        <v>0346SUPPORTABILITY ANALYSIS</v>
      </c>
      <c r="C658" s="46" t="str">
        <f>IF(RIGHT(Table1[[#This Row],[Occupational Series]],5)="SECCM","SECCM",IF(OR(RIGHT(Table1[[#This Row],[Occupational Series]],1)="A",RIGHT(Table1[[#This Row],[Occupational Series]],1)="B",RIGHT(Table1[[#This Row],[Occupational Series]],1)="C"),"0301",RIGHT(Table1[[#This Row],[Occupational Series]],4)))</f>
        <v>0346</v>
      </c>
      <c r="D658" s="50" t="s">
        <v>1047</v>
      </c>
      <c r="E658" s="51" t="s">
        <v>1048</v>
      </c>
      <c r="F658" s="57">
        <f>ROWS($F$2:F658)</f>
        <v>657</v>
      </c>
      <c r="G658" s="57" t="str">
        <f>IF(ISNUMBER(SEARCH('Position Build'!$N$6,Table1[[#This Row],[Series]])),Table1[[#This Row],[Helper1]],"")</f>
        <v/>
      </c>
      <c r="H658" s="57" t="str">
        <f>IFERROR(SMALL($G$2:$G$4870,ROWS($G$2:G658)),"")</f>
        <v/>
      </c>
    </row>
    <row r="659" spans="1:8" ht="39" thickBot="1" x14ac:dyDescent="0.3">
      <c r="A659" s="50" t="s">
        <v>300</v>
      </c>
      <c r="B659" s="46" t="str">
        <f>Table1[[#This Row],[Series]]&amp;Table1[[#This Row],[Competency Name]]</f>
        <v>0346TECHNICAL/PRODUCT DATA MANAGEMENT</v>
      </c>
      <c r="C659" s="46" t="str">
        <f>IF(RIGHT(Table1[[#This Row],[Occupational Series]],5)="SECCM","SECCM",IF(OR(RIGHT(Table1[[#This Row],[Occupational Series]],1)="A",RIGHT(Table1[[#This Row],[Occupational Series]],1)="B",RIGHT(Table1[[#This Row],[Occupational Series]],1)="C"),"0301",RIGHT(Table1[[#This Row],[Occupational Series]],4)))</f>
        <v>0346</v>
      </c>
      <c r="D659" s="50" t="s">
        <v>1049</v>
      </c>
      <c r="E659" s="51" t="s">
        <v>1050</v>
      </c>
      <c r="F659" s="57">
        <f>ROWS($F$2:F659)</f>
        <v>658</v>
      </c>
      <c r="G659" s="57" t="str">
        <f>IF(ISNUMBER(SEARCH('Position Build'!$N$6,Table1[[#This Row],[Series]])),Table1[[#This Row],[Helper1]],"")</f>
        <v/>
      </c>
      <c r="H659" s="57" t="str">
        <f>IFERROR(SMALL($G$2:$G$4870,ROWS($G$2:G659)),"")</f>
        <v/>
      </c>
    </row>
    <row r="660" spans="1:8" ht="15.75" customHeight="1" thickBot="1" x14ac:dyDescent="0.3">
      <c r="A660" s="50" t="s">
        <v>992</v>
      </c>
      <c r="B660" s="46" t="str">
        <f>Table1[[#This Row],[Series]]&amp;Table1[[#This Row],[Competency Name]]</f>
        <v>0350AUDIO-VISUAL EQUIPMENT OPERATION</v>
      </c>
      <c r="C660" s="46" t="str">
        <f>IF(RIGHT(Table1[[#This Row],[Occupational Series]],5)="SECCM","SECCM",IF(OR(RIGHT(Table1[[#This Row],[Occupational Series]],1)="A",RIGHT(Table1[[#This Row],[Occupational Series]],1)="B",RIGHT(Table1[[#This Row],[Occupational Series]],1)="C"),"0301",RIGHT(Table1[[#This Row],[Occupational Series]],4)))</f>
        <v>0350</v>
      </c>
      <c r="D660" s="50" t="s">
        <v>990</v>
      </c>
      <c r="E660" s="51" t="s">
        <v>991</v>
      </c>
      <c r="F660" s="57">
        <f>ROWS($F$2:F660)</f>
        <v>659</v>
      </c>
      <c r="G660" s="57" t="str">
        <f>IF(ISNUMBER(SEARCH('Position Build'!$N$6,Table1[[#This Row],[Series]])),Table1[[#This Row],[Helper1]],"")</f>
        <v/>
      </c>
      <c r="H660" s="57" t="str">
        <f>IFERROR(SMALL($G$2:$G$4870,ROWS($G$2:G660)),"")</f>
        <v/>
      </c>
    </row>
    <row r="661" spans="1:8" ht="39" thickBot="1" x14ac:dyDescent="0.3">
      <c r="A661" s="50" t="s">
        <v>992</v>
      </c>
      <c r="B661" s="46" t="str">
        <f>Table1[[#This Row],[Series]]&amp;Table1[[#This Row],[Competency Name]]</f>
        <v>0350CLERICAL SUPPORT FUNCTIONS</v>
      </c>
      <c r="C661" s="46" t="str">
        <f>IF(RIGHT(Table1[[#This Row],[Occupational Series]],5)="SECCM","SECCM",IF(OR(RIGHT(Table1[[#This Row],[Occupational Series]],1)="A",RIGHT(Table1[[#This Row],[Occupational Series]],1)="B",RIGHT(Table1[[#This Row],[Occupational Series]],1)="C"),"0301",RIGHT(Table1[[#This Row],[Occupational Series]],4)))</f>
        <v>0350</v>
      </c>
      <c r="D661" s="50" t="s">
        <v>993</v>
      </c>
      <c r="E661" s="51" t="s">
        <v>994</v>
      </c>
      <c r="F661" s="57">
        <f>ROWS($F$2:F661)</f>
        <v>660</v>
      </c>
      <c r="G661" s="57" t="str">
        <f>IF(ISNUMBER(SEARCH('Position Build'!$N$6,Table1[[#This Row],[Series]])),Table1[[#This Row],[Helper1]],"")</f>
        <v/>
      </c>
      <c r="H661" s="57" t="str">
        <f>IFERROR(SMALL($G$2:$G$4870,ROWS($G$2:G661)),"")</f>
        <v/>
      </c>
    </row>
    <row r="662" spans="1:8" ht="15.75" customHeight="1" thickBot="1" x14ac:dyDescent="0.3">
      <c r="A662" s="50" t="s">
        <v>992</v>
      </c>
      <c r="B662" s="46" t="str">
        <f>Table1[[#This Row],[Series]]&amp;Table1[[#This Row],[Competency Name]]</f>
        <v>0350COPIER/DUPLICATING EQUIPMENT OPERATION</v>
      </c>
      <c r="C662" s="46" t="str">
        <f>IF(RIGHT(Table1[[#This Row],[Occupational Series]],5)="SECCM","SECCM",IF(OR(RIGHT(Table1[[#This Row],[Occupational Series]],1)="A",RIGHT(Table1[[#This Row],[Occupational Series]],1)="B",RIGHT(Table1[[#This Row],[Occupational Series]],1)="C"),"0301",RIGHT(Table1[[#This Row],[Occupational Series]],4)))</f>
        <v>0350</v>
      </c>
      <c r="D662" s="50" t="s">
        <v>995</v>
      </c>
      <c r="E662" s="51" t="s">
        <v>996</v>
      </c>
      <c r="F662" s="57">
        <f>ROWS($F$2:F662)</f>
        <v>661</v>
      </c>
      <c r="G662" s="57" t="str">
        <f>IF(ISNUMBER(SEARCH('Position Build'!$N$6,Table1[[#This Row],[Series]])),Table1[[#This Row],[Helper1]],"")</f>
        <v/>
      </c>
      <c r="H662" s="57" t="str">
        <f>IFERROR(SMALL($G$2:$G$4870,ROWS($G$2:G662)),"")</f>
        <v/>
      </c>
    </row>
    <row r="663" spans="1:8" ht="51.75" thickBot="1" x14ac:dyDescent="0.3">
      <c r="A663" s="50" t="s">
        <v>992</v>
      </c>
      <c r="B663" s="46" t="str">
        <f>Table1[[#This Row],[Series]]&amp;Table1[[#This Row],[Competency Name]]</f>
        <v>0350MAIL PROCESSING EQUIPMENT OPERATION</v>
      </c>
      <c r="C663" s="46" t="str">
        <f>IF(RIGHT(Table1[[#This Row],[Occupational Series]],5)="SECCM","SECCM",IF(OR(RIGHT(Table1[[#This Row],[Occupational Series]],1)="A",RIGHT(Table1[[#This Row],[Occupational Series]],1)="B",RIGHT(Table1[[#This Row],[Occupational Series]],1)="C"),"0301",RIGHT(Table1[[#This Row],[Occupational Series]],4)))</f>
        <v>0350</v>
      </c>
      <c r="D663" s="50" t="s">
        <v>997</v>
      </c>
      <c r="E663" s="51" t="s">
        <v>998</v>
      </c>
      <c r="F663" s="57">
        <f>ROWS($F$2:F663)</f>
        <v>662</v>
      </c>
      <c r="G663" s="57" t="str">
        <f>IF(ISNUMBER(SEARCH('Position Build'!$N$6,Table1[[#This Row],[Series]])),Table1[[#This Row],[Helper1]],"")</f>
        <v/>
      </c>
      <c r="H663" s="57" t="str">
        <f>IFERROR(SMALL($G$2:$G$4870,ROWS($G$2:G663)),"")</f>
        <v/>
      </c>
    </row>
    <row r="664" spans="1:8" ht="15.75" customHeight="1" thickBot="1" x14ac:dyDescent="0.3">
      <c r="A664" s="50" t="s">
        <v>992</v>
      </c>
      <c r="B664" s="46" t="str">
        <f>Table1[[#This Row],[Series]]&amp;Table1[[#This Row],[Competency Name]]</f>
        <v>0350PERIPHERAL EQUIPMENT OPERATION</v>
      </c>
      <c r="C664" s="46" t="str">
        <f>IF(RIGHT(Table1[[#This Row],[Occupational Series]],5)="SECCM","SECCM",IF(OR(RIGHT(Table1[[#This Row],[Occupational Series]],1)="A",RIGHT(Table1[[#This Row],[Occupational Series]],1)="B",RIGHT(Table1[[#This Row],[Occupational Series]],1)="C"),"0301",RIGHT(Table1[[#This Row],[Occupational Series]],4)))</f>
        <v>0350</v>
      </c>
      <c r="D664" s="50" t="s">
        <v>999</v>
      </c>
      <c r="E664" s="51" t="s">
        <v>1000</v>
      </c>
      <c r="F664" s="57">
        <f>ROWS($F$2:F664)</f>
        <v>663</v>
      </c>
      <c r="G664" s="57" t="str">
        <f>IF(ISNUMBER(SEARCH('Position Build'!$N$6,Table1[[#This Row],[Series]])),Table1[[#This Row],[Helper1]],"")</f>
        <v/>
      </c>
      <c r="H664" s="57" t="str">
        <f>IFERROR(SMALL($G$2:$G$4870,ROWS($G$2:G664)),"")</f>
        <v/>
      </c>
    </row>
    <row r="665" spans="1:8" ht="39" thickBot="1" x14ac:dyDescent="0.3">
      <c r="A665" s="50" t="s">
        <v>261</v>
      </c>
      <c r="B665" s="46" t="str">
        <f>Table1[[#This Row],[Series]]&amp;Table1[[#This Row],[Competency Name]]</f>
        <v>0361DISCRIMINATION COMPLAINTS</v>
      </c>
      <c r="C665" s="46" t="str">
        <f>IF(RIGHT(Table1[[#This Row],[Occupational Series]],5)="SECCM","SECCM",IF(OR(RIGHT(Table1[[#This Row],[Occupational Series]],1)="A",RIGHT(Table1[[#This Row],[Occupational Series]],1)="B",RIGHT(Table1[[#This Row],[Occupational Series]],1)="C"),"0301",RIGHT(Table1[[#This Row],[Occupational Series]],4)))</f>
        <v>0361</v>
      </c>
      <c r="D665" s="50" t="s">
        <v>262</v>
      </c>
      <c r="E665" s="51" t="s">
        <v>263</v>
      </c>
      <c r="F665" s="57">
        <f>ROWS($F$2:F665)</f>
        <v>664</v>
      </c>
      <c r="G665" s="57" t="str">
        <f>IF(ISNUMBER(SEARCH('Position Build'!$N$6,Table1[[#This Row],[Series]])),Table1[[#This Row],[Helper1]],"")</f>
        <v/>
      </c>
      <c r="H665" s="57" t="str">
        <f>IFERROR(SMALL($G$2:$G$4870,ROWS($G$2:G665)),"")</f>
        <v/>
      </c>
    </row>
    <row r="666" spans="1:8" ht="15.75" customHeight="1" thickBot="1" x14ac:dyDescent="0.3">
      <c r="A666" s="50" t="s">
        <v>261</v>
      </c>
      <c r="B666" s="46" t="str">
        <f>Table1[[#This Row],[Series]]&amp;Table1[[#This Row],[Competency Name]]</f>
        <v>0361EQUAL EMPLOYMENT OPPORTUNITY</v>
      </c>
      <c r="C666" s="46" t="str">
        <f>IF(RIGHT(Table1[[#This Row],[Occupational Series]],5)="SECCM","SECCM",IF(OR(RIGHT(Table1[[#This Row],[Occupational Series]],1)="A",RIGHT(Table1[[#This Row],[Occupational Series]],1)="B",RIGHT(Table1[[#This Row],[Occupational Series]],1)="C"),"0301",RIGHT(Table1[[#This Row],[Occupational Series]],4)))</f>
        <v>0361</v>
      </c>
      <c r="D666" s="50" t="s">
        <v>264</v>
      </c>
      <c r="E666" s="51" t="s">
        <v>265</v>
      </c>
      <c r="F666" s="57">
        <f>ROWS($F$2:F666)</f>
        <v>665</v>
      </c>
      <c r="G666" s="57" t="str">
        <f>IF(ISNUMBER(SEARCH('Position Build'!$N$6,Table1[[#This Row],[Series]])),Table1[[#This Row],[Helper1]],"")</f>
        <v/>
      </c>
      <c r="H666" s="57" t="str">
        <f>IFERROR(SMALL($G$2:$G$4870,ROWS($G$2:G666)),"")</f>
        <v/>
      </c>
    </row>
    <row r="667" spans="1:8" ht="26.25" thickBot="1" x14ac:dyDescent="0.3">
      <c r="A667" s="50" t="s">
        <v>261</v>
      </c>
      <c r="B667" s="46" t="str">
        <f>Table1[[#This Row],[Series]]&amp;Table1[[#This Row],[Competency Name]]</f>
        <v>0361INFORMATION MANAGEMENT</v>
      </c>
      <c r="C667" s="46" t="str">
        <f>IF(RIGHT(Table1[[#This Row],[Occupational Series]],5)="SECCM","SECCM",IF(OR(RIGHT(Table1[[#This Row],[Occupational Series]],1)="A",RIGHT(Table1[[#This Row],[Occupational Series]],1)="B",RIGHT(Table1[[#This Row],[Occupational Series]],1)="C"),"0301",RIGHT(Table1[[#This Row],[Occupational Series]],4)))</f>
        <v>0361</v>
      </c>
      <c r="D667" s="50" t="s">
        <v>311</v>
      </c>
      <c r="E667" s="51" t="s">
        <v>312</v>
      </c>
      <c r="F667" s="57">
        <f>ROWS($F$2:F667)</f>
        <v>666</v>
      </c>
      <c r="G667" s="57" t="str">
        <f>IF(ISNUMBER(SEARCH('Position Build'!$N$6,Table1[[#This Row],[Series]])),Table1[[#This Row],[Helper1]],"")</f>
        <v/>
      </c>
      <c r="H667" s="57" t="str">
        <f>IFERROR(SMALL($G$2:$G$4870,ROWS($G$2:G667)),"")</f>
        <v/>
      </c>
    </row>
    <row r="668" spans="1:8" ht="15.75" customHeight="1" thickBot="1" x14ac:dyDescent="0.3">
      <c r="A668" s="50" t="s">
        <v>261</v>
      </c>
      <c r="B668" s="46" t="str">
        <f>Table1[[#This Row],[Series]]&amp;Table1[[#This Row],[Competency Name]]</f>
        <v>0361COMPUTER LITERACY</v>
      </c>
      <c r="C668" s="46" t="str">
        <f>IF(RIGHT(Table1[[#This Row],[Occupational Series]],5)="SECCM","SECCM",IF(OR(RIGHT(Table1[[#This Row],[Occupational Series]],1)="A",RIGHT(Table1[[#This Row],[Occupational Series]],1)="B",RIGHT(Table1[[#This Row],[Occupational Series]],1)="C"),"0301",RIGHT(Table1[[#This Row],[Occupational Series]],4)))</f>
        <v>0361</v>
      </c>
      <c r="D668" s="50" t="s">
        <v>456</v>
      </c>
      <c r="E668" s="51" t="s">
        <v>457</v>
      </c>
      <c r="F668" s="57">
        <f>ROWS($F$2:F668)</f>
        <v>667</v>
      </c>
      <c r="G668" s="57" t="str">
        <f>IF(ISNUMBER(SEARCH('Position Build'!$N$6,Table1[[#This Row],[Series]])),Table1[[#This Row],[Helper1]],"")</f>
        <v/>
      </c>
      <c r="H668" s="57" t="str">
        <f>IFERROR(SMALL($G$2:$G$4870,ROWS($G$2:G668)),"")</f>
        <v/>
      </c>
    </row>
    <row r="669" spans="1:8" ht="39" thickBot="1" x14ac:dyDescent="0.3">
      <c r="A669" s="50" t="s">
        <v>261</v>
      </c>
      <c r="B669" s="46" t="str">
        <f>Table1[[#This Row],[Series]]&amp;Table1[[#This Row],[Competency Name]]</f>
        <v>0361WRITTEN COMMUNICATION</v>
      </c>
      <c r="C669" s="46" t="str">
        <f>IF(RIGHT(Table1[[#This Row],[Occupational Series]],5)="SECCM","SECCM",IF(OR(RIGHT(Table1[[#This Row],[Occupational Series]],1)="A",RIGHT(Table1[[#This Row],[Occupational Series]],1)="B",RIGHT(Table1[[#This Row],[Occupational Series]],1)="C"),"0301",RIGHT(Table1[[#This Row],[Occupational Series]],4)))</f>
        <v>0361</v>
      </c>
      <c r="D669" s="50" t="s">
        <v>507</v>
      </c>
      <c r="E669" s="51" t="s">
        <v>508</v>
      </c>
      <c r="F669" s="57">
        <f>ROWS($F$2:F669)</f>
        <v>668</v>
      </c>
      <c r="G669" s="57" t="str">
        <f>IF(ISNUMBER(SEARCH('Position Build'!$N$6,Table1[[#This Row],[Series]])),Table1[[#This Row],[Helper1]],"")</f>
        <v/>
      </c>
      <c r="H669" s="57" t="str">
        <f>IFERROR(SMALL($G$2:$G$4870,ROWS($G$2:G669)),"")</f>
        <v/>
      </c>
    </row>
    <row r="670" spans="1:8" ht="15.75" customHeight="1" thickBot="1" x14ac:dyDescent="0.3">
      <c r="A670" s="50" t="s">
        <v>261</v>
      </c>
      <c r="B670" s="46" t="str">
        <f>Table1[[#This Row],[Series]]&amp;Table1[[#This Row],[Competency Name]]</f>
        <v>0361ORAL COMMUNICATION</v>
      </c>
      <c r="C670" s="46" t="str">
        <f>IF(RIGHT(Table1[[#This Row],[Occupational Series]],5)="SECCM","SECCM",IF(OR(RIGHT(Table1[[#This Row],[Occupational Series]],1)="A",RIGHT(Table1[[#This Row],[Occupational Series]],1)="B",RIGHT(Table1[[#This Row],[Occupational Series]],1)="C"),"0301",RIGHT(Table1[[#This Row],[Occupational Series]],4)))</f>
        <v>0361</v>
      </c>
      <c r="D670" s="50" t="s">
        <v>537</v>
      </c>
      <c r="E670" s="51" t="s">
        <v>538</v>
      </c>
      <c r="F670" s="57">
        <f>ROWS($F$2:F670)</f>
        <v>669</v>
      </c>
      <c r="G670" s="57" t="str">
        <f>IF(ISNUMBER(SEARCH('Position Build'!$N$6,Table1[[#This Row],[Series]])),Table1[[#This Row],[Helper1]],"")</f>
        <v/>
      </c>
      <c r="H670" s="57" t="str">
        <f>IFERROR(SMALL($G$2:$G$4870,ROWS($G$2:G670)),"")</f>
        <v/>
      </c>
    </row>
    <row r="671" spans="1:8" ht="39" thickBot="1" x14ac:dyDescent="0.3">
      <c r="A671" s="50" t="s">
        <v>261</v>
      </c>
      <c r="B671" s="46" t="str">
        <f>Table1[[#This Row],[Series]]&amp;Table1[[#This Row],[Competency Name]]</f>
        <v>0361CLERICAL SUPPORT FUNCTIONS</v>
      </c>
      <c r="C671" s="46" t="str">
        <f>IF(RIGHT(Table1[[#This Row],[Occupational Series]],5)="SECCM","SECCM",IF(OR(RIGHT(Table1[[#This Row],[Occupational Series]],1)="A",RIGHT(Table1[[#This Row],[Occupational Series]],1)="B",RIGHT(Table1[[#This Row],[Occupational Series]],1)="C"),"0301",RIGHT(Table1[[#This Row],[Occupational Series]],4)))</f>
        <v>0361</v>
      </c>
      <c r="D671" s="50" t="s">
        <v>993</v>
      </c>
      <c r="E671" s="51" t="s">
        <v>994</v>
      </c>
      <c r="F671" s="57">
        <f>ROWS($F$2:F671)</f>
        <v>670</v>
      </c>
      <c r="G671" s="57" t="str">
        <f>IF(ISNUMBER(SEARCH('Position Build'!$N$6,Table1[[#This Row],[Series]])),Table1[[#This Row],[Helper1]],"")</f>
        <v/>
      </c>
      <c r="H671" s="57" t="str">
        <f>IFERROR(SMALL($G$2:$G$4870,ROWS($G$2:G671)),"")</f>
        <v/>
      </c>
    </row>
    <row r="672" spans="1:8" ht="15.75" customHeight="1" thickBot="1" x14ac:dyDescent="0.3">
      <c r="A672" s="45" t="s">
        <v>261</v>
      </c>
      <c r="B672" s="46" t="str">
        <f>Table1[[#This Row],[Series]]&amp;Table1[[#This Row],[Competency Name]]</f>
        <v>0361CORRESPONDENCE</v>
      </c>
      <c r="C672" s="46" t="str">
        <f>IF(RIGHT(Table1[[#This Row],[Occupational Series]],5)="SECCM","SECCM",IF(OR(RIGHT(Table1[[#This Row],[Occupational Series]],1)="A",RIGHT(Table1[[#This Row],[Occupational Series]],1)="B",RIGHT(Table1[[#This Row],[Occupational Series]],1)="C"),"0301",RIGHT(Table1[[#This Row],[Occupational Series]],4)))</f>
        <v>0361</v>
      </c>
      <c r="D672" s="45" t="s">
        <v>1210</v>
      </c>
      <c r="E672" s="45" t="s">
        <v>1211</v>
      </c>
      <c r="F672" s="57">
        <f>ROWS($F$2:F672)</f>
        <v>671</v>
      </c>
      <c r="G672" s="57" t="str">
        <f>IF(ISNUMBER(SEARCH('Position Build'!$N$6,Table1[[#This Row],[Series]])),Table1[[#This Row],[Helper1]],"")</f>
        <v/>
      </c>
      <c r="H672" s="57" t="str">
        <f>IFERROR(SMALL($G$2:$G$4870,ROWS($G$2:G672)),"")</f>
        <v/>
      </c>
    </row>
    <row r="673" spans="1:8" ht="39" thickBot="1" x14ac:dyDescent="0.3">
      <c r="A673" s="50" t="s">
        <v>539</v>
      </c>
      <c r="B673" s="46" t="str">
        <f>Table1[[#This Row],[Series]]&amp;Table1[[#This Row],[Competency Name]]</f>
        <v>0382ORAL COMMUNICATION</v>
      </c>
      <c r="C673" s="46" t="str">
        <f>IF(RIGHT(Table1[[#This Row],[Occupational Series]],5)="SECCM","SECCM",IF(OR(RIGHT(Table1[[#This Row],[Occupational Series]],1)="A",RIGHT(Table1[[#This Row],[Occupational Series]],1)="B",RIGHT(Table1[[#This Row],[Occupational Series]],1)="C"),"0301",RIGHT(Table1[[#This Row],[Occupational Series]],4)))</f>
        <v>0382</v>
      </c>
      <c r="D673" s="50" t="s">
        <v>537</v>
      </c>
      <c r="E673" s="51" t="s">
        <v>538</v>
      </c>
      <c r="F673" s="57">
        <f>ROWS($F$2:F673)</f>
        <v>672</v>
      </c>
      <c r="G673" s="57" t="str">
        <f>IF(ISNUMBER(SEARCH('Position Build'!$N$6,Table1[[#This Row],[Series]])),Table1[[#This Row],[Helper1]],"")</f>
        <v/>
      </c>
      <c r="H673" s="57" t="str">
        <f>IFERROR(SMALL($G$2:$G$4870,ROWS($G$2:G673)),"")</f>
        <v/>
      </c>
    </row>
    <row r="674" spans="1:8" ht="15.75" customHeight="1" thickBot="1" x14ac:dyDescent="0.3">
      <c r="A674" s="50" t="s">
        <v>539</v>
      </c>
      <c r="B674" s="46" t="str">
        <f>Table1[[#This Row],[Series]]&amp;Table1[[#This Row],[Competency Name]]</f>
        <v>0382CLERICAL SUPPORT FUNCTIONS</v>
      </c>
      <c r="C674" s="46" t="str">
        <f>IF(RIGHT(Table1[[#This Row],[Occupational Series]],5)="SECCM","SECCM",IF(OR(RIGHT(Table1[[#This Row],[Occupational Series]],1)="A",RIGHT(Table1[[#This Row],[Occupational Series]],1)="B",RIGHT(Table1[[#This Row],[Occupational Series]],1)="C"),"0301",RIGHT(Table1[[#This Row],[Occupational Series]],4)))</f>
        <v>0382</v>
      </c>
      <c r="D674" s="50" t="s">
        <v>993</v>
      </c>
      <c r="E674" s="51" t="s">
        <v>994</v>
      </c>
      <c r="F674" s="57">
        <f>ROWS($F$2:F674)</f>
        <v>673</v>
      </c>
      <c r="G674" s="57" t="str">
        <f>IF(ISNUMBER(SEARCH('Position Build'!$N$6,Table1[[#This Row],[Series]])),Table1[[#This Row],[Helper1]],"")</f>
        <v/>
      </c>
      <c r="H674" s="57" t="str">
        <f>IFERROR(SMALL($G$2:$G$4870,ROWS($G$2:G674)),"")</f>
        <v/>
      </c>
    </row>
    <row r="675" spans="1:8" ht="26.25" thickBot="1" x14ac:dyDescent="0.3">
      <c r="A675" s="50" t="s">
        <v>539</v>
      </c>
      <c r="B675" s="46" t="str">
        <f>Table1[[#This Row],[Series]]&amp;Table1[[#This Row],[Competency Name]]</f>
        <v>0382TELEPHONE OPERATIONS</v>
      </c>
      <c r="C675" s="46" t="str">
        <f>IF(RIGHT(Table1[[#This Row],[Occupational Series]],5)="SECCM","SECCM",IF(OR(RIGHT(Table1[[#This Row],[Occupational Series]],1)="A",RIGHT(Table1[[#This Row],[Occupational Series]],1)="B",RIGHT(Table1[[#This Row],[Occupational Series]],1)="C"),"0301",RIGHT(Table1[[#This Row],[Occupational Series]],4)))</f>
        <v>0382</v>
      </c>
      <c r="D675" s="50" t="s">
        <v>1972</v>
      </c>
      <c r="E675" s="51" t="s">
        <v>1973</v>
      </c>
      <c r="F675" s="57">
        <f>ROWS($F$2:F675)</f>
        <v>674</v>
      </c>
      <c r="G675" s="57" t="str">
        <f>IF(ISNUMBER(SEARCH('Position Build'!$N$6,Table1[[#This Row],[Series]])),Table1[[#This Row],[Helper1]],"")</f>
        <v/>
      </c>
      <c r="H675" s="57" t="str">
        <f>IFERROR(SMALL($G$2:$G$4870,ROWS($G$2:G675)),"")</f>
        <v/>
      </c>
    </row>
    <row r="676" spans="1:8" ht="15.75" customHeight="1" thickBot="1" x14ac:dyDescent="0.3">
      <c r="A676" s="45" t="s">
        <v>432</v>
      </c>
      <c r="B676" s="46" t="str">
        <f>Table1[[#This Row],[Series]]&amp;Table1[[#This Row],[Competency Name]]</f>
        <v>0390CUSTOMER SERVICE</v>
      </c>
      <c r="C676" s="46" t="str">
        <f>IF(RIGHT(Table1[[#This Row],[Occupational Series]],5)="SECCM","SECCM",IF(OR(RIGHT(Table1[[#This Row],[Occupational Series]],1)="A",RIGHT(Table1[[#This Row],[Occupational Series]],1)="B",RIGHT(Table1[[#This Row],[Occupational Series]],1)="C"),"0301",RIGHT(Table1[[#This Row],[Occupational Series]],4)))</f>
        <v>0390</v>
      </c>
      <c r="D676" s="45" t="s">
        <v>418</v>
      </c>
      <c r="E676" s="45" t="s">
        <v>419</v>
      </c>
      <c r="F676" s="57">
        <f>ROWS($F$2:F676)</f>
        <v>675</v>
      </c>
      <c r="G676" s="57" t="str">
        <f>IF(ISNUMBER(SEARCH('Position Build'!$N$6,Table1[[#This Row],[Series]])),Table1[[#This Row],[Helper1]],"")</f>
        <v/>
      </c>
      <c r="H676" s="57" t="str">
        <f>IFERROR(SMALL($G$2:$G$4870,ROWS($G$2:G676)),"")</f>
        <v/>
      </c>
    </row>
    <row r="677" spans="1:8" ht="39" thickBot="1" x14ac:dyDescent="0.3">
      <c r="A677" s="50" t="s">
        <v>432</v>
      </c>
      <c r="B677" s="46" t="str">
        <f>Table1[[#This Row],[Series]]&amp;Table1[[#This Row],[Competency Name]]</f>
        <v>0390WRITTEN COMMUNICATION</v>
      </c>
      <c r="C677" s="46" t="str">
        <f>IF(RIGHT(Table1[[#This Row],[Occupational Series]],5)="SECCM","SECCM",IF(OR(RIGHT(Table1[[#This Row],[Occupational Series]],1)="A",RIGHT(Table1[[#This Row],[Occupational Series]],1)="B",RIGHT(Table1[[#This Row],[Occupational Series]],1)="C"),"0301",RIGHT(Table1[[#This Row],[Occupational Series]],4)))</f>
        <v>0390</v>
      </c>
      <c r="D677" s="50" t="s">
        <v>507</v>
      </c>
      <c r="E677" s="51" t="s">
        <v>508</v>
      </c>
      <c r="F677" s="57">
        <f>ROWS($F$2:F677)</f>
        <v>676</v>
      </c>
      <c r="G677" s="57" t="str">
        <f>IF(ISNUMBER(SEARCH('Position Build'!$N$6,Table1[[#This Row],[Series]])),Table1[[#This Row],[Helper1]],"")</f>
        <v/>
      </c>
      <c r="H677" s="57" t="str">
        <f>IFERROR(SMALL($G$2:$G$4870,ROWS($G$2:G677)),"")</f>
        <v/>
      </c>
    </row>
    <row r="678" spans="1:8" ht="15.75" customHeight="1" thickBot="1" x14ac:dyDescent="0.3">
      <c r="A678" s="50" t="s">
        <v>432</v>
      </c>
      <c r="B678" s="46" t="str">
        <f>Table1[[#This Row],[Series]]&amp;Table1[[#This Row],[Competency Name]]</f>
        <v>0390ORAL COMMUNICATION</v>
      </c>
      <c r="C678" s="46" t="str">
        <f>IF(RIGHT(Table1[[#This Row],[Occupational Series]],5)="SECCM","SECCM",IF(OR(RIGHT(Table1[[#This Row],[Occupational Series]],1)="A",RIGHT(Table1[[#This Row],[Occupational Series]],1)="B",RIGHT(Table1[[#This Row],[Occupational Series]],1)="C"),"0301",RIGHT(Table1[[#This Row],[Occupational Series]],4)))</f>
        <v>0390</v>
      </c>
      <c r="D678" s="50" t="s">
        <v>537</v>
      </c>
      <c r="E678" s="51" t="s">
        <v>538</v>
      </c>
      <c r="F678" s="57">
        <f>ROWS($F$2:F678)</f>
        <v>677</v>
      </c>
      <c r="G678" s="57" t="str">
        <f>IF(ISNUMBER(SEARCH('Position Build'!$N$6,Table1[[#This Row],[Series]])),Table1[[#This Row],[Helper1]],"")</f>
        <v/>
      </c>
      <c r="H678" s="57" t="str">
        <f>IFERROR(SMALL($G$2:$G$4870,ROWS($G$2:G678)),"")</f>
        <v/>
      </c>
    </row>
    <row r="679" spans="1:8" ht="51.75" thickBot="1" x14ac:dyDescent="0.3">
      <c r="A679" s="50" t="s">
        <v>432</v>
      </c>
      <c r="B679" s="46" t="str">
        <f>Table1[[#This Row],[Series]]&amp;Table1[[#This Row],[Competency Name]]</f>
        <v>0390PROBLEM SOLVING</v>
      </c>
      <c r="C679" s="46" t="str">
        <f>IF(RIGHT(Table1[[#This Row],[Occupational Series]],5)="SECCM","SECCM",IF(OR(RIGHT(Table1[[#This Row],[Occupational Series]],1)="A",RIGHT(Table1[[#This Row],[Occupational Series]],1)="B",RIGHT(Table1[[#This Row],[Occupational Series]],1)="C"),"0301",RIGHT(Table1[[#This Row],[Occupational Series]],4)))</f>
        <v>0390</v>
      </c>
      <c r="D679" s="50" t="s">
        <v>596</v>
      </c>
      <c r="E679" s="51" t="s">
        <v>597</v>
      </c>
      <c r="F679" s="57">
        <f>ROWS($F$2:F679)</f>
        <v>678</v>
      </c>
      <c r="G679" s="57" t="str">
        <f>IF(ISNUMBER(SEARCH('Position Build'!$N$6,Table1[[#This Row],[Series]])),Table1[[#This Row],[Helper1]],"")</f>
        <v/>
      </c>
      <c r="H679" s="57" t="str">
        <f>IFERROR(SMALL($G$2:$G$4870,ROWS($G$2:G679)),"")</f>
        <v/>
      </c>
    </row>
    <row r="680" spans="1:8" ht="15.75" customHeight="1" thickBot="1" x14ac:dyDescent="0.3">
      <c r="A680" s="50" t="s">
        <v>432</v>
      </c>
      <c r="B680" s="46" t="str">
        <f>Table1[[#This Row],[Series]]&amp;Table1[[#This Row],[Competency Name]]</f>
        <v>0390COMMUNICATIONS SECURITY</v>
      </c>
      <c r="C680" s="46" t="str">
        <f>IF(RIGHT(Table1[[#This Row],[Occupational Series]],5)="SECCM","SECCM",IF(OR(RIGHT(Table1[[#This Row],[Occupational Series]],1)="A",RIGHT(Table1[[#This Row],[Occupational Series]],1)="B",RIGHT(Table1[[#This Row],[Occupational Series]],1)="C"),"0301",RIGHT(Table1[[#This Row],[Occupational Series]],4)))</f>
        <v>0390</v>
      </c>
      <c r="D680" s="50" t="s">
        <v>1161</v>
      </c>
      <c r="E680" s="51" t="s">
        <v>1162</v>
      </c>
      <c r="F680" s="57">
        <f>ROWS($F$2:F680)</f>
        <v>679</v>
      </c>
      <c r="G680" s="57" t="str">
        <f>IF(ISNUMBER(SEARCH('Position Build'!$N$6,Table1[[#This Row],[Series]])),Table1[[#This Row],[Helper1]],"")</f>
        <v/>
      </c>
      <c r="H680" s="57" t="str">
        <f>IFERROR(SMALL($G$2:$G$4870,ROWS($G$2:G680)),"")</f>
        <v/>
      </c>
    </row>
    <row r="681" spans="1:8" ht="15.75" thickBot="1" x14ac:dyDescent="0.3">
      <c r="A681" s="45" t="s">
        <v>432</v>
      </c>
      <c r="B681" s="46" t="str">
        <f>Table1[[#This Row],[Series]]&amp;Table1[[#This Row],[Competency Name]]</f>
        <v>0390TELECOMMUNICATIONS</v>
      </c>
      <c r="C681" s="46" t="str">
        <f>IF(RIGHT(Table1[[#This Row],[Occupational Series]],5)="SECCM","SECCM",IF(OR(RIGHT(Table1[[#This Row],[Occupational Series]],1)="A",RIGHT(Table1[[#This Row],[Occupational Series]],1)="B",RIGHT(Table1[[#This Row],[Occupational Series]],1)="C"),"0301",RIGHT(Table1[[#This Row],[Occupational Series]],4)))</f>
        <v>0390</v>
      </c>
      <c r="D681" s="45" t="s">
        <v>1167</v>
      </c>
      <c r="E681" s="45" t="s">
        <v>1168</v>
      </c>
      <c r="F681" s="57">
        <f>ROWS($F$2:F681)</f>
        <v>680</v>
      </c>
      <c r="G681" s="57" t="str">
        <f>IF(ISNUMBER(SEARCH('Position Build'!$N$6,Table1[[#This Row],[Series]])),Table1[[#This Row],[Helper1]],"")</f>
        <v/>
      </c>
      <c r="H681" s="57" t="str">
        <f>IFERROR(SMALL($G$2:$G$4870,ROWS($G$2:G681)),"")</f>
        <v/>
      </c>
    </row>
    <row r="682" spans="1:8" ht="15.75" customHeight="1" thickBot="1" x14ac:dyDescent="0.3">
      <c r="A682" s="50" t="s">
        <v>353</v>
      </c>
      <c r="B682" s="46" t="str">
        <f>Table1[[#This Row],[Series]]&amp;Table1[[#This Row],[Competency Name]]</f>
        <v>0391INFORMATION MANAGEMENT</v>
      </c>
      <c r="C682" s="46" t="str">
        <f>IF(RIGHT(Table1[[#This Row],[Occupational Series]],5)="SECCM","SECCM",IF(OR(RIGHT(Table1[[#This Row],[Occupational Series]],1)="A",RIGHT(Table1[[#This Row],[Occupational Series]],1)="B",RIGHT(Table1[[#This Row],[Occupational Series]],1)="C"),"0301",RIGHT(Table1[[#This Row],[Occupational Series]],4)))</f>
        <v>0391</v>
      </c>
      <c r="D682" s="50" t="s">
        <v>311</v>
      </c>
      <c r="E682" s="51" t="s">
        <v>312</v>
      </c>
      <c r="F682" s="57">
        <f>ROWS($F$2:F682)</f>
        <v>681</v>
      </c>
      <c r="G682" s="57" t="str">
        <f>IF(ISNUMBER(SEARCH('Position Build'!$N$6,Table1[[#This Row],[Series]])),Table1[[#This Row],[Helper1]],"")</f>
        <v/>
      </c>
      <c r="H682" s="57" t="str">
        <f>IFERROR(SMALL($G$2:$G$4870,ROWS($G$2:G682)),"")</f>
        <v/>
      </c>
    </row>
    <row r="683" spans="1:8" ht="15.75" thickBot="1" x14ac:dyDescent="0.3">
      <c r="A683" s="45" t="s">
        <v>353</v>
      </c>
      <c r="B683" s="46" t="str">
        <f>Table1[[#This Row],[Series]]&amp;Table1[[#This Row],[Competency Name]]</f>
        <v>0391CUSTOMER SERVICE</v>
      </c>
      <c r="C683" s="46" t="str">
        <f>IF(RIGHT(Table1[[#This Row],[Occupational Series]],5)="SECCM","SECCM",IF(OR(RIGHT(Table1[[#This Row],[Occupational Series]],1)="A",RIGHT(Table1[[#This Row],[Occupational Series]],1)="B",RIGHT(Table1[[#This Row],[Occupational Series]],1)="C"),"0301",RIGHT(Table1[[#This Row],[Occupational Series]],4)))</f>
        <v>0391</v>
      </c>
      <c r="D683" s="45" t="s">
        <v>418</v>
      </c>
      <c r="E683" s="45" t="s">
        <v>419</v>
      </c>
      <c r="F683" s="57">
        <f>ROWS($F$2:F683)</f>
        <v>682</v>
      </c>
      <c r="G683" s="57" t="str">
        <f>IF(ISNUMBER(SEARCH('Position Build'!$N$6,Table1[[#This Row],[Series]])),Table1[[#This Row],[Helper1]],"")</f>
        <v/>
      </c>
      <c r="H683" s="57" t="str">
        <f>IFERROR(SMALL($G$2:$G$4870,ROWS($G$2:G683)),"")</f>
        <v/>
      </c>
    </row>
    <row r="684" spans="1:8" ht="15.75" customHeight="1" thickBot="1" x14ac:dyDescent="0.3">
      <c r="A684" s="50" t="s">
        <v>353</v>
      </c>
      <c r="B684" s="46" t="str">
        <f>Table1[[#This Row],[Series]]&amp;Table1[[#This Row],[Competency Name]]</f>
        <v>0391FINANCIAL MANAGEMENT</v>
      </c>
      <c r="C684" s="46" t="str">
        <f>IF(RIGHT(Table1[[#This Row],[Occupational Series]],5)="SECCM","SECCM",IF(OR(RIGHT(Table1[[#This Row],[Occupational Series]],1)="A",RIGHT(Table1[[#This Row],[Occupational Series]],1)="B",RIGHT(Table1[[#This Row],[Occupational Series]],1)="C"),"0301",RIGHT(Table1[[#This Row],[Occupational Series]],4)))</f>
        <v>0391</v>
      </c>
      <c r="D684" s="50" t="s">
        <v>438</v>
      </c>
      <c r="E684" s="51" t="s">
        <v>439</v>
      </c>
      <c r="F684" s="57">
        <f>ROWS($F$2:F684)</f>
        <v>683</v>
      </c>
      <c r="G684" s="57" t="str">
        <f>IF(ISNUMBER(SEARCH('Position Build'!$N$6,Table1[[#This Row],[Series]])),Table1[[#This Row],[Helper1]],"")</f>
        <v/>
      </c>
      <c r="H684" s="57" t="str">
        <f>IFERROR(SMALL($G$2:$G$4870,ROWS($G$2:G684)),"")</f>
        <v/>
      </c>
    </row>
    <row r="685" spans="1:8" ht="26.25" thickBot="1" x14ac:dyDescent="0.3">
      <c r="A685" s="50" t="s">
        <v>353</v>
      </c>
      <c r="B685" s="46" t="str">
        <f>Table1[[#This Row],[Series]]&amp;Table1[[#This Row],[Competency Name]]</f>
        <v>0391COMPUTER LITERACY</v>
      </c>
      <c r="C685" s="46" t="str">
        <f>IF(RIGHT(Table1[[#This Row],[Occupational Series]],5)="SECCM","SECCM",IF(OR(RIGHT(Table1[[#This Row],[Occupational Series]],1)="A",RIGHT(Table1[[#This Row],[Occupational Series]],1)="B",RIGHT(Table1[[#This Row],[Occupational Series]],1)="C"),"0301",RIGHT(Table1[[#This Row],[Occupational Series]],4)))</f>
        <v>0391</v>
      </c>
      <c r="D685" s="50" t="s">
        <v>456</v>
      </c>
      <c r="E685" s="51" t="s">
        <v>457</v>
      </c>
      <c r="F685" s="57">
        <f>ROWS($F$2:F685)</f>
        <v>684</v>
      </c>
      <c r="G685" s="57" t="str">
        <f>IF(ISNUMBER(SEARCH('Position Build'!$N$6,Table1[[#This Row],[Series]])),Table1[[#This Row],[Helper1]],"")</f>
        <v/>
      </c>
      <c r="H685" s="57" t="str">
        <f>IFERROR(SMALL($G$2:$G$4870,ROWS($G$2:G685)),"")</f>
        <v/>
      </c>
    </row>
    <row r="686" spans="1:8" ht="15.75" customHeight="1" thickBot="1" x14ac:dyDescent="0.3">
      <c r="A686" s="45" t="s">
        <v>353</v>
      </c>
      <c r="B686" s="46" t="str">
        <f>Table1[[#This Row],[Series]]&amp;Table1[[#This Row],[Competency Name]]</f>
        <v>0391PARTNERING</v>
      </c>
      <c r="C686" s="46" t="str">
        <f>IF(RIGHT(Table1[[#This Row],[Occupational Series]],5)="SECCM","SECCM",IF(OR(RIGHT(Table1[[#This Row],[Occupational Series]],1)="A",RIGHT(Table1[[#This Row],[Occupational Series]],1)="B",RIGHT(Table1[[#This Row],[Occupational Series]],1)="C"),"0301",RIGHT(Table1[[#This Row],[Occupational Series]],4)))</f>
        <v>0391</v>
      </c>
      <c r="D686" s="45" t="s">
        <v>491</v>
      </c>
      <c r="E686" s="45" t="s">
        <v>492</v>
      </c>
      <c r="F686" s="57">
        <f>ROWS($F$2:F686)</f>
        <v>685</v>
      </c>
      <c r="G686" s="57" t="str">
        <f>IF(ISNUMBER(SEARCH('Position Build'!$N$6,Table1[[#This Row],[Series]])),Table1[[#This Row],[Helper1]],"")</f>
        <v/>
      </c>
      <c r="H686" s="57" t="str">
        <f>IFERROR(SMALL($G$2:$G$4870,ROWS($G$2:G686)),"")</f>
        <v/>
      </c>
    </row>
    <row r="687" spans="1:8" ht="39" thickBot="1" x14ac:dyDescent="0.3">
      <c r="A687" s="50" t="s">
        <v>353</v>
      </c>
      <c r="B687" s="46" t="str">
        <f>Table1[[#This Row],[Series]]&amp;Table1[[#This Row],[Competency Name]]</f>
        <v>0391WRITTEN COMMUNICATION</v>
      </c>
      <c r="C687" s="46" t="str">
        <f>IF(RIGHT(Table1[[#This Row],[Occupational Series]],5)="SECCM","SECCM",IF(OR(RIGHT(Table1[[#This Row],[Occupational Series]],1)="A",RIGHT(Table1[[#This Row],[Occupational Series]],1)="B",RIGHT(Table1[[#This Row],[Occupational Series]],1)="C"),"0301",RIGHT(Table1[[#This Row],[Occupational Series]],4)))</f>
        <v>0391</v>
      </c>
      <c r="D687" s="50" t="s">
        <v>507</v>
      </c>
      <c r="E687" s="51" t="s">
        <v>508</v>
      </c>
      <c r="F687" s="57">
        <f>ROWS($F$2:F687)</f>
        <v>686</v>
      </c>
      <c r="G687" s="57" t="str">
        <f>IF(ISNUMBER(SEARCH('Position Build'!$N$6,Table1[[#This Row],[Series]])),Table1[[#This Row],[Helper1]],"")</f>
        <v/>
      </c>
      <c r="H687" s="57" t="str">
        <f>IFERROR(SMALL($G$2:$G$4870,ROWS($G$2:G687)),"")</f>
        <v/>
      </c>
    </row>
    <row r="688" spans="1:8" ht="15.75" customHeight="1" thickBot="1" x14ac:dyDescent="0.3">
      <c r="A688" s="50" t="s">
        <v>353</v>
      </c>
      <c r="B688" s="46" t="str">
        <f>Table1[[#This Row],[Series]]&amp;Table1[[#This Row],[Competency Name]]</f>
        <v>0391ORAL COMMUNICATION</v>
      </c>
      <c r="C688" s="46" t="str">
        <f>IF(RIGHT(Table1[[#This Row],[Occupational Series]],5)="SECCM","SECCM",IF(OR(RIGHT(Table1[[#This Row],[Occupational Series]],1)="A",RIGHT(Table1[[#This Row],[Occupational Series]],1)="B",RIGHT(Table1[[#This Row],[Occupational Series]],1)="C"),"0301",RIGHT(Table1[[#This Row],[Occupational Series]],4)))</f>
        <v>0391</v>
      </c>
      <c r="D688" s="50" t="s">
        <v>537</v>
      </c>
      <c r="E688" s="51" t="s">
        <v>538</v>
      </c>
      <c r="F688" s="57">
        <f>ROWS($F$2:F688)</f>
        <v>687</v>
      </c>
      <c r="G688" s="57" t="str">
        <f>IF(ISNUMBER(SEARCH('Position Build'!$N$6,Table1[[#This Row],[Series]])),Table1[[#This Row],[Helper1]],"")</f>
        <v/>
      </c>
      <c r="H688" s="57" t="str">
        <f>IFERROR(SMALL($G$2:$G$4870,ROWS($G$2:G688)),"")</f>
        <v/>
      </c>
    </row>
    <row r="689" spans="1:8" ht="15.75" thickBot="1" x14ac:dyDescent="0.3">
      <c r="A689" s="45" t="s">
        <v>353</v>
      </c>
      <c r="B689" s="46" t="str">
        <f>Table1[[#This Row],[Series]]&amp;Table1[[#This Row],[Competency Name]]</f>
        <v>0391CONTRACTING/PROCUREMENT</v>
      </c>
      <c r="C689" s="46" t="str">
        <f>IF(RIGHT(Table1[[#This Row],[Occupational Series]],5)="SECCM","SECCM",IF(OR(RIGHT(Table1[[#This Row],[Occupational Series]],1)="A",RIGHT(Table1[[#This Row],[Occupational Series]],1)="B",RIGHT(Table1[[#This Row],[Occupational Series]],1)="C"),"0301",RIGHT(Table1[[#This Row],[Occupational Series]],4)))</f>
        <v>0391</v>
      </c>
      <c r="D689" s="45" t="s">
        <v>563</v>
      </c>
      <c r="E689" s="45" t="s">
        <v>564</v>
      </c>
      <c r="F689" s="57">
        <f>ROWS($F$2:F689)</f>
        <v>688</v>
      </c>
      <c r="G689" s="57" t="str">
        <f>IF(ISNUMBER(SEARCH('Position Build'!$N$6,Table1[[#This Row],[Series]])),Table1[[#This Row],[Helper1]],"")</f>
        <v/>
      </c>
      <c r="H689" s="57" t="str">
        <f>IFERROR(SMALL($G$2:$G$4870,ROWS($G$2:G689)),"")</f>
        <v/>
      </c>
    </row>
    <row r="690" spans="1:8" ht="15.75" customHeight="1" thickBot="1" x14ac:dyDescent="0.3">
      <c r="A690" s="50" t="s">
        <v>353</v>
      </c>
      <c r="B690" s="46" t="str">
        <f>Table1[[#This Row],[Series]]&amp;Table1[[#This Row],[Competency Name]]</f>
        <v>0391RESOURCE MANAGEMENT</v>
      </c>
      <c r="C690" s="46" t="str">
        <f>IF(RIGHT(Table1[[#This Row],[Occupational Series]],5)="SECCM","SECCM",IF(OR(RIGHT(Table1[[#This Row],[Occupational Series]],1)="A",RIGHT(Table1[[#This Row],[Occupational Series]],1)="B",RIGHT(Table1[[#This Row],[Occupational Series]],1)="C"),"0301",RIGHT(Table1[[#This Row],[Occupational Series]],4)))</f>
        <v>0391</v>
      </c>
      <c r="D690" s="50" t="s">
        <v>573</v>
      </c>
      <c r="E690" s="51" t="s">
        <v>574</v>
      </c>
      <c r="F690" s="57">
        <f>ROWS($F$2:F690)</f>
        <v>689</v>
      </c>
      <c r="G690" s="57" t="str">
        <f>IF(ISNUMBER(SEARCH('Position Build'!$N$6,Table1[[#This Row],[Series]])),Table1[[#This Row],[Helper1]],"")</f>
        <v/>
      </c>
      <c r="H690" s="57" t="str">
        <f>IFERROR(SMALL($G$2:$G$4870,ROWS($G$2:G690)),"")</f>
        <v/>
      </c>
    </row>
    <row r="691" spans="1:8" ht="64.5" thickBot="1" x14ac:dyDescent="0.3">
      <c r="A691" s="50" t="s">
        <v>353</v>
      </c>
      <c r="B691" s="46" t="str">
        <f>Table1[[#This Row],[Series]]&amp;Table1[[#This Row],[Competency Name]]</f>
        <v>0391ACCOUNTABILITY</v>
      </c>
      <c r="C691" s="46" t="str">
        <f>IF(RIGHT(Table1[[#This Row],[Occupational Series]],5)="SECCM","SECCM",IF(OR(RIGHT(Table1[[#This Row],[Occupational Series]],1)="A",RIGHT(Table1[[#This Row],[Occupational Series]],1)="B",RIGHT(Table1[[#This Row],[Occupational Series]],1)="C"),"0301",RIGHT(Table1[[#This Row],[Occupational Series]],4)))</f>
        <v>0391</v>
      </c>
      <c r="D691" s="50" t="s">
        <v>579</v>
      </c>
      <c r="E691" s="51" t="s">
        <v>580</v>
      </c>
      <c r="F691" s="57">
        <f>ROWS($F$2:F691)</f>
        <v>690</v>
      </c>
      <c r="G691" s="57" t="str">
        <f>IF(ISNUMBER(SEARCH('Position Build'!$N$6,Table1[[#This Row],[Series]])),Table1[[#This Row],[Helper1]],"")</f>
        <v/>
      </c>
      <c r="H691" s="57" t="str">
        <f>IFERROR(SMALL($G$2:$G$4870,ROWS($G$2:G691)),"")</f>
        <v/>
      </c>
    </row>
    <row r="692" spans="1:8" ht="15.75" customHeight="1" thickBot="1" x14ac:dyDescent="0.3">
      <c r="A692" s="50" t="s">
        <v>353</v>
      </c>
      <c r="B692" s="46" t="str">
        <f>Table1[[#This Row],[Series]]&amp;Table1[[#This Row],[Competency Name]]</f>
        <v>0391DEVELOPING OTHERS</v>
      </c>
      <c r="C692" s="46" t="str">
        <f>IF(RIGHT(Table1[[#This Row],[Occupational Series]],5)="SECCM","SECCM",IF(OR(RIGHT(Table1[[#This Row],[Occupational Series]],1)="A",RIGHT(Table1[[#This Row],[Occupational Series]],1)="B",RIGHT(Table1[[#This Row],[Occupational Series]],1)="C"),"0301",RIGHT(Table1[[#This Row],[Occupational Series]],4)))</f>
        <v>0391</v>
      </c>
      <c r="D692" s="50" t="s">
        <v>585</v>
      </c>
      <c r="E692" s="51" t="s">
        <v>586</v>
      </c>
      <c r="F692" s="57">
        <f>ROWS($F$2:F692)</f>
        <v>691</v>
      </c>
      <c r="G692" s="57" t="str">
        <f>IF(ISNUMBER(SEARCH('Position Build'!$N$6,Table1[[#This Row],[Series]])),Table1[[#This Row],[Helper1]],"")</f>
        <v/>
      </c>
      <c r="H692" s="57" t="str">
        <f>IFERROR(SMALL($G$2:$G$4870,ROWS($G$2:G692)),"")</f>
        <v/>
      </c>
    </row>
    <row r="693" spans="1:8" ht="39" thickBot="1" x14ac:dyDescent="0.3">
      <c r="A693" s="50" t="s">
        <v>353</v>
      </c>
      <c r="B693" s="46" t="str">
        <f>Table1[[#This Row],[Series]]&amp;Table1[[#This Row],[Competency Name]]</f>
        <v>0391MANAGING HUMAN RESOURCES</v>
      </c>
      <c r="C693" s="46" t="str">
        <f>IF(RIGHT(Table1[[#This Row],[Occupational Series]],5)="SECCM","SECCM",IF(OR(RIGHT(Table1[[#This Row],[Occupational Series]],1)="A",RIGHT(Table1[[#This Row],[Occupational Series]],1)="B",RIGHT(Table1[[#This Row],[Occupational Series]],1)="C"),"0301",RIGHT(Table1[[#This Row],[Occupational Series]],4)))</f>
        <v>0391</v>
      </c>
      <c r="D693" s="50" t="s">
        <v>590</v>
      </c>
      <c r="E693" s="51" t="s">
        <v>591</v>
      </c>
      <c r="F693" s="57">
        <f>ROWS($F$2:F693)</f>
        <v>692</v>
      </c>
      <c r="G693" s="57" t="str">
        <f>IF(ISNUMBER(SEARCH('Position Build'!$N$6,Table1[[#This Row],[Series]])),Table1[[#This Row],[Helper1]],"")</f>
        <v/>
      </c>
      <c r="H693" s="57" t="str">
        <f>IFERROR(SMALL($G$2:$G$4870,ROWS($G$2:G693)),"")</f>
        <v/>
      </c>
    </row>
    <row r="694" spans="1:8" ht="15.75" customHeight="1" thickBot="1" x14ac:dyDescent="0.3">
      <c r="A694" s="50" t="s">
        <v>353</v>
      </c>
      <c r="B694" s="46" t="str">
        <f>Table1[[#This Row],[Series]]&amp;Table1[[#This Row],[Competency Name]]</f>
        <v>0391PROBLEM SOLVING</v>
      </c>
      <c r="C694" s="46" t="str">
        <f>IF(RIGHT(Table1[[#This Row],[Occupational Series]],5)="SECCM","SECCM",IF(OR(RIGHT(Table1[[#This Row],[Occupational Series]],1)="A",RIGHT(Table1[[#This Row],[Occupational Series]],1)="B",RIGHT(Table1[[#This Row],[Occupational Series]],1)="C"),"0301",RIGHT(Table1[[#This Row],[Occupational Series]],4)))</f>
        <v>0391</v>
      </c>
      <c r="D694" s="50" t="s">
        <v>596</v>
      </c>
      <c r="E694" s="51" t="s">
        <v>597</v>
      </c>
      <c r="F694" s="57">
        <f>ROWS($F$2:F694)</f>
        <v>693</v>
      </c>
      <c r="G694" s="57" t="str">
        <f>IF(ISNUMBER(SEARCH('Position Build'!$N$6,Table1[[#This Row],[Series]])),Table1[[#This Row],[Helper1]],"")</f>
        <v/>
      </c>
      <c r="H694" s="57" t="str">
        <f>IFERROR(SMALL($G$2:$G$4870,ROWS($G$2:G694)),"")</f>
        <v/>
      </c>
    </row>
    <row r="695" spans="1:8" ht="15.75" thickBot="1" x14ac:dyDescent="0.3">
      <c r="A695" s="45" t="s">
        <v>353</v>
      </c>
      <c r="B695" s="46" t="str">
        <f>Table1[[#This Row],[Series]]&amp;Table1[[#This Row],[Competency Name]]</f>
        <v>0391NETWORK MANAGEMENT</v>
      </c>
      <c r="C695" s="46" t="str">
        <f>IF(RIGHT(Table1[[#This Row],[Occupational Series]],5)="SECCM","SECCM",IF(OR(RIGHT(Table1[[#This Row],[Occupational Series]],1)="A",RIGHT(Table1[[#This Row],[Occupational Series]],1)="B",RIGHT(Table1[[#This Row],[Occupational Series]],1)="C"),"0301",RIGHT(Table1[[#This Row],[Occupational Series]],4)))</f>
        <v>0391</v>
      </c>
      <c r="D695" s="45" t="s">
        <v>787</v>
      </c>
      <c r="E695" s="45" t="s">
        <v>788</v>
      </c>
      <c r="F695" s="57">
        <f>ROWS($F$2:F695)</f>
        <v>694</v>
      </c>
      <c r="G695" s="57" t="str">
        <f>IF(ISNUMBER(SEARCH('Position Build'!$N$6,Table1[[#This Row],[Series]])),Table1[[#This Row],[Helper1]],"")</f>
        <v/>
      </c>
      <c r="H695" s="57" t="str">
        <f>IFERROR(SMALL($G$2:$G$4870,ROWS($G$2:G695)),"")</f>
        <v/>
      </c>
    </row>
    <row r="696" spans="1:8" ht="15.75" customHeight="1" thickBot="1" x14ac:dyDescent="0.3">
      <c r="A696" s="50" t="s">
        <v>353</v>
      </c>
      <c r="B696" s="46" t="str">
        <f>Table1[[#This Row],[Series]]&amp;Table1[[#This Row],[Competency Name]]</f>
        <v>0391REQUIREMENTS ANALYSIS</v>
      </c>
      <c r="C696" s="46" t="str">
        <f>IF(RIGHT(Table1[[#This Row],[Occupational Series]],5)="SECCM","SECCM",IF(OR(RIGHT(Table1[[#This Row],[Occupational Series]],1)="A",RIGHT(Table1[[#This Row],[Occupational Series]],1)="B",RIGHT(Table1[[#This Row],[Occupational Series]],1)="C"),"0301",RIGHT(Table1[[#This Row],[Occupational Series]],4)))</f>
        <v>0391</v>
      </c>
      <c r="D696" s="50" t="s">
        <v>838</v>
      </c>
      <c r="E696" s="51" t="s">
        <v>839</v>
      </c>
      <c r="F696" s="57">
        <f>ROWS($F$2:F696)</f>
        <v>695</v>
      </c>
      <c r="G696" s="57" t="str">
        <f>IF(ISNUMBER(SEARCH('Position Build'!$N$6,Table1[[#This Row],[Series]])),Table1[[#This Row],[Helper1]],"")</f>
        <v/>
      </c>
      <c r="H696" s="57" t="str">
        <f>IFERROR(SMALL($G$2:$G$4870,ROWS($G$2:G696)),"")</f>
        <v/>
      </c>
    </row>
    <row r="697" spans="1:8" ht="15.75" thickBot="1" x14ac:dyDescent="0.3">
      <c r="A697" s="45" t="s">
        <v>353</v>
      </c>
      <c r="B697" s="46" t="str">
        <f>Table1[[#This Row],[Series]]&amp;Table1[[#This Row],[Competency Name]]</f>
        <v>0391RULEMAKING AND REGULATION</v>
      </c>
      <c r="C697" s="46" t="str">
        <f>IF(RIGHT(Table1[[#This Row],[Occupational Series]],5)="SECCM","SECCM",IF(OR(RIGHT(Table1[[#This Row],[Occupational Series]],1)="A",RIGHT(Table1[[#This Row],[Occupational Series]],1)="B",RIGHT(Table1[[#This Row],[Occupational Series]],1)="C"),"0301",RIGHT(Table1[[#This Row],[Occupational Series]],4)))</f>
        <v>0391</v>
      </c>
      <c r="D697" s="45" t="s">
        <v>958</v>
      </c>
      <c r="E697" s="45" t="s">
        <v>959</v>
      </c>
      <c r="F697" s="57">
        <f>ROWS($F$2:F697)</f>
        <v>696</v>
      </c>
      <c r="G697" s="57" t="str">
        <f>IF(ISNUMBER(SEARCH('Position Build'!$N$6,Table1[[#This Row],[Series]])),Table1[[#This Row],[Helper1]],"")</f>
        <v/>
      </c>
      <c r="H697" s="57" t="str">
        <f>IFERROR(SMALL($G$2:$G$4870,ROWS($G$2:G697)),"")</f>
        <v/>
      </c>
    </row>
    <row r="698" spans="1:8" ht="15.75" customHeight="1" thickBot="1" x14ac:dyDescent="0.3">
      <c r="A698" s="50" t="s">
        <v>353</v>
      </c>
      <c r="B698" s="46" t="str">
        <f>Table1[[#This Row],[Series]]&amp;Table1[[#This Row],[Competency Name]]</f>
        <v>0391DECISIVENESS</v>
      </c>
      <c r="C698" s="46" t="str">
        <f>IF(RIGHT(Table1[[#This Row],[Occupational Series]],5)="SECCM","SECCM",IF(OR(RIGHT(Table1[[#This Row],[Occupational Series]],1)="A",RIGHT(Table1[[#This Row],[Occupational Series]],1)="B",RIGHT(Table1[[#This Row],[Occupational Series]],1)="C"),"0301",RIGHT(Table1[[#This Row],[Occupational Series]],4)))</f>
        <v>0391</v>
      </c>
      <c r="D698" s="50" t="s">
        <v>1009</v>
      </c>
      <c r="E698" s="51" t="s">
        <v>1010</v>
      </c>
      <c r="F698" s="57">
        <f>ROWS($F$2:F698)</f>
        <v>697</v>
      </c>
      <c r="G698" s="57" t="str">
        <f>IF(ISNUMBER(SEARCH('Position Build'!$N$6,Table1[[#This Row],[Series]])),Table1[[#This Row],[Helper1]],"")</f>
        <v/>
      </c>
      <c r="H698" s="57" t="str">
        <f>IFERROR(SMALL($G$2:$G$4870,ROWS($G$2:G698)),"")</f>
        <v/>
      </c>
    </row>
    <row r="699" spans="1:8" ht="15.75" thickBot="1" x14ac:dyDescent="0.3">
      <c r="A699" s="45" t="s">
        <v>353</v>
      </c>
      <c r="B699" s="46" t="str">
        <f>Table1[[#This Row],[Series]]&amp;Table1[[#This Row],[Competency Name]]</f>
        <v>0391READING AND INTERPRETING REGULATIONS</v>
      </c>
      <c r="C699" s="46" t="str">
        <f>IF(RIGHT(Table1[[#This Row],[Occupational Series]],5)="SECCM","SECCM",IF(OR(RIGHT(Table1[[#This Row],[Occupational Series]],1)="A",RIGHT(Table1[[#This Row],[Occupational Series]],1)="B",RIGHT(Table1[[#This Row],[Occupational Series]],1)="C"),"0301",RIGHT(Table1[[#This Row],[Occupational Series]],4)))</f>
        <v>0391</v>
      </c>
      <c r="D699" s="45" t="s">
        <v>1015</v>
      </c>
      <c r="E699" s="45" t="s">
        <v>1016</v>
      </c>
      <c r="F699" s="57">
        <f>ROWS($F$2:F699)</f>
        <v>698</v>
      </c>
      <c r="G699" s="57" t="str">
        <f>IF(ISNUMBER(SEARCH('Position Build'!$N$6,Table1[[#This Row],[Series]])),Table1[[#This Row],[Helper1]],"")</f>
        <v/>
      </c>
      <c r="H699" s="57" t="str">
        <f>IFERROR(SMALL($G$2:$G$4870,ROWS($G$2:G699)),"")</f>
        <v/>
      </c>
    </row>
    <row r="700" spans="1:8" ht="15.75" customHeight="1" thickBot="1" x14ac:dyDescent="0.3">
      <c r="A700" s="50" t="s">
        <v>353</v>
      </c>
      <c r="B700" s="46" t="str">
        <f>Table1[[#This Row],[Series]]&amp;Table1[[#This Row],[Competency Name]]</f>
        <v>0391COST - BENEFIT ANALYSIS</v>
      </c>
      <c r="C700" s="46" t="str">
        <f>IF(RIGHT(Table1[[#This Row],[Occupational Series]],5)="SECCM","SECCM",IF(OR(RIGHT(Table1[[#This Row],[Occupational Series]],1)="A",RIGHT(Table1[[#This Row],[Occupational Series]],1)="B",RIGHT(Table1[[#This Row],[Occupational Series]],1)="C"),"0301",RIGHT(Table1[[#This Row],[Occupational Series]],4)))</f>
        <v>0391</v>
      </c>
      <c r="D700" s="50" t="s">
        <v>1159</v>
      </c>
      <c r="E700" s="51" t="s">
        <v>1160</v>
      </c>
      <c r="F700" s="57">
        <f>ROWS($F$2:F700)</f>
        <v>699</v>
      </c>
      <c r="G700" s="57" t="str">
        <f>IF(ISNUMBER(SEARCH('Position Build'!$N$6,Table1[[#This Row],[Series]])),Table1[[#This Row],[Helper1]],"")</f>
        <v/>
      </c>
      <c r="H700" s="57" t="str">
        <f>IFERROR(SMALL($G$2:$G$4870,ROWS($G$2:G700)),"")</f>
        <v/>
      </c>
    </row>
    <row r="701" spans="1:8" ht="26.25" thickBot="1" x14ac:dyDescent="0.3">
      <c r="A701" s="50" t="s">
        <v>353</v>
      </c>
      <c r="B701" s="46" t="str">
        <f>Table1[[#This Row],[Series]]&amp;Table1[[#This Row],[Competency Name]]</f>
        <v>0391COMMUNICATIONS SECURITY</v>
      </c>
      <c r="C701" s="46" t="str">
        <f>IF(RIGHT(Table1[[#This Row],[Occupational Series]],5)="SECCM","SECCM",IF(OR(RIGHT(Table1[[#This Row],[Occupational Series]],1)="A",RIGHT(Table1[[#This Row],[Occupational Series]],1)="B",RIGHT(Table1[[#This Row],[Occupational Series]],1)="C"),"0301",RIGHT(Table1[[#This Row],[Occupational Series]],4)))</f>
        <v>0391</v>
      </c>
      <c r="D701" s="50" t="s">
        <v>1161</v>
      </c>
      <c r="E701" s="51" t="s">
        <v>1162</v>
      </c>
      <c r="F701" s="57">
        <f>ROWS($F$2:F701)</f>
        <v>700</v>
      </c>
      <c r="G701" s="57" t="str">
        <f>IF(ISNUMBER(SEARCH('Position Build'!$N$6,Table1[[#This Row],[Series]])),Table1[[#This Row],[Helper1]],"")</f>
        <v/>
      </c>
      <c r="H701" s="57" t="str">
        <f>IFERROR(SMALL($G$2:$G$4870,ROWS($G$2:G701)),"")</f>
        <v/>
      </c>
    </row>
    <row r="702" spans="1:8" ht="15.75" customHeight="1" thickBot="1" x14ac:dyDescent="0.3">
      <c r="A702" s="50" t="s">
        <v>353</v>
      </c>
      <c r="B702" s="46" t="str">
        <f>Table1[[#This Row],[Series]]&amp;Table1[[#This Row],[Competency Name]]</f>
        <v>0391INFRASTRUCTURE DESIGN</v>
      </c>
      <c r="C702" s="46" t="str">
        <f>IF(RIGHT(Table1[[#This Row],[Occupational Series]],5)="SECCM","SECCM",IF(OR(RIGHT(Table1[[#This Row],[Occupational Series]],1)="A",RIGHT(Table1[[#This Row],[Occupational Series]],1)="B",RIGHT(Table1[[#This Row],[Occupational Series]],1)="C"),"0301",RIGHT(Table1[[#This Row],[Occupational Series]],4)))</f>
        <v>0391</v>
      </c>
      <c r="D702" s="50" t="s">
        <v>1163</v>
      </c>
      <c r="E702" s="51" t="s">
        <v>1164</v>
      </c>
      <c r="F702" s="57">
        <f>ROWS($F$2:F702)</f>
        <v>701</v>
      </c>
      <c r="G702" s="57" t="str">
        <f>IF(ISNUMBER(SEARCH('Position Build'!$N$6,Table1[[#This Row],[Series]])),Table1[[#This Row],[Helper1]],"")</f>
        <v/>
      </c>
      <c r="H702" s="57" t="str">
        <f>IFERROR(SMALL($G$2:$G$4870,ROWS($G$2:G702)),"")</f>
        <v/>
      </c>
    </row>
    <row r="703" spans="1:8" ht="64.5" thickBot="1" x14ac:dyDescent="0.3">
      <c r="A703" s="50" t="s">
        <v>353</v>
      </c>
      <c r="B703" s="46" t="str">
        <f>Table1[[#This Row],[Series]]&amp;Table1[[#This Row],[Competency Name]]</f>
        <v>0391MANAGING RADIO FREQUENCY SPECTRUM</v>
      </c>
      <c r="C703" s="46" t="str">
        <f>IF(RIGHT(Table1[[#This Row],[Occupational Series]],5)="SECCM","SECCM",IF(OR(RIGHT(Table1[[#This Row],[Occupational Series]],1)="A",RIGHT(Table1[[#This Row],[Occupational Series]],1)="B",RIGHT(Table1[[#This Row],[Occupational Series]],1)="C"),"0301",RIGHT(Table1[[#This Row],[Occupational Series]],4)))</f>
        <v>0391</v>
      </c>
      <c r="D703" s="50" t="s">
        <v>1165</v>
      </c>
      <c r="E703" s="51" t="s">
        <v>1166</v>
      </c>
      <c r="F703" s="57">
        <f>ROWS($F$2:F703)</f>
        <v>702</v>
      </c>
      <c r="G703" s="57" t="str">
        <f>IF(ISNUMBER(SEARCH('Position Build'!$N$6,Table1[[#This Row],[Series]])),Table1[[#This Row],[Helper1]],"")</f>
        <v/>
      </c>
      <c r="H703" s="57" t="str">
        <f>IFERROR(SMALL($G$2:$G$4870,ROWS($G$2:G703)),"")</f>
        <v/>
      </c>
    </row>
    <row r="704" spans="1:8" ht="15.75" customHeight="1" thickBot="1" x14ac:dyDescent="0.3">
      <c r="A704" s="45" t="s">
        <v>353</v>
      </c>
      <c r="B704" s="46" t="str">
        <f>Table1[[#This Row],[Series]]&amp;Table1[[#This Row],[Competency Name]]</f>
        <v>0391TELECOMMUNICATIONS</v>
      </c>
      <c r="C704" s="46" t="str">
        <f>IF(RIGHT(Table1[[#This Row],[Occupational Series]],5)="SECCM","SECCM",IF(OR(RIGHT(Table1[[#This Row],[Occupational Series]],1)="A",RIGHT(Table1[[#This Row],[Occupational Series]],1)="B",RIGHT(Table1[[#This Row],[Occupational Series]],1)="C"),"0301",RIGHT(Table1[[#This Row],[Occupational Series]],4)))</f>
        <v>0391</v>
      </c>
      <c r="D704" s="45" t="s">
        <v>1167</v>
      </c>
      <c r="E704" s="45" t="s">
        <v>1168</v>
      </c>
      <c r="F704" s="57">
        <f>ROWS($F$2:F704)</f>
        <v>703</v>
      </c>
      <c r="G704" s="57" t="str">
        <f>IF(ISNUMBER(SEARCH('Position Build'!$N$6,Table1[[#This Row],[Series]])),Table1[[#This Row],[Helper1]],"")</f>
        <v/>
      </c>
      <c r="H704" s="57" t="str">
        <f>IFERROR(SMALL($G$2:$G$4870,ROWS($G$2:G704)),"")</f>
        <v/>
      </c>
    </row>
    <row r="705" spans="1:8" ht="39" thickBot="1" x14ac:dyDescent="0.3">
      <c r="A705" s="50" t="s">
        <v>266</v>
      </c>
      <c r="B705" s="46" t="str">
        <f>Table1[[#This Row],[Series]]&amp;Table1[[#This Row],[Competency Name]]</f>
        <v>0392INFLUENCING/NEGOTIATING</v>
      </c>
      <c r="C705" s="46" t="str">
        <f>IF(RIGHT(Table1[[#This Row],[Occupational Series]],5)="SECCM","SECCM",IF(OR(RIGHT(Table1[[#This Row],[Occupational Series]],1)="A",RIGHT(Table1[[#This Row],[Occupational Series]],1)="B",RIGHT(Table1[[#This Row],[Occupational Series]],1)="C"),"0301",RIGHT(Table1[[#This Row],[Occupational Series]],4)))</f>
        <v>0392</v>
      </c>
      <c r="D705" s="50" t="s">
        <v>267</v>
      </c>
      <c r="E705" s="51" t="s">
        <v>268</v>
      </c>
      <c r="F705" s="57">
        <f>ROWS($F$2:F705)</f>
        <v>704</v>
      </c>
      <c r="G705" s="57" t="str">
        <f>IF(ISNUMBER(SEARCH('Position Build'!$N$6,Table1[[#This Row],[Series]])),Table1[[#This Row],[Helper1]],"")</f>
        <v/>
      </c>
      <c r="H705" s="57" t="str">
        <f>IFERROR(SMALL($G$2:$G$4870,ROWS($G$2:G705)),"")</f>
        <v/>
      </c>
    </row>
    <row r="706" spans="1:8" ht="15.75" customHeight="1" thickBot="1" x14ac:dyDescent="0.3">
      <c r="A706" s="50" t="s">
        <v>266</v>
      </c>
      <c r="B706" s="46" t="str">
        <f>Table1[[#This Row],[Series]]&amp;Table1[[#This Row],[Competency Name]]</f>
        <v>0392INFORMATION MANAGEMENT</v>
      </c>
      <c r="C706" s="46" t="str">
        <f>IF(RIGHT(Table1[[#This Row],[Occupational Series]],5)="SECCM","SECCM",IF(OR(RIGHT(Table1[[#This Row],[Occupational Series]],1)="A",RIGHT(Table1[[#This Row],[Occupational Series]],1)="B",RIGHT(Table1[[#This Row],[Occupational Series]],1)="C"),"0301",RIGHT(Table1[[#This Row],[Occupational Series]],4)))</f>
        <v>0392</v>
      </c>
      <c r="D706" s="50" t="s">
        <v>311</v>
      </c>
      <c r="E706" s="51" t="s">
        <v>312</v>
      </c>
      <c r="F706" s="57">
        <f>ROWS($F$2:F706)</f>
        <v>705</v>
      </c>
      <c r="G706" s="57" t="str">
        <f>IF(ISNUMBER(SEARCH('Position Build'!$N$6,Table1[[#This Row],[Series]])),Table1[[#This Row],[Helper1]],"")</f>
        <v/>
      </c>
      <c r="H706" s="57" t="str">
        <f>IFERROR(SMALL($G$2:$G$4870,ROWS($G$2:G706)),"")</f>
        <v/>
      </c>
    </row>
    <row r="707" spans="1:8" ht="15.75" thickBot="1" x14ac:dyDescent="0.3">
      <c r="A707" s="45" t="s">
        <v>266</v>
      </c>
      <c r="B707" s="46" t="str">
        <f>Table1[[#This Row],[Series]]&amp;Table1[[#This Row],[Competency Name]]</f>
        <v>0392CUSTOMER SERVICE</v>
      </c>
      <c r="C707" s="46" t="str">
        <f>IF(RIGHT(Table1[[#This Row],[Occupational Series]],5)="SECCM","SECCM",IF(OR(RIGHT(Table1[[#This Row],[Occupational Series]],1)="A",RIGHT(Table1[[#This Row],[Occupational Series]],1)="B",RIGHT(Table1[[#This Row],[Occupational Series]],1)="C"),"0301",RIGHT(Table1[[#This Row],[Occupational Series]],4)))</f>
        <v>0392</v>
      </c>
      <c r="D707" s="45" t="s">
        <v>418</v>
      </c>
      <c r="E707" s="45" t="s">
        <v>419</v>
      </c>
      <c r="F707" s="57">
        <f>ROWS($F$2:F707)</f>
        <v>706</v>
      </c>
      <c r="G707" s="57" t="str">
        <f>IF(ISNUMBER(SEARCH('Position Build'!$N$6,Table1[[#This Row],[Series]])),Table1[[#This Row],[Helper1]],"")</f>
        <v/>
      </c>
      <c r="H707" s="57" t="str">
        <f>IFERROR(SMALL($G$2:$G$4870,ROWS($G$2:G707)),"")</f>
        <v/>
      </c>
    </row>
    <row r="708" spans="1:8" ht="15.75" customHeight="1" thickBot="1" x14ac:dyDescent="0.3">
      <c r="A708" s="50" t="s">
        <v>266</v>
      </c>
      <c r="B708" s="46" t="str">
        <f>Table1[[#This Row],[Series]]&amp;Table1[[#This Row],[Competency Name]]</f>
        <v>0392COMPUTER LITERACY</v>
      </c>
      <c r="C708" s="46" t="str">
        <f>IF(RIGHT(Table1[[#This Row],[Occupational Series]],5)="SECCM","SECCM",IF(OR(RIGHT(Table1[[#This Row],[Occupational Series]],1)="A",RIGHT(Table1[[#This Row],[Occupational Series]],1)="B",RIGHT(Table1[[#This Row],[Occupational Series]],1)="C"),"0301",RIGHT(Table1[[#This Row],[Occupational Series]],4)))</f>
        <v>0392</v>
      </c>
      <c r="D708" s="50" t="s">
        <v>456</v>
      </c>
      <c r="E708" s="51" t="s">
        <v>457</v>
      </c>
      <c r="F708" s="57">
        <f>ROWS($F$2:F708)</f>
        <v>707</v>
      </c>
      <c r="G708" s="57" t="str">
        <f>IF(ISNUMBER(SEARCH('Position Build'!$N$6,Table1[[#This Row],[Series]])),Table1[[#This Row],[Helper1]],"")</f>
        <v/>
      </c>
      <c r="H708" s="57" t="str">
        <f>IFERROR(SMALL($G$2:$G$4870,ROWS($G$2:G708)),"")</f>
        <v/>
      </c>
    </row>
    <row r="709" spans="1:8" ht="15.75" thickBot="1" x14ac:dyDescent="0.3">
      <c r="A709" s="45" t="s">
        <v>266</v>
      </c>
      <c r="B709" s="46" t="str">
        <f>Table1[[#This Row],[Series]]&amp;Table1[[#This Row],[Competency Name]]</f>
        <v>0392PARTNERING</v>
      </c>
      <c r="C709" s="46" t="str">
        <f>IF(RIGHT(Table1[[#This Row],[Occupational Series]],5)="SECCM","SECCM",IF(OR(RIGHT(Table1[[#This Row],[Occupational Series]],1)="A",RIGHT(Table1[[#This Row],[Occupational Series]],1)="B",RIGHT(Table1[[#This Row],[Occupational Series]],1)="C"),"0301",RIGHT(Table1[[#This Row],[Occupational Series]],4)))</f>
        <v>0392</v>
      </c>
      <c r="D709" s="45" t="s">
        <v>491</v>
      </c>
      <c r="E709" s="45" t="s">
        <v>492</v>
      </c>
      <c r="F709" s="57">
        <f>ROWS($F$2:F709)</f>
        <v>708</v>
      </c>
      <c r="G709" s="57" t="str">
        <f>IF(ISNUMBER(SEARCH('Position Build'!$N$6,Table1[[#This Row],[Series]])),Table1[[#This Row],[Helper1]],"")</f>
        <v/>
      </c>
      <c r="H709" s="57" t="str">
        <f>IFERROR(SMALL($G$2:$G$4870,ROWS($G$2:G709)),"")</f>
        <v/>
      </c>
    </row>
    <row r="710" spans="1:8" ht="15.75" customHeight="1" thickBot="1" x14ac:dyDescent="0.3">
      <c r="A710" s="50" t="s">
        <v>266</v>
      </c>
      <c r="B710" s="46" t="str">
        <f>Table1[[#This Row],[Series]]&amp;Table1[[#This Row],[Competency Name]]</f>
        <v>0392WRITTEN COMMUNICATION</v>
      </c>
      <c r="C710" s="46" t="str">
        <f>IF(RIGHT(Table1[[#This Row],[Occupational Series]],5)="SECCM","SECCM",IF(OR(RIGHT(Table1[[#This Row],[Occupational Series]],1)="A",RIGHT(Table1[[#This Row],[Occupational Series]],1)="B",RIGHT(Table1[[#This Row],[Occupational Series]],1)="C"),"0301",RIGHT(Table1[[#This Row],[Occupational Series]],4)))</f>
        <v>0392</v>
      </c>
      <c r="D710" s="50" t="s">
        <v>507</v>
      </c>
      <c r="E710" s="51" t="s">
        <v>508</v>
      </c>
      <c r="F710" s="57">
        <f>ROWS($F$2:F710)</f>
        <v>709</v>
      </c>
      <c r="G710" s="57" t="str">
        <f>IF(ISNUMBER(SEARCH('Position Build'!$N$6,Table1[[#This Row],[Series]])),Table1[[#This Row],[Helper1]],"")</f>
        <v/>
      </c>
      <c r="H710" s="57" t="str">
        <f>IFERROR(SMALL($G$2:$G$4870,ROWS($G$2:G710)),"")</f>
        <v/>
      </c>
    </row>
    <row r="711" spans="1:8" ht="39" thickBot="1" x14ac:dyDescent="0.3">
      <c r="A711" s="50" t="s">
        <v>266</v>
      </c>
      <c r="B711" s="46" t="str">
        <f>Table1[[#This Row],[Series]]&amp;Table1[[#This Row],[Competency Name]]</f>
        <v>0392ORAL COMMUNICATION</v>
      </c>
      <c r="C711" s="46" t="str">
        <f>IF(RIGHT(Table1[[#This Row],[Occupational Series]],5)="SECCM","SECCM",IF(OR(RIGHT(Table1[[#This Row],[Occupational Series]],1)="A",RIGHT(Table1[[#This Row],[Occupational Series]],1)="B",RIGHT(Table1[[#This Row],[Occupational Series]],1)="C"),"0301",RIGHT(Table1[[#This Row],[Occupational Series]],4)))</f>
        <v>0392</v>
      </c>
      <c r="D711" s="50" t="s">
        <v>537</v>
      </c>
      <c r="E711" s="51" t="s">
        <v>538</v>
      </c>
      <c r="F711" s="57">
        <f>ROWS($F$2:F711)</f>
        <v>710</v>
      </c>
      <c r="G711" s="57" t="str">
        <f>IF(ISNUMBER(SEARCH('Position Build'!$N$6,Table1[[#This Row],[Series]])),Table1[[#This Row],[Helper1]],"")</f>
        <v/>
      </c>
      <c r="H711" s="57" t="str">
        <f>IFERROR(SMALL($G$2:$G$4870,ROWS($G$2:G711)),"")</f>
        <v/>
      </c>
    </row>
    <row r="712" spans="1:8" ht="15.75" customHeight="1" thickBot="1" x14ac:dyDescent="0.3">
      <c r="A712" s="50" t="s">
        <v>266</v>
      </c>
      <c r="B712" s="46" t="str">
        <f>Table1[[#This Row],[Series]]&amp;Table1[[#This Row],[Competency Name]]</f>
        <v>0392RESOURCE MANAGEMENT</v>
      </c>
      <c r="C712" s="46" t="str">
        <f>IF(RIGHT(Table1[[#This Row],[Occupational Series]],5)="SECCM","SECCM",IF(OR(RIGHT(Table1[[#This Row],[Occupational Series]],1)="A",RIGHT(Table1[[#This Row],[Occupational Series]],1)="B",RIGHT(Table1[[#This Row],[Occupational Series]],1)="C"),"0301",RIGHT(Table1[[#This Row],[Occupational Series]],4)))</f>
        <v>0392</v>
      </c>
      <c r="D712" s="50" t="s">
        <v>573</v>
      </c>
      <c r="E712" s="51" t="s">
        <v>574</v>
      </c>
      <c r="F712" s="57">
        <f>ROWS($F$2:F712)</f>
        <v>711</v>
      </c>
      <c r="G712" s="57" t="str">
        <f>IF(ISNUMBER(SEARCH('Position Build'!$N$6,Table1[[#This Row],[Series]])),Table1[[#This Row],[Helper1]],"")</f>
        <v/>
      </c>
      <c r="H712" s="57" t="str">
        <f>IFERROR(SMALL($G$2:$G$4870,ROWS($G$2:G712)),"")</f>
        <v/>
      </c>
    </row>
    <row r="713" spans="1:8" ht="39" thickBot="1" x14ac:dyDescent="0.3">
      <c r="A713" s="50" t="s">
        <v>266</v>
      </c>
      <c r="B713" s="46" t="str">
        <f>Table1[[#This Row],[Series]]&amp;Table1[[#This Row],[Competency Name]]</f>
        <v>0392DEVELOPING OTHERS</v>
      </c>
      <c r="C713" s="46" t="str">
        <f>IF(RIGHT(Table1[[#This Row],[Occupational Series]],5)="SECCM","SECCM",IF(OR(RIGHT(Table1[[#This Row],[Occupational Series]],1)="A",RIGHT(Table1[[#This Row],[Occupational Series]],1)="B",RIGHT(Table1[[#This Row],[Occupational Series]],1)="C"),"0301",RIGHT(Table1[[#This Row],[Occupational Series]],4)))</f>
        <v>0392</v>
      </c>
      <c r="D713" s="50" t="s">
        <v>585</v>
      </c>
      <c r="E713" s="51" t="s">
        <v>586</v>
      </c>
      <c r="F713" s="57">
        <f>ROWS($F$2:F713)</f>
        <v>712</v>
      </c>
      <c r="G713" s="57" t="str">
        <f>IF(ISNUMBER(SEARCH('Position Build'!$N$6,Table1[[#This Row],[Series]])),Table1[[#This Row],[Helper1]],"")</f>
        <v/>
      </c>
      <c r="H713" s="57" t="str">
        <f>IFERROR(SMALL($G$2:$G$4870,ROWS($G$2:G713)),"")</f>
        <v/>
      </c>
    </row>
    <row r="714" spans="1:8" ht="15.75" customHeight="1" thickBot="1" x14ac:dyDescent="0.3">
      <c r="A714" s="50" t="s">
        <v>266</v>
      </c>
      <c r="B714" s="46" t="str">
        <f>Table1[[#This Row],[Series]]&amp;Table1[[#This Row],[Competency Name]]</f>
        <v>0392MANAGING HUMAN RESOURCES</v>
      </c>
      <c r="C714" s="46" t="str">
        <f>IF(RIGHT(Table1[[#This Row],[Occupational Series]],5)="SECCM","SECCM",IF(OR(RIGHT(Table1[[#This Row],[Occupational Series]],1)="A",RIGHT(Table1[[#This Row],[Occupational Series]],1)="B",RIGHT(Table1[[#This Row],[Occupational Series]],1)="C"),"0301",RIGHT(Table1[[#This Row],[Occupational Series]],4)))</f>
        <v>0392</v>
      </c>
      <c r="D714" s="50" t="s">
        <v>590</v>
      </c>
      <c r="E714" s="51" t="s">
        <v>591</v>
      </c>
      <c r="F714" s="57">
        <f>ROWS($F$2:F714)</f>
        <v>713</v>
      </c>
      <c r="G714" s="57" t="str">
        <f>IF(ISNUMBER(SEARCH('Position Build'!$N$6,Table1[[#This Row],[Series]])),Table1[[#This Row],[Helper1]],"")</f>
        <v/>
      </c>
      <c r="H714" s="57" t="str">
        <f>IFERROR(SMALL($G$2:$G$4870,ROWS($G$2:G714)),"")</f>
        <v/>
      </c>
    </row>
    <row r="715" spans="1:8" ht="51.75" thickBot="1" x14ac:dyDescent="0.3">
      <c r="A715" s="50" t="s">
        <v>266</v>
      </c>
      <c r="B715" s="46" t="str">
        <f>Table1[[#This Row],[Series]]&amp;Table1[[#This Row],[Competency Name]]</f>
        <v>0392PROBLEM SOLVING</v>
      </c>
      <c r="C715" s="46" t="str">
        <f>IF(RIGHT(Table1[[#This Row],[Occupational Series]],5)="SECCM","SECCM",IF(OR(RIGHT(Table1[[#This Row],[Occupational Series]],1)="A",RIGHT(Table1[[#This Row],[Occupational Series]],1)="B",RIGHT(Table1[[#This Row],[Occupational Series]],1)="C"),"0301",RIGHT(Table1[[#This Row],[Occupational Series]],4)))</f>
        <v>0392</v>
      </c>
      <c r="D715" s="50" t="s">
        <v>596</v>
      </c>
      <c r="E715" s="51" t="s">
        <v>597</v>
      </c>
      <c r="F715" s="57">
        <f>ROWS($F$2:F715)</f>
        <v>714</v>
      </c>
      <c r="G715" s="57" t="str">
        <f>IF(ISNUMBER(SEARCH('Position Build'!$N$6,Table1[[#This Row],[Series]])),Table1[[#This Row],[Helper1]],"")</f>
        <v/>
      </c>
      <c r="H715" s="57" t="str">
        <f>IFERROR(SMALL($G$2:$G$4870,ROWS($G$2:G715)),"")</f>
        <v/>
      </c>
    </row>
    <row r="716" spans="1:8" ht="15.75" customHeight="1" thickBot="1" x14ac:dyDescent="0.3">
      <c r="A716" s="50" t="s">
        <v>266</v>
      </c>
      <c r="B716" s="46" t="str">
        <f>Table1[[#This Row],[Series]]&amp;Table1[[#This Row],[Competency Name]]</f>
        <v>0392REQUIREMENTS ANALYSIS</v>
      </c>
      <c r="C716" s="46" t="str">
        <f>IF(RIGHT(Table1[[#This Row],[Occupational Series]],5)="SECCM","SECCM",IF(OR(RIGHT(Table1[[#This Row],[Occupational Series]],1)="A",RIGHT(Table1[[#This Row],[Occupational Series]],1)="B",RIGHT(Table1[[#This Row],[Occupational Series]],1)="C"),"0301",RIGHT(Table1[[#This Row],[Occupational Series]],4)))</f>
        <v>0392</v>
      </c>
      <c r="D716" s="50" t="s">
        <v>838</v>
      </c>
      <c r="E716" s="51" t="s">
        <v>839</v>
      </c>
      <c r="F716" s="57">
        <f>ROWS($F$2:F716)</f>
        <v>715</v>
      </c>
      <c r="G716" s="57" t="str">
        <f>IF(ISNUMBER(SEARCH('Position Build'!$N$6,Table1[[#This Row],[Series]])),Table1[[#This Row],[Helper1]],"")</f>
        <v/>
      </c>
      <c r="H716" s="57" t="str">
        <f>IFERROR(SMALL($G$2:$G$4870,ROWS($G$2:G716)),"")</f>
        <v/>
      </c>
    </row>
    <row r="717" spans="1:8" ht="15.75" thickBot="1" x14ac:dyDescent="0.3">
      <c r="A717" s="45" t="s">
        <v>266</v>
      </c>
      <c r="B717" s="46" t="str">
        <f>Table1[[#This Row],[Series]]&amp;Table1[[#This Row],[Competency Name]]</f>
        <v>0392RULEMAKING AND REGULATION</v>
      </c>
      <c r="C717" s="46" t="str">
        <f>IF(RIGHT(Table1[[#This Row],[Occupational Series]],5)="SECCM","SECCM",IF(OR(RIGHT(Table1[[#This Row],[Occupational Series]],1)="A",RIGHT(Table1[[#This Row],[Occupational Series]],1)="B",RIGHT(Table1[[#This Row],[Occupational Series]],1)="C"),"0301",RIGHT(Table1[[#This Row],[Occupational Series]],4)))</f>
        <v>0392</v>
      </c>
      <c r="D717" s="45" t="s">
        <v>958</v>
      </c>
      <c r="E717" s="45" t="s">
        <v>959</v>
      </c>
      <c r="F717" s="57">
        <f>ROWS($F$2:F717)</f>
        <v>716</v>
      </c>
      <c r="G717" s="57" t="str">
        <f>IF(ISNUMBER(SEARCH('Position Build'!$N$6,Table1[[#This Row],[Series]])),Table1[[#This Row],[Helper1]],"")</f>
        <v/>
      </c>
      <c r="H717" s="57" t="str">
        <f>IFERROR(SMALL($G$2:$G$4870,ROWS($G$2:G717)),"")</f>
        <v/>
      </c>
    </row>
    <row r="718" spans="1:8" ht="15.75" customHeight="1" thickBot="1" x14ac:dyDescent="0.3">
      <c r="A718" s="45" t="s">
        <v>266</v>
      </c>
      <c r="B718" s="46" t="str">
        <f>Table1[[#This Row],[Series]]&amp;Table1[[#This Row],[Competency Name]]</f>
        <v>0392READING AND INTERPRETING REGULATIONS</v>
      </c>
      <c r="C718" s="46" t="str">
        <f>IF(RIGHT(Table1[[#This Row],[Occupational Series]],5)="SECCM","SECCM",IF(OR(RIGHT(Table1[[#This Row],[Occupational Series]],1)="A",RIGHT(Table1[[#This Row],[Occupational Series]],1)="B",RIGHT(Table1[[#This Row],[Occupational Series]],1)="C"),"0301",RIGHT(Table1[[#This Row],[Occupational Series]],4)))</f>
        <v>0392</v>
      </c>
      <c r="D718" s="45" t="s">
        <v>1015</v>
      </c>
      <c r="E718" s="45" t="s">
        <v>1016</v>
      </c>
      <c r="F718" s="57">
        <f>ROWS($F$2:F718)</f>
        <v>717</v>
      </c>
      <c r="G718" s="57" t="str">
        <f>IF(ISNUMBER(SEARCH('Position Build'!$N$6,Table1[[#This Row],[Series]])),Table1[[#This Row],[Helper1]],"")</f>
        <v/>
      </c>
      <c r="H718" s="57" t="str">
        <f>IFERROR(SMALL($G$2:$G$4870,ROWS($G$2:G718)),"")</f>
        <v/>
      </c>
    </row>
    <row r="719" spans="1:8" ht="15.75" thickBot="1" x14ac:dyDescent="0.3">
      <c r="A719" s="45" t="s">
        <v>266</v>
      </c>
      <c r="B719" s="46" t="str">
        <f>Table1[[#This Row],[Series]]&amp;Table1[[#This Row],[Competency Name]]</f>
        <v>0392INFORMATION TECHNOLOGY CONFIGURATION MANAGEMENT</v>
      </c>
      <c r="C719" s="46" t="str">
        <f>IF(RIGHT(Table1[[#This Row],[Occupational Series]],5)="SECCM","SECCM",IF(OR(RIGHT(Table1[[#This Row],[Occupational Series]],1)="A",RIGHT(Table1[[#This Row],[Occupational Series]],1)="B",RIGHT(Table1[[#This Row],[Occupational Series]],1)="C"),"0301",RIGHT(Table1[[#This Row],[Occupational Series]],4)))</f>
        <v>0392</v>
      </c>
      <c r="D719" s="45" t="s">
        <v>1085</v>
      </c>
      <c r="E719" s="45" t="s">
        <v>1086</v>
      </c>
      <c r="F719" s="57">
        <f>ROWS($F$2:F719)</f>
        <v>718</v>
      </c>
      <c r="G719" s="57" t="str">
        <f>IF(ISNUMBER(SEARCH('Position Build'!$N$6,Table1[[#This Row],[Series]])),Table1[[#This Row],[Helper1]],"")</f>
        <v/>
      </c>
      <c r="H719" s="57" t="str">
        <f>IFERROR(SMALL($G$2:$G$4870,ROWS($G$2:G719)),"")</f>
        <v/>
      </c>
    </row>
    <row r="720" spans="1:8" ht="15.75" customHeight="1" thickBot="1" x14ac:dyDescent="0.3">
      <c r="A720" s="50" t="s">
        <v>266</v>
      </c>
      <c r="B720" s="46" t="str">
        <f>Table1[[#This Row],[Series]]&amp;Table1[[#This Row],[Competency Name]]</f>
        <v>0392ANALYTICAL TECHNIQUES</v>
      </c>
      <c r="C720" s="46" t="str">
        <f>IF(RIGHT(Table1[[#This Row],[Occupational Series]],5)="SECCM","SECCM",IF(OR(RIGHT(Table1[[#This Row],[Occupational Series]],1)="A",RIGHT(Table1[[#This Row],[Occupational Series]],1)="B",RIGHT(Table1[[#This Row],[Occupational Series]],1)="C"),"0301",RIGHT(Table1[[#This Row],[Occupational Series]],4)))</f>
        <v>0392</v>
      </c>
      <c r="D720" s="50" t="s">
        <v>1131</v>
      </c>
      <c r="E720" s="51" t="s">
        <v>1132</v>
      </c>
      <c r="F720" s="57">
        <f>ROWS($F$2:F720)</f>
        <v>719</v>
      </c>
      <c r="G720" s="57" t="str">
        <f>IF(ISNUMBER(SEARCH('Position Build'!$N$6,Table1[[#This Row],[Series]])),Table1[[#This Row],[Helper1]],"")</f>
        <v/>
      </c>
      <c r="H720" s="57" t="str">
        <f>IFERROR(SMALL($G$2:$G$4870,ROWS($G$2:G720)),"")</f>
        <v/>
      </c>
    </row>
    <row r="721" spans="1:8" ht="26.25" thickBot="1" x14ac:dyDescent="0.3">
      <c r="A721" s="50" t="s">
        <v>266</v>
      </c>
      <c r="B721" s="46" t="str">
        <f>Table1[[#This Row],[Series]]&amp;Table1[[#This Row],[Competency Name]]</f>
        <v>0392COMMUNICATIONS SECURITY</v>
      </c>
      <c r="C721" s="46" t="str">
        <f>IF(RIGHT(Table1[[#This Row],[Occupational Series]],5)="SECCM","SECCM",IF(OR(RIGHT(Table1[[#This Row],[Occupational Series]],1)="A",RIGHT(Table1[[#This Row],[Occupational Series]],1)="B",RIGHT(Table1[[#This Row],[Occupational Series]],1)="C"),"0301",RIGHT(Table1[[#This Row],[Occupational Series]],4)))</f>
        <v>0392</v>
      </c>
      <c r="D721" s="50" t="s">
        <v>1161</v>
      </c>
      <c r="E721" s="51" t="s">
        <v>1162</v>
      </c>
      <c r="F721" s="57">
        <f>ROWS($F$2:F721)</f>
        <v>720</v>
      </c>
      <c r="G721" s="57" t="str">
        <f>IF(ISNUMBER(SEARCH('Position Build'!$N$6,Table1[[#This Row],[Series]])),Table1[[#This Row],[Helper1]],"")</f>
        <v/>
      </c>
      <c r="H721" s="57" t="str">
        <f>IFERROR(SMALL($G$2:$G$4870,ROWS($G$2:G721)),"")</f>
        <v/>
      </c>
    </row>
    <row r="722" spans="1:8" ht="15.75" customHeight="1" thickBot="1" x14ac:dyDescent="0.3">
      <c r="A722" s="45" t="s">
        <v>266</v>
      </c>
      <c r="B722" s="46" t="str">
        <f>Table1[[#This Row],[Series]]&amp;Table1[[#This Row],[Competency Name]]</f>
        <v>0392TELECOMMUNICATIONS</v>
      </c>
      <c r="C722" s="46" t="str">
        <f>IF(RIGHT(Table1[[#This Row],[Occupational Series]],5)="SECCM","SECCM",IF(OR(RIGHT(Table1[[#This Row],[Occupational Series]],1)="A",RIGHT(Table1[[#This Row],[Occupational Series]],1)="B",RIGHT(Table1[[#This Row],[Occupational Series]],1)="C"),"0301",RIGHT(Table1[[#This Row],[Occupational Series]],4)))</f>
        <v>0392</v>
      </c>
      <c r="D722" s="45" t="s">
        <v>1167</v>
      </c>
      <c r="E722" s="45" t="s">
        <v>1168</v>
      </c>
      <c r="F722" s="57">
        <f>ROWS($F$2:F722)</f>
        <v>721</v>
      </c>
      <c r="G722" s="57" t="str">
        <f>IF(ISNUMBER(SEARCH('Position Build'!$N$6,Table1[[#This Row],[Series]])),Table1[[#This Row],[Helper1]],"")</f>
        <v/>
      </c>
      <c r="H722" s="57" t="str">
        <f>IFERROR(SMALL($G$2:$G$4870,ROWS($G$2:G722)),"")</f>
        <v/>
      </c>
    </row>
    <row r="723" spans="1:8" ht="15.75" thickBot="1" x14ac:dyDescent="0.3">
      <c r="A723" s="45" t="s">
        <v>266</v>
      </c>
      <c r="B723" s="46" t="str">
        <f>Table1[[#This Row],[Series]]&amp;Table1[[#This Row],[Competency Name]]</f>
        <v>0392ACCOUNTING</v>
      </c>
      <c r="C723" s="46" t="str">
        <f>IF(RIGHT(Table1[[#This Row],[Occupational Series]],5)="SECCM","SECCM",IF(OR(RIGHT(Table1[[#This Row],[Occupational Series]],1)="A",RIGHT(Table1[[#This Row],[Occupational Series]],1)="B",RIGHT(Table1[[#This Row],[Occupational Series]],1)="C"),"0301",RIGHT(Table1[[#This Row],[Occupational Series]],4)))</f>
        <v>0392</v>
      </c>
      <c r="D723" s="45" t="s">
        <v>1206</v>
      </c>
      <c r="E723" s="45" t="s">
        <v>1207</v>
      </c>
      <c r="F723" s="57">
        <f>ROWS($F$2:F723)</f>
        <v>722</v>
      </c>
      <c r="G723" s="57" t="str">
        <f>IF(ISNUMBER(SEARCH('Position Build'!$N$6,Table1[[#This Row],[Series]])),Table1[[#This Row],[Helper1]],"")</f>
        <v/>
      </c>
      <c r="H723" s="57" t="str">
        <f>IFERROR(SMALL($G$2:$G$4870,ROWS($G$2:G723)),"")</f>
        <v/>
      </c>
    </row>
    <row r="724" spans="1:8" ht="15.75" customHeight="1" thickBot="1" x14ac:dyDescent="0.3">
      <c r="A724" s="45" t="s">
        <v>266</v>
      </c>
      <c r="B724" s="46" t="str">
        <f>Table1[[#This Row],[Series]]&amp;Table1[[#This Row],[Competency Name]]</f>
        <v>0392CLASSIFICATION MANAGEMENT</v>
      </c>
      <c r="C724" s="46" t="str">
        <f>IF(RIGHT(Table1[[#This Row],[Occupational Series]],5)="SECCM","SECCM",IF(OR(RIGHT(Table1[[#This Row],[Occupational Series]],1)="A",RIGHT(Table1[[#This Row],[Occupational Series]],1)="B",RIGHT(Table1[[#This Row],[Occupational Series]],1)="C"),"0301",RIGHT(Table1[[#This Row],[Occupational Series]],4)))</f>
        <v>0392</v>
      </c>
      <c r="D724" s="45" t="s">
        <v>1208</v>
      </c>
      <c r="E724" s="45" t="s">
        <v>1209</v>
      </c>
      <c r="F724" s="57">
        <f>ROWS($F$2:F724)</f>
        <v>723</v>
      </c>
      <c r="G724" s="57" t="str">
        <f>IF(ISNUMBER(SEARCH('Position Build'!$N$6,Table1[[#This Row],[Series]])),Table1[[#This Row],[Helper1]],"")</f>
        <v/>
      </c>
      <c r="H724" s="57" t="str">
        <f>IFERROR(SMALL($G$2:$G$4870,ROWS($G$2:G724)),"")</f>
        <v/>
      </c>
    </row>
    <row r="725" spans="1:8" ht="26.25" thickBot="1" x14ac:dyDescent="0.3">
      <c r="A725" s="50" t="s">
        <v>365</v>
      </c>
      <c r="B725" s="46" t="str">
        <f>Table1[[#This Row],[Series]]&amp;Table1[[#This Row],[Competency Name]]</f>
        <v>0394INFORMATION MANAGEMENT</v>
      </c>
      <c r="C725" s="46" t="str">
        <f>IF(RIGHT(Table1[[#This Row],[Occupational Series]],5)="SECCM","SECCM",IF(OR(RIGHT(Table1[[#This Row],[Occupational Series]],1)="A",RIGHT(Table1[[#This Row],[Occupational Series]],1)="B",RIGHT(Table1[[#This Row],[Occupational Series]],1)="C"),"0301",RIGHT(Table1[[#This Row],[Occupational Series]],4)))</f>
        <v>0394</v>
      </c>
      <c r="D725" s="50" t="s">
        <v>311</v>
      </c>
      <c r="E725" s="51" t="s">
        <v>312</v>
      </c>
      <c r="F725" s="57">
        <f>ROWS($F$2:F725)</f>
        <v>724</v>
      </c>
      <c r="G725" s="57" t="str">
        <f>IF(ISNUMBER(SEARCH('Position Build'!$N$6,Table1[[#This Row],[Series]])),Table1[[#This Row],[Helper1]],"")</f>
        <v/>
      </c>
      <c r="H725" s="57" t="str">
        <f>IFERROR(SMALL($G$2:$G$4870,ROWS($G$2:G725)),"")</f>
        <v/>
      </c>
    </row>
    <row r="726" spans="1:8" ht="15.75" customHeight="1" thickBot="1" x14ac:dyDescent="0.3">
      <c r="A726" s="50" t="s">
        <v>365</v>
      </c>
      <c r="B726" s="46" t="str">
        <f>Table1[[#This Row],[Series]]&amp;Table1[[#This Row],[Competency Name]]</f>
        <v>0394COMPUTER LITERACY</v>
      </c>
      <c r="C726" s="46" t="str">
        <f>IF(RIGHT(Table1[[#This Row],[Occupational Series]],5)="SECCM","SECCM",IF(OR(RIGHT(Table1[[#This Row],[Occupational Series]],1)="A",RIGHT(Table1[[#This Row],[Occupational Series]],1)="B",RIGHT(Table1[[#This Row],[Occupational Series]],1)="C"),"0301",RIGHT(Table1[[#This Row],[Occupational Series]],4)))</f>
        <v>0394</v>
      </c>
      <c r="D726" s="50" t="s">
        <v>456</v>
      </c>
      <c r="E726" s="51" t="s">
        <v>457</v>
      </c>
      <c r="F726" s="57">
        <f>ROWS($F$2:F726)</f>
        <v>725</v>
      </c>
      <c r="G726" s="57" t="str">
        <f>IF(ISNUMBER(SEARCH('Position Build'!$N$6,Table1[[#This Row],[Series]])),Table1[[#This Row],[Helper1]],"")</f>
        <v/>
      </c>
      <c r="H726" s="57" t="str">
        <f>IFERROR(SMALL($G$2:$G$4870,ROWS($G$2:G726)),"")</f>
        <v/>
      </c>
    </row>
    <row r="727" spans="1:8" ht="39" thickBot="1" x14ac:dyDescent="0.3">
      <c r="A727" s="50" t="s">
        <v>365</v>
      </c>
      <c r="B727" s="46" t="str">
        <f>Table1[[#This Row],[Series]]&amp;Table1[[#This Row],[Competency Name]]</f>
        <v>0394ORAL COMMUNICATION</v>
      </c>
      <c r="C727" s="46" t="str">
        <f>IF(RIGHT(Table1[[#This Row],[Occupational Series]],5)="SECCM","SECCM",IF(OR(RIGHT(Table1[[#This Row],[Occupational Series]],1)="A",RIGHT(Table1[[#This Row],[Occupational Series]],1)="B",RIGHT(Table1[[#This Row],[Occupational Series]],1)="C"),"0301",RIGHT(Table1[[#This Row],[Occupational Series]],4)))</f>
        <v>0394</v>
      </c>
      <c r="D727" s="50" t="s">
        <v>537</v>
      </c>
      <c r="E727" s="51" t="s">
        <v>538</v>
      </c>
      <c r="F727" s="57">
        <f>ROWS($F$2:F727)</f>
        <v>726</v>
      </c>
      <c r="G727" s="57" t="str">
        <f>IF(ISNUMBER(SEARCH('Position Build'!$N$6,Table1[[#This Row],[Series]])),Table1[[#This Row],[Helper1]],"")</f>
        <v/>
      </c>
      <c r="H727" s="57" t="str">
        <f>IFERROR(SMALL($G$2:$G$4870,ROWS($G$2:G727)),"")</f>
        <v/>
      </c>
    </row>
    <row r="728" spans="1:8" ht="15.75" customHeight="1" thickBot="1" x14ac:dyDescent="0.3">
      <c r="A728" s="50" t="s">
        <v>365</v>
      </c>
      <c r="B728" s="46" t="str">
        <f>Table1[[#This Row],[Series]]&amp;Table1[[#This Row],[Competency Name]]</f>
        <v>0394PROBLEM SOLVING</v>
      </c>
      <c r="C728" s="46" t="str">
        <f>IF(RIGHT(Table1[[#This Row],[Occupational Series]],5)="SECCM","SECCM",IF(OR(RIGHT(Table1[[#This Row],[Occupational Series]],1)="A",RIGHT(Table1[[#This Row],[Occupational Series]],1)="B",RIGHT(Table1[[#This Row],[Occupational Series]],1)="C"),"0301",RIGHT(Table1[[#This Row],[Occupational Series]],4)))</f>
        <v>0394</v>
      </c>
      <c r="D728" s="50" t="s">
        <v>596</v>
      </c>
      <c r="E728" s="51" t="s">
        <v>597</v>
      </c>
      <c r="F728" s="57">
        <f>ROWS($F$2:F728)</f>
        <v>727</v>
      </c>
      <c r="G728" s="57" t="str">
        <f>IF(ISNUMBER(SEARCH('Position Build'!$N$6,Table1[[#This Row],[Series]])),Table1[[#This Row],[Helper1]],"")</f>
        <v/>
      </c>
      <c r="H728" s="57" t="str">
        <f>IFERROR(SMALL($G$2:$G$4870,ROWS($G$2:G728)),"")</f>
        <v/>
      </c>
    </row>
    <row r="729" spans="1:8" ht="39" thickBot="1" x14ac:dyDescent="0.3">
      <c r="A729" s="50" t="s">
        <v>365</v>
      </c>
      <c r="B729" s="46" t="str">
        <f>Table1[[#This Row],[Series]]&amp;Table1[[#This Row],[Competency Name]]</f>
        <v>0394CLERICAL SUPPORT FUNCTIONS</v>
      </c>
      <c r="C729" s="46" t="str">
        <f>IF(RIGHT(Table1[[#This Row],[Occupational Series]],5)="SECCM","SECCM",IF(OR(RIGHT(Table1[[#This Row],[Occupational Series]],1)="A",RIGHT(Table1[[#This Row],[Occupational Series]],1)="B",RIGHT(Table1[[#This Row],[Occupational Series]],1)="C"),"0301",RIGHT(Table1[[#This Row],[Occupational Series]],4)))</f>
        <v>0394</v>
      </c>
      <c r="D729" s="50" t="s">
        <v>993</v>
      </c>
      <c r="E729" s="51" t="s">
        <v>994</v>
      </c>
      <c r="F729" s="57">
        <f>ROWS($F$2:F729)</f>
        <v>728</v>
      </c>
      <c r="G729" s="57" t="str">
        <f>IF(ISNUMBER(SEARCH('Position Build'!$N$6,Table1[[#This Row],[Series]])),Table1[[#This Row],[Helper1]],"")</f>
        <v/>
      </c>
      <c r="H729" s="57" t="str">
        <f>IFERROR(SMALL($G$2:$G$4870,ROWS($G$2:G729)),"")</f>
        <v/>
      </c>
    </row>
    <row r="730" spans="1:8" ht="15.75" customHeight="1" thickBot="1" x14ac:dyDescent="0.3">
      <c r="A730" s="45" t="s">
        <v>365</v>
      </c>
      <c r="B730" s="46" t="str">
        <f>Table1[[#This Row],[Series]]&amp;Table1[[#This Row],[Competency Name]]</f>
        <v>0394READING AND INTERPRETING REGULATIONS</v>
      </c>
      <c r="C730" s="46" t="str">
        <f>IF(RIGHT(Table1[[#This Row],[Occupational Series]],5)="SECCM","SECCM",IF(OR(RIGHT(Table1[[#This Row],[Occupational Series]],1)="A",RIGHT(Table1[[#This Row],[Occupational Series]],1)="B",RIGHT(Table1[[#This Row],[Occupational Series]],1)="C"),"0301",RIGHT(Table1[[#This Row],[Occupational Series]],4)))</f>
        <v>0394</v>
      </c>
      <c r="D730" s="45" t="s">
        <v>1015</v>
      </c>
      <c r="E730" s="45" t="s">
        <v>1016</v>
      </c>
      <c r="F730" s="57">
        <f>ROWS($F$2:F730)</f>
        <v>729</v>
      </c>
      <c r="G730" s="57" t="str">
        <f>IF(ISNUMBER(SEARCH('Position Build'!$N$6,Table1[[#This Row],[Series]])),Table1[[#This Row],[Helper1]],"")</f>
        <v/>
      </c>
      <c r="H730" s="57" t="str">
        <f>IFERROR(SMALL($G$2:$G$4870,ROWS($G$2:G730)),"")</f>
        <v/>
      </c>
    </row>
    <row r="731" spans="1:8" ht="26.25" thickBot="1" x14ac:dyDescent="0.3">
      <c r="A731" s="50" t="s">
        <v>365</v>
      </c>
      <c r="B731" s="46" t="str">
        <f>Table1[[#This Row],[Series]]&amp;Table1[[#This Row],[Competency Name]]</f>
        <v>0394COMMUNICATIONS SECURITY</v>
      </c>
      <c r="C731" s="46" t="str">
        <f>IF(RIGHT(Table1[[#This Row],[Occupational Series]],5)="SECCM","SECCM",IF(OR(RIGHT(Table1[[#This Row],[Occupational Series]],1)="A",RIGHT(Table1[[#This Row],[Occupational Series]],1)="B",RIGHT(Table1[[#This Row],[Occupational Series]],1)="C"),"0301",RIGHT(Table1[[#This Row],[Occupational Series]],4)))</f>
        <v>0394</v>
      </c>
      <c r="D731" s="50" t="s">
        <v>1161</v>
      </c>
      <c r="E731" s="51" t="s">
        <v>1162</v>
      </c>
      <c r="F731" s="57">
        <f>ROWS($F$2:F731)</f>
        <v>730</v>
      </c>
      <c r="G731" s="57" t="str">
        <f>IF(ISNUMBER(SEARCH('Position Build'!$N$6,Table1[[#This Row],[Series]])),Table1[[#This Row],[Helper1]],"")</f>
        <v/>
      </c>
      <c r="H731" s="57" t="str">
        <f>IFERROR(SMALL($G$2:$G$4870,ROWS($G$2:G731)),"")</f>
        <v/>
      </c>
    </row>
    <row r="732" spans="1:8" ht="15.75" customHeight="1" thickBot="1" x14ac:dyDescent="0.3">
      <c r="A732" s="50" t="s">
        <v>327</v>
      </c>
      <c r="B732" s="46" t="str">
        <f>Table1[[#This Row],[Series]]&amp;Table1[[#This Row],[Competency Name]]</f>
        <v>0401INFORMATION MANAGEMENT</v>
      </c>
      <c r="C732" s="46" t="str">
        <f>IF(RIGHT(Table1[[#This Row],[Occupational Series]],5)="SECCM","SECCM",IF(OR(RIGHT(Table1[[#This Row],[Occupational Series]],1)="A",RIGHT(Table1[[#This Row],[Occupational Series]],1)="B",RIGHT(Table1[[#This Row],[Occupational Series]],1)="C"),"0301",RIGHT(Table1[[#This Row],[Occupational Series]],4)))</f>
        <v>0401</v>
      </c>
      <c r="D732" s="50" t="s">
        <v>311</v>
      </c>
      <c r="E732" s="51" t="s">
        <v>312</v>
      </c>
      <c r="F732" s="57">
        <f>ROWS($F$2:F732)</f>
        <v>731</v>
      </c>
      <c r="G732" s="57" t="str">
        <f>IF(ISNUMBER(SEARCH('Position Build'!$N$6,Table1[[#This Row],[Series]])),Table1[[#This Row],[Helper1]],"")</f>
        <v/>
      </c>
      <c r="H732" s="57" t="str">
        <f>IFERROR(SMALL($G$2:$G$4870,ROWS($G$2:G732)),"")</f>
        <v/>
      </c>
    </row>
    <row r="733" spans="1:8" ht="15.75" thickBot="1" x14ac:dyDescent="0.3">
      <c r="A733" s="45" t="s">
        <v>327</v>
      </c>
      <c r="B733" s="46" t="str">
        <f>Table1[[#This Row],[Series]]&amp;Table1[[#This Row],[Competency Name]]</f>
        <v>0401PROJECT MANAGEMENT</v>
      </c>
      <c r="C733" s="46" t="str">
        <f>IF(RIGHT(Table1[[#This Row],[Occupational Series]],5)="SECCM","SECCM",IF(OR(RIGHT(Table1[[#This Row],[Occupational Series]],1)="A",RIGHT(Table1[[#This Row],[Occupational Series]],1)="B",RIGHT(Table1[[#This Row],[Occupational Series]],1)="C"),"0301",RIGHT(Table1[[#This Row],[Occupational Series]],4)))</f>
        <v>0401</v>
      </c>
      <c r="D733" s="45" t="s">
        <v>381</v>
      </c>
      <c r="E733" s="45" t="s">
        <v>382</v>
      </c>
      <c r="F733" s="57">
        <f>ROWS($F$2:F733)</f>
        <v>732</v>
      </c>
      <c r="G733" s="57" t="str">
        <f>IF(ISNUMBER(SEARCH('Position Build'!$N$6,Table1[[#This Row],[Series]])),Table1[[#This Row],[Helper1]],"")</f>
        <v/>
      </c>
      <c r="H733" s="57" t="str">
        <f>IFERROR(SMALL($G$2:$G$4870,ROWS($G$2:G733)),"")</f>
        <v/>
      </c>
    </row>
    <row r="734" spans="1:8" ht="15.75" customHeight="1" thickBot="1" x14ac:dyDescent="0.3">
      <c r="A734" s="50" t="s">
        <v>327</v>
      </c>
      <c r="B734" s="46" t="str">
        <f>Table1[[#This Row],[Series]]&amp;Table1[[#This Row],[Competency Name]]</f>
        <v>0401FINANCIAL MANAGEMENT</v>
      </c>
      <c r="C734" s="46" t="str">
        <f>IF(RIGHT(Table1[[#This Row],[Occupational Series]],5)="SECCM","SECCM",IF(OR(RIGHT(Table1[[#This Row],[Occupational Series]],1)="A",RIGHT(Table1[[#This Row],[Occupational Series]],1)="B",RIGHT(Table1[[#This Row],[Occupational Series]],1)="C"),"0301",RIGHT(Table1[[#This Row],[Occupational Series]],4)))</f>
        <v>0401</v>
      </c>
      <c r="D734" s="50" t="s">
        <v>438</v>
      </c>
      <c r="E734" s="51" t="s">
        <v>439</v>
      </c>
      <c r="F734" s="57">
        <f>ROWS($F$2:F734)</f>
        <v>733</v>
      </c>
      <c r="G734" s="57" t="str">
        <f>IF(ISNUMBER(SEARCH('Position Build'!$N$6,Table1[[#This Row],[Series]])),Table1[[#This Row],[Helper1]],"")</f>
        <v/>
      </c>
      <c r="H734" s="57" t="str">
        <f>IFERROR(SMALL($G$2:$G$4870,ROWS($G$2:G734)),"")</f>
        <v/>
      </c>
    </row>
    <row r="735" spans="1:8" ht="39" thickBot="1" x14ac:dyDescent="0.3">
      <c r="A735" s="50" t="s">
        <v>327</v>
      </c>
      <c r="B735" s="46" t="str">
        <f>Table1[[#This Row],[Series]]&amp;Table1[[#This Row],[Competency Name]]</f>
        <v>0401WRITTEN COMMUNICATION</v>
      </c>
      <c r="C735" s="46" t="str">
        <f>IF(RIGHT(Table1[[#This Row],[Occupational Series]],5)="SECCM","SECCM",IF(OR(RIGHT(Table1[[#This Row],[Occupational Series]],1)="A",RIGHT(Table1[[#This Row],[Occupational Series]],1)="B",RIGHT(Table1[[#This Row],[Occupational Series]],1)="C"),"0301",RIGHT(Table1[[#This Row],[Occupational Series]],4)))</f>
        <v>0401</v>
      </c>
      <c r="D735" s="50" t="s">
        <v>507</v>
      </c>
      <c r="E735" s="51" t="s">
        <v>508</v>
      </c>
      <c r="F735" s="57">
        <f>ROWS($F$2:F735)</f>
        <v>734</v>
      </c>
      <c r="G735" s="57" t="str">
        <f>IF(ISNUMBER(SEARCH('Position Build'!$N$6,Table1[[#This Row],[Series]])),Table1[[#This Row],[Helper1]],"")</f>
        <v/>
      </c>
      <c r="H735" s="57" t="str">
        <f>IFERROR(SMALL($G$2:$G$4870,ROWS($G$2:G735)),"")</f>
        <v/>
      </c>
    </row>
    <row r="736" spans="1:8" ht="15.75" customHeight="1" thickBot="1" x14ac:dyDescent="0.3">
      <c r="A736" s="50" t="s">
        <v>327</v>
      </c>
      <c r="B736" s="46" t="str">
        <f>Table1[[#This Row],[Series]]&amp;Table1[[#This Row],[Competency Name]]</f>
        <v>0401ORAL COMMUNICATION</v>
      </c>
      <c r="C736" s="46" t="str">
        <f>IF(RIGHT(Table1[[#This Row],[Occupational Series]],5)="SECCM","SECCM",IF(OR(RIGHT(Table1[[#This Row],[Occupational Series]],1)="A",RIGHT(Table1[[#This Row],[Occupational Series]],1)="B",RIGHT(Table1[[#This Row],[Occupational Series]],1)="C"),"0301",RIGHT(Table1[[#This Row],[Occupational Series]],4)))</f>
        <v>0401</v>
      </c>
      <c r="D736" s="50" t="s">
        <v>537</v>
      </c>
      <c r="E736" s="51" t="s">
        <v>538</v>
      </c>
      <c r="F736" s="57">
        <f>ROWS($F$2:F736)</f>
        <v>735</v>
      </c>
      <c r="G736" s="57" t="str">
        <f>IF(ISNUMBER(SEARCH('Position Build'!$N$6,Table1[[#This Row],[Series]])),Table1[[#This Row],[Helper1]],"")</f>
        <v/>
      </c>
      <c r="H736" s="57" t="str">
        <f>IFERROR(SMALL($G$2:$G$4870,ROWS($G$2:G736)),"")</f>
        <v/>
      </c>
    </row>
    <row r="737" spans="1:8" ht="64.5" thickBot="1" x14ac:dyDescent="0.3">
      <c r="A737" s="50" t="s">
        <v>327</v>
      </c>
      <c r="B737" s="46" t="str">
        <f>Table1[[#This Row],[Series]]&amp;Table1[[#This Row],[Competency Name]]</f>
        <v>0401ACCOUNTABILITY</v>
      </c>
      <c r="C737" s="46" t="str">
        <f>IF(RIGHT(Table1[[#This Row],[Occupational Series]],5)="SECCM","SECCM",IF(OR(RIGHT(Table1[[#This Row],[Occupational Series]],1)="A",RIGHT(Table1[[#This Row],[Occupational Series]],1)="B",RIGHT(Table1[[#This Row],[Occupational Series]],1)="C"),"0301",RIGHT(Table1[[#This Row],[Occupational Series]],4)))</f>
        <v>0401</v>
      </c>
      <c r="D737" s="50" t="s">
        <v>579</v>
      </c>
      <c r="E737" s="51" t="s">
        <v>580</v>
      </c>
      <c r="F737" s="57">
        <f>ROWS($F$2:F737)</f>
        <v>736</v>
      </c>
      <c r="G737" s="57" t="str">
        <f>IF(ISNUMBER(SEARCH('Position Build'!$N$6,Table1[[#This Row],[Series]])),Table1[[#This Row],[Helper1]],"")</f>
        <v/>
      </c>
      <c r="H737" s="57" t="str">
        <f>IFERROR(SMALL($G$2:$G$4870,ROWS($G$2:G737)),"")</f>
        <v/>
      </c>
    </row>
    <row r="738" spans="1:8" ht="15.75" customHeight="1" thickBot="1" x14ac:dyDescent="0.3">
      <c r="A738" s="50" t="s">
        <v>327</v>
      </c>
      <c r="B738" s="46" t="str">
        <f>Table1[[#This Row],[Series]]&amp;Table1[[#This Row],[Competency Name]]</f>
        <v>0401DEVELOPING OTHERS</v>
      </c>
      <c r="C738" s="46" t="str">
        <f>IF(RIGHT(Table1[[#This Row],[Occupational Series]],5)="SECCM","SECCM",IF(OR(RIGHT(Table1[[#This Row],[Occupational Series]],1)="A",RIGHT(Table1[[#This Row],[Occupational Series]],1)="B",RIGHT(Table1[[#This Row],[Occupational Series]],1)="C"),"0301",RIGHT(Table1[[#This Row],[Occupational Series]],4)))</f>
        <v>0401</v>
      </c>
      <c r="D738" s="50" t="s">
        <v>585</v>
      </c>
      <c r="E738" s="51" t="s">
        <v>586</v>
      </c>
      <c r="F738" s="57">
        <f>ROWS($F$2:F738)</f>
        <v>737</v>
      </c>
      <c r="G738" s="57" t="str">
        <f>IF(ISNUMBER(SEARCH('Position Build'!$N$6,Table1[[#This Row],[Series]])),Table1[[#This Row],[Helper1]],"")</f>
        <v/>
      </c>
      <c r="H738" s="57" t="str">
        <f>IFERROR(SMALL($G$2:$G$4870,ROWS($G$2:G738)),"")</f>
        <v/>
      </c>
    </row>
    <row r="739" spans="1:8" ht="26.25" thickBot="1" x14ac:dyDescent="0.3">
      <c r="A739" s="50" t="s">
        <v>327</v>
      </c>
      <c r="B739" s="46" t="str">
        <f>Table1[[#This Row],[Series]]&amp;Table1[[#This Row],[Competency Name]]</f>
        <v>0401ENVIRONMENTAL PROTECTION LAWS, RULES, AND REGULATIONS</v>
      </c>
      <c r="C739" s="46" t="str">
        <f>IF(RIGHT(Table1[[#This Row],[Occupational Series]],5)="SECCM","SECCM",IF(OR(RIGHT(Table1[[#This Row],[Occupational Series]],1)="A",RIGHT(Table1[[#This Row],[Occupational Series]],1)="B",RIGHT(Table1[[#This Row],[Occupational Series]],1)="C"),"0301",RIGHT(Table1[[#This Row],[Occupational Series]],4)))</f>
        <v>0401</v>
      </c>
      <c r="D739" s="50" t="s">
        <v>1023</v>
      </c>
      <c r="E739" s="51" t="s">
        <v>1024</v>
      </c>
      <c r="F739" s="57">
        <f>ROWS($F$2:F739)</f>
        <v>738</v>
      </c>
      <c r="G739" s="57" t="str">
        <f>IF(ISNUMBER(SEARCH('Position Build'!$N$6,Table1[[#This Row],[Series]])),Table1[[#This Row],[Helper1]],"")</f>
        <v/>
      </c>
      <c r="H739" s="57" t="str">
        <f>IFERROR(SMALL($G$2:$G$4870,ROWS($G$2:G739)),"")</f>
        <v/>
      </c>
    </row>
    <row r="740" spans="1:8" ht="15.75" customHeight="1" thickBot="1" x14ac:dyDescent="0.3">
      <c r="A740" s="50" t="s">
        <v>327</v>
      </c>
      <c r="B740" s="46" t="str">
        <f>Table1[[#This Row],[Series]]&amp;Table1[[#This Row],[Competency Name]]</f>
        <v>0401ENVIRONMENTAL SCIENCE CONCEPTS, PRINCIPLES, AND PRACTICES</v>
      </c>
      <c r="C740" s="46" t="str">
        <f>IF(RIGHT(Table1[[#This Row],[Occupational Series]],5)="SECCM","SECCM",IF(OR(RIGHT(Table1[[#This Row],[Occupational Series]],1)="A",RIGHT(Table1[[#This Row],[Occupational Series]],1)="B",RIGHT(Table1[[#This Row],[Occupational Series]],1)="C"),"0301",RIGHT(Table1[[#This Row],[Occupational Series]],4)))</f>
        <v>0401</v>
      </c>
      <c r="D740" s="50" t="s">
        <v>1025</v>
      </c>
      <c r="E740" s="51" t="s">
        <v>1026</v>
      </c>
      <c r="F740" s="57">
        <f>ROWS($F$2:F740)</f>
        <v>739</v>
      </c>
      <c r="G740" s="57" t="str">
        <f>IF(ISNUMBER(SEARCH('Position Build'!$N$6,Table1[[#This Row],[Series]])),Table1[[#This Row],[Helper1]],"")</f>
        <v/>
      </c>
      <c r="H740" s="57" t="str">
        <f>IFERROR(SMALL($G$2:$G$4870,ROWS($G$2:G740)),"")</f>
        <v/>
      </c>
    </row>
    <row r="741" spans="1:8" ht="51.75" thickBot="1" x14ac:dyDescent="0.3">
      <c r="A741" s="50" t="s">
        <v>327</v>
      </c>
      <c r="B741" s="46" t="str">
        <f>Table1[[#This Row],[Series]]&amp;Table1[[#This Row],[Competency Name]]</f>
        <v>0401NATURAL RESOURCES CONCEPTS, PRINCIPLES, AND PRACTICES</v>
      </c>
      <c r="C741" s="46" t="str">
        <f>IF(RIGHT(Table1[[#This Row],[Occupational Series]],5)="SECCM","SECCM",IF(OR(RIGHT(Table1[[#This Row],[Occupational Series]],1)="A",RIGHT(Table1[[#This Row],[Occupational Series]],1)="B",RIGHT(Table1[[#This Row],[Occupational Series]],1)="C"),"0301",RIGHT(Table1[[#This Row],[Occupational Series]],4)))</f>
        <v>0401</v>
      </c>
      <c r="D741" s="50" t="s">
        <v>1027</v>
      </c>
      <c r="E741" s="51" t="s">
        <v>1028</v>
      </c>
      <c r="F741" s="57">
        <f>ROWS($F$2:F741)</f>
        <v>740</v>
      </c>
      <c r="G741" s="57" t="str">
        <f>IF(ISNUMBER(SEARCH('Position Build'!$N$6,Table1[[#This Row],[Series]])),Table1[[#This Row],[Helper1]],"")</f>
        <v/>
      </c>
      <c r="H741" s="57" t="str">
        <f>IFERROR(SMALL($G$2:$G$4870,ROWS($G$2:G741)),"")</f>
        <v/>
      </c>
    </row>
    <row r="742" spans="1:8" ht="15.75" customHeight="1" thickBot="1" x14ac:dyDescent="0.3">
      <c r="A742" s="50" t="s">
        <v>327</v>
      </c>
      <c r="B742" s="46" t="str">
        <f>Table1[[#This Row],[Series]]&amp;Table1[[#This Row],[Competency Name]]</f>
        <v>0401RESEARCH AND DEVELOPMENT</v>
      </c>
      <c r="C742" s="46" t="str">
        <f>IF(RIGHT(Table1[[#This Row],[Occupational Series]],5)="SECCM","SECCM",IF(OR(RIGHT(Table1[[#This Row],[Occupational Series]],1)="A",RIGHT(Table1[[#This Row],[Occupational Series]],1)="B",RIGHT(Table1[[#This Row],[Occupational Series]],1)="C"),"0301",RIGHT(Table1[[#This Row],[Occupational Series]],4)))</f>
        <v>0401</v>
      </c>
      <c r="D742" s="50" t="s">
        <v>1029</v>
      </c>
      <c r="E742" s="51" t="s">
        <v>1030</v>
      </c>
      <c r="F742" s="57">
        <f>ROWS($F$2:F742)</f>
        <v>741</v>
      </c>
      <c r="G742" s="57" t="str">
        <f>IF(ISNUMBER(SEARCH('Position Build'!$N$6,Table1[[#This Row],[Series]])),Table1[[#This Row],[Helper1]],"")</f>
        <v/>
      </c>
      <c r="H742" s="57" t="str">
        <f>IFERROR(SMALL($G$2:$G$4870,ROWS($G$2:G742)),"")</f>
        <v/>
      </c>
    </row>
    <row r="743" spans="1:8" ht="51.75" thickBot="1" x14ac:dyDescent="0.3">
      <c r="A743" s="50" t="s">
        <v>327</v>
      </c>
      <c r="B743" s="46" t="str">
        <f>Table1[[#This Row],[Series]]&amp;Table1[[#This Row],[Competency Name]]</f>
        <v>0401SURVEYS AND DATA COLLECTION</v>
      </c>
      <c r="C743" s="46" t="str">
        <f>IF(RIGHT(Table1[[#This Row],[Occupational Series]],5)="SECCM","SECCM",IF(OR(RIGHT(Table1[[#This Row],[Occupational Series]],1)="A",RIGHT(Table1[[#This Row],[Occupational Series]],1)="B",RIGHT(Table1[[#This Row],[Occupational Series]],1)="C"),"0301",RIGHT(Table1[[#This Row],[Occupational Series]],4)))</f>
        <v>0401</v>
      </c>
      <c r="D743" s="50" t="s">
        <v>1031</v>
      </c>
      <c r="E743" s="51" t="s">
        <v>1032</v>
      </c>
      <c r="F743" s="57">
        <f>ROWS($F$2:F743)</f>
        <v>742</v>
      </c>
      <c r="G743" s="57" t="str">
        <f>IF(ISNUMBER(SEARCH('Position Build'!$N$6,Table1[[#This Row],[Series]])),Table1[[#This Row],[Helper1]],"")</f>
        <v/>
      </c>
      <c r="H743" s="57" t="str">
        <f>IFERROR(SMALL($G$2:$G$4870,ROWS($G$2:G743)),"")</f>
        <v/>
      </c>
    </row>
    <row r="744" spans="1:8" ht="15.75" customHeight="1" thickBot="1" x14ac:dyDescent="0.3">
      <c r="A744" s="45" t="s">
        <v>397</v>
      </c>
      <c r="B744" s="46" t="str">
        <f>Table1[[#This Row],[Series]]&amp;Table1[[#This Row],[Competency Name]]</f>
        <v>0403PROJECT MANAGEMENT</v>
      </c>
      <c r="C744" s="46" t="str">
        <f>IF(RIGHT(Table1[[#This Row],[Occupational Series]],5)="SECCM","SECCM",IF(OR(RIGHT(Table1[[#This Row],[Occupational Series]],1)="A",RIGHT(Table1[[#This Row],[Occupational Series]],1)="B",RIGHT(Table1[[#This Row],[Occupational Series]],1)="C"),"0301",RIGHT(Table1[[#This Row],[Occupational Series]],4)))</f>
        <v>0403</v>
      </c>
      <c r="D744" s="45" t="s">
        <v>381</v>
      </c>
      <c r="E744" s="45" t="s">
        <v>382</v>
      </c>
      <c r="F744" s="57">
        <f>ROWS($F$2:F744)</f>
        <v>743</v>
      </c>
      <c r="G744" s="57" t="str">
        <f>IF(ISNUMBER(SEARCH('Position Build'!$N$6,Table1[[#This Row],[Series]])),Table1[[#This Row],[Helper1]],"")</f>
        <v/>
      </c>
      <c r="H744" s="57" t="str">
        <f>IFERROR(SMALL($G$2:$G$4870,ROWS($G$2:G744)),"")</f>
        <v/>
      </c>
    </row>
    <row r="745" spans="1:8" ht="51.75" thickBot="1" x14ac:dyDescent="0.3">
      <c r="A745" s="50" t="s">
        <v>397</v>
      </c>
      <c r="B745" s="46" t="str">
        <f>Table1[[#This Row],[Series]]&amp;Table1[[#This Row],[Competency Name]]</f>
        <v>0403FINANCIAL MANAGEMENT</v>
      </c>
      <c r="C745" s="46" t="str">
        <f>IF(RIGHT(Table1[[#This Row],[Occupational Series]],5)="SECCM","SECCM",IF(OR(RIGHT(Table1[[#This Row],[Occupational Series]],1)="A",RIGHT(Table1[[#This Row],[Occupational Series]],1)="B",RIGHT(Table1[[#This Row],[Occupational Series]],1)="C"),"0301",RIGHT(Table1[[#This Row],[Occupational Series]],4)))</f>
        <v>0403</v>
      </c>
      <c r="D745" s="50" t="s">
        <v>438</v>
      </c>
      <c r="E745" s="51" t="s">
        <v>439</v>
      </c>
      <c r="F745" s="57">
        <f>ROWS($F$2:F745)</f>
        <v>744</v>
      </c>
      <c r="G745" s="57" t="str">
        <f>IF(ISNUMBER(SEARCH('Position Build'!$N$6,Table1[[#This Row],[Series]])),Table1[[#This Row],[Helper1]],"")</f>
        <v/>
      </c>
      <c r="H745" s="57" t="str">
        <f>IFERROR(SMALL($G$2:$G$4870,ROWS($G$2:G745)),"")</f>
        <v/>
      </c>
    </row>
    <row r="746" spans="1:8" ht="15.75" customHeight="1" thickBot="1" x14ac:dyDescent="0.3">
      <c r="A746" s="45" t="s">
        <v>397</v>
      </c>
      <c r="B746" s="46" t="str">
        <f>Table1[[#This Row],[Series]]&amp;Table1[[#This Row],[Competency Name]]</f>
        <v>0403PARTNERING</v>
      </c>
      <c r="C746" s="46" t="str">
        <f>IF(RIGHT(Table1[[#This Row],[Occupational Series]],5)="SECCM","SECCM",IF(OR(RIGHT(Table1[[#This Row],[Occupational Series]],1)="A",RIGHT(Table1[[#This Row],[Occupational Series]],1)="B",RIGHT(Table1[[#This Row],[Occupational Series]],1)="C"),"0301",RIGHT(Table1[[#This Row],[Occupational Series]],4)))</f>
        <v>0403</v>
      </c>
      <c r="D746" s="45" t="s">
        <v>491</v>
      </c>
      <c r="E746" s="45" t="s">
        <v>492</v>
      </c>
      <c r="F746" s="57">
        <f>ROWS($F$2:F746)</f>
        <v>745</v>
      </c>
      <c r="G746" s="57" t="str">
        <f>IF(ISNUMBER(SEARCH('Position Build'!$N$6,Table1[[#This Row],[Series]])),Table1[[#This Row],[Helper1]],"")</f>
        <v/>
      </c>
      <c r="H746" s="57" t="str">
        <f>IFERROR(SMALL($G$2:$G$4870,ROWS($G$2:G746)),"")</f>
        <v/>
      </c>
    </row>
    <row r="747" spans="1:8" ht="39" thickBot="1" x14ac:dyDescent="0.3">
      <c r="A747" s="50" t="s">
        <v>397</v>
      </c>
      <c r="B747" s="46" t="str">
        <f>Table1[[#This Row],[Series]]&amp;Table1[[#This Row],[Competency Name]]</f>
        <v>0403WRITTEN COMMUNICATION</v>
      </c>
      <c r="C747" s="46" t="str">
        <f>IF(RIGHT(Table1[[#This Row],[Occupational Series]],5)="SECCM","SECCM",IF(OR(RIGHT(Table1[[#This Row],[Occupational Series]],1)="A",RIGHT(Table1[[#This Row],[Occupational Series]],1)="B",RIGHT(Table1[[#This Row],[Occupational Series]],1)="C"),"0301",RIGHT(Table1[[#This Row],[Occupational Series]],4)))</f>
        <v>0403</v>
      </c>
      <c r="D747" s="50" t="s">
        <v>507</v>
      </c>
      <c r="E747" s="51" t="s">
        <v>508</v>
      </c>
      <c r="F747" s="57">
        <f>ROWS($F$2:F747)</f>
        <v>746</v>
      </c>
      <c r="G747" s="57" t="str">
        <f>IF(ISNUMBER(SEARCH('Position Build'!$N$6,Table1[[#This Row],[Series]])),Table1[[#This Row],[Helper1]],"")</f>
        <v/>
      </c>
      <c r="H747" s="57" t="str">
        <f>IFERROR(SMALL($G$2:$G$4870,ROWS($G$2:G747)),"")</f>
        <v/>
      </c>
    </row>
    <row r="748" spans="1:8" ht="15.75" customHeight="1" thickBot="1" x14ac:dyDescent="0.3">
      <c r="A748" s="50" t="s">
        <v>397</v>
      </c>
      <c r="B748" s="46" t="str">
        <f>Table1[[#This Row],[Series]]&amp;Table1[[#This Row],[Competency Name]]</f>
        <v>0403ORAL COMMUNICATION</v>
      </c>
      <c r="C748" s="46" t="str">
        <f>IF(RIGHT(Table1[[#This Row],[Occupational Series]],5)="SECCM","SECCM",IF(OR(RIGHT(Table1[[#This Row],[Occupational Series]],1)="A",RIGHT(Table1[[#This Row],[Occupational Series]],1)="B",RIGHT(Table1[[#This Row],[Occupational Series]],1)="C"),"0301",RIGHT(Table1[[#This Row],[Occupational Series]],4)))</f>
        <v>0403</v>
      </c>
      <c r="D748" s="50" t="s">
        <v>537</v>
      </c>
      <c r="E748" s="51" t="s">
        <v>538</v>
      </c>
      <c r="F748" s="57">
        <f>ROWS($F$2:F748)</f>
        <v>747</v>
      </c>
      <c r="G748" s="57" t="str">
        <f>IF(ISNUMBER(SEARCH('Position Build'!$N$6,Table1[[#This Row],[Series]])),Table1[[#This Row],[Helper1]],"")</f>
        <v/>
      </c>
      <c r="H748" s="57" t="str">
        <f>IFERROR(SMALL($G$2:$G$4870,ROWS($G$2:G748)),"")</f>
        <v/>
      </c>
    </row>
    <row r="749" spans="1:8" ht="39" thickBot="1" x14ac:dyDescent="0.3">
      <c r="A749" s="50" t="s">
        <v>397</v>
      </c>
      <c r="B749" s="46" t="str">
        <f>Table1[[#This Row],[Series]]&amp;Table1[[#This Row],[Competency Name]]</f>
        <v>0403PLANNING AND EVALUATING</v>
      </c>
      <c r="C749" s="46" t="str">
        <f>IF(RIGHT(Table1[[#This Row],[Occupational Series]],5)="SECCM","SECCM",IF(OR(RIGHT(Table1[[#This Row],[Occupational Series]],1)="A",RIGHT(Table1[[#This Row],[Occupational Series]],1)="B",RIGHT(Table1[[#This Row],[Occupational Series]],1)="C"),"0301",RIGHT(Table1[[#This Row],[Occupational Series]],4)))</f>
        <v>0403</v>
      </c>
      <c r="D749" s="50" t="s">
        <v>571</v>
      </c>
      <c r="E749" s="51" t="s">
        <v>572</v>
      </c>
      <c r="F749" s="57">
        <f>ROWS($F$2:F749)</f>
        <v>748</v>
      </c>
      <c r="G749" s="57" t="str">
        <f>IF(ISNUMBER(SEARCH('Position Build'!$N$6,Table1[[#This Row],[Series]])),Table1[[#This Row],[Helper1]],"")</f>
        <v/>
      </c>
      <c r="H749" s="57" t="str">
        <f>IFERROR(SMALL($G$2:$G$4870,ROWS($G$2:G749)),"")</f>
        <v/>
      </c>
    </row>
    <row r="750" spans="1:8" ht="15.75" customHeight="1" thickBot="1" x14ac:dyDescent="0.3">
      <c r="A750" s="50" t="s">
        <v>397</v>
      </c>
      <c r="B750" s="46" t="str">
        <f>Table1[[#This Row],[Series]]&amp;Table1[[#This Row],[Competency Name]]</f>
        <v>0403ACCOUNTABILITY</v>
      </c>
      <c r="C750" s="46" t="str">
        <f>IF(RIGHT(Table1[[#This Row],[Occupational Series]],5)="SECCM","SECCM",IF(OR(RIGHT(Table1[[#This Row],[Occupational Series]],1)="A",RIGHT(Table1[[#This Row],[Occupational Series]],1)="B",RIGHT(Table1[[#This Row],[Occupational Series]],1)="C"),"0301",RIGHT(Table1[[#This Row],[Occupational Series]],4)))</f>
        <v>0403</v>
      </c>
      <c r="D750" s="50" t="s">
        <v>579</v>
      </c>
      <c r="E750" s="51" t="s">
        <v>580</v>
      </c>
      <c r="F750" s="57">
        <f>ROWS($F$2:F750)</f>
        <v>749</v>
      </c>
      <c r="G750" s="57" t="str">
        <f>IF(ISNUMBER(SEARCH('Position Build'!$N$6,Table1[[#This Row],[Series]])),Table1[[#This Row],[Helper1]],"")</f>
        <v/>
      </c>
      <c r="H750" s="57" t="str">
        <f>IFERROR(SMALL($G$2:$G$4870,ROWS($G$2:G750)),"")</f>
        <v/>
      </c>
    </row>
    <row r="751" spans="1:8" ht="39" thickBot="1" x14ac:dyDescent="0.3">
      <c r="A751" s="50" t="s">
        <v>397</v>
      </c>
      <c r="B751" s="46" t="str">
        <f>Table1[[#This Row],[Series]]&amp;Table1[[#This Row],[Competency Name]]</f>
        <v>0403MANAGING HUMAN RESOURCES</v>
      </c>
      <c r="C751" s="46" t="str">
        <f>IF(RIGHT(Table1[[#This Row],[Occupational Series]],5)="SECCM","SECCM",IF(OR(RIGHT(Table1[[#This Row],[Occupational Series]],1)="A",RIGHT(Table1[[#This Row],[Occupational Series]],1)="B",RIGHT(Table1[[#This Row],[Occupational Series]],1)="C"),"0301",RIGHT(Table1[[#This Row],[Occupational Series]],4)))</f>
        <v>0403</v>
      </c>
      <c r="D751" s="50" t="s">
        <v>590</v>
      </c>
      <c r="E751" s="51" t="s">
        <v>591</v>
      </c>
      <c r="F751" s="57">
        <f>ROWS($F$2:F751)</f>
        <v>750</v>
      </c>
      <c r="G751" s="57" t="str">
        <f>IF(ISNUMBER(SEARCH('Position Build'!$N$6,Table1[[#This Row],[Series]])),Table1[[#This Row],[Helper1]],"")</f>
        <v/>
      </c>
      <c r="H751" s="57" t="str">
        <f>IFERROR(SMALL($G$2:$G$4870,ROWS($G$2:G751)),"")</f>
        <v/>
      </c>
    </row>
    <row r="752" spans="1:8" ht="15.75" customHeight="1" thickBot="1" x14ac:dyDescent="0.3">
      <c r="A752" s="45" t="s">
        <v>397</v>
      </c>
      <c r="B752" s="46" t="str">
        <f>Table1[[#This Row],[Series]]&amp;Table1[[#This Row],[Competency Name]]</f>
        <v>0403RESEARCH AND ANALYSIS</v>
      </c>
      <c r="C752" s="46" t="str">
        <f>IF(RIGHT(Table1[[#This Row],[Occupational Series]],5)="SECCM","SECCM",IF(OR(RIGHT(Table1[[#This Row],[Occupational Series]],1)="A",RIGHT(Table1[[#This Row],[Occupational Series]],1)="B",RIGHT(Table1[[#This Row],[Occupational Series]],1)="C"),"0301",RIGHT(Table1[[#This Row],[Occupational Series]],4)))</f>
        <v>0403</v>
      </c>
      <c r="D752" s="45" t="s">
        <v>1195</v>
      </c>
      <c r="E752" s="45" t="s">
        <v>1196</v>
      </c>
      <c r="F752" s="57">
        <f>ROWS($F$2:F752)</f>
        <v>751</v>
      </c>
      <c r="G752" s="57" t="str">
        <f>IF(ISNUMBER(SEARCH('Position Build'!$N$6,Table1[[#This Row],[Series]])),Table1[[#This Row],[Helper1]],"")</f>
        <v/>
      </c>
      <c r="H752" s="57" t="str">
        <f>IFERROR(SMALL($G$2:$G$4870,ROWS($G$2:G752)),"")</f>
        <v/>
      </c>
    </row>
    <row r="753" spans="1:8" ht="26.25" thickBot="1" x14ac:dyDescent="0.3">
      <c r="A753" s="50" t="s">
        <v>397</v>
      </c>
      <c r="B753" s="46" t="str">
        <f>Table1[[#This Row],[Series]]&amp;Table1[[#This Row],[Competency Name]]</f>
        <v>0403CREATIVITY AND INNOVATION</v>
      </c>
      <c r="C753" s="46" t="str">
        <f>IF(RIGHT(Table1[[#This Row],[Occupational Series]],5)="SECCM","SECCM",IF(OR(RIGHT(Table1[[#This Row],[Occupational Series]],1)="A",RIGHT(Table1[[#This Row],[Occupational Series]],1)="B",RIGHT(Table1[[#This Row],[Occupational Series]],1)="C"),"0301",RIGHT(Table1[[#This Row],[Occupational Series]],4)))</f>
        <v>0403</v>
      </c>
      <c r="D753" s="50" t="s">
        <v>1214</v>
      </c>
      <c r="E753" s="51" t="s">
        <v>1215</v>
      </c>
      <c r="F753" s="57">
        <f>ROWS($F$2:F753)</f>
        <v>752</v>
      </c>
      <c r="G753" s="57" t="str">
        <f>IF(ISNUMBER(SEARCH('Position Build'!$N$6,Table1[[#This Row],[Series]])),Table1[[#This Row],[Helper1]],"")</f>
        <v/>
      </c>
      <c r="H753" s="57" t="str">
        <f>IFERROR(SMALL($G$2:$G$4870,ROWS($G$2:G753)),"")</f>
        <v/>
      </c>
    </row>
    <row r="754" spans="1:8" ht="15.75" customHeight="1" thickBot="1" x14ac:dyDescent="0.3">
      <c r="A754" s="50" t="s">
        <v>329</v>
      </c>
      <c r="B754" s="46" t="str">
        <f>Table1[[#This Row],[Series]]&amp;Table1[[#This Row],[Competency Name]]</f>
        <v>0404INFORMATION MANAGEMENT</v>
      </c>
      <c r="C754" s="46" t="str">
        <f>IF(RIGHT(Table1[[#This Row],[Occupational Series]],5)="SECCM","SECCM",IF(OR(RIGHT(Table1[[#This Row],[Occupational Series]],1)="A",RIGHT(Table1[[#This Row],[Occupational Series]],1)="B",RIGHT(Table1[[#This Row],[Occupational Series]],1)="C"),"0301",RIGHT(Table1[[#This Row],[Occupational Series]],4)))</f>
        <v>0404</v>
      </c>
      <c r="D754" s="50" t="s">
        <v>311</v>
      </c>
      <c r="E754" s="51" t="s">
        <v>312</v>
      </c>
      <c r="F754" s="57">
        <f>ROWS($F$2:F754)</f>
        <v>753</v>
      </c>
      <c r="G754" s="57" t="str">
        <f>IF(ISNUMBER(SEARCH('Position Build'!$N$6,Table1[[#This Row],[Series]])),Table1[[#This Row],[Helper1]],"")</f>
        <v/>
      </c>
      <c r="H754" s="57" t="str">
        <f>IFERROR(SMALL($G$2:$G$4870,ROWS($G$2:G754)),"")</f>
        <v/>
      </c>
    </row>
    <row r="755" spans="1:8" ht="26.25" thickBot="1" x14ac:dyDescent="0.3">
      <c r="A755" s="50" t="s">
        <v>329</v>
      </c>
      <c r="B755" s="46" t="str">
        <f>Table1[[#This Row],[Series]]&amp;Table1[[#This Row],[Competency Name]]</f>
        <v>0404COMPUTER LITERACY</v>
      </c>
      <c r="C755" s="46" t="str">
        <f>IF(RIGHT(Table1[[#This Row],[Occupational Series]],5)="SECCM","SECCM",IF(OR(RIGHT(Table1[[#This Row],[Occupational Series]],1)="A",RIGHT(Table1[[#This Row],[Occupational Series]],1)="B",RIGHT(Table1[[#This Row],[Occupational Series]],1)="C"),"0301",RIGHT(Table1[[#This Row],[Occupational Series]],4)))</f>
        <v>0404</v>
      </c>
      <c r="D755" s="50" t="s">
        <v>456</v>
      </c>
      <c r="E755" s="51" t="s">
        <v>457</v>
      </c>
      <c r="F755" s="57">
        <f>ROWS($F$2:F755)</f>
        <v>754</v>
      </c>
      <c r="G755" s="57" t="str">
        <f>IF(ISNUMBER(SEARCH('Position Build'!$N$6,Table1[[#This Row],[Series]])),Table1[[#This Row],[Helper1]],"")</f>
        <v/>
      </c>
      <c r="H755" s="57" t="str">
        <f>IFERROR(SMALL($G$2:$G$4870,ROWS($G$2:G755)),"")</f>
        <v/>
      </c>
    </row>
    <row r="756" spans="1:8" ht="15.75" customHeight="1" thickBot="1" x14ac:dyDescent="0.3">
      <c r="A756" s="50" t="s">
        <v>329</v>
      </c>
      <c r="B756" s="46" t="str">
        <f>Table1[[#This Row],[Series]]&amp;Table1[[#This Row],[Competency Name]]</f>
        <v>0404WRITTEN COMMUNICATION</v>
      </c>
      <c r="C756" s="46" t="str">
        <f>IF(RIGHT(Table1[[#This Row],[Occupational Series]],5)="SECCM","SECCM",IF(OR(RIGHT(Table1[[#This Row],[Occupational Series]],1)="A",RIGHT(Table1[[#This Row],[Occupational Series]],1)="B",RIGHT(Table1[[#This Row],[Occupational Series]],1)="C"),"0301",RIGHT(Table1[[#This Row],[Occupational Series]],4)))</f>
        <v>0404</v>
      </c>
      <c r="D756" s="50" t="s">
        <v>507</v>
      </c>
      <c r="E756" s="51" t="s">
        <v>508</v>
      </c>
      <c r="F756" s="57">
        <f>ROWS($F$2:F756)</f>
        <v>755</v>
      </c>
      <c r="G756" s="57" t="str">
        <f>IF(ISNUMBER(SEARCH('Position Build'!$N$6,Table1[[#This Row],[Series]])),Table1[[#This Row],[Helper1]],"")</f>
        <v/>
      </c>
      <c r="H756" s="57" t="str">
        <f>IFERROR(SMALL($G$2:$G$4870,ROWS($G$2:G756)),"")</f>
        <v/>
      </c>
    </row>
    <row r="757" spans="1:8" ht="39" thickBot="1" x14ac:dyDescent="0.3">
      <c r="A757" s="50" t="s">
        <v>329</v>
      </c>
      <c r="B757" s="46" t="str">
        <f>Table1[[#This Row],[Series]]&amp;Table1[[#This Row],[Competency Name]]</f>
        <v>0404ORAL COMMUNICATION</v>
      </c>
      <c r="C757" s="46" t="str">
        <f>IF(RIGHT(Table1[[#This Row],[Occupational Series]],5)="SECCM","SECCM",IF(OR(RIGHT(Table1[[#This Row],[Occupational Series]],1)="A",RIGHT(Table1[[#This Row],[Occupational Series]],1)="B",RIGHT(Table1[[#This Row],[Occupational Series]],1)="C"),"0301",RIGHT(Table1[[#This Row],[Occupational Series]],4)))</f>
        <v>0404</v>
      </c>
      <c r="D757" s="50" t="s">
        <v>537</v>
      </c>
      <c r="E757" s="51" t="s">
        <v>538</v>
      </c>
      <c r="F757" s="57">
        <f>ROWS($F$2:F757)</f>
        <v>756</v>
      </c>
      <c r="G757" s="57" t="str">
        <f>IF(ISNUMBER(SEARCH('Position Build'!$N$6,Table1[[#This Row],[Series]])),Table1[[#This Row],[Helper1]],"")</f>
        <v/>
      </c>
      <c r="H757" s="57" t="str">
        <f>IFERROR(SMALL($G$2:$G$4870,ROWS($G$2:G757)),"")</f>
        <v/>
      </c>
    </row>
    <row r="758" spans="1:8" ht="15.75" customHeight="1" thickBot="1" x14ac:dyDescent="0.3">
      <c r="A758" s="50" t="s">
        <v>329</v>
      </c>
      <c r="B758" s="46" t="str">
        <f>Table1[[#This Row],[Series]]&amp;Table1[[#This Row],[Competency Name]]</f>
        <v>0404ENVIRONMENTAL SCIENCE CONCEPTS, PRINCIPLES, AND PRACTICES</v>
      </c>
      <c r="C758" s="46" t="str">
        <f>IF(RIGHT(Table1[[#This Row],[Occupational Series]],5)="SECCM","SECCM",IF(OR(RIGHT(Table1[[#This Row],[Occupational Series]],1)="A",RIGHT(Table1[[#This Row],[Occupational Series]],1)="B",RIGHT(Table1[[#This Row],[Occupational Series]],1)="C"),"0301",RIGHT(Table1[[#This Row],[Occupational Series]],4)))</f>
        <v>0404</v>
      </c>
      <c r="D758" s="50" t="s">
        <v>1025</v>
      </c>
      <c r="E758" s="51" t="s">
        <v>1026</v>
      </c>
      <c r="F758" s="57">
        <f>ROWS($F$2:F758)</f>
        <v>757</v>
      </c>
      <c r="G758" s="57" t="str">
        <f>IF(ISNUMBER(SEARCH('Position Build'!$N$6,Table1[[#This Row],[Series]])),Table1[[#This Row],[Helper1]],"")</f>
        <v/>
      </c>
      <c r="H758" s="57" t="str">
        <f>IFERROR(SMALL($G$2:$G$4870,ROWS($G$2:G758)),"")</f>
        <v/>
      </c>
    </row>
    <row r="759" spans="1:8" ht="51.75" thickBot="1" x14ac:dyDescent="0.3">
      <c r="A759" s="50" t="s">
        <v>329</v>
      </c>
      <c r="B759" s="46" t="str">
        <f>Table1[[#This Row],[Series]]&amp;Table1[[#This Row],[Competency Name]]</f>
        <v>0404NATURAL RESOURCES CONCEPTS, PRINCIPLES, AND PRACTICES</v>
      </c>
      <c r="C759" s="46" t="str">
        <f>IF(RIGHT(Table1[[#This Row],[Occupational Series]],5)="SECCM","SECCM",IF(OR(RIGHT(Table1[[#This Row],[Occupational Series]],1)="A",RIGHT(Table1[[#This Row],[Occupational Series]],1)="B",RIGHT(Table1[[#This Row],[Occupational Series]],1)="C"),"0301",RIGHT(Table1[[#This Row],[Occupational Series]],4)))</f>
        <v>0404</v>
      </c>
      <c r="D759" s="50" t="s">
        <v>1027</v>
      </c>
      <c r="E759" s="51" t="s">
        <v>1028</v>
      </c>
      <c r="F759" s="57">
        <f>ROWS($F$2:F759)</f>
        <v>758</v>
      </c>
      <c r="G759" s="57" t="str">
        <f>IF(ISNUMBER(SEARCH('Position Build'!$N$6,Table1[[#This Row],[Series]])),Table1[[#This Row],[Helper1]],"")</f>
        <v/>
      </c>
      <c r="H759" s="57" t="str">
        <f>IFERROR(SMALL($G$2:$G$4870,ROWS($G$2:G759)),"")</f>
        <v/>
      </c>
    </row>
    <row r="760" spans="1:8" ht="15.75" customHeight="1" thickBot="1" x14ac:dyDescent="0.3">
      <c r="A760" s="50" t="s">
        <v>329</v>
      </c>
      <c r="B760" s="46" t="str">
        <f>Table1[[#This Row],[Series]]&amp;Table1[[#This Row],[Competency Name]]</f>
        <v>0404RESEARCH AND DEVELOPMENT</v>
      </c>
      <c r="C760" s="46" t="str">
        <f>IF(RIGHT(Table1[[#This Row],[Occupational Series]],5)="SECCM","SECCM",IF(OR(RIGHT(Table1[[#This Row],[Occupational Series]],1)="A",RIGHT(Table1[[#This Row],[Occupational Series]],1)="B",RIGHT(Table1[[#This Row],[Occupational Series]],1)="C"),"0301",RIGHT(Table1[[#This Row],[Occupational Series]],4)))</f>
        <v>0404</v>
      </c>
      <c r="D760" s="50" t="s">
        <v>1029</v>
      </c>
      <c r="E760" s="51" t="s">
        <v>1030</v>
      </c>
      <c r="F760" s="57">
        <f>ROWS($F$2:F760)</f>
        <v>759</v>
      </c>
      <c r="G760" s="57" t="str">
        <f>IF(ISNUMBER(SEARCH('Position Build'!$N$6,Table1[[#This Row],[Series]])),Table1[[#This Row],[Helper1]],"")</f>
        <v/>
      </c>
      <c r="H760" s="57" t="str">
        <f>IFERROR(SMALL($G$2:$G$4870,ROWS($G$2:G760)),"")</f>
        <v/>
      </c>
    </row>
    <row r="761" spans="1:8" ht="51.75" thickBot="1" x14ac:dyDescent="0.3">
      <c r="A761" s="50" t="s">
        <v>329</v>
      </c>
      <c r="B761" s="46" t="str">
        <f>Table1[[#This Row],[Series]]&amp;Table1[[#This Row],[Competency Name]]</f>
        <v>0404SURVEYS AND DATA COLLECTION</v>
      </c>
      <c r="C761" s="46" t="str">
        <f>IF(RIGHT(Table1[[#This Row],[Occupational Series]],5)="SECCM","SECCM",IF(OR(RIGHT(Table1[[#This Row],[Occupational Series]],1)="A",RIGHT(Table1[[#This Row],[Occupational Series]],1)="B",RIGHT(Table1[[#This Row],[Occupational Series]],1)="C"),"0301",RIGHT(Table1[[#This Row],[Occupational Series]],4)))</f>
        <v>0404</v>
      </c>
      <c r="D761" s="50" t="s">
        <v>1031</v>
      </c>
      <c r="E761" s="51" t="s">
        <v>1032</v>
      </c>
      <c r="F761" s="57">
        <f>ROWS($F$2:F761)</f>
        <v>760</v>
      </c>
      <c r="G761" s="57" t="str">
        <f>IF(ISNUMBER(SEARCH('Position Build'!$N$6,Table1[[#This Row],[Series]])),Table1[[#This Row],[Helper1]],"")</f>
        <v/>
      </c>
      <c r="H761" s="57" t="str">
        <f>IFERROR(SMALL($G$2:$G$4870,ROWS($G$2:G761)),"")</f>
        <v/>
      </c>
    </row>
    <row r="762" spans="1:8" ht="15.75" customHeight="1" thickBot="1" x14ac:dyDescent="0.3">
      <c r="A762" s="50" t="s">
        <v>517</v>
      </c>
      <c r="B762" s="46" t="str">
        <f>Table1[[#This Row],[Series]]&amp;Table1[[#This Row],[Competency Name]]</f>
        <v>0408WRITTEN COMMUNICATION</v>
      </c>
      <c r="C762" s="46" t="str">
        <f>IF(RIGHT(Table1[[#This Row],[Occupational Series]],5)="SECCM","SECCM",IF(OR(RIGHT(Table1[[#This Row],[Occupational Series]],1)="A",RIGHT(Table1[[#This Row],[Occupational Series]],1)="B",RIGHT(Table1[[#This Row],[Occupational Series]],1)="C"),"0301",RIGHT(Table1[[#This Row],[Occupational Series]],4)))</f>
        <v>0408</v>
      </c>
      <c r="D762" s="50" t="s">
        <v>507</v>
      </c>
      <c r="E762" s="51" t="s">
        <v>508</v>
      </c>
      <c r="F762" s="57">
        <f>ROWS($F$2:F762)</f>
        <v>761</v>
      </c>
      <c r="G762" s="57" t="str">
        <f>IF(ISNUMBER(SEARCH('Position Build'!$N$6,Table1[[#This Row],[Series]])),Table1[[#This Row],[Helper1]],"")</f>
        <v/>
      </c>
      <c r="H762" s="57" t="str">
        <f>IFERROR(SMALL($G$2:$G$4870,ROWS($G$2:G762)),"")</f>
        <v/>
      </c>
    </row>
    <row r="763" spans="1:8" ht="39" thickBot="1" x14ac:dyDescent="0.3">
      <c r="A763" s="50" t="s">
        <v>517</v>
      </c>
      <c r="B763" s="46" t="str">
        <f>Table1[[#This Row],[Series]]&amp;Table1[[#This Row],[Competency Name]]</f>
        <v>0408ORAL COMMUNICATION</v>
      </c>
      <c r="C763" s="46" t="str">
        <f>IF(RIGHT(Table1[[#This Row],[Occupational Series]],5)="SECCM","SECCM",IF(OR(RIGHT(Table1[[#This Row],[Occupational Series]],1)="A",RIGHT(Table1[[#This Row],[Occupational Series]],1)="B",RIGHT(Table1[[#This Row],[Occupational Series]],1)="C"),"0301",RIGHT(Table1[[#This Row],[Occupational Series]],4)))</f>
        <v>0408</v>
      </c>
      <c r="D763" s="50" t="s">
        <v>537</v>
      </c>
      <c r="E763" s="51" t="s">
        <v>538</v>
      </c>
      <c r="F763" s="57">
        <f>ROWS($F$2:F763)</f>
        <v>762</v>
      </c>
      <c r="G763" s="57" t="str">
        <f>IF(ISNUMBER(SEARCH('Position Build'!$N$6,Table1[[#This Row],[Series]])),Table1[[#This Row],[Helper1]],"")</f>
        <v/>
      </c>
      <c r="H763" s="57" t="str">
        <f>IFERROR(SMALL($G$2:$G$4870,ROWS($G$2:G763)),"")</f>
        <v/>
      </c>
    </row>
    <row r="764" spans="1:8" ht="15.75" customHeight="1" thickBot="1" x14ac:dyDescent="0.3">
      <c r="A764" s="45" t="s">
        <v>517</v>
      </c>
      <c r="B764" s="46" t="str">
        <f>Table1[[#This Row],[Series]]&amp;Table1[[#This Row],[Competency Name]]</f>
        <v>0408ADMINISTRATION AND MANAGEMENT</v>
      </c>
      <c r="C764" s="46" t="str">
        <f>IF(RIGHT(Table1[[#This Row],[Occupational Series]],5)="SECCM","SECCM",IF(OR(RIGHT(Table1[[#This Row],[Occupational Series]],1)="A",RIGHT(Table1[[#This Row],[Occupational Series]],1)="B",RIGHT(Table1[[#This Row],[Occupational Series]],1)="C"),"0301",RIGHT(Table1[[#This Row],[Occupational Series]],4)))</f>
        <v>0408</v>
      </c>
      <c r="D764" s="45" t="s">
        <v>560</v>
      </c>
      <c r="E764" s="45" t="s">
        <v>561</v>
      </c>
      <c r="F764" s="57">
        <f>ROWS($F$2:F764)</f>
        <v>763</v>
      </c>
      <c r="G764" s="57" t="str">
        <f>IF(ISNUMBER(SEARCH('Position Build'!$N$6,Table1[[#This Row],[Series]])),Table1[[#This Row],[Helper1]],"")</f>
        <v/>
      </c>
      <c r="H764" s="57" t="str">
        <f>IFERROR(SMALL($G$2:$G$4870,ROWS($G$2:G764)),"")</f>
        <v/>
      </c>
    </row>
    <row r="765" spans="1:8" ht="64.5" thickBot="1" x14ac:dyDescent="0.3">
      <c r="A765" s="50" t="s">
        <v>517</v>
      </c>
      <c r="B765" s="46" t="str">
        <f>Table1[[#This Row],[Series]]&amp;Table1[[#This Row],[Competency Name]]</f>
        <v>0408ACCOUNTABILITY</v>
      </c>
      <c r="C765" s="46" t="str">
        <f>IF(RIGHT(Table1[[#This Row],[Occupational Series]],5)="SECCM","SECCM",IF(OR(RIGHT(Table1[[#This Row],[Occupational Series]],1)="A",RIGHT(Table1[[#This Row],[Occupational Series]],1)="B",RIGHT(Table1[[#This Row],[Occupational Series]],1)="C"),"0301",RIGHT(Table1[[#This Row],[Occupational Series]],4)))</f>
        <v>0408</v>
      </c>
      <c r="D765" s="50" t="s">
        <v>579</v>
      </c>
      <c r="E765" s="51" t="s">
        <v>580</v>
      </c>
      <c r="F765" s="57">
        <f>ROWS($F$2:F765)</f>
        <v>764</v>
      </c>
      <c r="G765" s="57" t="str">
        <f>IF(ISNUMBER(SEARCH('Position Build'!$N$6,Table1[[#This Row],[Series]])),Table1[[#This Row],[Helper1]],"")</f>
        <v/>
      </c>
      <c r="H765" s="57" t="str">
        <f>IFERROR(SMALL($G$2:$G$4870,ROWS($G$2:G765)),"")</f>
        <v/>
      </c>
    </row>
    <row r="766" spans="1:8" ht="15.75" customHeight="1" thickBot="1" x14ac:dyDescent="0.3">
      <c r="A766" s="50" t="s">
        <v>517</v>
      </c>
      <c r="B766" s="46" t="str">
        <f>Table1[[#This Row],[Series]]&amp;Table1[[#This Row],[Competency Name]]</f>
        <v>0408RESEARCH AND DEVELOPMENT</v>
      </c>
      <c r="C766" s="46" t="str">
        <f>IF(RIGHT(Table1[[#This Row],[Occupational Series]],5)="SECCM","SECCM",IF(OR(RIGHT(Table1[[#This Row],[Occupational Series]],1)="A",RIGHT(Table1[[#This Row],[Occupational Series]],1)="B",RIGHT(Table1[[#This Row],[Occupational Series]],1)="C"),"0301",RIGHT(Table1[[#This Row],[Occupational Series]],4)))</f>
        <v>0408</v>
      </c>
      <c r="D766" s="50" t="s">
        <v>1029</v>
      </c>
      <c r="E766" s="51" t="s">
        <v>1030</v>
      </c>
      <c r="F766" s="57">
        <f>ROWS($F$2:F766)</f>
        <v>765</v>
      </c>
      <c r="G766" s="57" t="str">
        <f>IF(ISNUMBER(SEARCH('Position Build'!$N$6,Table1[[#This Row],[Series]])),Table1[[#This Row],[Helper1]],"")</f>
        <v/>
      </c>
      <c r="H766" s="57" t="str">
        <f>IFERROR(SMALL($G$2:$G$4870,ROWS($G$2:G766)),"")</f>
        <v/>
      </c>
    </row>
    <row r="767" spans="1:8" ht="51.75" thickBot="1" x14ac:dyDescent="0.3">
      <c r="A767" s="50" t="s">
        <v>517</v>
      </c>
      <c r="B767" s="46" t="str">
        <f>Table1[[#This Row],[Series]]&amp;Table1[[#This Row],[Competency Name]]</f>
        <v>0408MATERIALS COATING AND PRESERVATION TECHNOLOGY</v>
      </c>
      <c r="C767" s="46" t="str">
        <f>IF(RIGHT(Table1[[#This Row],[Occupational Series]],5)="SECCM","SECCM",IF(OR(RIGHT(Table1[[#This Row],[Occupational Series]],1)="A",RIGHT(Table1[[#This Row],[Occupational Series]],1)="B",RIGHT(Table1[[#This Row],[Occupational Series]],1)="C"),"0301",RIGHT(Table1[[#This Row],[Occupational Series]],4)))</f>
        <v>0408</v>
      </c>
      <c r="D767" s="50" t="s">
        <v>1865</v>
      </c>
      <c r="E767" s="51" t="s">
        <v>1866</v>
      </c>
      <c r="F767" s="57">
        <f>ROWS($F$2:F767)</f>
        <v>766</v>
      </c>
      <c r="G767" s="57" t="str">
        <f>IF(ISNUMBER(SEARCH('Position Build'!$N$6,Table1[[#This Row],[Series]])),Table1[[#This Row],[Helper1]],"")</f>
        <v/>
      </c>
      <c r="H767" s="57" t="str">
        <f>IFERROR(SMALL($G$2:$G$4870,ROWS($G$2:G767)),"")</f>
        <v/>
      </c>
    </row>
    <row r="768" spans="1:8" ht="15.75" customHeight="1" thickBot="1" x14ac:dyDescent="0.3">
      <c r="A768" s="50" t="s">
        <v>269</v>
      </c>
      <c r="B768" s="46" t="str">
        <f>Table1[[#This Row],[Series]]&amp;Table1[[#This Row],[Competency Name]]</f>
        <v>0413INFLUENCING/NEGOTIATING</v>
      </c>
      <c r="C768" s="46" t="str">
        <f>IF(RIGHT(Table1[[#This Row],[Occupational Series]],5)="SECCM","SECCM",IF(OR(RIGHT(Table1[[#This Row],[Occupational Series]],1)="A",RIGHT(Table1[[#This Row],[Occupational Series]],1)="B",RIGHT(Table1[[#This Row],[Occupational Series]],1)="C"),"0301",RIGHT(Table1[[#This Row],[Occupational Series]],4)))</f>
        <v>0413</v>
      </c>
      <c r="D768" s="50" t="s">
        <v>267</v>
      </c>
      <c r="E768" s="51" t="s">
        <v>268</v>
      </c>
      <c r="F768" s="57">
        <f>ROWS($F$2:F768)</f>
        <v>767</v>
      </c>
      <c r="G768" s="57" t="str">
        <f>IF(ISNUMBER(SEARCH('Position Build'!$N$6,Table1[[#This Row],[Series]])),Table1[[#This Row],[Helper1]],"")</f>
        <v/>
      </c>
      <c r="H768" s="57" t="str">
        <f>IFERROR(SMALL($G$2:$G$4870,ROWS($G$2:G768)),"")</f>
        <v/>
      </c>
    </row>
    <row r="769" spans="1:8" ht="15.75" thickBot="1" x14ac:dyDescent="0.3">
      <c r="A769" s="45" t="s">
        <v>269</v>
      </c>
      <c r="B769" s="46" t="str">
        <f>Table1[[#This Row],[Series]]&amp;Table1[[#This Row],[Competency Name]]</f>
        <v>0413PROJECT MANAGEMENT</v>
      </c>
      <c r="C769" s="46" t="str">
        <f>IF(RIGHT(Table1[[#This Row],[Occupational Series]],5)="SECCM","SECCM",IF(OR(RIGHT(Table1[[#This Row],[Occupational Series]],1)="A",RIGHT(Table1[[#This Row],[Occupational Series]],1)="B",RIGHT(Table1[[#This Row],[Occupational Series]],1)="C"),"0301",RIGHT(Table1[[#This Row],[Occupational Series]],4)))</f>
        <v>0413</v>
      </c>
      <c r="D769" s="45" t="s">
        <v>381</v>
      </c>
      <c r="E769" s="45" t="s">
        <v>382</v>
      </c>
      <c r="F769" s="57">
        <f>ROWS($F$2:F769)</f>
        <v>768</v>
      </c>
      <c r="G769" s="57" t="str">
        <f>IF(ISNUMBER(SEARCH('Position Build'!$N$6,Table1[[#This Row],[Series]])),Table1[[#This Row],[Helper1]],"")</f>
        <v/>
      </c>
      <c r="H769" s="57" t="str">
        <f>IFERROR(SMALL($G$2:$G$4870,ROWS($G$2:G769)),"")</f>
        <v/>
      </c>
    </row>
    <row r="770" spans="1:8" ht="15.75" customHeight="1" thickBot="1" x14ac:dyDescent="0.3">
      <c r="A770" s="50" t="s">
        <v>269</v>
      </c>
      <c r="B770" s="46" t="str">
        <f>Table1[[#This Row],[Series]]&amp;Table1[[#This Row],[Competency Name]]</f>
        <v>0413FINANCIAL MANAGEMENT</v>
      </c>
      <c r="C770" s="46" t="str">
        <f>IF(RIGHT(Table1[[#This Row],[Occupational Series]],5)="SECCM","SECCM",IF(OR(RIGHT(Table1[[#This Row],[Occupational Series]],1)="A",RIGHT(Table1[[#This Row],[Occupational Series]],1)="B",RIGHT(Table1[[#This Row],[Occupational Series]],1)="C"),"0301",RIGHT(Table1[[#This Row],[Occupational Series]],4)))</f>
        <v>0413</v>
      </c>
      <c r="D770" s="50" t="s">
        <v>438</v>
      </c>
      <c r="E770" s="51" t="s">
        <v>439</v>
      </c>
      <c r="F770" s="57">
        <f>ROWS($F$2:F770)</f>
        <v>769</v>
      </c>
      <c r="G770" s="57" t="str">
        <f>IF(ISNUMBER(SEARCH('Position Build'!$N$6,Table1[[#This Row],[Series]])),Table1[[#This Row],[Helper1]],"")</f>
        <v/>
      </c>
      <c r="H770" s="57" t="str">
        <f>IFERROR(SMALL($G$2:$G$4870,ROWS($G$2:G770)),"")</f>
        <v/>
      </c>
    </row>
    <row r="771" spans="1:8" ht="26.25" thickBot="1" x14ac:dyDescent="0.3">
      <c r="A771" s="50" t="s">
        <v>269</v>
      </c>
      <c r="B771" s="46" t="str">
        <f>Table1[[#This Row],[Series]]&amp;Table1[[#This Row],[Competency Name]]</f>
        <v>0413COMPUTER LITERACY</v>
      </c>
      <c r="C771" s="46" t="str">
        <f>IF(RIGHT(Table1[[#This Row],[Occupational Series]],5)="SECCM","SECCM",IF(OR(RIGHT(Table1[[#This Row],[Occupational Series]],1)="A",RIGHT(Table1[[#This Row],[Occupational Series]],1)="B",RIGHT(Table1[[#This Row],[Occupational Series]],1)="C"),"0301",RIGHT(Table1[[#This Row],[Occupational Series]],4)))</f>
        <v>0413</v>
      </c>
      <c r="D771" s="50" t="s">
        <v>456</v>
      </c>
      <c r="E771" s="51" t="s">
        <v>457</v>
      </c>
      <c r="F771" s="57">
        <f>ROWS($F$2:F771)</f>
        <v>770</v>
      </c>
      <c r="G771" s="57" t="str">
        <f>IF(ISNUMBER(SEARCH('Position Build'!$N$6,Table1[[#This Row],[Series]])),Table1[[#This Row],[Helper1]],"")</f>
        <v/>
      </c>
      <c r="H771" s="57" t="str">
        <f>IFERROR(SMALL($G$2:$G$4870,ROWS($G$2:G771)),"")</f>
        <v/>
      </c>
    </row>
    <row r="772" spans="1:8" ht="15.75" customHeight="1" thickBot="1" x14ac:dyDescent="0.3">
      <c r="A772" s="45" t="s">
        <v>269</v>
      </c>
      <c r="B772" s="46" t="str">
        <f>Table1[[#This Row],[Series]]&amp;Table1[[#This Row],[Competency Name]]</f>
        <v>0413PARTNERING</v>
      </c>
      <c r="C772" s="46" t="str">
        <f>IF(RIGHT(Table1[[#This Row],[Occupational Series]],5)="SECCM","SECCM",IF(OR(RIGHT(Table1[[#This Row],[Occupational Series]],1)="A",RIGHT(Table1[[#This Row],[Occupational Series]],1)="B",RIGHT(Table1[[#This Row],[Occupational Series]],1)="C"),"0301",RIGHT(Table1[[#This Row],[Occupational Series]],4)))</f>
        <v>0413</v>
      </c>
      <c r="D772" s="45" t="s">
        <v>491</v>
      </c>
      <c r="E772" s="45" t="s">
        <v>492</v>
      </c>
      <c r="F772" s="57">
        <f>ROWS($F$2:F772)</f>
        <v>771</v>
      </c>
      <c r="G772" s="57" t="str">
        <f>IF(ISNUMBER(SEARCH('Position Build'!$N$6,Table1[[#This Row],[Series]])),Table1[[#This Row],[Helper1]],"")</f>
        <v/>
      </c>
      <c r="H772" s="57" t="str">
        <f>IFERROR(SMALL($G$2:$G$4870,ROWS($G$2:G772)),"")</f>
        <v/>
      </c>
    </row>
    <row r="773" spans="1:8" ht="39" thickBot="1" x14ac:dyDescent="0.3">
      <c r="A773" s="50" t="s">
        <v>269</v>
      </c>
      <c r="B773" s="46" t="str">
        <f>Table1[[#This Row],[Series]]&amp;Table1[[#This Row],[Competency Name]]</f>
        <v>0413WRITTEN COMMUNICATION</v>
      </c>
      <c r="C773" s="46" t="str">
        <f>IF(RIGHT(Table1[[#This Row],[Occupational Series]],5)="SECCM","SECCM",IF(OR(RIGHT(Table1[[#This Row],[Occupational Series]],1)="A",RIGHT(Table1[[#This Row],[Occupational Series]],1)="B",RIGHT(Table1[[#This Row],[Occupational Series]],1)="C"),"0301",RIGHT(Table1[[#This Row],[Occupational Series]],4)))</f>
        <v>0413</v>
      </c>
      <c r="D773" s="50" t="s">
        <v>507</v>
      </c>
      <c r="E773" s="51" t="s">
        <v>508</v>
      </c>
      <c r="F773" s="57">
        <f>ROWS($F$2:F773)</f>
        <v>772</v>
      </c>
      <c r="G773" s="57" t="str">
        <f>IF(ISNUMBER(SEARCH('Position Build'!$N$6,Table1[[#This Row],[Series]])),Table1[[#This Row],[Helper1]],"")</f>
        <v/>
      </c>
      <c r="H773" s="57" t="str">
        <f>IFERROR(SMALL($G$2:$G$4870,ROWS($G$2:G773)),"")</f>
        <v/>
      </c>
    </row>
    <row r="774" spans="1:8" ht="15.75" customHeight="1" thickBot="1" x14ac:dyDescent="0.3">
      <c r="A774" s="50" t="s">
        <v>269</v>
      </c>
      <c r="B774" s="46" t="str">
        <f>Table1[[#This Row],[Series]]&amp;Table1[[#This Row],[Competency Name]]</f>
        <v>0413ORAL COMMUNICATION</v>
      </c>
      <c r="C774" s="46" t="str">
        <f>IF(RIGHT(Table1[[#This Row],[Occupational Series]],5)="SECCM","SECCM",IF(OR(RIGHT(Table1[[#This Row],[Occupational Series]],1)="A",RIGHT(Table1[[#This Row],[Occupational Series]],1)="B",RIGHT(Table1[[#This Row],[Occupational Series]],1)="C"),"0301",RIGHT(Table1[[#This Row],[Occupational Series]],4)))</f>
        <v>0413</v>
      </c>
      <c r="D774" s="50" t="s">
        <v>537</v>
      </c>
      <c r="E774" s="51" t="s">
        <v>538</v>
      </c>
      <c r="F774" s="57">
        <f>ROWS($F$2:F774)</f>
        <v>773</v>
      </c>
      <c r="G774" s="57" t="str">
        <f>IF(ISNUMBER(SEARCH('Position Build'!$N$6,Table1[[#This Row],[Series]])),Table1[[#This Row],[Helper1]],"")</f>
        <v/>
      </c>
      <c r="H774" s="57" t="str">
        <f>IFERROR(SMALL($G$2:$G$4870,ROWS($G$2:G774)),"")</f>
        <v/>
      </c>
    </row>
    <row r="775" spans="1:8" ht="39" thickBot="1" x14ac:dyDescent="0.3">
      <c r="A775" s="50" t="s">
        <v>269</v>
      </c>
      <c r="B775" s="46" t="str">
        <f>Table1[[#This Row],[Series]]&amp;Table1[[#This Row],[Competency Name]]</f>
        <v>0413PLANNING AND EVALUATING</v>
      </c>
      <c r="C775" s="46" t="str">
        <f>IF(RIGHT(Table1[[#This Row],[Occupational Series]],5)="SECCM","SECCM",IF(OR(RIGHT(Table1[[#This Row],[Occupational Series]],1)="A",RIGHT(Table1[[#This Row],[Occupational Series]],1)="B",RIGHT(Table1[[#This Row],[Occupational Series]],1)="C"),"0301",RIGHT(Table1[[#This Row],[Occupational Series]],4)))</f>
        <v>0413</v>
      </c>
      <c r="D775" s="50" t="s">
        <v>571</v>
      </c>
      <c r="E775" s="51" t="s">
        <v>572</v>
      </c>
      <c r="F775" s="57">
        <f>ROWS($F$2:F775)</f>
        <v>774</v>
      </c>
      <c r="G775" s="57" t="str">
        <f>IF(ISNUMBER(SEARCH('Position Build'!$N$6,Table1[[#This Row],[Series]])),Table1[[#This Row],[Helper1]],"")</f>
        <v/>
      </c>
      <c r="H775" s="57" t="str">
        <f>IFERROR(SMALL($G$2:$G$4870,ROWS($G$2:G775)),"")</f>
        <v/>
      </c>
    </row>
    <row r="776" spans="1:8" ht="15.75" customHeight="1" thickBot="1" x14ac:dyDescent="0.3">
      <c r="A776" s="50" t="s">
        <v>269</v>
      </c>
      <c r="B776" s="46" t="str">
        <f>Table1[[#This Row],[Series]]&amp;Table1[[#This Row],[Competency Name]]</f>
        <v>0413ACCOUNTABILITY</v>
      </c>
      <c r="C776" s="46" t="str">
        <f>IF(RIGHT(Table1[[#This Row],[Occupational Series]],5)="SECCM","SECCM",IF(OR(RIGHT(Table1[[#This Row],[Occupational Series]],1)="A",RIGHT(Table1[[#This Row],[Occupational Series]],1)="B",RIGHT(Table1[[#This Row],[Occupational Series]],1)="C"),"0301",RIGHT(Table1[[#This Row],[Occupational Series]],4)))</f>
        <v>0413</v>
      </c>
      <c r="D776" s="50" t="s">
        <v>579</v>
      </c>
      <c r="E776" s="51" t="s">
        <v>580</v>
      </c>
      <c r="F776" s="57">
        <f>ROWS($F$2:F776)</f>
        <v>775</v>
      </c>
      <c r="G776" s="57" t="str">
        <f>IF(ISNUMBER(SEARCH('Position Build'!$N$6,Table1[[#This Row],[Series]])),Table1[[#This Row],[Helper1]],"")</f>
        <v/>
      </c>
      <c r="H776" s="57" t="str">
        <f>IFERROR(SMALL($G$2:$G$4870,ROWS($G$2:G776)),"")</f>
        <v/>
      </c>
    </row>
    <row r="777" spans="1:8" ht="39" thickBot="1" x14ac:dyDescent="0.3">
      <c r="A777" s="50" t="s">
        <v>269</v>
      </c>
      <c r="B777" s="46" t="str">
        <f>Table1[[#This Row],[Series]]&amp;Table1[[#This Row],[Competency Name]]</f>
        <v>0413DEVELOPING OTHERS</v>
      </c>
      <c r="C777" s="46" t="str">
        <f>IF(RIGHT(Table1[[#This Row],[Occupational Series]],5)="SECCM","SECCM",IF(OR(RIGHT(Table1[[#This Row],[Occupational Series]],1)="A",RIGHT(Table1[[#This Row],[Occupational Series]],1)="B",RIGHT(Table1[[#This Row],[Occupational Series]],1)="C"),"0301",RIGHT(Table1[[#This Row],[Occupational Series]],4)))</f>
        <v>0413</v>
      </c>
      <c r="D777" s="50" t="s">
        <v>585</v>
      </c>
      <c r="E777" s="51" t="s">
        <v>586</v>
      </c>
      <c r="F777" s="57">
        <f>ROWS($F$2:F777)</f>
        <v>776</v>
      </c>
      <c r="G777" s="57" t="str">
        <f>IF(ISNUMBER(SEARCH('Position Build'!$N$6,Table1[[#This Row],[Series]])),Table1[[#This Row],[Helper1]],"")</f>
        <v/>
      </c>
      <c r="H777" s="57" t="str">
        <f>IFERROR(SMALL($G$2:$G$4870,ROWS($G$2:G777)),"")</f>
        <v/>
      </c>
    </row>
    <row r="778" spans="1:8" ht="15.75" customHeight="1" thickBot="1" x14ac:dyDescent="0.3">
      <c r="A778" s="50" t="s">
        <v>269</v>
      </c>
      <c r="B778" s="46" t="str">
        <f>Table1[[#This Row],[Series]]&amp;Table1[[#This Row],[Competency Name]]</f>
        <v>0413MANAGING HUMAN RESOURCES</v>
      </c>
      <c r="C778" s="46" t="str">
        <f>IF(RIGHT(Table1[[#This Row],[Occupational Series]],5)="SECCM","SECCM",IF(OR(RIGHT(Table1[[#This Row],[Occupational Series]],1)="A",RIGHT(Table1[[#This Row],[Occupational Series]],1)="B",RIGHT(Table1[[#This Row],[Occupational Series]],1)="C"),"0301",RIGHT(Table1[[#This Row],[Occupational Series]],4)))</f>
        <v>0413</v>
      </c>
      <c r="D778" s="50" t="s">
        <v>590</v>
      </c>
      <c r="E778" s="51" t="s">
        <v>591</v>
      </c>
      <c r="F778" s="57">
        <f>ROWS($F$2:F778)</f>
        <v>777</v>
      </c>
      <c r="G778" s="57" t="str">
        <f>IF(ISNUMBER(SEARCH('Position Build'!$N$6,Table1[[#This Row],[Series]])),Table1[[#This Row],[Helper1]],"")</f>
        <v/>
      </c>
      <c r="H778" s="57" t="str">
        <f>IFERROR(SMALL($G$2:$G$4870,ROWS($G$2:G778)),"")</f>
        <v/>
      </c>
    </row>
    <row r="779" spans="1:8" ht="51.75" thickBot="1" x14ac:dyDescent="0.3">
      <c r="A779" s="50" t="s">
        <v>269</v>
      </c>
      <c r="B779" s="46" t="str">
        <f>Table1[[#This Row],[Series]]&amp;Table1[[#This Row],[Competency Name]]</f>
        <v>0413PROBLEM SOLVING</v>
      </c>
      <c r="C779" s="46" t="str">
        <f>IF(RIGHT(Table1[[#This Row],[Occupational Series]],5)="SECCM","SECCM",IF(OR(RIGHT(Table1[[#This Row],[Occupational Series]],1)="A",RIGHT(Table1[[#This Row],[Occupational Series]],1)="B",RIGHT(Table1[[#This Row],[Occupational Series]],1)="C"),"0301",RIGHT(Table1[[#This Row],[Occupational Series]],4)))</f>
        <v>0413</v>
      </c>
      <c r="D779" s="50" t="s">
        <v>596</v>
      </c>
      <c r="E779" s="51" t="s">
        <v>597</v>
      </c>
      <c r="F779" s="57">
        <f>ROWS($F$2:F779)</f>
        <v>778</v>
      </c>
      <c r="G779" s="57" t="str">
        <f>IF(ISNUMBER(SEARCH('Position Build'!$N$6,Table1[[#This Row],[Series]])),Table1[[#This Row],[Helper1]],"")</f>
        <v/>
      </c>
      <c r="H779" s="57" t="str">
        <f>IFERROR(SMALL($G$2:$G$4870,ROWS($G$2:G779)),"")</f>
        <v/>
      </c>
    </row>
    <row r="780" spans="1:8" ht="15.75" customHeight="1" thickBot="1" x14ac:dyDescent="0.3">
      <c r="A780" s="50" t="s">
        <v>269</v>
      </c>
      <c r="B780" s="46" t="str">
        <f>Table1[[#This Row],[Series]]&amp;Table1[[#This Row],[Competency Name]]</f>
        <v>0413SYSTEMS TESTING AND EVALUATION</v>
      </c>
      <c r="C780" s="46" t="str">
        <f>IF(RIGHT(Table1[[#This Row],[Occupational Series]],5)="SECCM","SECCM",IF(OR(RIGHT(Table1[[#This Row],[Occupational Series]],1)="A",RIGHT(Table1[[#This Row],[Occupational Series]],1)="B",RIGHT(Table1[[#This Row],[Occupational Series]],1)="C"),"0301",RIGHT(Table1[[#This Row],[Occupational Series]],4)))</f>
        <v>0413</v>
      </c>
      <c r="D780" s="50" t="s">
        <v>850</v>
      </c>
      <c r="E780" s="51" t="s">
        <v>851</v>
      </c>
      <c r="F780" s="57">
        <f>ROWS($F$2:F780)</f>
        <v>779</v>
      </c>
      <c r="G780" s="57" t="str">
        <f>IF(ISNUMBER(SEARCH('Position Build'!$N$6,Table1[[#This Row],[Series]])),Table1[[#This Row],[Helper1]],"")</f>
        <v/>
      </c>
      <c r="H780" s="57" t="str">
        <f>IFERROR(SMALL($G$2:$G$4870,ROWS($G$2:G780)),"")</f>
        <v/>
      </c>
    </row>
    <row r="781" spans="1:8" ht="15.75" thickBot="1" x14ac:dyDescent="0.3">
      <c r="A781" s="45" t="s">
        <v>269</v>
      </c>
      <c r="B781" s="46" t="str">
        <f>Table1[[#This Row],[Series]]&amp;Table1[[#This Row],[Competency Name]]</f>
        <v>0413RULEMAKING AND REGULATION</v>
      </c>
      <c r="C781" s="46" t="str">
        <f>IF(RIGHT(Table1[[#This Row],[Occupational Series]],5)="SECCM","SECCM",IF(OR(RIGHT(Table1[[#This Row],[Occupational Series]],1)="A",RIGHT(Table1[[#This Row],[Occupational Series]],1)="B",RIGHT(Table1[[#This Row],[Occupational Series]],1)="C"),"0301",RIGHT(Table1[[#This Row],[Occupational Series]],4)))</f>
        <v>0413</v>
      </c>
      <c r="D781" s="45" t="s">
        <v>958</v>
      </c>
      <c r="E781" s="45" t="s">
        <v>959</v>
      </c>
      <c r="F781" s="57">
        <f>ROWS($F$2:F781)</f>
        <v>780</v>
      </c>
      <c r="G781" s="57" t="str">
        <f>IF(ISNUMBER(SEARCH('Position Build'!$N$6,Table1[[#This Row],[Series]])),Table1[[#This Row],[Helper1]],"")</f>
        <v/>
      </c>
      <c r="H781" s="57" t="str">
        <f>IFERROR(SMALL($G$2:$G$4870,ROWS($G$2:G781)),"")</f>
        <v/>
      </c>
    </row>
    <row r="782" spans="1:8" ht="15.75" customHeight="1" thickBot="1" x14ac:dyDescent="0.3">
      <c r="A782" s="50" t="s">
        <v>269</v>
      </c>
      <c r="B782" s="46" t="str">
        <f>Table1[[#This Row],[Series]]&amp;Table1[[#This Row],[Competency Name]]</f>
        <v>0413ANALYTICAL TECHNIQUES</v>
      </c>
      <c r="C782" s="46" t="str">
        <f>IF(RIGHT(Table1[[#This Row],[Occupational Series]],5)="SECCM","SECCM",IF(OR(RIGHT(Table1[[#This Row],[Occupational Series]],1)="A",RIGHT(Table1[[#This Row],[Occupational Series]],1)="B",RIGHT(Table1[[#This Row],[Occupational Series]],1)="C"),"0301",RIGHT(Table1[[#This Row],[Occupational Series]],4)))</f>
        <v>0413</v>
      </c>
      <c r="D782" s="50" t="s">
        <v>1131</v>
      </c>
      <c r="E782" s="51" t="s">
        <v>1132</v>
      </c>
      <c r="F782" s="57">
        <f>ROWS($F$2:F782)</f>
        <v>781</v>
      </c>
      <c r="G782" s="57" t="str">
        <f>IF(ISNUMBER(SEARCH('Position Build'!$N$6,Table1[[#This Row],[Series]])),Table1[[#This Row],[Helper1]],"")</f>
        <v/>
      </c>
      <c r="H782" s="57" t="str">
        <f>IFERROR(SMALL($G$2:$G$4870,ROWS($G$2:G782)),"")</f>
        <v/>
      </c>
    </row>
    <row r="783" spans="1:8" ht="15.75" thickBot="1" x14ac:dyDescent="0.3">
      <c r="A783" s="45" t="s">
        <v>269</v>
      </c>
      <c r="B783" s="46" t="str">
        <f>Table1[[#This Row],[Series]]&amp;Table1[[#This Row],[Competency Name]]</f>
        <v>0413RESEARCH AND ANALYSIS</v>
      </c>
      <c r="C783" s="46" t="str">
        <f>IF(RIGHT(Table1[[#This Row],[Occupational Series]],5)="SECCM","SECCM",IF(OR(RIGHT(Table1[[#This Row],[Occupational Series]],1)="A",RIGHT(Table1[[#This Row],[Occupational Series]],1)="B",RIGHT(Table1[[#This Row],[Occupational Series]],1)="C"),"0301",RIGHT(Table1[[#This Row],[Occupational Series]],4)))</f>
        <v>0413</v>
      </c>
      <c r="D783" s="45" t="s">
        <v>1195</v>
      </c>
      <c r="E783" s="45" t="s">
        <v>1196</v>
      </c>
      <c r="F783" s="57">
        <f>ROWS($F$2:F783)</f>
        <v>782</v>
      </c>
      <c r="G783" s="57" t="str">
        <f>IF(ISNUMBER(SEARCH('Position Build'!$N$6,Table1[[#This Row],[Series]])),Table1[[#This Row],[Helper1]],"")</f>
        <v/>
      </c>
      <c r="H783" s="57" t="str">
        <f>IFERROR(SMALL($G$2:$G$4870,ROWS($G$2:G783)),"")</f>
        <v/>
      </c>
    </row>
    <row r="784" spans="1:8" ht="15.75" customHeight="1" thickBot="1" x14ac:dyDescent="0.3">
      <c r="A784" s="45" t="s">
        <v>269</v>
      </c>
      <c r="B784" s="46" t="str">
        <f>Table1[[#This Row],[Series]]&amp;Table1[[#This Row],[Competency Name]]</f>
        <v>0413SYSTEMS ENGINEERING</v>
      </c>
      <c r="C784" s="46" t="str">
        <f>IF(RIGHT(Table1[[#This Row],[Occupational Series]],5)="SECCM","SECCM",IF(OR(RIGHT(Table1[[#This Row],[Occupational Series]],1)="A",RIGHT(Table1[[#This Row],[Occupational Series]],1)="B",RIGHT(Table1[[#This Row],[Occupational Series]],1)="C"),"0301",RIGHT(Table1[[#This Row],[Occupational Series]],4)))</f>
        <v>0413</v>
      </c>
      <c r="D784" s="45" t="s">
        <v>1385</v>
      </c>
      <c r="E784" s="45" t="s">
        <v>1386</v>
      </c>
      <c r="F784" s="57">
        <f>ROWS($F$2:F784)</f>
        <v>783</v>
      </c>
      <c r="G784" s="57" t="str">
        <f>IF(ISNUMBER(SEARCH('Position Build'!$N$6,Table1[[#This Row],[Series]])),Table1[[#This Row],[Helper1]],"")</f>
        <v/>
      </c>
      <c r="H784" s="57" t="str">
        <f>IFERROR(SMALL($G$2:$G$4870,ROWS($G$2:G784)),"")</f>
        <v/>
      </c>
    </row>
    <row r="785" spans="1:8" ht="39" thickBot="1" x14ac:dyDescent="0.3">
      <c r="A785" s="50" t="s">
        <v>269</v>
      </c>
      <c r="B785" s="46" t="str">
        <f>Table1[[#This Row],[Series]]&amp;Table1[[#This Row],[Competency Name]]</f>
        <v>0413HUMAN FACTORS</v>
      </c>
      <c r="C785" s="46" t="str">
        <f>IF(RIGHT(Table1[[#This Row],[Occupational Series]],5)="SECCM","SECCM",IF(OR(RIGHT(Table1[[#This Row],[Occupational Series]],1)="A",RIGHT(Table1[[#This Row],[Occupational Series]],1)="B",RIGHT(Table1[[#This Row],[Occupational Series]],1)="C"),"0301",RIGHT(Table1[[#This Row],[Occupational Series]],4)))</f>
        <v>0413</v>
      </c>
      <c r="D785" s="50" t="s">
        <v>1558</v>
      </c>
      <c r="E785" s="51" t="s">
        <v>1559</v>
      </c>
      <c r="F785" s="57">
        <f>ROWS($F$2:F785)</f>
        <v>784</v>
      </c>
      <c r="G785" s="57" t="str">
        <f>IF(ISNUMBER(SEARCH('Position Build'!$N$6,Table1[[#This Row],[Series]])),Table1[[#This Row],[Helper1]],"")</f>
        <v/>
      </c>
      <c r="H785" s="57" t="str">
        <f>IFERROR(SMALL($G$2:$G$4870,ROWS($G$2:G785)),"")</f>
        <v/>
      </c>
    </row>
    <row r="786" spans="1:8" ht="15.75" customHeight="1" thickBot="1" x14ac:dyDescent="0.3">
      <c r="A786" s="45" t="s">
        <v>399</v>
      </c>
      <c r="B786" s="46" t="str">
        <f>Table1[[#This Row],[Series]]&amp;Table1[[#This Row],[Competency Name]]</f>
        <v>0414PROJECT MANAGEMENT</v>
      </c>
      <c r="C786" s="46" t="str">
        <f>IF(RIGHT(Table1[[#This Row],[Occupational Series]],5)="SECCM","SECCM",IF(OR(RIGHT(Table1[[#This Row],[Occupational Series]],1)="A",RIGHT(Table1[[#This Row],[Occupational Series]],1)="B",RIGHT(Table1[[#This Row],[Occupational Series]],1)="C"),"0301",RIGHT(Table1[[#This Row],[Occupational Series]],4)))</f>
        <v>0414</v>
      </c>
      <c r="D786" s="45" t="s">
        <v>381</v>
      </c>
      <c r="E786" s="45" t="s">
        <v>382</v>
      </c>
      <c r="F786" s="57">
        <f>ROWS($F$2:F786)</f>
        <v>785</v>
      </c>
      <c r="G786" s="57" t="str">
        <f>IF(ISNUMBER(SEARCH('Position Build'!$N$6,Table1[[#This Row],[Series]])),Table1[[#This Row],[Helper1]],"")</f>
        <v/>
      </c>
      <c r="H786" s="57" t="str">
        <f>IFERROR(SMALL($G$2:$G$4870,ROWS($G$2:G786)),"")</f>
        <v/>
      </c>
    </row>
    <row r="787" spans="1:8" ht="51.75" thickBot="1" x14ac:dyDescent="0.3">
      <c r="A787" s="50" t="s">
        <v>399</v>
      </c>
      <c r="B787" s="46" t="str">
        <f>Table1[[#This Row],[Series]]&amp;Table1[[#This Row],[Competency Name]]</f>
        <v>0414FINANCIAL MANAGEMENT</v>
      </c>
      <c r="C787" s="46" t="str">
        <f>IF(RIGHT(Table1[[#This Row],[Occupational Series]],5)="SECCM","SECCM",IF(OR(RIGHT(Table1[[#This Row],[Occupational Series]],1)="A",RIGHT(Table1[[#This Row],[Occupational Series]],1)="B",RIGHT(Table1[[#This Row],[Occupational Series]],1)="C"),"0301",RIGHT(Table1[[#This Row],[Occupational Series]],4)))</f>
        <v>0414</v>
      </c>
      <c r="D787" s="50" t="s">
        <v>438</v>
      </c>
      <c r="E787" s="51" t="s">
        <v>439</v>
      </c>
      <c r="F787" s="57">
        <f>ROWS($F$2:F787)</f>
        <v>786</v>
      </c>
      <c r="G787" s="57" t="str">
        <f>IF(ISNUMBER(SEARCH('Position Build'!$N$6,Table1[[#This Row],[Series]])),Table1[[#This Row],[Helper1]],"")</f>
        <v/>
      </c>
      <c r="H787" s="57" t="str">
        <f>IFERROR(SMALL($G$2:$G$4870,ROWS($G$2:G787)),"")</f>
        <v/>
      </c>
    </row>
    <row r="788" spans="1:8" ht="15.75" customHeight="1" thickBot="1" x14ac:dyDescent="0.3">
      <c r="A788" s="45" t="s">
        <v>399</v>
      </c>
      <c r="B788" s="46" t="str">
        <f>Table1[[#This Row],[Series]]&amp;Table1[[#This Row],[Competency Name]]</f>
        <v>0414PARTNERING</v>
      </c>
      <c r="C788" s="46" t="str">
        <f>IF(RIGHT(Table1[[#This Row],[Occupational Series]],5)="SECCM","SECCM",IF(OR(RIGHT(Table1[[#This Row],[Occupational Series]],1)="A",RIGHT(Table1[[#This Row],[Occupational Series]],1)="B",RIGHT(Table1[[#This Row],[Occupational Series]],1)="C"),"0301",RIGHT(Table1[[#This Row],[Occupational Series]],4)))</f>
        <v>0414</v>
      </c>
      <c r="D788" s="45" t="s">
        <v>491</v>
      </c>
      <c r="E788" s="45" t="s">
        <v>492</v>
      </c>
      <c r="F788" s="57">
        <f>ROWS($F$2:F788)</f>
        <v>787</v>
      </c>
      <c r="G788" s="57" t="str">
        <f>IF(ISNUMBER(SEARCH('Position Build'!$N$6,Table1[[#This Row],[Series]])),Table1[[#This Row],[Helper1]],"")</f>
        <v/>
      </c>
      <c r="H788" s="57" t="str">
        <f>IFERROR(SMALL($G$2:$G$4870,ROWS($G$2:G788)),"")</f>
        <v/>
      </c>
    </row>
    <row r="789" spans="1:8" ht="39" thickBot="1" x14ac:dyDescent="0.3">
      <c r="A789" s="50" t="s">
        <v>399</v>
      </c>
      <c r="B789" s="46" t="str">
        <f>Table1[[#This Row],[Series]]&amp;Table1[[#This Row],[Competency Name]]</f>
        <v>0414WRITTEN COMMUNICATION</v>
      </c>
      <c r="C789" s="46" t="str">
        <f>IF(RIGHT(Table1[[#This Row],[Occupational Series]],5)="SECCM","SECCM",IF(OR(RIGHT(Table1[[#This Row],[Occupational Series]],1)="A",RIGHT(Table1[[#This Row],[Occupational Series]],1)="B",RIGHT(Table1[[#This Row],[Occupational Series]],1)="C"),"0301",RIGHT(Table1[[#This Row],[Occupational Series]],4)))</f>
        <v>0414</v>
      </c>
      <c r="D789" s="50" t="s">
        <v>507</v>
      </c>
      <c r="E789" s="51" t="s">
        <v>508</v>
      </c>
      <c r="F789" s="57">
        <f>ROWS($F$2:F789)</f>
        <v>788</v>
      </c>
      <c r="G789" s="57" t="str">
        <f>IF(ISNUMBER(SEARCH('Position Build'!$N$6,Table1[[#This Row],[Series]])),Table1[[#This Row],[Helper1]],"")</f>
        <v/>
      </c>
      <c r="H789" s="57" t="str">
        <f>IFERROR(SMALL($G$2:$G$4870,ROWS($G$2:G789)),"")</f>
        <v/>
      </c>
    </row>
    <row r="790" spans="1:8" ht="15.75" customHeight="1" thickBot="1" x14ac:dyDescent="0.3">
      <c r="A790" s="50" t="s">
        <v>399</v>
      </c>
      <c r="B790" s="46" t="str">
        <f>Table1[[#This Row],[Series]]&amp;Table1[[#This Row],[Competency Name]]</f>
        <v>0414ORAL COMMUNICATION</v>
      </c>
      <c r="C790" s="46" t="str">
        <f>IF(RIGHT(Table1[[#This Row],[Occupational Series]],5)="SECCM","SECCM",IF(OR(RIGHT(Table1[[#This Row],[Occupational Series]],1)="A",RIGHT(Table1[[#This Row],[Occupational Series]],1)="B",RIGHT(Table1[[#This Row],[Occupational Series]],1)="C"),"0301",RIGHT(Table1[[#This Row],[Occupational Series]],4)))</f>
        <v>0414</v>
      </c>
      <c r="D790" s="50" t="s">
        <v>537</v>
      </c>
      <c r="E790" s="51" t="s">
        <v>538</v>
      </c>
      <c r="F790" s="57">
        <f>ROWS($F$2:F790)</f>
        <v>789</v>
      </c>
      <c r="G790" s="57" t="str">
        <f>IF(ISNUMBER(SEARCH('Position Build'!$N$6,Table1[[#This Row],[Series]])),Table1[[#This Row],[Helper1]],"")</f>
        <v/>
      </c>
      <c r="H790" s="57" t="str">
        <f>IFERROR(SMALL($G$2:$G$4870,ROWS($G$2:G790)),"")</f>
        <v/>
      </c>
    </row>
    <row r="791" spans="1:8" ht="64.5" thickBot="1" x14ac:dyDescent="0.3">
      <c r="A791" s="50" t="s">
        <v>399</v>
      </c>
      <c r="B791" s="46" t="str">
        <f>Table1[[#This Row],[Series]]&amp;Table1[[#This Row],[Competency Name]]</f>
        <v>0414ACCOUNTABILITY</v>
      </c>
      <c r="C791" s="46" t="str">
        <f>IF(RIGHT(Table1[[#This Row],[Occupational Series]],5)="SECCM","SECCM",IF(OR(RIGHT(Table1[[#This Row],[Occupational Series]],1)="A",RIGHT(Table1[[#This Row],[Occupational Series]],1)="B",RIGHT(Table1[[#This Row],[Occupational Series]],1)="C"),"0301",RIGHT(Table1[[#This Row],[Occupational Series]],4)))</f>
        <v>0414</v>
      </c>
      <c r="D791" s="50" t="s">
        <v>579</v>
      </c>
      <c r="E791" s="51" t="s">
        <v>580</v>
      </c>
      <c r="F791" s="57">
        <f>ROWS($F$2:F791)</f>
        <v>790</v>
      </c>
      <c r="G791" s="57" t="str">
        <f>IF(ISNUMBER(SEARCH('Position Build'!$N$6,Table1[[#This Row],[Series]])),Table1[[#This Row],[Helper1]],"")</f>
        <v/>
      </c>
      <c r="H791" s="57" t="str">
        <f>IFERROR(SMALL($G$2:$G$4870,ROWS($G$2:G791)),"")</f>
        <v/>
      </c>
    </row>
    <row r="792" spans="1:8" ht="15.75" customHeight="1" thickBot="1" x14ac:dyDescent="0.3">
      <c r="A792" s="50" t="s">
        <v>399</v>
      </c>
      <c r="B792" s="46" t="str">
        <f>Table1[[#This Row],[Series]]&amp;Table1[[#This Row],[Competency Name]]</f>
        <v>0414DEVELOPING OTHERS</v>
      </c>
      <c r="C792" s="46" t="str">
        <f>IF(RIGHT(Table1[[#This Row],[Occupational Series]],5)="SECCM","SECCM",IF(OR(RIGHT(Table1[[#This Row],[Occupational Series]],1)="A",RIGHT(Table1[[#This Row],[Occupational Series]],1)="B",RIGHT(Table1[[#This Row],[Occupational Series]],1)="C"),"0301",RIGHT(Table1[[#This Row],[Occupational Series]],4)))</f>
        <v>0414</v>
      </c>
      <c r="D792" s="50" t="s">
        <v>585</v>
      </c>
      <c r="E792" s="51" t="s">
        <v>586</v>
      </c>
      <c r="F792" s="57">
        <f>ROWS($F$2:F792)</f>
        <v>791</v>
      </c>
      <c r="G792" s="57" t="str">
        <f>IF(ISNUMBER(SEARCH('Position Build'!$N$6,Table1[[#This Row],[Series]])),Table1[[#This Row],[Helper1]],"")</f>
        <v/>
      </c>
      <c r="H792" s="57" t="str">
        <f>IFERROR(SMALL($G$2:$G$4870,ROWS($G$2:G792)),"")</f>
        <v/>
      </c>
    </row>
    <row r="793" spans="1:8" ht="39" thickBot="1" x14ac:dyDescent="0.3">
      <c r="A793" s="50" t="s">
        <v>399</v>
      </c>
      <c r="B793" s="46" t="str">
        <f>Table1[[#This Row],[Series]]&amp;Table1[[#This Row],[Competency Name]]</f>
        <v>0414MANAGING HUMAN RESOURCES</v>
      </c>
      <c r="C793" s="46" t="str">
        <f>IF(RIGHT(Table1[[#This Row],[Occupational Series]],5)="SECCM","SECCM",IF(OR(RIGHT(Table1[[#This Row],[Occupational Series]],1)="A",RIGHT(Table1[[#This Row],[Occupational Series]],1)="B",RIGHT(Table1[[#This Row],[Occupational Series]],1)="C"),"0301",RIGHT(Table1[[#This Row],[Occupational Series]],4)))</f>
        <v>0414</v>
      </c>
      <c r="D793" s="50" t="s">
        <v>590</v>
      </c>
      <c r="E793" s="51" t="s">
        <v>591</v>
      </c>
      <c r="F793" s="57">
        <f>ROWS($F$2:F793)</f>
        <v>792</v>
      </c>
      <c r="G793" s="57" t="str">
        <f>IF(ISNUMBER(SEARCH('Position Build'!$N$6,Table1[[#This Row],[Series]])),Table1[[#This Row],[Helper1]],"")</f>
        <v/>
      </c>
      <c r="H793" s="57" t="str">
        <f>IFERROR(SMALL($G$2:$G$4870,ROWS($G$2:G793)),"")</f>
        <v/>
      </c>
    </row>
    <row r="794" spans="1:8" ht="15.75" customHeight="1" thickBot="1" x14ac:dyDescent="0.3">
      <c r="A794" s="45" t="s">
        <v>399</v>
      </c>
      <c r="B794" s="46" t="str">
        <f>Table1[[#This Row],[Series]]&amp;Table1[[#This Row],[Competency Name]]</f>
        <v>0414RULEMAKING AND REGULATION</v>
      </c>
      <c r="C794" s="46" t="str">
        <f>IF(RIGHT(Table1[[#This Row],[Occupational Series]],5)="SECCM","SECCM",IF(OR(RIGHT(Table1[[#This Row],[Occupational Series]],1)="A",RIGHT(Table1[[#This Row],[Occupational Series]],1)="B",RIGHT(Table1[[#This Row],[Occupational Series]],1)="C"),"0301",RIGHT(Table1[[#This Row],[Occupational Series]],4)))</f>
        <v>0414</v>
      </c>
      <c r="D794" s="45" t="s">
        <v>958</v>
      </c>
      <c r="E794" s="45" t="s">
        <v>959</v>
      </c>
      <c r="F794" s="57">
        <f>ROWS($F$2:F794)</f>
        <v>793</v>
      </c>
      <c r="G794" s="57" t="str">
        <f>IF(ISNUMBER(SEARCH('Position Build'!$N$6,Table1[[#This Row],[Series]])),Table1[[#This Row],[Helper1]],"")</f>
        <v/>
      </c>
      <c r="H794" s="57" t="str">
        <f>IFERROR(SMALL($G$2:$G$4870,ROWS($G$2:G794)),"")</f>
        <v/>
      </c>
    </row>
    <row r="795" spans="1:8" ht="15.75" thickBot="1" x14ac:dyDescent="0.3">
      <c r="A795" s="45" t="s">
        <v>399</v>
      </c>
      <c r="B795" s="46" t="str">
        <f>Table1[[#This Row],[Series]]&amp;Table1[[#This Row],[Competency Name]]</f>
        <v>0414READING AND INTERPRETING REGULATIONS</v>
      </c>
      <c r="C795" s="46" t="str">
        <f>IF(RIGHT(Table1[[#This Row],[Occupational Series]],5)="SECCM","SECCM",IF(OR(RIGHT(Table1[[#This Row],[Occupational Series]],1)="A",RIGHT(Table1[[#This Row],[Occupational Series]],1)="B",RIGHT(Table1[[#This Row],[Occupational Series]],1)="C"),"0301",RIGHT(Table1[[#This Row],[Occupational Series]],4)))</f>
        <v>0414</v>
      </c>
      <c r="D795" s="45" t="s">
        <v>1015</v>
      </c>
      <c r="E795" s="45" t="s">
        <v>1016</v>
      </c>
      <c r="F795" s="57">
        <f>ROWS($F$2:F795)</f>
        <v>794</v>
      </c>
      <c r="G795" s="57" t="str">
        <f>IF(ISNUMBER(SEARCH('Position Build'!$N$6,Table1[[#This Row],[Series]])),Table1[[#This Row],[Helper1]],"")</f>
        <v/>
      </c>
      <c r="H795" s="57" t="str">
        <f>IFERROR(SMALL($G$2:$G$4870,ROWS($G$2:G795)),"")</f>
        <v/>
      </c>
    </row>
    <row r="796" spans="1:8" ht="15.75" customHeight="1" thickBot="1" x14ac:dyDescent="0.3">
      <c r="A796" s="50" t="s">
        <v>399</v>
      </c>
      <c r="B796" s="46" t="str">
        <f>Table1[[#This Row],[Series]]&amp;Table1[[#This Row],[Competency Name]]</f>
        <v>0414ENVIRONMENTAL PROTECTION LAWS, RULES, AND REGULATIONS</v>
      </c>
      <c r="C796" s="46" t="str">
        <f>IF(RIGHT(Table1[[#This Row],[Occupational Series]],5)="SECCM","SECCM",IF(OR(RIGHT(Table1[[#This Row],[Occupational Series]],1)="A",RIGHT(Table1[[#This Row],[Occupational Series]],1)="B",RIGHT(Table1[[#This Row],[Occupational Series]],1)="C"),"0301",RIGHT(Table1[[#This Row],[Occupational Series]],4)))</f>
        <v>0414</v>
      </c>
      <c r="D796" s="50" t="s">
        <v>1023</v>
      </c>
      <c r="E796" s="51" t="s">
        <v>1024</v>
      </c>
      <c r="F796" s="57">
        <f>ROWS($F$2:F796)</f>
        <v>795</v>
      </c>
      <c r="G796" s="57" t="str">
        <f>IF(ISNUMBER(SEARCH('Position Build'!$N$6,Table1[[#This Row],[Series]])),Table1[[#This Row],[Helper1]],"")</f>
        <v/>
      </c>
      <c r="H796" s="57" t="str">
        <f>IFERROR(SMALL($G$2:$G$4870,ROWS($G$2:G796)),"")</f>
        <v/>
      </c>
    </row>
    <row r="797" spans="1:8" ht="15.75" thickBot="1" x14ac:dyDescent="0.3">
      <c r="A797" s="45" t="s">
        <v>399</v>
      </c>
      <c r="B797" s="46" t="str">
        <f>Table1[[#This Row],[Series]]&amp;Table1[[#This Row],[Competency Name]]</f>
        <v>0414RESEARCH AND ANALYSIS</v>
      </c>
      <c r="C797" s="46" t="str">
        <f>IF(RIGHT(Table1[[#This Row],[Occupational Series]],5)="SECCM","SECCM",IF(OR(RIGHT(Table1[[#This Row],[Occupational Series]],1)="A",RIGHT(Table1[[#This Row],[Occupational Series]],1)="B",RIGHT(Table1[[#This Row],[Occupational Series]],1)="C"),"0301",RIGHT(Table1[[#This Row],[Occupational Series]],4)))</f>
        <v>0414</v>
      </c>
      <c r="D797" s="45" t="s">
        <v>1195</v>
      </c>
      <c r="E797" s="45" t="s">
        <v>1196</v>
      </c>
      <c r="F797" s="57">
        <f>ROWS($F$2:F797)</f>
        <v>796</v>
      </c>
      <c r="G797" s="57" t="str">
        <f>IF(ISNUMBER(SEARCH('Position Build'!$N$6,Table1[[#This Row],[Series]])),Table1[[#This Row],[Helper1]],"")</f>
        <v/>
      </c>
      <c r="H797" s="57" t="str">
        <f>IFERROR(SMALL($G$2:$G$4870,ROWS($G$2:G797)),"")</f>
        <v/>
      </c>
    </row>
    <row r="798" spans="1:8" ht="15.75" customHeight="1" thickBot="1" x14ac:dyDescent="0.3">
      <c r="A798" s="50" t="s">
        <v>524</v>
      </c>
      <c r="B798" s="46" t="str">
        <f>Table1[[#This Row],[Series]]&amp;Table1[[#This Row],[Competency Name]]</f>
        <v>0415WRITTEN COMMUNICATION</v>
      </c>
      <c r="C798" s="46" t="str">
        <f>IF(RIGHT(Table1[[#This Row],[Occupational Series]],5)="SECCM","SECCM",IF(OR(RIGHT(Table1[[#This Row],[Occupational Series]],1)="A",RIGHT(Table1[[#This Row],[Occupational Series]],1)="B",RIGHT(Table1[[#This Row],[Occupational Series]],1)="C"),"0301",RIGHT(Table1[[#This Row],[Occupational Series]],4)))</f>
        <v>0415</v>
      </c>
      <c r="D798" s="50" t="s">
        <v>507</v>
      </c>
      <c r="E798" s="51" t="s">
        <v>508</v>
      </c>
      <c r="F798" s="57">
        <f>ROWS($F$2:F798)</f>
        <v>797</v>
      </c>
      <c r="G798" s="57" t="str">
        <f>IF(ISNUMBER(SEARCH('Position Build'!$N$6,Table1[[#This Row],[Series]])),Table1[[#This Row],[Helper1]],"")</f>
        <v/>
      </c>
      <c r="H798" s="57" t="str">
        <f>IFERROR(SMALL($G$2:$G$4870,ROWS($G$2:G798)),"")</f>
        <v/>
      </c>
    </row>
    <row r="799" spans="1:8" ht="39" thickBot="1" x14ac:dyDescent="0.3">
      <c r="A799" s="50" t="s">
        <v>524</v>
      </c>
      <c r="B799" s="46" t="str">
        <f>Table1[[#This Row],[Series]]&amp;Table1[[#This Row],[Competency Name]]</f>
        <v>0415ORAL COMMUNICATION</v>
      </c>
      <c r="C799" s="46" t="str">
        <f>IF(RIGHT(Table1[[#This Row],[Occupational Series]],5)="SECCM","SECCM",IF(OR(RIGHT(Table1[[#This Row],[Occupational Series]],1)="A",RIGHT(Table1[[#This Row],[Occupational Series]],1)="B",RIGHT(Table1[[#This Row],[Occupational Series]],1)="C"),"0301",RIGHT(Table1[[#This Row],[Occupational Series]],4)))</f>
        <v>0415</v>
      </c>
      <c r="D799" s="50" t="s">
        <v>537</v>
      </c>
      <c r="E799" s="51" t="s">
        <v>538</v>
      </c>
      <c r="F799" s="57">
        <f>ROWS($F$2:F799)</f>
        <v>798</v>
      </c>
      <c r="G799" s="57" t="str">
        <f>IF(ISNUMBER(SEARCH('Position Build'!$N$6,Table1[[#This Row],[Series]])),Table1[[#This Row],[Helper1]],"")</f>
        <v/>
      </c>
      <c r="H799" s="57" t="str">
        <f>IFERROR(SMALL($G$2:$G$4870,ROWS($G$2:G799)),"")</f>
        <v/>
      </c>
    </row>
    <row r="800" spans="1:8" ht="15.75" customHeight="1" thickBot="1" x14ac:dyDescent="0.3">
      <c r="A800" s="50" t="s">
        <v>524</v>
      </c>
      <c r="B800" s="46" t="str">
        <f>Table1[[#This Row],[Series]]&amp;Table1[[#This Row],[Competency Name]]</f>
        <v>0415ACCOUNTABILITY</v>
      </c>
      <c r="C800" s="46" t="str">
        <f>IF(RIGHT(Table1[[#This Row],[Occupational Series]],5)="SECCM","SECCM",IF(OR(RIGHT(Table1[[#This Row],[Occupational Series]],1)="A",RIGHT(Table1[[#This Row],[Occupational Series]],1)="B",RIGHT(Table1[[#This Row],[Occupational Series]],1)="C"),"0301",RIGHT(Table1[[#This Row],[Occupational Series]],4)))</f>
        <v>0415</v>
      </c>
      <c r="D800" s="50" t="s">
        <v>579</v>
      </c>
      <c r="E800" s="51" t="s">
        <v>580</v>
      </c>
      <c r="F800" s="57">
        <f>ROWS($F$2:F800)</f>
        <v>799</v>
      </c>
      <c r="G800" s="57" t="str">
        <f>IF(ISNUMBER(SEARCH('Position Build'!$N$6,Table1[[#This Row],[Series]])),Table1[[#This Row],[Helper1]],"")</f>
        <v/>
      </c>
      <c r="H800" s="57" t="str">
        <f>IFERROR(SMALL($G$2:$G$4870,ROWS($G$2:G800)),"")</f>
        <v/>
      </c>
    </row>
    <row r="801" spans="1:8" ht="39" thickBot="1" x14ac:dyDescent="0.3">
      <c r="A801" s="50" t="s">
        <v>524</v>
      </c>
      <c r="B801" s="46" t="str">
        <f>Table1[[#This Row],[Series]]&amp;Table1[[#This Row],[Competency Name]]</f>
        <v>0415MANAGING HUMAN RESOURCES</v>
      </c>
      <c r="C801" s="46" t="str">
        <f>IF(RIGHT(Table1[[#This Row],[Occupational Series]],5)="SECCM","SECCM",IF(OR(RIGHT(Table1[[#This Row],[Occupational Series]],1)="A",RIGHT(Table1[[#This Row],[Occupational Series]],1)="B",RIGHT(Table1[[#This Row],[Occupational Series]],1)="C"),"0301",RIGHT(Table1[[#This Row],[Occupational Series]],4)))</f>
        <v>0415</v>
      </c>
      <c r="D801" s="50" t="s">
        <v>590</v>
      </c>
      <c r="E801" s="51" t="s">
        <v>591</v>
      </c>
      <c r="F801" s="57">
        <f>ROWS($F$2:F801)</f>
        <v>800</v>
      </c>
      <c r="G801" s="57" t="str">
        <f>IF(ISNUMBER(SEARCH('Position Build'!$N$6,Table1[[#This Row],[Series]])),Table1[[#This Row],[Helper1]],"")</f>
        <v/>
      </c>
      <c r="H801" s="57" t="str">
        <f>IFERROR(SMALL($G$2:$G$4870,ROWS($G$2:G801)),"")</f>
        <v/>
      </c>
    </row>
    <row r="802" spans="1:8" ht="15.75" customHeight="1" thickBot="1" x14ac:dyDescent="0.3">
      <c r="A802" s="50" t="s">
        <v>524</v>
      </c>
      <c r="B802" s="46" t="str">
        <f>Table1[[#This Row],[Series]]&amp;Table1[[#This Row],[Competency Name]]</f>
        <v>0415HAZARDOUS MATERIAL MANAGEMENT</v>
      </c>
      <c r="C802" s="46" t="str">
        <f>IF(RIGHT(Table1[[#This Row],[Occupational Series]],5)="SECCM","SECCM",IF(OR(RIGHT(Table1[[#This Row],[Occupational Series]],1)="A",RIGHT(Table1[[#This Row],[Occupational Series]],1)="B",RIGHT(Table1[[#This Row],[Occupational Series]],1)="C"),"0301",RIGHT(Table1[[#This Row],[Occupational Series]],4)))</f>
        <v>0415</v>
      </c>
      <c r="D802" s="50" t="s">
        <v>954</v>
      </c>
      <c r="E802" s="51" t="s">
        <v>955</v>
      </c>
      <c r="F802" s="57">
        <f>ROWS($F$2:F802)</f>
        <v>801</v>
      </c>
      <c r="G802" s="57" t="str">
        <f>IF(ISNUMBER(SEARCH('Position Build'!$N$6,Table1[[#This Row],[Series]])),Table1[[#This Row],[Helper1]],"")</f>
        <v/>
      </c>
      <c r="H802" s="57" t="str">
        <f>IFERROR(SMALL($G$2:$G$4870,ROWS($G$2:G802)),"")</f>
        <v/>
      </c>
    </row>
    <row r="803" spans="1:8" ht="26.25" thickBot="1" x14ac:dyDescent="0.3">
      <c r="A803" s="50" t="s">
        <v>524</v>
      </c>
      <c r="B803" s="46" t="str">
        <f>Table1[[#This Row],[Series]]&amp;Table1[[#This Row],[Competency Name]]</f>
        <v>0415ENVIRONMENTAL PROTECTION LAWS, RULES, AND REGULATIONS</v>
      </c>
      <c r="C803" s="46" t="str">
        <f>IF(RIGHT(Table1[[#This Row],[Occupational Series]],5)="SECCM","SECCM",IF(OR(RIGHT(Table1[[#This Row],[Occupational Series]],1)="A",RIGHT(Table1[[#This Row],[Occupational Series]],1)="B",RIGHT(Table1[[#This Row],[Occupational Series]],1)="C"),"0301",RIGHT(Table1[[#This Row],[Occupational Series]],4)))</f>
        <v>0415</v>
      </c>
      <c r="D803" s="50" t="s">
        <v>1023</v>
      </c>
      <c r="E803" s="51" t="s">
        <v>1024</v>
      </c>
      <c r="F803" s="57">
        <f>ROWS($F$2:F803)</f>
        <v>802</v>
      </c>
      <c r="G803" s="57" t="str">
        <f>IF(ISNUMBER(SEARCH('Position Build'!$N$6,Table1[[#This Row],[Series]])),Table1[[#This Row],[Helper1]],"")</f>
        <v/>
      </c>
      <c r="H803" s="57" t="str">
        <f>IFERROR(SMALL($G$2:$G$4870,ROWS($G$2:G803)),"")</f>
        <v/>
      </c>
    </row>
    <row r="804" spans="1:8" ht="15.75" customHeight="1" thickBot="1" x14ac:dyDescent="0.3">
      <c r="A804" s="45" t="s">
        <v>524</v>
      </c>
      <c r="B804" s="46" t="str">
        <f>Table1[[#This Row],[Series]]&amp;Table1[[#This Row],[Competency Name]]</f>
        <v>0415RESEARCH AND ANALYSIS</v>
      </c>
      <c r="C804" s="46" t="str">
        <f>IF(RIGHT(Table1[[#This Row],[Occupational Series]],5)="SECCM","SECCM",IF(OR(RIGHT(Table1[[#This Row],[Occupational Series]],1)="A",RIGHT(Table1[[#This Row],[Occupational Series]],1)="B",RIGHT(Table1[[#This Row],[Occupational Series]],1)="C"),"0301",RIGHT(Table1[[#This Row],[Occupational Series]],4)))</f>
        <v>0415</v>
      </c>
      <c r="D804" s="45" t="s">
        <v>1195</v>
      </c>
      <c r="E804" s="45" t="s">
        <v>1196</v>
      </c>
      <c r="F804" s="57">
        <f>ROWS($F$2:F804)</f>
        <v>803</v>
      </c>
      <c r="G804" s="57" t="str">
        <f>IF(ISNUMBER(SEARCH('Position Build'!$N$6,Table1[[#This Row],[Series]])),Table1[[#This Row],[Helper1]],"")</f>
        <v/>
      </c>
      <c r="H804" s="57" t="str">
        <f>IFERROR(SMALL($G$2:$G$4870,ROWS($G$2:G804)),"")</f>
        <v/>
      </c>
    </row>
    <row r="805" spans="1:8" ht="39" thickBot="1" x14ac:dyDescent="0.3">
      <c r="A805" s="50" t="s">
        <v>524</v>
      </c>
      <c r="B805" s="46" t="str">
        <f>Table1[[#This Row],[Series]]&amp;Table1[[#This Row],[Competency Name]]</f>
        <v>0415TOXICOLOGY OPERATIONS</v>
      </c>
      <c r="C805" s="46" t="str">
        <f>IF(RIGHT(Table1[[#This Row],[Occupational Series]],5)="SECCM","SECCM",IF(OR(RIGHT(Table1[[#This Row],[Occupational Series]],1)="A",RIGHT(Table1[[#This Row],[Occupational Series]],1)="B",RIGHT(Table1[[#This Row],[Occupational Series]],1)="C"),"0301",RIGHT(Table1[[#This Row],[Occupational Series]],4)))</f>
        <v>0415</v>
      </c>
      <c r="D805" s="50" t="s">
        <v>1839</v>
      </c>
      <c r="E805" s="51" t="s">
        <v>1840</v>
      </c>
      <c r="F805" s="57">
        <f>ROWS($F$2:F805)</f>
        <v>804</v>
      </c>
      <c r="G805" s="57" t="str">
        <f>IF(ISNUMBER(SEARCH('Position Build'!$N$6,Table1[[#This Row],[Series]])),Table1[[#This Row],[Helper1]],"")</f>
        <v/>
      </c>
      <c r="H805" s="57" t="str">
        <f>IFERROR(SMALL($G$2:$G$4870,ROWS($G$2:G805)),"")</f>
        <v/>
      </c>
    </row>
    <row r="806" spans="1:8" ht="15.75" customHeight="1" thickBot="1" x14ac:dyDescent="0.3">
      <c r="A806" s="50" t="s">
        <v>326</v>
      </c>
      <c r="B806" s="46" t="str">
        <f>Table1[[#This Row],[Series]]&amp;Table1[[#This Row],[Competency Name]]</f>
        <v>0460INFORMATION MANAGEMENT</v>
      </c>
      <c r="C806" s="46" t="str">
        <f>IF(RIGHT(Table1[[#This Row],[Occupational Series]],5)="SECCM","SECCM",IF(OR(RIGHT(Table1[[#This Row],[Occupational Series]],1)="A",RIGHT(Table1[[#This Row],[Occupational Series]],1)="B",RIGHT(Table1[[#This Row],[Occupational Series]],1)="C"),"0301",RIGHT(Table1[[#This Row],[Occupational Series]],4)))</f>
        <v>0460</v>
      </c>
      <c r="D806" s="50" t="s">
        <v>311</v>
      </c>
      <c r="E806" s="51" t="s">
        <v>312</v>
      </c>
      <c r="F806" s="57">
        <f>ROWS($F$2:F806)</f>
        <v>805</v>
      </c>
      <c r="G806" s="57" t="str">
        <f>IF(ISNUMBER(SEARCH('Position Build'!$N$6,Table1[[#This Row],[Series]])),Table1[[#This Row],[Helper1]],"")</f>
        <v/>
      </c>
      <c r="H806" s="57" t="str">
        <f>IFERROR(SMALL($G$2:$G$4870,ROWS($G$2:G806)),"")</f>
        <v/>
      </c>
    </row>
    <row r="807" spans="1:8" ht="51.75" thickBot="1" x14ac:dyDescent="0.3">
      <c r="A807" s="50" t="s">
        <v>326</v>
      </c>
      <c r="B807" s="46" t="str">
        <f>Table1[[#This Row],[Series]]&amp;Table1[[#This Row],[Competency Name]]</f>
        <v>0460FINANCIAL MANAGEMENT</v>
      </c>
      <c r="C807" s="46" t="str">
        <f>IF(RIGHT(Table1[[#This Row],[Occupational Series]],5)="SECCM","SECCM",IF(OR(RIGHT(Table1[[#This Row],[Occupational Series]],1)="A",RIGHT(Table1[[#This Row],[Occupational Series]],1)="B",RIGHT(Table1[[#This Row],[Occupational Series]],1)="C"),"0301",RIGHT(Table1[[#This Row],[Occupational Series]],4)))</f>
        <v>0460</v>
      </c>
      <c r="D807" s="50" t="s">
        <v>438</v>
      </c>
      <c r="E807" s="51" t="s">
        <v>439</v>
      </c>
      <c r="F807" s="57">
        <f>ROWS($F$2:F807)</f>
        <v>806</v>
      </c>
      <c r="G807" s="57" t="str">
        <f>IF(ISNUMBER(SEARCH('Position Build'!$N$6,Table1[[#This Row],[Series]])),Table1[[#This Row],[Helper1]],"")</f>
        <v/>
      </c>
      <c r="H807" s="57" t="str">
        <f>IFERROR(SMALL($G$2:$G$4870,ROWS($G$2:G807)),"")</f>
        <v/>
      </c>
    </row>
    <row r="808" spans="1:8" ht="15.75" customHeight="1" thickBot="1" x14ac:dyDescent="0.3">
      <c r="A808" s="45" t="s">
        <v>326</v>
      </c>
      <c r="B808" s="46" t="str">
        <f>Table1[[#This Row],[Series]]&amp;Table1[[#This Row],[Competency Name]]</f>
        <v>0460PARTNERING</v>
      </c>
      <c r="C808" s="46" t="str">
        <f>IF(RIGHT(Table1[[#This Row],[Occupational Series]],5)="SECCM","SECCM",IF(OR(RIGHT(Table1[[#This Row],[Occupational Series]],1)="A",RIGHT(Table1[[#This Row],[Occupational Series]],1)="B",RIGHT(Table1[[#This Row],[Occupational Series]],1)="C"),"0301",RIGHT(Table1[[#This Row],[Occupational Series]],4)))</f>
        <v>0460</v>
      </c>
      <c r="D808" s="45" t="s">
        <v>491</v>
      </c>
      <c r="E808" s="45" t="s">
        <v>492</v>
      </c>
      <c r="F808" s="57">
        <f>ROWS($F$2:F808)</f>
        <v>807</v>
      </c>
      <c r="G808" s="57" t="str">
        <f>IF(ISNUMBER(SEARCH('Position Build'!$N$6,Table1[[#This Row],[Series]])),Table1[[#This Row],[Helper1]],"")</f>
        <v/>
      </c>
      <c r="H808" s="57" t="str">
        <f>IFERROR(SMALL($G$2:$G$4870,ROWS($G$2:G808)),"")</f>
        <v/>
      </c>
    </row>
    <row r="809" spans="1:8" ht="39" thickBot="1" x14ac:dyDescent="0.3">
      <c r="A809" s="50" t="s">
        <v>326</v>
      </c>
      <c r="B809" s="46" t="str">
        <f>Table1[[#This Row],[Series]]&amp;Table1[[#This Row],[Competency Name]]</f>
        <v>0460WRITTEN COMMUNICATION</v>
      </c>
      <c r="C809" s="46" t="str">
        <f>IF(RIGHT(Table1[[#This Row],[Occupational Series]],5)="SECCM","SECCM",IF(OR(RIGHT(Table1[[#This Row],[Occupational Series]],1)="A",RIGHT(Table1[[#This Row],[Occupational Series]],1)="B",RIGHT(Table1[[#This Row],[Occupational Series]],1)="C"),"0301",RIGHT(Table1[[#This Row],[Occupational Series]],4)))</f>
        <v>0460</v>
      </c>
      <c r="D809" s="50" t="s">
        <v>507</v>
      </c>
      <c r="E809" s="51" t="s">
        <v>508</v>
      </c>
      <c r="F809" s="57">
        <f>ROWS($F$2:F809)</f>
        <v>808</v>
      </c>
      <c r="G809" s="57" t="str">
        <f>IF(ISNUMBER(SEARCH('Position Build'!$N$6,Table1[[#This Row],[Series]])),Table1[[#This Row],[Helper1]],"")</f>
        <v/>
      </c>
      <c r="H809" s="57" t="str">
        <f>IFERROR(SMALL($G$2:$G$4870,ROWS($G$2:G809)),"")</f>
        <v/>
      </c>
    </row>
    <row r="810" spans="1:8" ht="15.75" customHeight="1" thickBot="1" x14ac:dyDescent="0.3">
      <c r="A810" s="50" t="s">
        <v>326</v>
      </c>
      <c r="B810" s="46" t="str">
        <f>Table1[[#This Row],[Series]]&amp;Table1[[#This Row],[Competency Name]]</f>
        <v>0460ORAL COMMUNICATION</v>
      </c>
      <c r="C810" s="46" t="str">
        <f>IF(RIGHT(Table1[[#This Row],[Occupational Series]],5)="SECCM","SECCM",IF(OR(RIGHT(Table1[[#This Row],[Occupational Series]],1)="A",RIGHT(Table1[[#This Row],[Occupational Series]],1)="B",RIGHT(Table1[[#This Row],[Occupational Series]],1)="C"),"0301",RIGHT(Table1[[#This Row],[Occupational Series]],4)))</f>
        <v>0460</v>
      </c>
      <c r="D810" s="50" t="s">
        <v>537</v>
      </c>
      <c r="E810" s="51" t="s">
        <v>538</v>
      </c>
      <c r="F810" s="57">
        <f>ROWS($F$2:F810)</f>
        <v>809</v>
      </c>
      <c r="G810" s="57" t="str">
        <f>IF(ISNUMBER(SEARCH('Position Build'!$N$6,Table1[[#This Row],[Series]])),Table1[[#This Row],[Helper1]],"")</f>
        <v/>
      </c>
      <c r="H810" s="57" t="str">
        <f>IFERROR(SMALL($G$2:$G$4870,ROWS($G$2:G810)),"")</f>
        <v/>
      </c>
    </row>
    <row r="811" spans="1:8" ht="39" thickBot="1" x14ac:dyDescent="0.3">
      <c r="A811" s="50" t="s">
        <v>326</v>
      </c>
      <c r="B811" s="46" t="str">
        <f>Table1[[#This Row],[Series]]&amp;Table1[[#This Row],[Competency Name]]</f>
        <v>0460PLANNING AND EVALUATING</v>
      </c>
      <c r="C811" s="46" t="str">
        <f>IF(RIGHT(Table1[[#This Row],[Occupational Series]],5)="SECCM","SECCM",IF(OR(RIGHT(Table1[[#This Row],[Occupational Series]],1)="A",RIGHT(Table1[[#This Row],[Occupational Series]],1)="B",RIGHT(Table1[[#This Row],[Occupational Series]],1)="C"),"0301",RIGHT(Table1[[#This Row],[Occupational Series]],4)))</f>
        <v>0460</v>
      </c>
      <c r="D811" s="50" t="s">
        <v>571</v>
      </c>
      <c r="E811" s="51" t="s">
        <v>572</v>
      </c>
      <c r="F811" s="57">
        <f>ROWS($F$2:F811)</f>
        <v>810</v>
      </c>
      <c r="G811" s="57" t="str">
        <f>IF(ISNUMBER(SEARCH('Position Build'!$N$6,Table1[[#This Row],[Series]])),Table1[[#This Row],[Helper1]],"")</f>
        <v/>
      </c>
      <c r="H811" s="57" t="str">
        <f>IFERROR(SMALL($G$2:$G$4870,ROWS($G$2:G811)),"")</f>
        <v/>
      </c>
    </row>
    <row r="812" spans="1:8" ht="15.75" customHeight="1" thickBot="1" x14ac:dyDescent="0.3">
      <c r="A812" s="50" t="s">
        <v>326</v>
      </c>
      <c r="B812" s="46" t="str">
        <f>Table1[[#This Row],[Series]]&amp;Table1[[#This Row],[Competency Name]]</f>
        <v>0460DEVELOPING OTHERS</v>
      </c>
      <c r="C812" s="46" t="str">
        <f>IF(RIGHT(Table1[[#This Row],[Occupational Series]],5)="SECCM","SECCM",IF(OR(RIGHT(Table1[[#This Row],[Occupational Series]],1)="A",RIGHT(Table1[[#This Row],[Occupational Series]],1)="B",RIGHT(Table1[[#This Row],[Occupational Series]],1)="C"),"0301",RIGHT(Table1[[#This Row],[Occupational Series]],4)))</f>
        <v>0460</v>
      </c>
      <c r="D812" s="50" t="s">
        <v>585</v>
      </c>
      <c r="E812" s="51" t="s">
        <v>586</v>
      </c>
      <c r="F812" s="57">
        <f>ROWS($F$2:F812)</f>
        <v>811</v>
      </c>
      <c r="G812" s="57" t="str">
        <f>IF(ISNUMBER(SEARCH('Position Build'!$N$6,Table1[[#This Row],[Series]])),Table1[[#This Row],[Helper1]],"")</f>
        <v/>
      </c>
      <c r="H812" s="57" t="str">
        <f>IFERROR(SMALL($G$2:$G$4870,ROWS($G$2:G812)),"")</f>
        <v/>
      </c>
    </row>
    <row r="813" spans="1:8" ht="39" thickBot="1" x14ac:dyDescent="0.3">
      <c r="A813" s="50" t="s">
        <v>326</v>
      </c>
      <c r="B813" s="46" t="str">
        <f>Table1[[#This Row],[Series]]&amp;Table1[[#This Row],[Competency Name]]</f>
        <v>0460MANAGING HUMAN RESOURCES</v>
      </c>
      <c r="C813" s="46" t="str">
        <f>IF(RIGHT(Table1[[#This Row],[Occupational Series]],5)="SECCM","SECCM",IF(OR(RIGHT(Table1[[#This Row],[Occupational Series]],1)="A",RIGHT(Table1[[#This Row],[Occupational Series]],1)="B",RIGHT(Table1[[#This Row],[Occupational Series]],1)="C"),"0301",RIGHT(Table1[[#This Row],[Occupational Series]],4)))</f>
        <v>0460</v>
      </c>
      <c r="D813" s="50" t="s">
        <v>590</v>
      </c>
      <c r="E813" s="51" t="s">
        <v>591</v>
      </c>
      <c r="F813" s="57">
        <f>ROWS($F$2:F813)</f>
        <v>812</v>
      </c>
      <c r="G813" s="57" t="str">
        <f>IF(ISNUMBER(SEARCH('Position Build'!$N$6,Table1[[#This Row],[Series]])),Table1[[#This Row],[Helper1]],"")</f>
        <v/>
      </c>
      <c r="H813" s="57" t="str">
        <f>IFERROR(SMALL($G$2:$G$4870,ROWS($G$2:G813)),"")</f>
        <v/>
      </c>
    </row>
    <row r="814" spans="1:8" ht="15.75" customHeight="1" thickBot="1" x14ac:dyDescent="0.3">
      <c r="A814" s="50" t="s">
        <v>326</v>
      </c>
      <c r="B814" s="46" t="str">
        <f>Table1[[#This Row],[Series]]&amp;Table1[[#This Row],[Competency Name]]</f>
        <v>0460COMPLIANCE AND ENFORCEMENT</v>
      </c>
      <c r="C814" s="46" t="str">
        <f>IF(RIGHT(Table1[[#This Row],[Occupational Series]],5)="SECCM","SECCM",IF(OR(RIGHT(Table1[[#This Row],[Occupational Series]],1)="A",RIGHT(Table1[[#This Row],[Occupational Series]],1)="B",RIGHT(Table1[[#This Row],[Occupational Series]],1)="C"),"0301",RIGHT(Table1[[#This Row],[Occupational Series]],4)))</f>
        <v>0460</v>
      </c>
      <c r="D814" s="50" t="s">
        <v>950</v>
      </c>
      <c r="E814" s="51" t="s">
        <v>951</v>
      </c>
      <c r="F814" s="57">
        <f>ROWS($F$2:F814)</f>
        <v>813</v>
      </c>
      <c r="G814" s="57" t="str">
        <f>IF(ISNUMBER(SEARCH('Position Build'!$N$6,Table1[[#This Row],[Series]])),Table1[[#This Row],[Helper1]],"")</f>
        <v/>
      </c>
      <c r="H814" s="57" t="str">
        <f>IFERROR(SMALL($G$2:$G$4870,ROWS($G$2:G814)),"")</f>
        <v/>
      </c>
    </row>
    <row r="815" spans="1:8" ht="15.75" thickBot="1" x14ac:dyDescent="0.3">
      <c r="A815" s="45" t="s">
        <v>326</v>
      </c>
      <c r="B815" s="46" t="str">
        <f>Table1[[#This Row],[Series]]&amp;Table1[[#This Row],[Competency Name]]</f>
        <v>0460RULEMAKING AND REGULATION</v>
      </c>
      <c r="C815" s="46" t="str">
        <f>IF(RIGHT(Table1[[#This Row],[Occupational Series]],5)="SECCM","SECCM",IF(OR(RIGHT(Table1[[#This Row],[Occupational Series]],1)="A",RIGHT(Table1[[#This Row],[Occupational Series]],1)="B",RIGHT(Table1[[#This Row],[Occupational Series]],1)="C"),"0301",RIGHT(Table1[[#This Row],[Occupational Series]],4)))</f>
        <v>0460</v>
      </c>
      <c r="D815" s="45" t="s">
        <v>958</v>
      </c>
      <c r="E815" s="45" t="s">
        <v>959</v>
      </c>
      <c r="F815" s="57">
        <f>ROWS($F$2:F815)</f>
        <v>814</v>
      </c>
      <c r="G815" s="57" t="str">
        <f>IF(ISNUMBER(SEARCH('Position Build'!$N$6,Table1[[#This Row],[Series]])),Table1[[#This Row],[Helper1]],"")</f>
        <v/>
      </c>
      <c r="H815" s="57" t="str">
        <f>IFERROR(SMALL($G$2:$G$4870,ROWS($G$2:G815)),"")</f>
        <v/>
      </c>
    </row>
    <row r="816" spans="1:8" ht="15.75" customHeight="1" thickBot="1" x14ac:dyDescent="0.3">
      <c r="A816" s="50" t="s">
        <v>326</v>
      </c>
      <c r="B816" s="46" t="str">
        <f>Table1[[#This Row],[Series]]&amp;Table1[[#This Row],[Competency Name]]</f>
        <v>0460DECISIVENESS</v>
      </c>
      <c r="C816" s="46" t="str">
        <f>IF(RIGHT(Table1[[#This Row],[Occupational Series]],5)="SECCM","SECCM",IF(OR(RIGHT(Table1[[#This Row],[Occupational Series]],1)="A",RIGHT(Table1[[#This Row],[Occupational Series]],1)="B",RIGHT(Table1[[#This Row],[Occupational Series]],1)="C"),"0301",RIGHT(Table1[[#This Row],[Occupational Series]],4)))</f>
        <v>0460</v>
      </c>
      <c r="D816" s="50" t="s">
        <v>1009</v>
      </c>
      <c r="E816" s="51" t="s">
        <v>1010</v>
      </c>
      <c r="F816" s="57">
        <f>ROWS($F$2:F816)</f>
        <v>815</v>
      </c>
      <c r="G816" s="57" t="str">
        <f>IF(ISNUMBER(SEARCH('Position Build'!$N$6,Table1[[#This Row],[Series]])),Table1[[#This Row],[Helper1]],"")</f>
        <v/>
      </c>
      <c r="H816" s="57" t="str">
        <f>IFERROR(SMALL($G$2:$G$4870,ROWS($G$2:G816)),"")</f>
        <v/>
      </c>
    </row>
    <row r="817" spans="1:8" ht="15.75" thickBot="1" x14ac:dyDescent="0.3">
      <c r="A817" s="45" t="s">
        <v>326</v>
      </c>
      <c r="B817" s="46" t="str">
        <f>Table1[[#This Row],[Series]]&amp;Table1[[#This Row],[Competency Name]]</f>
        <v>0460READING AND INTERPRETING REGULATIONS</v>
      </c>
      <c r="C817" s="46" t="str">
        <f>IF(RIGHT(Table1[[#This Row],[Occupational Series]],5)="SECCM","SECCM",IF(OR(RIGHT(Table1[[#This Row],[Occupational Series]],1)="A",RIGHT(Table1[[#This Row],[Occupational Series]],1)="B",RIGHT(Table1[[#This Row],[Occupational Series]],1)="C"),"0301",RIGHT(Table1[[#This Row],[Occupational Series]],4)))</f>
        <v>0460</v>
      </c>
      <c r="D817" s="45" t="s">
        <v>1015</v>
      </c>
      <c r="E817" s="45" t="s">
        <v>1016</v>
      </c>
      <c r="F817" s="57">
        <f>ROWS($F$2:F817)</f>
        <v>816</v>
      </c>
      <c r="G817" s="57" t="str">
        <f>IF(ISNUMBER(SEARCH('Position Build'!$N$6,Table1[[#This Row],[Series]])),Table1[[#This Row],[Helper1]],"")</f>
        <v/>
      </c>
      <c r="H817" s="57" t="str">
        <f>IFERROR(SMALL($G$2:$G$4870,ROWS($G$2:G817)),"")</f>
        <v/>
      </c>
    </row>
    <row r="818" spans="1:8" ht="15.75" customHeight="1" thickBot="1" x14ac:dyDescent="0.3">
      <c r="A818" s="50" t="s">
        <v>326</v>
      </c>
      <c r="B818" s="46" t="str">
        <f>Table1[[#This Row],[Series]]&amp;Table1[[#This Row],[Competency Name]]</f>
        <v>0460FOREST MANAGEMENT</v>
      </c>
      <c r="C818" s="46" t="str">
        <f>IF(RIGHT(Table1[[#This Row],[Occupational Series]],5)="SECCM","SECCM",IF(OR(RIGHT(Table1[[#This Row],[Occupational Series]],1)="A",RIGHT(Table1[[#This Row],[Occupational Series]],1)="B",RIGHT(Table1[[#This Row],[Occupational Series]],1)="C"),"0301",RIGHT(Table1[[#This Row],[Occupational Series]],4)))</f>
        <v>0460</v>
      </c>
      <c r="D818" s="50" t="s">
        <v>1635</v>
      </c>
      <c r="E818" s="51" t="s">
        <v>1636</v>
      </c>
      <c r="F818" s="57">
        <f>ROWS($F$2:F818)</f>
        <v>817</v>
      </c>
      <c r="G818" s="57" t="str">
        <f>IF(ISNUMBER(SEARCH('Position Build'!$N$6,Table1[[#This Row],[Series]])),Table1[[#This Row],[Helper1]],"")</f>
        <v/>
      </c>
      <c r="H818" s="57" t="str">
        <f>IFERROR(SMALL($G$2:$G$4870,ROWS($G$2:G818)),"")</f>
        <v/>
      </c>
    </row>
    <row r="819" spans="1:8" ht="26.25" thickBot="1" x14ac:dyDescent="0.3">
      <c r="A819" s="50" t="s">
        <v>313</v>
      </c>
      <c r="B819" s="46" t="str">
        <f>Table1[[#This Row],[Series]]&amp;Table1[[#This Row],[Competency Name]]</f>
        <v>0462INFORMATION MANAGEMENT</v>
      </c>
      <c r="C819" s="46" t="str">
        <f>IF(RIGHT(Table1[[#This Row],[Occupational Series]],5)="SECCM","SECCM",IF(OR(RIGHT(Table1[[#This Row],[Occupational Series]],1)="A",RIGHT(Table1[[#This Row],[Occupational Series]],1)="B",RIGHT(Table1[[#This Row],[Occupational Series]],1)="C"),"0301",RIGHT(Table1[[#This Row],[Occupational Series]],4)))</f>
        <v>0462</v>
      </c>
      <c r="D819" s="50" t="s">
        <v>311</v>
      </c>
      <c r="E819" s="51" t="s">
        <v>312</v>
      </c>
      <c r="F819" s="57">
        <f>ROWS($F$2:F819)</f>
        <v>818</v>
      </c>
      <c r="G819" s="57" t="str">
        <f>IF(ISNUMBER(SEARCH('Position Build'!$N$6,Table1[[#This Row],[Series]])),Table1[[#This Row],[Helper1]],"")</f>
        <v/>
      </c>
      <c r="H819" s="57" t="str">
        <f>IFERROR(SMALL($G$2:$G$4870,ROWS($G$2:G819)),"")</f>
        <v/>
      </c>
    </row>
    <row r="820" spans="1:8" ht="15.75" customHeight="1" thickBot="1" x14ac:dyDescent="0.3">
      <c r="A820" s="45" t="s">
        <v>313</v>
      </c>
      <c r="B820" s="46" t="str">
        <f>Table1[[#This Row],[Series]]&amp;Table1[[#This Row],[Competency Name]]</f>
        <v>0462FIREFIGHTING EQUIPMENT</v>
      </c>
      <c r="C820" s="46" t="str">
        <f>IF(RIGHT(Table1[[#This Row],[Occupational Series]],5)="SECCM","SECCM",IF(OR(RIGHT(Table1[[#This Row],[Occupational Series]],1)="A",RIGHT(Table1[[#This Row],[Occupational Series]],1)="B",RIGHT(Table1[[#This Row],[Occupational Series]],1)="C"),"0301",RIGHT(Table1[[#This Row],[Occupational Series]],4)))</f>
        <v>0462</v>
      </c>
      <c r="D820" s="45" t="s">
        <v>620</v>
      </c>
      <c r="E820" s="45" t="s">
        <v>621</v>
      </c>
      <c r="F820" s="57">
        <f>ROWS($F$2:F820)</f>
        <v>819</v>
      </c>
      <c r="G820" s="57" t="str">
        <f>IF(ISNUMBER(SEARCH('Position Build'!$N$6,Table1[[#This Row],[Series]])),Table1[[#This Row],[Helper1]],"")</f>
        <v/>
      </c>
      <c r="H820" s="57" t="str">
        <f>IFERROR(SMALL($G$2:$G$4870,ROWS($G$2:G820)),"")</f>
        <v/>
      </c>
    </row>
    <row r="821" spans="1:8" ht="51.75" thickBot="1" x14ac:dyDescent="0.3">
      <c r="A821" s="50" t="s">
        <v>313</v>
      </c>
      <c r="B821" s="46" t="str">
        <f>Table1[[#This Row],[Series]]&amp;Table1[[#This Row],[Competency Name]]</f>
        <v>0462NATURAL RESOURCES CONCEPTS, PRINCIPLES, AND PRACTICES</v>
      </c>
      <c r="C821" s="46" t="str">
        <f>IF(RIGHT(Table1[[#This Row],[Occupational Series]],5)="SECCM","SECCM",IF(OR(RIGHT(Table1[[#This Row],[Occupational Series]],1)="A",RIGHT(Table1[[#This Row],[Occupational Series]],1)="B",RIGHT(Table1[[#This Row],[Occupational Series]],1)="C"),"0301",RIGHT(Table1[[#This Row],[Occupational Series]],4)))</f>
        <v>0462</v>
      </c>
      <c r="D821" s="50" t="s">
        <v>1027</v>
      </c>
      <c r="E821" s="51" t="s">
        <v>1028</v>
      </c>
      <c r="F821" s="57">
        <f>ROWS($F$2:F821)</f>
        <v>820</v>
      </c>
      <c r="G821" s="57" t="str">
        <f>IF(ISNUMBER(SEARCH('Position Build'!$N$6,Table1[[#This Row],[Series]])),Table1[[#This Row],[Helper1]],"")</f>
        <v/>
      </c>
      <c r="H821" s="57" t="str">
        <f>IFERROR(SMALL($G$2:$G$4870,ROWS($G$2:G821)),"")</f>
        <v/>
      </c>
    </row>
    <row r="822" spans="1:8" ht="15.75" customHeight="1" thickBot="1" x14ac:dyDescent="0.3">
      <c r="A822" s="50" t="s">
        <v>313</v>
      </c>
      <c r="B822" s="46" t="str">
        <f>Table1[[#This Row],[Series]]&amp;Table1[[#This Row],[Competency Name]]</f>
        <v>0462FOREST MANAGEMENT</v>
      </c>
      <c r="C822" s="46" t="str">
        <f>IF(RIGHT(Table1[[#This Row],[Occupational Series]],5)="SECCM","SECCM",IF(OR(RIGHT(Table1[[#This Row],[Occupational Series]],1)="A",RIGHT(Table1[[#This Row],[Occupational Series]],1)="B",RIGHT(Table1[[#This Row],[Occupational Series]],1)="C"),"0301",RIGHT(Table1[[#This Row],[Occupational Series]],4)))</f>
        <v>0462</v>
      </c>
      <c r="D822" s="50" t="s">
        <v>1635</v>
      </c>
      <c r="E822" s="51" t="s">
        <v>1636</v>
      </c>
      <c r="F822" s="57">
        <f>ROWS($F$2:F822)</f>
        <v>821</v>
      </c>
      <c r="G822" s="57" t="str">
        <f>IF(ISNUMBER(SEARCH('Position Build'!$N$6,Table1[[#This Row],[Series]])),Table1[[#This Row],[Helper1]],"")</f>
        <v/>
      </c>
      <c r="H822" s="57" t="str">
        <f>IFERROR(SMALL($G$2:$G$4870,ROWS($G$2:G822)),"")</f>
        <v/>
      </c>
    </row>
    <row r="823" spans="1:8" ht="15.75" thickBot="1" x14ac:dyDescent="0.3">
      <c r="A823" s="45" t="s">
        <v>403</v>
      </c>
      <c r="B823" s="46" t="str">
        <f>Table1[[#This Row],[Series]]&amp;Table1[[#This Row],[Competency Name]]</f>
        <v>0482PROJECT MANAGEMENT</v>
      </c>
      <c r="C823" s="46" t="str">
        <f>IF(RIGHT(Table1[[#This Row],[Occupational Series]],5)="SECCM","SECCM",IF(OR(RIGHT(Table1[[#This Row],[Occupational Series]],1)="A",RIGHT(Table1[[#This Row],[Occupational Series]],1)="B",RIGHT(Table1[[#This Row],[Occupational Series]],1)="C"),"0301",RIGHT(Table1[[#This Row],[Occupational Series]],4)))</f>
        <v>0482</v>
      </c>
      <c r="D823" s="45" t="s">
        <v>381</v>
      </c>
      <c r="E823" s="45" t="s">
        <v>382</v>
      </c>
      <c r="F823" s="57">
        <f>ROWS($F$2:F823)</f>
        <v>822</v>
      </c>
      <c r="G823" s="57" t="str">
        <f>IF(ISNUMBER(SEARCH('Position Build'!$N$6,Table1[[#This Row],[Series]])),Table1[[#This Row],[Helper1]],"")</f>
        <v/>
      </c>
      <c r="H823" s="57" t="str">
        <f>IFERROR(SMALL($G$2:$G$4870,ROWS($G$2:G823)),"")</f>
        <v/>
      </c>
    </row>
    <row r="824" spans="1:8" ht="15.75" customHeight="1" thickBot="1" x14ac:dyDescent="0.3">
      <c r="A824" s="50" t="s">
        <v>403</v>
      </c>
      <c r="B824" s="46" t="str">
        <f>Table1[[#This Row],[Series]]&amp;Table1[[#This Row],[Competency Name]]</f>
        <v>0482WRITTEN COMMUNICATION</v>
      </c>
      <c r="C824" s="46" t="str">
        <f>IF(RIGHT(Table1[[#This Row],[Occupational Series]],5)="SECCM","SECCM",IF(OR(RIGHT(Table1[[#This Row],[Occupational Series]],1)="A",RIGHT(Table1[[#This Row],[Occupational Series]],1)="B",RIGHT(Table1[[#This Row],[Occupational Series]],1)="C"),"0301",RIGHT(Table1[[#This Row],[Occupational Series]],4)))</f>
        <v>0482</v>
      </c>
      <c r="D824" s="50" t="s">
        <v>507</v>
      </c>
      <c r="E824" s="51" t="s">
        <v>508</v>
      </c>
      <c r="F824" s="57">
        <f>ROWS($F$2:F824)</f>
        <v>823</v>
      </c>
      <c r="G824" s="57" t="str">
        <f>IF(ISNUMBER(SEARCH('Position Build'!$N$6,Table1[[#This Row],[Series]])),Table1[[#This Row],[Helper1]],"")</f>
        <v/>
      </c>
      <c r="H824" s="57" t="str">
        <f>IFERROR(SMALL($G$2:$G$4870,ROWS($G$2:G824)),"")</f>
        <v/>
      </c>
    </row>
    <row r="825" spans="1:8" ht="39" thickBot="1" x14ac:dyDescent="0.3">
      <c r="A825" s="50" t="s">
        <v>403</v>
      </c>
      <c r="B825" s="46" t="str">
        <f>Table1[[#This Row],[Series]]&amp;Table1[[#This Row],[Competency Name]]</f>
        <v>0482ORAL COMMUNICATION</v>
      </c>
      <c r="C825" s="46" t="str">
        <f>IF(RIGHT(Table1[[#This Row],[Occupational Series]],5)="SECCM","SECCM",IF(OR(RIGHT(Table1[[#This Row],[Occupational Series]],1)="A",RIGHT(Table1[[#This Row],[Occupational Series]],1)="B",RIGHT(Table1[[#This Row],[Occupational Series]],1)="C"),"0301",RIGHT(Table1[[#This Row],[Occupational Series]],4)))</f>
        <v>0482</v>
      </c>
      <c r="D825" s="50" t="s">
        <v>537</v>
      </c>
      <c r="E825" s="51" t="s">
        <v>538</v>
      </c>
      <c r="F825" s="57">
        <f>ROWS($F$2:F825)</f>
        <v>824</v>
      </c>
      <c r="G825" s="57" t="str">
        <f>IF(ISNUMBER(SEARCH('Position Build'!$N$6,Table1[[#This Row],[Series]])),Table1[[#This Row],[Helper1]],"")</f>
        <v/>
      </c>
      <c r="H825" s="57" t="str">
        <f>IFERROR(SMALL($G$2:$G$4870,ROWS($G$2:G825)),"")</f>
        <v/>
      </c>
    </row>
    <row r="826" spans="1:8" ht="15.75" customHeight="1" thickBot="1" x14ac:dyDescent="0.3">
      <c r="A826" s="50" t="s">
        <v>403</v>
      </c>
      <c r="B826" s="46" t="str">
        <f>Table1[[#This Row],[Series]]&amp;Table1[[#This Row],[Competency Name]]</f>
        <v>0482FISH BIOLOGY</v>
      </c>
      <c r="C826" s="46" t="str">
        <f>IF(RIGHT(Table1[[#This Row],[Occupational Series]],5)="SECCM","SECCM",IF(OR(RIGHT(Table1[[#This Row],[Occupational Series]],1)="A",RIGHT(Table1[[#This Row],[Occupational Series]],1)="B",RIGHT(Table1[[#This Row],[Occupational Series]],1)="C"),"0301",RIGHT(Table1[[#This Row],[Occupational Series]],4)))</f>
        <v>0482</v>
      </c>
      <c r="D826" s="50" t="s">
        <v>1962</v>
      </c>
      <c r="E826" s="51" t="s">
        <v>1963</v>
      </c>
      <c r="F826" s="57">
        <f>ROWS($F$2:F826)</f>
        <v>825</v>
      </c>
      <c r="G826" s="57" t="str">
        <f>IF(ISNUMBER(SEARCH('Position Build'!$N$6,Table1[[#This Row],[Series]])),Table1[[#This Row],[Helper1]],"")</f>
        <v/>
      </c>
      <c r="H826" s="57" t="str">
        <f>IFERROR(SMALL($G$2:$G$4870,ROWS($G$2:G826)),"")</f>
        <v/>
      </c>
    </row>
    <row r="827" spans="1:8" ht="15.75" thickBot="1" x14ac:dyDescent="0.3">
      <c r="A827" s="45" t="s">
        <v>405</v>
      </c>
      <c r="B827" s="46" t="str">
        <f>Table1[[#This Row],[Series]]&amp;Table1[[#This Row],[Competency Name]]</f>
        <v>0486PROJECT MANAGEMENT</v>
      </c>
      <c r="C827" s="46" t="str">
        <f>IF(RIGHT(Table1[[#This Row],[Occupational Series]],5)="SECCM","SECCM",IF(OR(RIGHT(Table1[[#This Row],[Occupational Series]],1)="A",RIGHT(Table1[[#This Row],[Occupational Series]],1)="B",RIGHT(Table1[[#This Row],[Occupational Series]],1)="C"),"0301",RIGHT(Table1[[#This Row],[Occupational Series]],4)))</f>
        <v>0486</v>
      </c>
      <c r="D827" s="45" t="s">
        <v>381</v>
      </c>
      <c r="E827" s="45" t="s">
        <v>382</v>
      </c>
      <c r="F827" s="57">
        <f>ROWS($F$2:F827)</f>
        <v>826</v>
      </c>
      <c r="G827" s="57" t="str">
        <f>IF(ISNUMBER(SEARCH('Position Build'!$N$6,Table1[[#This Row],[Series]])),Table1[[#This Row],[Helper1]],"")</f>
        <v/>
      </c>
      <c r="H827" s="57" t="str">
        <f>IFERROR(SMALL($G$2:$G$4870,ROWS($G$2:G827)),"")</f>
        <v/>
      </c>
    </row>
    <row r="828" spans="1:8" ht="15.75" customHeight="1" thickBot="1" x14ac:dyDescent="0.3">
      <c r="A828" s="45" t="s">
        <v>405</v>
      </c>
      <c r="B828" s="46" t="str">
        <f>Table1[[#This Row],[Series]]&amp;Table1[[#This Row],[Competency Name]]</f>
        <v>0486PARTNERING</v>
      </c>
      <c r="C828" s="46" t="str">
        <f>IF(RIGHT(Table1[[#This Row],[Occupational Series]],5)="SECCM","SECCM",IF(OR(RIGHT(Table1[[#This Row],[Occupational Series]],1)="A",RIGHT(Table1[[#This Row],[Occupational Series]],1)="B",RIGHT(Table1[[#This Row],[Occupational Series]],1)="C"),"0301",RIGHT(Table1[[#This Row],[Occupational Series]],4)))</f>
        <v>0486</v>
      </c>
      <c r="D828" s="45" t="s">
        <v>491</v>
      </c>
      <c r="E828" s="45" t="s">
        <v>492</v>
      </c>
      <c r="F828" s="57">
        <f>ROWS($F$2:F828)</f>
        <v>827</v>
      </c>
      <c r="G828" s="57" t="str">
        <f>IF(ISNUMBER(SEARCH('Position Build'!$N$6,Table1[[#This Row],[Series]])),Table1[[#This Row],[Helper1]],"")</f>
        <v/>
      </c>
      <c r="H828" s="57" t="str">
        <f>IFERROR(SMALL($G$2:$G$4870,ROWS($G$2:G828)),"")</f>
        <v/>
      </c>
    </row>
    <row r="829" spans="1:8" ht="39" thickBot="1" x14ac:dyDescent="0.3">
      <c r="A829" s="50" t="s">
        <v>405</v>
      </c>
      <c r="B829" s="46" t="str">
        <f>Table1[[#This Row],[Series]]&amp;Table1[[#This Row],[Competency Name]]</f>
        <v>0486WRITTEN COMMUNICATION</v>
      </c>
      <c r="C829" s="46" t="str">
        <f>IF(RIGHT(Table1[[#This Row],[Occupational Series]],5)="SECCM","SECCM",IF(OR(RIGHT(Table1[[#This Row],[Occupational Series]],1)="A",RIGHT(Table1[[#This Row],[Occupational Series]],1)="B",RIGHT(Table1[[#This Row],[Occupational Series]],1)="C"),"0301",RIGHT(Table1[[#This Row],[Occupational Series]],4)))</f>
        <v>0486</v>
      </c>
      <c r="D829" s="50" t="s">
        <v>507</v>
      </c>
      <c r="E829" s="51" t="s">
        <v>508</v>
      </c>
      <c r="F829" s="57">
        <f>ROWS($F$2:F829)</f>
        <v>828</v>
      </c>
      <c r="G829" s="57" t="str">
        <f>IF(ISNUMBER(SEARCH('Position Build'!$N$6,Table1[[#This Row],[Series]])),Table1[[#This Row],[Helper1]],"")</f>
        <v/>
      </c>
      <c r="H829" s="57" t="str">
        <f>IFERROR(SMALL($G$2:$G$4870,ROWS($G$2:G829)),"")</f>
        <v/>
      </c>
    </row>
    <row r="830" spans="1:8" ht="15.75" customHeight="1" thickBot="1" x14ac:dyDescent="0.3">
      <c r="A830" s="50" t="s">
        <v>405</v>
      </c>
      <c r="B830" s="46" t="str">
        <f>Table1[[#This Row],[Series]]&amp;Table1[[#This Row],[Competency Name]]</f>
        <v>0486ORAL COMMUNICATION</v>
      </c>
      <c r="C830" s="46" t="str">
        <f>IF(RIGHT(Table1[[#This Row],[Occupational Series]],5)="SECCM","SECCM",IF(OR(RIGHT(Table1[[#This Row],[Occupational Series]],1)="A",RIGHT(Table1[[#This Row],[Occupational Series]],1)="B",RIGHT(Table1[[#This Row],[Occupational Series]],1)="C"),"0301",RIGHT(Table1[[#This Row],[Occupational Series]],4)))</f>
        <v>0486</v>
      </c>
      <c r="D830" s="50" t="s">
        <v>537</v>
      </c>
      <c r="E830" s="51" t="s">
        <v>538</v>
      </c>
      <c r="F830" s="57">
        <f>ROWS($F$2:F830)</f>
        <v>829</v>
      </c>
      <c r="G830" s="57" t="str">
        <f>IF(ISNUMBER(SEARCH('Position Build'!$N$6,Table1[[#This Row],[Series]])),Table1[[#This Row],[Helper1]],"")</f>
        <v/>
      </c>
      <c r="H830" s="57" t="str">
        <f>IFERROR(SMALL($G$2:$G$4870,ROWS($G$2:G830)),"")</f>
        <v/>
      </c>
    </row>
    <row r="831" spans="1:8" ht="15.75" thickBot="1" x14ac:dyDescent="0.3">
      <c r="A831" s="45" t="s">
        <v>405</v>
      </c>
      <c r="B831" s="46" t="str">
        <f>Table1[[#This Row],[Series]]&amp;Table1[[#This Row],[Competency Name]]</f>
        <v>0486ADMINISTRATION AND MANAGEMENT</v>
      </c>
      <c r="C831" s="46" t="str">
        <f>IF(RIGHT(Table1[[#This Row],[Occupational Series]],5)="SECCM","SECCM",IF(OR(RIGHT(Table1[[#This Row],[Occupational Series]],1)="A",RIGHT(Table1[[#This Row],[Occupational Series]],1)="B",RIGHT(Table1[[#This Row],[Occupational Series]],1)="C"),"0301",RIGHT(Table1[[#This Row],[Occupational Series]],4)))</f>
        <v>0486</v>
      </c>
      <c r="D831" s="45" t="s">
        <v>560</v>
      </c>
      <c r="E831" s="45" t="s">
        <v>561</v>
      </c>
      <c r="F831" s="57">
        <f>ROWS($F$2:F831)</f>
        <v>830</v>
      </c>
      <c r="G831" s="57" t="str">
        <f>IF(ISNUMBER(SEARCH('Position Build'!$N$6,Table1[[#This Row],[Series]])),Table1[[#This Row],[Helper1]],"")</f>
        <v/>
      </c>
      <c r="H831" s="57" t="str">
        <f>IFERROR(SMALL($G$2:$G$4870,ROWS($G$2:G831)),"")</f>
        <v/>
      </c>
    </row>
    <row r="832" spans="1:8" ht="15.75" customHeight="1" thickBot="1" x14ac:dyDescent="0.3">
      <c r="A832" s="50" t="s">
        <v>405</v>
      </c>
      <c r="B832" s="46" t="str">
        <f>Table1[[#This Row],[Series]]&amp;Table1[[#This Row],[Competency Name]]</f>
        <v>0486DEVELOPING OTHERS</v>
      </c>
      <c r="C832" s="46" t="str">
        <f>IF(RIGHT(Table1[[#This Row],[Occupational Series]],5)="SECCM","SECCM",IF(OR(RIGHT(Table1[[#This Row],[Occupational Series]],1)="A",RIGHT(Table1[[#This Row],[Occupational Series]],1)="B",RIGHT(Table1[[#This Row],[Occupational Series]],1)="C"),"0301",RIGHT(Table1[[#This Row],[Occupational Series]],4)))</f>
        <v>0486</v>
      </c>
      <c r="D832" s="50" t="s">
        <v>585</v>
      </c>
      <c r="E832" s="51" t="s">
        <v>586</v>
      </c>
      <c r="F832" s="57">
        <f>ROWS($F$2:F832)</f>
        <v>831</v>
      </c>
      <c r="G832" s="57" t="str">
        <f>IF(ISNUMBER(SEARCH('Position Build'!$N$6,Table1[[#This Row],[Series]])),Table1[[#This Row],[Helper1]],"")</f>
        <v/>
      </c>
      <c r="H832" s="57" t="str">
        <f>IFERROR(SMALL($G$2:$G$4870,ROWS($G$2:G832)),"")</f>
        <v/>
      </c>
    </row>
    <row r="833" spans="1:8" ht="39" thickBot="1" x14ac:dyDescent="0.3">
      <c r="A833" s="50" t="s">
        <v>405</v>
      </c>
      <c r="B833" s="46" t="str">
        <f>Table1[[#This Row],[Series]]&amp;Table1[[#This Row],[Competency Name]]</f>
        <v>0486MANAGING HUMAN RESOURCES</v>
      </c>
      <c r="C833" s="46" t="str">
        <f>IF(RIGHT(Table1[[#This Row],[Occupational Series]],5)="SECCM","SECCM",IF(OR(RIGHT(Table1[[#This Row],[Occupational Series]],1)="A",RIGHT(Table1[[#This Row],[Occupational Series]],1)="B",RIGHT(Table1[[#This Row],[Occupational Series]],1)="C"),"0301",RIGHT(Table1[[#This Row],[Occupational Series]],4)))</f>
        <v>0486</v>
      </c>
      <c r="D833" s="50" t="s">
        <v>590</v>
      </c>
      <c r="E833" s="51" t="s">
        <v>591</v>
      </c>
      <c r="F833" s="57">
        <f>ROWS($F$2:F833)</f>
        <v>832</v>
      </c>
      <c r="G833" s="57" t="str">
        <f>IF(ISNUMBER(SEARCH('Position Build'!$N$6,Table1[[#This Row],[Series]])),Table1[[#This Row],[Helper1]],"")</f>
        <v/>
      </c>
      <c r="H833" s="57" t="str">
        <f>IFERROR(SMALL($G$2:$G$4870,ROWS($G$2:G833)),"")</f>
        <v/>
      </c>
    </row>
    <row r="834" spans="1:8" ht="26.25" thickBot="1" x14ac:dyDescent="0.3">
      <c r="A834" s="50" t="s">
        <v>405</v>
      </c>
      <c r="B834" s="46" t="str">
        <f>Table1[[#This Row],[Series]]&amp;Table1[[#This Row],[Competency Name]]</f>
        <v>0486WILDLIFE BIOLOGY</v>
      </c>
      <c r="C834" s="46" t="str">
        <f>IF(RIGHT(Table1[[#This Row],[Occupational Series]],5)="SECCM","SECCM",IF(OR(RIGHT(Table1[[#This Row],[Occupational Series]],1)="A",RIGHT(Table1[[#This Row],[Occupational Series]],1)="B",RIGHT(Table1[[#This Row],[Occupational Series]],1)="C"),"0301",RIGHT(Table1[[#This Row],[Occupational Series]],4)))</f>
        <v>0486</v>
      </c>
      <c r="D834" s="50" t="s">
        <v>1871</v>
      </c>
      <c r="E834" s="51" t="s">
        <v>1872</v>
      </c>
      <c r="F834" s="57">
        <f>ROWS($F$2:F834)</f>
        <v>833</v>
      </c>
      <c r="G834" s="57" t="str">
        <f>IF(ISNUMBER(SEARCH('Position Build'!$N$6,Table1[[#This Row],[Series]])),Table1[[#This Row],[Helper1]],"")</f>
        <v/>
      </c>
      <c r="H834" s="57" t="str">
        <f>IFERROR(SMALL($G$2:$G$4870,ROWS($G$2:G834)),"")</f>
        <v/>
      </c>
    </row>
    <row r="835" spans="1:8" ht="15.75" thickBot="1" x14ac:dyDescent="0.3">
      <c r="A835" s="45" t="s">
        <v>421</v>
      </c>
      <c r="B835" s="46" t="str">
        <f>Table1[[#This Row],[Series]]&amp;Table1[[#This Row],[Competency Name]]</f>
        <v>0501CUSTOMER SERVICE</v>
      </c>
      <c r="C835" s="46" t="str">
        <f>IF(RIGHT(Table1[[#This Row],[Occupational Series]],5)="SECCM","SECCM",IF(OR(RIGHT(Table1[[#This Row],[Occupational Series]],1)="A",RIGHT(Table1[[#This Row],[Occupational Series]],1)="B",RIGHT(Table1[[#This Row],[Occupational Series]],1)="C"),"0301",RIGHT(Table1[[#This Row],[Occupational Series]],4)))</f>
        <v>0501</v>
      </c>
      <c r="D835" s="45" t="s">
        <v>418</v>
      </c>
      <c r="E835" s="45" t="s">
        <v>419</v>
      </c>
      <c r="F835" s="57">
        <f>ROWS($F$2:F835)</f>
        <v>834</v>
      </c>
      <c r="G835" s="57" t="str">
        <f>IF(ISNUMBER(SEARCH('Position Build'!$N$6,Table1[[#This Row],[Series]])),Table1[[#This Row],[Helper1]],"")</f>
        <v/>
      </c>
      <c r="H835" s="57" t="str">
        <f>IFERROR(SMALL($G$2:$G$4870,ROWS($G$2:G835)),"")</f>
        <v/>
      </c>
    </row>
    <row r="836" spans="1:8" ht="15.75" customHeight="1" thickBot="1" x14ac:dyDescent="0.3">
      <c r="A836" s="50" t="s">
        <v>421</v>
      </c>
      <c r="B836" s="46" t="str">
        <f>Table1[[#This Row],[Series]]&amp;Table1[[#This Row],[Competency Name]]</f>
        <v>0501COMPUTER LITERACY</v>
      </c>
      <c r="C836" s="46" t="str">
        <f>IF(RIGHT(Table1[[#This Row],[Occupational Series]],5)="SECCM","SECCM",IF(OR(RIGHT(Table1[[#This Row],[Occupational Series]],1)="A",RIGHT(Table1[[#This Row],[Occupational Series]],1)="B",RIGHT(Table1[[#This Row],[Occupational Series]],1)="C"),"0301",RIGHT(Table1[[#This Row],[Occupational Series]],4)))</f>
        <v>0501</v>
      </c>
      <c r="D836" s="50" t="s">
        <v>456</v>
      </c>
      <c r="E836" s="51" t="s">
        <v>457</v>
      </c>
      <c r="F836" s="57">
        <f>ROWS($F$2:F836)</f>
        <v>835</v>
      </c>
      <c r="G836" s="57" t="str">
        <f>IF(ISNUMBER(SEARCH('Position Build'!$N$6,Table1[[#This Row],[Series]])),Table1[[#This Row],[Helper1]],"")</f>
        <v/>
      </c>
      <c r="H836" s="57" t="str">
        <f>IFERROR(SMALL($G$2:$G$4870,ROWS($G$2:G836)),"")</f>
        <v/>
      </c>
    </row>
    <row r="837" spans="1:8" ht="15.75" thickBot="1" x14ac:dyDescent="0.3">
      <c r="A837" s="53" t="s">
        <v>421</v>
      </c>
      <c r="B837" s="46" t="str">
        <f>Table1[[#This Row],[Series]]&amp;Table1[[#This Row],[Competency Name]]</f>
        <v>0501PARTNERING</v>
      </c>
      <c r="C837" s="46" t="str">
        <f>IF(RIGHT(Table1[[#This Row],[Occupational Series]],5)="SECCM","SECCM",IF(OR(RIGHT(Table1[[#This Row],[Occupational Series]],1)="A",RIGHT(Table1[[#This Row],[Occupational Series]],1)="B",RIGHT(Table1[[#This Row],[Occupational Series]],1)="C"),"0301",RIGHT(Table1[[#This Row],[Occupational Series]],4)))</f>
        <v>0501</v>
      </c>
      <c r="D837" s="53" t="s">
        <v>491</v>
      </c>
      <c r="E837" s="53" t="s">
        <v>492</v>
      </c>
      <c r="F837" s="57">
        <f>ROWS($F$2:F837)</f>
        <v>836</v>
      </c>
      <c r="G837" s="57" t="str">
        <f>IF(ISNUMBER(SEARCH('Position Build'!$N$6,Table1[[#This Row],[Series]])),Table1[[#This Row],[Helper1]],"")</f>
        <v/>
      </c>
      <c r="H837" s="57" t="str">
        <f>IFERROR(SMALL($G$2:$G$4870,ROWS($G$2:G837)),"")</f>
        <v/>
      </c>
    </row>
    <row r="838" spans="1:8" ht="39" thickBot="1" x14ac:dyDescent="0.3">
      <c r="A838" s="50" t="s">
        <v>421</v>
      </c>
      <c r="B838" s="46" t="str">
        <f>Table1[[#This Row],[Series]]&amp;Table1[[#This Row],[Competency Name]]</f>
        <v>0501WRITTEN COMMUNICATION</v>
      </c>
      <c r="C838" s="46" t="str">
        <f>IF(RIGHT(Table1[[#This Row],[Occupational Series]],5)="SECCM","SECCM",IF(OR(RIGHT(Table1[[#This Row],[Occupational Series]],1)="A",RIGHT(Table1[[#This Row],[Occupational Series]],1)="B",RIGHT(Table1[[#This Row],[Occupational Series]],1)="C"),"0301",RIGHT(Table1[[#This Row],[Occupational Series]],4)))</f>
        <v>0501</v>
      </c>
      <c r="D838" s="50" t="s">
        <v>507</v>
      </c>
      <c r="E838" s="51" t="s">
        <v>508</v>
      </c>
      <c r="F838" s="57">
        <f>ROWS($F$2:F838)</f>
        <v>837</v>
      </c>
      <c r="G838" s="57" t="str">
        <f>IF(ISNUMBER(SEARCH('Position Build'!$N$6,Table1[[#This Row],[Series]])),Table1[[#This Row],[Helper1]],"")</f>
        <v/>
      </c>
      <c r="H838" s="57" t="str">
        <f>IFERROR(SMALL($G$2:$G$4870,ROWS($G$2:G838)),"")</f>
        <v/>
      </c>
    </row>
    <row r="839" spans="1:8" ht="15.75" customHeight="1" thickBot="1" x14ac:dyDescent="0.3">
      <c r="A839" s="50" t="s">
        <v>421</v>
      </c>
      <c r="B839" s="46" t="str">
        <f>Table1[[#This Row],[Series]]&amp;Table1[[#This Row],[Competency Name]]</f>
        <v>0501ORAL COMMUNICATION</v>
      </c>
      <c r="C839" s="46" t="str">
        <f>IF(RIGHT(Table1[[#This Row],[Occupational Series]],5)="SECCM","SECCM",IF(OR(RIGHT(Table1[[#This Row],[Occupational Series]],1)="A",RIGHT(Table1[[#This Row],[Occupational Series]],1)="B",RIGHT(Table1[[#This Row],[Occupational Series]],1)="C"),"0301",RIGHT(Table1[[#This Row],[Occupational Series]],4)))</f>
        <v>0501</v>
      </c>
      <c r="D839" s="50" t="s">
        <v>537</v>
      </c>
      <c r="E839" s="51" t="s">
        <v>538</v>
      </c>
      <c r="F839" s="57">
        <f>ROWS($F$2:F839)</f>
        <v>838</v>
      </c>
      <c r="G839" s="57" t="str">
        <f>IF(ISNUMBER(SEARCH('Position Build'!$N$6,Table1[[#This Row],[Series]])),Table1[[#This Row],[Helper1]],"")</f>
        <v/>
      </c>
      <c r="H839" s="57" t="str">
        <f>IFERROR(SMALL($G$2:$G$4870,ROWS($G$2:G839)),"")</f>
        <v/>
      </c>
    </row>
    <row r="840" spans="1:8" ht="15.75" thickBot="1" x14ac:dyDescent="0.3">
      <c r="A840" s="45" t="s">
        <v>421</v>
      </c>
      <c r="B840" s="46" t="str">
        <f>Table1[[#This Row],[Series]]&amp;Table1[[#This Row],[Competency Name]]</f>
        <v>0501FINANCIAL MANAGEMENT SYSTEMS</v>
      </c>
      <c r="C840" s="46" t="str">
        <f>IF(RIGHT(Table1[[#This Row],[Occupational Series]],5)="SECCM","SECCM",IF(OR(RIGHT(Table1[[#This Row],[Occupational Series]],1)="A",RIGHT(Table1[[#This Row],[Occupational Series]],1)="B",RIGHT(Table1[[#This Row],[Occupational Series]],1)="C"),"0301",RIGHT(Table1[[#This Row],[Occupational Series]],4)))</f>
        <v>0501</v>
      </c>
      <c r="D840" s="45" t="s">
        <v>565</v>
      </c>
      <c r="E840" s="45" t="s">
        <v>566</v>
      </c>
      <c r="F840" s="57">
        <f>ROWS($F$2:F840)</f>
        <v>839</v>
      </c>
      <c r="G840" s="57" t="str">
        <f>IF(ISNUMBER(SEARCH('Position Build'!$N$6,Table1[[#This Row],[Series]])),Table1[[#This Row],[Helper1]],"")</f>
        <v/>
      </c>
      <c r="H840" s="57" t="str">
        <f>IFERROR(SMALL($G$2:$G$4870,ROWS($G$2:G840)),"")</f>
        <v/>
      </c>
    </row>
    <row r="841" spans="1:8" ht="15.75" customHeight="1" thickBot="1" x14ac:dyDescent="0.3">
      <c r="A841" s="50" t="s">
        <v>421</v>
      </c>
      <c r="B841" s="46" t="str">
        <f>Table1[[#This Row],[Series]]&amp;Table1[[#This Row],[Competency Name]]</f>
        <v>0501FINANCIAL STEWARDSHIP</v>
      </c>
      <c r="C841" s="46" t="str">
        <f>IF(RIGHT(Table1[[#This Row],[Occupational Series]],5)="SECCM","SECCM",IF(OR(RIGHT(Table1[[#This Row],[Occupational Series]],1)="A",RIGHT(Table1[[#This Row],[Occupational Series]],1)="B",RIGHT(Table1[[#This Row],[Occupational Series]],1)="C"),"0301",RIGHT(Table1[[#This Row],[Occupational Series]],4)))</f>
        <v>0501</v>
      </c>
      <c r="D841" s="50" t="s">
        <v>567</v>
      </c>
      <c r="E841" s="51" t="s">
        <v>568</v>
      </c>
      <c r="F841" s="57">
        <f>ROWS($F$2:F841)</f>
        <v>840</v>
      </c>
      <c r="G841" s="57" t="str">
        <f>IF(ISNUMBER(SEARCH('Position Build'!$N$6,Table1[[#This Row],[Series]])),Table1[[#This Row],[Helper1]],"")</f>
        <v/>
      </c>
      <c r="H841" s="57" t="str">
        <f>IFERROR(SMALL($G$2:$G$4870,ROWS($G$2:G841)),"")</f>
        <v/>
      </c>
    </row>
    <row r="842" spans="1:8" ht="64.5" thickBot="1" x14ac:dyDescent="0.3">
      <c r="A842" s="50" t="s">
        <v>421</v>
      </c>
      <c r="B842" s="46" t="str">
        <f>Table1[[#This Row],[Series]]&amp;Table1[[#This Row],[Competency Name]]</f>
        <v>0501ACCOUNTABILITY</v>
      </c>
      <c r="C842" s="46" t="str">
        <f>IF(RIGHT(Table1[[#This Row],[Occupational Series]],5)="SECCM","SECCM",IF(OR(RIGHT(Table1[[#This Row],[Occupational Series]],1)="A",RIGHT(Table1[[#This Row],[Occupational Series]],1)="B",RIGHT(Table1[[#This Row],[Occupational Series]],1)="C"),"0301",RIGHT(Table1[[#This Row],[Occupational Series]],4)))</f>
        <v>0501</v>
      </c>
      <c r="D842" s="50" t="s">
        <v>579</v>
      </c>
      <c r="E842" s="51" t="s">
        <v>580</v>
      </c>
      <c r="F842" s="57">
        <f>ROWS($F$2:F842)</f>
        <v>841</v>
      </c>
      <c r="G842" s="57" t="str">
        <f>IF(ISNUMBER(SEARCH('Position Build'!$N$6,Table1[[#This Row],[Series]])),Table1[[#This Row],[Helper1]],"")</f>
        <v/>
      </c>
      <c r="H842" s="57" t="str">
        <f>IFERROR(SMALL($G$2:$G$4870,ROWS($G$2:G842)),"")</f>
        <v/>
      </c>
    </row>
    <row r="843" spans="1:8" ht="15.75" customHeight="1" thickBot="1" x14ac:dyDescent="0.3">
      <c r="A843" s="50" t="s">
        <v>421</v>
      </c>
      <c r="B843" s="46" t="str">
        <f>Table1[[#This Row],[Series]]&amp;Table1[[#This Row],[Competency Name]]</f>
        <v>0501DEVELOPING OTHERS</v>
      </c>
      <c r="C843" s="46" t="str">
        <f>IF(RIGHT(Table1[[#This Row],[Occupational Series]],5)="SECCM","SECCM",IF(OR(RIGHT(Table1[[#This Row],[Occupational Series]],1)="A",RIGHT(Table1[[#This Row],[Occupational Series]],1)="B",RIGHT(Table1[[#This Row],[Occupational Series]],1)="C"),"0301",RIGHT(Table1[[#This Row],[Occupational Series]],4)))</f>
        <v>0501</v>
      </c>
      <c r="D843" s="50" t="s">
        <v>585</v>
      </c>
      <c r="E843" s="51" t="s">
        <v>586</v>
      </c>
      <c r="F843" s="57">
        <f>ROWS($F$2:F843)</f>
        <v>842</v>
      </c>
      <c r="G843" s="57" t="str">
        <f>IF(ISNUMBER(SEARCH('Position Build'!$N$6,Table1[[#This Row],[Series]])),Table1[[#This Row],[Helper1]],"")</f>
        <v/>
      </c>
      <c r="H843" s="57" t="str">
        <f>IFERROR(SMALL($G$2:$G$4870,ROWS($G$2:G843)),"")</f>
        <v/>
      </c>
    </row>
    <row r="844" spans="1:8" ht="39" thickBot="1" x14ac:dyDescent="0.3">
      <c r="A844" s="50" t="s">
        <v>421</v>
      </c>
      <c r="B844" s="46" t="str">
        <f>Table1[[#This Row],[Series]]&amp;Table1[[#This Row],[Competency Name]]</f>
        <v>0501MANAGING HUMAN RESOURCES</v>
      </c>
      <c r="C844" s="46" t="str">
        <f>IF(RIGHT(Table1[[#This Row],[Occupational Series]],5)="SECCM","SECCM",IF(OR(RIGHT(Table1[[#This Row],[Occupational Series]],1)="A",RIGHT(Table1[[#This Row],[Occupational Series]],1)="B",RIGHT(Table1[[#This Row],[Occupational Series]],1)="C"),"0301",RIGHT(Table1[[#This Row],[Occupational Series]],4)))</f>
        <v>0501</v>
      </c>
      <c r="D844" s="50" t="s">
        <v>590</v>
      </c>
      <c r="E844" s="51" t="s">
        <v>591</v>
      </c>
      <c r="F844" s="57">
        <f>ROWS($F$2:F844)</f>
        <v>843</v>
      </c>
      <c r="G844" s="57" t="str">
        <f>IF(ISNUMBER(SEARCH('Position Build'!$N$6,Table1[[#This Row],[Series]])),Table1[[#This Row],[Helper1]],"")</f>
        <v/>
      </c>
      <c r="H844" s="57" t="str">
        <f>IFERROR(SMALL($G$2:$G$4870,ROWS($G$2:G844)),"")</f>
        <v/>
      </c>
    </row>
    <row r="845" spans="1:8" ht="15.75" customHeight="1" thickBot="1" x14ac:dyDescent="0.3">
      <c r="A845" s="50" t="s">
        <v>421</v>
      </c>
      <c r="B845" s="46" t="str">
        <f>Table1[[#This Row],[Series]]&amp;Table1[[#This Row],[Competency Name]]</f>
        <v>0501PROBLEM SOLVING</v>
      </c>
      <c r="C845" s="46" t="str">
        <f>IF(RIGHT(Table1[[#This Row],[Occupational Series]],5)="SECCM","SECCM",IF(OR(RIGHT(Table1[[#This Row],[Occupational Series]],1)="A",RIGHT(Table1[[#This Row],[Occupational Series]],1)="B",RIGHT(Table1[[#This Row],[Occupational Series]],1)="C"),"0301",RIGHT(Table1[[#This Row],[Occupational Series]],4)))</f>
        <v>0501</v>
      </c>
      <c r="D845" s="50" t="s">
        <v>596</v>
      </c>
      <c r="E845" s="51" t="s">
        <v>597</v>
      </c>
      <c r="F845" s="57">
        <f>ROWS($F$2:F845)</f>
        <v>844</v>
      </c>
      <c r="G845" s="57" t="str">
        <f>IF(ISNUMBER(SEARCH('Position Build'!$N$6,Table1[[#This Row],[Series]])),Table1[[#This Row],[Helper1]],"")</f>
        <v/>
      </c>
      <c r="H845" s="57" t="str">
        <f>IFERROR(SMALL($G$2:$G$4870,ROWS($G$2:G845)),"")</f>
        <v/>
      </c>
    </row>
    <row r="846" spans="1:8" ht="15.75" thickBot="1" x14ac:dyDescent="0.3">
      <c r="A846" s="45" t="s">
        <v>421</v>
      </c>
      <c r="B846" s="46" t="str">
        <f>Table1[[#This Row],[Series]]&amp;Table1[[#This Row],[Competency Name]]</f>
        <v>0501FINANCIAL CONCEPTS POLICY AND PRINCIPLES</v>
      </c>
      <c r="C846" s="46" t="str">
        <f>IF(RIGHT(Table1[[#This Row],[Occupational Series]],5)="SECCM","SECCM",IF(OR(RIGHT(Table1[[#This Row],[Occupational Series]],1)="A",RIGHT(Table1[[#This Row],[Occupational Series]],1)="B",RIGHT(Table1[[#This Row],[Occupational Series]],1)="C"),"0301",RIGHT(Table1[[#This Row],[Occupational Series]],4)))</f>
        <v>0501</v>
      </c>
      <c r="D846" s="45" t="s">
        <v>820</v>
      </c>
      <c r="E846" s="45" t="s">
        <v>821</v>
      </c>
      <c r="F846" s="57">
        <f>ROWS($F$2:F846)</f>
        <v>845</v>
      </c>
      <c r="G846" s="57" t="str">
        <f>IF(ISNUMBER(SEARCH('Position Build'!$N$6,Table1[[#This Row],[Series]])),Table1[[#This Row],[Helper1]],"")</f>
        <v/>
      </c>
      <c r="H846" s="57" t="str">
        <f>IFERROR(SMALL($G$2:$G$4870,ROWS($G$2:G846)),"")</f>
        <v/>
      </c>
    </row>
    <row r="847" spans="1:8" ht="26.25" thickBot="1" x14ac:dyDescent="0.3">
      <c r="A847" s="50" t="s">
        <v>421</v>
      </c>
      <c r="B847" s="46" t="str">
        <f>Table1[[#This Row],[Series]]&amp;Table1[[#This Row],[Competency Name]]</f>
        <v>0501FINANCIAL MANAGEMENT ANALYSIS</v>
      </c>
      <c r="C847" s="46" t="str">
        <f>IF(RIGHT(Table1[[#This Row],[Occupational Series]],5)="SECCM","SECCM",IF(OR(RIGHT(Table1[[#This Row],[Occupational Series]],1)="A",RIGHT(Table1[[#This Row],[Occupational Series]],1)="B",RIGHT(Table1[[#This Row],[Occupational Series]],1)="C"),"0301",RIGHT(Table1[[#This Row],[Occupational Series]],4)))</f>
        <v>0501</v>
      </c>
      <c r="D847" s="50" t="s">
        <v>822</v>
      </c>
      <c r="E847" s="51" t="s">
        <v>823</v>
      </c>
      <c r="F847" s="57">
        <f>ROWS($F$2:F847)</f>
        <v>846</v>
      </c>
      <c r="G847" s="57" t="str">
        <f>IF(ISNUMBER(SEARCH('Position Build'!$N$6,Table1[[#This Row],[Series]])),Table1[[#This Row],[Helper1]],"")</f>
        <v/>
      </c>
      <c r="H847" s="57" t="str">
        <f>IFERROR(SMALL($G$2:$G$4870,ROWS($G$2:G847)),"")</f>
        <v/>
      </c>
    </row>
    <row r="848" spans="1:8" ht="15.75" thickBot="1" x14ac:dyDescent="0.3">
      <c r="A848" s="45" t="s">
        <v>421</v>
      </c>
      <c r="B848" s="46" t="str">
        <f>Table1[[#This Row],[Series]]&amp;Table1[[#This Row],[Competency Name]]</f>
        <v>0501FINANCIAL REPORTING</v>
      </c>
      <c r="C848" s="46" t="str">
        <f>IF(RIGHT(Table1[[#This Row],[Occupational Series]],5)="SECCM","SECCM",IF(OR(RIGHT(Table1[[#This Row],[Occupational Series]],1)="A",RIGHT(Table1[[#This Row],[Occupational Series]],1)="B",RIGHT(Table1[[#This Row],[Occupational Series]],1)="C"),"0301",RIGHT(Table1[[#This Row],[Occupational Series]],4)))</f>
        <v>0501</v>
      </c>
      <c r="D848" s="45" t="s">
        <v>824</v>
      </c>
      <c r="E848" s="45" t="s">
        <v>825</v>
      </c>
      <c r="F848" s="57">
        <f>ROWS($F$2:F848)</f>
        <v>847</v>
      </c>
      <c r="G848" s="57" t="str">
        <f>IF(ISNUMBER(SEARCH('Position Build'!$N$6,Table1[[#This Row],[Series]])),Table1[[#This Row],[Helper1]],"")</f>
        <v/>
      </c>
      <c r="H848" s="57" t="str">
        <f>IFERROR(SMALL($G$2:$G$4870,ROWS($G$2:G848)),"")</f>
        <v/>
      </c>
    </row>
    <row r="849" spans="1:8" ht="51.75" thickBot="1" x14ac:dyDescent="0.3">
      <c r="A849" s="50" t="s">
        <v>421</v>
      </c>
      <c r="B849" s="46" t="str">
        <f>Table1[[#This Row],[Series]]&amp;Table1[[#This Row],[Competency Name]]</f>
        <v>0501STRATEGIC THINKING</v>
      </c>
      <c r="C849" s="46" t="str">
        <f>IF(RIGHT(Table1[[#This Row],[Occupational Series]],5)="SECCM","SECCM",IF(OR(RIGHT(Table1[[#This Row],[Occupational Series]],1)="A",RIGHT(Table1[[#This Row],[Occupational Series]],1)="B",RIGHT(Table1[[#This Row],[Occupational Series]],1)="C"),"0301",RIGHT(Table1[[#This Row],[Occupational Series]],4)))</f>
        <v>0501</v>
      </c>
      <c r="D849" s="50" t="s">
        <v>826</v>
      </c>
      <c r="E849" s="51" t="s">
        <v>827</v>
      </c>
      <c r="F849" s="57">
        <f>ROWS($F$2:F849)</f>
        <v>848</v>
      </c>
      <c r="G849" s="57" t="str">
        <f>IF(ISNUMBER(SEARCH('Position Build'!$N$6,Table1[[#This Row],[Series]])),Table1[[#This Row],[Helper1]],"")</f>
        <v/>
      </c>
      <c r="H849" s="57" t="str">
        <f>IFERROR(SMALL($G$2:$G$4870,ROWS($G$2:G849)),"")</f>
        <v/>
      </c>
    </row>
    <row r="850" spans="1:8" ht="15.75" thickBot="1" x14ac:dyDescent="0.3">
      <c r="A850" s="45" t="s">
        <v>421</v>
      </c>
      <c r="B850" s="46" t="str">
        <f>Table1[[#This Row],[Series]]&amp;Table1[[#This Row],[Competency Name]]</f>
        <v>0501TEAM BUILDING</v>
      </c>
      <c r="C850" s="46" t="str">
        <f>IF(RIGHT(Table1[[#This Row],[Occupational Series]],5)="SECCM","SECCM",IF(OR(RIGHT(Table1[[#This Row],[Occupational Series]],1)="A",RIGHT(Table1[[#This Row],[Occupational Series]],1)="B",RIGHT(Table1[[#This Row],[Occupational Series]],1)="C"),"0301",RIGHT(Table1[[#This Row],[Occupational Series]],4)))</f>
        <v>0501</v>
      </c>
      <c r="D850" s="45" t="s">
        <v>828</v>
      </c>
      <c r="E850" s="45" t="s">
        <v>829</v>
      </c>
      <c r="F850" s="57">
        <f>ROWS($F$2:F850)</f>
        <v>849</v>
      </c>
      <c r="G850" s="57" t="str">
        <f>IF(ISNUMBER(SEARCH('Position Build'!$N$6,Table1[[#This Row],[Series]])),Table1[[#This Row],[Helper1]],"")</f>
        <v/>
      </c>
      <c r="H850" s="57" t="str">
        <f>IFERROR(SMALL($G$2:$G$4870,ROWS($G$2:G850)),"")</f>
        <v/>
      </c>
    </row>
    <row r="851" spans="1:8" ht="15.75" thickBot="1" x14ac:dyDescent="0.3">
      <c r="A851" s="45" t="s">
        <v>424</v>
      </c>
      <c r="B851" s="46" t="str">
        <f>Table1[[#This Row],[Series]]&amp;Table1[[#This Row],[Competency Name]]</f>
        <v>0503CUSTOMER SERVICE</v>
      </c>
      <c r="C851" s="46" t="str">
        <f>IF(RIGHT(Table1[[#This Row],[Occupational Series]],5)="SECCM","SECCM",IF(OR(RIGHT(Table1[[#This Row],[Occupational Series]],1)="A",RIGHT(Table1[[#This Row],[Occupational Series]],1)="B",RIGHT(Table1[[#This Row],[Occupational Series]],1)="C"),"0301",RIGHT(Table1[[#This Row],[Occupational Series]],4)))</f>
        <v>0503</v>
      </c>
      <c r="D851" s="45" t="s">
        <v>418</v>
      </c>
      <c r="E851" s="45" t="s">
        <v>419</v>
      </c>
      <c r="F851" s="57">
        <f>ROWS($F$2:F851)</f>
        <v>850</v>
      </c>
      <c r="G851" s="57" t="str">
        <f>IF(ISNUMBER(SEARCH('Position Build'!$N$6,Table1[[#This Row],[Series]])),Table1[[#This Row],[Helper1]],"")</f>
        <v/>
      </c>
      <c r="H851" s="57" t="str">
        <f>IFERROR(SMALL($G$2:$G$4870,ROWS($G$2:G851)),"")</f>
        <v/>
      </c>
    </row>
    <row r="852" spans="1:8" ht="26.25" thickBot="1" x14ac:dyDescent="0.3">
      <c r="A852" s="50" t="s">
        <v>424</v>
      </c>
      <c r="B852" s="46" t="str">
        <f>Table1[[#This Row],[Series]]&amp;Table1[[#This Row],[Competency Name]]</f>
        <v>0503COMPUTER LITERACY</v>
      </c>
      <c r="C852" s="46" t="str">
        <f>IF(RIGHT(Table1[[#This Row],[Occupational Series]],5)="SECCM","SECCM",IF(OR(RIGHT(Table1[[#This Row],[Occupational Series]],1)="A",RIGHT(Table1[[#This Row],[Occupational Series]],1)="B",RIGHT(Table1[[#This Row],[Occupational Series]],1)="C"),"0301",RIGHT(Table1[[#This Row],[Occupational Series]],4)))</f>
        <v>0503</v>
      </c>
      <c r="D852" s="50" t="s">
        <v>456</v>
      </c>
      <c r="E852" s="51" t="s">
        <v>457</v>
      </c>
      <c r="F852" s="57">
        <f>ROWS($F$2:F852)</f>
        <v>851</v>
      </c>
      <c r="G852" s="57" t="str">
        <f>IF(ISNUMBER(SEARCH('Position Build'!$N$6,Table1[[#This Row],[Series]])),Table1[[#This Row],[Helper1]],"")</f>
        <v/>
      </c>
      <c r="H852" s="57" t="str">
        <f>IFERROR(SMALL($G$2:$G$4870,ROWS($G$2:G852)),"")</f>
        <v/>
      </c>
    </row>
    <row r="853" spans="1:8" ht="39" thickBot="1" x14ac:dyDescent="0.3">
      <c r="A853" s="50" t="s">
        <v>424</v>
      </c>
      <c r="B853" s="46" t="str">
        <f>Table1[[#This Row],[Series]]&amp;Table1[[#This Row],[Competency Name]]</f>
        <v>0503WRITTEN COMMUNICATION</v>
      </c>
      <c r="C853" s="46" t="str">
        <f>IF(RIGHT(Table1[[#This Row],[Occupational Series]],5)="SECCM","SECCM",IF(OR(RIGHT(Table1[[#This Row],[Occupational Series]],1)="A",RIGHT(Table1[[#This Row],[Occupational Series]],1)="B",RIGHT(Table1[[#This Row],[Occupational Series]],1)="C"),"0301",RIGHT(Table1[[#This Row],[Occupational Series]],4)))</f>
        <v>0503</v>
      </c>
      <c r="D853" s="50" t="s">
        <v>507</v>
      </c>
      <c r="E853" s="51" t="s">
        <v>508</v>
      </c>
      <c r="F853" s="57">
        <f>ROWS($F$2:F853)</f>
        <v>852</v>
      </c>
      <c r="G853" s="57" t="str">
        <f>IF(ISNUMBER(SEARCH('Position Build'!$N$6,Table1[[#This Row],[Series]])),Table1[[#This Row],[Helper1]],"")</f>
        <v/>
      </c>
      <c r="H853" s="57" t="str">
        <f>IFERROR(SMALL($G$2:$G$4870,ROWS($G$2:G853)),"")</f>
        <v/>
      </c>
    </row>
    <row r="854" spans="1:8" ht="39" thickBot="1" x14ac:dyDescent="0.3">
      <c r="A854" s="50" t="s">
        <v>424</v>
      </c>
      <c r="B854" s="46" t="str">
        <f>Table1[[#This Row],[Series]]&amp;Table1[[#This Row],[Competency Name]]</f>
        <v>0503ORAL COMMUNICATION</v>
      </c>
      <c r="C854" s="46" t="str">
        <f>IF(RIGHT(Table1[[#This Row],[Occupational Series]],5)="SECCM","SECCM",IF(OR(RIGHT(Table1[[#This Row],[Occupational Series]],1)="A",RIGHT(Table1[[#This Row],[Occupational Series]],1)="B",RIGHT(Table1[[#This Row],[Occupational Series]],1)="C"),"0301",RIGHT(Table1[[#This Row],[Occupational Series]],4)))</f>
        <v>0503</v>
      </c>
      <c r="D854" s="50" t="s">
        <v>537</v>
      </c>
      <c r="E854" s="51" t="s">
        <v>538</v>
      </c>
      <c r="F854" s="57">
        <f>ROWS($F$2:F854)</f>
        <v>853</v>
      </c>
      <c r="G854" s="57" t="str">
        <f>IF(ISNUMBER(SEARCH('Position Build'!$N$6,Table1[[#This Row],[Series]])),Table1[[#This Row],[Helper1]],"")</f>
        <v/>
      </c>
      <c r="H854" s="57" t="str">
        <f>IFERROR(SMALL($G$2:$G$4870,ROWS($G$2:G854)),"")</f>
        <v/>
      </c>
    </row>
    <row r="855" spans="1:8" ht="15.75" thickBot="1" x14ac:dyDescent="0.3">
      <c r="A855" s="45" t="s">
        <v>424</v>
      </c>
      <c r="B855" s="46" t="str">
        <f>Table1[[#This Row],[Series]]&amp;Table1[[#This Row],[Competency Name]]</f>
        <v>0503FINANCIAL MANAGEMENT SYSTEMS</v>
      </c>
      <c r="C855" s="46" t="str">
        <f>IF(RIGHT(Table1[[#This Row],[Occupational Series]],5)="SECCM","SECCM",IF(OR(RIGHT(Table1[[#This Row],[Occupational Series]],1)="A",RIGHT(Table1[[#This Row],[Occupational Series]],1)="B",RIGHT(Table1[[#This Row],[Occupational Series]],1)="C"),"0301",RIGHT(Table1[[#This Row],[Occupational Series]],4)))</f>
        <v>0503</v>
      </c>
      <c r="D855" s="45" t="s">
        <v>565</v>
      </c>
      <c r="E855" s="45" t="s">
        <v>566</v>
      </c>
      <c r="F855" s="57">
        <f>ROWS($F$2:F855)</f>
        <v>854</v>
      </c>
      <c r="G855" s="57" t="str">
        <f>IF(ISNUMBER(SEARCH('Position Build'!$N$6,Table1[[#This Row],[Series]])),Table1[[#This Row],[Helper1]],"")</f>
        <v/>
      </c>
      <c r="H855" s="57" t="str">
        <f>IFERROR(SMALL($G$2:$G$4870,ROWS($G$2:G855)),"")</f>
        <v/>
      </c>
    </row>
    <row r="856" spans="1:8" ht="39" thickBot="1" x14ac:dyDescent="0.3">
      <c r="A856" s="50" t="s">
        <v>424</v>
      </c>
      <c r="B856" s="46" t="str">
        <f>Table1[[#This Row],[Series]]&amp;Table1[[#This Row],[Competency Name]]</f>
        <v>0503FINANCIAL STEWARDSHIP</v>
      </c>
      <c r="C856" s="46" t="str">
        <f>IF(RIGHT(Table1[[#This Row],[Occupational Series]],5)="SECCM","SECCM",IF(OR(RIGHT(Table1[[#This Row],[Occupational Series]],1)="A",RIGHT(Table1[[#This Row],[Occupational Series]],1)="B",RIGHT(Table1[[#This Row],[Occupational Series]],1)="C"),"0301",RIGHT(Table1[[#This Row],[Occupational Series]],4)))</f>
        <v>0503</v>
      </c>
      <c r="D856" s="50" t="s">
        <v>567</v>
      </c>
      <c r="E856" s="51" t="s">
        <v>568</v>
      </c>
      <c r="F856" s="57">
        <f>ROWS($F$2:F856)</f>
        <v>855</v>
      </c>
      <c r="G856" s="57" t="str">
        <f>IF(ISNUMBER(SEARCH('Position Build'!$N$6,Table1[[#This Row],[Series]])),Table1[[#This Row],[Helper1]],"")</f>
        <v/>
      </c>
      <c r="H856" s="57" t="str">
        <f>IFERROR(SMALL($G$2:$G$4870,ROWS($G$2:G856)),"")</f>
        <v/>
      </c>
    </row>
    <row r="857" spans="1:8" ht="39" thickBot="1" x14ac:dyDescent="0.3">
      <c r="A857" s="50" t="s">
        <v>424</v>
      </c>
      <c r="B857" s="46" t="str">
        <f>Table1[[#This Row],[Series]]&amp;Table1[[#This Row],[Competency Name]]</f>
        <v>0503DEVELOPING OTHERS</v>
      </c>
      <c r="C857" s="46" t="str">
        <f>IF(RIGHT(Table1[[#This Row],[Occupational Series]],5)="SECCM","SECCM",IF(OR(RIGHT(Table1[[#This Row],[Occupational Series]],1)="A",RIGHT(Table1[[#This Row],[Occupational Series]],1)="B",RIGHT(Table1[[#This Row],[Occupational Series]],1)="C"),"0301",RIGHT(Table1[[#This Row],[Occupational Series]],4)))</f>
        <v>0503</v>
      </c>
      <c r="D857" s="50" t="s">
        <v>585</v>
      </c>
      <c r="E857" s="51" t="s">
        <v>586</v>
      </c>
      <c r="F857" s="57">
        <f>ROWS($F$2:F857)</f>
        <v>856</v>
      </c>
      <c r="G857" s="57" t="str">
        <f>IF(ISNUMBER(SEARCH('Position Build'!$N$6,Table1[[#This Row],[Series]])),Table1[[#This Row],[Helper1]],"")</f>
        <v/>
      </c>
      <c r="H857" s="57" t="str">
        <f>IFERROR(SMALL($G$2:$G$4870,ROWS($G$2:G857)),"")</f>
        <v/>
      </c>
    </row>
    <row r="858" spans="1:8" ht="51.75" thickBot="1" x14ac:dyDescent="0.3">
      <c r="A858" s="50" t="s">
        <v>424</v>
      </c>
      <c r="B858" s="46" t="str">
        <f>Table1[[#This Row],[Series]]&amp;Table1[[#This Row],[Competency Name]]</f>
        <v>0503PROBLEM SOLVING</v>
      </c>
      <c r="C858" s="46" t="str">
        <f>IF(RIGHT(Table1[[#This Row],[Occupational Series]],5)="SECCM","SECCM",IF(OR(RIGHT(Table1[[#This Row],[Occupational Series]],1)="A",RIGHT(Table1[[#This Row],[Occupational Series]],1)="B",RIGHT(Table1[[#This Row],[Occupational Series]],1)="C"),"0301",RIGHT(Table1[[#This Row],[Occupational Series]],4)))</f>
        <v>0503</v>
      </c>
      <c r="D858" s="50" t="s">
        <v>596</v>
      </c>
      <c r="E858" s="51" t="s">
        <v>597</v>
      </c>
      <c r="F858" s="57">
        <f>ROWS($F$2:F858)</f>
        <v>857</v>
      </c>
      <c r="G858" s="57" t="str">
        <f>IF(ISNUMBER(SEARCH('Position Build'!$N$6,Table1[[#This Row],[Series]])),Table1[[#This Row],[Helper1]],"")</f>
        <v/>
      </c>
      <c r="H858" s="57" t="str">
        <f>IFERROR(SMALL($G$2:$G$4870,ROWS($G$2:G858)),"")</f>
        <v/>
      </c>
    </row>
    <row r="859" spans="1:8" ht="15.75" thickBot="1" x14ac:dyDescent="0.3">
      <c r="A859" s="45" t="s">
        <v>424</v>
      </c>
      <c r="B859" s="46" t="str">
        <f>Table1[[#This Row],[Series]]&amp;Table1[[#This Row],[Competency Name]]</f>
        <v>0503FINANCIAL REPORTING</v>
      </c>
      <c r="C859" s="46" t="str">
        <f>IF(RIGHT(Table1[[#This Row],[Occupational Series]],5)="SECCM","SECCM",IF(OR(RIGHT(Table1[[#This Row],[Occupational Series]],1)="A",RIGHT(Table1[[#This Row],[Occupational Series]],1)="B",RIGHT(Table1[[#This Row],[Occupational Series]],1)="C"),"0301",RIGHT(Table1[[#This Row],[Occupational Series]],4)))</f>
        <v>0503</v>
      </c>
      <c r="D859" s="45" t="s">
        <v>824</v>
      </c>
      <c r="E859" s="45" t="s">
        <v>825</v>
      </c>
      <c r="F859" s="57">
        <f>ROWS($F$2:F859)</f>
        <v>858</v>
      </c>
      <c r="G859" s="57" t="str">
        <f>IF(ISNUMBER(SEARCH('Position Build'!$N$6,Table1[[#This Row],[Series]])),Table1[[#This Row],[Helper1]],"")</f>
        <v/>
      </c>
      <c r="H859" s="57" t="str">
        <f>IFERROR(SMALL($G$2:$G$4870,ROWS($G$2:G859)),"")</f>
        <v/>
      </c>
    </row>
    <row r="860" spans="1:8" ht="26.25" thickBot="1" x14ac:dyDescent="0.3">
      <c r="A860" s="50" t="s">
        <v>424</v>
      </c>
      <c r="B860" s="46" t="str">
        <f>Table1[[#This Row],[Series]]&amp;Table1[[#This Row],[Competency Name]]</f>
        <v>0503ARITHMETIC MATHEMATICAL REASONING</v>
      </c>
      <c r="C860" s="46" t="str">
        <f>IF(RIGHT(Table1[[#This Row],[Occupational Series]],5)="SECCM","SECCM",IF(OR(RIGHT(Table1[[#This Row],[Occupational Series]],1)="A",RIGHT(Table1[[#This Row],[Occupational Series]],1)="B",RIGHT(Table1[[#This Row],[Occupational Series]],1)="C"),"0301",RIGHT(Table1[[#This Row],[Occupational Series]],4)))</f>
        <v>0503</v>
      </c>
      <c r="D860" s="50" t="s">
        <v>902</v>
      </c>
      <c r="E860" s="51" t="s">
        <v>903</v>
      </c>
      <c r="F860" s="57">
        <f>ROWS($F$2:F860)</f>
        <v>859</v>
      </c>
      <c r="G860" s="57" t="str">
        <f>IF(ISNUMBER(SEARCH('Position Build'!$N$6,Table1[[#This Row],[Series]])),Table1[[#This Row],[Helper1]],"")</f>
        <v/>
      </c>
      <c r="H860" s="57" t="str">
        <f>IFERROR(SMALL($G$2:$G$4870,ROWS($G$2:G860)),"")</f>
        <v/>
      </c>
    </row>
    <row r="861" spans="1:8" ht="15.75" thickBot="1" x14ac:dyDescent="0.3">
      <c r="A861" s="45" t="s">
        <v>424</v>
      </c>
      <c r="B861" s="46" t="str">
        <f>Table1[[#This Row],[Series]]&amp;Table1[[#This Row],[Competency Name]]</f>
        <v>0503FUNDAMENTALS AND OPERATIONS OF FINANCE</v>
      </c>
      <c r="C861" s="46" t="str">
        <f>IF(RIGHT(Table1[[#This Row],[Occupational Series]],5)="SECCM","SECCM",IF(OR(RIGHT(Table1[[#This Row],[Occupational Series]],1)="A",RIGHT(Table1[[#This Row],[Occupational Series]],1)="B",RIGHT(Table1[[#This Row],[Occupational Series]],1)="C"),"0301",RIGHT(Table1[[#This Row],[Occupational Series]],4)))</f>
        <v>0503</v>
      </c>
      <c r="D861" s="45" t="s">
        <v>904</v>
      </c>
      <c r="E861" s="45" t="s">
        <v>905</v>
      </c>
      <c r="F861" s="57">
        <f>ROWS($F$2:F861)</f>
        <v>860</v>
      </c>
      <c r="G861" s="57" t="str">
        <f>IF(ISNUMBER(SEARCH('Position Build'!$N$6,Table1[[#This Row],[Series]])),Table1[[#This Row],[Helper1]],"")</f>
        <v/>
      </c>
      <c r="H861" s="57" t="str">
        <f>IFERROR(SMALL($G$2:$G$4870,ROWS($G$2:G861)),"")</f>
        <v/>
      </c>
    </row>
    <row r="862" spans="1:8" ht="26.25" thickBot="1" x14ac:dyDescent="0.3">
      <c r="A862" s="50" t="s">
        <v>1201</v>
      </c>
      <c r="B862" s="46" t="str">
        <f>Table1[[#This Row],[Series]]&amp;Table1[[#This Row],[Competency Name]]</f>
        <v>0505ADVANCED FINANCIAL MANAGEMENT</v>
      </c>
      <c r="C862" s="46" t="str">
        <f>IF(RIGHT(Table1[[#This Row],[Occupational Series]],5)="SECCM","SECCM",IF(OR(RIGHT(Table1[[#This Row],[Occupational Series]],1)="A",RIGHT(Table1[[#This Row],[Occupational Series]],1)="B",RIGHT(Table1[[#This Row],[Occupational Series]],1)="C"),"0301",RIGHT(Table1[[#This Row],[Occupational Series]],4)))</f>
        <v>0505</v>
      </c>
      <c r="D862" s="50" t="s">
        <v>1202</v>
      </c>
      <c r="E862" s="51" t="s">
        <v>1203</v>
      </c>
      <c r="F862" s="57">
        <f>ROWS($F$2:F862)</f>
        <v>861</v>
      </c>
      <c r="G862" s="57" t="str">
        <f>IF(ISNUMBER(SEARCH('Position Build'!$N$6,Table1[[#This Row],[Series]])),Table1[[#This Row],[Helper1]],"")</f>
        <v/>
      </c>
      <c r="H862" s="57" t="str">
        <f>IFERROR(SMALL($G$2:$G$4870,ROWS($G$2:G862)),"")</f>
        <v/>
      </c>
    </row>
    <row r="863" spans="1:8" ht="26.25" thickBot="1" x14ac:dyDescent="0.3">
      <c r="A863" s="50" t="s">
        <v>1201</v>
      </c>
      <c r="B863" s="46" t="str">
        <f>Table1[[#This Row],[Series]]&amp;Table1[[#This Row],[Competency Name]]</f>
        <v>0505FINANCIAL MANAGEMENT AND REPORTING ANALYSIS</v>
      </c>
      <c r="C863" s="46" t="str">
        <f>IF(RIGHT(Table1[[#This Row],[Occupational Series]],5)="SECCM","SECCM",IF(OR(RIGHT(Table1[[#This Row],[Occupational Series]],1)="A",RIGHT(Table1[[#This Row],[Occupational Series]],1)="B",RIGHT(Table1[[#This Row],[Occupational Series]],1)="C"),"0301",RIGHT(Table1[[#This Row],[Occupational Series]],4)))</f>
        <v>0505</v>
      </c>
      <c r="D863" s="50" t="s">
        <v>1204</v>
      </c>
      <c r="E863" s="51" t="s">
        <v>1205</v>
      </c>
      <c r="F863" s="57">
        <f>ROWS($F$2:F863)</f>
        <v>862</v>
      </c>
      <c r="G863" s="57" t="str">
        <f>IF(ISNUMBER(SEARCH('Position Build'!$N$6,Table1[[#This Row],[Series]])),Table1[[#This Row],[Helper1]],"")</f>
        <v/>
      </c>
      <c r="H863" s="57" t="str">
        <f>IFERROR(SMALL($G$2:$G$4870,ROWS($G$2:G863)),"")</f>
        <v/>
      </c>
    </row>
    <row r="864" spans="1:8" ht="39" thickBot="1" x14ac:dyDescent="0.3">
      <c r="A864" s="50" t="s">
        <v>513</v>
      </c>
      <c r="B864" s="46" t="str">
        <f>Table1[[#This Row],[Series]]&amp;Table1[[#This Row],[Competency Name]]</f>
        <v>0510WRITTEN COMMUNICATION</v>
      </c>
      <c r="C864" s="46" t="str">
        <f>IF(RIGHT(Table1[[#This Row],[Occupational Series]],5)="SECCM","SECCM",IF(OR(RIGHT(Table1[[#This Row],[Occupational Series]],1)="A",RIGHT(Table1[[#This Row],[Occupational Series]],1)="B",RIGHT(Table1[[#This Row],[Occupational Series]],1)="C"),"0301",RIGHT(Table1[[#This Row],[Occupational Series]],4)))</f>
        <v>0510</v>
      </c>
      <c r="D864" s="50" t="s">
        <v>507</v>
      </c>
      <c r="E864" s="51" t="s">
        <v>508</v>
      </c>
      <c r="F864" s="57">
        <f>ROWS($F$2:F864)</f>
        <v>863</v>
      </c>
      <c r="G864" s="57" t="str">
        <f>IF(ISNUMBER(SEARCH('Position Build'!$N$6,Table1[[#This Row],[Series]])),Table1[[#This Row],[Helper1]],"")</f>
        <v/>
      </c>
      <c r="H864" s="57" t="str">
        <f>IFERROR(SMALL($G$2:$G$4870,ROWS($G$2:G864)),"")</f>
        <v/>
      </c>
    </row>
    <row r="865" spans="1:8" ht="39" thickBot="1" x14ac:dyDescent="0.3">
      <c r="A865" s="50" t="s">
        <v>513</v>
      </c>
      <c r="B865" s="46" t="str">
        <f>Table1[[#This Row],[Series]]&amp;Table1[[#This Row],[Competency Name]]</f>
        <v>0510ORAL COMMUNICATION</v>
      </c>
      <c r="C865" s="46" t="str">
        <f>IF(RIGHT(Table1[[#This Row],[Occupational Series]],5)="SECCM","SECCM",IF(OR(RIGHT(Table1[[#This Row],[Occupational Series]],1)="A",RIGHT(Table1[[#This Row],[Occupational Series]],1)="B",RIGHT(Table1[[#This Row],[Occupational Series]],1)="C"),"0301",RIGHT(Table1[[#This Row],[Occupational Series]],4)))</f>
        <v>0510</v>
      </c>
      <c r="D865" s="50" t="s">
        <v>537</v>
      </c>
      <c r="E865" s="51" t="s">
        <v>538</v>
      </c>
      <c r="F865" s="57">
        <f>ROWS($F$2:F865)</f>
        <v>864</v>
      </c>
      <c r="G865" s="57" t="str">
        <f>IF(ISNUMBER(SEARCH('Position Build'!$N$6,Table1[[#This Row],[Series]])),Table1[[#This Row],[Helper1]],"")</f>
        <v/>
      </c>
      <c r="H865" s="57" t="str">
        <f>IFERROR(SMALL($G$2:$G$4870,ROWS($G$2:G865)),"")</f>
        <v/>
      </c>
    </row>
    <row r="866" spans="1:8" ht="15.75" thickBot="1" x14ac:dyDescent="0.3">
      <c r="A866" s="45" t="s">
        <v>513</v>
      </c>
      <c r="B866" s="46" t="str">
        <f>Table1[[#This Row],[Series]]&amp;Table1[[#This Row],[Competency Name]]</f>
        <v>0510FINANCIAL MANAGEMENT SYSTEMS</v>
      </c>
      <c r="C866" s="46" t="str">
        <f>IF(RIGHT(Table1[[#This Row],[Occupational Series]],5)="SECCM","SECCM",IF(OR(RIGHT(Table1[[#This Row],[Occupational Series]],1)="A",RIGHT(Table1[[#This Row],[Occupational Series]],1)="B",RIGHT(Table1[[#This Row],[Occupational Series]],1)="C"),"0301",RIGHT(Table1[[#This Row],[Occupational Series]],4)))</f>
        <v>0510</v>
      </c>
      <c r="D866" s="45" t="s">
        <v>565</v>
      </c>
      <c r="E866" s="45" t="s">
        <v>566</v>
      </c>
      <c r="F866" s="57">
        <f>ROWS($F$2:F866)</f>
        <v>865</v>
      </c>
      <c r="G866" s="57" t="str">
        <f>IF(ISNUMBER(SEARCH('Position Build'!$N$6,Table1[[#This Row],[Series]])),Table1[[#This Row],[Helper1]],"")</f>
        <v/>
      </c>
      <c r="H866" s="57" t="str">
        <f>IFERROR(SMALL($G$2:$G$4870,ROWS($G$2:G866)),"")</f>
        <v/>
      </c>
    </row>
    <row r="867" spans="1:8" ht="39" thickBot="1" x14ac:dyDescent="0.3">
      <c r="A867" s="50" t="s">
        <v>513</v>
      </c>
      <c r="B867" s="46" t="str">
        <f>Table1[[#This Row],[Series]]&amp;Table1[[#This Row],[Competency Name]]</f>
        <v>0510FINANCIAL STEWARDSHIP</v>
      </c>
      <c r="C867" s="46" t="str">
        <f>IF(RIGHT(Table1[[#This Row],[Occupational Series]],5)="SECCM","SECCM",IF(OR(RIGHT(Table1[[#This Row],[Occupational Series]],1)="A",RIGHT(Table1[[#This Row],[Occupational Series]],1)="B",RIGHT(Table1[[#This Row],[Occupational Series]],1)="C"),"0301",RIGHT(Table1[[#This Row],[Occupational Series]],4)))</f>
        <v>0510</v>
      </c>
      <c r="D867" s="50" t="s">
        <v>567</v>
      </c>
      <c r="E867" s="51" t="s">
        <v>568</v>
      </c>
      <c r="F867" s="57">
        <f>ROWS($F$2:F867)</f>
        <v>866</v>
      </c>
      <c r="G867" s="57" t="str">
        <f>IF(ISNUMBER(SEARCH('Position Build'!$N$6,Table1[[#This Row],[Series]])),Table1[[#This Row],[Helper1]],"")</f>
        <v/>
      </c>
      <c r="H867" s="57" t="str">
        <f>IFERROR(SMALL($G$2:$G$4870,ROWS($G$2:G867)),"")</f>
        <v/>
      </c>
    </row>
    <row r="868" spans="1:8" ht="64.5" thickBot="1" x14ac:dyDescent="0.3">
      <c r="A868" s="50" t="s">
        <v>513</v>
      </c>
      <c r="B868" s="46" t="str">
        <f>Table1[[#This Row],[Series]]&amp;Table1[[#This Row],[Competency Name]]</f>
        <v>0510ACCOUNTABILITY</v>
      </c>
      <c r="C868" s="46" t="str">
        <f>IF(RIGHT(Table1[[#This Row],[Occupational Series]],5)="SECCM","SECCM",IF(OR(RIGHT(Table1[[#This Row],[Occupational Series]],1)="A",RIGHT(Table1[[#This Row],[Occupational Series]],1)="B",RIGHT(Table1[[#This Row],[Occupational Series]],1)="C"),"0301",RIGHT(Table1[[#This Row],[Occupational Series]],4)))</f>
        <v>0510</v>
      </c>
      <c r="D868" s="50" t="s">
        <v>579</v>
      </c>
      <c r="E868" s="51" t="s">
        <v>580</v>
      </c>
      <c r="F868" s="57">
        <f>ROWS($F$2:F868)</f>
        <v>867</v>
      </c>
      <c r="G868" s="57" t="str">
        <f>IF(ISNUMBER(SEARCH('Position Build'!$N$6,Table1[[#This Row],[Series]])),Table1[[#This Row],[Helper1]],"")</f>
        <v/>
      </c>
      <c r="H868" s="57" t="str">
        <f>IFERROR(SMALL($G$2:$G$4870,ROWS($G$2:G868)),"")</f>
        <v/>
      </c>
    </row>
    <row r="869" spans="1:8" ht="51.75" thickBot="1" x14ac:dyDescent="0.3">
      <c r="A869" s="50" t="s">
        <v>513</v>
      </c>
      <c r="B869" s="46" t="str">
        <f>Table1[[#This Row],[Series]]&amp;Table1[[#This Row],[Competency Name]]</f>
        <v>0510PROBLEM SOLVING</v>
      </c>
      <c r="C869" s="46" t="str">
        <f>IF(RIGHT(Table1[[#This Row],[Occupational Series]],5)="SECCM","SECCM",IF(OR(RIGHT(Table1[[#This Row],[Occupational Series]],1)="A",RIGHT(Table1[[#This Row],[Occupational Series]],1)="B",RIGHT(Table1[[#This Row],[Occupational Series]],1)="C"),"0301",RIGHT(Table1[[#This Row],[Occupational Series]],4)))</f>
        <v>0510</v>
      </c>
      <c r="D869" s="50" t="s">
        <v>596</v>
      </c>
      <c r="E869" s="51" t="s">
        <v>597</v>
      </c>
      <c r="F869" s="57">
        <f>ROWS($F$2:F869)</f>
        <v>868</v>
      </c>
      <c r="G869" s="57" t="str">
        <f>IF(ISNUMBER(SEARCH('Position Build'!$N$6,Table1[[#This Row],[Series]])),Table1[[#This Row],[Helper1]],"")</f>
        <v/>
      </c>
      <c r="H869" s="57" t="str">
        <f>IFERROR(SMALL($G$2:$G$4870,ROWS($G$2:G869)),"")</f>
        <v/>
      </c>
    </row>
    <row r="870" spans="1:8" ht="15.75" thickBot="1" x14ac:dyDescent="0.3">
      <c r="A870" s="45" t="s">
        <v>513</v>
      </c>
      <c r="B870" s="46" t="str">
        <f>Table1[[#This Row],[Series]]&amp;Table1[[#This Row],[Competency Name]]</f>
        <v>0510FINANCIAL CONCEPTS POLICY AND PRINCIPLES</v>
      </c>
      <c r="C870" s="46" t="str">
        <f>IF(RIGHT(Table1[[#This Row],[Occupational Series]],5)="SECCM","SECCM",IF(OR(RIGHT(Table1[[#This Row],[Occupational Series]],1)="A",RIGHT(Table1[[#This Row],[Occupational Series]],1)="B",RIGHT(Table1[[#This Row],[Occupational Series]],1)="C"),"0301",RIGHT(Table1[[#This Row],[Occupational Series]],4)))</f>
        <v>0510</v>
      </c>
      <c r="D870" s="45" t="s">
        <v>820</v>
      </c>
      <c r="E870" s="45" t="s">
        <v>821</v>
      </c>
      <c r="F870" s="57">
        <f>ROWS($F$2:F870)</f>
        <v>869</v>
      </c>
      <c r="G870" s="57" t="str">
        <f>IF(ISNUMBER(SEARCH('Position Build'!$N$6,Table1[[#This Row],[Series]])),Table1[[#This Row],[Helper1]],"")</f>
        <v/>
      </c>
      <c r="H870" s="57" t="str">
        <f>IFERROR(SMALL($G$2:$G$4870,ROWS($G$2:G870)),"")</f>
        <v/>
      </c>
    </row>
    <row r="871" spans="1:8" ht="15.75" thickBot="1" x14ac:dyDescent="0.3">
      <c r="A871" s="45" t="s">
        <v>513</v>
      </c>
      <c r="B871" s="46" t="str">
        <f>Table1[[#This Row],[Series]]&amp;Table1[[#This Row],[Competency Name]]</f>
        <v>0510FINANCIAL REPORTING</v>
      </c>
      <c r="C871" s="46" t="str">
        <f>IF(RIGHT(Table1[[#This Row],[Occupational Series]],5)="SECCM","SECCM",IF(OR(RIGHT(Table1[[#This Row],[Occupational Series]],1)="A",RIGHT(Table1[[#This Row],[Occupational Series]],1)="B",RIGHT(Table1[[#This Row],[Occupational Series]],1)="C"),"0301",RIGHT(Table1[[#This Row],[Occupational Series]],4)))</f>
        <v>0510</v>
      </c>
      <c r="D871" s="45" t="s">
        <v>824</v>
      </c>
      <c r="E871" s="45" t="s">
        <v>825</v>
      </c>
      <c r="F871" s="57">
        <f>ROWS($F$2:F871)</f>
        <v>870</v>
      </c>
      <c r="G871" s="57" t="str">
        <f>IF(ISNUMBER(SEARCH('Position Build'!$N$6,Table1[[#This Row],[Series]])),Table1[[#This Row],[Helper1]],"")</f>
        <v/>
      </c>
      <c r="H871" s="57" t="str">
        <f>IFERROR(SMALL($G$2:$G$4870,ROWS($G$2:G871)),"")</f>
        <v/>
      </c>
    </row>
    <row r="872" spans="1:8" ht="15.75" thickBot="1" x14ac:dyDescent="0.3">
      <c r="A872" s="45" t="s">
        <v>513</v>
      </c>
      <c r="B872" s="46" t="str">
        <f>Table1[[#This Row],[Series]]&amp;Table1[[#This Row],[Competency Name]]</f>
        <v>0510ACCOUNTING ANALYSIS</v>
      </c>
      <c r="C872" s="46" t="str">
        <f>IF(RIGHT(Table1[[#This Row],[Occupational Series]],5)="SECCM","SECCM",IF(OR(RIGHT(Table1[[#This Row],[Occupational Series]],1)="A",RIGHT(Table1[[#This Row],[Occupational Series]],1)="B",RIGHT(Table1[[#This Row],[Occupational Series]],1)="C"),"0301",RIGHT(Table1[[#This Row],[Occupational Series]],4)))</f>
        <v>0510</v>
      </c>
      <c r="D872" s="45" t="s">
        <v>1288</v>
      </c>
      <c r="E872" s="45" t="s">
        <v>1289</v>
      </c>
      <c r="F872" s="57">
        <f>ROWS($F$2:F872)</f>
        <v>871</v>
      </c>
      <c r="G872" s="57" t="str">
        <f>IF(ISNUMBER(SEARCH('Position Build'!$N$6,Table1[[#This Row],[Series]])),Table1[[#This Row],[Helper1]],"")</f>
        <v/>
      </c>
      <c r="H872" s="57" t="str">
        <f>IFERROR(SMALL($G$2:$G$4870,ROWS($G$2:G872)),"")</f>
        <v/>
      </c>
    </row>
    <row r="873" spans="1:8" ht="26.25" thickBot="1" x14ac:dyDescent="0.3">
      <c r="A873" s="50" t="s">
        <v>332</v>
      </c>
      <c r="B873" s="46" t="str">
        <f>Table1[[#This Row],[Series]]&amp;Table1[[#This Row],[Competency Name]]</f>
        <v>0511INFORMATION MANAGEMENT</v>
      </c>
      <c r="C873" s="46" t="str">
        <f>IF(RIGHT(Table1[[#This Row],[Occupational Series]],5)="SECCM","SECCM",IF(OR(RIGHT(Table1[[#This Row],[Occupational Series]],1)="A",RIGHT(Table1[[#This Row],[Occupational Series]],1)="B",RIGHT(Table1[[#This Row],[Occupational Series]],1)="C"),"0301",RIGHT(Table1[[#This Row],[Occupational Series]],4)))</f>
        <v>0511</v>
      </c>
      <c r="D873" s="50" t="s">
        <v>311</v>
      </c>
      <c r="E873" s="51" t="s">
        <v>312</v>
      </c>
      <c r="F873" s="57">
        <f>ROWS($F$2:F873)</f>
        <v>872</v>
      </c>
      <c r="G873" s="57" t="str">
        <f>IF(ISNUMBER(SEARCH('Position Build'!$N$6,Table1[[#This Row],[Series]])),Table1[[#This Row],[Helper1]],"")</f>
        <v/>
      </c>
      <c r="H873" s="57" t="str">
        <f>IFERROR(SMALL($G$2:$G$4870,ROWS($G$2:G873)),"")</f>
        <v/>
      </c>
    </row>
    <row r="874" spans="1:8" ht="39" thickBot="1" x14ac:dyDescent="0.3">
      <c r="A874" s="50" t="s">
        <v>332</v>
      </c>
      <c r="B874" s="46" t="str">
        <f>Table1[[#This Row],[Series]]&amp;Table1[[#This Row],[Competency Name]]</f>
        <v>0511WRITTEN COMMUNICATION</v>
      </c>
      <c r="C874" s="46" t="str">
        <f>IF(RIGHT(Table1[[#This Row],[Occupational Series]],5)="SECCM","SECCM",IF(OR(RIGHT(Table1[[#This Row],[Occupational Series]],1)="A",RIGHT(Table1[[#This Row],[Occupational Series]],1)="B",RIGHT(Table1[[#This Row],[Occupational Series]],1)="C"),"0301",RIGHT(Table1[[#This Row],[Occupational Series]],4)))</f>
        <v>0511</v>
      </c>
      <c r="D874" s="50" t="s">
        <v>507</v>
      </c>
      <c r="E874" s="51" t="s">
        <v>508</v>
      </c>
      <c r="F874" s="57">
        <f>ROWS($F$2:F874)</f>
        <v>873</v>
      </c>
      <c r="G874" s="57" t="str">
        <f>IF(ISNUMBER(SEARCH('Position Build'!$N$6,Table1[[#This Row],[Series]])),Table1[[#This Row],[Helper1]],"")</f>
        <v/>
      </c>
      <c r="H874" s="57" t="str">
        <f>IFERROR(SMALL($G$2:$G$4870,ROWS($G$2:G874)),"")</f>
        <v/>
      </c>
    </row>
    <row r="875" spans="1:8" ht="39" thickBot="1" x14ac:dyDescent="0.3">
      <c r="A875" s="50" t="s">
        <v>332</v>
      </c>
      <c r="B875" s="46" t="str">
        <f>Table1[[#This Row],[Series]]&amp;Table1[[#This Row],[Competency Name]]</f>
        <v>0511ORAL COMMUNICATION</v>
      </c>
      <c r="C875" s="46" t="str">
        <f>IF(RIGHT(Table1[[#This Row],[Occupational Series]],5)="SECCM","SECCM",IF(OR(RIGHT(Table1[[#This Row],[Occupational Series]],1)="A",RIGHT(Table1[[#This Row],[Occupational Series]],1)="B",RIGHT(Table1[[#This Row],[Occupational Series]],1)="C"),"0301",RIGHT(Table1[[#This Row],[Occupational Series]],4)))</f>
        <v>0511</v>
      </c>
      <c r="D875" s="50" t="s">
        <v>537</v>
      </c>
      <c r="E875" s="51" t="s">
        <v>538</v>
      </c>
      <c r="F875" s="57">
        <f>ROWS($F$2:F875)</f>
        <v>874</v>
      </c>
      <c r="G875" s="57" t="str">
        <f>IF(ISNUMBER(SEARCH('Position Build'!$N$6,Table1[[#This Row],[Series]])),Table1[[#This Row],[Helper1]],"")</f>
        <v/>
      </c>
      <c r="H875" s="57" t="str">
        <f>IFERROR(SMALL($G$2:$G$4870,ROWS($G$2:G875)),"")</f>
        <v/>
      </c>
    </row>
    <row r="876" spans="1:8" ht="39" thickBot="1" x14ac:dyDescent="0.3">
      <c r="A876" s="50" t="s">
        <v>332</v>
      </c>
      <c r="B876" s="46" t="str">
        <f>Table1[[#This Row],[Series]]&amp;Table1[[#This Row],[Competency Name]]</f>
        <v>0511FINANCIAL STEWARDSHIP</v>
      </c>
      <c r="C876" s="46" t="str">
        <f>IF(RIGHT(Table1[[#This Row],[Occupational Series]],5)="SECCM","SECCM",IF(OR(RIGHT(Table1[[#This Row],[Occupational Series]],1)="A",RIGHT(Table1[[#This Row],[Occupational Series]],1)="B",RIGHT(Table1[[#This Row],[Occupational Series]],1)="C"),"0301",RIGHT(Table1[[#This Row],[Occupational Series]],4)))</f>
        <v>0511</v>
      </c>
      <c r="D876" s="50" t="s">
        <v>567</v>
      </c>
      <c r="E876" s="51" t="s">
        <v>568</v>
      </c>
      <c r="F876" s="57">
        <f>ROWS($F$2:F876)</f>
        <v>875</v>
      </c>
      <c r="G876" s="57" t="str">
        <f>IF(ISNUMBER(SEARCH('Position Build'!$N$6,Table1[[#This Row],[Series]])),Table1[[#This Row],[Helper1]],"")</f>
        <v/>
      </c>
      <c r="H876" s="57" t="str">
        <f>IFERROR(SMALL($G$2:$G$4870,ROWS($G$2:G876)),"")</f>
        <v/>
      </c>
    </row>
    <row r="877" spans="1:8" ht="39" thickBot="1" x14ac:dyDescent="0.3">
      <c r="A877" s="50" t="s">
        <v>332</v>
      </c>
      <c r="B877" s="46" t="str">
        <f>Table1[[#This Row],[Series]]&amp;Table1[[#This Row],[Competency Name]]</f>
        <v>0511DEVELOPING OTHERS</v>
      </c>
      <c r="C877" s="46" t="str">
        <f>IF(RIGHT(Table1[[#This Row],[Occupational Series]],5)="SECCM","SECCM",IF(OR(RIGHT(Table1[[#This Row],[Occupational Series]],1)="A",RIGHT(Table1[[#This Row],[Occupational Series]],1)="B",RIGHT(Table1[[#This Row],[Occupational Series]],1)="C"),"0301",RIGHT(Table1[[#This Row],[Occupational Series]],4)))</f>
        <v>0511</v>
      </c>
      <c r="D877" s="50" t="s">
        <v>585</v>
      </c>
      <c r="E877" s="51" t="s">
        <v>586</v>
      </c>
      <c r="F877" s="57">
        <f>ROWS($F$2:F877)</f>
        <v>876</v>
      </c>
      <c r="G877" s="57" t="str">
        <f>IF(ISNUMBER(SEARCH('Position Build'!$N$6,Table1[[#This Row],[Series]])),Table1[[#This Row],[Helper1]],"")</f>
        <v/>
      </c>
      <c r="H877" s="57" t="str">
        <f>IFERROR(SMALL($G$2:$G$4870,ROWS($G$2:G877)),"")</f>
        <v/>
      </c>
    </row>
    <row r="878" spans="1:8" ht="39" thickBot="1" x14ac:dyDescent="0.3">
      <c r="A878" s="50" t="s">
        <v>332</v>
      </c>
      <c r="B878" s="46" t="str">
        <f>Table1[[#This Row],[Series]]&amp;Table1[[#This Row],[Competency Name]]</f>
        <v>0511AUDITING CONCEPTS, POLICIES, AND PRINCIPLES</v>
      </c>
      <c r="C878" s="46" t="str">
        <f>IF(RIGHT(Table1[[#This Row],[Occupational Series]],5)="SECCM","SECCM",IF(OR(RIGHT(Table1[[#This Row],[Occupational Series]],1)="A",RIGHT(Table1[[#This Row],[Occupational Series]],1)="B",RIGHT(Table1[[#This Row],[Occupational Series]],1)="C"),"0301",RIGHT(Table1[[#This Row],[Occupational Series]],4)))</f>
        <v>0511</v>
      </c>
      <c r="D878" s="50" t="s">
        <v>1669</v>
      </c>
      <c r="E878" s="51" t="s">
        <v>1670</v>
      </c>
      <c r="F878" s="57">
        <f>ROWS($F$2:F878)</f>
        <v>877</v>
      </c>
      <c r="G878" s="57" t="str">
        <f>IF(ISNUMBER(SEARCH('Position Build'!$N$6,Table1[[#This Row],[Series]])),Table1[[#This Row],[Helper1]],"")</f>
        <v/>
      </c>
      <c r="H878" s="57" t="str">
        <f>IFERROR(SMALL($G$2:$G$4870,ROWS($G$2:G878)),"")</f>
        <v/>
      </c>
    </row>
    <row r="879" spans="1:8" ht="39" thickBot="1" x14ac:dyDescent="0.3">
      <c r="A879" s="50" t="s">
        <v>332</v>
      </c>
      <c r="B879" s="46" t="str">
        <f>Table1[[#This Row],[Series]]&amp;Table1[[#This Row],[Competency Name]]</f>
        <v>0511AUDIT PLANNING AND MANAGEMENT</v>
      </c>
      <c r="C879" s="46" t="str">
        <f>IF(RIGHT(Table1[[#This Row],[Occupational Series]],5)="SECCM","SECCM",IF(OR(RIGHT(Table1[[#This Row],[Occupational Series]],1)="A",RIGHT(Table1[[#This Row],[Occupational Series]],1)="B",RIGHT(Table1[[#This Row],[Occupational Series]],1)="C"),"0301",RIGHT(Table1[[#This Row],[Occupational Series]],4)))</f>
        <v>0511</v>
      </c>
      <c r="D879" s="50" t="s">
        <v>1671</v>
      </c>
      <c r="E879" s="51" t="s">
        <v>1672</v>
      </c>
      <c r="F879" s="57">
        <f>ROWS($F$2:F879)</f>
        <v>878</v>
      </c>
      <c r="G879" s="57" t="str">
        <f>IF(ISNUMBER(SEARCH('Position Build'!$N$6,Table1[[#This Row],[Series]])),Table1[[#This Row],[Helper1]],"")</f>
        <v/>
      </c>
      <c r="H879" s="57" t="str">
        <f>IFERROR(SMALL($G$2:$G$4870,ROWS($G$2:G879)),"")</f>
        <v/>
      </c>
    </row>
    <row r="880" spans="1:8" ht="26.25" thickBot="1" x14ac:dyDescent="0.3">
      <c r="A880" s="50" t="s">
        <v>332</v>
      </c>
      <c r="B880" s="46" t="str">
        <f>Table1[[#This Row],[Series]]&amp;Table1[[#This Row],[Competency Name]]</f>
        <v>0511AUDIT REPORTING</v>
      </c>
      <c r="C880" s="46" t="str">
        <f>IF(RIGHT(Table1[[#This Row],[Occupational Series]],5)="SECCM","SECCM",IF(OR(RIGHT(Table1[[#This Row],[Occupational Series]],1)="A",RIGHT(Table1[[#This Row],[Occupational Series]],1)="B",RIGHT(Table1[[#This Row],[Occupational Series]],1)="C"),"0301",RIGHT(Table1[[#This Row],[Occupational Series]],4)))</f>
        <v>0511</v>
      </c>
      <c r="D880" s="50" t="s">
        <v>1673</v>
      </c>
      <c r="E880" s="51" t="s">
        <v>1674</v>
      </c>
      <c r="F880" s="57">
        <f>ROWS($F$2:F880)</f>
        <v>879</v>
      </c>
      <c r="G880" s="57" t="str">
        <f>IF(ISNUMBER(SEARCH('Position Build'!$N$6,Table1[[#This Row],[Series]])),Table1[[#This Row],[Helper1]],"")</f>
        <v/>
      </c>
      <c r="H880" s="57" t="str">
        <f>IFERROR(SMALL($G$2:$G$4870,ROWS($G$2:G880)),"")</f>
        <v/>
      </c>
    </row>
    <row r="881" spans="1:8" ht="39" thickBot="1" x14ac:dyDescent="0.3">
      <c r="A881" s="50" t="s">
        <v>332</v>
      </c>
      <c r="B881" s="46" t="str">
        <f>Table1[[#This Row],[Series]]&amp;Table1[[#This Row],[Competency Name]]</f>
        <v>0511DECISION SUPPORT - AUDIT EXECUTION</v>
      </c>
      <c r="C881" s="46" t="str">
        <f>IF(RIGHT(Table1[[#This Row],[Occupational Series]],5)="SECCM","SECCM",IF(OR(RIGHT(Table1[[#This Row],[Occupational Series]],1)="A",RIGHT(Table1[[#This Row],[Occupational Series]],1)="B",RIGHT(Table1[[#This Row],[Occupational Series]],1)="C"),"0301",RIGHT(Table1[[#This Row],[Occupational Series]],4)))</f>
        <v>0511</v>
      </c>
      <c r="D881" s="50" t="s">
        <v>1675</v>
      </c>
      <c r="E881" s="51" t="s">
        <v>1676</v>
      </c>
      <c r="F881" s="57">
        <f>ROWS($F$2:F881)</f>
        <v>880</v>
      </c>
      <c r="G881" s="57" t="str">
        <f>IF(ISNUMBER(SEARCH('Position Build'!$N$6,Table1[[#This Row],[Series]])),Table1[[#This Row],[Helper1]],"")</f>
        <v/>
      </c>
      <c r="H881" s="57" t="str">
        <f>IFERROR(SMALL($G$2:$G$4870,ROWS($G$2:G881)),"")</f>
        <v/>
      </c>
    </row>
    <row r="882" spans="1:8" ht="39" thickBot="1" x14ac:dyDescent="0.3">
      <c r="A882" s="50" t="s">
        <v>550</v>
      </c>
      <c r="B882" s="46" t="str">
        <f>Table1[[#This Row],[Series]]&amp;Table1[[#This Row],[Competency Name]]</f>
        <v>0525ORAL COMMUNICATION</v>
      </c>
      <c r="C882" s="46" t="str">
        <f>IF(RIGHT(Table1[[#This Row],[Occupational Series]],5)="SECCM","SECCM",IF(OR(RIGHT(Table1[[#This Row],[Occupational Series]],1)="A",RIGHT(Table1[[#This Row],[Occupational Series]],1)="B",RIGHT(Table1[[#This Row],[Occupational Series]],1)="C"),"0301",RIGHT(Table1[[#This Row],[Occupational Series]],4)))</f>
        <v>0525</v>
      </c>
      <c r="D882" s="50" t="s">
        <v>537</v>
      </c>
      <c r="E882" s="51" t="s">
        <v>538</v>
      </c>
      <c r="F882" s="57">
        <f>ROWS($F$2:F882)</f>
        <v>881</v>
      </c>
      <c r="G882" s="57" t="str">
        <f>IF(ISNUMBER(SEARCH('Position Build'!$N$6,Table1[[#This Row],[Series]])),Table1[[#This Row],[Helper1]],"")</f>
        <v/>
      </c>
      <c r="H882" s="57" t="str">
        <f>IFERROR(SMALL($G$2:$G$4870,ROWS($G$2:G882)),"")</f>
        <v/>
      </c>
    </row>
    <row r="883" spans="1:8" ht="15.75" thickBot="1" x14ac:dyDescent="0.3">
      <c r="A883" s="45" t="s">
        <v>550</v>
      </c>
      <c r="B883" s="46" t="str">
        <f>Table1[[#This Row],[Series]]&amp;Table1[[#This Row],[Competency Name]]</f>
        <v>0525FINANCIAL MANAGEMENT SYSTEMS</v>
      </c>
      <c r="C883" s="46" t="str">
        <f>IF(RIGHT(Table1[[#This Row],[Occupational Series]],5)="SECCM","SECCM",IF(OR(RIGHT(Table1[[#This Row],[Occupational Series]],1)="A",RIGHT(Table1[[#This Row],[Occupational Series]],1)="B",RIGHT(Table1[[#This Row],[Occupational Series]],1)="C"),"0301",RIGHT(Table1[[#This Row],[Occupational Series]],4)))</f>
        <v>0525</v>
      </c>
      <c r="D883" s="45" t="s">
        <v>565</v>
      </c>
      <c r="E883" s="45" t="s">
        <v>566</v>
      </c>
      <c r="F883" s="57">
        <f>ROWS($F$2:F883)</f>
        <v>882</v>
      </c>
      <c r="G883" s="57" t="str">
        <f>IF(ISNUMBER(SEARCH('Position Build'!$N$6,Table1[[#This Row],[Series]])),Table1[[#This Row],[Helper1]],"")</f>
        <v/>
      </c>
      <c r="H883" s="57" t="str">
        <f>IFERROR(SMALL($G$2:$G$4870,ROWS($G$2:G883)),"")</f>
        <v/>
      </c>
    </row>
    <row r="884" spans="1:8" ht="15.75" thickBot="1" x14ac:dyDescent="0.3">
      <c r="A884" s="45" t="s">
        <v>550</v>
      </c>
      <c r="B884" s="46" t="str">
        <f>Table1[[#This Row],[Series]]&amp;Table1[[#This Row],[Competency Name]]</f>
        <v>0525DECISION SUPPORT</v>
      </c>
      <c r="C884" s="46" t="str">
        <f>IF(RIGHT(Table1[[#This Row],[Occupational Series]],5)="SECCM","SECCM",IF(OR(RIGHT(Table1[[#This Row],[Occupational Series]],1)="A",RIGHT(Table1[[#This Row],[Occupational Series]],1)="B",RIGHT(Table1[[#This Row],[Occupational Series]],1)="C"),"0301",RIGHT(Table1[[#This Row],[Occupational Series]],4)))</f>
        <v>0525</v>
      </c>
      <c r="D884" s="45" t="s">
        <v>791</v>
      </c>
      <c r="E884" s="45" t="s">
        <v>792</v>
      </c>
      <c r="F884" s="57">
        <f>ROWS($F$2:F884)</f>
        <v>883</v>
      </c>
      <c r="G884" s="57" t="str">
        <f>IF(ISNUMBER(SEARCH('Position Build'!$N$6,Table1[[#This Row],[Series]])),Table1[[#This Row],[Helper1]],"")</f>
        <v/>
      </c>
      <c r="H884" s="57" t="str">
        <f>IFERROR(SMALL($G$2:$G$4870,ROWS($G$2:G884)),"")</f>
        <v/>
      </c>
    </row>
    <row r="885" spans="1:8" ht="15.75" thickBot="1" x14ac:dyDescent="0.3">
      <c r="A885" s="45" t="s">
        <v>550</v>
      </c>
      <c r="B885" s="46" t="str">
        <f>Table1[[#This Row],[Series]]&amp;Table1[[#This Row],[Competency Name]]</f>
        <v>0525ACCOUNTING CONCEPTS, POLICIES, AND PRINCIPLES</v>
      </c>
      <c r="C885" s="46" t="str">
        <f>IF(RIGHT(Table1[[#This Row],[Occupational Series]],5)="SECCM","SECCM",IF(OR(RIGHT(Table1[[#This Row],[Occupational Series]],1)="A",RIGHT(Table1[[#This Row],[Occupational Series]],1)="B",RIGHT(Table1[[#This Row],[Occupational Series]],1)="C"),"0301",RIGHT(Table1[[#This Row],[Occupational Series]],4)))</f>
        <v>0525</v>
      </c>
      <c r="D885" s="45" t="s">
        <v>800</v>
      </c>
      <c r="E885" s="45" t="s">
        <v>801</v>
      </c>
      <c r="F885" s="57">
        <f>ROWS($F$2:F885)</f>
        <v>884</v>
      </c>
      <c r="G885" s="57" t="str">
        <f>IF(ISNUMBER(SEARCH('Position Build'!$N$6,Table1[[#This Row],[Series]])),Table1[[#This Row],[Helper1]],"")</f>
        <v/>
      </c>
      <c r="H885" s="57" t="str">
        <f>IFERROR(SMALL($G$2:$G$4870,ROWS($G$2:G885)),"")</f>
        <v/>
      </c>
    </row>
    <row r="886" spans="1:8" ht="15.75" thickBot="1" x14ac:dyDescent="0.3">
      <c r="A886" s="45" t="s">
        <v>550</v>
      </c>
      <c r="B886" s="46" t="str">
        <f>Table1[[#This Row],[Series]]&amp;Table1[[#This Row],[Competency Name]]</f>
        <v>0525FUNDAMENTALS AND OPERATIONS OF ACCOUNTING</v>
      </c>
      <c r="C886" s="46" t="str">
        <f>IF(RIGHT(Table1[[#This Row],[Occupational Series]],5)="SECCM","SECCM",IF(OR(RIGHT(Table1[[#This Row],[Occupational Series]],1)="A",RIGHT(Table1[[#This Row],[Occupational Series]],1)="B",RIGHT(Table1[[#This Row],[Occupational Series]],1)="C"),"0301",RIGHT(Table1[[#This Row],[Occupational Series]],4)))</f>
        <v>0525</v>
      </c>
      <c r="D886" s="45" t="s">
        <v>804</v>
      </c>
      <c r="E886" s="45" t="s">
        <v>805</v>
      </c>
      <c r="F886" s="57">
        <f>ROWS($F$2:F886)</f>
        <v>885</v>
      </c>
      <c r="G886" s="57" t="str">
        <f>IF(ISNUMBER(SEARCH('Position Build'!$N$6,Table1[[#This Row],[Series]])),Table1[[#This Row],[Helper1]],"")</f>
        <v/>
      </c>
      <c r="H886" s="57" t="str">
        <f>IFERROR(SMALL($G$2:$G$4870,ROWS($G$2:G886)),"")</f>
        <v/>
      </c>
    </row>
    <row r="887" spans="1:8" ht="39" thickBot="1" x14ac:dyDescent="0.3">
      <c r="A887" s="50" t="s">
        <v>547</v>
      </c>
      <c r="B887" s="46" t="str">
        <f>Table1[[#This Row],[Series]]&amp;Table1[[#This Row],[Competency Name]]</f>
        <v>0540ORAL COMMUNICATION</v>
      </c>
      <c r="C887" s="46" t="str">
        <f>IF(RIGHT(Table1[[#This Row],[Occupational Series]],5)="SECCM","SECCM",IF(OR(RIGHT(Table1[[#This Row],[Occupational Series]],1)="A",RIGHT(Table1[[#This Row],[Occupational Series]],1)="B",RIGHT(Table1[[#This Row],[Occupational Series]],1)="C"),"0301",RIGHT(Table1[[#This Row],[Occupational Series]],4)))</f>
        <v>0540</v>
      </c>
      <c r="D887" s="50" t="s">
        <v>537</v>
      </c>
      <c r="E887" s="51" t="s">
        <v>538</v>
      </c>
      <c r="F887" s="57">
        <f>ROWS($F$2:F887)</f>
        <v>886</v>
      </c>
      <c r="G887" s="57" t="str">
        <f>IF(ISNUMBER(SEARCH('Position Build'!$N$6,Table1[[#This Row],[Series]])),Table1[[#This Row],[Helper1]],"")</f>
        <v/>
      </c>
      <c r="H887" s="57" t="str">
        <f>IFERROR(SMALL($G$2:$G$4870,ROWS($G$2:G887)),"")</f>
        <v/>
      </c>
    </row>
    <row r="888" spans="1:8" ht="15.75" thickBot="1" x14ac:dyDescent="0.3">
      <c r="A888" s="45" t="s">
        <v>547</v>
      </c>
      <c r="B888" s="46" t="str">
        <f>Table1[[#This Row],[Series]]&amp;Table1[[#This Row],[Competency Name]]</f>
        <v>0540FINANCIAL MANAGEMENT SYSTEMS</v>
      </c>
      <c r="C888" s="46" t="str">
        <f>IF(RIGHT(Table1[[#This Row],[Occupational Series]],5)="SECCM","SECCM",IF(OR(RIGHT(Table1[[#This Row],[Occupational Series]],1)="A",RIGHT(Table1[[#This Row],[Occupational Series]],1)="B",RIGHT(Table1[[#This Row],[Occupational Series]],1)="C"),"0301",RIGHT(Table1[[#This Row],[Occupational Series]],4)))</f>
        <v>0540</v>
      </c>
      <c r="D888" s="45" t="s">
        <v>565</v>
      </c>
      <c r="E888" s="45" t="s">
        <v>566</v>
      </c>
      <c r="F888" s="57">
        <f>ROWS($F$2:F888)</f>
        <v>887</v>
      </c>
      <c r="G888" s="57" t="str">
        <f>IF(ISNUMBER(SEARCH('Position Build'!$N$6,Table1[[#This Row],[Series]])),Table1[[#This Row],[Helper1]],"")</f>
        <v/>
      </c>
      <c r="H888" s="57" t="str">
        <f>IFERROR(SMALL($G$2:$G$4870,ROWS($G$2:G888)),"")</f>
        <v/>
      </c>
    </row>
    <row r="889" spans="1:8" ht="39" thickBot="1" x14ac:dyDescent="0.3">
      <c r="A889" s="50" t="s">
        <v>547</v>
      </c>
      <c r="B889" s="46" t="str">
        <f>Table1[[#This Row],[Series]]&amp;Table1[[#This Row],[Competency Name]]</f>
        <v>0540DEVELOPING OTHERS</v>
      </c>
      <c r="C889" s="46" t="str">
        <f>IF(RIGHT(Table1[[#This Row],[Occupational Series]],5)="SECCM","SECCM",IF(OR(RIGHT(Table1[[#This Row],[Occupational Series]],1)="A",RIGHT(Table1[[#This Row],[Occupational Series]],1)="B",RIGHT(Table1[[#This Row],[Occupational Series]],1)="C"),"0301",RIGHT(Table1[[#This Row],[Occupational Series]],4)))</f>
        <v>0540</v>
      </c>
      <c r="D889" s="50" t="s">
        <v>585</v>
      </c>
      <c r="E889" s="51" t="s">
        <v>586</v>
      </c>
      <c r="F889" s="57">
        <f>ROWS($F$2:F889)</f>
        <v>888</v>
      </c>
      <c r="G889" s="57" t="str">
        <f>IF(ISNUMBER(SEARCH('Position Build'!$N$6,Table1[[#This Row],[Series]])),Table1[[#This Row],[Helper1]],"")</f>
        <v/>
      </c>
      <c r="H889" s="57" t="str">
        <f>IFERROR(SMALL($G$2:$G$4870,ROWS($G$2:G889)),"")</f>
        <v/>
      </c>
    </row>
    <row r="890" spans="1:8" ht="15.75" thickBot="1" x14ac:dyDescent="0.3">
      <c r="A890" s="45" t="s">
        <v>547</v>
      </c>
      <c r="B890" s="46" t="str">
        <f>Table1[[#This Row],[Series]]&amp;Table1[[#This Row],[Competency Name]]</f>
        <v>0540ACCOUNTING CONCEPTS, POLICIES, AND PRINCIPLES</v>
      </c>
      <c r="C890" s="46" t="str">
        <f>IF(RIGHT(Table1[[#This Row],[Occupational Series]],5)="SECCM","SECCM",IF(OR(RIGHT(Table1[[#This Row],[Occupational Series]],1)="A",RIGHT(Table1[[#This Row],[Occupational Series]],1)="B",RIGHT(Table1[[#This Row],[Occupational Series]],1)="C"),"0301",RIGHT(Table1[[#This Row],[Occupational Series]],4)))</f>
        <v>0540</v>
      </c>
      <c r="D890" s="45" t="s">
        <v>800</v>
      </c>
      <c r="E890" s="45" t="s">
        <v>801</v>
      </c>
      <c r="F890" s="57">
        <f>ROWS($F$2:F890)</f>
        <v>889</v>
      </c>
      <c r="G890" s="57" t="str">
        <f>IF(ISNUMBER(SEARCH('Position Build'!$N$6,Table1[[#This Row],[Series]])),Table1[[#This Row],[Helper1]],"")</f>
        <v/>
      </c>
      <c r="H890" s="57" t="str">
        <f>IFERROR(SMALL($G$2:$G$4870,ROWS($G$2:G890)),"")</f>
        <v/>
      </c>
    </row>
    <row r="891" spans="1:8" ht="15.75" thickBot="1" x14ac:dyDescent="0.3">
      <c r="A891" s="45" t="s">
        <v>547</v>
      </c>
      <c r="B891" s="46" t="str">
        <f>Table1[[#This Row],[Series]]&amp;Table1[[#This Row],[Competency Name]]</f>
        <v>0540COMMERCIAL PAY CONCEPTS, POLICIES AND PRINCIPLES</v>
      </c>
      <c r="C891" s="46" t="str">
        <f>IF(RIGHT(Table1[[#This Row],[Occupational Series]],5)="SECCM","SECCM",IF(OR(RIGHT(Table1[[#This Row],[Occupational Series]],1)="A",RIGHT(Table1[[#This Row],[Occupational Series]],1)="B",RIGHT(Table1[[#This Row],[Occupational Series]],1)="C"),"0301",RIGHT(Table1[[#This Row],[Occupational Series]],4)))</f>
        <v>0540</v>
      </c>
      <c r="D891" s="45" t="s">
        <v>802</v>
      </c>
      <c r="E891" s="45" t="s">
        <v>803</v>
      </c>
      <c r="F891" s="57">
        <f>ROWS($F$2:F891)</f>
        <v>890</v>
      </c>
      <c r="G891" s="57" t="str">
        <f>IF(ISNUMBER(SEARCH('Position Build'!$N$6,Table1[[#This Row],[Series]])),Table1[[#This Row],[Helper1]],"")</f>
        <v/>
      </c>
      <c r="H891" s="57" t="str">
        <f>IFERROR(SMALL($G$2:$G$4870,ROWS($G$2:G891)),"")</f>
        <v/>
      </c>
    </row>
    <row r="892" spans="1:8" ht="15.75" thickBot="1" x14ac:dyDescent="0.3">
      <c r="A892" s="45" t="s">
        <v>547</v>
      </c>
      <c r="B892" s="46" t="str">
        <f>Table1[[#This Row],[Series]]&amp;Table1[[#This Row],[Competency Name]]</f>
        <v>0540FUNDAMENTALS AND OPERATIONS OF ACCOUNTING</v>
      </c>
      <c r="C892" s="46" t="str">
        <f>IF(RIGHT(Table1[[#This Row],[Occupational Series]],5)="SECCM","SECCM",IF(OR(RIGHT(Table1[[#This Row],[Occupational Series]],1)="A",RIGHT(Table1[[#This Row],[Occupational Series]],1)="B",RIGHT(Table1[[#This Row],[Occupational Series]],1)="C"),"0301",RIGHT(Table1[[#This Row],[Occupational Series]],4)))</f>
        <v>0540</v>
      </c>
      <c r="D892" s="45" t="s">
        <v>804</v>
      </c>
      <c r="E892" s="45" t="s">
        <v>805</v>
      </c>
      <c r="F892" s="57">
        <f>ROWS($F$2:F892)</f>
        <v>891</v>
      </c>
      <c r="G892" s="57" t="str">
        <f>IF(ISNUMBER(SEARCH('Position Build'!$N$6,Table1[[#This Row],[Series]])),Table1[[#This Row],[Helper1]],"")</f>
        <v/>
      </c>
      <c r="H892" s="57" t="str">
        <f>IFERROR(SMALL($G$2:$G$4870,ROWS($G$2:G892)),"")</f>
        <v/>
      </c>
    </row>
    <row r="893" spans="1:8" ht="39" thickBot="1" x14ac:dyDescent="0.3">
      <c r="A893" s="50" t="s">
        <v>512</v>
      </c>
      <c r="B893" s="46" t="str">
        <f>Table1[[#This Row],[Series]]&amp;Table1[[#This Row],[Competency Name]]</f>
        <v>0544WRITTEN COMMUNICATION</v>
      </c>
      <c r="C893" s="46" t="str">
        <f>IF(RIGHT(Table1[[#This Row],[Occupational Series]],5)="SECCM","SECCM",IF(OR(RIGHT(Table1[[#This Row],[Occupational Series]],1)="A",RIGHT(Table1[[#This Row],[Occupational Series]],1)="B",RIGHT(Table1[[#This Row],[Occupational Series]],1)="C"),"0301",RIGHT(Table1[[#This Row],[Occupational Series]],4)))</f>
        <v>0544</v>
      </c>
      <c r="D893" s="50" t="s">
        <v>507</v>
      </c>
      <c r="E893" s="51" t="s">
        <v>508</v>
      </c>
      <c r="F893" s="57">
        <f>ROWS($F$2:F893)</f>
        <v>892</v>
      </c>
      <c r="G893" s="57" t="str">
        <f>IF(ISNUMBER(SEARCH('Position Build'!$N$6,Table1[[#This Row],[Series]])),Table1[[#This Row],[Helper1]],"")</f>
        <v/>
      </c>
      <c r="H893" s="57" t="str">
        <f>IFERROR(SMALL($G$2:$G$4870,ROWS($G$2:G893)),"")</f>
        <v/>
      </c>
    </row>
    <row r="894" spans="1:8" ht="39" thickBot="1" x14ac:dyDescent="0.3">
      <c r="A894" s="50" t="s">
        <v>512</v>
      </c>
      <c r="B894" s="46" t="str">
        <f>Table1[[#This Row],[Series]]&amp;Table1[[#This Row],[Competency Name]]</f>
        <v>0544ORAL COMMUNICATION</v>
      </c>
      <c r="C894" s="46" t="str">
        <f>IF(RIGHT(Table1[[#This Row],[Occupational Series]],5)="SECCM","SECCM",IF(OR(RIGHT(Table1[[#This Row],[Occupational Series]],1)="A",RIGHT(Table1[[#This Row],[Occupational Series]],1)="B",RIGHT(Table1[[#This Row],[Occupational Series]],1)="C"),"0301",RIGHT(Table1[[#This Row],[Occupational Series]],4)))</f>
        <v>0544</v>
      </c>
      <c r="D894" s="50" t="s">
        <v>537</v>
      </c>
      <c r="E894" s="51" t="s">
        <v>538</v>
      </c>
      <c r="F894" s="57">
        <f>ROWS($F$2:F894)</f>
        <v>893</v>
      </c>
      <c r="G894" s="57" t="str">
        <f>IF(ISNUMBER(SEARCH('Position Build'!$N$6,Table1[[#This Row],[Series]])),Table1[[#This Row],[Helper1]],"")</f>
        <v/>
      </c>
      <c r="H894" s="57" t="str">
        <f>IFERROR(SMALL($G$2:$G$4870,ROWS($G$2:G894)),"")</f>
        <v/>
      </c>
    </row>
    <row r="895" spans="1:8" ht="15.75" thickBot="1" x14ac:dyDescent="0.3">
      <c r="A895" s="45" t="s">
        <v>512</v>
      </c>
      <c r="B895" s="46" t="str">
        <f>Table1[[#This Row],[Series]]&amp;Table1[[#This Row],[Competency Name]]</f>
        <v>0544FINANCIAL MANAGEMENT SYSTEMS</v>
      </c>
      <c r="C895" s="46" t="str">
        <f>IF(RIGHT(Table1[[#This Row],[Occupational Series]],5)="SECCM","SECCM",IF(OR(RIGHT(Table1[[#This Row],[Occupational Series]],1)="A",RIGHT(Table1[[#This Row],[Occupational Series]],1)="B",RIGHT(Table1[[#This Row],[Occupational Series]],1)="C"),"0301",RIGHT(Table1[[#This Row],[Occupational Series]],4)))</f>
        <v>0544</v>
      </c>
      <c r="D895" s="45" t="s">
        <v>565</v>
      </c>
      <c r="E895" s="45" t="s">
        <v>566</v>
      </c>
      <c r="F895" s="57">
        <f>ROWS($F$2:F895)</f>
        <v>894</v>
      </c>
      <c r="G895" s="57" t="str">
        <f>IF(ISNUMBER(SEARCH('Position Build'!$N$6,Table1[[#This Row],[Series]])),Table1[[#This Row],[Helper1]],"")</f>
        <v/>
      </c>
      <c r="H895" s="57" t="str">
        <f>IFERROR(SMALL($G$2:$G$4870,ROWS($G$2:G895)),"")</f>
        <v/>
      </c>
    </row>
    <row r="896" spans="1:8" ht="39" thickBot="1" x14ac:dyDescent="0.3">
      <c r="A896" s="50" t="s">
        <v>512</v>
      </c>
      <c r="B896" s="46" t="str">
        <f>Table1[[#This Row],[Series]]&amp;Table1[[#This Row],[Competency Name]]</f>
        <v>0544DEVELOPING OTHERS</v>
      </c>
      <c r="C896" s="46" t="str">
        <f>IF(RIGHT(Table1[[#This Row],[Occupational Series]],5)="SECCM","SECCM",IF(OR(RIGHT(Table1[[#This Row],[Occupational Series]],1)="A",RIGHT(Table1[[#This Row],[Occupational Series]],1)="B",RIGHT(Table1[[#This Row],[Occupational Series]],1)="C"),"0301",RIGHT(Table1[[#This Row],[Occupational Series]],4)))</f>
        <v>0544</v>
      </c>
      <c r="D896" s="50" t="s">
        <v>585</v>
      </c>
      <c r="E896" s="51" t="s">
        <v>586</v>
      </c>
      <c r="F896" s="57">
        <f>ROWS($F$2:F896)</f>
        <v>895</v>
      </c>
      <c r="G896" s="57" t="str">
        <f>IF(ISNUMBER(SEARCH('Position Build'!$N$6,Table1[[#This Row],[Series]])),Table1[[#This Row],[Helper1]],"")</f>
        <v/>
      </c>
      <c r="H896" s="57" t="str">
        <f>IFERROR(SMALL($G$2:$G$4870,ROWS($G$2:G896)),"")</f>
        <v/>
      </c>
    </row>
    <row r="897" spans="1:8" ht="15.75" thickBot="1" x14ac:dyDescent="0.3">
      <c r="A897" s="45" t="s">
        <v>512</v>
      </c>
      <c r="B897" s="46" t="str">
        <f>Table1[[#This Row],[Series]]&amp;Table1[[#This Row],[Competency Name]]</f>
        <v>0544DECISION SUPPORT</v>
      </c>
      <c r="C897" s="46" t="str">
        <f>IF(RIGHT(Table1[[#This Row],[Occupational Series]],5)="SECCM","SECCM",IF(OR(RIGHT(Table1[[#This Row],[Occupational Series]],1)="A",RIGHT(Table1[[#This Row],[Occupational Series]],1)="B",RIGHT(Table1[[#This Row],[Occupational Series]],1)="C"),"0301",RIGHT(Table1[[#This Row],[Occupational Series]],4)))</f>
        <v>0544</v>
      </c>
      <c r="D897" s="45" t="s">
        <v>791</v>
      </c>
      <c r="E897" s="45" t="s">
        <v>792</v>
      </c>
      <c r="F897" s="57">
        <f>ROWS($F$2:F897)</f>
        <v>896</v>
      </c>
      <c r="G897" s="57" t="str">
        <f>IF(ISNUMBER(SEARCH('Position Build'!$N$6,Table1[[#This Row],[Series]])),Table1[[#This Row],[Helper1]],"")</f>
        <v/>
      </c>
      <c r="H897" s="57" t="str">
        <f>IFERROR(SMALL($G$2:$G$4870,ROWS($G$2:G897)),"")</f>
        <v/>
      </c>
    </row>
    <row r="898" spans="1:8" ht="15.75" thickBot="1" x14ac:dyDescent="0.3">
      <c r="A898" s="45" t="s">
        <v>512</v>
      </c>
      <c r="B898" s="46" t="str">
        <f>Table1[[#This Row],[Series]]&amp;Table1[[#This Row],[Competency Name]]</f>
        <v>0544FUNDAMENTALS AND OPERATIONS OF CIVILIAN PAY</v>
      </c>
      <c r="C898" s="46" t="str">
        <f>IF(RIGHT(Table1[[#This Row],[Occupational Series]],5)="SECCM","SECCM",IF(OR(RIGHT(Table1[[#This Row],[Occupational Series]],1)="A",RIGHT(Table1[[#This Row],[Occupational Series]],1)="B",RIGHT(Table1[[#This Row],[Occupational Series]],1)="C"),"0301",RIGHT(Table1[[#This Row],[Occupational Series]],4)))</f>
        <v>0544</v>
      </c>
      <c r="D898" s="45" t="s">
        <v>795</v>
      </c>
      <c r="E898" s="45" t="s">
        <v>796</v>
      </c>
      <c r="F898" s="57">
        <f>ROWS($F$2:F898)</f>
        <v>897</v>
      </c>
      <c r="G898" s="57" t="str">
        <f>IF(ISNUMBER(SEARCH('Position Build'!$N$6,Table1[[#This Row],[Series]])),Table1[[#This Row],[Helper1]],"")</f>
        <v/>
      </c>
      <c r="H898" s="57" t="str">
        <f>IFERROR(SMALL($G$2:$G$4870,ROWS($G$2:G898)),"")</f>
        <v/>
      </c>
    </row>
    <row r="899" spans="1:8" ht="15.75" thickBot="1" x14ac:dyDescent="0.3">
      <c r="A899" s="45" t="s">
        <v>512</v>
      </c>
      <c r="B899" s="46" t="str">
        <f>Table1[[#This Row],[Series]]&amp;Table1[[#This Row],[Competency Name]]</f>
        <v>0544PAYROLL CONCEPTS, POLICIES, AND PRINCIPLES</v>
      </c>
      <c r="C899" s="46" t="str">
        <f>IF(RIGHT(Table1[[#This Row],[Occupational Series]],5)="SECCM","SECCM",IF(OR(RIGHT(Table1[[#This Row],[Occupational Series]],1)="A",RIGHT(Table1[[#This Row],[Occupational Series]],1)="B",RIGHT(Table1[[#This Row],[Occupational Series]],1)="C"),"0301",RIGHT(Table1[[#This Row],[Occupational Series]],4)))</f>
        <v>0544</v>
      </c>
      <c r="D899" s="45" t="s">
        <v>797</v>
      </c>
      <c r="E899" s="45" t="s">
        <v>798</v>
      </c>
      <c r="F899" s="57">
        <f>ROWS($F$2:F899)</f>
        <v>898</v>
      </c>
      <c r="G899" s="57" t="str">
        <f>IF(ISNUMBER(SEARCH('Position Build'!$N$6,Table1[[#This Row],[Series]])),Table1[[#This Row],[Helper1]],"")</f>
        <v/>
      </c>
      <c r="H899" s="57" t="str">
        <f>IFERROR(SMALL($G$2:$G$4870,ROWS($G$2:G899)),"")</f>
        <v/>
      </c>
    </row>
    <row r="900" spans="1:8" ht="39" thickBot="1" x14ac:dyDescent="0.3">
      <c r="A900" s="50" t="s">
        <v>542</v>
      </c>
      <c r="B900" s="46" t="str">
        <f>Table1[[#This Row],[Series]]&amp;Table1[[#This Row],[Competency Name]]</f>
        <v>0545ORAL COMMUNICATION</v>
      </c>
      <c r="C900" s="46" t="str">
        <f>IF(RIGHT(Table1[[#This Row],[Occupational Series]],5)="SECCM","SECCM",IF(OR(RIGHT(Table1[[#This Row],[Occupational Series]],1)="A",RIGHT(Table1[[#This Row],[Occupational Series]],1)="B",RIGHT(Table1[[#This Row],[Occupational Series]],1)="C"),"0301",RIGHT(Table1[[#This Row],[Occupational Series]],4)))</f>
        <v>0545</v>
      </c>
      <c r="D900" s="50" t="s">
        <v>537</v>
      </c>
      <c r="E900" s="51" t="s">
        <v>538</v>
      </c>
      <c r="F900" s="57">
        <f>ROWS($F$2:F900)</f>
        <v>899</v>
      </c>
      <c r="G900" s="57" t="str">
        <f>IF(ISNUMBER(SEARCH('Position Build'!$N$6,Table1[[#This Row],[Series]])),Table1[[#This Row],[Helper1]],"")</f>
        <v/>
      </c>
      <c r="H900" s="57" t="str">
        <f>IFERROR(SMALL($G$2:$G$4870,ROWS($G$2:G900)),"")</f>
        <v/>
      </c>
    </row>
    <row r="901" spans="1:8" ht="15.75" thickBot="1" x14ac:dyDescent="0.3">
      <c r="A901" s="45" t="s">
        <v>542</v>
      </c>
      <c r="B901" s="46" t="str">
        <f>Table1[[#This Row],[Series]]&amp;Table1[[#This Row],[Competency Name]]</f>
        <v>0545FINANCIAL MANAGEMENT SYSTEMS</v>
      </c>
      <c r="C901" s="46" t="str">
        <f>IF(RIGHT(Table1[[#This Row],[Occupational Series]],5)="SECCM","SECCM",IF(OR(RIGHT(Table1[[#This Row],[Occupational Series]],1)="A",RIGHT(Table1[[#This Row],[Occupational Series]],1)="B",RIGHT(Table1[[#This Row],[Occupational Series]],1)="C"),"0301",RIGHT(Table1[[#This Row],[Occupational Series]],4)))</f>
        <v>0545</v>
      </c>
      <c r="D901" s="45" t="s">
        <v>565</v>
      </c>
      <c r="E901" s="45" t="s">
        <v>566</v>
      </c>
      <c r="F901" s="57">
        <f>ROWS($F$2:F901)</f>
        <v>900</v>
      </c>
      <c r="G901" s="57" t="str">
        <f>IF(ISNUMBER(SEARCH('Position Build'!$N$6,Table1[[#This Row],[Series]])),Table1[[#This Row],[Helper1]],"")</f>
        <v/>
      </c>
      <c r="H901" s="57" t="str">
        <f>IFERROR(SMALL($G$2:$G$4870,ROWS($G$2:G901)),"")</f>
        <v/>
      </c>
    </row>
    <row r="902" spans="1:8" ht="39" thickBot="1" x14ac:dyDescent="0.3">
      <c r="A902" s="50" t="s">
        <v>542</v>
      </c>
      <c r="B902" s="46" t="str">
        <f>Table1[[#This Row],[Series]]&amp;Table1[[#This Row],[Competency Name]]</f>
        <v>0545DEVELOPING OTHERS</v>
      </c>
      <c r="C902" s="46" t="str">
        <f>IF(RIGHT(Table1[[#This Row],[Occupational Series]],5)="SECCM","SECCM",IF(OR(RIGHT(Table1[[#This Row],[Occupational Series]],1)="A",RIGHT(Table1[[#This Row],[Occupational Series]],1)="B",RIGHT(Table1[[#This Row],[Occupational Series]],1)="C"),"0301",RIGHT(Table1[[#This Row],[Occupational Series]],4)))</f>
        <v>0545</v>
      </c>
      <c r="D902" s="50" t="s">
        <v>585</v>
      </c>
      <c r="E902" s="51" t="s">
        <v>586</v>
      </c>
      <c r="F902" s="57">
        <f>ROWS($F$2:F902)</f>
        <v>901</v>
      </c>
      <c r="G902" s="57" t="str">
        <f>IF(ISNUMBER(SEARCH('Position Build'!$N$6,Table1[[#This Row],[Series]])),Table1[[#This Row],[Helper1]],"")</f>
        <v/>
      </c>
      <c r="H902" s="57" t="str">
        <f>IFERROR(SMALL($G$2:$G$4870,ROWS($G$2:G902)),"")</f>
        <v/>
      </c>
    </row>
    <row r="903" spans="1:8" ht="15.75" thickBot="1" x14ac:dyDescent="0.3">
      <c r="A903" s="45" t="s">
        <v>542</v>
      </c>
      <c r="B903" s="46" t="str">
        <f>Table1[[#This Row],[Series]]&amp;Table1[[#This Row],[Competency Name]]</f>
        <v>0545DECISION SUPPORT</v>
      </c>
      <c r="C903" s="46" t="str">
        <f>IF(RIGHT(Table1[[#This Row],[Occupational Series]],5)="SECCM","SECCM",IF(OR(RIGHT(Table1[[#This Row],[Occupational Series]],1)="A",RIGHT(Table1[[#This Row],[Occupational Series]],1)="B",RIGHT(Table1[[#This Row],[Occupational Series]],1)="C"),"0301",RIGHT(Table1[[#This Row],[Occupational Series]],4)))</f>
        <v>0545</v>
      </c>
      <c r="D903" s="45" t="s">
        <v>791</v>
      </c>
      <c r="E903" s="45" t="s">
        <v>792</v>
      </c>
      <c r="F903" s="57">
        <f>ROWS($F$2:F903)</f>
        <v>902</v>
      </c>
      <c r="G903" s="57" t="str">
        <f>IF(ISNUMBER(SEARCH('Position Build'!$N$6,Table1[[#This Row],[Series]])),Table1[[#This Row],[Helper1]],"")</f>
        <v/>
      </c>
      <c r="H903" s="57" t="str">
        <f>IFERROR(SMALL($G$2:$G$4870,ROWS($G$2:G903)),"")</f>
        <v/>
      </c>
    </row>
    <row r="904" spans="1:8" ht="15.75" thickBot="1" x14ac:dyDescent="0.3">
      <c r="A904" s="45" t="s">
        <v>542</v>
      </c>
      <c r="B904" s="46" t="str">
        <f>Table1[[#This Row],[Series]]&amp;Table1[[#This Row],[Competency Name]]</f>
        <v>0545PAYROLL CONCEPTS, POLICIES, AND PRINCIPLES</v>
      </c>
      <c r="C904" s="46" t="str">
        <f>IF(RIGHT(Table1[[#This Row],[Occupational Series]],5)="SECCM","SECCM",IF(OR(RIGHT(Table1[[#This Row],[Occupational Series]],1)="A",RIGHT(Table1[[#This Row],[Occupational Series]],1)="B",RIGHT(Table1[[#This Row],[Occupational Series]],1)="C"),"0301",RIGHT(Table1[[#This Row],[Occupational Series]],4)))</f>
        <v>0545</v>
      </c>
      <c r="D904" s="45" t="s">
        <v>797</v>
      </c>
      <c r="E904" s="45" t="s">
        <v>798</v>
      </c>
      <c r="F904" s="57">
        <f>ROWS($F$2:F904)</f>
        <v>903</v>
      </c>
      <c r="G904" s="57" t="str">
        <f>IF(ISNUMBER(SEARCH('Position Build'!$N$6,Table1[[#This Row],[Series]])),Table1[[#This Row],[Helper1]],"")</f>
        <v/>
      </c>
      <c r="H904" s="57" t="str">
        <f>IFERROR(SMALL($G$2:$G$4870,ROWS($G$2:G904)),"")</f>
        <v/>
      </c>
    </row>
    <row r="905" spans="1:8" ht="15.75" thickBot="1" x14ac:dyDescent="0.3">
      <c r="A905" s="45" t="s">
        <v>542</v>
      </c>
      <c r="B905" s="46" t="str">
        <f>Table1[[#This Row],[Series]]&amp;Table1[[#This Row],[Competency Name]]</f>
        <v>0545FUNDAMENTALS AND OPERATIONS OF MILITARY PAY</v>
      </c>
      <c r="C905" s="46" t="str">
        <f>IF(RIGHT(Table1[[#This Row],[Occupational Series]],5)="SECCM","SECCM",IF(OR(RIGHT(Table1[[#This Row],[Occupational Series]],1)="A",RIGHT(Table1[[#This Row],[Occupational Series]],1)="B",RIGHT(Table1[[#This Row],[Occupational Series]],1)="C"),"0301",RIGHT(Table1[[#This Row],[Occupational Series]],4)))</f>
        <v>0545</v>
      </c>
      <c r="D905" s="45" t="s">
        <v>799</v>
      </c>
      <c r="E905" s="45" t="s">
        <v>796</v>
      </c>
      <c r="F905" s="57">
        <f>ROWS($F$2:F905)</f>
        <v>904</v>
      </c>
      <c r="G905" s="57" t="str">
        <f>IF(ISNUMBER(SEARCH('Position Build'!$N$6,Table1[[#This Row],[Series]])),Table1[[#This Row],[Helper1]],"")</f>
        <v/>
      </c>
      <c r="H905" s="57" t="str">
        <f>IFERROR(SMALL($G$2:$G$4870,ROWS($G$2:G905)),"")</f>
        <v/>
      </c>
    </row>
    <row r="906" spans="1:8" ht="26.25" thickBot="1" x14ac:dyDescent="0.3">
      <c r="A906" s="50" t="s">
        <v>343</v>
      </c>
      <c r="B906" s="46" t="str">
        <f>Table1[[#This Row],[Series]]&amp;Table1[[#This Row],[Competency Name]]</f>
        <v>0560INFORMATION MANAGEMENT</v>
      </c>
      <c r="C906" s="46" t="str">
        <f>IF(RIGHT(Table1[[#This Row],[Occupational Series]],5)="SECCM","SECCM",IF(OR(RIGHT(Table1[[#This Row],[Occupational Series]],1)="A",RIGHT(Table1[[#This Row],[Occupational Series]],1)="B",RIGHT(Table1[[#This Row],[Occupational Series]],1)="C"),"0301",RIGHT(Table1[[#This Row],[Occupational Series]],4)))</f>
        <v>0560</v>
      </c>
      <c r="D906" s="50" t="s">
        <v>311</v>
      </c>
      <c r="E906" s="51" t="s">
        <v>312</v>
      </c>
      <c r="F906" s="57">
        <f>ROWS($F$2:F906)</f>
        <v>905</v>
      </c>
      <c r="G906" s="57" t="str">
        <f>IF(ISNUMBER(SEARCH('Position Build'!$N$6,Table1[[#This Row],[Series]])),Table1[[#This Row],[Helper1]],"")</f>
        <v/>
      </c>
      <c r="H906" s="57" t="str">
        <f>IFERROR(SMALL($G$2:$G$4870,ROWS($G$2:G906)),"")</f>
        <v/>
      </c>
    </row>
    <row r="907" spans="1:8" ht="15.75" thickBot="1" x14ac:dyDescent="0.3">
      <c r="A907" s="45" t="s">
        <v>343</v>
      </c>
      <c r="B907" s="46" t="str">
        <f>Table1[[#This Row],[Series]]&amp;Table1[[#This Row],[Competency Name]]</f>
        <v>0560REASONING</v>
      </c>
      <c r="C907" s="46" t="str">
        <f>IF(RIGHT(Table1[[#This Row],[Occupational Series]],5)="SECCM","SECCM",IF(OR(RIGHT(Table1[[#This Row],[Occupational Series]],1)="A",RIGHT(Table1[[#This Row],[Occupational Series]],1)="B",RIGHT(Table1[[#This Row],[Occupational Series]],1)="C"),"0301",RIGHT(Table1[[#This Row],[Occupational Series]],4)))</f>
        <v>0560</v>
      </c>
      <c r="D907" s="45" t="s">
        <v>375</v>
      </c>
      <c r="E907" s="45" t="s">
        <v>376</v>
      </c>
      <c r="F907" s="57">
        <f>ROWS($F$2:F907)</f>
        <v>906</v>
      </c>
      <c r="G907" s="57" t="str">
        <f>IF(ISNUMBER(SEARCH('Position Build'!$N$6,Table1[[#This Row],[Series]])),Table1[[#This Row],[Helper1]],"")</f>
        <v/>
      </c>
      <c r="H907" s="57" t="str">
        <f>IFERROR(SMALL($G$2:$G$4870,ROWS($G$2:G907)),"")</f>
        <v/>
      </c>
    </row>
    <row r="908" spans="1:8" ht="15.75" thickBot="1" x14ac:dyDescent="0.3">
      <c r="A908" s="45" t="s">
        <v>343</v>
      </c>
      <c r="B908" s="46" t="str">
        <f>Table1[[#This Row],[Series]]&amp;Table1[[#This Row],[Competency Name]]</f>
        <v>0560CUSTOMER SERVICE</v>
      </c>
      <c r="C908" s="46" t="str">
        <f>IF(RIGHT(Table1[[#This Row],[Occupational Series]],5)="SECCM","SECCM",IF(OR(RIGHT(Table1[[#This Row],[Occupational Series]],1)="A",RIGHT(Table1[[#This Row],[Occupational Series]],1)="B",RIGHT(Table1[[#This Row],[Occupational Series]],1)="C"),"0301",RIGHT(Table1[[#This Row],[Occupational Series]],4)))</f>
        <v>0560</v>
      </c>
      <c r="D908" s="45" t="s">
        <v>418</v>
      </c>
      <c r="E908" s="45" t="s">
        <v>419</v>
      </c>
      <c r="F908" s="57">
        <f>ROWS($F$2:F908)</f>
        <v>907</v>
      </c>
      <c r="G908" s="57" t="str">
        <f>IF(ISNUMBER(SEARCH('Position Build'!$N$6,Table1[[#This Row],[Series]])),Table1[[#This Row],[Helper1]],"")</f>
        <v/>
      </c>
      <c r="H908" s="57" t="str">
        <f>IFERROR(SMALL($G$2:$G$4870,ROWS($G$2:G908)),"")</f>
        <v/>
      </c>
    </row>
    <row r="909" spans="1:8" ht="26.25" thickBot="1" x14ac:dyDescent="0.3">
      <c r="A909" s="50" t="s">
        <v>343</v>
      </c>
      <c r="B909" s="46" t="str">
        <f>Table1[[#This Row],[Series]]&amp;Table1[[#This Row],[Competency Name]]</f>
        <v>0560COMPUTER LITERACY</v>
      </c>
      <c r="C909" s="46" t="str">
        <f>IF(RIGHT(Table1[[#This Row],[Occupational Series]],5)="SECCM","SECCM",IF(OR(RIGHT(Table1[[#This Row],[Occupational Series]],1)="A",RIGHT(Table1[[#This Row],[Occupational Series]],1)="B",RIGHT(Table1[[#This Row],[Occupational Series]],1)="C"),"0301",RIGHT(Table1[[#This Row],[Occupational Series]],4)))</f>
        <v>0560</v>
      </c>
      <c r="D909" s="50" t="s">
        <v>456</v>
      </c>
      <c r="E909" s="51" t="s">
        <v>457</v>
      </c>
      <c r="F909" s="57">
        <f>ROWS($F$2:F909)</f>
        <v>908</v>
      </c>
      <c r="G909" s="57" t="str">
        <f>IF(ISNUMBER(SEARCH('Position Build'!$N$6,Table1[[#This Row],[Series]])),Table1[[#This Row],[Helper1]],"")</f>
        <v/>
      </c>
      <c r="H909" s="57" t="str">
        <f>IFERROR(SMALL($G$2:$G$4870,ROWS($G$2:G909)),"")</f>
        <v/>
      </c>
    </row>
    <row r="910" spans="1:8" ht="15.75" thickBot="1" x14ac:dyDescent="0.3">
      <c r="A910" s="45" t="s">
        <v>343</v>
      </c>
      <c r="B910" s="46" t="str">
        <f>Table1[[#This Row],[Series]]&amp;Table1[[#This Row],[Competency Name]]</f>
        <v>0560PARTNERING</v>
      </c>
      <c r="C910" s="46" t="str">
        <f>IF(RIGHT(Table1[[#This Row],[Occupational Series]],5)="SECCM","SECCM",IF(OR(RIGHT(Table1[[#This Row],[Occupational Series]],1)="A",RIGHT(Table1[[#This Row],[Occupational Series]],1)="B",RIGHT(Table1[[#This Row],[Occupational Series]],1)="C"),"0301",RIGHT(Table1[[#This Row],[Occupational Series]],4)))</f>
        <v>0560</v>
      </c>
      <c r="D910" s="45" t="s">
        <v>491</v>
      </c>
      <c r="E910" s="45" t="s">
        <v>492</v>
      </c>
      <c r="F910" s="57">
        <f>ROWS($F$2:F910)</f>
        <v>909</v>
      </c>
      <c r="G910" s="57" t="str">
        <f>IF(ISNUMBER(SEARCH('Position Build'!$N$6,Table1[[#This Row],[Series]])),Table1[[#This Row],[Helper1]],"")</f>
        <v/>
      </c>
      <c r="H910" s="57" t="str">
        <f>IFERROR(SMALL($G$2:$G$4870,ROWS($G$2:G910)),"")</f>
        <v/>
      </c>
    </row>
    <row r="911" spans="1:8" ht="39" thickBot="1" x14ac:dyDescent="0.3">
      <c r="A911" s="50" t="s">
        <v>343</v>
      </c>
      <c r="B911" s="46" t="str">
        <f>Table1[[#This Row],[Series]]&amp;Table1[[#This Row],[Competency Name]]</f>
        <v>0560WRITTEN COMMUNICATION</v>
      </c>
      <c r="C911" s="46" t="str">
        <f>IF(RIGHT(Table1[[#This Row],[Occupational Series]],5)="SECCM","SECCM",IF(OR(RIGHT(Table1[[#This Row],[Occupational Series]],1)="A",RIGHT(Table1[[#This Row],[Occupational Series]],1)="B",RIGHT(Table1[[#This Row],[Occupational Series]],1)="C"),"0301",RIGHT(Table1[[#This Row],[Occupational Series]],4)))</f>
        <v>0560</v>
      </c>
      <c r="D911" s="50" t="s">
        <v>507</v>
      </c>
      <c r="E911" s="51" t="s">
        <v>508</v>
      </c>
      <c r="F911" s="57">
        <f>ROWS($F$2:F911)</f>
        <v>910</v>
      </c>
      <c r="G911" s="57" t="str">
        <f>IF(ISNUMBER(SEARCH('Position Build'!$N$6,Table1[[#This Row],[Series]])),Table1[[#This Row],[Helper1]],"")</f>
        <v/>
      </c>
      <c r="H911" s="57" t="str">
        <f>IFERROR(SMALL($G$2:$G$4870,ROWS($G$2:G911)),"")</f>
        <v/>
      </c>
    </row>
    <row r="912" spans="1:8" ht="39" thickBot="1" x14ac:dyDescent="0.3">
      <c r="A912" s="50" t="s">
        <v>343</v>
      </c>
      <c r="B912" s="46" t="str">
        <f>Table1[[#This Row],[Series]]&amp;Table1[[#This Row],[Competency Name]]</f>
        <v>0560ORAL COMMUNICATION</v>
      </c>
      <c r="C912" s="46" t="str">
        <f>IF(RIGHT(Table1[[#This Row],[Occupational Series]],5)="SECCM","SECCM",IF(OR(RIGHT(Table1[[#This Row],[Occupational Series]],1)="A",RIGHT(Table1[[#This Row],[Occupational Series]],1)="B",RIGHT(Table1[[#This Row],[Occupational Series]],1)="C"),"0301",RIGHT(Table1[[#This Row],[Occupational Series]],4)))</f>
        <v>0560</v>
      </c>
      <c r="D912" s="50" t="s">
        <v>537</v>
      </c>
      <c r="E912" s="51" t="s">
        <v>538</v>
      </c>
      <c r="F912" s="57">
        <f>ROWS($F$2:F912)</f>
        <v>911</v>
      </c>
      <c r="G912" s="57" t="str">
        <f>IF(ISNUMBER(SEARCH('Position Build'!$N$6,Table1[[#This Row],[Series]])),Table1[[#This Row],[Helper1]],"")</f>
        <v/>
      </c>
      <c r="H912" s="57" t="str">
        <f>IFERROR(SMALL($G$2:$G$4870,ROWS($G$2:G912)),"")</f>
        <v/>
      </c>
    </row>
    <row r="913" spans="1:8" ht="15.75" thickBot="1" x14ac:dyDescent="0.3">
      <c r="A913" s="45" t="s">
        <v>343</v>
      </c>
      <c r="B913" s="46" t="str">
        <f>Table1[[#This Row],[Series]]&amp;Table1[[#This Row],[Competency Name]]</f>
        <v>0560FINANCIAL MANAGEMENT SYSTEMS</v>
      </c>
      <c r="C913" s="46" t="str">
        <f>IF(RIGHT(Table1[[#This Row],[Occupational Series]],5)="SECCM","SECCM",IF(OR(RIGHT(Table1[[#This Row],[Occupational Series]],1)="A",RIGHT(Table1[[#This Row],[Occupational Series]],1)="B",RIGHT(Table1[[#This Row],[Occupational Series]],1)="C"),"0301",RIGHT(Table1[[#This Row],[Occupational Series]],4)))</f>
        <v>0560</v>
      </c>
      <c r="D913" s="45" t="s">
        <v>565</v>
      </c>
      <c r="E913" s="45" t="s">
        <v>566</v>
      </c>
      <c r="F913" s="57">
        <f>ROWS($F$2:F913)</f>
        <v>912</v>
      </c>
      <c r="G913" s="57" t="str">
        <f>IF(ISNUMBER(SEARCH('Position Build'!$N$6,Table1[[#This Row],[Series]])),Table1[[#This Row],[Helper1]],"")</f>
        <v/>
      </c>
      <c r="H913" s="57" t="str">
        <f>IFERROR(SMALL($G$2:$G$4870,ROWS($G$2:G913)),"")</f>
        <v/>
      </c>
    </row>
    <row r="914" spans="1:8" ht="39" thickBot="1" x14ac:dyDescent="0.3">
      <c r="A914" s="50" t="s">
        <v>343</v>
      </c>
      <c r="B914" s="46" t="str">
        <f>Table1[[#This Row],[Series]]&amp;Table1[[#This Row],[Competency Name]]</f>
        <v>0560FINANCIAL STEWARDSHIP</v>
      </c>
      <c r="C914" s="46" t="str">
        <f>IF(RIGHT(Table1[[#This Row],[Occupational Series]],5)="SECCM","SECCM",IF(OR(RIGHT(Table1[[#This Row],[Occupational Series]],1)="A",RIGHT(Table1[[#This Row],[Occupational Series]],1)="B",RIGHT(Table1[[#This Row],[Occupational Series]],1)="C"),"0301",RIGHT(Table1[[#This Row],[Occupational Series]],4)))</f>
        <v>0560</v>
      </c>
      <c r="D914" s="50" t="s">
        <v>567</v>
      </c>
      <c r="E914" s="51" t="s">
        <v>568</v>
      </c>
      <c r="F914" s="57">
        <f>ROWS($F$2:F914)</f>
        <v>913</v>
      </c>
      <c r="G914" s="57" t="str">
        <f>IF(ISNUMBER(SEARCH('Position Build'!$N$6,Table1[[#This Row],[Series]])),Table1[[#This Row],[Helper1]],"")</f>
        <v/>
      </c>
      <c r="H914" s="57" t="str">
        <f>IFERROR(SMALL($G$2:$G$4870,ROWS($G$2:G914)),"")</f>
        <v/>
      </c>
    </row>
    <row r="915" spans="1:8" ht="64.5" thickBot="1" x14ac:dyDescent="0.3">
      <c r="A915" s="50" t="s">
        <v>343</v>
      </c>
      <c r="B915" s="46" t="str">
        <f>Table1[[#This Row],[Series]]&amp;Table1[[#This Row],[Competency Name]]</f>
        <v>0560ACCOUNTABILITY</v>
      </c>
      <c r="C915" s="46" t="str">
        <f>IF(RIGHT(Table1[[#This Row],[Occupational Series]],5)="SECCM","SECCM",IF(OR(RIGHT(Table1[[#This Row],[Occupational Series]],1)="A",RIGHT(Table1[[#This Row],[Occupational Series]],1)="B",RIGHT(Table1[[#This Row],[Occupational Series]],1)="C"),"0301",RIGHT(Table1[[#This Row],[Occupational Series]],4)))</f>
        <v>0560</v>
      </c>
      <c r="D915" s="50" t="s">
        <v>579</v>
      </c>
      <c r="E915" s="51" t="s">
        <v>580</v>
      </c>
      <c r="F915" s="57">
        <f>ROWS($F$2:F915)</f>
        <v>914</v>
      </c>
      <c r="G915" s="57" t="str">
        <f>IF(ISNUMBER(SEARCH('Position Build'!$N$6,Table1[[#This Row],[Series]])),Table1[[#This Row],[Helper1]],"")</f>
        <v/>
      </c>
      <c r="H915" s="57" t="str">
        <f>IFERROR(SMALL($G$2:$G$4870,ROWS($G$2:G915)),"")</f>
        <v/>
      </c>
    </row>
    <row r="916" spans="1:8" ht="39" thickBot="1" x14ac:dyDescent="0.3">
      <c r="A916" s="50" t="s">
        <v>343</v>
      </c>
      <c r="B916" s="46" t="str">
        <f>Table1[[#This Row],[Series]]&amp;Table1[[#This Row],[Competency Name]]</f>
        <v>0560DEVELOPING OTHERS</v>
      </c>
      <c r="C916" s="46" t="str">
        <f>IF(RIGHT(Table1[[#This Row],[Occupational Series]],5)="SECCM","SECCM",IF(OR(RIGHT(Table1[[#This Row],[Occupational Series]],1)="A",RIGHT(Table1[[#This Row],[Occupational Series]],1)="B",RIGHT(Table1[[#This Row],[Occupational Series]],1)="C"),"0301",RIGHT(Table1[[#This Row],[Occupational Series]],4)))</f>
        <v>0560</v>
      </c>
      <c r="D916" s="50" t="s">
        <v>585</v>
      </c>
      <c r="E916" s="51" t="s">
        <v>586</v>
      </c>
      <c r="F916" s="57">
        <f>ROWS($F$2:F916)</f>
        <v>915</v>
      </c>
      <c r="G916" s="57" t="str">
        <f>IF(ISNUMBER(SEARCH('Position Build'!$N$6,Table1[[#This Row],[Series]])),Table1[[#This Row],[Helper1]],"")</f>
        <v/>
      </c>
      <c r="H916" s="57" t="str">
        <f>IFERROR(SMALL($G$2:$G$4870,ROWS($G$2:G916)),"")</f>
        <v/>
      </c>
    </row>
    <row r="917" spans="1:8" ht="51.75" thickBot="1" x14ac:dyDescent="0.3">
      <c r="A917" s="50" t="s">
        <v>343</v>
      </c>
      <c r="B917" s="46" t="str">
        <f>Table1[[#This Row],[Series]]&amp;Table1[[#This Row],[Competency Name]]</f>
        <v>0560PROBLEM SOLVING</v>
      </c>
      <c r="C917" s="46" t="str">
        <f>IF(RIGHT(Table1[[#This Row],[Occupational Series]],5)="SECCM","SECCM",IF(OR(RIGHT(Table1[[#This Row],[Occupational Series]],1)="A",RIGHT(Table1[[#This Row],[Occupational Series]],1)="B",RIGHT(Table1[[#This Row],[Occupational Series]],1)="C"),"0301",RIGHT(Table1[[#This Row],[Occupational Series]],4)))</f>
        <v>0560</v>
      </c>
      <c r="D917" s="50" t="s">
        <v>596</v>
      </c>
      <c r="E917" s="51" t="s">
        <v>597</v>
      </c>
      <c r="F917" s="57">
        <f>ROWS($F$2:F917)</f>
        <v>916</v>
      </c>
      <c r="G917" s="57" t="str">
        <f>IF(ISNUMBER(SEARCH('Position Build'!$N$6,Table1[[#This Row],[Series]])),Table1[[#This Row],[Helper1]],"")</f>
        <v/>
      </c>
      <c r="H917" s="57" t="str">
        <f>IFERROR(SMALL($G$2:$G$4870,ROWS($G$2:G917)),"")</f>
        <v/>
      </c>
    </row>
    <row r="918" spans="1:8" ht="15.75" thickBot="1" x14ac:dyDescent="0.3">
      <c r="A918" s="45" t="s">
        <v>343</v>
      </c>
      <c r="B918" s="46" t="str">
        <f>Table1[[#This Row],[Series]]&amp;Table1[[#This Row],[Competency Name]]</f>
        <v>0560BUDGET CONCEPTS, POLICIES, AND PRINCIPLES</v>
      </c>
      <c r="C918" s="46" t="str">
        <f>IF(RIGHT(Table1[[#This Row],[Occupational Series]],5)="SECCM","SECCM",IF(OR(RIGHT(Table1[[#This Row],[Occupational Series]],1)="A",RIGHT(Table1[[#This Row],[Occupational Series]],1)="B",RIGHT(Table1[[#This Row],[Occupational Series]],1)="C"),"0301",RIGHT(Table1[[#This Row],[Occupational Series]],4)))</f>
        <v>0560</v>
      </c>
      <c r="D918" s="45" t="s">
        <v>789</v>
      </c>
      <c r="E918" s="45" t="s">
        <v>790</v>
      </c>
      <c r="F918" s="57">
        <f>ROWS($F$2:F918)</f>
        <v>917</v>
      </c>
      <c r="G918" s="57" t="str">
        <f>IF(ISNUMBER(SEARCH('Position Build'!$N$6,Table1[[#This Row],[Series]])),Table1[[#This Row],[Helper1]],"")</f>
        <v/>
      </c>
      <c r="H918" s="57" t="str">
        <f>IFERROR(SMALL($G$2:$G$4870,ROWS($G$2:G918)),"")</f>
        <v/>
      </c>
    </row>
    <row r="919" spans="1:8" ht="15.75" thickBot="1" x14ac:dyDescent="0.3">
      <c r="A919" s="45" t="s">
        <v>343</v>
      </c>
      <c r="B919" s="46" t="str">
        <f>Table1[[#This Row],[Series]]&amp;Table1[[#This Row],[Competency Name]]</f>
        <v>0560DECISION SUPPORT</v>
      </c>
      <c r="C919" s="46" t="str">
        <f>IF(RIGHT(Table1[[#This Row],[Occupational Series]],5)="SECCM","SECCM",IF(OR(RIGHT(Table1[[#This Row],[Occupational Series]],1)="A",RIGHT(Table1[[#This Row],[Occupational Series]],1)="B",RIGHT(Table1[[#This Row],[Occupational Series]],1)="C"),"0301",RIGHT(Table1[[#This Row],[Occupational Series]],4)))</f>
        <v>0560</v>
      </c>
      <c r="D919" s="45" t="s">
        <v>791</v>
      </c>
      <c r="E919" s="45" t="s">
        <v>792</v>
      </c>
      <c r="F919" s="57">
        <f>ROWS($F$2:F919)</f>
        <v>918</v>
      </c>
      <c r="G919" s="57" t="str">
        <f>IF(ISNUMBER(SEARCH('Position Build'!$N$6,Table1[[#This Row],[Series]])),Table1[[#This Row],[Helper1]],"")</f>
        <v/>
      </c>
      <c r="H919" s="57" t="str">
        <f>IFERROR(SMALL($G$2:$G$4870,ROWS($G$2:G919)),"")</f>
        <v/>
      </c>
    </row>
    <row r="920" spans="1:8" ht="26.25" thickBot="1" x14ac:dyDescent="0.3">
      <c r="A920" s="50" t="s">
        <v>343</v>
      </c>
      <c r="B920" s="46" t="str">
        <f>Table1[[#This Row],[Series]]&amp;Table1[[#This Row],[Competency Name]]</f>
        <v>0560FINANCIAL MANAGEMENT ANALYSIS</v>
      </c>
      <c r="C920" s="46" t="str">
        <f>IF(RIGHT(Table1[[#This Row],[Occupational Series]],5)="SECCM","SECCM",IF(OR(RIGHT(Table1[[#This Row],[Occupational Series]],1)="A",RIGHT(Table1[[#This Row],[Occupational Series]],1)="B",RIGHT(Table1[[#This Row],[Occupational Series]],1)="C"),"0301",RIGHT(Table1[[#This Row],[Occupational Series]],4)))</f>
        <v>0560</v>
      </c>
      <c r="D920" s="50" t="s">
        <v>822</v>
      </c>
      <c r="E920" s="51" t="s">
        <v>823</v>
      </c>
      <c r="F920" s="57">
        <f>ROWS($F$2:F920)</f>
        <v>919</v>
      </c>
      <c r="G920" s="57" t="str">
        <f>IF(ISNUMBER(SEARCH('Position Build'!$N$6,Table1[[#This Row],[Series]])),Table1[[#This Row],[Helper1]],"")</f>
        <v/>
      </c>
      <c r="H920" s="57" t="str">
        <f>IFERROR(SMALL($G$2:$G$4870,ROWS($G$2:G920)),"")</f>
        <v/>
      </c>
    </row>
    <row r="921" spans="1:8" ht="15.75" thickBot="1" x14ac:dyDescent="0.3">
      <c r="A921" s="45" t="s">
        <v>343</v>
      </c>
      <c r="B921" s="46" t="str">
        <f>Table1[[#This Row],[Series]]&amp;Table1[[#This Row],[Competency Name]]</f>
        <v>0560FINANCIAL REPORTING</v>
      </c>
      <c r="C921" s="46" t="str">
        <f>IF(RIGHT(Table1[[#This Row],[Occupational Series]],5)="SECCM","SECCM",IF(OR(RIGHT(Table1[[#This Row],[Occupational Series]],1)="A",RIGHT(Table1[[#This Row],[Occupational Series]],1)="B",RIGHT(Table1[[#This Row],[Occupational Series]],1)="C"),"0301",RIGHT(Table1[[#This Row],[Occupational Series]],4)))</f>
        <v>0560</v>
      </c>
      <c r="D921" s="45" t="s">
        <v>824</v>
      </c>
      <c r="E921" s="45" t="s">
        <v>825</v>
      </c>
      <c r="F921" s="57">
        <f>ROWS($F$2:F921)</f>
        <v>920</v>
      </c>
      <c r="G921" s="57" t="str">
        <f>IF(ISNUMBER(SEARCH('Position Build'!$N$6,Table1[[#This Row],[Series]])),Table1[[#This Row],[Helper1]],"")</f>
        <v/>
      </c>
      <c r="H921" s="57" t="str">
        <f>IFERROR(SMALL($G$2:$G$4870,ROWS($G$2:G921)),"")</f>
        <v/>
      </c>
    </row>
    <row r="922" spans="1:8" ht="15.75" thickBot="1" x14ac:dyDescent="0.3">
      <c r="A922" s="45" t="s">
        <v>343</v>
      </c>
      <c r="B922" s="46" t="str">
        <f>Table1[[#This Row],[Series]]&amp;Table1[[#This Row],[Competency Name]]</f>
        <v>0560BUDGET EXECUTION</v>
      </c>
      <c r="C922" s="46" t="str">
        <f>IF(RIGHT(Table1[[#This Row],[Occupational Series]],5)="SECCM","SECCM",IF(OR(RIGHT(Table1[[#This Row],[Occupational Series]],1)="A",RIGHT(Table1[[#This Row],[Occupational Series]],1)="B",RIGHT(Table1[[#This Row],[Occupational Series]],1)="C"),"0301",RIGHT(Table1[[#This Row],[Occupational Series]],4)))</f>
        <v>0560</v>
      </c>
      <c r="D922" s="45" t="s">
        <v>1335</v>
      </c>
      <c r="E922" s="45" t="s">
        <v>1336</v>
      </c>
      <c r="F922" s="57">
        <f>ROWS($F$2:F922)</f>
        <v>921</v>
      </c>
      <c r="G922" s="57" t="str">
        <f>IF(ISNUMBER(SEARCH('Position Build'!$N$6,Table1[[#This Row],[Series]])),Table1[[#This Row],[Helper1]],"")</f>
        <v/>
      </c>
      <c r="H922" s="57" t="str">
        <f>IFERROR(SMALL($G$2:$G$4870,ROWS($G$2:G922)),"")</f>
        <v/>
      </c>
    </row>
    <row r="923" spans="1:8" ht="15.75" thickBot="1" x14ac:dyDescent="0.3">
      <c r="A923" s="45" t="s">
        <v>343</v>
      </c>
      <c r="B923" s="46" t="str">
        <f>Table1[[#This Row],[Series]]&amp;Table1[[#This Row],[Competency Name]]</f>
        <v>0560BUDGET FORMULATION, JUSTIFICATION AND PRESENTATION</v>
      </c>
      <c r="C923" s="46" t="str">
        <f>IF(RIGHT(Table1[[#This Row],[Occupational Series]],5)="SECCM","SECCM",IF(OR(RIGHT(Table1[[#This Row],[Occupational Series]],1)="A",RIGHT(Table1[[#This Row],[Occupational Series]],1)="B",RIGHT(Table1[[#This Row],[Occupational Series]],1)="C"),"0301",RIGHT(Table1[[#This Row],[Occupational Series]],4)))</f>
        <v>0560</v>
      </c>
      <c r="D923" s="45" t="s">
        <v>1337</v>
      </c>
      <c r="E923" s="45" t="s">
        <v>1338</v>
      </c>
      <c r="F923" s="57">
        <f>ROWS($F$2:F923)</f>
        <v>922</v>
      </c>
      <c r="G923" s="57" t="str">
        <f>IF(ISNUMBER(SEARCH('Position Build'!$N$6,Table1[[#This Row],[Series]])),Table1[[#This Row],[Helper1]],"")</f>
        <v/>
      </c>
      <c r="H923" s="57" t="str">
        <f>IFERROR(SMALL($G$2:$G$4870,ROWS($G$2:G923)),"")</f>
        <v/>
      </c>
    </row>
    <row r="924" spans="1:8" ht="39" thickBot="1" x14ac:dyDescent="0.3">
      <c r="A924" s="50" t="s">
        <v>544</v>
      </c>
      <c r="B924" s="46" t="str">
        <f>Table1[[#This Row],[Series]]&amp;Table1[[#This Row],[Competency Name]]</f>
        <v>0561ORAL COMMUNICATION</v>
      </c>
      <c r="C924" s="46" t="str">
        <f>IF(RIGHT(Table1[[#This Row],[Occupational Series]],5)="SECCM","SECCM",IF(OR(RIGHT(Table1[[#This Row],[Occupational Series]],1)="A",RIGHT(Table1[[#This Row],[Occupational Series]],1)="B",RIGHT(Table1[[#This Row],[Occupational Series]],1)="C"),"0301",RIGHT(Table1[[#This Row],[Occupational Series]],4)))</f>
        <v>0561</v>
      </c>
      <c r="D924" s="50" t="s">
        <v>537</v>
      </c>
      <c r="E924" s="51" t="s">
        <v>538</v>
      </c>
      <c r="F924" s="57">
        <f>ROWS($F$2:F924)</f>
        <v>923</v>
      </c>
      <c r="G924" s="57" t="str">
        <f>IF(ISNUMBER(SEARCH('Position Build'!$N$6,Table1[[#This Row],[Series]])),Table1[[#This Row],[Helper1]],"")</f>
        <v/>
      </c>
      <c r="H924" s="57" t="str">
        <f>IFERROR(SMALL($G$2:$G$4870,ROWS($G$2:G924)),"")</f>
        <v/>
      </c>
    </row>
    <row r="925" spans="1:8" ht="15.75" thickBot="1" x14ac:dyDescent="0.3">
      <c r="A925" s="45" t="s">
        <v>544</v>
      </c>
      <c r="B925" s="46" t="str">
        <f>Table1[[#This Row],[Series]]&amp;Table1[[#This Row],[Competency Name]]</f>
        <v>0561FINANCIAL MANAGEMENT SYSTEMS</v>
      </c>
      <c r="C925" s="46" t="str">
        <f>IF(RIGHT(Table1[[#This Row],[Occupational Series]],5)="SECCM","SECCM",IF(OR(RIGHT(Table1[[#This Row],[Occupational Series]],1)="A",RIGHT(Table1[[#This Row],[Occupational Series]],1)="B",RIGHT(Table1[[#This Row],[Occupational Series]],1)="C"),"0301",RIGHT(Table1[[#This Row],[Occupational Series]],4)))</f>
        <v>0561</v>
      </c>
      <c r="D925" s="45" t="s">
        <v>565</v>
      </c>
      <c r="E925" s="45" t="s">
        <v>566</v>
      </c>
      <c r="F925" s="57">
        <f>ROWS($F$2:F925)</f>
        <v>924</v>
      </c>
      <c r="G925" s="57" t="str">
        <f>IF(ISNUMBER(SEARCH('Position Build'!$N$6,Table1[[#This Row],[Series]])),Table1[[#This Row],[Helper1]],"")</f>
        <v/>
      </c>
      <c r="H925" s="57" t="str">
        <f>IFERROR(SMALL($G$2:$G$4870,ROWS($G$2:G925)),"")</f>
        <v/>
      </c>
    </row>
    <row r="926" spans="1:8" ht="39" thickBot="1" x14ac:dyDescent="0.3">
      <c r="A926" s="50" t="s">
        <v>544</v>
      </c>
      <c r="B926" s="46" t="str">
        <f>Table1[[#This Row],[Series]]&amp;Table1[[#This Row],[Competency Name]]</f>
        <v>0561FINANCIAL STEWARDSHIP</v>
      </c>
      <c r="C926" s="46" t="str">
        <f>IF(RIGHT(Table1[[#This Row],[Occupational Series]],5)="SECCM","SECCM",IF(OR(RIGHT(Table1[[#This Row],[Occupational Series]],1)="A",RIGHT(Table1[[#This Row],[Occupational Series]],1)="B",RIGHT(Table1[[#This Row],[Occupational Series]],1)="C"),"0301",RIGHT(Table1[[#This Row],[Occupational Series]],4)))</f>
        <v>0561</v>
      </c>
      <c r="D926" s="50" t="s">
        <v>567</v>
      </c>
      <c r="E926" s="51" t="s">
        <v>568</v>
      </c>
      <c r="F926" s="57">
        <f>ROWS($F$2:F926)</f>
        <v>925</v>
      </c>
      <c r="G926" s="57" t="str">
        <f>IF(ISNUMBER(SEARCH('Position Build'!$N$6,Table1[[#This Row],[Series]])),Table1[[#This Row],[Helper1]],"")</f>
        <v/>
      </c>
      <c r="H926" s="57" t="str">
        <f>IFERROR(SMALL($G$2:$G$4870,ROWS($G$2:G926)),"")</f>
        <v/>
      </c>
    </row>
    <row r="927" spans="1:8" ht="15.75" thickBot="1" x14ac:dyDescent="0.3">
      <c r="A927" s="45" t="s">
        <v>544</v>
      </c>
      <c r="B927" s="46" t="str">
        <f>Table1[[#This Row],[Series]]&amp;Table1[[#This Row],[Competency Name]]</f>
        <v>0561BUDGET CONCEPTS, POLICIES, AND PRINCIPLES</v>
      </c>
      <c r="C927" s="46" t="str">
        <f>IF(RIGHT(Table1[[#This Row],[Occupational Series]],5)="SECCM","SECCM",IF(OR(RIGHT(Table1[[#This Row],[Occupational Series]],1)="A",RIGHT(Table1[[#This Row],[Occupational Series]],1)="B",RIGHT(Table1[[#This Row],[Occupational Series]],1)="C"),"0301",RIGHT(Table1[[#This Row],[Occupational Series]],4)))</f>
        <v>0561</v>
      </c>
      <c r="D927" s="45" t="s">
        <v>789</v>
      </c>
      <c r="E927" s="45" t="s">
        <v>790</v>
      </c>
      <c r="F927" s="57">
        <f>ROWS($F$2:F927)</f>
        <v>926</v>
      </c>
      <c r="G927" s="57" t="str">
        <f>IF(ISNUMBER(SEARCH('Position Build'!$N$6,Table1[[#This Row],[Series]])),Table1[[#This Row],[Helper1]],"")</f>
        <v/>
      </c>
      <c r="H927" s="57" t="str">
        <f>IFERROR(SMALL($G$2:$G$4870,ROWS($G$2:G927)),"")</f>
        <v/>
      </c>
    </row>
    <row r="928" spans="1:8" ht="15.75" thickBot="1" x14ac:dyDescent="0.3">
      <c r="A928" s="45" t="s">
        <v>544</v>
      </c>
      <c r="B928" s="46" t="str">
        <f>Table1[[#This Row],[Series]]&amp;Table1[[#This Row],[Competency Name]]</f>
        <v>0561DECISION SUPPORT</v>
      </c>
      <c r="C928" s="46" t="str">
        <f>IF(RIGHT(Table1[[#This Row],[Occupational Series]],5)="SECCM","SECCM",IF(OR(RIGHT(Table1[[#This Row],[Occupational Series]],1)="A",RIGHT(Table1[[#This Row],[Occupational Series]],1)="B",RIGHT(Table1[[#This Row],[Occupational Series]],1)="C"),"0301",RIGHT(Table1[[#This Row],[Occupational Series]],4)))</f>
        <v>0561</v>
      </c>
      <c r="D928" s="45" t="s">
        <v>791</v>
      </c>
      <c r="E928" s="45" t="s">
        <v>792</v>
      </c>
      <c r="F928" s="57">
        <f>ROWS($F$2:F928)</f>
        <v>927</v>
      </c>
      <c r="G928" s="57" t="str">
        <f>IF(ISNUMBER(SEARCH('Position Build'!$N$6,Table1[[#This Row],[Series]])),Table1[[#This Row],[Helper1]],"")</f>
        <v/>
      </c>
      <c r="H928" s="57" t="str">
        <f>IFERROR(SMALL($G$2:$G$4870,ROWS($G$2:G928)),"")</f>
        <v/>
      </c>
    </row>
    <row r="929" spans="1:8" ht="15.75" thickBot="1" x14ac:dyDescent="0.3">
      <c r="A929" s="45" t="s">
        <v>544</v>
      </c>
      <c r="B929" s="46" t="str">
        <f>Table1[[#This Row],[Series]]&amp;Table1[[#This Row],[Competency Name]]</f>
        <v>0561FUNDAMENTALS AND OPERATIONS OF BUDGET</v>
      </c>
      <c r="C929" s="46" t="str">
        <f>IF(RIGHT(Table1[[#This Row],[Occupational Series]],5)="SECCM","SECCM",IF(OR(RIGHT(Table1[[#This Row],[Occupational Series]],1)="A",RIGHT(Table1[[#This Row],[Occupational Series]],1)="B",RIGHT(Table1[[#This Row],[Occupational Series]],1)="C"),"0301",RIGHT(Table1[[#This Row],[Occupational Series]],4)))</f>
        <v>0561</v>
      </c>
      <c r="D929" s="45" t="s">
        <v>793</v>
      </c>
      <c r="E929" s="45" t="s">
        <v>794</v>
      </c>
      <c r="F929" s="57">
        <f>ROWS($F$2:F929)</f>
        <v>928</v>
      </c>
      <c r="G929" s="57" t="str">
        <f>IF(ISNUMBER(SEARCH('Position Build'!$N$6,Table1[[#This Row],[Series]])),Table1[[#This Row],[Helper1]],"")</f>
        <v/>
      </c>
      <c r="H929" s="57" t="str">
        <f>IFERROR(SMALL($G$2:$G$4870,ROWS($G$2:G929)),"")</f>
        <v/>
      </c>
    </row>
    <row r="930" spans="1:8" ht="15.75" thickBot="1" x14ac:dyDescent="0.3">
      <c r="A930" s="45" t="s">
        <v>393</v>
      </c>
      <c r="B930" s="46" t="str">
        <f>Table1[[#This Row],[Series]]&amp;Table1[[#This Row],[Competency Name]]</f>
        <v>0601PROJECT MANAGEMENT</v>
      </c>
      <c r="C930" s="46" t="str">
        <f>IF(RIGHT(Table1[[#This Row],[Occupational Series]],5)="SECCM","SECCM",IF(OR(RIGHT(Table1[[#This Row],[Occupational Series]],1)="A",RIGHT(Table1[[#This Row],[Occupational Series]],1)="B",RIGHT(Table1[[#This Row],[Occupational Series]],1)="C"),"0301",RIGHT(Table1[[#This Row],[Occupational Series]],4)))</f>
        <v>0601</v>
      </c>
      <c r="D930" s="45" t="s">
        <v>381</v>
      </c>
      <c r="E930" s="45" t="s">
        <v>382</v>
      </c>
      <c r="F930" s="57">
        <f>ROWS($F$2:F930)</f>
        <v>929</v>
      </c>
      <c r="G930" s="57" t="str">
        <f>IF(ISNUMBER(SEARCH('Position Build'!$N$6,Table1[[#This Row],[Series]])),Table1[[#This Row],[Helper1]],"")</f>
        <v/>
      </c>
      <c r="H930" s="57" t="str">
        <f>IFERROR(SMALL($G$2:$G$4870,ROWS($G$2:G930)),"")</f>
        <v/>
      </c>
    </row>
    <row r="931" spans="1:8" ht="26.25" thickBot="1" x14ac:dyDescent="0.3">
      <c r="A931" s="50" t="s">
        <v>393</v>
      </c>
      <c r="B931" s="46" t="str">
        <f>Table1[[#This Row],[Series]]&amp;Table1[[#This Row],[Competency Name]]</f>
        <v>0601COMPUTER LITERACY</v>
      </c>
      <c r="C931" s="46" t="str">
        <f>IF(RIGHT(Table1[[#This Row],[Occupational Series]],5)="SECCM","SECCM",IF(OR(RIGHT(Table1[[#This Row],[Occupational Series]],1)="A",RIGHT(Table1[[#This Row],[Occupational Series]],1)="B",RIGHT(Table1[[#This Row],[Occupational Series]],1)="C"),"0301",RIGHT(Table1[[#This Row],[Occupational Series]],4)))</f>
        <v>0601</v>
      </c>
      <c r="D931" s="50" t="s">
        <v>456</v>
      </c>
      <c r="E931" s="51" t="s">
        <v>457</v>
      </c>
      <c r="F931" s="57">
        <f>ROWS($F$2:F931)</f>
        <v>930</v>
      </c>
      <c r="G931" s="57" t="str">
        <f>IF(ISNUMBER(SEARCH('Position Build'!$N$6,Table1[[#This Row],[Series]])),Table1[[#This Row],[Helper1]],"")</f>
        <v/>
      </c>
      <c r="H931" s="57" t="str">
        <f>IFERROR(SMALL($G$2:$G$4870,ROWS($G$2:G931)),"")</f>
        <v/>
      </c>
    </row>
    <row r="932" spans="1:8" ht="15.75" thickBot="1" x14ac:dyDescent="0.3">
      <c r="A932" s="45" t="s">
        <v>393</v>
      </c>
      <c r="B932" s="46" t="str">
        <f>Table1[[#This Row],[Series]]&amp;Table1[[#This Row],[Competency Name]]</f>
        <v>0601PARTNERING</v>
      </c>
      <c r="C932" s="46" t="str">
        <f>IF(RIGHT(Table1[[#This Row],[Occupational Series]],5)="SECCM","SECCM",IF(OR(RIGHT(Table1[[#This Row],[Occupational Series]],1)="A",RIGHT(Table1[[#This Row],[Occupational Series]],1)="B",RIGHT(Table1[[#This Row],[Occupational Series]],1)="C"),"0301",RIGHT(Table1[[#This Row],[Occupational Series]],4)))</f>
        <v>0601</v>
      </c>
      <c r="D932" s="45" t="s">
        <v>491</v>
      </c>
      <c r="E932" s="45" t="s">
        <v>492</v>
      </c>
      <c r="F932" s="57">
        <f>ROWS($F$2:F932)</f>
        <v>931</v>
      </c>
      <c r="G932" s="57" t="str">
        <f>IF(ISNUMBER(SEARCH('Position Build'!$N$6,Table1[[#This Row],[Series]])),Table1[[#This Row],[Helper1]],"")</f>
        <v/>
      </c>
      <c r="H932" s="57" t="str">
        <f>IFERROR(SMALL($G$2:$G$4870,ROWS($G$2:G932)),"")</f>
        <v/>
      </c>
    </row>
    <row r="933" spans="1:8" ht="39" thickBot="1" x14ac:dyDescent="0.3">
      <c r="A933" s="50" t="s">
        <v>393</v>
      </c>
      <c r="B933" s="46" t="str">
        <f>Table1[[#This Row],[Series]]&amp;Table1[[#This Row],[Competency Name]]</f>
        <v>0601WRITTEN COMMUNICATION</v>
      </c>
      <c r="C933" s="46" t="str">
        <f>IF(RIGHT(Table1[[#This Row],[Occupational Series]],5)="SECCM","SECCM",IF(OR(RIGHT(Table1[[#This Row],[Occupational Series]],1)="A",RIGHT(Table1[[#This Row],[Occupational Series]],1)="B",RIGHT(Table1[[#This Row],[Occupational Series]],1)="C"),"0301",RIGHT(Table1[[#This Row],[Occupational Series]],4)))</f>
        <v>0601</v>
      </c>
      <c r="D933" s="50" t="s">
        <v>507</v>
      </c>
      <c r="E933" s="51" t="s">
        <v>508</v>
      </c>
      <c r="F933" s="57">
        <f>ROWS($F$2:F933)</f>
        <v>932</v>
      </c>
      <c r="G933" s="57" t="str">
        <f>IF(ISNUMBER(SEARCH('Position Build'!$N$6,Table1[[#This Row],[Series]])),Table1[[#This Row],[Helper1]],"")</f>
        <v/>
      </c>
      <c r="H933" s="57" t="str">
        <f>IFERROR(SMALL($G$2:$G$4870,ROWS($G$2:G933)),"")</f>
        <v/>
      </c>
    </row>
    <row r="934" spans="1:8" ht="39" thickBot="1" x14ac:dyDescent="0.3">
      <c r="A934" s="50" t="s">
        <v>393</v>
      </c>
      <c r="B934" s="46" t="str">
        <f>Table1[[#This Row],[Series]]&amp;Table1[[#This Row],[Competency Name]]</f>
        <v>0601ORAL COMMUNICATION</v>
      </c>
      <c r="C934" s="46" t="str">
        <f>IF(RIGHT(Table1[[#This Row],[Occupational Series]],5)="SECCM","SECCM",IF(OR(RIGHT(Table1[[#This Row],[Occupational Series]],1)="A",RIGHT(Table1[[#This Row],[Occupational Series]],1)="B",RIGHT(Table1[[#This Row],[Occupational Series]],1)="C"),"0301",RIGHT(Table1[[#This Row],[Occupational Series]],4)))</f>
        <v>0601</v>
      </c>
      <c r="D934" s="50" t="s">
        <v>537</v>
      </c>
      <c r="E934" s="51" t="s">
        <v>538</v>
      </c>
      <c r="F934" s="57">
        <f>ROWS($F$2:F934)</f>
        <v>933</v>
      </c>
      <c r="G934" s="57" t="str">
        <f>IF(ISNUMBER(SEARCH('Position Build'!$N$6,Table1[[#This Row],[Series]])),Table1[[#This Row],[Helper1]],"")</f>
        <v/>
      </c>
      <c r="H934" s="57" t="str">
        <f>IFERROR(SMALL($G$2:$G$4870,ROWS($G$2:G934)),"")</f>
        <v/>
      </c>
    </row>
    <row r="935" spans="1:8" ht="64.5" thickBot="1" x14ac:dyDescent="0.3">
      <c r="A935" s="50" t="s">
        <v>393</v>
      </c>
      <c r="B935" s="46" t="str">
        <f>Table1[[#This Row],[Series]]&amp;Table1[[#This Row],[Competency Name]]</f>
        <v>0601ACCOUNTABILITY</v>
      </c>
      <c r="C935" s="46" t="str">
        <f>IF(RIGHT(Table1[[#This Row],[Occupational Series]],5)="SECCM","SECCM",IF(OR(RIGHT(Table1[[#This Row],[Occupational Series]],1)="A",RIGHT(Table1[[#This Row],[Occupational Series]],1)="B",RIGHT(Table1[[#This Row],[Occupational Series]],1)="C"),"0301",RIGHT(Table1[[#This Row],[Occupational Series]],4)))</f>
        <v>0601</v>
      </c>
      <c r="D935" s="50" t="s">
        <v>579</v>
      </c>
      <c r="E935" s="51" t="s">
        <v>580</v>
      </c>
      <c r="F935" s="57">
        <f>ROWS($F$2:F935)</f>
        <v>934</v>
      </c>
      <c r="G935" s="57" t="str">
        <f>IF(ISNUMBER(SEARCH('Position Build'!$N$6,Table1[[#This Row],[Series]])),Table1[[#This Row],[Helper1]],"")</f>
        <v/>
      </c>
      <c r="H935" s="57" t="str">
        <f>IFERROR(SMALL($G$2:$G$4870,ROWS($G$2:G935)),"")</f>
        <v/>
      </c>
    </row>
    <row r="936" spans="1:8" ht="39" thickBot="1" x14ac:dyDescent="0.3">
      <c r="A936" s="50" t="s">
        <v>393</v>
      </c>
      <c r="B936" s="46" t="str">
        <f>Table1[[#This Row],[Series]]&amp;Table1[[#This Row],[Competency Name]]</f>
        <v>0601MANAGING HUMAN RESOURCES</v>
      </c>
      <c r="C936" s="46" t="str">
        <f>IF(RIGHT(Table1[[#This Row],[Occupational Series]],5)="SECCM","SECCM",IF(OR(RIGHT(Table1[[#This Row],[Occupational Series]],1)="A",RIGHT(Table1[[#This Row],[Occupational Series]],1)="B",RIGHT(Table1[[#This Row],[Occupational Series]],1)="C"),"0301",RIGHT(Table1[[#This Row],[Occupational Series]],4)))</f>
        <v>0601</v>
      </c>
      <c r="D936" s="50" t="s">
        <v>590</v>
      </c>
      <c r="E936" s="51" t="s">
        <v>591</v>
      </c>
      <c r="F936" s="57">
        <f>ROWS($F$2:F936)</f>
        <v>935</v>
      </c>
      <c r="G936" s="57" t="str">
        <f>IF(ISNUMBER(SEARCH('Position Build'!$N$6,Table1[[#This Row],[Series]])),Table1[[#This Row],[Helper1]],"")</f>
        <v/>
      </c>
      <c r="H936" s="57" t="str">
        <f>IFERROR(SMALL($G$2:$G$4870,ROWS($G$2:G936)),"")</f>
        <v/>
      </c>
    </row>
    <row r="937" spans="1:8" ht="51.75" thickBot="1" x14ac:dyDescent="0.3">
      <c r="A937" s="50" t="s">
        <v>393</v>
      </c>
      <c r="B937" s="46" t="str">
        <f>Table1[[#This Row],[Series]]&amp;Table1[[#This Row],[Competency Name]]</f>
        <v>0601PROBLEM SOLVING</v>
      </c>
      <c r="C937" s="46" t="str">
        <f>IF(RIGHT(Table1[[#This Row],[Occupational Series]],5)="SECCM","SECCM",IF(OR(RIGHT(Table1[[#This Row],[Occupational Series]],1)="A",RIGHT(Table1[[#This Row],[Occupational Series]],1)="B",RIGHT(Table1[[#This Row],[Occupational Series]],1)="C"),"0301",RIGHT(Table1[[#This Row],[Occupational Series]],4)))</f>
        <v>0601</v>
      </c>
      <c r="D937" s="50" t="s">
        <v>596</v>
      </c>
      <c r="E937" s="51" t="s">
        <v>597</v>
      </c>
      <c r="F937" s="57">
        <f>ROWS($F$2:F937)</f>
        <v>936</v>
      </c>
      <c r="G937" s="57" t="str">
        <f>IF(ISNUMBER(SEARCH('Position Build'!$N$6,Table1[[#This Row],[Series]])),Table1[[#This Row],[Helper1]],"")</f>
        <v/>
      </c>
      <c r="H937" s="57" t="str">
        <f>IFERROR(SMALL($G$2:$G$4870,ROWS($G$2:G937)),"")</f>
        <v/>
      </c>
    </row>
    <row r="938" spans="1:8" ht="26.25" thickBot="1" x14ac:dyDescent="0.3">
      <c r="A938" s="50" t="s">
        <v>393</v>
      </c>
      <c r="B938" s="46" t="str">
        <f>Table1[[#This Row],[Series]]&amp;Table1[[#This Row],[Competency Name]]</f>
        <v>0601COMPLIANCE AND ENFORCEMENT</v>
      </c>
      <c r="C938" s="46" t="str">
        <f>IF(RIGHT(Table1[[#This Row],[Occupational Series]],5)="SECCM","SECCM",IF(OR(RIGHT(Table1[[#This Row],[Occupational Series]],1)="A",RIGHT(Table1[[#This Row],[Occupational Series]],1)="B",RIGHT(Table1[[#This Row],[Occupational Series]],1)="C"),"0301",RIGHT(Table1[[#This Row],[Occupational Series]],4)))</f>
        <v>0601</v>
      </c>
      <c r="D938" s="50" t="s">
        <v>950</v>
      </c>
      <c r="E938" s="51" t="s">
        <v>951</v>
      </c>
      <c r="F938" s="57">
        <f>ROWS($F$2:F938)</f>
        <v>937</v>
      </c>
      <c r="G938" s="57" t="str">
        <f>IF(ISNUMBER(SEARCH('Position Build'!$N$6,Table1[[#This Row],[Series]])),Table1[[#This Row],[Helper1]],"")</f>
        <v/>
      </c>
      <c r="H938" s="57" t="str">
        <f>IFERROR(SMALL($G$2:$G$4870,ROWS($G$2:G938)),"")</f>
        <v/>
      </c>
    </row>
    <row r="939" spans="1:8" ht="15.75" thickBot="1" x14ac:dyDescent="0.3">
      <c r="A939" s="45" t="s">
        <v>393</v>
      </c>
      <c r="B939" s="46" t="str">
        <f>Table1[[#This Row],[Series]]&amp;Table1[[#This Row],[Competency Name]]</f>
        <v>0601READING AND INTERPRETING REGULATIONS</v>
      </c>
      <c r="C939" s="46" t="str">
        <f>IF(RIGHT(Table1[[#This Row],[Occupational Series]],5)="SECCM","SECCM",IF(OR(RIGHT(Table1[[#This Row],[Occupational Series]],1)="A",RIGHT(Table1[[#This Row],[Occupational Series]],1)="B",RIGHT(Table1[[#This Row],[Occupational Series]],1)="C"),"0301",RIGHT(Table1[[#This Row],[Occupational Series]],4)))</f>
        <v>0601</v>
      </c>
      <c r="D939" s="45" t="s">
        <v>1015</v>
      </c>
      <c r="E939" s="45" t="s">
        <v>1016</v>
      </c>
      <c r="F939" s="57">
        <f>ROWS($F$2:F939)</f>
        <v>938</v>
      </c>
      <c r="G939" s="57" t="str">
        <f>IF(ISNUMBER(SEARCH('Position Build'!$N$6,Table1[[#This Row],[Series]])),Table1[[#This Row],[Helper1]],"")</f>
        <v/>
      </c>
      <c r="H939" s="57" t="str">
        <f>IFERROR(SMALL($G$2:$G$4870,ROWS($G$2:G939)),"")</f>
        <v/>
      </c>
    </row>
    <row r="940" spans="1:8" ht="15.75" thickBot="1" x14ac:dyDescent="0.3">
      <c r="A940" s="45" t="s">
        <v>393</v>
      </c>
      <c r="B940" s="46" t="str">
        <f>Table1[[#This Row],[Series]]&amp;Table1[[#This Row],[Competency Name]]</f>
        <v>0601MARKETING AND OUTREACH</v>
      </c>
      <c r="C940" s="46" t="str">
        <f>IF(RIGHT(Table1[[#This Row],[Occupational Series]],5)="SECCM","SECCM",IF(OR(RIGHT(Table1[[#This Row],[Occupational Series]],1)="A",RIGHT(Table1[[#This Row],[Occupational Series]],1)="B",RIGHT(Table1[[#This Row],[Occupational Series]],1)="C"),"0301",RIGHT(Table1[[#This Row],[Occupational Series]],4)))</f>
        <v>0601</v>
      </c>
      <c r="D940" s="45" t="s">
        <v>1055</v>
      </c>
      <c r="E940" s="45" t="s">
        <v>1056</v>
      </c>
      <c r="F940" s="57">
        <f>ROWS($F$2:F940)</f>
        <v>939</v>
      </c>
      <c r="G940" s="57" t="str">
        <f>IF(ISNUMBER(SEARCH('Position Build'!$N$6,Table1[[#This Row],[Series]])),Table1[[#This Row],[Helper1]],"")</f>
        <v/>
      </c>
      <c r="H940" s="57" t="str">
        <f>IFERROR(SMALL($G$2:$G$4870,ROWS($G$2:G940)),"")</f>
        <v/>
      </c>
    </row>
    <row r="941" spans="1:8" ht="26.25" thickBot="1" x14ac:dyDescent="0.3">
      <c r="A941" s="50" t="s">
        <v>393</v>
      </c>
      <c r="B941" s="46" t="str">
        <f>Table1[[#This Row],[Series]]&amp;Table1[[#This Row],[Competency Name]]</f>
        <v>0601CARE MANAGEMENT</v>
      </c>
      <c r="C941" s="46" t="str">
        <f>IF(RIGHT(Table1[[#This Row],[Occupational Series]],5)="SECCM","SECCM",IF(OR(RIGHT(Table1[[#This Row],[Occupational Series]],1)="A",RIGHT(Table1[[#This Row],[Occupational Series]],1)="B",RIGHT(Table1[[#This Row],[Occupational Series]],1)="C"),"0301",RIGHT(Table1[[#This Row],[Occupational Series]],4)))</f>
        <v>0601</v>
      </c>
      <c r="D941" s="50" t="s">
        <v>1363</v>
      </c>
      <c r="E941" s="51" t="s">
        <v>1364</v>
      </c>
      <c r="F941" s="57">
        <f>ROWS($F$2:F941)</f>
        <v>940</v>
      </c>
      <c r="G941" s="57" t="str">
        <f>IF(ISNUMBER(SEARCH('Position Build'!$N$6,Table1[[#This Row],[Series]])),Table1[[#This Row],[Helper1]],"")</f>
        <v/>
      </c>
      <c r="H941" s="57" t="str">
        <f>IFERROR(SMALL($G$2:$G$4870,ROWS($G$2:G941)),"")</f>
        <v/>
      </c>
    </row>
    <row r="942" spans="1:8" ht="15.75" thickBot="1" x14ac:dyDescent="0.3">
      <c r="A942" s="45" t="s">
        <v>393</v>
      </c>
      <c r="B942" s="46" t="str">
        <f>Table1[[#This Row],[Series]]&amp;Table1[[#This Row],[Competency Name]]</f>
        <v>0601HEALTH CARE EDUCATION</v>
      </c>
      <c r="C942" s="46" t="str">
        <f>IF(RIGHT(Table1[[#This Row],[Occupational Series]],5)="SECCM","SECCM",IF(OR(RIGHT(Table1[[#This Row],[Occupational Series]],1)="A",RIGHT(Table1[[#This Row],[Occupational Series]],1)="B",RIGHT(Table1[[#This Row],[Occupational Series]],1)="C"),"0301",RIGHT(Table1[[#This Row],[Occupational Series]],4)))</f>
        <v>0601</v>
      </c>
      <c r="D942" s="45" t="s">
        <v>1533</v>
      </c>
      <c r="E942" s="45" t="s">
        <v>1370</v>
      </c>
      <c r="F942" s="57">
        <f>ROWS($F$2:F942)</f>
        <v>941</v>
      </c>
      <c r="G942" s="57" t="str">
        <f>IF(ISNUMBER(SEARCH('Position Build'!$N$6,Table1[[#This Row],[Series]])),Table1[[#This Row],[Helper1]],"")</f>
        <v/>
      </c>
      <c r="H942" s="57" t="str">
        <f>IFERROR(SMALL($G$2:$G$4870,ROWS($G$2:G942)),"")</f>
        <v/>
      </c>
    </row>
    <row r="943" spans="1:8" ht="51.75" thickBot="1" x14ac:dyDescent="0.3">
      <c r="A943" s="50" t="s">
        <v>393</v>
      </c>
      <c r="B943" s="46" t="str">
        <f>Table1[[#This Row],[Series]]&amp;Table1[[#This Row],[Competency Name]]</f>
        <v>0601PUBLIC EDUCATIONAL SERVICES</v>
      </c>
      <c r="C943" s="46" t="str">
        <f>IF(RIGHT(Table1[[#This Row],[Occupational Series]],5)="SECCM","SECCM",IF(OR(RIGHT(Table1[[#This Row],[Occupational Series]],1)="A",RIGHT(Table1[[#This Row],[Occupational Series]],1)="B",RIGHT(Table1[[#This Row],[Occupational Series]],1)="C"),"0301",RIGHT(Table1[[#This Row],[Occupational Series]],4)))</f>
        <v>0601</v>
      </c>
      <c r="D943" s="50" t="s">
        <v>1627</v>
      </c>
      <c r="E943" s="51" t="s">
        <v>1628</v>
      </c>
      <c r="F943" s="57">
        <f>ROWS($F$2:F943)</f>
        <v>942</v>
      </c>
      <c r="G943" s="57" t="str">
        <f>IF(ISNUMBER(SEARCH('Position Build'!$N$6,Table1[[#This Row],[Series]])),Table1[[#This Row],[Helper1]],"")</f>
        <v/>
      </c>
      <c r="H943" s="57" t="str">
        <f>IFERROR(SMALL($G$2:$G$4870,ROWS($G$2:G943)),"")</f>
        <v/>
      </c>
    </row>
    <row r="944" spans="1:8" ht="39" thickBot="1" x14ac:dyDescent="0.3">
      <c r="A944" s="50" t="s">
        <v>528</v>
      </c>
      <c r="B944" s="46" t="str">
        <f>Table1[[#This Row],[Series]]&amp;Table1[[#This Row],[Competency Name]]</f>
        <v>0602WRITTEN COMMUNICATION</v>
      </c>
      <c r="C944" s="46" t="str">
        <f>IF(RIGHT(Table1[[#This Row],[Occupational Series]],5)="SECCM","SECCM",IF(OR(RIGHT(Table1[[#This Row],[Occupational Series]],1)="A",RIGHT(Table1[[#This Row],[Occupational Series]],1)="B",RIGHT(Table1[[#This Row],[Occupational Series]],1)="C"),"0301",RIGHT(Table1[[#This Row],[Occupational Series]],4)))</f>
        <v>0602</v>
      </c>
      <c r="D944" s="50" t="s">
        <v>507</v>
      </c>
      <c r="E944" s="51" t="s">
        <v>508</v>
      </c>
      <c r="F944" s="57">
        <f>ROWS($F$2:F944)</f>
        <v>943</v>
      </c>
      <c r="G944" s="57" t="str">
        <f>IF(ISNUMBER(SEARCH('Position Build'!$N$6,Table1[[#This Row],[Series]])),Table1[[#This Row],[Helper1]],"")</f>
        <v/>
      </c>
      <c r="H944" s="57" t="str">
        <f>IFERROR(SMALL($G$2:$G$4870,ROWS($G$2:G944)),"")</f>
        <v/>
      </c>
    </row>
    <row r="945" spans="1:8" ht="39" thickBot="1" x14ac:dyDescent="0.3">
      <c r="A945" s="50" t="s">
        <v>528</v>
      </c>
      <c r="B945" s="46" t="str">
        <f>Table1[[#This Row],[Series]]&amp;Table1[[#This Row],[Competency Name]]</f>
        <v>0602ORAL COMMUNICATION</v>
      </c>
      <c r="C945" s="46" t="str">
        <f>IF(RIGHT(Table1[[#This Row],[Occupational Series]],5)="SECCM","SECCM",IF(OR(RIGHT(Table1[[#This Row],[Occupational Series]],1)="A",RIGHT(Table1[[#This Row],[Occupational Series]],1)="B",RIGHT(Table1[[#This Row],[Occupational Series]],1)="C"),"0301",RIGHT(Table1[[#This Row],[Occupational Series]],4)))</f>
        <v>0602</v>
      </c>
      <c r="D945" s="50" t="s">
        <v>537</v>
      </c>
      <c r="E945" s="51" t="s">
        <v>538</v>
      </c>
      <c r="F945" s="57">
        <f>ROWS($F$2:F945)</f>
        <v>944</v>
      </c>
      <c r="G945" s="57" t="str">
        <f>IF(ISNUMBER(SEARCH('Position Build'!$N$6,Table1[[#This Row],[Series]])),Table1[[#This Row],[Helper1]],"")</f>
        <v/>
      </c>
      <c r="H945" s="57" t="str">
        <f>IFERROR(SMALL($G$2:$G$4870,ROWS($G$2:G945)),"")</f>
        <v/>
      </c>
    </row>
    <row r="946" spans="1:8" ht="15.75" thickBot="1" x14ac:dyDescent="0.3">
      <c r="A946" s="45" t="s">
        <v>528</v>
      </c>
      <c r="B946" s="46" t="str">
        <f>Table1[[#This Row],[Series]]&amp;Table1[[#This Row],[Competency Name]]</f>
        <v>0602ADMINISTRATION AND MANAGEMENT</v>
      </c>
      <c r="C946" s="46" t="str">
        <f>IF(RIGHT(Table1[[#This Row],[Occupational Series]],5)="SECCM","SECCM",IF(OR(RIGHT(Table1[[#This Row],[Occupational Series]],1)="A",RIGHT(Table1[[#This Row],[Occupational Series]],1)="B",RIGHT(Table1[[#This Row],[Occupational Series]],1)="C"),"0301",RIGHT(Table1[[#This Row],[Occupational Series]],4)))</f>
        <v>0602</v>
      </c>
      <c r="D946" s="45" t="s">
        <v>560</v>
      </c>
      <c r="E946" s="45" t="s">
        <v>561</v>
      </c>
      <c r="F946" s="57">
        <f>ROWS($F$2:F946)</f>
        <v>945</v>
      </c>
      <c r="G946" s="57" t="str">
        <f>IF(ISNUMBER(SEARCH('Position Build'!$N$6,Table1[[#This Row],[Series]])),Table1[[#This Row],[Helper1]],"")</f>
        <v/>
      </c>
      <c r="H946" s="57" t="str">
        <f>IFERROR(SMALL($G$2:$G$4870,ROWS($G$2:G946)),"")</f>
        <v/>
      </c>
    </row>
    <row r="947" spans="1:8" ht="64.5" thickBot="1" x14ac:dyDescent="0.3">
      <c r="A947" s="50" t="s">
        <v>528</v>
      </c>
      <c r="B947" s="46" t="str">
        <f>Table1[[#This Row],[Series]]&amp;Table1[[#This Row],[Competency Name]]</f>
        <v>0602ACCOUNTABILITY</v>
      </c>
      <c r="C947" s="46" t="str">
        <f>IF(RIGHT(Table1[[#This Row],[Occupational Series]],5)="SECCM","SECCM",IF(OR(RIGHT(Table1[[#This Row],[Occupational Series]],1)="A",RIGHT(Table1[[#This Row],[Occupational Series]],1)="B",RIGHT(Table1[[#This Row],[Occupational Series]],1)="C"),"0301",RIGHT(Table1[[#This Row],[Occupational Series]],4)))</f>
        <v>0602</v>
      </c>
      <c r="D947" s="50" t="s">
        <v>579</v>
      </c>
      <c r="E947" s="51" t="s">
        <v>580</v>
      </c>
      <c r="F947" s="57">
        <f>ROWS($F$2:F947)</f>
        <v>946</v>
      </c>
      <c r="G947" s="57" t="str">
        <f>IF(ISNUMBER(SEARCH('Position Build'!$N$6,Table1[[#This Row],[Series]])),Table1[[#This Row],[Helper1]],"")</f>
        <v/>
      </c>
      <c r="H947" s="57" t="str">
        <f>IFERROR(SMALL($G$2:$G$4870,ROWS($G$2:G947)),"")</f>
        <v/>
      </c>
    </row>
    <row r="948" spans="1:8" ht="39" thickBot="1" x14ac:dyDescent="0.3">
      <c r="A948" s="50" t="s">
        <v>528</v>
      </c>
      <c r="B948" s="46" t="str">
        <f>Table1[[#This Row],[Series]]&amp;Table1[[#This Row],[Competency Name]]</f>
        <v>0602DEVELOPING OTHERS</v>
      </c>
      <c r="C948" s="46" t="str">
        <f>IF(RIGHT(Table1[[#This Row],[Occupational Series]],5)="SECCM","SECCM",IF(OR(RIGHT(Table1[[#This Row],[Occupational Series]],1)="A",RIGHT(Table1[[#This Row],[Occupational Series]],1)="B",RIGHT(Table1[[#This Row],[Occupational Series]],1)="C"),"0301",RIGHT(Table1[[#This Row],[Occupational Series]],4)))</f>
        <v>0602</v>
      </c>
      <c r="D948" s="50" t="s">
        <v>585</v>
      </c>
      <c r="E948" s="51" t="s">
        <v>586</v>
      </c>
      <c r="F948" s="57">
        <f>ROWS($F$2:F948)</f>
        <v>947</v>
      </c>
      <c r="G948" s="57" t="str">
        <f>IF(ISNUMBER(SEARCH('Position Build'!$N$6,Table1[[#This Row],[Series]])),Table1[[#This Row],[Helper1]],"")</f>
        <v/>
      </c>
      <c r="H948" s="57" t="str">
        <f>IFERROR(SMALL($G$2:$G$4870,ROWS($G$2:G948)),"")</f>
        <v/>
      </c>
    </row>
    <row r="949" spans="1:8" ht="39" thickBot="1" x14ac:dyDescent="0.3">
      <c r="A949" s="50" t="s">
        <v>528</v>
      </c>
      <c r="B949" s="46" t="str">
        <f>Table1[[#This Row],[Series]]&amp;Table1[[#This Row],[Competency Name]]</f>
        <v>0602MANAGING HUMAN RESOURCES</v>
      </c>
      <c r="C949" s="46" t="str">
        <f>IF(RIGHT(Table1[[#This Row],[Occupational Series]],5)="SECCM","SECCM",IF(OR(RIGHT(Table1[[#This Row],[Occupational Series]],1)="A",RIGHT(Table1[[#This Row],[Occupational Series]],1)="B",RIGHT(Table1[[#This Row],[Occupational Series]],1)="C"),"0301",RIGHT(Table1[[#This Row],[Occupational Series]],4)))</f>
        <v>0602</v>
      </c>
      <c r="D949" s="50" t="s">
        <v>590</v>
      </c>
      <c r="E949" s="51" t="s">
        <v>591</v>
      </c>
      <c r="F949" s="57">
        <f>ROWS($F$2:F949)</f>
        <v>948</v>
      </c>
      <c r="G949" s="57" t="str">
        <f>IF(ISNUMBER(SEARCH('Position Build'!$N$6,Table1[[#This Row],[Series]])),Table1[[#This Row],[Helper1]],"")</f>
        <v/>
      </c>
      <c r="H949" s="57" t="str">
        <f>IFERROR(SMALL($G$2:$G$4870,ROWS($G$2:G949)),"")</f>
        <v/>
      </c>
    </row>
    <row r="950" spans="1:8" ht="51.75" thickBot="1" x14ac:dyDescent="0.3">
      <c r="A950" s="50" t="s">
        <v>528</v>
      </c>
      <c r="B950" s="46" t="str">
        <f>Table1[[#This Row],[Series]]&amp;Table1[[#This Row],[Competency Name]]</f>
        <v>0602PROBLEM SOLVING</v>
      </c>
      <c r="C950" s="46" t="str">
        <f>IF(RIGHT(Table1[[#This Row],[Occupational Series]],5)="SECCM","SECCM",IF(OR(RIGHT(Table1[[#This Row],[Occupational Series]],1)="A",RIGHT(Table1[[#This Row],[Occupational Series]],1)="B",RIGHT(Table1[[#This Row],[Occupational Series]],1)="C"),"0301",RIGHT(Table1[[#This Row],[Occupational Series]],4)))</f>
        <v>0602</v>
      </c>
      <c r="D950" s="50" t="s">
        <v>596</v>
      </c>
      <c r="E950" s="51" t="s">
        <v>597</v>
      </c>
      <c r="F950" s="57">
        <f>ROWS($F$2:F950)</f>
        <v>949</v>
      </c>
      <c r="G950" s="57" t="str">
        <f>IF(ISNUMBER(SEARCH('Position Build'!$N$6,Table1[[#This Row],[Series]])),Table1[[#This Row],[Helper1]],"")</f>
        <v/>
      </c>
      <c r="H950" s="57" t="str">
        <f>IFERROR(SMALL($G$2:$G$4870,ROWS($G$2:G950)),"")</f>
        <v/>
      </c>
    </row>
    <row r="951" spans="1:8" ht="26.25" thickBot="1" x14ac:dyDescent="0.3">
      <c r="A951" s="50" t="s">
        <v>528</v>
      </c>
      <c r="B951" s="46" t="str">
        <f>Table1[[#This Row],[Series]]&amp;Table1[[#This Row],[Competency Name]]</f>
        <v>0602CLINICAL MEDICINE</v>
      </c>
      <c r="C951" s="46" t="str">
        <f>IF(RIGHT(Table1[[#This Row],[Occupational Series]],5)="SECCM","SECCM",IF(OR(RIGHT(Table1[[#This Row],[Occupational Series]],1)="A",RIGHT(Table1[[#This Row],[Occupational Series]],1)="B",RIGHT(Table1[[#This Row],[Occupational Series]],1)="C"),"0301",RIGHT(Table1[[#This Row],[Occupational Series]],4)))</f>
        <v>0602</v>
      </c>
      <c r="D951" s="50" t="s">
        <v>1468</v>
      </c>
      <c r="E951" s="51" t="s">
        <v>1469</v>
      </c>
      <c r="F951" s="57">
        <f>ROWS($F$2:F951)</f>
        <v>950</v>
      </c>
      <c r="G951" s="57" t="str">
        <f>IF(ISNUMBER(SEARCH('Position Build'!$N$6,Table1[[#This Row],[Series]])),Table1[[#This Row],[Helper1]],"")</f>
        <v/>
      </c>
      <c r="H951" s="57" t="str">
        <f>IFERROR(SMALL($G$2:$G$4870,ROWS($G$2:G951)),"")</f>
        <v/>
      </c>
    </row>
    <row r="952" spans="1:8" ht="39" thickBot="1" x14ac:dyDescent="0.3">
      <c r="A952" s="50" t="s">
        <v>510</v>
      </c>
      <c r="B952" s="46" t="str">
        <f>Table1[[#This Row],[Series]]&amp;Table1[[#This Row],[Competency Name]]</f>
        <v>0603WRITTEN COMMUNICATION</v>
      </c>
      <c r="C952" s="46" t="str">
        <f>IF(RIGHT(Table1[[#This Row],[Occupational Series]],5)="SECCM","SECCM",IF(OR(RIGHT(Table1[[#This Row],[Occupational Series]],1)="A",RIGHT(Table1[[#This Row],[Occupational Series]],1)="B",RIGHT(Table1[[#This Row],[Occupational Series]],1)="C"),"0301",RIGHT(Table1[[#This Row],[Occupational Series]],4)))</f>
        <v>0603</v>
      </c>
      <c r="D952" s="50" t="s">
        <v>507</v>
      </c>
      <c r="E952" s="51" t="s">
        <v>508</v>
      </c>
      <c r="F952" s="57">
        <f>ROWS($F$2:F952)</f>
        <v>951</v>
      </c>
      <c r="G952" s="57" t="str">
        <f>IF(ISNUMBER(SEARCH('Position Build'!$N$6,Table1[[#This Row],[Series]])),Table1[[#This Row],[Helper1]],"")</f>
        <v/>
      </c>
      <c r="H952" s="57" t="str">
        <f>IFERROR(SMALL($G$2:$G$4870,ROWS($G$2:G952)),"")</f>
        <v/>
      </c>
    </row>
    <row r="953" spans="1:8" ht="39" thickBot="1" x14ac:dyDescent="0.3">
      <c r="A953" s="50" t="s">
        <v>510</v>
      </c>
      <c r="B953" s="46" t="str">
        <f>Table1[[#This Row],[Series]]&amp;Table1[[#This Row],[Competency Name]]</f>
        <v>0603ORAL COMMUNICATION</v>
      </c>
      <c r="C953" s="46" t="str">
        <f>IF(RIGHT(Table1[[#This Row],[Occupational Series]],5)="SECCM","SECCM",IF(OR(RIGHT(Table1[[#This Row],[Occupational Series]],1)="A",RIGHT(Table1[[#This Row],[Occupational Series]],1)="B",RIGHT(Table1[[#This Row],[Occupational Series]],1)="C"),"0301",RIGHT(Table1[[#This Row],[Occupational Series]],4)))</f>
        <v>0603</v>
      </c>
      <c r="D953" s="50" t="s">
        <v>537</v>
      </c>
      <c r="E953" s="51" t="s">
        <v>538</v>
      </c>
      <c r="F953" s="57">
        <f>ROWS($F$2:F953)</f>
        <v>952</v>
      </c>
      <c r="G953" s="57" t="str">
        <f>IF(ISNUMBER(SEARCH('Position Build'!$N$6,Table1[[#This Row],[Series]])),Table1[[#This Row],[Helper1]],"")</f>
        <v/>
      </c>
      <c r="H953" s="57" t="str">
        <f>IFERROR(SMALL($G$2:$G$4870,ROWS($G$2:G953)),"")</f>
        <v/>
      </c>
    </row>
    <row r="954" spans="1:8" ht="39" thickBot="1" x14ac:dyDescent="0.3">
      <c r="A954" s="50" t="s">
        <v>510</v>
      </c>
      <c r="B954" s="46" t="str">
        <f>Table1[[#This Row],[Series]]&amp;Table1[[#This Row],[Competency Name]]</f>
        <v>0603DEVELOPING OTHERS</v>
      </c>
      <c r="C954" s="46" t="str">
        <f>IF(RIGHT(Table1[[#This Row],[Occupational Series]],5)="SECCM","SECCM",IF(OR(RIGHT(Table1[[#This Row],[Occupational Series]],1)="A",RIGHT(Table1[[#This Row],[Occupational Series]],1)="B",RIGHT(Table1[[#This Row],[Occupational Series]],1)="C"),"0301",RIGHT(Table1[[#This Row],[Occupational Series]],4)))</f>
        <v>0603</v>
      </c>
      <c r="D954" s="50" t="s">
        <v>585</v>
      </c>
      <c r="E954" s="51" t="s">
        <v>586</v>
      </c>
      <c r="F954" s="57">
        <f>ROWS($F$2:F954)</f>
        <v>953</v>
      </c>
      <c r="G954" s="57" t="str">
        <f>IF(ISNUMBER(SEARCH('Position Build'!$N$6,Table1[[#This Row],[Series]])),Table1[[#This Row],[Helper1]],"")</f>
        <v/>
      </c>
      <c r="H954" s="57" t="str">
        <f>IFERROR(SMALL($G$2:$G$4870,ROWS($G$2:G954)),"")</f>
        <v/>
      </c>
    </row>
    <row r="955" spans="1:8" ht="39" thickBot="1" x14ac:dyDescent="0.3">
      <c r="A955" s="50" t="s">
        <v>510</v>
      </c>
      <c r="B955" s="46" t="str">
        <f>Table1[[#This Row],[Series]]&amp;Table1[[#This Row],[Competency Name]]</f>
        <v>0603MANAGING HUMAN RESOURCES</v>
      </c>
      <c r="C955" s="46" t="str">
        <f>IF(RIGHT(Table1[[#This Row],[Occupational Series]],5)="SECCM","SECCM",IF(OR(RIGHT(Table1[[#This Row],[Occupational Series]],1)="A",RIGHT(Table1[[#This Row],[Occupational Series]],1)="B",RIGHT(Table1[[#This Row],[Occupational Series]],1)="C"),"0301",RIGHT(Table1[[#This Row],[Occupational Series]],4)))</f>
        <v>0603</v>
      </c>
      <c r="D955" s="50" t="s">
        <v>590</v>
      </c>
      <c r="E955" s="51" t="s">
        <v>591</v>
      </c>
      <c r="F955" s="57">
        <f>ROWS($F$2:F955)</f>
        <v>954</v>
      </c>
      <c r="G955" s="57" t="str">
        <f>IF(ISNUMBER(SEARCH('Position Build'!$N$6,Table1[[#This Row],[Series]])),Table1[[#This Row],[Helper1]],"")</f>
        <v/>
      </c>
      <c r="H955" s="57" t="str">
        <f>IFERROR(SMALL($G$2:$G$4870,ROWS($G$2:G955)),"")</f>
        <v/>
      </c>
    </row>
    <row r="956" spans="1:8" ht="26.25" thickBot="1" x14ac:dyDescent="0.3">
      <c r="A956" s="50" t="s">
        <v>510</v>
      </c>
      <c r="B956" s="46" t="str">
        <f>Table1[[#This Row],[Series]]&amp;Table1[[#This Row],[Competency Name]]</f>
        <v>0603CARE MANAGEMENT</v>
      </c>
      <c r="C956" s="46" t="str">
        <f>IF(RIGHT(Table1[[#This Row],[Occupational Series]],5)="SECCM","SECCM",IF(OR(RIGHT(Table1[[#This Row],[Occupational Series]],1)="A",RIGHT(Table1[[#This Row],[Occupational Series]],1)="B",RIGHT(Table1[[#This Row],[Occupational Series]],1)="C"),"0301",RIGHT(Table1[[#This Row],[Occupational Series]],4)))</f>
        <v>0603</v>
      </c>
      <c r="D956" s="50" t="s">
        <v>1363</v>
      </c>
      <c r="E956" s="51" t="s">
        <v>1364</v>
      </c>
      <c r="F956" s="57">
        <f>ROWS($F$2:F956)</f>
        <v>955</v>
      </c>
      <c r="G956" s="57" t="str">
        <f>IF(ISNUMBER(SEARCH('Position Build'!$N$6,Table1[[#This Row],[Series]])),Table1[[#This Row],[Helper1]],"")</f>
        <v/>
      </c>
      <c r="H956" s="57" t="str">
        <f>IFERROR(SMALL($G$2:$G$4870,ROWS($G$2:G956)),"")</f>
        <v/>
      </c>
    </row>
    <row r="957" spans="1:8" ht="26.25" thickBot="1" x14ac:dyDescent="0.3">
      <c r="A957" s="50" t="s">
        <v>510</v>
      </c>
      <c r="B957" s="46" t="str">
        <f>Table1[[#This Row],[Series]]&amp;Table1[[#This Row],[Competency Name]]</f>
        <v>0603CLINICAL ANALYSIS AND JUDGMENT</v>
      </c>
      <c r="C957" s="46" t="str">
        <f>IF(RIGHT(Table1[[#This Row],[Occupational Series]],5)="SECCM","SECCM",IF(OR(RIGHT(Table1[[#This Row],[Occupational Series]],1)="A",RIGHT(Table1[[#This Row],[Occupational Series]],1)="B",RIGHT(Table1[[#This Row],[Occupational Series]],1)="C"),"0301",RIGHT(Table1[[#This Row],[Occupational Series]],4)))</f>
        <v>0603</v>
      </c>
      <c r="D957" s="50" t="s">
        <v>1365</v>
      </c>
      <c r="E957" s="51" t="s">
        <v>1366</v>
      </c>
      <c r="F957" s="57">
        <f>ROWS($F$2:F957)</f>
        <v>956</v>
      </c>
      <c r="G957" s="57" t="str">
        <f>IF(ISNUMBER(SEARCH('Position Build'!$N$6,Table1[[#This Row],[Series]])),Table1[[#This Row],[Helper1]],"")</f>
        <v/>
      </c>
      <c r="H957" s="57" t="str">
        <f>IFERROR(SMALL($G$2:$G$4870,ROWS($G$2:G957)),"")</f>
        <v/>
      </c>
    </row>
    <row r="958" spans="1:8" ht="15.75" thickBot="1" x14ac:dyDescent="0.3">
      <c r="A958" s="45" t="s">
        <v>510</v>
      </c>
      <c r="B958" s="46" t="str">
        <f>Table1[[#This Row],[Series]]&amp;Table1[[#This Row],[Competency Name]]</f>
        <v>0603EVIDENCE-BASED PRACTICE</v>
      </c>
      <c r="C958" s="46" t="str">
        <f>IF(RIGHT(Table1[[#This Row],[Occupational Series]],5)="SECCM","SECCM",IF(OR(RIGHT(Table1[[#This Row],[Occupational Series]],1)="A",RIGHT(Table1[[#This Row],[Occupational Series]],1)="B",RIGHT(Table1[[#This Row],[Occupational Series]],1)="C"),"0301",RIGHT(Table1[[#This Row],[Occupational Series]],4)))</f>
        <v>0603</v>
      </c>
      <c r="D958" s="45" t="s">
        <v>1367</v>
      </c>
      <c r="E958" s="45" t="s">
        <v>1368</v>
      </c>
      <c r="F958" s="57">
        <f>ROWS($F$2:F958)</f>
        <v>957</v>
      </c>
      <c r="G958" s="57" t="str">
        <f>IF(ISNUMBER(SEARCH('Position Build'!$N$6,Table1[[#This Row],[Series]])),Table1[[#This Row],[Helper1]],"")</f>
        <v/>
      </c>
      <c r="H958" s="57" t="str">
        <f>IFERROR(SMALL($G$2:$G$4870,ROWS($G$2:G958)),"")</f>
        <v/>
      </c>
    </row>
    <row r="959" spans="1:8" ht="15.75" thickBot="1" x14ac:dyDescent="0.3">
      <c r="A959" s="45" t="s">
        <v>510</v>
      </c>
      <c r="B959" s="46" t="str">
        <f>Table1[[#This Row],[Series]]&amp;Table1[[#This Row],[Competency Name]]</f>
        <v>0603PATIENT RAPPORT AND HEALTHCARE ADVOCACY</v>
      </c>
      <c r="C959" s="46" t="str">
        <f>IF(RIGHT(Table1[[#This Row],[Occupational Series]],5)="SECCM","SECCM",IF(OR(RIGHT(Table1[[#This Row],[Occupational Series]],1)="A",RIGHT(Table1[[#This Row],[Occupational Series]],1)="B",RIGHT(Table1[[#This Row],[Occupational Series]],1)="C"),"0301",RIGHT(Table1[[#This Row],[Occupational Series]],4)))</f>
        <v>0603</v>
      </c>
      <c r="D959" s="45" t="s">
        <v>1375</v>
      </c>
      <c r="E959" s="45" t="s">
        <v>1376</v>
      </c>
      <c r="F959" s="57">
        <f>ROWS($F$2:F959)</f>
        <v>958</v>
      </c>
      <c r="G959" s="57" t="str">
        <f>IF(ISNUMBER(SEARCH('Position Build'!$N$6,Table1[[#This Row],[Series]])),Table1[[#This Row],[Helper1]],"")</f>
        <v/>
      </c>
      <c r="H959" s="57" t="str">
        <f>IFERROR(SMALL($G$2:$G$4870,ROWS($G$2:G959)),"")</f>
        <v/>
      </c>
    </row>
    <row r="960" spans="1:8" ht="15.75" thickBot="1" x14ac:dyDescent="0.3">
      <c r="A960" s="45" t="s">
        <v>510</v>
      </c>
      <c r="B960" s="46" t="str">
        <f>Table1[[#This Row],[Series]]&amp;Table1[[#This Row],[Competency Name]]</f>
        <v>0603PHARMACOLOGY</v>
      </c>
      <c r="C960" s="46" t="str">
        <f>IF(RIGHT(Table1[[#This Row],[Occupational Series]],5)="SECCM","SECCM",IF(OR(RIGHT(Table1[[#This Row],[Occupational Series]],1)="A",RIGHT(Table1[[#This Row],[Occupational Series]],1)="B",RIGHT(Table1[[#This Row],[Occupational Series]],1)="C"),"0301",RIGHT(Table1[[#This Row],[Occupational Series]],4)))</f>
        <v>0603</v>
      </c>
      <c r="D960" s="45" t="s">
        <v>1377</v>
      </c>
      <c r="E960" s="45" t="s">
        <v>1378</v>
      </c>
      <c r="F960" s="57">
        <f>ROWS($F$2:F960)</f>
        <v>959</v>
      </c>
      <c r="G960" s="57" t="str">
        <f>IF(ISNUMBER(SEARCH('Position Build'!$N$6,Table1[[#This Row],[Series]])),Table1[[#This Row],[Helper1]],"")</f>
        <v/>
      </c>
      <c r="H960" s="57" t="str">
        <f>IFERROR(SMALL($G$2:$G$4870,ROWS($G$2:G960)),"")</f>
        <v/>
      </c>
    </row>
    <row r="961" spans="1:8" ht="15.75" thickBot="1" x14ac:dyDescent="0.3">
      <c r="A961" s="45" t="s">
        <v>510</v>
      </c>
      <c r="B961" s="46" t="str">
        <f>Table1[[#This Row],[Series]]&amp;Table1[[#This Row],[Competency Name]]</f>
        <v>0603HEALTH CARE EDUCATION</v>
      </c>
      <c r="C961" s="46" t="str">
        <f>IF(RIGHT(Table1[[#This Row],[Occupational Series]],5)="SECCM","SECCM",IF(OR(RIGHT(Table1[[#This Row],[Occupational Series]],1)="A",RIGHT(Table1[[#This Row],[Occupational Series]],1)="B",RIGHT(Table1[[#This Row],[Occupational Series]],1)="C"),"0301",RIGHT(Table1[[#This Row],[Occupational Series]],4)))</f>
        <v>0603</v>
      </c>
      <c r="D961" s="45" t="s">
        <v>1533</v>
      </c>
      <c r="E961" s="45" t="s">
        <v>1370</v>
      </c>
      <c r="F961" s="57">
        <f>ROWS($F$2:F961)</f>
        <v>960</v>
      </c>
      <c r="G961" s="57" t="str">
        <f>IF(ISNUMBER(SEARCH('Position Build'!$N$6,Table1[[#This Row],[Series]])),Table1[[#This Row],[Helper1]],"")</f>
        <v/>
      </c>
      <c r="H961" s="57" t="str">
        <f>IFERROR(SMALL($G$2:$G$4870,ROWS($G$2:G961)),"")</f>
        <v/>
      </c>
    </row>
    <row r="962" spans="1:8" ht="15.75" thickBot="1" x14ac:dyDescent="0.3">
      <c r="A962" s="45" t="s">
        <v>510</v>
      </c>
      <c r="B962" s="46" t="str">
        <f>Table1[[#This Row],[Series]]&amp;Table1[[#This Row],[Competency Name]]</f>
        <v>0603MEDICAL ASSESSMENT / DIAGNOSIS</v>
      </c>
      <c r="C962" s="46" t="str">
        <f>IF(RIGHT(Table1[[#This Row],[Occupational Series]],5)="SECCM","SECCM",IF(OR(RIGHT(Table1[[#This Row],[Occupational Series]],1)="A",RIGHT(Table1[[#This Row],[Occupational Series]],1)="B",RIGHT(Table1[[#This Row],[Occupational Series]],1)="C"),"0301",RIGHT(Table1[[#This Row],[Occupational Series]],4)))</f>
        <v>0603</v>
      </c>
      <c r="D962" s="45" t="s">
        <v>1534</v>
      </c>
      <c r="E962" s="45" t="s">
        <v>1535</v>
      </c>
      <c r="F962" s="57">
        <f>ROWS($F$2:F962)</f>
        <v>961</v>
      </c>
      <c r="G962" s="57" t="str">
        <f>IF(ISNUMBER(SEARCH('Position Build'!$N$6,Table1[[#This Row],[Series]])),Table1[[#This Row],[Helper1]],"")</f>
        <v/>
      </c>
      <c r="H962" s="57" t="str">
        <f>IFERROR(SMALL($G$2:$G$4870,ROWS($G$2:G962)),"")</f>
        <v/>
      </c>
    </row>
    <row r="963" spans="1:8" ht="15.75" thickBot="1" x14ac:dyDescent="0.3">
      <c r="A963" s="45" t="s">
        <v>428</v>
      </c>
      <c r="B963" s="46" t="str">
        <f>Table1[[#This Row],[Series]]&amp;Table1[[#This Row],[Competency Name]]</f>
        <v>0610CUSTOMER SERVICE</v>
      </c>
      <c r="C963" s="46" t="str">
        <f>IF(RIGHT(Table1[[#This Row],[Occupational Series]],5)="SECCM","SECCM",IF(OR(RIGHT(Table1[[#This Row],[Occupational Series]],1)="A",RIGHT(Table1[[#This Row],[Occupational Series]],1)="B",RIGHT(Table1[[#This Row],[Occupational Series]],1)="C"),"0301",RIGHT(Table1[[#This Row],[Occupational Series]],4)))</f>
        <v>0610</v>
      </c>
      <c r="D963" s="45" t="s">
        <v>418</v>
      </c>
      <c r="E963" s="45" t="s">
        <v>419</v>
      </c>
      <c r="F963" s="57">
        <f>ROWS($F$2:F963)</f>
        <v>962</v>
      </c>
      <c r="G963" s="57" t="str">
        <f>IF(ISNUMBER(SEARCH('Position Build'!$N$6,Table1[[#This Row],[Series]])),Table1[[#This Row],[Helper1]],"")</f>
        <v/>
      </c>
      <c r="H963" s="57" t="str">
        <f>IFERROR(SMALL($G$2:$G$4870,ROWS($G$2:G963)),"")</f>
        <v/>
      </c>
    </row>
    <row r="964" spans="1:8" ht="15.75" thickBot="1" x14ac:dyDescent="0.3">
      <c r="A964" s="45" t="s">
        <v>428</v>
      </c>
      <c r="B964" s="46" t="str">
        <f>Table1[[#This Row],[Series]]&amp;Table1[[#This Row],[Competency Name]]</f>
        <v>0610PARTNERING</v>
      </c>
      <c r="C964" s="46" t="str">
        <f>IF(RIGHT(Table1[[#This Row],[Occupational Series]],5)="SECCM","SECCM",IF(OR(RIGHT(Table1[[#This Row],[Occupational Series]],1)="A",RIGHT(Table1[[#This Row],[Occupational Series]],1)="B",RIGHT(Table1[[#This Row],[Occupational Series]],1)="C"),"0301",RIGHT(Table1[[#This Row],[Occupational Series]],4)))</f>
        <v>0610</v>
      </c>
      <c r="D964" s="45" t="s">
        <v>491</v>
      </c>
      <c r="E964" s="45" t="s">
        <v>492</v>
      </c>
      <c r="F964" s="57">
        <f>ROWS($F$2:F964)</f>
        <v>963</v>
      </c>
      <c r="G964" s="57" t="str">
        <f>IF(ISNUMBER(SEARCH('Position Build'!$N$6,Table1[[#This Row],[Series]])),Table1[[#This Row],[Helper1]],"")</f>
        <v/>
      </c>
      <c r="H964" s="57" t="str">
        <f>IFERROR(SMALL($G$2:$G$4870,ROWS($G$2:G964)),"")</f>
        <v/>
      </c>
    </row>
    <row r="965" spans="1:8" ht="39" thickBot="1" x14ac:dyDescent="0.3">
      <c r="A965" s="50" t="s">
        <v>428</v>
      </c>
      <c r="B965" s="46" t="str">
        <f>Table1[[#This Row],[Series]]&amp;Table1[[#This Row],[Competency Name]]</f>
        <v>0610WRITTEN COMMUNICATION</v>
      </c>
      <c r="C965" s="46" t="str">
        <f>IF(RIGHT(Table1[[#This Row],[Occupational Series]],5)="SECCM","SECCM",IF(OR(RIGHT(Table1[[#This Row],[Occupational Series]],1)="A",RIGHT(Table1[[#This Row],[Occupational Series]],1)="B",RIGHT(Table1[[#This Row],[Occupational Series]],1)="C"),"0301",RIGHT(Table1[[#This Row],[Occupational Series]],4)))</f>
        <v>0610</v>
      </c>
      <c r="D965" s="50" t="s">
        <v>507</v>
      </c>
      <c r="E965" s="51" t="s">
        <v>508</v>
      </c>
      <c r="F965" s="57">
        <f>ROWS($F$2:F965)</f>
        <v>964</v>
      </c>
      <c r="G965" s="57" t="str">
        <f>IF(ISNUMBER(SEARCH('Position Build'!$N$6,Table1[[#This Row],[Series]])),Table1[[#This Row],[Helper1]],"")</f>
        <v/>
      </c>
      <c r="H965" s="57" t="str">
        <f>IFERROR(SMALL($G$2:$G$4870,ROWS($G$2:G965)),"")</f>
        <v/>
      </c>
    </row>
    <row r="966" spans="1:8" ht="39" thickBot="1" x14ac:dyDescent="0.3">
      <c r="A966" s="50" t="s">
        <v>428</v>
      </c>
      <c r="B966" s="46" t="str">
        <f>Table1[[#This Row],[Series]]&amp;Table1[[#This Row],[Competency Name]]</f>
        <v>0610ORAL COMMUNICATION</v>
      </c>
      <c r="C966" s="46" t="str">
        <f>IF(RIGHT(Table1[[#This Row],[Occupational Series]],5)="SECCM","SECCM",IF(OR(RIGHT(Table1[[#This Row],[Occupational Series]],1)="A",RIGHT(Table1[[#This Row],[Occupational Series]],1)="B",RIGHT(Table1[[#This Row],[Occupational Series]],1)="C"),"0301",RIGHT(Table1[[#This Row],[Occupational Series]],4)))</f>
        <v>0610</v>
      </c>
      <c r="D966" s="50" t="s">
        <v>537</v>
      </c>
      <c r="E966" s="51" t="s">
        <v>538</v>
      </c>
      <c r="F966" s="57">
        <f>ROWS($F$2:F966)</f>
        <v>965</v>
      </c>
      <c r="G966" s="57" t="str">
        <f>IF(ISNUMBER(SEARCH('Position Build'!$N$6,Table1[[#This Row],[Series]])),Table1[[#This Row],[Helper1]],"")</f>
        <v/>
      </c>
      <c r="H966" s="57" t="str">
        <f>IFERROR(SMALL($G$2:$G$4870,ROWS($G$2:G966)),"")</f>
        <v/>
      </c>
    </row>
    <row r="967" spans="1:8" ht="64.5" thickBot="1" x14ac:dyDescent="0.3">
      <c r="A967" s="50" t="s">
        <v>428</v>
      </c>
      <c r="B967" s="46" t="str">
        <f>Table1[[#This Row],[Series]]&amp;Table1[[#This Row],[Competency Name]]</f>
        <v>0610ACCOUNTABILITY</v>
      </c>
      <c r="C967" s="46" t="str">
        <f>IF(RIGHT(Table1[[#This Row],[Occupational Series]],5)="SECCM","SECCM",IF(OR(RIGHT(Table1[[#This Row],[Occupational Series]],1)="A",RIGHT(Table1[[#This Row],[Occupational Series]],1)="B",RIGHT(Table1[[#This Row],[Occupational Series]],1)="C"),"0301",RIGHT(Table1[[#This Row],[Occupational Series]],4)))</f>
        <v>0610</v>
      </c>
      <c r="D967" s="50" t="s">
        <v>579</v>
      </c>
      <c r="E967" s="51" t="s">
        <v>580</v>
      </c>
      <c r="F967" s="57">
        <f>ROWS($F$2:F967)</f>
        <v>966</v>
      </c>
      <c r="G967" s="57" t="str">
        <f>IF(ISNUMBER(SEARCH('Position Build'!$N$6,Table1[[#This Row],[Series]])),Table1[[#This Row],[Helper1]],"")</f>
        <v/>
      </c>
      <c r="H967" s="57" t="str">
        <f>IFERROR(SMALL($G$2:$G$4870,ROWS($G$2:G967)),"")</f>
        <v/>
      </c>
    </row>
    <row r="968" spans="1:8" ht="39" thickBot="1" x14ac:dyDescent="0.3">
      <c r="A968" s="50" t="s">
        <v>428</v>
      </c>
      <c r="B968" s="46" t="str">
        <f>Table1[[#This Row],[Series]]&amp;Table1[[#This Row],[Competency Name]]</f>
        <v>0610MANAGING HUMAN RESOURCES</v>
      </c>
      <c r="C968" s="46" t="str">
        <f>IF(RIGHT(Table1[[#This Row],[Occupational Series]],5)="SECCM","SECCM",IF(OR(RIGHT(Table1[[#This Row],[Occupational Series]],1)="A",RIGHT(Table1[[#This Row],[Occupational Series]],1)="B",RIGHT(Table1[[#This Row],[Occupational Series]],1)="C"),"0301",RIGHT(Table1[[#This Row],[Occupational Series]],4)))</f>
        <v>0610</v>
      </c>
      <c r="D968" s="50" t="s">
        <v>590</v>
      </c>
      <c r="E968" s="51" t="s">
        <v>591</v>
      </c>
      <c r="F968" s="57">
        <f>ROWS($F$2:F968)</f>
        <v>967</v>
      </c>
      <c r="G968" s="57" t="str">
        <f>IF(ISNUMBER(SEARCH('Position Build'!$N$6,Table1[[#This Row],[Series]])),Table1[[#This Row],[Helper1]],"")</f>
        <v/>
      </c>
      <c r="H968" s="57" t="str">
        <f>IFERROR(SMALL($G$2:$G$4870,ROWS($G$2:G968)),"")</f>
        <v/>
      </c>
    </row>
    <row r="969" spans="1:8" ht="15.75" thickBot="1" x14ac:dyDescent="0.3">
      <c r="A969" s="45" t="s">
        <v>428</v>
      </c>
      <c r="B969" s="46" t="str">
        <f>Table1[[#This Row],[Series]]&amp;Table1[[#This Row],[Competency Name]]</f>
        <v>0610RULEMAKING AND REGULATION</v>
      </c>
      <c r="C969" s="46" t="str">
        <f>IF(RIGHT(Table1[[#This Row],[Occupational Series]],5)="SECCM","SECCM",IF(OR(RIGHT(Table1[[#This Row],[Occupational Series]],1)="A",RIGHT(Table1[[#This Row],[Occupational Series]],1)="B",RIGHT(Table1[[#This Row],[Occupational Series]],1)="C"),"0301",RIGHT(Table1[[#This Row],[Occupational Series]],4)))</f>
        <v>0610</v>
      </c>
      <c r="D969" s="45" t="s">
        <v>958</v>
      </c>
      <c r="E969" s="45" t="s">
        <v>959</v>
      </c>
      <c r="F969" s="57">
        <f>ROWS($F$2:F969)</f>
        <v>968</v>
      </c>
      <c r="G969" s="57" t="str">
        <f>IF(ISNUMBER(SEARCH('Position Build'!$N$6,Table1[[#This Row],[Series]])),Table1[[#This Row],[Helper1]],"")</f>
        <v/>
      </c>
      <c r="H969" s="57" t="str">
        <f>IFERROR(SMALL($G$2:$G$4870,ROWS($G$2:G969)),"")</f>
        <v/>
      </c>
    </row>
    <row r="970" spans="1:8" ht="15.75" customHeight="1" thickBot="1" x14ac:dyDescent="0.3">
      <c r="A970" s="50" t="s">
        <v>428</v>
      </c>
      <c r="B970" s="46" t="str">
        <f>Table1[[#This Row],[Series]]&amp;Table1[[#This Row],[Competency Name]]</f>
        <v>0610CARE MANAGEMENT</v>
      </c>
      <c r="C970" s="46" t="str">
        <f>IF(RIGHT(Table1[[#This Row],[Occupational Series]],5)="SECCM","SECCM",IF(OR(RIGHT(Table1[[#This Row],[Occupational Series]],1)="A",RIGHT(Table1[[#This Row],[Occupational Series]],1)="B",RIGHT(Table1[[#This Row],[Occupational Series]],1)="C"),"0301",RIGHT(Table1[[#This Row],[Occupational Series]],4)))</f>
        <v>0610</v>
      </c>
      <c r="D970" s="50" t="s">
        <v>1363</v>
      </c>
      <c r="E970" s="51" t="s">
        <v>1364</v>
      </c>
      <c r="F970" s="57">
        <f>ROWS($F$2:F970)</f>
        <v>969</v>
      </c>
      <c r="G970" s="57" t="str">
        <f>IF(ISNUMBER(SEARCH('Position Build'!$N$6,Table1[[#This Row],[Series]])),Table1[[#This Row],[Helper1]],"")</f>
        <v/>
      </c>
      <c r="H970" s="57" t="str">
        <f>IFERROR(SMALL($G$2:$G$4870,ROWS($G$2:G970)),"")</f>
        <v/>
      </c>
    </row>
    <row r="971" spans="1:8" ht="26.25" thickBot="1" x14ac:dyDescent="0.3">
      <c r="A971" s="50" t="s">
        <v>428</v>
      </c>
      <c r="B971" s="46" t="str">
        <f>Table1[[#This Row],[Series]]&amp;Table1[[#This Row],[Competency Name]]</f>
        <v>0610CLINICAL ANALYSIS AND JUDGMENT</v>
      </c>
      <c r="C971" s="46" t="str">
        <f>IF(RIGHT(Table1[[#This Row],[Occupational Series]],5)="SECCM","SECCM",IF(OR(RIGHT(Table1[[#This Row],[Occupational Series]],1)="A",RIGHT(Table1[[#This Row],[Occupational Series]],1)="B",RIGHT(Table1[[#This Row],[Occupational Series]],1)="C"),"0301",RIGHT(Table1[[#This Row],[Occupational Series]],4)))</f>
        <v>0610</v>
      </c>
      <c r="D971" s="50" t="s">
        <v>1365</v>
      </c>
      <c r="E971" s="51" t="s">
        <v>1366</v>
      </c>
      <c r="F971" s="57">
        <f>ROWS($F$2:F971)</f>
        <v>970</v>
      </c>
      <c r="G971" s="57" t="str">
        <f>IF(ISNUMBER(SEARCH('Position Build'!$N$6,Table1[[#This Row],[Series]])),Table1[[#This Row],[Helper1]],"")</f>
        <v/>
      </c>
      <c r="H971" s="57" t="str">
        <f>IFERROR(SMALL($G$2:$G$4870,ROWS($G$2:G971)),"")</f>
        <v/>
      </c>
    </row>
    <row r="972" spans="1:8" ht="15.75" customHeight="1" thickBot="1" x14ac:dyDescent="0.3">
      <c r="A972" s="45" t="s">
        <v>428</v>
      </c>
      <c r="B972" s="46" t="str">
        <f>Table1[[#This Row],[Series]]&amp;Table1[[#This Row],[Competency Name]]</f>
        <v>0610EVIDENCE-BASED PRACTICE</v>
      </c>
      <c r="C972" s="46" t="str">
        <f>IF(RIGHT(Table1[[#This Row],[Occupational Series]],5)="SECCM","SECCM",IF(OR(RIGHT(Table1[[#This Row],[Occupational Series]],1)="A",RIGHT(Table1[[#This Row],[Occupational Series]],1)="B",RIGHT(Table1[[#This Row],[Occupational Series]],1)="C"),"0301",RIGHT(Table1[[#This Row],[Occupational Series]],4)))</f>
        <v>0610</v>
      </c>
      <c r="D972" s="45" t="s">
        <v>1367</v>
      </c>
      <c r="E972" s="45" t="s">
        <v>1368</v>
      </c>
      <c r="F972" s="57">
        <f>ROWS($F$2:F972)</f>
        <v>971</v>
      </c>
      <c r="G972" s="57" t="str">
        <f>IF(ISNUMBER(SEARCH('Position Build'!$N$6,Table1[[#This Row],[Series]])),Table1[[#This Row],[Helper1]],"")</f>
        <v/>
      </c>
      <c r="H972" s="57" t="str">
        <f>IFERROR(SMALL($G$2:$G$4870,ROWS($G$2:G972)),"")</f>
        <v/>
      </c>
    </row>
    <row r="973" spans="1:8" ht="15.75" thickBot="1" x14ac:dyDescent="0.3">
      <c r="A973" s="45" t="s">
        <v>428</v>
      </c>
      <c r="B973" s="46" t="str">
        <f>Table1[[#This Row],[Series]]&amp;Table1[[#This Row],[Competency Name]]</f>
        <v>0610HEALTHCARE EDUCATION</v>
      </c>
      <c r="C973" s="46" t="str">
        <f>IF(RIGHT(Table1[[#This Row],[Occupational Series]],5)="SECCM","SECCM",IF(OR(RIGHT(Table1[[#This Row],[Occupational Series]],1)="A",RIGHT(Table1[[#This Row],[Occupational Series]],1)="B",RIGHT(Table1[[#This Row],[Occupational Series]],1)="C"),"0301",RIGHT(Table1[[#This Row],[Occupational Series]],4)))</f>
        <v>0610</v>
      </c>
      <c r="D973" s="45" t="s">
        <v>1369</v>
      </c>
      <c r="E973" s="45" t="s">
        <v>1370</v>
      </c>
      <c r="F973" s="57">
        <f>ROWS($F$2:F973)</f>
        <v>972</v>
      </c>
      <c r="G973" s="57" t="str">
        <f>IF(ISNUMBER(SEARCH('Position Build'!$N$6,Table1[[#This Row],[Series]])),Table1[[#This Row],[Helper1]],"")</f>
        <v/>
      </c>
      <c r="H973" s="57" t="str">
        <f>IFERROR(SMALL($G$2:$G$4870,ROWS($G$2:G973)),"")</f>
        <v/>
      </c>
    </row>
    <row r="974" spans="1:8" ht="15.75" customHeight="1" thickBot="1" x14ac:dyDescent="0.3">
      <c r="A974" s="45" t="s">
        <v>428</v>
      </c>
      <c r="B974" s="46" t="str">
        <f>Table1[[#This Row],[Series]]&amp;Table1[[#This Row],[Competency Name]]</f>
        <v>0610NURSING ASSESSMENT/DIAGNOSIS</v>
      </c>
      <c r="C974" s="46" t="str">
        <f>IF(RIGHT(Table1[[#This Row],[Occupational Series]],5)="SECCM","SECCM",IF(OR(RIGHT(Table1[[#This Row],[Occupational Series]],1)="A",RIGHT(Table1[[#This Row],[Occupational Series]],1)="B",RIGHT(Table1[[#This Row],[Occupational Series]],1)="C"),"0301",RIGHT(Table1[[#This Row],[Occupational Series]],4)))</f>
        <v>0610</v>
      </c>
      <c r="D974" s="45" t="s">
        <v>1371</v>
      </c>
      <c r="E974" s="45" t="s">
        <v>1372</v>
      </c>
      <c r="F974" s="57">
        <f>ROWS($F$2:F974)</f>
        <v>973</v>
      </c>
      <c r="G974" s="57" t="str">
        <f>IF(ISNUMBER(SEARCH('Position Build'!$N$6,Table1[[#This Row],[Series]])),Table1[[#This Row],[Helper1]],"")</f>
        <v/>
      </c>
      <c r="H974" s="57" t="str">
        <f>IFERROR(SMALL($G$2:$G$4870,ROWS($G$2:G974)),"")</f>
        <v/>
      </c>
    </row>
    <row r="975" spans="1:8" ht="15.75" thickBot="1" x14ac:dyDescent="0.3">
      <c r="A975" s="45" t="s">
        <v>428</v>
      </c>
      <c r="B975" s="46" t="str">
        <f>Table1[[#This Row],[Series]]&amp;Table1[[#This Row],[Competency Name]]</f>
        <v>0610PATIENT RAPPORT AND HEALTHCARE ADVOCACY</v>
      </c>
      <c r="C975" s="46" t="str">
        <f>IF(RIGHT(Table1[[#This Row],[Occupational Series]],5)="SECCM","SECCM",IF(OR(RIGHT(Table1[[#This Row],[Occupational Series]],1)="A",RIGHT(Table1[[#This Row],[Occupational Series]],1)="B",RIGHT(Table1[[#This Row],[Occupational Series]],1)="C"),"0301",RIGHT(Table1[[#This Row],[Occupational Series]],4)))</f>
        <v>0610</v>
      </c>
      <c r="D975" s="45" t="s">
        <v>1375</v>
      </c>
      <c r="E975" s="45" t="s">
        <v>1376</v>
      </c>
      <c r="F975" s="57">
        <f>ROWS($F$2:F975)</f>
        <v>974</v>
      </c>
      <c r="G975" s="57" t="str">
        <f>IF(ISNUMBER(SEARCH('Position Build'!$N$6,Table1[[#This Row],[Series]])),Table1[[#This Row],[Helper1]],"")</f>
        <v/>
      </c>
      <c r="H975" s="57" t="str">
        <f>IFERROR(SMALL($G$2:$G$4870,ROWS($G$2:G975)),"")</f>
        <v/>
      </c>
    </row>
    <row r="976" spans="1:8" ht="15.75" customHeight="1" thickBot="1" x14ac:dyDescent="0.3">
      <c r="A976" s="45" t="s">
        <v>428</v>
      </c>
      <c r="B976" s="46" t="str">
        <f>Table1[[#This Row],[Series]]&amp;Table1[[#This Row],[Competency Name]]</f>
        <v>0610PHARMACOLOGY</v>
      </c>
      <c r="C976" s="46" t="str">
        <f>IF(RIGHT(Table1[[#This Row],[Occupational Series]],5)="SECCM","SECCM",IF(OR(RIGHT(Table1[[#This Row],[Occupational Series]],1)="A",RIGHT(Table1[[#This Row],[Occupational Series]],1)="B",RIGHT(Table1[[#This Row],[Occupational Series]],1)="C"),"0301",RIGHT(Table1[[#This Row],[Occupational Series]],4)))</f>
        <v>0610</v>
      </c>
      <c r="D976" s="45" t="s">
        <v>1377</v>
      </c>
      <c r="E976" s="45" t="s">
        <v>1378</v>
      </c>
      <c r="F976" s="57">
        <f>ROWS($F$2:F976)</f>
        <v>975</v>
      </c>
      <c r="G976" s="57" t="str">
        <f>IF(ISNUMBER(SEARCH('Position Build'!$N$6,Table1[[#This Row],[Series]])),Table1[[#This Row],[Helper1]],"")</f>
        <v/>
      </c>
      <c r="H976" s="57" t="str">
        <f>IFERROR(SMALL($G$2:$G$4870,ROWS($G$2:G976)),"")</f>
        <v/>
      </c>
    </row>
    <row r="977" spans="1:8" ht="15.75" thickBot="1" x14ac:dyDescent="0.3">
      <c r="A977" s="45" t="s">
        <v>428</v>
      </c>
      <c r="B977" s="46" t="str">
        <f>Table1[[#This Row],[Series]]&amp;Table1[[#This Row],[Competency Name]]</f>
        <v>0610SAFETY AND QUALITY CARE</v>
      </c>
      <c r="C977" s="46" t="str">
        <f>IF(RIGHT(Table1[[#This Row],[Occupational Series]],5)="SECCM","SECCM",IF(OR(RIGHT(Table1[[#This Row],[Occupational Series]],1)="A",RIGHT(Table1[[#This Row],[Occupational Series]],1)="B",RIGHT(Table1[[#This Row],[Occupational Series]],1)="C"),"0301",RIGHT(Table1[[#This Row],[Occupational Series]],4)))</f>
        <v>0610</v>
      </c>
      <c r="D977" s="45" t="s">
        <v>1379</v>
      </c>
      <c r="E977" s="45" t="s">
        <v>1380</v>
      </c>
      <c r="F977" s="57">
        <f>ROWS($F$2:F977)</f>
        <v>976</v>
      </c>
      <c r="G977" s="57" t="str">
        <f>IF(ISNUMBER(SEARCH('Position Build'!$N$6,Table1[[#This Row],[Series]])),Table1[[#This Row],[Helper1]],"")</f>
        <v/>
      </c>
      <c r="H977" s="57" t="str">
        <f>IFERROR(SMALL($G$2:$G$4870,ROWS($G$2:G977)),"")</f>
        <v/>
      </c>
    </row>
    <row r="978" spans="1:8" ht="15.75" customHeight="1" thickBot="1" x14ac:dyDescent="0.3">
      <c r="A978" s="50" t="s">
        <v>428</v>
      </c>
      <c r="B978" s="46" t="str">
        <f>Table1[[#This Row],[Series]]&amp;Table1[[#This Row],[Competency Name]]</f>
        <v>0610TECHNOLOGY AND INFORMATICS</v>
      </c>
      <c r="C978" s="46" t="str">
        <f>IF(RIGHT(Table1[[#This Row],[Occupational Series]],5)="SECCM","SECCM",IF(OR(RIGHT(Table1[[#This Row],[Occupational Series]],1)="A",RIGHT(Table1[[#This Row],[Occupational Series]],1)="B",RIGHT(Table1[[#This Row],[Occupational Series]],1)="C"),"0301",RIGHT(Table1[[#This Row],[Occupational Series]],4)))</f>
        <v>0610</v>
      </c>
      <c r="D978" s="50" t="s">
        <v>1381</v>
      </c>
      <c r="E978" s="51" t="s">
        <v>1382</v>
      </c>
      <c r="F978" s="57">
        <f>ROWS($F$2:F978)</f>
        <v>977</v>
      </c>
      <c r="G978" s="57" t="str">
        <f>IF(ISNUMBER(SEARCH('Position Build'!$N$6,Table1[[#This Row],[Series]])),Table1[[#This Row],[Helper1]],"")</f>
        <v/>
      </c>
      <c r="H978" s="57" t="str">
        <f>IFERROR(SMALL($G$2:$G$4870,ROWS($G$2:G978)),"")</f>
        <v/>
      </c>
    </row>
    <row r="979" spans="1:8" ht="26.25" thickBot="1" x14ac:dyDescent="0.3">
      <c r="A979" s="50" t="s">
        <v>428</v>
      </c>
      <c r="B979" s="46" t="str">
        <f>Table1[[#This Row],[Series]]&amp;Table1[[#This Row],[Competency Name]]</f>
        <v>0610PATIENT INTERVENTION</v>
      </c>
      <c r="C979" s="46" t="str">
        <f>IF(RIGHT(Table1[[#This Row],[Occupational Series]],5)="SECCM","SECCM",IF(OR(RIGHT(Table1[[#This Row],[Occupational Series]],1)="A",RIGHT(Table1[[#This Row],[Occupational Series]],1)="B",RIGHT(Table1[[#This Row],[Occupational Series]],1)="C"),"0301",RIGHT(Table1[[#This Row],[Occupational Series]],4)))</f>
        <v>0610</v>
      </c>
      <c r="D979" s="50" t="s">
        <v>1373</v>
      </c>
      <c r="E979" s="51" t="s">
        <v>1912</v>
      </c>
      <c r="F979" s="57">
        <f>ROWS($F$2:F979)</f>
        <v>978</v>
      </c>
      <c r="G979" s="57" t="str">
        <f>IF(ISNUMBER(SEARCH('Position Build'!$N$6,Table1[[#This Row],[Series]])),Table1[[#This Row],[Helper1]],"")</f>
        <v/>
      </c>
      <c r="H979" s="57" t="str">
        <f>IFERROR(SMALL($G$2:$G$4870,ROWS($G$2:G979)),"")</f>
        <v/>
      </c>
    </row>
    <row r="980" spans="1:8" ht="15.75" customHeight="1" thickBot="1" x14ac:dyDescent="0.3">
      <c r="A980" s="45" t="s">
        <v>498</v>
      </c>
      <c r="B980" s="46" t="str">
        <f>Table1[[#This Row],[Series]]&amp;Table1[[#This Row],[Competency Name]]</f>
        <v>0620PARTNERING</v>
      </c>
      <c r="C980" s="46" t="str">
        <f>IF(RIGHT(Table1[[#This Row],[Occupational Series]],5)="SECCM","SECCM",IF(OR(RIGHT(Table1[[#This Row],[Occupational Series]],1)="A",RIGHT(Table1[[#This Row],[Occupational Series]],1)="B",RIGHT(Table1[[#This Row],[Occupational Series]],1)="C"),"0301",RIGHT(Table1[[#This Row],[Occupational Series]],4)))</f>
        <v>0620</v>
      </c>
      <c r="D980" s="45" t="s">
        <v>491</v>
      </c>
      <c r="E980" s="45" t="s">
        <v>492</v>
      </c>
      <c r="F980" s="57">
        <f>ROWS($F$2:F980)</f>
        <v>979</v>
      </c>
      <c r="G980" s="57" t="str">
        <f>IF(ISNUMBER(SEARCH('Position Build'!$N$6,Table1[[#This Row],[Series]])),Table1[[#This Row],[Helper1]],"")</f>
        <v/>
      </c>
      <c r="H980" s="57" t="str">
        <f>IFERROR(SMALL($G$2:$G$4870,ROWS($G$2:G980)),"")</f>
        <v/>
      </c>
    </row>
    <row r="981" spans="1:8" ht="39" thickBot="1" x14ac:dyDescent="0.3">
      <c r="A981" s="50" t="s">
        <v>498</v>
      </c>
      <c r="B981" s="46" t="str">
        <f>Table1[[#This Row],[Series]]&amp;Table1[[#This Row],[Competency Name]]</f>
        <v>0620WRITTEN COMMUNICATION</v>
      </c>
      <c r="C981" s="46" t="str">
        <f>IF(RIGHT(Table1[[#This Row],[Occupational Series]],5)="SECCM","SECCM",IF(OR(RIGHT(Table1[[#This Row],[Occupational Series]],1)="A",RIGHT(Table1[[#This Row],[Occupational Series]],1)="B",RIGHT(Table1[[#This Row],[Occupational Series]],1)="C"),"0301",RIGHT(Table1[[#This Row],[Occupational Series]],4)))</f>
        <v>0620</v>
      </c>
      <c r="D981" s="50" t="s">
        <v>507</v>
      </c>
      <c r="E981" s="51" t="s">
        <v>508</v>
      </c>
      <c r="F981" s="57">
        <f>ROWS($F$2:F981)</f>
        <v>980</v>
      </c>
      <c r="G981" s="57" t="str">
        <f>IF(ISNUMBER(SEARCH('Position Build'!$N$6,Table1[[#This Row],[Series]])),Table1[[#This Row],[Helper1]],"")</f>
        <v/>
      </c>
      <c r="H981" s="57" t="str">
        <f>IFERROR(SMALL($G$2:$G$4870,ROWS($G$2:G981)),"")</f>
        <v/>
      </c>
    </row>
    <row r="982" spans="1:8" ht="15.75" customHeight="1" thickBot="1" x14ac:dyDescent="0.3">
      <c r="A982" s="50" t="s">
        <v>498</v>
      </c>
      <c r="B982" s="46" t="str">
        <f>Table1[[#This Row],[Series]]&amp;Table1[[#This Row],[Competency Name]]</f>
        <v>0620ORAL COMMUNICATION</v>
      </c>
      <c r="C982" s="46" t="str">
        <f>IF(RIGHT(Table1[[#This Row],[Occupational Series]],5)="SECCM","SECCM",IF(OR(RIGHT(Table1[[#This Row],[Occupational Series]],1)="A",RIGHT(Table1[[#This Row],[Occupational Series]],1)="B",RIGHT(Table1[[#This Row],[Occupational Series]],1)="C"),"0301",RIGHT(Table1[[#This Row],[Occupational Series]],4)))</f>
        <v>0620</v>
      </c>
      <c r="D982" s="50" t="s">
        <v>537</v>
      </c>
      <c r="E982" s="51" t="s">
        <v>538</v>
      </c>
      <c r="F982" s="57">
        <f>ROWS($F$2:F982)</f>
        <v>981</v>
      </c>
      <c r="G982" s="57" t="str">
        <f>IF(ISNUMBER(SEARCH('Position Build'!$N$6,Table1[[#This Row],[Series]])),Table1[[#This Row],[Helper1]],"")</f>
        <v/>
      </c>
      <c r="H982" s="57" t="str">
        <f>IFERROR(SMALL($G$2:$G$4870,ROWS($G$2:G982)),"")</f>
        <v/>
      </c>
    </row>
    <row r="983" spans="1:8" ht="39" thickBot="1" x14ac:dyDescent="0.3">
      <c r="A983" s="50" t="s">
        <v>498</v>
      </c>
      <c r="B983" s="46" t="str">
        <f>Table1[[#This Row],[Series]]&amp;Table1[[#This Row],[Competency Name]]</f>
        <v>0620DEVELOPING OTHERS</v>
      </c>
      <c r="C983" s="46" t="str">
        <f>IF(RIGHT(Table1[[#This Row],[Occupational Series]],5)="SECCM","SECCM",IF(OR(RIGHT(Table1[[#This Row],[Occupational Series]],1)="A",RIGHT(Table1[[#This Row],[Occupational Series]],1)="B",RIGHT(Table1[[#This Row],[Occupational Series]],1)="C"),"0301",RIGHT(Table1[[#This Row],[Occupational Series]],4)))</f>
        <v>0620</v>
      </c>
      <c r="D983" s="50" t="s">
        <v>585</v>
      </c>
      <c r="E983" s="51" t="s">
        <v>586</v>
      </c>
      <c r="F983" s="57">
        <f>ROWS($F$2:F983)</f>
        <v>982</v>
      </c>
      <c r="G983" s="57" t="str">
        <f>IF(ISNUMBER(SEARCH('Position Build'!$N$6,Table1[[#This Row],[Series]])),Table1[[#This Row],[Helper1]],"")</f>
        <v/>
      </c>
      <c r="H983" s="57" t="str">
        <f>IFERROR(SMALL($G$2:$G$4870,ROWS($G$2:G983)),"")</f>
        <v/>
      </c>
    </row>
    <row r="984" spans="1:8" ht="15.75" customHeight="1" thickBot="1" x14ac:dyDescent="0.3">
      <c r="A984" s="50" t="s">
        <v>498</v>
      </c>
      <c r="B984" s="46" t="str">
        <f>Table1[[#This Row],[Series]]&amp;Table1[[#This Row],[Competency Name]]</f>
        <v>0620MANAGING HUMAN RESOURCES</v>
      </c>
      <c r="C984" s="46" t="str">
        <f>IF(RIGHT(Table1[[#This Row],[Occupational Series]],5)="SECCM","SECCM",IF(OR(RIGHT(Table1[[#This Row],[Occupational Series]],1)="A",RIGHT(Table1[[#This Row],[Occupational Series]],1)="B",RIGHT(Table1[[#This Row],[Occupational Series]],1)="C"),"0301",RIGHT(Table1[[#This Row],[Occupational Series]],4)))</f>
        <v>0620</v>
      </c>
      <c r="D984" s="50" t="s">
        <v>590</v>
      </c>
      <c r="E984" s="51" t="s">
        <v>591</v>
      </c>
      <c r="F984" s="57">
        <f>ROWS($F$2:F984)</f>
        <v>983</v>
      </c>
      <c r="G984" s="57" t="str">
        <f>IF(ISNUMBER(SEARCH('Position Build'!$N$6,Table1[[#This Row],[Series]])),Table1[[#This Row],[Helper1]],"")</f>
        <v/>
      </c>
      <c r="H984" s="57" t="str">
        <f>IFERROR(SMALL($G$2:$G$4870,ROWS($G$2:G984)),"")</f>
        <v/>
      </c>
    </row>
    <row r="985" spans="1:8" ht="51.75" thickBot="1" x14ac:dyDescent="0.3">
      <c r="A985" s="50" t="s">
        <v>498</v>
      </c>
      <c r="B985" s="46" t="str">
        <f>Table1[[#This Row],[Series]]&amp;Table1[[#This Row],[Competency Name]]</f>
        <v>0620PROBLEM SOLVING</v>
      </c>
      <c r="C985" s="46" t="str">
        <f>IF(RIGHT(Table1[[#This Row],[Occupational Series]],5)="SECCM","SECCM",IF(OR(RIGHT(Table1[[#This Row],[Occupational Series]],1)="A",RIGHT(Table1[[#This Row],[Occupational Series]],1)="B",RIGHT(Table1[[#This Row],[Occupational Series]],1)="C"),"0301",RIGHT(Table1[[#This Row],[Occupational Series]],4)))</f>
        <v>0620</v>
      </c>
      <c r="D985" s="50" t="s">
        <v>596</v>
      </c>
      <c r="E985" s="51" t="s">
        <v>597</v>
      </c>
      <c r="F985" s="57">
        <f>ROWS($F$2:F985)</f>
        <v>984</v>
      </c>
      <c r="G985" s="57" t="str">
        <f>IF(ISNUMBER(SEARCH('Position Build'!$N$6,Table1[[#This Row],[Series]])),Table1[[#This Row],[Helper1]],"")</f>
        <v/>
      </c>
      <c r="H985" s="57" t="str">
        <f>IFERROR(SMALL($G$2:$G$4870,ROWS($G$2:G985)),"")</f>
        <v/>
      </c>
    </row>
    <row r="986" spans="1:8" ht="15.75" customHeight="1" thickBot="1" x14ac:dyDescent="0.3">
      <c r="A986" s="50" t="s">
        <v>498</v>
      </c>
      <c r="B986" s="46" t="str">
        <f>Table1[[#This Row],[Series]]&amp;Table1[[#This Row],[Competency Name]]</f>
        <v>0620CLERICAL SUPPORT FUNCTIONS</v>
      </c>
      <c r="C986" s="46" t="str">
        <f>IF(RIGHT(Table1[[#This Row],[Occupational Series]],5)="SECCM","SECCM",IF(OR(RIGHT(Table1[[#This Row],[Occupational Series]],1)="A",RIGHT(Table1[[#This Row],[Occupational Series]],1)="B",RIGHT(Table1[[#This Row],[Occupational Series]],1)="C"),"0301",RIGHT(Table1[[#This Row],[Occupational Series]],4)))</f>
        <v>0620</v>
      </c>
      <c r="D986" s="50" t="s">
        <v>993</v>
      </c>
      <c r="E986" s="51" t="s">
        <v>994</v>
      </c>
      <c r="F986" s="57">
        <f>ROWS($F$2:F986)</f>
        <v>985</v>
      </c>
      <c r="G986" s="57" t="str">
        <f>IF(ISNUMBER(SEARCH('Position Build'!$N$6,Table1[[#This Row],[Series]])),Table1[[#This Row],[Helper1]],"")</f>
        <v/>
      </c>
      <c r="H986" s="57" t="str">
        <f>IFERROR(SMALL($G$2:$G$4870,ROWS($G$2:G986)),"")</f>
        <v/>
      </c>
    </row>
    <row r="987" spans="1:8" ht="15.75" thickBot="1" x14ac:dyDescent="0.3">
      <c r="A987" s="45" t="s">
        <v>498</v>
      </c>
      <c r="B987" s="46" t="str">
        <f>Table1[[#This Row],[Series]]&amp;Table1[[#This Row],[Competency Name]]</f>
        <v>0620READING AND INTERPRETING REGULATIONS</v>
      </c>
      <c r="C987" s="46" t="str">
        <f>IF(RIGHT(Table1[[#This Row],[Occupational Series]],5)="SECCM","SECCM",IF(OR(RIGHT(Table1[[#This Row],[Occupational Series]],1)="A",RIGHT(Table1[[#This Row],[Occupational Series]],1)="B",RIGHT(Table1[[#This Row],[Occupational Series]],1)="C"),"0301",RIGHT(Table1[[#This Row],[Occupational Series]],4)))</f>
        <v>0620</v>
      </c>
      <c r="D987" s="45" t="s">
        <v>1015</v>
      </c>
      <c r="E987" s="45" t="s">
        <v>1016</v>
      </c>
      <c r="F987" s="57">
        <f>ROWS($F$2:F987)</f>
        <v>986</v>
      </c>
      <c r="G987" s="57" t="str">
        <f>IF(ISNUMBER(SEARCH('Position Build'!$N$6,Table1[[#This Row],[Series]])),Table1[[#This Row],[Helper1]],"")</f>
        <v/>
      </c>
      <c r="H987" s="57" t="str">
        <f>IFERROR(SMALL($G$2:$G$4870,ROWS($G$2:G987)),"")</f>
        <v/>
      </c>
    </row>
    <row r="988" spans="1:8" ht="15.75" customHeight="1" thickBot="1" x14ac:dyDescent="0.3">
      <c r="A988" s="50" t="s">
        <v>498</v>
      </c>
      <c r="B988" s="46" t="str">
        <f>Table1[[#This Row],[Series]]&amp;Table1[[#This Row],[Competency Name]]</f>
        <v>0620PATIENT INTERVENTION</v>
      </c>
      <c r="C988" s="46" t="str">
        <f>IF(RIGHT(Table1[[#This Row],[Occupational Series]],5)="SECCM","SECCM",IF(OR(RIGHT(Table1[[#This Row],[Occupational Series]],1)="A",RIGHT(Table1[[#This Row],[Occupational Series]],1)="B",RIGHT(Table1[[#This Row],[Occupational Series]],1)="C"),"0301",RIGHT(Table1[[#This Row],[Occupational Series]],4)))</f>
        <v>0620</v>
      </c>
      <c r="D988" s="50" t="s">
        <v>1373</v>
      </c>
      <c r="E988" s="51" t="s">
        <v>1374</v>
      </c>
      <c r="F988" s="57">
        <f>ROWS($F$2:F988)</f>
        <v>987</v>
      </c>
      <c r="G988" s="57" t="str">
        <f>IF(ISNUMBER(SEARCH('Position Build'!$N$6,Table1[[#This Row],[Series]])),Table1[[#This Row],[Helper1]],"")</f>
        <v/>
      </c>
      <c r="H988" s="57" t="str">
        <f>IFERROR(SMALL($G$2:$G$4870,ROWS($G$2:G988)),"")</f>
        <v/>
      </c>
    </row>
    <row r="989" spans="1:8" ht="26.25" thickBot="1" x14ac:dyDescent="0.3">
      <c r="A989" s="50" t="s">
        <v>498</v>
      </c>
      <c r="B989" s="46" t="str">
        <f>Table1[[#This Row],[Series]]&amp;Table1[[#This Row],[Competency Name]]</f>
        <v>0620TECHNOLOGY AND INFORMATICS</v>
      </c>
      <c r="C989" s="46" t="str">
        <f>IF(RIGHT(Table1[[#This Row],[Occupational Series]],5)="SECCM","SECCM",IF(OR(RIGHT(Table1[[#This Row],[Occupational Series]],1)="A",RIGHT(Table1[[#This Row],[Occupational Series]],1)="B",RIGHT(Table1[[#This Row],[Occupational Series]],1)="C"),"0301",RIGHT(Table1[[#This Row],[Occupational Series]],4)))</f>
        <v>0620</v>
      </c>
      <c r="D989" s="50" t="s">
        <v>1381</v>
      </c>
      <c r="E989" s="51" t="s">
        <v>1382</v>
      </c>
      <c r="F989" s="57">
        <f>ROWS($F$2:F989)</f>
        <v>988</v>
      </c>
      <c r="G989" s="57" t="str">
        <f>IF(ISNUMBER(SEARCH('Position Build'!$N$6,Table1[[#This Row],[Series]])),Table1[[#This Row],[Helper1]],"")</f>
        <v/>
      </c>
      <c r="H989" s="57" t="str">
        <f>IFERROR(SMALL($G$2:$G$4870,ROWS($G$2:G989)),"")</f>
        <v/>
      </c>
    </row>
    <row r="990" spans="1:8" ht="15.75" customHeight="1" thickBot="1" x14ac:dyDescent="0.3">
      <c r="A990" s="45" t="s">
        <v>498</v>
      </c>
      <c r="B990" s="46" t="str">
        <f>Table1[[#This Row],[Series]]&amp;Table1[[#This Row],[Competency Name]]</f>
        <v>0620PATIENT-FOCUSED CUSTOMER SERVICE</v>
      </c>
      <c r="C990" s="46" t="str">
        <f>IF(RIGHT(Table1[[#This Row],[Occupational Series]],5)="SECCM","SECCM",IF(OR(RIGHT(Table1[[#This Row],[Occupational Series]],1)="A",RIGHT(Table1[[#This Row],[Occupational Series]],1)="B",RIGHT(Table1[[#This Row],[Occupational Series]],1)="C"),"0301",RIGHT(Table1[[#This Row],[Occupational Series]],4)))</f>
        <v>0620</v>
      </c>
      <c r="D990" s="45" t="s">
        <v>1713</v>
      </c>
      <c r="E990" s="45" t="s">
        <v>1714</v>
      </c>
      <c r="F990" s="57">
        <f>ROWS($F$2:F990)</f>
        <v>989</v>
      </c>
      <c r="G990" s="57" t="str">
        <f>IF(ISNUMBER(SEARCH('Position Build'!$N$6,Table1[[#This Row],[Series]])),Table1[[#This Row],[Helper1]],"")</f>
        <v/>
      </c>
      <c r="H990" s="57" t="str">
        <f>IFERROR(SMALL($G$2:$G$4870,ROWS($G$2:G990)),"")</f>
        <v/>
      </c>
    </row>
    <row r="991" spans="1:8" ht="15.75" thickBot="1" x14ac:dyDescent="0.3">
      <c r="A991" s="45" t="s">
        <v>498</v>
      </c>
      <c r="B991" s="46" t="str">
        <f>Table1[[#This Row],[Series]]&amp;Table1[[#This Row],[Competency Name]]</f>
        <v>0620SAFETY AND QUALITY CARE</v>
      </c>
      <c r="C991" s="46" t="str">
        <f>IF(RIGHT(Table1[[#This Row],[Occupational Series]],5)="SECCM","SECCM",IF(OR(RIGHT(Table1[[#This Row],[Occupational Series]],1)="A",RIGHT(Table1[[#This Row],[Occupational Series]],1)="B",RIGHT(Table1[[#This Row],[Occupational Series]],1)="C"),"0301",RIGHT(Table1[[#This Row],[Occupational Series]],4)))</f>
        <v>0620</v>
      </c>
      <c r="D991" s="45" t="s">
        <v>1379</v>
      </c>
      <c r="E991" s="45" t="s">
        <v>1715</v>
      </c>
      <c r="F991" s="57">
        <f>ROWS($F$2:F991)</f>
        <v>990</v>
      </c>
      <c r="G991" s="57" t="str">
        <f>IF(ISNUMBER(SEARCH('Position Build'!$N$6,Table1[[#This Row],[Series]])),Table1[[#This Row],[Helper1]],"")</f>
        <v/>
      </c>
      <c r="H991" s="57" t="str">
        <f>IFERROR(SMALL($G$2:$G$4870,ROWS($G$2:G991)),"")</f>
        <v/>
      </c>
    </row>
    <row r="992" spans="1:8" ht="15.75" customHeight="1" thickBot="1" x14ac:dyDescent="0.3">
      <c r="A992" s="45" t="s">
        <v>498</v>
      </c>
      <c r="B992" s="46" t="str">
        <f>Table1[[#This Row],[Series]]&amp;Table1[[#This Row],[Competency Name]]</f>
        <v>0620PATIENT RECORD ADMINISTRATION SUPPORT</v>
      </c>
      <c r="C992" s="46" t="str">
        <f>IF(RIGHT(Table1[[#This Row],[Occupational Series]],5)="SECCM","SECCM",IF(OR(RIGHT(Table1[[#This Row],[Occupational Series]],1)="A",RIGHT(Table1[[#This Row],[Occupational Series]],1)="B",RIGHT(Table1[[#This Row],[Occupational Series]],1)="C"),"0301",RIGHT(Table1[[#This Row],[Occupational Series]],4)))</f>
        <v>0620</v>
      </c>
      <c r="D992" s="45" t="s">
        <v>1718</v>
      </c>
      <c r="E992" s="45" t="s">
        <v>1719</v>
      </c>
      <c r="F992" s="57">
        <f>ROWS($F$2:F992)</f>
        <v>991</v>
      </c>
      <c r="G992" s="57" t="str">
        <f>IF(ISNUMBER(SEARCH('Position Build'!$N$6,Table1[[#This Row],[Series]])),Table1[[#This Row],[Helper1]],"")</f>
        <v/>
      </c>
      <c r="H992" s="57" t="str">
        <f>IFERROR(SMALL($G$2:$G$4870,ROWS($G$2:G992)),"")</f>
        <v/>
      </c>
    </row>
    <row r="993" spans="1:8" ht="15.75" thickBot="1" x14ac:dyDescent="0.3">
      <c r="A993" s="45" t="s">
        <v>498</v>
      </c>
      <c r="B993" s="46" t="str">
        <f>Table1[[#This Row],[Series]]&amp;Table1[[#This Row],[Competency Name]]</f>
        <v>0620NURSING ASSESSMENT</v>
      </c>
      <c r="C993" s="46" t="str">
        <f>IF(RIGHT(Table1[[#This Row],[Occupational Series]],5)="SECCM","SECCM",IF(OR(RIGHT(Table1[[#This Row],[Occupational Series]],1)="A",RIGHT(Table1[[#This Row],[Occupational Series]],1)="B",RIGHT(Table1[[#This Row],[Occupational Series]],1)="C"),"0301",RIGHT(Table1[[#This Row],[Occupational Series]],4)))</f>
        <v>0620</v>
      </c>
      <c r="D993" s="45" t="s">
        <v>1720</v>
      </c>
      <c r="E993" s="45" t="s">
        <v>1721</v>
      </c>
      <c r="F993" s="57">
        <f>ROWS($F$2:F993)</f>
        <v>992</v>
      </c>
      <c r="G993" s="57" t="str">
        <f>IF(ISNUMBER(SEARCH('Position Build'!$N$6,Table1[[#This Row],[Series]])),Table1[[#This Row],[Helper1]],"")</f>
        <v/>
      </c>
      <c r="H993" s="57" t="str">
        <f>IFERROR(SMALL($G$2:$G$4870,ROWS($G$2:G993)),"")</f>
        <v/>
      </c>
    </row>
    <row r="994" spans="1:8" ht="15.75" customHeight="1" thickBot="1" x14ac:dyDescent="0.3">
      <c r="A994" s="45" t="s">
        <v>498</v>
      </c>
      <c r="B994" s="46" t="str">
        <f>Table1[[#This Row],[Series]]&amp;Table1[[#This Row],[Competency Name]]</f>
        <v>0620MEDICAL SUPPLY INVENTORY MANAGEMENT</v>
      </c>
      <c r="C994" s="46" t="str">
        <f>IF(RIGHT(Table1[[#This Row],[Occupational Series]],5)="SECCM","SECCM",IF(OR(RIGHT(Table1[[#This Row],[Occupational Series]],1)="A",RIGHT(Table1[[#This Row],[Occupational Series]],1)="B",RIGHT(Table1[[#This Row],[Occupational Series]],1)="C"),"0301",RIGHT(Table1[[#This Row],[Occupational Series]],4)))</f>
        <v>0620</v>
      </c>
      <c r="D994" s="45" t="s">
        <v>1722</v>
      </c>
      <c r="E994" s="45" t="s">
        <v>1723</v>
      </c>
      <c r="F994" s="57">
        <f>ROWS($F$2:F994)</f>
        <v>993</v>
      </c>
      <c r="G994" s="57" t="str">
        <f>IF(ISNUMBER(SEARCH('Position Build'!$N$6,Table1[[#This Row],[Series]])),Table1[[#This Row],[Helper1]],"")</f>
        <v/>
      </c>
      <c r="H994" s="57" t="str">
        <f>IFERROR(SMALL($G$2:$G$4870,ROWS($G$2:G994)),"")</f>
        <v/>
      </c>
    </row>
    <row r="995" spans="1:8" ht="39" thickBot="1" x14ac:dyDescent="0.3">
      <c r="A995" s="50" t="s">
        <v>540</v>
      </c>
      <c r="B995" s="46" t="str">
        <f>Table1[[#This Row],[Series]]&amp;Table1[[#This Row],[Competency Name]]</f>
        <v>0622ORAL COMMUNICATION</v>
      </c>
      <c r="C995" s="46" t="str">
        <f>IF(RIGHT(Table1[[#This Row],[Occupational Series]],5)="SECCM","SECCM",IF(OR(RIGHT(Table1[[#This Row],[Occupational Series]],1)="A",RIGHT(Table1[[#This Row],[Occupational Series]],1)="B",RIGHT(Table1[[#This Row],[Occupational Series]],1)="C"),"0301",RIGHT(Table1[[#This Row],[Occupational Series]],4)))</f>
        <v>0622</v>
      </c>
      <c r="D995" s="50" t="s">
        <v>537</v>
      </c>
      <c r="E995" s="51" t="s">
        <v>538</v>
      </c>
      <c r="F995" s="57">
        <f>ROWS($F$2:F995)</f>
        <v>994</v>
      </c>
      <c r="G995" s="57" t="str">
        <f>IF(ISNUMBER(SEARCH('Position Build'!$N$6,Table1[[#This Row],[Series]])),Table1[[#This Row],[Helper1]],"")</f>
        <v/>
      </c>
      <c r="H995" s="57" t="str">
        <f>IFERROR(SMALL($G$2:$G$4870,ROWS($G$2:G995)),"")</f>
        <v/>
      </c>
    </row>
    <row r="996" spans="1:8" ht="15.75" customHeight="1" thickBot="1" x14ac:dyDescent="0.3">
      <c r="A996" s="50" t="s">
        <v>540</v>
      </c>
      <c r="B996" s="46" t="str">
        <f>Table1[[#This Row],[Series]]&amp;Table1[[#This Row],[Competency Name]]</f>
        <v>0622DEVELOPING OTHERS</v>
      </c>
      <c r="C996" s="46" t="str">
        <f>IF(RIGHT(Table1[[#This Row],[Occupational Series]],5)="SECCM","SECCM",IF(OR(RIGHT(Table1[[#This Row],[Occupational Series]],1)="A",RIGHT(Table1[[#This Row],[Occupational Series]],1)="B",RIGHT(Table1[[#This Row],[Occupational Series]],1)="C"),"0301",RIGHT(Table1[[#This Row],[Occupational Series]],4)))</f>
        <v>0622</v>
      </c>
      <c r="D996" s="50" t="s">
        <v>585</v>
      </c>
      <c r="E996" s="51" t="s">
        <v>586</v>
      </c>
      <c r="F996" s="57">
        <f>ROWS($F$2:F996)</f>
        <v>995</v>
      </c>
      <c r="G996" s="57" t="str">
        <f>IF(ISNUMBER(SEARCH('Position Build'!$N$6,Table1[[#This Row],[Series]])),Table1[[#This Row],[Helper1]],"")</f>
        <v/>
      </c>
      <c r="H996" s="57" t="str">
        <f>IFERROR(SMALL($G$2:$G$4870,ROWS($G$2:G996)),"")</f>
        <v/>
      </c>
    </row>
    <row r="997" spans="1:8" ht="39" thickBot="1" x14ac:dyDescent="0.3">
      <c r="A997" s="50" t="s">
        <v>540</v>
      </c>
      <c r="B997" s="46" t="str">
        <f>Table1[[#This Row],[Series]]&amp;Table1[[#This Row],[Competency Name]]</f>
        <v>0622MANAGING HUMAN RESOURCES</v>
      </c>
      <c r="C997" s="46" t="str">
        <f>IF(RIGHT(Table1[[#This Row],[Occupational Series]],5)="SECCM","SECCM",IF(OR(RIGHT(Table1[[#This Row],[Occupational Series]],1)="A",RIGHT(Table1[[#This Row],[Occupational Series]],1)="B",RIGHT(Table1[[#This Row],[Occupational Series]],1)="C"),"0301",RIGHT(Table1[[#This Row],[Occupational Series]],4)))</f>
        <v>0622</v>
      </c>
      <c r="D997" s="50" t="s">
        <v>590</v>
      </c>
      <c r="E997" s="51" t="s">
        <v>591</v>
      </c>
      <c r="F997" s="57">
        <f>ROWS($F$2:F997)</f>
        <v>996</v>
      </c>
      <c r="G997" s="57" t="str">
        <f>IF(ISNUMBER(SEARCH('Position Build'!$N$6,Table1[[#This Row],[Series]])),Table1[[#This Row],[Helper1]],"")</f>
        <v/>
      </c>
      <c r="H997" s="57" t="str">
        <f>IFERROR(SMALL($G$2:$G$4870,ROWS($G$2:G997)),"")</f>
        <v/>
      </c>
    </row>
    <row r="998" spans="1:8" ht="15.75" customHeight="1" thickBot="1" x14ac:dyDescent="0.3">
      <c r="A998" s="50" t="s">
        <v>540</v>
      </c>
      <c r="B998" s="46" t="str">
        <f>Table1[[#This Row],[Series]]&amp;Table1[[#This Row],[Competency Name]]</f>
        <v>0622CLERICAL SUPPORT FUNCTIONS</v>
      </c>
      <c r="C998" s="46" t="str">
        <f>IF(RIGHT(Table1[[#This Row],[Occupational Series]],5)="SECCM","SECCM",IF(OR(RIGHT(Table1[[#This Row],[Occupational Series]],1)="A",RIGHT(Table1[[#This Row],[Occupational Series]],1)="B",RIGHT(Table1[[#This Row],[Occupational Series]],1)="C"),"0301",RIGHT(Table1[[#This Row],[Occupational Series]],4)))</f>
        <v>0622</v>
      </c>
      <c r="D998" s="50" t="s">
        <v>993</v>
      </c>
      <c r="E998" s="51" t="s">
        <v>994</v>
      </c>
      <c r="F998" s="57">
        <f>ROWS($F$2:F998)</f>
        <v>997</v>
      </c>
      <c r="G998" s="57" t="str">
        <f>IF(ISNUMBER(SEARCH('Position Build'!$N$6,Table1[[#This Row],[Series]])),Table1[[#This Row],[Helper1]],"")</f>
        <v/>
      </c>
      <c r="H998" s="57" t="str">
        <f>IFERROR(SMALL($G$2:$G$4870,ROWS($G$2:G998)),"")</f>
        <v/>
      </c>
    </row>
    <row r="999" spans="1:8" ht="39" thickBot="1" x14ac:dyDescent="0.3">
      <c r="A999" s="50" t="s">
        <v>540</v>
      </c>
      <c r="B999" s="46" t="str">
        <f>Table1[[#This Row],[Series]]&amp;Table1[[#This Row],[Competency Name]]</f>
        <v>0622MEDICAL SUPPLY OPERATIONS</v>
      </c>
      <c r="C999" s="46" t="str">
        <f>IF(RIGHT(Table1[[#This Row],[Occupational Series]],5)="SECCM","SECCM",IF(OR(RIGHT(Table1[[#This Row],[Occupational Series]],1)="A",RIGHT(Table1[[#This Row],[Occupational Series]],1)="B",RIGHT(Table1[[#This Row],[Occupational Series]],1)="C"),"0301",RIGHT(Table1[[#This Row],[Occupational Series]],4)))</f>
        <v>0622</v>
      </c>
      <c r="D999" s="50" t="s">
        <v>1781</v>
      </c>
      <c r="E999" s="51" t="s">
        <v>1782</v>
      </c>
      <c r="F999" s="57">
        <f>ROWS($F$2:F999)</f>
        <v>998</v>
      </c>
      <c r="G999" s="57" t="str">
        <f>IF(ISNUMBER(SEARCH('Position Build'!$N$6,Table1[[#This Row],[Series]])),Table1[[#This Row],[Helper1]],"")</f>
        <v/>
      </c>
      <c r="H999" s="57" t="str">
        <f>IFERROR(SMALL($G$2:$G$4870,ROWS($G$2:G999)),"")</f>
        <v/>
      </c>
    </row>
    <row r="1000" spans="1:8" ht="15.75" customHeight="1" thickBot="1" x14ac:dyDescent="0.3">
      <c r="A1000" s="45" t="s">
        <v>540</v>
      </c>
      <c r="B1000" s="46" t="str">
        <f>Table1[[#This Row],[Series]]&amp;Table1[[#This Row],[Competency Name]]</f>
        <v>0622MEDICAL SUPPLY INVENTORY</v>
      </c>
      <c r="C1000" s="46" t="str">
        <f>IF(RIGHT(Table1[[#This Row],[Occupational Series]],5)="SECCM","SECCM",IF(OR(RIGHT(Table1[[#This Row],[Occupational Series]],1)="A",RIGHT(Table1[[#This Row],[Occupational Series]],1)="B",RIGHT(Table1[[#This Row],[Occupational Series]],1)="C"),"0301",RIGHT(Table1[[#This Row],[Occupational Series]],4)))</f>
        <v>0622</v>
      </c>
      <c r="D1000" s="45" t="s">
        <v>1783</v>
      </c>
      <c r="E1000" s="45" t="s">
        <v>1784</v>
      </c>
      <c r="F1000" s="57">
        <f>ROWS($F$2:F1000)</f>
        <v>999</v>
      </c>
      <c r="G1000" s="57" t="str">
        <f>IF(ISNUMBER(SEARCH('Position Build'!$N$6,Table1[[#This Row],[Series]])),Table1[[#This Row],[Helper1]],"")</f>
        <v/>
      </c>
      <c r="H1000" s="57" t="str">
        <f>IFERROR(SMALL($G$2:$G$4870,ROWS($G$2:G1000)),"")</f>
        <v/>
      </c>
    </row>
    <row r="1001" spans="1:8" ht="26.25" thickBot="1" x14ac:dyDescent="0.3">
      <c r="A1001" s="50" t="s">
        <v>325</v>
      </c>
      <c r="B1001" s="46" t="str">
        <f>Table1[[#This Row],[Series]]&amp;Table1[[#This Row],[Competency Name]]</f>
        <v>0630INFORMATION MANAGEMENT</v>
      </c>
      <c r="C1001" s="46" t="str">
        <f>IF(RIGHT(Table1[[#This Row],[Occupational Series]],5)="SECCM","SECCM",IF(OR(RIGHT(Table1[[#This Row],[Occupational Series]],1)="A",RIGHT(Table1[[#This Row],[Occupational Series]],1)="B",RIGHT(Table1[[#This Row],[Occupational Series]],1)="C"),"0301",RIGHT(Table1[[#This Row],[Occupational Series]],4)))</f>
        <v>0630</v>
      </c>
      <c r="D1001" s="50" t="s">
        <v>311</v>
      </c>
      <c r="E1001" s="51" t="s">
        <v>312</v>
      </c>
      <c r="F1001" s="57">
        <f>ROWS($F$2:F1001)</f>
        <v>1000</v>
      </c>
      <c r="G1001" s="57" t="str">
        <f>IF(ISNUMBER(SEARCH('Position Build'!$N$6,Table1[[#This Row],[Series]])),Table1[[#This Row],[Helper1]],"")</f>
        <v/>
      </c>
      <c r="H1001" s="57" t="str">
        <f>IFERROR(SMALL($G$2:$G$4870,ROWS($G$2:G1001)),"")</f>
        <v/>
      </c>
    </row>
    <row r="1002" spans="1:8" ht="15.75" customHeight="1" thickBot="1" x14ac:dyDescent="0.3">
      <c r="A1002" s="50" t="s">
        <v>325</v>
      </c>
      <c r="B1002" s="46" t="str">
        <f>Table1[[#This Row],[Series]]&amp;Table1[[#This Row],[Competency Name]]</f>
        <v>0630WRITTEN COMMUNICATION</v>
      </c>
      <c r="C1002" s="46" t="str">
        <f>IF(RIGHT(Table1[[#This Row],[Occupational Series]],5)="SECCM","SECCM",IF(OR(RIGHT(Table1[[#This Row],[Occupational Series]],1)="A",RIGHT(Table1[[#This Row],[Occupational Series]],1)="B",RIGHT(Table1[[#This Row],[Occupational Series]],1)="C"),"0301",RIGHT(Table1[[#This Row],[Occupational Series]],4)))</f>
        <v>0630</v>
      </c>
      <c r="D1002" s="50" t="s">
        <v>507</v>
      </c>
      <c r="E1002" s="51" t="s">
        <v>508</v>
      </c>
      <c r="F1002" s="57">
        <f>ROWS($F$2:F1002)</f>
        <v>1001</v>
      </c>
      <c r="G1002" s="57" t="str">
        <f>IF(ISNUMBER(SEARCH('Position Build'!$N$6,Table1[[#This Row],[Series]])),Table1[[#This Row],[Helper1]],"")</f>
        <v/>
      </c>
      <c r="H1002" s="57" t="str">
        <f>IFERROR(SMALL($G$2:$G$4870,ROWS($G$2:G1002)),"")</f>
        <v/>
      </c>
    </row>
    <row r="1003" spans="1:8" ht="39" thickBot="1" x14ac:dyDescent="0.3">
      <c r="A1003" s="50" t="s">
        <v>325</v>
      </c>
      <c r="B1003" s="46" t="str">
        <f>Table1[[#This Row],[Series]]&amp;Table1[[#This Row],[Competency Name]]</f>
        <v>0630ORAL COMMUNICATION</v>
      </c>
      <c r="C1003" s="46" t="str">
        <f>IF(RIGHT(Table1[[#This Row],[Occupational Series]],5)="SECCM","SECCM",IF(OR(RIGHT(Table1[[#This Row],[Occupational Series]],1)="A",RIGHT(Table1[[#This Row],[Occupational Series]],1)="B",RIGHT(Table1[[#This Row],[Occupational Series]],1)="C"),"0301",RIGHT(Table1[[#This Row],[Occupational Series]],4)))</f>
        <v>0630</v>
      </c>
      <c r="D1003" s="50" t="s">
        <v>537</v>
      </c>
      <c r="E1003" s="51" t="s">
        <v>538</v>
      </c>
      <c r="F1003" s="57">
        <f>ROWS($F$2:F1003)</f>
        <v>1002</v>
      </c>
      <c r="G1003" s="57" t="str">
        <f>IF(ISNUMBER(SEARCH('Position Build'!$N$6,Table1[[#This Row],[Series]])),Table1[[#This Row],[Helper1]],"")</f>
        <v/>
      </c>
      <c r="H1003" s="57" t="str">
        <f>IFERROR(SMALL($G$2:$G$4870,ROWS($G$2:G1003)),"")</f>
        <v/>
      </c>
    </row>
    <row r="1004" spans="1:8" ht="15.75" customHeight="1" thickBot="1" x14ac:dyDescent="0.3">
      <c r="A1004" s="45" t="s">
        <v>325</v>
      </c>
      <c r="B1004" s="46" t="str">
        <f>Table1[[#This Row],[Series]]&amp;Table1[[#This Row],[Competency Name]]</f>
        <v>0630ADMINISTRATION AND MANAGEMENT</v>
      </c>
      <c r="C1004" s="46" t="str">
        <f>IF(RIGHT(Table1[[#This Row],[Occupational Series]],5)="SECCM","SECCM",IF(OR(RIGHT(Table1[[#This Row],[Occupational Series]],1)="A",RIGHT(Table1[[#This Row],[Occupational Series]],1)="B",RIGHT(Table1[[#This Row],[Occupational Series]],1)="C"),"0301",RIGHT(Table1[[#This Row],[Occupational Series]],4)))</f>
        <v>0630</v>
      </c>
      <c r="D1004" s="45" t="s">
        <v>560</v>
      </c>
      <c r="E1004" s="45" t="s">
        <v>561</v>
      </c>
      <c r="F1004" s="57">
        <f>ROWS($F$2:F1004)</f>
        <v>1003</v>
      </c>
      <c r="G1004" s="57" t="str">
        <f>IF(ISNUMBER(SEARCH('Position Build'!$N$6,Table1[[#This Row],[Series]])),Table1[[#This Row],[Helper1]],"")</f>
        <v/>
      </c>
      <c r="H1004" s="57" t="str">
        <f>IFERROR(SMALL($G$2:$G$4870,ROWS($G$2:G1004)),"")</f>
        <v/>
      </c>
    </row>
    <row r="1005" spans="1:8" ht="64.5" thickBot="1" x14ac:dyDescent="0.3">
      <c r="A1005" s="50" t="s">
        <v>325</v>
      </c>
      <c r="B1005" s="46" t="str">
        <f>Table1[[#This Row],[Series]]&amp;Table1[[#This Row],[Competency Name]]</f>
        <v>0630ACCOUNTABILITY</v>
      </c>
      <c r="C1005" s="46" t="str">
        <f>IF(RIGHT(Table1[[#This Row],[Occupational Series]],5)="SECCM","SECCM",IF(OR(RIGHT(Table1[[#This Row],[Occupational Series]],1)="A",RIGHT(Table1[[#This Row],[Occupational Series]],1)="B",RIGHT(Table1[[#This Row],[Occupational Series]],1)="C"),"0301",RIGHT(Table1[[#This Row],[Occupational Series]],4)))</f>
        <v>0630</v>
      </c>
      <c r="D1005" s="50" t="s">
        <v>579</v>
      </c>
      <c r="E1005" s="51" t="s">
        <v>580</v>
      </c>
      <c r="F1005" s="57">
        <f>ROWS($F$2:F1005)</f>
        <v>1004</v>
      </c>
      <c r="G1005" s="57" t="str">
        <f>IF(ISNUMBER(SEARCH('Position Build'!$N$6,Table1[[#This Row],[Series]])),Table1[[#This Row],[Helper1]],"")</f>
        <v/>
      </c>
      <c r="H1005" s="57" t="str">
        <f>IFERROR(SMALL($G$2:$G$4870,ROWS($G$2:G1005)),"")</f>
        <v/>
      </c>
    </row>
    <row r="1006" spans="1:8" ht="15.75" customHeight="1" thickBot="1" x14ac:dyDescent="0.3">
      <c r="A1006" s="50" t="s">
        <v>325</v>
      </c>
      <c r="B1006" s="46" t="str">
        <f>Table1[[#This Row],[Series]]&amp;Table1[[#This Row],[Competency Name]]</f>
        <v>0630DEVELOPING OTHERS</v>
      </c>
      <c r="C1006" s="46" t="str">
        <f>IF(RIGHT(Table1[[#This Row],[Occupational Series]],5)="SECCM","SECCM",IF(OR(RIGHT(Table1[[#This Row],[Occupational Series]],1)="A",RIGHT(Table1[[#This Row],[Occupational Series]],1)="B",RIGHT(Table1[[#This Row],[Occupational Series]],1)="C"),"0301",RIGHT(Table1[[#This Row],[Occupational Series]],4)))</f>
        <v>0630</v>
      </c>
      <c r="D1006" s="50" t="s">
        <v>585</v>
      </c>
      <c r="E1006" s="51" t="s">
        <v>586</v>
      </c>
      <c r="F1006" s="57">
        <f>ROWS($F$2:F1006)</f>
        <v>1005</v>
      </c>
      <c r="G1006" s="57" t="str">
        <f>IF(ISNUMBER(SEARCH('Position Build'!$N$6,Table1[[#This Row],[Series]])),Table1[[#This Row],[Helper1]],"")</f>
        <v/>
      </c>
      <c r="H1006" s="57" t="str">
        <f>IFERROR(SMALL($G$2:$G$4870,ROWS($G$2:G1006)),"")</f>
        <v/>
      </c>
    </row>
    <row r="1007" spans="1:8" ht="26.25" thickBot="1" x14ac:dyDescent="0.3">
      <c r="A1007" s="50" t="s">
        <v>325</v>
      </c>
      <c r="B1007" s="46" t="str">
        <f>Table1[[#This Row],[Series]]&amp;Table1[[#This Row],[Competency Name]]</f>
        <v>0630CLINICAL ANALYSIS AND JUDGMENT</v>
      </c>
      <c r="C1007" s="46" t="str">
        <f>IF(RIGHT(Table1[[#This Row],[Occupational Series]],5)="SECCM","SECCM",IF(OR(RIGHT(Table1[[#This Row],[Occupational Series]],1)="A",RIGHT(Table1[[#This Row],[Occupational Series]],1)="B",RIGHT(Table1[[#This Row],[Occupational Series]],1)="C"),"0301",RIGHT(Table1[[#This Row],[Occupational Series]],4)))</f>
        <v>0630</v>
      </c>
      <c r="D1007" s="50" t="s">
        <v>1365</v>
      </c>
      <c r="E1007" s="51" t="s">
        <v>1366</v>
      </c>
      <c r="F1007" s="57">
        <f>ROWS($F$2:F1007)</f>
        <v>1006</v>
      </c>
      <c r="G1007" s="57" t="str">
        <f>IF(ISNUMBER(SEARCH('Position Build'!$N$6,Table1[[#This Row],[Series]])),Table1[[#This Row],[Helper1]],"")</f>
        <v/>
      </c>
      <c r="H1007" s="57" t="str">
        <f>IFERROR(SMALL($G$2:$G$4870,ROWS($G$2:G1007)),"")</f>
        <v/>
      </c>
    </row>
    <row r="1008" spans="1:8" ht="15.75" customHeight="1" thickBot="1" x14ac:dyDescent="0.3">
      <c r="A1008" s="45" t="s">
        <v>325</v>
      </c>
      <c r="B1008" s="46" t="str">
        <f>Table1[[#This Row],[Series]]&amp;Table1[[#This Row],[Competency Name]]</f>
        <v>0630HEALTHCARE EDUCATION</v>
      </c>
      <c r="C1008" s="46" t="str">
        <f>IF(RIGHT(Table1[[#This Row],[Occupational Series]],5)="SECCM","SECCM",IF(OR(RIGHT(Table1[[#This Row],[Occupational Series]],1)="A",RIGHT(Table1[[#This Row],[Occupational Series]],1)="B",RIGHT(Table1[[#This Row],[Occupational Series]],1)="C"),"0301",RIGHT(Table1[[#This Row],[Occupational Series]],4)))</f>
        <v>0630</v>
      </c>
      <c r="D1008" s="45" t="s">
        <v>1369</v>
      </c>
      <c r="E1008" s="45" t="s">
        <v>1370</v>
      </c>
      <c r="F1008" s="57">
        <f>ROWS($F$2:F1008)</f>
        <v>1007</v>
      </c>
      <c r="G1008" s="57" t="str">
        <f>IF(ISNUMBER(SEARCH('Position Build'!$N$6,Table1[[#This Row],[Series]])),Table1[[#This Row],[Helper1]],"")</f>
        <v/>
      </c>
      <c r="H1008" s="57" t="str">
        <f>IFERROR(SMALL($G$2:$G$4870,ROWS($G$2:G1008)),"")</f>
        <v/>
      </c>
    </row>
    <row r="1009" spans="1:8" ht="51.75" thickBot="1" x14ac:dyDescent="0.3">
      <c r="A1009" s="50" t="s">
        <v>325</v>
      </c>
      <c r="B1009" s="46" t="str">
        <f>Table1[[#This Row],[Series]]&amp;Table1[[#This Row],[Competency Name]]</f>
        <v>0630NUTRITION TECHNIQUES</v>
      </c>
      <c r="C1009" s="46" t="str">
        <f>IF(RIGHT(Table1[[#This Row],[Occupational Series]],5)="SECCM","SECCM",IF(OR(RIGHT(Table1[[#This Row],[Occupational Series]],1)="A",RIGHT(Table1[[#This Row],[Occupational Series]],1)="B",RIGHT(Table1[[#This Row],[Occupational Series]],1)="C"),"0301",RIGHT(Table1[[#This Row],[Occupational Series]],4)))</f>
        <v>0630</v>
      </c>
      <c r="D1009" s="50" t="s">
        <v>1841</v>
      </c>
      <c r="E1009" s="51" t="s">
        <v>1842</v>
      </c>
      <c r="F1009" s="57">
        <f>ROWS($F$2:F1009)</f>
        <v>1008</v>
      </c>
      <c r="G1009" s="57" t="str">
        <f>IF(ISNUMBER(SEARCH('Position Build'!$N$6,Table1[[#This Row],[Series]])),Table1[[#This Row],[Helper1]],"")</f>
        <v/>
      </c>
      <c r="H1009" s="57" t="str">
        <f>IFERROR(SMALL($G$2:$G$4870,ROWS($G$2:G1009)),"")</f>
        <v/>
      </c>
    </row>
    <row r="1010" spans="1:8" ht="15.75" customHeight="1" thickBot="1" x14ac:dyDescent="0.3">
      <c r="A1010" s="50" t="s">
        <v>545</v>
      </c>
      <c r="B1010" s="46" t="str">
        <f>Table1[[#This Row],[Series]]&amp;Table1[[#This Row],[Competency Name]]</f>
        <v>0631ORAL COMMUNICATION</v>
      </c>
      <c r="C1010" s="46" t="str">
        <f>IF(RIGHT(Table1[[#This Row],[Occupational Series]],5)="SECCM","SECCM",IF(OR(RIGHT(Table1[[#This Row],[Occupational Series]],1)="A",RIGHT(Table1[[#This Row],[Occupational Series]],1)="B",RIGHT(Table1[[#This Row],[Occupational Series]],1)="C"),"0301",RIGHT(Table1[[#This Row],[Occupational Series]],4)))</f>
        <v>0631</v>
      </c>
      <c r="D1010" s="50" t="s">
        <v>537</v>
      </c>
      <c r="E1010" s="51" t="s">
        <v>538</v>
      </c>
      <c r="F1010" s="57">
        <f>ROWS($F$2:F1010)</f>
        <v>1009</v>
      </c>
      <c r="G1010" s="57" t="str">
        <f>IF(ISNUMBER(SEARCH('Position Build'!$N$6,Table1[[#This Row],[Series]])),Table1[[#This Row],[Helper1]],"")</f>
        <v/>
      </c>
      <c r="H1010" s="57" t="str">
        <f>IFERROR(SMALL($G$2:$G$4870,ROWS($G$2:G1010)),"")</f>
        <v/>
      </c>
    </row>
    <row r="1011" spans="1:8" ht="15.75" thickBot="1" x14ac:dyDescent="0.3">
      <c r="A1011" s="45" t="s">
        <v>545</v>
      </c>
      <c r="B1011" s="46" t="str">
        <f>Table1[[#This Row],[Series]]&amp;Table1[[#This Row],[Competency Name]]</f>
        <v>0631ASSESSMENT</v>
      </c>
      <c r="C1011" s="46" t="str">
        <f>IF(RIGHT(Table1[[#This Row],[Occupational Series]],5)="SECCM","SECCM",IF(OR(RIGHT(Table1[[#This Row],[Occupational Series]],1)="A",RIGHT(Table1[[#This Row],[Occupational Series]],1)="B",RIGHT(Table1[[#This Row],[Occupational Series]],1)="C"),"0301",RIGHT(Table1[[#This Row],[Occupational Series]],4)))</f>
        <v>0631</v>
      </c>
      <c r="D1011" s="45" t="s">
        <v>1153</v>
      </c>
      <c r="E1011" s="45" t="s">
        <v>1154</v>
      </c>
      <c r="F1011" s="57">
        <f>ROWS($F$2:F1011)</f>
        <v>1010</v>
      </c>
      <c r="G1011" s="57" t="str">
        <f>IF(ISNUMBER(SEARCH('Position Build'!$N$6,Table1[[#This Row],[Series]])),Table1[[#This Row],[Helper1]],"")</f>
        <v/>
      </c>
      <c r="H1011" s="57" t="str">
        <f>IFERROR(SMALL($G$2:$G$4870,ROWS($G$2:G1011)),"")</f>
        <v/>
      </c>
    </row>
    <row r="1012" spans="1:8" ht="15.75" customHeight="1" thickBot="1" x14ac:dyDescent="0.3">
      <c r="A1012" s="45" t="s">
        <v>545</v>
      </c>
      <c r="B1012" s="46" t="str">
        <f>Table1[[#This Row],[Series]]&amp;Table1[[#This Row],[Competency Name]]</f>
        <v>0631HEALTHCARE EDUCATION</v>
      </c>
      <c r="C1012" s="46" t="str">
        <f>IF(RIGHT(Table1[[#This Row],[Occupational Series]],5)="SECCM","SECCM",IF(OR(RIGHT(Table1[[#This Row],[Occupational Series]],1)="A",RIGHT(Table1[[#This Row],[Occupational Series]],1)="B",RIGHT(Table1[[#This Row],[Occupational Series]],1)="C"),"0301",RIGHT(Table1[[#This Row],[Occupational Series]],4)))</f>
        <v>0631</v>
      </c>
      <c r="D1012" s="45" t="s">
        <v>1369</v>
      </c>
      <c r="E1012" s="45" t="s">
        <v>1370</v>
      </c>
      <c r="F1012" s="57">
        <f>ROWS($F$2:F1012)</f>
        <v>1011</v>
      </c>
      <c r="G1012" s="57" t="str">
        <f>IF(ISNUMBER(SEARCH('Position Build'!$N$6,Table1[[#This Row],[Series]])),Table1[[#This Row],[Helper1]],"")</f>
        <v/>
      </c>
      <c r="H1012" s="57" t="str">
        <f>IFERROR(SMALL($G$2:$G$4870,ROWS($G$2:G1012)),"")</f>
        <v/>
      </c>
    </row>
    <row r="1013" spans="1:8" ht="15.75" thickBot="1" x14ac:dyDescent="0.3">
      <c r="A1013" s="45" t="s">
        <v>545</v>
      </c>
      <c r="B1013" s="46" t="str">
        <f>Table1[[#This Row],[Series]]&amp;Table1[[#This Row],[Competency Name]]</f>
        <v>0631REHABILITATIVE PROGRAMS</v>
      </c>
      <c r="C1013" s="46" t="str">
        <f>IF(RIGHT(Table1[[#This Row],[Occupational Series]],5)="SECCM","SECCM",IF(OR(RIGHT(Table1[[#This Row],[Occupational Series]],1)="A",RIGHT(Table1[[#This Row],[Occupational Series]],1)="B",RIGHT(Table1[[#This Row],[Occupational Series]],1)="C"),"0301",RIGHT(Table1[[#This Row],[Occupational Series]],4)))</f>
        <v>0631</v>
      </c>
      <c r="D1013" s="45" t="s">
        <v>1785</v>
      </c>
      <c r="E1013" s="45" t="s">
        <v>1786</v>
      </c>
      <c r="F1013" s="57">
        <f>ROWS($F$2:F1013)</f>
        <v>1012</v>
      </c>
      <c r="G1013" s="57" t="str">
        <f>IF(ISNUMBER(SEARCH('Position Build'!$N$6,Table1[[#This Row],[Series]])),Table1[[#This Row],[Helper1]],"")</f>
        <v/>
      </c>
      <c r="H1013" s="57" t="str">
        <f>IFERROR(SMALL($G$2:$G$4870,ROWS($G$2:G1013)),"")</f>
        <v/>
      </c>
    </row>
    <row r="1014" spans="1:8" ht="15.75" customHeight="1" thickBot="1" x14ac:dyDescent="0.3">
      <c r="A1014" s="50" t="s">
        <v>480</v>
      </c>
      <c r="B1014" s="46" t="str">
        <f>Table1[[#This Row],[Series]]&amp;Table1[[#This Row],[Competency Name]]</f>
        <v>0633COMPUTER LITERACY</v>
      </c>
      <c r="C1014" s="46" t="str">
        <f>IF(RIGHT(Table1[[#This Row],[Occupational Series]],5)="SECCM","SECCM",IF(OR(RIGHT(Table1[[#This Row],[Occupational Series]],1)="A",RIGHT(Table1[[#This Row],[Occupational Series]],1)="B",RIGHT(Table1[[#This Row],[Occupational Series]],1)="C"),"0301",RIGHT(Table1[[#This Row],[Occupational Series]],4)))</f>
        <v>0633</v>
      </c>
      <c r="D1014" s="50" t="s">
        <v>456</v>
      </c>
      <c r="E1014" s="51" t="s">
        <v>457</v>
      </c>
      <c r="F1014" s="57">
        <f>ROWS($F$2:F1014)</f>
        <v>1013</v>
      </c>
      <c r="G1014" s="57" t="str">
        <f>IF(ISNUMBER(SEARCH('Position Build'!$N$6,Table1[[#This Row],[Series]])),Table1[[#This Row],[Helper1]],"")</f>
        <v/>
      </c>
      <c r="H1014" s="57" t="str">
        <f>IFERROR(SMALL($G$2:$G$4870,ROWS($G$2:G1014)),"")</f>
        <v/>
      </c>
    </row>
    <row r="1015" spans="1:8" ht="39" thickBot="1" x14ac:dyDescent="0.3">
      <c r="A1015" s="50" t="s">
        <v>480</v>
      </c>
      <c r="B1015" s="46" t="str">
        <f>Table1[[#This Row],[Series]]&amp;Table1[[#This Row],[Competency Name]]</f>
        <v>0633WRITTEN COMMUNICATION</v>
      </c>
      <c r="C1015" s="46" t="str">
        <f>IF(RIGHT(Table1[[#This Row],[Occupational Series]],5)="SECCM","SECCM",IF(OR(RIGHT(Table1[[#This Row],[Occupational Series]],1)="A",RIGHT(Table1[[#This Row],[Occupational Series]],1)="B",RIGHT(Table1[[#This Row],[Occupational Series]],1)="C"),"0301",RIGHT(Table1[[#This Row],[Occupational Series]],4)))</f>
        <v>0633</v>
      </c>
      <c r="D1015" s="50" t="s">
        <v>507</v>
      </c>
      <c r="E1015" s="51" t="s">
        <v>508</v>
      </c>
      <c r="F1015" s="57">
        <f>ROWS($F$2:F1015)</f>
        <v>1014</v>
      </c>
      <c r="G1015" s="57" t="str">
        <f>IF(ISNUMBER(SEARCH('Position Build'!$N$6,Table1[[#This Row],[Series]])),Table1[[#This Row],[Helper1]],"")</f>
        <v/>
      </c>
      <c r="H1015" s="57" t="str">
        <f>IFERROR(SMALL($G$2:$G$4870,ROWS($G$2:G1015)),"")</f>
        <v/>
      </c>
    </row>
    <row r="1016" spans="1:8" ht="15.75" customHeight="1" thickBot="1" x14ac:dyDescent="0.3">
      <c r="A1016" s="50" t="s">
        <v>480</v>
      </c>
      <c r="B1016" s="46" t="str">
        <f>Table1[[#This Row],[Series]]&amp;Table1[[#This Row],[Competency Name]]</f>
        <v>0633ORAL COMMUNICATION</v>
      </c>
      <c r="C1016" s="46" t="str">
        <f>IF(RIGHT(Table1[[#This Row],[Occupational Series]],5)="SECCM","SECCM",IF(OR(RIGHT(Table1[[#This Row],[Occupational Series]],1)="A",RIGHT(Table1[[#This Row],[Occupational Series]],1)="B",RIGHT(Table1[[#This Row],[Occupational Series]],1)="C"),"0301",RIGHT(Table1[[#This Row],[Occupational Series]],4)))</f>
        <v>0633</v>
      </c>
      <c r="D1016" s="50" t="s">
        <v>537</v>
      </c>
      <c r="E1016" s="51" t="s">
        <v>538</v>
      </c>
      <c r="F1016" s="57">
        <f>ROWS($F$2:F1016)</f>
        <v>1015</v>
      </c>
      <c r="G1016" s="57" t="str">
        <f>IF(ISNUMBER(SEARCH('Position Build'!$N$6,Table1[[#This Row],[Series]])),Table1[[#This Row],[Helper1]],"")</f>
        <v/>
      </c>
      <c r="H1016" s="57" t="str">
        <f>IFERROR(SMALL($G$2:$G$4870,ROWS($G$2:G1016)),"")</f>
        <v/>
      </c>
    </row>
    <row r="1017" spans="1:8" ht="15.75" thickBot="1" x14ac:dyDescent="0.3">
      <c r="A1017" s="45" t="s">
        <v>480</v>
      </c>
      <c r="B1017" s="46" t="str">
        <f>Table1[[#This Row],[Series]]&amp;Table1[[#This Row],[Competency Name]]</f>
        <v>0633ADMINISTRATION AND MANAGEMENT</v>
      </c>
      <c r="C1017" s="46" t="str">
        <f>IF(RIGHT(Table1[[#This Row],[Occupational Series]],5)="SECCM","SECCM",IF(OR(RIGHT(Table1[[#This Row],[Occupational Series]],1)="A",RIGHT(Table1[[#This Row],[Occupational Series]],1)="B",RIGHT(Table1[[#This Row],[Occupational Series]],1)="C"),"0301",RIGHT(Table1[[#This Row],[Occupational Series]],4)))</f>
        <v>0633</v>
      </c>
      <c r="D1017" s="45" t="s">
        <v>560</v>
      </c>
      <c r="E1017" s="45" t="s">
        <v>561</v>
      </c>
      <c r="F1017" s="57">
        <f>ROWS($F$2:F1017)</f>
        <v>1016</v>
      </c>
      <c r="G1017" s="57" t="str">
        <f>IF(ISNUMBER(SEARCH('Position Build'!$N$6,Table1[[#This Row],[Series]])),Table1[[#This Row],[Helper1]],"")</f>
        <v/>
      </c>
      <c r="H1017" s="57" t="str">
        <f>IFERROR(SMALL($G$2:$G$4870,ROWS($G$2:G1017)),"")</f>
        <v/>
      </c>
    </row>
    <row r="1018" spans="1:8" ht="15.75" customHeight="1" thickBot="1" x14ac:dyDescent="0.3">
      <c r="A1018" s="50" t="s">
        <v>480</v>
      </c>
      <c r="B1018" s="46" t="str">
        <f>Table1[[#This Row],[Series]]&amp;Table1[[#This Row],[Competency Name]]</f>
        <v>0633DEVELOPING OTHERS</v>
      </c>
      <c r="C1018" s="46" t="str">
        <f>IF(RIGHT(Table1[[#This Row],[Occupational Series]],5)="SECCM","SECCM",IF(OR(RIGHT(Table1[[#This Row],[Occupational Series]],1)="A",RIGHT(Table1[[#This Row],[Occupational Series]],1)="B",RIGHT(Table1[[#This Row],[Occupational Series]],1)="C"),"0301",RIGHT(Table1[[#This Row],[Occupational Series]],4)))</f>
        <v>0633</v>
      </c>
      <c r="D1018" s="50" t="s">
        <v>585</v>
      </c>
      <c r="E1018" s="51" t="s">
        <v>586</v>
      </c>
      <c r="F1018" s="57">
        <f>ROWS($F$2:F1018)</f>
        <v>1017</v>
      </c>
      <c r="G1018" s="57" t="str">
        <f>IF(ISNUMBER(SEARCH('Position Build'!$N$6,Table1[[#This Row],[Series]])),Table1[[#This Row],[Helper1]],"")</f>
        <v/>
      </c>
      <c r="H1018" s="57" t="str">
        <f>IFERROR(SMALL($G$2:$G$4870,ROWS($G$2:G1018)),"")</f>
        <v/>
      </c>
    </row>
    <row r="1019" spans="1:8" ht="15.75" thickBot="1" x14ac:dyDescent="0.3">
      <c r="A1019" s="45" t="s">
        <v>480</v>
      </c>
      <c r="B1019" s="46" t="str">
        <f>Table1[[#This Row],[Series]]&amp;Table1[[#This Row],[Competency Name]]</f>
        <v>0633HEALTHCARE EDUCATION</v>
      </c>
      <c r="C1019" s="46" t="str">
        <f>IF(RIGHT(Table1[[#This Row],[Occupational Series]],5)="SECCM","SECCM",IF(OR(RIGHT(Table1[[#This Row],[Occupational Series]],1)="A",RIGHT(Table1[[#This Row],[Occupational Series]],1)="B",RIGHT(Table1[[#This Row],[Occupational Series]],1)="C"),"0301",RIGHT(Table1[[#This Row],[Occupational Series]],4)))</f>
        <v>0633</v>
      </c>
      <c r="D1019" s="45" t="s">
        <v>1369</v>
      </c>
      <c r="E1019" s="45" t="s">
        <v>1370</v>
      </c>
      <c r="F1019" s="57">
        <f>ROWS($F$2:F1019)</f>
        <v>1018</v>
      </c>
      <c r="G1019" s="57" t="str">
        <f>IF(ISNUMBER(SEARCH('Position Build'!$N$6,Table1[[#This Row],[Series]])),Table1[[#This Row],[Helper1]],"")</f>
        <v/>
      </c>
      <c r="H1019" s="57" t="str">
        <f>IFERROR(SMALL($G$2:$G$4870,ROWS($G$2:G1019)),"")</f>
        <v/>
      </c>
    </row>
    <row r="1020" spans="1:8" ht="15.75" customHeight="1" thickBot="1" x14ac:dyDescent="0.3">
      <c r="A1020" s="45" t="s">
        <v>480</v>
      </c>
      <c r="B1020" s="46" t="str">
        <f>Table1[[#This Row],[Series]]&amp;Table1[[#This Row],[Competency Name]]</f>
        <v>0633MEDICAL ASSESSMENT / DIAGNOSIS</v>
      </c>
      <c r="C1020" s="46" t="str">
        <f>IF(RIGHT(Table1[[#This Row],[Occupational Series]],5)="SECCM","SECCM",IF(OR(RIGHT(Table1[[#This Row],[Occupational Series]],1)="A",RIGHT(Table1[[#This Row],[Occupational Series]],1)="B",RIGHT(Table1[[#This Row],[Occupational Series]],1)="C"),"0301",RIGHT(Table1[[#This Row],[Occupational Series]],4)))</f>
        <v>0633</v>
      </c>
      <c r="D1020" s="45" t="s">
        <v>1534</v>
      </c>
      <c r="E1020" s="45" t="s">
        <v>1535</v>
      </c>
      <c r="F1020" s="57">
        <f>ROWS($F$2:F1020)</f>
        <v>1019</v>
      </c>
      <c r="G1020" s="57" t="str">
        <f>IF(ISNUMBER(SEARCH('Position Build'!$N$6,Table1[[#This Row],[Series]])),Table1[[#This Row],[Helper1]],"")</f>
        <v/>
      </c>
      <c r="H1020" s="57" t="str">
        <f>IFERROR(SMALL($G$2:$G$4870,ROWS($G$2:G1020)),"")</f>
        <v/>
      </c>
    </row>
    <row r="1021" spans="1:8" ht="15.75" thickBot="1" x14ac:dyDescent="0.3">
      <c r="A1021" s="45" t="s">
        <v>480</v>
      </c>
      <c r="B1021" s="46" t="str">
        <f>Table1[[#This Row],[Series]]&amp;Table1[[#This Row],[Competency Name]]</f>
        <v>0633REHABILITATIVE PROGRAMS</v>
      </c>
      <c r="C1021" s="46" t="str">
        <f>IF(RIGHT(Table1[[#This Row],[Occupational Series]],5)="SECCM","SECCM",IF(OR(RIGHT(Table1[[#This Row],[Occupational Series]],1)="A",RIGHT(Table1[[#This Row],[Occupational Series]],1)="B",RIGHT(Table1[[#This Row],[Occupational Series]],1)="C"),"0301",RIGHT(Table1[[#This Row],[Occupational Series]],4)))</f>
        <v>0633</v>
      </c>
      <c r="D1021" s="45" t="s">
        <v>1785</v>
      </c>
      <c r="E1021" s="45" t="s">
        <v>1786</v>
      </c>
      <c r="F1021" s="57">
        <f>ROWS($F$2:F1021)</f>
        <v>1020</v>
      </c>
      <c r="G1021" s="57" t="str">
        <f>IF(ISNUMBER(SEARCH('Position Build'!$N$6,Table1[[#This Row],[Series]])),Table1[[#This Row],[Helper1]],"")</f>
        <v/>
      </c>
      <c r="H1021" s="57" t="str">
        <f>IFERROR(SMALL($G$2:$G$4870,ROWS($G$2:G1021)),"")</f>
        <v/>
      </c>
    </row>
    <row r="1022" spans="1:8" ht="15.75" customHeight="1" thickBot="1" x14ac:dyDescent="0.3">
      <c r="A1022" s="50" t="s">
        <v>551</v>
      </c>
      <c r="B1022" s="46" t="str">
        <f>Table1[[#This Row],[Series]]&amp;Table1[[#This Row],[Competency Name]]</f>
        <v>0636ORAL COMMUNICATION</v>
      </c>
      <c r="C1022" s="46" t="str">
        <f>IF(RIGHT(Table1[[#This Row],[Occupational Series]],5)="SECCM","SECCM",IF(OR(RIGHT(Table1[[#This Row],[Occupational Series]],1)="A",RIGHT(Table1[[#This Row],[Occupational Series]],1)="B",RIGHT(Table1[[#This Row],[Occupational Series]],1)="C"),"0301",RIGHT(Table1[[#This Row],[Occupational Series]],4)))</f>
        <v>0636</v>
      </c>
      <c r="D1022" s="50" t="s">
        <v>537</v>
      </c>
      <c r="E1022" s="51" t="s">
        <v>538</v>
      </c>
      <c r="F1022" s="57">
        <f>ROWS($F$2:F1022)</f>
        <v>1021</v>
      </c>
      <c r="G1022" s="57" t="str">
        <f>IF(ISNUMBER(SEARCH('Position Build'!$N$6,Table1[[#This Row],[Series]])),Table1[[#This Row],[Helper1]],"")</f>
        <v/>
      </c>
      <c r="H1022" s="57" t="str">
        <f>IFERROR(SMALL($G$2:$G$4870,ROWS($G$2:G1022)),"")</f>
        <v/>
      </c>
    </row>
    <row r="1023" spans="1:8" ht="39" thickBot="1" x14ac:dyDescent="0.3">
      <c r="A1023" s="50" t="s">
        <v>551</v>
      </c>
      <c r="B1023" s="46" t="str">
        <f>Table1[[#This Row],[Series]]&amp;Table1[[#This Row],[Competency Name]]</f>
        <v>0636CLERICAL SUPPORT FUNCTIONS</v>
      </c>
      <c r="C1023" s="46" t="str">
        <f>IF(RIGHT(Table1[[#This Row],[Occupational Series]],5)="SECCM","SECCM",IF(OR(RIGHT(Table1[[#This Row],[Occupational Series]],1)="A",RIGHT(Table1[[#This Row],[Occupational Series]],1)="B",RIGHT(Table1[[#This Row],[Occupational Series]],1)="C"),"0301",RIGHT(Table1[[#This Row],[Occupational Series]],4)))</f>
        <v>0636</v>
      </c>
      <c r="D1023" s="50" t="s">
        <v>993</v>
      </c>
      <c r="E1023" s="51" t="s">
        <v>994</v>
      </c>
      <c r="F1023" s="57">
        <f>ROWS($F$2:F1023)</f>
        <v>1022</v>
      </c>
      <c r="G1023" s="57" t="str">
        <f>IF(ISNUMBER(SEARCH('Position Build'!$N$6,Table1[[#This Row],[Series]])),Table1[[#This Row],[Helper1]],"")</f>
        <v/>
      </c>
      <c r="H1023" s="57" t="str">
        <f>IFERROR(SMALL($G$2:$G$4870,ROWS($G$2:G1023)),"")</f>
        <v/>
      </c>
    </row>
    <row r="1024" spans="1:8" ht="15.75" customHeight="1" thickBot="1" x14ac:dyDescent="0.3">
      <c r="A1024" s="45" t="s">
        <v>551</v>
      </c>
      <c r="B1024" s="46" t="str">
        <f>Table1[[#This Row],[Series]]&amp;Table1[[#This Row],[Competency Name]]</f>
        <v>0636HEALTHCARE EDUCATION</v>
      </c>
      <c r="C1024" s="46" t="str">
        <f>IF(RIGHT(Table1[[#This Row],[Occupational Series]],5)="SECCM","SECCM",IF(OR(RIGHT(Table1[[#This Row],[Occupational Series]],1)="A",RIGHT(Table1[[#This Row],[Occupational Series]],1)="B",RIGHT(Table1[[#This Row],[Occupational Series]],1)="C"),"0301",RIGHT(Table1[[#This Row],[Occupational Series]],4)))</f>
        <v>0636</v>
      </c>
      <c r="D1024" s="45" t="s">
        <v>1369</v>
      </c>
      <c r="E1024" s="45" t="s">
        <v>1370</v>
      </c>
      <c r="F1024" s="57">
        <f>ROWS($F$2:F1024)</f>
        <v>1023</v>
      </c>
      <c r="G1024" s="57" t="str">
        <f>IF(ISNUMBER(SEARCH('Position Build'!$N$6,Table1[[#This Row],[Series]])),Table1[[#This Row],[Helper1]],"")</f>
        <v/>
      </c>
      <c r="H1024" s="57" t="str">
        <f>IFERROR(SMALL($G$2:$G$4870,ROWS($G$2:G1024)),"")</f>
        <v/>
      </c>
    </row>
    <row r="1025" spans="1:8" ht="15.75" thickBot="1" x14ac:dyDescent="0.3">
      <c r="A1025" s="45" t="s">
        <v>551</v>
      </c>
      <c r="B1025" s="46" t="str">
        <f>Table1[[#This Row],[Series]]&amp;Table1[[#This Row],[Competency Name]]</f>
        <v>0636PATIENT CARE</v>
      </c>
      <c r="C1025" s="46" t="str">
        <f>IF(RIGHT(Table1[[#This Row],[Occupational Series]],5)="SECCM","SECCM",IF(OR(RIGHT(Table1[[#This Row],[Occupational Series]],1)="A",RIGHT(Table1[[#This Row],[Occupational Series]],1)="B",RIGHT(Table1[[#This Row],[Occupational Series]],1)="C"),"0301",RIGHT(Table1[[#This Row],[Occupational Series]],4)))</f>
        <v>0636</v>
      </c>
      <c r="D1025" s="45" t="s">
        <v>1432</v>
      </c>
      <c r="E1025" s="45" t="s">
        <v>1433</v>
      </c>
      <c r="F1025" s="57">
        <f>ROWS($F$2:F1025)</f>
        <v>1024</v>
      </c>
      <c r="G1025" s="57" t="str">
        <f>IF(ISNUMBER(SEARCH('Position Build'!$N$6,Table1[[#This Row],[Series]])),Table1[[#This Row],[Helper1]],"")</f>
        <v/>
      </c>
      <c r="H1025" s="57" t="str">
        <f>IFERROR(SMALL($G$2:$G$4870,ROWS($G$2:G1025)),"")</f>
        <v/>
      </c>
    </row>
    <row r="1026" spans="1:8" ht="15.75" customHeight="1" thickBot="1" x14ac:dyDescent="0.3">
      <c r="A1026" s="50" t="s">
        <v>551</v>
      </c>
      <c r="B1026" s="46" t="str">
        <f>Table1[[#This Row],[Series]]&amp;Table1[[#This Row],[Competency Name]]</f>
        <v>0636ANALYTICAL INSTRUMENTATION</v>
      </c>
      <c r="C1026" s="46" t="str">
        <f>IF(RIGHT(Table1[[#This Row],[Occupational Series]],5)="SECCM","SECCM",IF(OR(RIGHT(Table1[[#This Row],[Occupational Series]],1)="A",RIGHT(Table1[[#This Row],[Occupational Series]],1)="B",RIGHT(Table1[[#This Row],[Occupational Series]],1)="C"),"0301",RIGHT(Table1[[#This Row],[Occupational Series]],4)))</f>
        <v>0636</v>
      </c>
      <c r="D1026" s="50" t="s">
        <v>1600</v>
      </c>
      <c r="E1026" s="51" t="s">
        <v>1601</v>
      </c>
      <c r="F1026" s="57">
        <f>ROWS($F$2:F1026)</f>
        <v>1025</v>
      </c>
      <c r="G1026" s="57" t="str">
        <f>IF(ISNUMBER(SEARCH('Position Build'!$N$6,Table1[[#This Row],[Series]])),Table1[[#This Row],[Helper1]],"")</f>
        <v/>
      </c>
      <c r="H1026" s="57" t="str">
        <f>IFERROR(SMALL($G$2:$G$4870,ROWS($G$2:G1026)),"")</f>
        <v/>
      </c>
    </row>
    <row r="1027" spans="1:8" ht="15.75" thickBot="1" x14ac:dyDescent="0.3">
      <c r="A1027" s="45" t="s">
        <v>551</v>
      </c>
      <c r="B1027" s="46" t="str">
        <f>Table1[[#This Row],[Series]]&amp;Table1[[#This Row],[Competency Name]]</f>
        <v>0636REHABILITATIVE PROGRAMS</v>
      </c>
      <c r="C1027" s="46" t="str">
        <f>IF(RIGHT(Table1[[#This Row],[Occupational Series]],5)="SECCM","SECCM",IF(OR(RIGHT(Table1[[#This Row],[Occupational Series]],1)="A",RIGHT(Table1[[#This Row],[Occupational Series]],1)="B",RIGHT(Table1[[#This Row],[Occupational Series]],1)="C"),"0301",RIGHT(Table1[[#This Row],[Occupational Series]],4)))</f>
        <v>0636</v>
      </c>
      <c r="D1027" s="45" t="s">
        <v>1785</v>
      </c>
      <c r="E1027" s="45" t="s">
        <v>1786</v>
      </c>
      <c r="F1027" s="57">
        <f>ROWS($F$2:F1027)</f>
        <v>1026</v>
      </c>
      <c r="G1027" s="57" t="str">
        <f>IF(ISNUMBER(SEARCH('Position Build'!$N$6,Table1[[#This Row],[Series]])),Table1[[#This Row],[Helper1]],"")</f>
        <v/>
      </c>
      <c r="H1027" s="57" t="str">
        <f>IFERROR(SMALL($G$2:$G$4870,ROWS($G$2:G1027)),"")</f>
        <v/>
      </c>
    </row>
    <row r="1028" spans="1:8" ht="15.75" customHeight="1" thickBot="1" x14ac:dyDescent="0.3">
      <c r="A1028" s="50" t="s">
        <v>521</v>
      </c>
      <c r="B1028" s="46" t="str">
        <f>Table1[[#This Row],[Series]]&amp;Table1[[#This Row],[Competency Name]]</f>
        <v>0638WRITTEN COMMUNICATION</v>
      </c>
      <c r="C1028" s="46" t="str">
        <f>IF(RIGHT(Table1[[#This Row],[Occupational Series]],5)="SECCM","SECCM",IF(OR(RIGHT(Table1[[#This Row],[Occupational Series]],1)="A",RIGHT(Table1[[#This Row],[Occupational Series]],1)="B",RIGHT(Table1[[#This Row],[Occupational Series]],1)="C"),"0301",RIGHT(Table1[[#This Row],[Occupational Series]],4)))</f>
        <v>0638</v>
      </c>
      <c r="D1028" s="50" t="s">
        <v>507</v>
      </c>
      <c r="E1028" s="51" t="s">
        <v>508</v>
      </c>
      <c r="F1028" s="57">
        <f>ROWS($F$2:F1028)</f>
        <v>1027</v>
      </c>
      <c r="G1028" s="57" t="str">
        <f>IF(ISNUMBER(SEARCH('Position Build'!$N$6,Table1[[#This Row],[Series]])),Table1[[#This Row],[Helper1]],"")</f>
        <v/>
      </c>
      <c r="H1028" s="57" t="str">
        <f>IFERROR(SMALL($G$2:$G$4870,ROWS($G$2:G1028)),"")</f>
        <v/>
      </c>
    </row>
    <row r="1029" spans="1:8" ht="39" thickBot="1" x14ac:dyDescent="0.3">
      <c r="A1029" s="50" t="s">
        <v>521</v>
      </c>
      <c r="B1029" s="46" t="str">
        <f>Table1[[#This Row],[Series]]&amp;Table1[[#This Row],[Competency Name]]</f>
        <v>0638ORAL COMMUNICATION</v>
      </c>
      <c r="C1029" s="46" t="str">
        <f>IF(RIGHT(Table1[[#This Row],[Occupational Series]],5)="SECCM","SECCM",IF(OR(RIGHT(Table1[[#This Row],[Occupational Series]],1)="A",RIGHT(Table1[[#This Row],[Occupational Series]],1)="B",RIGHT(Table1[[#This Row],[Occupational Series]],1)="C"),"0301",RIGHT(Table1[[#This Row],[Occupational Series]],4)))</f>
        <v>0638</v>
      </c>
      <c r="D1029" s="50" t="s">
        <v>537</v>
      </c>
      <c r="E1029" s="51" t="s">
        <v>538</v>
      </c>
      <c r="F1029" s="57">
        <f>ROWS($F$2:F1029)</f>
        <v>1028</v>
      </c>
      <c r="G1029" s="57" t="str">
        <f>IF(ISNUMBER(SEARCH('Position Build'!$N$6,Table1[[#This Row],[Series]])),Table1[[#This Row],[Helper1]],"")</f>
        <v/>
      </c>
      <c r="H1029" s="57" t="str">
        <f>IFERROR(SMALL($G$2:$G$4870,ROWS($G$2:G1029)),"")</f>
        <v/>
      </c>
    </row>
    <row r="1030" spans="1:8" ht="15.75" customHeight="1" thickBot="1" x14ac:dyDescent="0.3">
      <c r="A1030" s="45" t="s">
        <v>521</v>
      </c>
      <c r="B1030" s="46" t="str">
        <f>Table1[[#This Row],[Series]]&amp;Table1[[#This Row],[Competency Name]]</f>
        <v>0638ADMINISTRATION AND MANAGEMENT</v>
      </c>
      <c r="C1030" s="46" t="str">
        <f>IF(RIGHT(Table1[[#This Row],[Occupational Series]],5)="SECCM","SECCM",IF(OR(RIGHT(Table1[[#This Row],[Occupational Series]],1)="A",RIGHT(Table1[[#This Row],[Occupational Series]],1)="B",RIGHT(Table1[[#This Row],[Occupational Series]],1)="C"),"0301",RIGHT(Table1[[#This Row],[Occupational Series]],4)))</f>
        <v>0638</v>
      </c>
      <c r="D1030" s="45" t="s">
        <v>560</v>
      </c>
      <c r="E1030" s="45" t="s">
        <v>561</v>
      </c>
      <c r="F1030" s="57">
        <f>ROWS($F$2:F1030)</f>
        <v>1029</v>
      </c>
      <c r="G1030" s="57" t="str">
        <f>IF(ISNUMBER(SEARCH('Position Build'!$N$6,Table1[[#This Row],[Series]])),Table1[[#This Row],[Helper1]],"")</f>
        <v/>
      </c>
      <c r="H1030" s="57" t="str">
        <f>IFERROR(SMALL($G$2:$G$4870,ROWS($G$2:G1030)),"")</f>
        <v/>
      </c>
    </row>
    <row r="1031" spans="1:8" ht="15.75" thickBot="1" x14ac:dyDescent="0.3">
      <c r="A1031" s="45" t="s">
        <v>521</v>
      </c>
      <c r="B1031" s="46" t="str">
        <f>Table1[[#This Row],[Series]]&amp;Table1[[#This Row],[Competency Name]]</f>
        <v>0638HEALTHCARE EDUCATION</v>
      </c>
      <c r="C1031" s="46" t="str">
        <f>IF(RIGHT(Table1[[#This Row],[Occupational Series]],5)="SECCM","SECCM",IF(OR(RIGHT(Table1[[#This Row],[Occupational Series]],1)="A",RIGHT(Table1[[#This Row],[Occupational Series]],1)="B",RIGHT(Table1[[#This Row],[Occupational Series]],1)="C"),"0301",RIGHT(Table1[[#This Row],[Occupational Series]],4)))</f>
        <v>0638</v>
      </c>
      <c r="D1031" s="45" t="s">
        <v>1369</v>
      </c>
      <c r="E1031" s="45" t="s">
        <v>1370</v>
      </c>
      <c r="F1031" s="57">
        <f>ROWS($F$2:F1031)</f>
        <v>1030</v>
      </c>
      <c r="G1031" s="57" t="str">
        <f>IF(ISNUMBER(SEARCH('Position Build'!$N$6,Table1[[#This Row],[Series]])),Table1[[#This Row],[Helper1]],"")</f>
        <v/>
      </c>
      <c r="H1031" s="57" t="str">
        <f>IFERROR(SMALL($G$2:$G$4870,ROWS($G$2:G1031)),"")</f>
        <v/>
      </c>
    </row>
    <row r="1032" spans="1:8" ht="15.75" customHeight="1" thickBot="1" x14ac:dyDescent="0.3">
      <c r="A1032" s="45" t="s">
        <v>521</v>
      </c>
      <c r="B1032" s="46" t="str">
        <f>Table1[[#This Row],[Series]]&amp;Table1[[#This Row],[Competency Name]]</f>
        <v>0638MEDICAL ASSESSMENT / DIAGNOSIS</v>
      </c>
      <c r="C1032" s="46" t="str">
        <f>IF(RIGHT(Table1[[#This Row],[Occupational Series]],5)="SECCM","SECCM",IF(OR(RIGHT(Table1[[#This Row],[Occupational Series]],1)="A",RIGHT(Table1[[#This Row],[Occupational Series]],1)="B",RIGHT(Table1[[#This Row],[Occupational Series]],1)="C"),"0301",RIGHT(Table1[[#This Row],[Occupational Series]],4)))</f>
        <v>0638</v>
      </c>
      <c r="D1032" s="45" t="s">
        <v>1534</v>
      </c>
      <c r="E1032" s="45" t="s">
        <v>1535</v>
      </c>
      <c r="F1032" s="57">
        <f>ROWS($F$2:F1032)</f>
        <v>1031</v>
      </c>
      <c r="G1032" s="57" t="str">
        <f>IF(ISNUMBER(SEARCH('Position Build'!$N$6,Table1[[#This Row],[Series]])),Table1[[#This Row],[Helper1]],"")</f>
        <v/>
      </c>
      <c r="H1032" s="57" t="str">
        <f>IFERROR(SMALL($G$2:$G$4870,ROWS($G$2:G1032)),"")</f>
        <v/>
      </c>
    </row>
    <row r="1033" spans="1:8" ht="15.75" thickBot="1" x14ac:dyDescent="0.3">
      <c r="A1033" s="45" t="s">
        <v>521</v>
      </c>
      <c r="B1033" s="46" t="str">
        <f>Table1[[#This Row],[Series]]&amp;Table1[[#This Row],[Competency Name]]</f>
        <v>0638REHABILITATIVE PROGRAMS</v>
      </c>
      <c r="C1033" s="46" t="str">
        <f>IF(RIGHT(Table1[[#This Row],[Occupational Series]],5)="SECCM","SECCM",IF(OR(RIGHT(Table1[[#This Row],[Occupational Series]],1)="A",RIGHT(Table1[[#This Row],[Occupational Series]],1)="B",RIGHT(Table1[[#This Row],[Occupational Series]],1)="C"),"0301",RIGHT(Table1[[#This Row],[Occupational Series]],4)))</f>
        <v>0638</v>
      </c>
      <c r="D1033" s="45" t="s">
        <v>1785</v>
      </c>
      <c r="E1033" s="45" t="s">
        <v>1786</v>
      </c>
      <c r="F1033" s="57">
        <f>ROWS($F$2:F1033)</f>
        <v>1032</v>
      </c>
      <c r="G1033" s="57" t="str">
        <f>IF(ISNUMBER(SEARCH('Position Build'!$N$6,Table1[[#This Row],[Series]])),Table1[[#This Row],[Helper1]],"")</f>
        <v/>
      </c>
      <c r="H1033" s="57" t="str">
        <f>IFERROR(SMALL($G$2:$G$4870,ROWS($G$2:G1033)),"")</f>
        <v/>
      </c>
    </row>
    <row r="1034" spans="1:8" ht="15.75" customHeight="1" thickBot="1" x14ac:dyDescent="0.3">
      <c r="A1034" s="50" t="s">
        <v>319</v>
      </c>
      <c r="B1034" s="46" t="str">
        <f>Table1[[#This Row],[Series]]&amp;Table1[[#This Row],[Competency Name]]</f>
        <v>0640INFORMATION MANAGEMENT</v>
      </c>
      <c r="C1034" s="46" t="str">
        <f>IF(RIGHT(Table1[[#This Row],[Occupational Series]],5)="SECCM","SECCM",IF(OR(RIGHT(Table1[[#This Row],[Occupational Series]],1)="A",RIGHT(Table1[[#This Row],[Occupational Series]],1)="B",RIGHT(Table1[[#This Row],[Occupational Series]],1)="C"),"0301",RIGHT(Table1[[#This Row],[Occupational Series]],4)))</f>
        <v>0640</v>
      </c>
      <c r="D1034" s="50" t="s">
        <v>311</v>
      </c>
      <c r="E1034" s="51" t="s">
        <v>312</v>
      </c>
      <c r="F1034" s="57">
        <f>ROWS($F$2:F1034)</f>
        <v>1033</v>
      </c>
      <c r="G1034" s="57" t="str">
        <f>IF(ISNUMBER(SEARCH('Position Build'!$N$6,Table1[[#This Row],[Series]])),Table1[[#This Row],[Helper1]],"")</f>
        <v/>
      </c>
      <c r="H1034" s="57" t="str">
        <f>IFERROR(SMALL($G$2:$G$4870,ROWS($G$2:G1034)),"")</f>
        <v/>
      </c>
    </row>
    <row r="1035" spans="1:8" ht="15.75" thickBot="1" x14ac:dyDescent="0.3">
      <c r="A1035" s="45" t="s">
        <v>319</v>
      </c>
      <c r="B1035" s="46" t="str">
        <f>Table1[[#This Row],[Series]]&amp;Table1[[#This Row],[Competency Name]]</f>
        <v>0640CUSTOMER SERVICE</v>
      </c>
      <c r="C1035" s="46" t="str">
        <f>IF(RIGHT(Table1[[#This Row],[Occupational Series]],5)="SECCM","SECCM",IF(OR(RIGHT(Table1[[#This Row],[Occupational Series]],1)="A",RIGHT(Table1[[#This Row],[Occupational Series]],1)="B",RIGHT(Table1[[#This Row],[Occupational Series]],1)="C"),"0301",RIGHT(Table1[[#This Row],[Occupational Series]],4)))</f>
        <v>0640</v>
      </c>
      <c r="D1035" s="45" t="s">
        <v>418</v>
      </c>
      <c r="E1035" s="45" t="s">
        <v>419</v>
      </c>
      <c r="F1035" s="57">
        <f>ROWS($F$2:F1035)</f>
        <v>1034</v>
      </c>
      <c r="G1035" s="57" t="str">
        <f>IF(ISNUMBER(SEARCH('Position Build'!$N$6,Table1[[#This Row],[Series]])),Table1[[#This Row],[Helper1]],"")</f>
        <v/>
      </c>
      <c r="H1035" s="57" t="str">
        <f>IFERROR(SMALL($G$2:$G$4870,ROWS($G$2:G1035)),"")</f>
        <v/>
      </c>
    </row>
    <row r="1036" spans="1:8" ht="15.75" customHeight="1" thickBot="1" x14ac:dyDescent="0.3">
      <c r="A1036" s="50" t="s">
        <v>319</v>
      </c>
      <c r="B1036" s="46" t="str">
        <f>Table1[[#This Row],[Series]]&amp;Table1[[#This Row],[Competency Name]]</f>
        <v>0640COMPUTER LITERACY</v>
      </c>
      <c r="C1036" s="46" t="str">
        <f>IF(RIGHT(Table1[[#This Row],[Occupational Series]],5)="SECCM","SECCM",IF(OR(RIGHT(Table1[[#This Row],[Occupational Series]],1)="A",RIGHT(Table1[[#This Row],[Occupational Series]],1)="B",RIGHT(Table1[[#This Row],[Occupational Series]],1)="C"),"0301",RIGHT(Table1[[#This Row],[Occupational Series]],4)))</f>
        <v>0640</v>
      </c>
      <c r="D1036" s="50" t="s">
        <v>456</v>
      </c>
      <c r="E1036" s="51" t="s">
        <v>457</v>
      </c>
      <c r="F1036" s="57">
        <f>ROWS($F$2:F1036)</f>
        <v>1035</v>
      </c>
      <c r="G1036" s="57" t="str">
        <f>IF(ISNUMBER(SEARCH('Position Build'!$N$6,Table1[[#This Row],[Series]])),Table1[[#This Row],[Helper1]],"")</f>
        <v/>
      </c>
      <c r="H1036" s="57" t="str">
        <f>IFERROR(SMALL($G$2:$G$4870,ROWS($G$2:G1036)),"")</f>
        <v/>
      </c>
    </row>
    <row r="1037" spans="1:8" ht="39" thickBot="1" x14ac:dyDescent="0.3">
      <c r="A1037" s="50" t="s">
        <v>319</v>
      </c>
      <c r="B1037" s="46" t="str">
        <f>Table1[[#This Row],[Series]]&amp;Table1[[#This Row],[Competency Name]]</f>
        <v>0640WRITTEN COMMUNICATION</v>
      </c>
      <c r="C1037" s="46" t="str">
        <f>IF(RIGHT(Table1[[#This Row],[Occupational Series]],5)="SECCM","SECCM",IF(OR(RIGHT(Table1[[#This Row],[Occupational Series]],1)="A",RIGHT(Table1[[#This Row],[Occupational Series]],1)="B",RIGHT(Table1[[#This Row],[Occupational Series]],1)="C"),"0301",RIGHT(Table1[[#This Row],[Occupational Series]],4)))</f>
        <v>0640</v>
      </c>
      <c r="D1037" s="50" t="s">
        <v>507</v>
      </c>
      <c r="E1037" s="51" t="s">
        <v>508</v>
      </c>
      <c r="F1037" s="57">
        <f>ROWS($F$2:F1037)</f>
        <v>1036</v>
      </c>
      <c r="G1037" s="57" t="str">
        <f>IF(ISNUMBER(SEARCH('Position Build'!$N$6,Table1[[#This Row],[Series]])),Table1[[#This Row],[Helper1]],"")</f>
        <v/>
      </c>
      <c r="H1037" s="57" t="str">
        <f>IFERROR(SMALL($G$2:$G$4870,ROWS($G$2:G1037)),"")</f>
        <v/>
      </c>
    </row>
    <row r="1038" spans="1:8" ht="15.75" customHeight="1" thickBot="1" x14ac:dyDescent="0.3">
      <c r="A1038" s="50" t="s">
        <v>319</v>
      </c>
      <c r="B1038" s="46" t="str">
        <f>Table1[[#This Row],[Series]]&amp;Table1[[#This Row],[Competency Name]]</f>
        <v>0640ORAL COMMUNICATION</v>
      </c>
      <c r="C1038" s="46" t="str">
        <f>IF(RIGHT(Table1[[#This Row],[Occupational Series]],5)="SECCM","SECCM",IF(OR(RIGHT(Table1[[#This Row],[Occupational Series]],1)="A",RIGHT(Table1[[#This Row],[Occupational Series]],1)="B",RIGHT(Table1[[#This Row],[Occupational Series]],1)="C"),"0301",RIGHT(Table1[[#This Row],[Occupational Series]],4)))</f>
        <v>0640</v>
      </c>
      <c r="D1038" s="50" t="s">
        <v>537</v>
      </c>
      <c r="E1038" s="51" t="s">
        <v>538</v>
      </c>
      <c r="F1038" s="57">
        <f>ROWS($F$2:F1038)</f>
        <v>1037</v>
      </c>
      <c r="G1038" s="57" t="str">
        <f>IF(ISNUMBER(SEARCH('Position Build'!$N$6,Table1[[#This Row],[Series]])),Table1[[#This Row],[Helper1]],"")</f>
        <v/>
      </c>
      <c r="H1038" s="57" t="str">
        <f>IFERROR(SMALL($G$2:$G$4870,ROWS($G$2:G1038)),"")</f>
        <v/>
      </c>
    </row>
    <row r="1039" spans="1:8" ht="39" thickBot="1" x14ac:dyDescent="0.3">
      <c r="A1039" s="50" t="s">
        <v>319</v>
      </c>
      <c r="B1039" s="46" t="str">
        <f>Table1[[#This Row],[Series]]&amp;Table1[[#This Row],[Competency Name]]</f>
        <v>0640RESOURCE MANAGEMENT</v>
      </c>
      <c r="C1039" s="46" t="str">
        <f>IF(RIGHT(Table1[[#This Row],[Occupational Series]],5)="SECCM","SECCM",IF(OR(RIGHT(Table1[[#This Row],[Occupational Series]],1)="A",RIGHT(Table1[[#This Row],[Occupational Series]],1)="B",RIGHT(Table1[[#This Row],[Occupational Series]],1)="C"),"0301",RIGHT(Table1[[#This Row],[Occupational Series]],4)))</f>
        <v>0640</v>
      </c>
      <c r="D1039" s="50" t="s">
        <v>573</v>
      </c>
      <c r="E1039" s="51" t="s">
        <v>574</v>
      </c>
      <c r="F1039" s="57">
        <f>ROWS($F$2:F1039)</f>
        <v>1038</v>
      </c>
      <c r="G1039" s="57" t="str">
        <f>IF(ISNUMBER(SEARCH('Position Build'!$N$6,Table1[[#This Row],[Series]])),Table1[[#This Row],[Helper1]],"")</f>
        <v/>
      </c>
      <c r="H1039" s="57" t="str">
        <f>IFERROR(SMALL($G$2:$G$4870,ROWS($G$2:G1039)),"")</f>
        <v/>
      </c>
    </row>
    <row r="1040" spans="1:8" ht="15.75" customHeight="1" thickBot="1" x14ac:dyDescent="0.3">
      <c r="A1040" s="50" t="s">
        <v>319</v>
      </c>
      <c r="B1040" s="46" t="str">
        <f>Table1[[#This Row],[Series]]&amp;Table1[[#This Row],[Competency Name]]</f>
        <v>0640DEVELOPING OTHERS</v>
      </c>
      <c r="C1040" s="46" t="str">
        <f>IF(RIGHT(Table1[[#This Row],[Occupational Series]],5)="SECCM","SECCM",IF(OR(RIGHT(Table1[[#This Row],[Occupational Series]],1)="A",RIGHT(Table1[[#This Row],[Occupational Series]],1)="B",RIGHT(Table1[[#This Row],[Occupational Series]],1)="C"),"0301",RIGHT(Table1[[#This Row],[Occupational Series]],4)))</f>
        <v>0640</v>
      </c>
      <c r="D1040" s="50" t="s">
        <v>585</v>
      </c>
      <c r="E1040" s="51" t="s">
        <v>586</v>
      </c>
      <c r="F1040" s="57">
        <f>ROWS($F$2:F1040)</f>
        <v>1039</v>
      </c>
      <c r="G1040" s="57" t="str">
        <f>IF(ISNUMBER(SEARCH('Position Build'!$N$6,Table1[[#This Row],[Series]])),Table1[[#This Row],[Helper1]],"")</f>
        <v/>
      </c>
      <c r="H1040" s="57" t="str">
        <f>IFERROR(SMALL($G$2:$G$4870,ROWS($G$2:G1040)),"")</f>
        <v/>
      </c>
    </row>
    <row r="1041" spans="1:8" ht="39" thickBot="1" x14ac:dyDescent="0.3">
      <c r="A1041" s="50" t="s">
        <v>319</v>
      </c>
      <c r="B1041" s="46" t="str">
        <f>Table1[[#This Row],[Series]]&amp;Table1[[#This Row],[Competency Name]]</f>
        <v>0640MANAGING HUMAN RESOURCES</v>
      </c>
      <c r="C1041" s="46" t="str">
        <f>IF(RIGHT(Table1[[#This Row],[Occupational Series]],5)="SECCM","SECCM",IF(OR(RIGHT(Table1[[#This Row],[Occupational Series]],1)="A",RIGHT(Table1[[#This Row],[Occupational Series]],1)="B",RIGHT(Table1[[#This Row],[Occupational Series]],1)="C"),"0301",RIGHT(Table1[[#This Row],[Occupational Series]],4)))</f>
        <v>0640</v>
      </c>
      <c r="D1041" s="50" t="s">
        <v>590</v>
      </c>
      <c r="E1041" s="51" t="s">
        <v>591</v>
      </c>
      <c r="F1041" s="57">
        <f>ROWS($F$2:F1041)</f>
        <v>1040</v>
      </c>
      <c r="G1041" s="57" t="str">
        <f>IF(ISNUMBER(SEARCH('Position Build'!$N$6,Table1[[#This Row],[Series]])),Table1[[#This Row],[Helper1]],"")</f>
        <v/>
      </c>
      <c r="H1041" s="57" t="str">
        <f>IFERROR(SMALL($G$2:$G$4870,ROWS($G$2:G1041)),"")</f>
        <v/>
      </c>
    </row>
    <row r="1042" spans="1:8" ht="15.75" customHeight="1" thickBot="1" x14ac:dyDescent="0.3">
      <c r="A1042" s="50" t="s">
        <v>319</v>
      </c>
      <c r="B1042" s="46" t="str">
        <f>Table1[[#This Row],[Series]]&amp;Table1[[#This Row],[Competency Name]]</f>
        <v>0640PROBLEM SOLVING</v>
      </c>
      <c r="C1042" s="46" t="str">
        <f>IF(RIGHT(Table1[[#This Row],[Occupational Series]],5)="SECCM","SECCM",IF(OR(RIGHT(Table1[[#This Row],[Occupational Series]],1)="A",RIGHT(Table1[[#This Row],[Occupational Series]],1)="B",RIGHT(Table1[[#This Row],[Occupational Series]],1)="C"),"0301",RIGHT(Table1[[#This Row],[Occupational Series]],4)))</f>
        <v>0640</v>
      </c>
      <c r="D1042" s="50" t="s">
        <v>596</v>
      </c>
      <c r="E1042" s="51" t="s">
        <v>597</v>
      </c>
      <c r="F1042" s="57">
        <f>ROWS($F$2:F1042)</f>
        <v>1041</v>
      </c>
      <c r="G1042" s="57" t="str">
        <f>IF(ISNUMBER(SEARCH('Position Build'!$N$6,Table1[[#This Row],[Series]])),Table1[[#This Row],[Helper1]],"")</f>
        <v/>
      </c>
      <c r="H1042" s="57" t="str">
        <f>IFERROR(SMALL($G$2:$G$4870,ROWS($G$2:G1042)),"")</f>
        <v/>
      </c>
    </row>
    <row r="1043" spans="1:8" ht="26.25" thickBot="1" x14ac:dyDescent="0.3">
      <c r="A1043" s="50" t="s">
        <v>319</v>
      </c>
      <c r="B1043" s="46" t="str">
        <f>Table1[[#This Row],[Series]]&amp;Table1[[#This Row],[Competency Name]]</f>
        <v>0640COMPLIANCE AND ENFORCEMENT</v>
      </c>
      <c r="C1043" s="46" t="str">
        <f>IF(RIGHT(Table1[[#This Row],[Occupational Series]],5)="SECCM","SECCM",IF(OR(RIGHT(Table1[[#This Row],[Occupational Series]],1)="A",RIGHT(Table1[[#This Row],[Occupational Series]],1)="B",RIGHT(Table1[[#This Row],[Occupational Series]],1)="C"),"0301",RIGHT(Table1[[#This Row],[Occupational Series]],4)))</f>
        <v>0640</v>
      </c>
      <c r="D1043" s="50" t="s">
        <v>950</v>
      </c>
      <c r="E1043" s="51" t="s">
        <v>951</v>
      </c>
      <c r="F1043" s="57">
        <f>ROWS($F$2:F1043)</f>
        <v>1042</v>
      </c>
      <c r="G1043" s="57" t="str">
        <f>IF(ISNUMBER(SEARCH('Position Build'!$N$6,Table1[[#This Row],[Series]])),Table1[[#This Row],[Helper1]],"")</f>
        <v/>
      </c>
      <c r="H1043" s="57" t="str">
        <f>IFERROR(SMALL($G$2:$G$4870,ROWS($G$2:G1043)),"")</f>
        <v/>
      </c>
    </row>
    <row r="1044" spans="1:8" ht="15.75" customHeight="1" thickBot="1" x14ac:dyDescent="0.3">
      <c r="A1044" s="45" t="s">
        <v>319</v>
      </c>
      <c r="B1044" s="46" t="str">
        <f>Table1[[#This Row],[Series]]&amp;Table1[[#This Row],[Competency Name]]</f>
        <v>0640RULEMAKING AND REGULATION</v>
      </c>
      <c r="C1044" s="46" t="str">
        <f>IF(RIGHT(Table1[[#This Row],[Occupational Series]],5)="SECCM","SECCM",IF(OR(RIGHT(Table1[[#This Row],[Occupational Series]],1)="A",RIGHT(Table1[[#This Row],[Occupational Series]],1)="B",RIGHT(Table1[[#This Row],[Occupational Series]],1)="C"),"0301",RIGHT(Table1[[#This Row],[Occupational Series]],4)))</f>
        <v>0640</v>
      </c>
      <c r="D1044" s="45" t="s">
        <v>958</v>
      </c>
      <c r="E1044" s="45" t="s">
        <v>959</v>
      </c>
      <c r="F1044" s="57">
        <f>ROWS($F$2:F1044)</f>
        <v>1043</v>
      </c>
      <c r="G1044" s="57" t="str">
        <f>IF(ISNUMBER(SEARCH('Position Build'!$N$6,Table1[[#This Row],[Series]])),Table1[[#This Row],[Helper1]],"")</f>
        <v/>
      </c>
      <c r="H1044" s="57" t="str">
        <f>IFERROR(SMALL($G$2:$G$4870,ROWS($G$2:G1044)),"")</f>
        <v/>
      </c>
    </row>
    <row r="1045" spans="1:8" ht="39" thickBot="1" x14ac:dyDescent="0.3">
      <c r="A1045" s="50" t="s">
        <v>319</v>
      </c>
      <c r="B1045" s="46" t="str">
        <f>Table1[[#This Row],[Series]]&amp;Table1[[#This Row],[Competency Name]]</f>
        <v>0640CLERICAL SUPPORT FUNCTIONS</v>
      </c>
      <c r="C1045" s="46" t="str">
        <f>IF(RIGHT(Table1[[#This Row],[Occupational Series]],5)="SECCM","SECCM",IF(OR(RIGHT(Table1[[#This Row],[Occupational Series]],1)="A",RIGHT(Table1[[#This Row],[Occupational Series]],1)="B",RIGHT(Table1[[#This Row],[Occupational Series]],1)="C"),"0301",RIGHT(Table1[[#This Row],[Occupational Series]],4)))</f>
        <v>0640</v>
      </c>
      <c r="D1045" s="50" t="s">
        <v>993</v>
      </c>
      <c r="E1045" s="51" t="s">
        <v>994</v>
      </c>
      <c r="F1045" s="57">
        <f>ROWS($F$2:F1045)</f>
        <v>1044</v>
      </c>
      <c r="G1045" s="57" t="str">
        <f>IF(ISNUMBER(SEARCH('Position Build'!$N$6,Table1[[#This Row],[Series]])),Table1[[#This Row],[Helper1]],"")</f>
        <v/>
      </c>
      <c r="H1045" s="57" t="str">
        <f>IFERROR(SMALL($G$2:$G$4870,ROWS($G$2:G1045)),"")</f>
        <v/>
      </c>
    </row>
    <row r="1046" spans="1:8" ht="15.75" customHeight="1" thickBot="1" x14ac:dyDescent="0.3">
      <c r="A1046" s="45" t="s">
        <v>319</v>
      </c>
      <c r="B1046" s="46" t="str">
        <f>Table1[[#This Row],[Series]]&amp;Table1[[#This Row],[Competency Name]]</f>
        <v>0640READING AND INTERPRETING REGULATIONS</v>
      </c>
      <c r="C1046" s="46" t="str">
        <f>IF(RIGHT(Table1[[#This Row],[Occupational Series]],5)="SECCM","SECCM",IF(OR(RIGHT(Table1[[#This Row],[Occupational Series]],1)="A",RIGHT(Table1[[#This Row],[Occupational Series]],1)="B",RIGHT(Table1[[#This Row],[Occupational Series]],1)="C"),"0301",RIGHT(Table1[[#This Row],[Occupational Series]],4)))</f>
        <v>0640</v>
      </c>
      <c r="D1046" s="45" t="s">
        <v>1015</v>
      </c>
      <c r="E1046" s="45" t="s">
        <v>1016</v>
      </c>
      <c r="F1046" s="57">
        <f>ROWS($F$2:F1046)</f>
        <v>1045</v>
      </c>
      <c r="G1046" s="57" t="str">
        <f>IF(ISNUMBER(SEARCH('Position Build'!$N$6,Table1[[#This Row],[Series]])),Table1[[#This Row],[Helper1]],"")</f>
        <v/>
      </c>
      <c r="H1046" s="57" t="str">
        <f>IFERROR(SMALL($G$2:$G$4870,ROWS($G$2:G1046)),"")</f>
        <v/>
      </c>
    </row>
    <row r="1047" spans="1:8" ht="51.75" thickBot="1" x14ac:dyDescent="0.3">
      <c r="A1047" s="50" t="s">
        <v>319</v>
      </c>
      <c r="B1047" s="46" t="str">
        <f>Table1[[#This Row],[Series]]&amp;Table1[[#This Row],[Competency Name]]</f>
        <v>0640SURVEYS AND DATA COLLECTION</v>
      </c>
      <c r="C1047" s="46" t="str">
        <f>IF(RIGHT(Table1[[#This Row],[Occupational Series]],5)="SECCM","SECCM",IF(OR(RIGHT(Table1[[#This Row],[Occupational Series]],1)="A",RIGHT(Table1[[#This Row],[Occupational Series]],1)="B",RIGHT(Table1[[#This Row],[Occupational Series]],1)="C"),"0301",RIGHT(Table1[[#This Row],[Occupational Series]],4)))</f>
        <v>0640</v>
      </c>
      <c r="D1047" s="50" t="s">
        <v>1031</v>
      </c>
      <c r="E1047" s="51" t="s">
        <v>1032</v>
      </c>
      <c r="F1047" s="57">
        <f>ROWS($F$2:F1047)</f>
        <v>1046</v>
      </c>
      <c r="G1047" s="57" t="str">
        <f>IF(ISNUMBER(SEARCH('Position Build'!$N$6,Table1[[#This Row],[Series]])),Table1[[#This Row],[Helper1]],"")</f>
        <v/>
      </c>
      <c r="H1047" s="57" t="str">
        <f>IFERROR(SMALL($G$2:$G$4870,ROWS($G$2:G1047)),"")</f>
        <v/>
      </c>
    </row>
    <row r="1048" spans="1:8" ht="15.75" customHeight="1" thickBot="1" x14ac:dyDescent="0.3">
      <c r="A1048" s="45" t="s">
        <v>319</v>
      </c>
      <c r="B1048" s="46" t="str">
        <f>Table1[[#This Row],[Series]]&amp;Table1[[#This Row],[Competency Name]]</f>
        <v>0640PATIENT RAPPORT AND HEALTHCARE ADVOCACY</v>
      </c>
      <c r="C1048" s="46" t="str">
        <f>IF(RIGHT(Table1[[#This Row],[Occupational Series]],5)="SECCM","SECCM",IF(OR(RIGHT(Table1[[#This Row],[Occupational Series]],1)="A",RIGHT(Table1[[#This Row],[Occupational Series]],1)="B",RIGHT(Table1[[#This Row],[Occupational Series]],1)="C"),"0301",RIGHT(Table1[[#This Row],[Occupational Series]],4)))</f>
        <v>0640</v>
      </c>
      <c r="D1048" s="45" t="s">
        <v>1375</v>
      </c>
      <c r="E1048" s="45" t="s">
        <v>1376</v>
      </c>
      <c r="F1048" s="57">
        <f>ROWS($F$2:F1048)</f>
        <v>1047</v>
      </c>
      <c r="G1048" s="57" t="str">
        <f>IF(ISNUMBER(SEARCH('Position Build'!$N$6,Table1[[#This Row],[Series]])),Table1[[#This Row],[Helper1]],"")</f>
        <v/>
      </c>
      <c r="H1048" s="57" t="str">
        <f>IFERROR(SMALL($G$2:$G$4870,ROWS($G$2:G1048)),"")</f>
        <v/>
      </c>
    </row>
    <row r="1049" spans="1:8" ht="15.75" thickBot="1" x14ac:dyDescent="0.3">
      <c r="A1049" s="45" t="s">
        <v>319</v>
      </c>
      <c r="B1049" s="46" t="str">
        <f>Table1[[#This Row],[Series]]&amp;Table1[[#This Row],[Competency Name]]</f>
        <v>0640SAFETY AND QUALITY CARE</v>
      </c>
      <c r="C1049" s="46" t="str">
        <f>IF(RIGHT(Table1[[#This Row],[Occupational Series]],5)="SECCM","SECCM",IF(OR(RIGHT(Table1[[#This Row],[Occupational Series]],1)="A",RIGHT(Table1[[#This Row],[Occupational Series]],1)="B",RIGHT(Table1[[#This Row],[Occupational Series]],1)="C"),"0301",RIGHT(Table1[[#This Row],[Occupational Series]],4)))</f>
        <v>0640</v>
      </c>
      <c r="D1049" s="45" t="s">
        <v>1379</v>
      </c>
      <c r="E1049" s="45" t="s">
        <v>1380</v>
      </c>
      <c r="F1049" s="57">
        <f>ROWS($F$2:F1049)</f>
        <v>1048</v>
      </c>
      <c r="G1049" s="57" t="str">
        <f>IF(ISNUMBER(SEARCH('Position Build'!$N$6,Table1[[#This Row],[Series]])),Table1[[#This Row],[Helper1]],"")</f>
        <v/>
      </c>
      <c r="H1049" s="57" t="str">
        <f>IFERROR(SMALL($G$2:$G$4870,ROWS($G$2:G1049)),"")</f>
        <v/>
      </c>
    </row>
    <row r="1050" spans="1:8" ht="15.75" customHeight="1" thickBot="1" x14ac:dyDescent="0.3">
      <c r="A1050" s="45" t="s">
        <v>319</v>
      </c>
      <c r="B1050" s="46" t="str">
        <f>Table1[[#This Row],[Series]]&amp;Table1[[#This Row],[Competency Name]]</f>
        <v>0640PATIENT CARE</v>
      </c>
      <c r="C1050" s="46" t="str">
        <f>IF(RIGHT(Table1[[#This Row],[Occupational Series]],5)="SECCM","SECCM",IF(OR(RIGHT(Table1[[#This Row],[Occupational Series]],1)="A",RIGHT(Table1[[#This Row],[Occupational Series]],1)="B",RIGHT(Table1[[#This Row],[Occupational Series]],1)="C"),"0301",RIGHT(Table1[[#This Row],[Occupational Series]],4)))</f>
        <v>0640</v>
      </c>
      <c r="D1050" s="45" t="s">
        <v>1432</v>
      </c>
      <c r="E1050" s="45" t="s">
        <v>1433</v>
      </c>
      <c r="F1050" s="57">
        <f>ROWS($F$2:F1050)</f>
        <v>1049</v>
      </c>
      <c r="G1050" s="57" t="str">
        <f>IF(ISNUMBER(SEARCH('Position Build'!$N$6,Table1[[#This Row],[Series]])),Table1[[#This Row],[Helper1]],"")</f>
        <v/>
      </c>
      <c r="H1050" s="57" t="str">
        <f>IFERROR(SMALL($G$2:$G$4870,ROWS($G$2:G1050)),"")</f>
        <v/>
      </c>
    </row>
    <row r="1051" spans="1:8" ht="15.75" thickBot="1" x14ac:dyDescent="0.3">
      <c r="A1051" s="45" t="s">
        <v>319</v>
      </c>
      <c r="B1051" s="46" t="str">
        <f>Table1[[#This Row],[Series]]&amp;Table1[[#This Row],[Competency Name]]</f>
        <v>0640HEALTH RECORDS MANAGEMENT</v>
      </c>
      <c r="C1051" s="46" t="str">
        <f>IF(RIGHT(Table1[[#This Row],[Occupational Series]],5)="SECCM","SECCM",IF(OR(RIGHT(Table1[[#This Row],[Occupational Series]],1)="A",RIGHT(Table1[[#This Row],[Occupational Series]],1)="B",RIGHT(Table1[[#This Row],[Occupational Series]],1)="C"),"0301",RIGHT(Table1[[#This Row],[Occupational Series]],4)))</f>
        <v>0640</v>
      </c>
      <c r="D1051" s="45" t="s">
        <v>1444</v>
      </c>
      <c r="E1051" s="45" t="s">
        <v>1445</v>
      </c>
      <c r="F1051" s="57">
        <f>ROWS($F$2:F1051)</f>
        <v>1050</v>
      </c>
      <c r="G1051" s="57" t="str">
        <f>IF(ISNUMBER(SEARCH('Position Build'!$N$6,Table1[[#This Row],[Series]])),Table1[[#This Row],[Helper1]],"")</f>
        <v/>
      </c>
      <c r="H1051" s="57" t="str">
        <f>IFERROR(SMALL($G$2:$G$4870,ROWS($G$2:G1051)),"")</f>
        <v/>
      </c>
    </row>
    <row r="1052" spans="1:8" ht="15.75" customHeight="1" thickBot="1" x14ac:dyDescent="0.3">
      <c r="A1052" s="50" t="s">
        <v>319</v>
      </c>
      <c r="B1052" s="46" t="str">
        <f>Table1[[#This Row],[Series]]&amp;Table1[[#This Row],[Competency Name]]</f>
        <v>0640INDUSTRIAL HYGIENE</v>
      </c>
      <c r="C1052" s="46" t="str">
        <f>IF(RIGHT(Table1[[#This Row],[Occupational Series]],5)="SECCM","SECCM",IF(OR(RIGHT(Table1[[#This Row],[Occupational Series]],1)="A",RIGHT(Table1[[#This Row],[Occupational Series]],1)="B",RIGHT(Table1[[#This Row],[Occupational Series]],1)="C"),"0301",RIGHT(Table1[[#This Row],[Occupational Series]],4)))</f>
        <v>0640</v>
      </c>
      <c r="D1052" s="50" t="s">
        <v>1513</v>
      </c>
      <c r="E1052" s="51" t="s">
        <v>1514</v>
      </c>
      <c r="F1052" s="57">
        <f>ROWS($F$2:F1052)</f>
        <v>1051</v>
      </c>
      <c r="G1052" s="57" t="str">
        <f>IF(ISNUMBER(SEARCH('Position Build'!$N$6,Table1[[#This Row],[Series]])),Table1[[#This Row],[Helper1]],"")</f>
        <v/>
      </c>
      <c r="H1052" s="57" t="str">
        <f>IFERROR(SMALL($G$2:$G$4870,ROWS($G$2:G1052)),"")</f>
        <v/>
      </c>
    </row>
    <row r="1053" spans="1:8" ht="15.75" thickBot="1" x14ac:dyDescent="0.3">
      <c r="A1053" s="45" t="s">
        <v>319</v>
      </c>
      <c r="B1053" s="46" t="str">
        <f>Table1[[#This Row],[Series]]&amp;Table1[[#This Row],[Competency Name]]</f>
        <v>0640HEALTH CARE EDUCATION</v>
      </c>
      <c r="C1053" s="46" t="str">
        <f>IF(RIGHT(Table1[[#This Row],[Occupational Series]],5)="SECCM","SECCM",IF(OR(RIGHT(Table1[[#This Row],[Occupational Series]],1)="A",RIGHT(Table1[[#This Row],[Occupational Series]],1)="B",RIGHT(Table1[[#This Row],[Occupational Series]],1)="C"),"0301",RIGHT(Table1[[#This Row],[Occupational Series]],4)))</f>
        <v>0640</v>
      </c>
      <c r="D1053" s="45" t="s">
        <v>1533</v>
      </c>
      <c r="E1053" s="45" t="s">
        <v>1370</v>
      </c>
      <c r="F1053" s="57">
        <f>ROWS($F$2:F1053)</f>
        <v>1052</v>
      </c>
      <c r="G1053" s="57" t="str">
        <f>IF(ISNUMBER(SEARCH('Position Build'!$N$6,Table1[[#This Row],[Series]])),Table1[[#This Row],[Helper1]],"")</f>
        <v/>
      </c>
      <c r="H1053" s="57" t="str">
        <f>IFERROR(SMALL($G$2:$G$4870,ROWS($G$2:G1053)),"")</f>
        <v/>
      </c>
    </row>
    <row r="1054" spans="1:8" ht="15.75" customHeight="1" thickBot="1" x14ac:dyDescent="0.3">
      <c r="A1054" s="50" t="s">
        <v>319</v>
      </c>
      <c r="B1054" s="46" t="str">
        <f>Table1[[#This Row],[Series]]&amp;Table1[[#This Row],[Competency Name]]</f>
        <v>0640ANALYTICAL INSTRUMENTATION</v>
      </c>
      <c r="C1054" s="46" t="str">
        <f>IF(RIGHT(Table1[[#This Row],[Occupational Series]],5)="SECCM","SECCM",IF(OR(RIGHT(Table1[[#This Row],[Occupational Series]],1)="A",RIGHT(Table1[[#This Row],[Occupational Series]],1)="B",RIGHT(Table1[[#This Row],[Occupational Series]],1)="C"),"0301",RIGHT(Table1[[#This Row],[Occupational Series]],4)))</f>
        <v>0640</v>
      </c>
      <c r="D1054" s="50" t="s">
        <v>1600</v>
      </c>
      <c r="E1054" s="51" t="s">
        <v>1601</v>
      </c>
      <c r="F1054" s="57">
        <f>ROWS($F$2:F1054)</f>
        <v>1053</v>
      </c>
      <c r="G1054" s="57" t="str">
        <f>IF(ISNUMBER(SEARCH('Position Build'!$N$6,Table1[[#This Row],[Series]])),Table1[[#This Row],[Helper1]],"")</f>
        <v/>
      </c>
      <c r="H1054" s="57" t="str">
        <f>IFERROR(SMALL($G$2:$G$4870,ROWS($G$2:G1054)),"")</f>
        <v/>
      </c>
    </row>
    <row r="1055" spans="1:8" ht="77.25" thickBot="1" x14ac:dyDescent="0.3">
      <c r="A1055" s="50" t="s">
        <v>319</v>
      </c>
      <c r="B1055" s="46" t="str">
        <f>Table1[[#This Row],[Series]]&amp;Table1[[#This Row],[Competency Name]]</f>
        <v>0640CLINICAL LABORATORY SCIENCE</v>
      </c>
      <c r="C1055" s="46" t="str">
        <f>IF(RIGHT(Table1[[#This Row],[Occupational Series]],5)="SECCM","SECCM",IF(OR(RIGHT(Table1[[#This Row],[Occupational Series]],1)="A",RIGHT(Table1[[#This Row],[Occupational Series]],1)="B",RIGHT(Table1[[#This Row],[Occupational Series]],1)="C"),"0301",RIGHT(Table1[[#This Row],[Occupational Series]],4)))</f>
        <v>0640</v>
      </c>
      <c r="D1055" s="50" t="s">
        <v>1667</v>
      </c>
      <c r="E1055" s="51" t="s">
        <v>1668</v>
      </c>
      <c r="F1055" s="57">
        <f>ROWS($F$2:F1055)</f>
        <v>1054</v>
      </c>
      <c r="G1055" s="57" t="str">
        <f>IF(ISNUMBER(SEARCH('Position Build'!$N$6,Table1[[#This Row],[Series]])),Table1[[#This Row],[Helper1]],"")</f>
        <v/>
      </c>
      <c r="H1055" s="57" t="str">
        <f>IFERROR(SMALL($G$2:$G$4870,ROWS($G$2:G1055)),"")</f>
        <v/>
      </c>
    </row>
    <row r="1056" spans="1:8" ht="15.75" customHeight="1" thickBot="1" x14ac:dyDescent="0.3">
      <c r="A1056" s="45" t="s">
        <v>319</v>
      </c>
      <c r="B1056" s="46" t="str">
        <f>Table1[[#This Row],[Series]]&amp;Table1[[#This Row],[Competency Name]]</f>
        <v>0640AUDIO/HEARING SUPPORT</v>
      </c>
      <c r="C1056" s="46" t="str">
        <f>IF(RIGHT(Table1[[#This Row],[Occupational Series]],5)="SECCM","SECCM",IF(OR(RIGHT(Table1[[#This Row],[Occupational Series]],1)="A",RIGHT(Table1[[#This Row],[Occupational Series]],1)="B",RIGHT(Table1[[#This Row],[Occupational Series]],1)="C"),"0301",RIGHT(Table1[[#This Row],[Occupational Series]],4)))</f>
        <v>0640</v>
      </c>
      <c r="D1056" s="45" t="s">
        <v>1695</v>
      </c>
      <c r="E1056" s="45" t="s">
        <v>1696</v>
      </c>
      <c r="F1056" s="57">
        <f>ROWS($F$2:F1056)</f>
        <v>1055</v>
      </c>
      <c r="G1056" s="57" t="str">
        <f>IF(ISNUMBER(SEARCH('Position Build'!$N$6,Table1[[#This Row],[Series]])),Table1[[#This Row],[Helper1]],"")</f>
        <v/>
      </c>
      <c r="H1056" s="57" t="str">
        <f>IFERROR(SMALL($G$2:$G$4870,ROWS($G$2:G1056)),"")</f>
        <v/>
      </c>
    </row>
    <row r="1057" spans="1:8" ht="15.75" thickBot="1" x14ac:dyDescent="0.3">
      <c r="A1057" s="45" t="s">
        <v>319</v>
      </c>
      <c r="B1057" s="46" t="str">
        <f>Table1[[#This Row],[Series]]&amp;Table1[[#This Row],[Competency Name]]</f>
        <v>0640NUTRITION SERVICES</v>
      </c>
      <c r="C1057" s="46" t="str">
        <f>IF(RIGHT(Table1[[#This Row],[Occupational Series]],5)="SECCM","SECCM",IF(OR(RIGHT(Table1[[#This Row],[Occupational Series]],1)="A",RIGHT(Table1[[#This Row],[Occupational Series]],1)="B",RIGHT(Table1[[#This Row],[Occupational Series]],1)="C"),"0301",RIGHT(Table1[[#This Row],[Occupational Series]],4)))</f>
        <v>0640</v>
      </c>
      <c r="D1057" s="45" t="s">
        <v>1697</v>
      </c>
      <c r="E1057" s="45" t="s">
        <v>1698</v>
      </c>
      <c r="F1057" s="57">
        <f>ROWS($F$2:F1057)</f>
        <v>1056</v>
      </c>
      <c r="G1057" s="57" t="str">
        <f>IF(ISNUMBER(SEARCH('Position Build'!$N$6,Table1[[#This Row],[Series]])),Table1[[#This Row],[Helper1]],"")</f>
        <v/>
      </c>
      <c r="H1057" s="57" t="str">
        <f>IFERROR(SMALL($G$2:$G$4870,ROWS($G$2:G1057)),"")</f>
        <v/>
      </c>
    </row>
    <row r="1058" spans="1:8" ht="15.75" customHeight="1" thickBot="1" x14ac:dyDescent="0.3">
      <c r="A1058" s="45" t="s">
        <v>319</v>
      </c>
      <c r="B1058" s="46" t="str">
        <f>Table1[[#This Row],[Series]]&amp;Table1[[#This Row],[Competency Name]]</f>
        <v>0640OPTIC/VISION SUPPORT</v>
      </c>
      <c r="C1058" s="46" t="str">
        <f>IF(RIGHT(Table1[[#This Row],[Occupational Series]],5)="SECCM","SECCM",IF(OR(RIGHT(Table1[[#This Row],[Occupational Series]],1)="A",RIGHT(Table1[[#This Row],[Occupational Series]],1)="B",RIGHT(Table1[[#This Row],[Occupational Series]],1)="C"),"0301",RIGHT(Table1[[#This Row],[Occupational Series]],4)))</f>
        <v>0640</v>
      </c>
      <c r="D1058" s="45" t="s">
        <v>1699</v>
      </c>
      <c r="E1058" s="45" t="s">
        <v>1700</v>
      </c>
      <c r="F1058" s="57">
        <f>ROWS($F$2:F1058)</f>
        <v>1057</v>
      </c>
      <c r="G1058" s="57" t="str">
        <f>IF(ISNUMBER(SEARCH('Position Build'!$N$6,Table1[[#This Row],[Series]])),Table1[[#This Row],[Helper1]],"")</f>
        <v/>
      </c>
      <c r="H1058" s="57" t="str">
        <f>IFERROR(SMALL($G$2:$G$4870,ROWS($G$2:G1058)),"")</f>
        <v/>
      </c>
    </row>
    <row r="1059" spans="1:8" ht="26.25" thickBot="1" x14ac:dyDescent="0.3">
      <c r="A1059" s="50" t="s">
        <v>346</v>
      </c>
      <c r="B1059" s="46" t="str">
        <f>Table1[[#This Row],[Series]]&amp;Table1[[#This Row],[Competency Name]]</f>
        <v>0644INFORMATION MANAGEMENT</v>
      </c>
      <c r="C1059" s="46" t="str">
        <f>IF(RIGHT(Table1[[#This Row],[Occupational Series]],5)="SECCM","SECCM",IF(OR(RIGHT(Table1[[#This Row],[Occupational Series]],1)="A",RIGHT(Table1[[#This Row],[Occupational Series]],1)="B",RIGHT(Table1[[#This Row],[Occupational Series]],1)="C"),"0301",RIGHT(Table1[[#This Row],[Occupational Series]],4)))</f>
        <v>0644</v>
      </c>
      <c r="D1059" s="50" t="s">
        <v>311</v>
      </c>
      <c r="E1059" s="51" t="s">
        <v>312</v>
      </c>
      <c r="F1059" s="57">
        <f>ROWS($F$2:F1059)</f>
        <v>1058</v>
      </c>
      <c r="G1059" s="57" t="str">
        <f>IF(ISNUMBER(SEARCH('Position Build'!$N$6,Table1[[#This Row],[Series]])),Table1[[#This Row],[Helper1]],"")</f>
        <v/>
      </c>
      <c r="H1059" s="57" t="str">
        <f>IFERROR(SMALL($G$2:$G$4870,ROWS($G$2:G1059)),"")</f>
        <v/>
      </c>
    </row>
    <row r="1060" spans="1:8" ht="15.75" customHeight="1" thickBot="1" x14ac:dyDescent="0.3">
      <c r="A1060" s="50" t="s">
        <v>346</v>
      </c>
      <c r="B1060" s="46" t="str">
        <f>Table1[[#This Row],[Series]]&amp;Table1[[#This Row],[Competency Name]]</f>
        <v>0644COMPUTER LITERACY</v>
      </c>
      <c r="C1060" s="46" t="str">
        <f>IF(RIGHT(Table1[[#This Row],[Occupational Series]],5)="SECCM","SECCM",IF(OR(RIGHT(Table1[[#This Row],[Occupational Series]],1)="A",RIGHT(Table1[[#This Row],[Occupational Series]],1)="B",RIGHT(Table1[[#This Row],[Occupational Series]],1)="C"),"0301",RIGHT(Table1[[#This Row],[Occupational Series]],4)))</f>
        <v>0644</v>
      </c>
      <c r="D1060" s="50" t="s">
        <v>456</v>
      </c>
      <c r="E1060" s="51" t="s">
        <v>457</v>
      </c>
      <c r="F1060" s="57">
        <f>ROWS($F$2:F1060)</f>
        <v>1059</v>
      </c>
      <c r="G1060" s="57" t="str">
        <f>IF(ISNUMBER(SEARCH('Position Build'!$N$6,Table1[[#This Row],[Series]])),Table1[[#This Row],[Helper1]],"")</f>
        <v/>
      </c>
      <c r="H1060" s="57" t="str">
        <f>IFERROR(SMALL($G$2:$G$4870,ROWS($G$2:G1060)),"")</f>
        <v/>
      </c>
    </row>
    <row r="1061" spans="1:8" ht="39" thickBot="1" x14ac:dyDescent="0.3">
      <c r="A1061" s="50" t="s">
        <v>346</v>
      </c>
      <c r="B1061" s="46" t="str">
        <f>Table1[[#This Row],[Series]]&amp;Table1[[#This Row],[Competency Name]]</f>
        <v>0644WRITTEN COMMUNICATION</v>
      </c>
      <c r="C1061" s="46" t="str">
        <f>IF(RIGHT(Table1[[#This Row],[Occupational Series]],5)="SECCM","SECCM",IF(OR(RIGHT(Table1[[#This Row],[Occupational Series]],1)="A",RIGHT(Table1[[#This Row],[Occupational Series]],1)="B",RIGHT(Table1[[#This Row],[Occupational Series]],1)="C"),"0301",RIGHT(Table1[[#This Row],[Occupational Series]],4)))</f>
        <v>0644</v>
      </c>
      <c r="D1061" s="50" t="s">
        <v>507</v>
      </c>
      <c r="E1061" s="51" t="s">
        <v>508</v>
      </c>
      <c r="F1061" s="57">
        <f>ROWS($F$2:F1061)</f>
        <v>1060</v>
      </c>
      <c r="G1061" s="57" t="str">
        <f>IF(ISNUMBER(SEARCH('Position Build'!$N$6,Table1[[#This Row],[Series]])),Table1[[#This Row],[Helper1]],"")</f>
        <v/>
      </c>
      <c r="H1061" s="57" t="str">
        <f>IFERROR(SMALL($G$2:$G$4870,ROWS($G$2:G1061)),"")</f>
        <v/>
      </c>
    </row>
    <row r="1062" spans="1:8" ht="15.75" customHeight="1" thickBot="1" x14ac:dyDescent="0.3">
      <c r="A1062" s="50" t="s">
        <v>346</v>
      </c>
      <c r="B1062" s="46" t="str">
        <f>Table1[[#This Row],[Series]]&amp;Table1[[#This Row],[Competency Name]]</f>
        <v>0644ORAL COMMUNICATION</v>
      </c>
      <c r="C1062" s="46" t="str">
        <f>IF(RIGHT(Table1[[#This Row],[Occupational Series]],5)="SECCM","SECCM",IF(OR(RIGHT(Table1[[#This Row],[Occupational Series]],1)="A",RIGHT(Table1[[#This Row],[Occupational Series]],1)="B",RIGHT(Table1[[#This Row],[Occupational Series]],1)="C"),"0301",RIGHT(Table1[[#This Row],[Occupational Series]],4)))</f>
        <v>0644</v>
      </c>
      <c r="D1062" s="50" t="s">
        <v>537</v>
      </c>
      <c r="E1062" s="51" t="s">
        <v>538</v>
      </c>
      <c r="F1062" s="57">
        <f>ROWS($F$2:F1062)</f>
        <v>1061</v>
      </c>
      <c r="G1062" s="57" t="str">
        <f>IF(ISNUMBER(SEARCH('Position Build'!$N$6,Table1[[#This Row],[Series]])),Table1[[#This Row],[Helper1]],"")</f>
        <v/>
      </c>
      <c r="H1062" s="57" t="str">
        <f>IFERROR(SMALL($G$2:$G$4870,ROWS($G$2:G1062)),"")</f>
        <v/>
      </c>
    </row>
    <row r="1063" spans="1:8" ht="15.75" thickBot="1" x14ac:dyDescent="0.3">
      <c r="A1063" s="45" t="s">
        <v>346</v>
      </c>
      <c r="B1063" s="46" t="str">
        <f>Table1[[#This Row],[Series]]&amp;Table1[[#This Row],[Competency Name]]</f>
        <v>0644ADMINISTRATION AND MANAGEMENT</v>
      </c>
      <c r="C1063" s="46" t="str">
        <f>IF(RIGHT(Table1[[#This Row],[Occupational Series]],5)="SECCM","SECCM",IF(OR(RIGHT(Table1[[#This Row],[Occupational Series]],1)="A",RIGHT(Table1[[#This Row],[Occupational Series]],1)="B",RIGHT(Table1[[#This Row],[Occupational Series]],1)="C"),"0301",RIGHT(Table1[[#This Row],[Occupational Series]],4)))</f>
        <v>0644</v>
      </c>
      <c r="D1063" s="45" t="s">
        <v>560</v>
      </c>
      <c r="E1063" s="45" t="s">
        <v>561</v>
      </c>
      <c r="F1063" s="57">
        <f>ROWS($F$2:F1063)</f>
        <v>1062</v>
      </c>
      <c r="G1063" s="57" t="str">
        <f>IF(ISNUMBER(SEARCH('Position Build'!$N$6,Table1[[#This Row],[Series]])),Table1[[#This Row],[Helper1]],"")</f>
        <v/>
      </c>
      <c r="H1063" s="57" t="str">
        <f>IFERROR(SMALL($G$2:$G$4870,ROWS($G$2:G1063)),"")</f>
        <v/>
      </c>
    </row>
    <row r="1064" spans="1:8" ht="15.75" customHeight="1" thickBot="1" x14ac:dyDescent="0.3">
      <c r="A1064" s="50" t="s">
        <v>346</v>
      </c>
      <c r="B1064" s="46" t="str">
        <f>Table1[[#This Row],[Series]]&amp;Table1[[#This Row],[Competency Name]]</f>
        <v>0644ACCOUNTABILITY</v>
      </c>
      <c r="C1064" s="46" t="str">
        <f>IF(RIGHT(Table1[[#This Row],[Occupational Series]],5)="SECCM","SECCM",IF(OR(RIGHT(Table1[[#This Row],[Occupational Series]],1)="A",RIGHT(Table1[[#This Row],[Occupational Series]],1)="B",RIGHT(Table1[[#This Row],[Occupational Series]],1)="C"),"0301",RIGHT(Table1[[#This Row],[Occupational Series]],4)))</f>
        <v>0644</v>
      </c>
      <c r="D1064" s="50" t="s">
        <v>579</v>
      </c>
      <c r="E1064" s="51" t="s">
        <v>580</v>
      </c>
      <c r="F1064" s="57">
        <f>ROWS($F$2:F1064)</f>
        <v>1063</v>
      </c>
      <c r="G1064" s="57" t="str">
        <f>IF(ISNUMBER(SEARCH('Position Build'!$N$6,Table1[[#This Row],[Series]])),Table1[[#This Row],[Helper1]],"")</f>
        <v/>
      </c>
      <c r="H1064" s="57" t="str">
        <f>IFERROR(SMALL($G$2:$G$4870,ROWS($G$2:G1064)),"")</f>
        <v/>
      </c>
    </row>
    <row r="1065" spans="1:8" ht="39" thickBot="1" x14ac:dyDescent="0.3">
      <c r="A1065" s="50" t="s">
        <v>346</v>
      </c>
      <c r="B1065" s="46" t="str">
        <f>Table1[[#This Row],[Series]]&amp;Table1[[#This Row],[Competency Name]]</f>
        <v>0644DEVELOPING OTHERS</v>
      </c>
      <c r="C1065" s="46" t="str">
        <f>IF(RIGHT(Table1[[#This Row],[Occupational Series]],5)="SECCM","SECCM",IF(OR(RIGHT(Table1[[#This Row],[Occupational Series]],1)="A",RIGHT(Table1[[#This Row],[Occupational Series]],1)="B",RIGHT(Table1[[#This Row],[Occupational Series]],1)="C"),"0301",RIGHT(Table1[[#This Row],[Occupational Series]],4)))</f>
        <v>0644</v>
      </c>
      <c r="D1065" s="50" t="s">
        <v>585</v>
      </c>
      <c r="E1065" s="51" t="s">
        <v>586</v>
      </c>
      <c r="F1065" s="57">
        <f>ROWS($F$2:F1065)</f>
        <v>1064</v>
      </c>
      <c r="G1065" s="57" t="str">
        <f>IF(ISNUMBER(SEARCH('Position Build'!$N$6,Table1[[#This Row],[Series]])),Table1[[#This Row],[Helper1]],"")</f>
        <v/>
      </c>
      <c r="H1065" s="57" t="str">
        <f>IFERROR(SMALL($G$2:$G$4870,ROWS($G$2:G1065)),"")</f>
        <v/>
      </c>
    </row>
    <row r="1066" spans="1:8" ht="15.75" customHeight="1" thickBot="1" x14ac:dyDescent="0.3">
      <c r="A1066" s="50" t="s">
        <v>346</v>
      </c>
      <c r="B1066" s="46" t="str">
        <f>Table1[[#This Row],[Series]]&amp;Table1[[#This Row],[Competency Name]]</f>
        <v>0644MANAGING HUMAN RESOURCES</v>
      </c>
      <c r="C1066" s="46" t="str">
        <f>IF(RIGHT(Table1[[#This Row],[Occupational Series]],5)="SECCM","SECCM",IF(OR(RIGHT(Table1[[#This Row],[Occupational Series]],1)="A",RIGHT(Table1[[#This Row],[Occupational Series]],1)="B",RIGHT(Table1[[#This Row],[Occupational Series]],1)="C"),"0301",RIGHT(Table1[[#This Row],[Occupational Series]],4)))</f>
        <v>0644</v>
      </c>
      <c r="D1066" s="50" t="s">
        <v>590</v>
      </c>
      <c r="E1066" s="51" t="s">
        <v>591</v>
      </c>
      <c r="F1066" s="57">
        <f>ROWS($F$2:F1066)</f>
        <v>1065</v>
      </c>
      <c r="G1066" s="57" t="str">
        <f>IF(ISNUMBER(SEARCH('Position Build'!$N$6,Table1[[#This Row],[Series]])),Table1[[#This Row],[Helper1]],"")</f>
        <v/>
      </c>
      <c r="H1066" s="57" t="str">
        <f>IFERROR(SMALL($G$2:$G$4870,ROWS($G$2:G1066)),"")</f>
        <v/>
      </c>
    </row>
    <row r="1067" spans="1:8" ht="51.75" thickBot="1" x14ac:dyDescent="0.3">
      <c r="A1067" s="50" t="s">
        <v>346</v>
      </c>
      <c r="B1067" s="46" t="str">
        <f>Table1[[#This Row],[Series]]&amp;Table1[[#This Row],[Competency Name]]</f>
        <v>0644PROBLEM SOLVING</v>
      </c>
      <c r="C1067" s="46" t="str">
        <f>IF(RIGHT(Table1[[#This Row],[Occupational Series]],5)="SECCM","SECCM",IF(OR(RIGHT(Table1[[#This Row],[Occupational Series]],1)="A",RIGHT(Table1[[#This Row],[Occupational Series]],1)="B",RIGHT(Table1[[#This Row],[Occupational Series]],1)="C"),"0301",RIGHT(Table1[[#This Row],[Occupational Series]],4)))</f>
        <v>0644</v>
      </c>
      <c r="D1067" s="50" t="s">
        <v>596</v>
      </c>
      <c r="E1067" s="51" t="s">
        <v>597</v>
      </c>
      <c r="F1067" s="57">
        <f>ROWS($F$2:F1067)</f>
        <v>1066</v>
      </c>
      <c r="G1067" s="57" t="str">
        <f>IF(ISNUMBER(SEARCH('Position Build'!$N$6,Table1[[#This Row],[Series]])),Table1[[#This Row],[Helper1]],"")</f>
        <v/>
      </c>
      <c r="H1067" s="57" t="str">
        <f>IFERROR(SMALL($G$2:$G$4870,ROWS($G$2:G1067)),"")</f>
        <v/>
      </c>
    </row>
    <row r="1068" spans="1:8" ht="15.75" customHeight="1" thickBot="1" x14ac:dyDescent="0.3">
      <c r="A1068" s="50" t="s">
        <v>346</v>
      </c>
      <c r="B1068" s="46" t="str">
        <f>Table1[[#This Row],[Series]]&amp;Table1[[#This Row],[Competency Name]]</f>
        <v>0644QUALITY ASSURANCE</v>
      </c>
      <c r="C1068" s="46" t="str">
        <f>IF(RIGHT(Table1[[#This Row],[Occupational Series]],5)="SECCM","SECCM",IF(OR(RIGHT(Table1[[#This Row],[Occupational Series]],1)="A",RIGHT(Table1[[#This Row],[Occupational Series]],1)="B",RIGHT(Table1[[#This Row],[Occupational Series]],1)="C"),"0301",RIGHT(Table1[[#This Row],[Occupational Series]],4)))</f>
        <v>0644</v>
      </c>
      <c r="D1068" s="50" t="s">
        <v>600</v>
      </c>
      <c r="E1068" s="51" t="s">
        <v>601</v>
      </c>
      <c r="F1068" s="57">
        <f>ROWS($F$2:F1068)</f>
        <v>1067</v>
      </c>
      <c r="G1068" s="57" t="str">
        <f>IF(ISNUMBER(SEARCH('Position Build'!$N$6,Table1[[#This Row],[Series]])),Table1[[#This Row],[Helper1]],"")</f>
        <v/>
      </c>
      <c r="H1068" s="57" t="str">
        <f>IFERROR(SMALL($G$2:$G$4870,ROWS($G$2:G1068)),"")</f>
        <v/>
      </c>
    </row>
    <row r="1069" spans="1:8" ht="26.25" thickBot="1" x14ac:dyDescent="0.3">
      <c r="A1069" s="50" t="s">
        <v>346</v>
      </c>
      <c r="B1069" s="46" t="str">
        <f>Table1[[#This Row],[Series]]&amp;Table1[[#This Row],[Competency Name]]</f>
        <v>0644COMPLIANCE AND ENFORCEMENT</v>
      </c>
      <c r="C1069" s="46" t="str">
        <f>IF(RIGHT(Table1[[#This Row],[Occupational Series]],5)="SECCM","SECCM",IF(OR(RIGHT(Table1[[#This Row],[Occupational Series]],1)="A",RIGHT(Table1[[#This Row],[Occupational Series]],1)="B",RIGHT(Table1[[#This Row],[Occupational Series]],1)="C"),"0301",RIGHT(Table1[[#This Row],[Occupational Series]],4)))</f>
        <v>0644</v>
      </c>
      <c r="D1069" s="50" t="s">
        <v>950</v>
      </c>
      <c r="E1069" s="51" t="s">
        <v>951</v>
      </c>
      <c r="F1069" s="57">
        <f>ROWS($F$2:F1069)</f>
        <v>1068</v>
      </c>
      <c r="G1069" s="57" t="str">
        <f>IF(ISNUMBER(SEARCH('Position Build'!$N$6,Table1[[#This Row],[Series]])),Table1[[#This Row],[Helper1]],"")</f>
        <v/>
      </c>
      <c r="H1069" s="57" t="str">
        <f>IFERROR(SMALL($G$2:$G$4870,ROWS($G$2:G1069)),"")</f>
        <v/>
      </c>
    </row>
    <row r="1070" spans="1:8" ht="15.75" customHeight="1" thickBot="1" x14ac:dyDescent="0.3">
      <c r="A1070" s="45" t="s">
        <v>346</v>
      </c>
      <c r="B1070" s="46" t="str">
        <f>Table1[[#This Row],[Series]]&amp;Table1[[#This Row],[Competency Name]]</f>
        <v>0644RULEMAKING AND REGULATION</v>
      </c>
      <c r="C1070" s="46" t="str">
        <f>IF(RIGHT(Table1[[#This Row],[Occupational Series]],5)="SECCM","SECCM",IF(OR(RIGHT(Table1[[#This Row],[Occupational Series]],1)="A",RIGHT(Table1[[#This Row],[Occupational Series]],1)="B",RIGHT(Table1[[#This Row],[Occupational Series]],1)="C"),"0301",RIGHT(Table1[[#This Row],[Occupational Series]],4)))</f>
        <v>0644</v>
      </c>
      <c r="D1070" s="45" t="s">
        <v>958</v>
      </c>
      <c r="E1070" s="45" t="s">
        <v>959</v>
      </c>
      <c r="F1070" s="57">
        <f>ROWS($F$2:F1070)</f>
        <v>1069</v>
      </c>
      <c r="G1070" s="57" t="str">
        <f>IF(ISNUMBER(SEARCH('Position Build'!$N$6,Table1[[#This Row],[Series]])),Table1[[#This Row],[Helper1]],"")</f>
        <v/>
      </c>
      <c r="H1070" s="57" t="str">
        <f>IFERROR(SMALL($G$2:$G$4870,ROWS($G$2:G1070)),"")</f>
        <v/>
      </c>
    </row>
    <row r="1071" spans="1:8" ht="51.75" thickBot="1" x14ac:dyDescent="0.3">
      <c r="A1071" s="50" t="s">
        <v>346</v>
      </c>
      <c r="B1071" s="46" t="str">
        <f>Table1[[#This Row],[Series]]&amp;Table1[[#This Row],[Competency Name]]</f>
        <v>0644DECISIVENESS</v>
      </c>
      <c r="C1071" s="46" t="str">
        <f>IF(RIGHT(Table1[[#This Row],[Occupational Series]],5)="SECCM","SECCM",IF(OR(RIGHT(Table1[[#This Row],[Occupational Series]],1)="A",RIGHT(Table1[[#This Row],[Occupational Series]],1)="B",RIGHT(Table1[[#This Row],[Occupational Series]],1)="C"),"0301",RIGHT(Table1[[#This Row],[Occupational Series]],4)))</f>
        <v>0644</v>
      </c>
      <c r="D1071" s="50" t="s">
        <v>1009</v>
      </c>
      <c r="E1071" s="51" t="s">
        <v>1010</v>
      </c>
      <c r="F1071" s="57">
        <f>ROWS($F$2:F1071)</f>
        <v>1070</v>
      </c>
      <c r="G1071" s="57" t="str">
        <f>IF(ISNUMBER(SEARCH('Position Build'!$N$6,Table1[[#This Row],[Series]])),Table1[[#This Row],[Helper1]],"")</f>
        <v/>
      </c>
      <c r="H1071" s="57" t="str">
        <f>IFERROR(SMALL($G$2:$G$4870,ROWS($G$2:G1071)),"")</f>
        <v/>
      </c>
    </row>
    <row r="1072" spans="1:8" ht="15.75" customHeight="1" thickBot="1" x14ac:dyDescent="0.3">
      <c r="A1072" s="45" t="s">
        <v>346</v>
      </c>
      <c r="B1072" s="46" t="str">
        <f>Table1[[#This Row],[Series]]&amp;Table1[[#This Row],[Competency Name]]</f>
        <v>0644READING AND INTERPRETING REGULATIONS</v>
      </c>
      <c r="C1072" s="46" t="str">
        <f>IF(RIGHT(Table1[[#This Row],[Occupational Series]],5)="SECCM","SECCM",IF(OR(RIGHT(Table1[[#This Row],[Occupational Series]],1)="A",RIGHT(Table1[[#This Row],[Occupational Series]],1)="B",RIGHT(Table1[[#This Row],[Occupational Series]],1)="C"),"0301",RIGHT(Table1[[#This Row],[Occupational Series]],4)))</f>
        <v>0644</v>
      </c>
      <c r="D1072" s="45" t="s">
        <v>1015</v>
      </c>
      <c r="E1072" s="45" t="s">
        <v>1016</v>
      </c>
      <c r="F1072" s="57">
        <f>ROWS($F$2:F1072)</f>
        <v>1071</v>
      </c>
      <c r="G1072" s="57" t="str">
        <f>IF(ISNUMBER(SEARCH('Position Build'!$N$6,Table1[[#This Row],[Series]])),Table1[[#This Row],[Helper1]],"")</f>
        <v/>
      </c>
      <c r="H1072" s="57" t="str">
        <f>IFERROR(SMALL($G$2:$G$4870,ROWS($G$2:G1072)),"")</f>
        <v/>
      </c>
    </row>
    <row r="1073" spans="1:8" ht="51.75" thickBot="1" x14ac:dyDescent="0.3">
      <c r="A1073" s="50" t="s">
        <v>346</v>
      </c>
      <c r="B1073" s="46" t="str">
        <f>Table1[[#This Row],[Series]]&amp;Table1[[#This Row],[Competency Name]]</f>
        <v>0644ANALYTICAL INSTRUMENTATION</v>
      </c>
      <c r="C1073" s="46" t="str">
        <f>IF(RIGHT(Table1[[#This Row],[Occupational Series]],5)="SECCM","SECCM",IF(OR(RIGHT(Table1[[#This Row],[Occupational Series]],1)="A",RIGHT(Table1[[#This Row],[Occupational Series]],1)="B",RIGHT(Table1[[#This Row],[Occupational Series]],1)="C"),"0301",RIGHT(Table1[[#This Row],[Occupational Series]],4)))</f>
        <v>0644</v>
      </c>
      <c r="D1073" s="50" t="s">
        <v>1600</v>
      </c>
      <c r="E1073" s="51" t="s">
        <v>1601</v>
      </c>
      <c r="F1073" s="57">
        <f>ROWS($F$2:F1073)</f>
        <v>1072</v>
      </c>
      <c r="G1073" s="57" t="str">
        <f>IF(ISNUMBER(SEARCH('Position Build'!$N$6,Table1[[#This Row],[Series]])),Table1[[#This Row],[Helper1]],"")</f>
        <v/>
      </c>
      <c r="H1073" s="57" t="str">
        <f>IFERROR(SMALL($G$2:$G$4870,ROWS($G$2:G1073)),"")</f>
        <v/>
      </c>
    </row>
    <row r="1074" spans="1:8" ht="15.75" customHeight="1" thickBot="1" x14ac:dyDescent="0.3">
      <c r="A1074" s="50" t="s">
        <v>346</v>
      </c>
      <c r="B1074" s="46" t="str">
        <f>Table1[[#This Row],[Series]]&amp;Table1[[#This Row],[Competency Name]]</f>
        <v>0644CLINICAL LABORATORY SCIENCE</v>
      </c>
      <c r="C1074" s="46" t="str">
        <f>IF(RIGHT(Table1[[#This Row],[Occupational Series]],5)="SECCM","SECCM",IF(OR(RIGHT(Table1[[#This Row],[Occupational Series]],1)="A",RIGHT(Table1[[#This Row],[Occupational Series]],1)="B",RIGHT(Table1[[#This Row],[Occupational Series]],1)="C"),"0301",RIGHT(Table1[[#This Row],[Occupational Series]],4)))</f>
        <v>0644</v>
      </c>
      <c r="D1074" s="50" t="s">
        <v>1667</v>
      </c>
      <c r="E1074" s="51" t="s">
        <v>1668</v>
      </c>
      <c r="F1074" s="57">
        <f>ROWS($F$2:F1074)</f>
        <v>1073</v>
      </c>
      <c r="G1074" s="57" t="str">
        <f>IF(ISNUMBER(SEARCH('Position Build'!$N$6,Table1[[#This Row],[Series]])),Table1[[#This Row],[Helper1]],"")</f>
        <v/>
      </c>
      <c r="H1074" s="57" t="str">
        <f>IFERROR(SMALL($G$2:$G$4870,ROWS($G$2:G1074)),"")</f>
        <v/>
      </c>
    </row>
    <row r="1075" spans="1:8" ht="26.25" thickBot="1" x14ac:dyDescent="0.3">
      <c r="A1075" s="50" t="s">
        <v>478</v>
      </c>
      <c r="B1075" s="46" t="str">
        <f>Table1[[#This Row],[Series]]&amp;Table1[[#This Row],[Competency Name]]</f>
        <v>0645COMPUTER LITERACY</v>
      </c>
      <c r="C1075" s="46" t="str">
        <f>IF(RIGHT(Table1[[#This Row],[Occupational Series]],5)="SECCM","SECCM",IF(OR(RIGHT(Table1[[#This Row],[Occupational Series]],1)="A",RIGHT(Table1[[#This Row],[Occupational Series]],1)="B",RIGHT(Table1[[#This Row],[Occupational Series]],1)="C"),"0301",RIGHT(Table1[[#This Row],[Occupational Series]],4)))</f>
        <v>0645</v>
      </c>
      <c r="D1075" s="50" t="s">
        <v>456</v>
      </c>
      <c r="E1075" s="51" t="s">
        <v>457</v>
      </c>
      <c r="F1075" s="57">
        <f>ROWS($F$2:F1075)</f>
        <v>1074</v>
      </c>
      <c r="G1075" s="57" t="str">
        <f>IF(ISNUMBER(SEARCH('Position Build'!$N$6,Table1[[#This Row],[Series]])),Table1[[#This Row],[Helper1]],"")</f>
        <v/>
      </c>
      <c r="H1075" s="57" t="str">
        <f>IFERROR(SMALL($G$2:$G$4870,ROWS($G$2:G1075)),"")</f>
        <v/>
      </c>
    </row>
    <row r="1076" spans="1:8" ht="15.75" customHeight="1" thickBot="1" x14ac:dyDescent="0.3">
      <c r="A1076" s="50" t="s">
        <v>478</v>
      </c>
      <c r="B1076" s="46" t="str">
        <f>Table1[[#This Row],[Series]]&amp;Table1[[#This Row],[Competency Name]]</f>
        <v>0645WRITTEN COMMUNICATION</v>
      </c>
      <c r="C1076" s="46" t="str">
        <f>IF(RIGHT(Table1[[#This Row],[Occupational Series]],5)="SECCM","SECCM",IF(OR(RIGHT(Table1[[#This Row],[Occupational Series]],1)="A",RIGHT(Table1[[#This Row],[Occupational Series]],1)="B",RIGHT(Table1[[#This Row],[Occupational Series]],1)="C"),"0301",RIGHT(Table1[[#This Row],[Occupational Series]],4)))</f>
        <v>0645</v>
      </c>
      <c r="D1076" s="50" t="s">
        <v>507</v>
      </c>
      <c r="E1076" s="51" t="s">
        <v>508</v>
      </c>
      <c r="F1076" s="57">
        <f>ROWS($F$2:F1076)</f>
        <v>1075</v>
      </c>
      <c r="G1076" s="57" t="str">
        <f>IF(ISNUMBER(SEARCH('Position Build'!$N$6,Table1[[#This Row],[Series]])),Table1[[#This Row],[Helper1]],"")</f>
        <v/>
      </c>
      <c r="H1076" s="57" t="str">
        <f>IFERROR(SMALL($G$2:$G$4870,ROWS($G$2:G1076)),"")</f>
        <v/>
      </c>
    </row>
    <row r="1077" spans="1:8" ht="39" thickBot="1" x14ac:dyDescent="0.3">
      <c r="A1077" s="50" t="s">
        <v>478</v>
      </c>
      <c r="B1077" s="46" t="str">
        <f>Table1[[#This Row],[Series]]&amp;Table1[[#This Row],[Competency Name]]</f>
        <v>0645ORAL COMMUNICATION</v>
      </c>
      <c r="C1077" s="46" t="str">
        <f>IF(RIGHT(Table1[[#This Row],[Occupational Series]],5)="SECCM","SECCM",IF(OR(RIGHT(Table1[[#This Row],[Occupational Series]],1)="A",RIGHT(Table1[[#This Row],[Occupational Series]],1)="B",RIGHT(Table1[[#This Row],[Occupational Series]],1)="C"),"0301",RIGHT(Table1[[#This Row],[Occupational Series]],4)))</f>
        <v>0645</v>
      </c>
      <c r="D1077" s="50" t="s">
        <v>537</v>
      </c>
      <c r="E1077" s="51" t="s">
        <v>538</v>
      </c>
      <c r="F1077" s="57">
        <f>ROWS($F$2:F1077)</f>
        <v>1076</v>
      </c>
      <c r="G1077" s="57" t="str">
        <f>IF(ISNUMBER(SEARCH('Position Build'!$N$6,Table1[[#This Row],[Series]])),Table1[[#This Row],[Helper1]],"")</f>
        <v/>
      </c>
      <c r="H1077" s="57" t="str">
        <f>IFERROR(SMALL($G$2:$G$4870,ROWS($G$2:G1077)),"")</f>
        <v/>
      </c>
    </row>
    <row r="1078" spans="1:8" ht="15.75" customHeight="1" thickBot="1" x14ac:dyDescent="0.3">
      <c r="A1078" s="50" t="s">
        <v>478</v>
      </c>
      <c r="B1078" s="46" t="str">
        <f>Table1[[#This Row],[Series]]&amp;Table1[[#This Row],[Competency Name]]</f>
        <v>0645DEVELOPING OTHERS</v>
      </c>
      <c r="C1078" s="46" t="str">
        <f>IF(RIGHT(Table1[[#This Row],[Occupational Series]],5)="SECCM","SECCM",IF(OR(RIGHT(Table1[[#This Row],[Occupational Series]],1)="A",RIGHT(Table1[[#This Row],[Occupational Series]],1)="B",RIGHT(Table1[[#This Row],[Occupational Series]],1)="C"),"0301",RIGHT(Table1[[#This Row],[Occupational Series]],4)))</f>
        <v>0645</v>
      </c>
      <c r="D1078" s="50" t="s">
        <v>585</v>
      </c>
      <c r="E1078" s="51" t="s">
        <v>586</v>
      </c>
      <c r="F1078" s="57">
        <f>ROWS($F$2:F1078)</f>
        <v>1077</v>
      </c>
      <c r="G1078" s="57" t="str">
        <f>IF(ISNUMBER(SEARCH('Position Build'!$N$6,Table1[[#This Row],[Series]])),Table1[[#This Row],[Helper1]],"")</f>
        <v/>
      </c>
      <c r="H1078" s="57" t="str">
        <f>IFERROR(SMALL($G$2:$G$4870,ROWS($G$2:G1078)),"")</f>
        <v/>
      </c>
    </row>
    <row r="1079" spans="1:8" ht="39" thickBot="1" x14ac:dyDescent="0.3">
      <c r="A1079" s="50" t="s">
        <v>478</v>
      </c>
      <c r="B1079" s="46" t="str">
        <f>Table1[[#This Row],[Series]]&amp;Table1[[#This Row],[Competency Name]]</f>
        <v>0645MANAGING HUMAN RESOURCES</v>
      </c>
      <c r="C1079" s="46" t="str">
        <f>IF(RIGHT(Table1[[#This Row],[Occupational Series]],5)="SECCM","SECCM",IF(OR(RIGHT(Table1[[#This Row],[Occupational Series]],1)="A",RIGHT(Table1[[#This Row],[Occupational Series]],1)="B",RIGHT(Table1[[#This Row],[Occupational Series]],1)="C"),"0301",RIGHT(Table1[[#This Row],[Occupational Series]],4)))</f>
        <v>0645</v>
      </c>
      <c r="D1079" s="50" t="s">
        <v>590</v>
      </c>
      <c r="E1079" s="51" t="s">
        <v>591</v>
      </c>
      <c r="F1079" s="57">
        <f>ROWS($F$2:F1079)</f>
        <v>1078</v>
      </c>
      <c r="G1079" s="57" t="str">
        <f>IF(ISNUMBER(SEARCH('Position Build'!$N$6,Table1[[#This Row],[Series]])),Table1[[#This Row],[Helper1]],"")</f>
        <v/>
      </c>
      <c r="H1079" s="57" t="str">
        <f>IFERROR(SMALL($G$2:$G$4870,ROWS($G$2:G1079)),"")</f>
        <v/>
      </c>
    </row>
    <row r="1080" spans="1:8" ht="15.75" customHeight="1" thickBot="1" x14ac:dyDescent="0.3">
      <c r="A1080" s="50" t="s">
        <v>478</v>
      </c>
      <c r="B1080" s="46" t="str">
        <f>Table1[[#This Row],[Series]]&amp;Table1[[#This Row],[Competency Name]]</f>
        <v>0645PROBLEM SOLVING</v>
      </c>
      <c r="C1080" s="46" t="str">
        <f>IF(RIGHT(Table1[[#This Row],[Occupational Series]],5)="SECCM","SECCM",IF(OR(RIGHT(Table1[[#This Row],[Occupational Series]],1)="A",RIGHT(Table1[[#This Row],[Occupational Series]],1)="B",RIGHT(Table1[[#This Row],[Occupational Series]],1)="C"),"0301",RIGHT(Table1[[#This Row],[Occupational Series]],4)))</f>
        <v>0645</v>
      </c>
      <c r="D1080" s="50" t="s">
        <v>596</v>
      </c>
      <c r="E1080" s="51" t="s">
        <v>597</v>
      </c>
      <c r="F1080" s="57">
        <f>ROWS($F$2:F1080)</f>
        <v>1079</v>
      </c>
      <c r="G1080" s="57" t="str">
        <f>IF(ISNUMBER(SEARCH('Position Build'!$N$6,Table1[[#This Row],[Series]])),Table1[[#This Row],[Helper1]],"")</f>
        <v/>
      </c>
      <c r="H1080" s="57" t="str">
        <f>IFERROR(SMALL($G$2:$G$4870,ROWS($G$2:G1080)),"")</f>
        <v/>
      </c>
    </row>
    <row r="1081" spans="1:8" ht="26.25" thickBot="1" x14ac:dyDescent="0.3">
      <c r="A1081" s="50" t="s">
        <v>478</v>
      </c>
      <c r="B1081" s="46" t="str">
        <f>Table1[[#This Row],[Series]]&amp;Table1[[#This Row],[Competency Name]]</f>
        <v>0645QUALITY ASSURANCE</v>
      </c>
      <c r="C1081" s="46" t="str">
        <f>IF(RIGHT(Table1[[#This Row],[Occupational Series]],5)="SECCM","SECCM",IF(OR(RIGHT(Table1[[#This Row],[Occupational Series]],1)="A",RIGHT(Table1[[#This Row],[Occupational Series]],1)="B",RIGHT(Table1[[#This Row],[Occupational Series]],1)="C"),"0301",RIGHT(Table1[[#This Row],[Occupational Series]],4)))</f>
        <v>0645</v>
      </c>
      <c r="D1081" s="50" t="s">
        <v>600</v>
      </c>
      <c r="E1081" s="51" t="s">
        <v>601</v>
      </c>
      <c r="F1081" s="57">
        <f>ROWS($F$2:F1081)</f>
        <v>1080</v>
      </c>
      <c r="G1081" s="57" t="str">
        <f>IF(ISNUMBER(SEARCH('Position Build'!$N$6,Table1[[#This Row],[Series]])),Table1[[#This Row],[Helper1]],"")</f>
        <v/>
      </c>
      <c r="H1081" s="57" t="str">
        <f>IFERROR(SMALL($G$2:$G$4870,ROWS($G$2:G1081)),"")</f>
        <v/>
      </c>
    </row>
    <row r="1082" spans="1:8" ht="15.75" customHeight="1" thickBot="1" x14ac:dyDescent="0.3">
      <c r="A1082" s="50" t="s">
        <v>478</v>
      </c>
      <c r="B1082" s="46" t="str">
        <f>Table1[[#This Row],[Series]]&amp;Table1[[#This Row],[Competency Name]]</f>
        <v>0645COMPLIANCE AND ENFORCEMENT</v>
      </c>
      <c r="C1082" s="46" t="str">
        <f>IF(RIGHT(Table1[[#This Row],[Occupational Series]],5)="SECCM","SECCM",IF(OR(RIGHT(Table1[[#This Row],[Occupational Series]],1)="A",RIGHT(Table1[[#This Row],[Occupational Series]],1)="B",RIGHT(Table1[[#This Row],[Occupational Series]],1)="C"),"0301",RIGHT(Table1[[#This Row],[Occupational Series]],4)))</f>
        <v>0645</v>
      </c>
      <c r="D1082" s="50" t="s">
        <v>950</v>
      </c>
      <c r="E1082" s="51" t="s">
        <v>951</v>
      </c>
      <c r="F1082" s="57">
        <f>ROWS($F$2:F1082)</f>
        <v>1081</v>
      </c>
      <c r="G1082" s="57" t="str">
        <f>IF(ISNUMBER(SEARCH('Position Build'!$N$6,Table1[[#This Row],[Series]])),Table1[[#This Row],[Helper1]],"")</f>
        <v/>
      </c>
      <c r="H1082" s="57" t="str">
        <f>IFERROR(SMALL($G$2:$G$4870,ROWS($G$2:G1082)),"")</f>
        <v/>
      </c>
    </row>
    <row r="1083" spans="1:8" ht="26.25" thickBot="1" x14ac:dyDescent="0.3">
      <c r="A1083" s="50" t="s">
        <v>478</v>
      </c>
      <c r="B1083" s="46" t="str">
        <f>Table1[[#This Row],[Series]]&amp;Table1[[#This Row],[Competency Name]]</f>
        <v>0645CLINICAL ANALYSIS AND JUDGMENT</v>
      </c>
      <c r="C1083" s="46" t="str">
        <f>IF(RIGHT(Table1[[#This Row],[Occupational Series]],5)="SECCM","SECCM",IF(OR(RIGHT(Table1[[#This Row],[Occupational Series]],1)="A",RIGHT(Table1[[#This Row],[Occupational Series]],1)="B",RIGHT(Table1[[#This Row],[Occupational Series]],1)="C"),"0301",RIGHT(Table1[[#This Row],[Occupational Series]],4)))</f>
        <v>0645</v>
      </c>
      <c r="D1083" s="50" t="s">
        <v>1365</v>
      </c>
      <c r="E1083" s="51" t="s">
        <v>1366</v>
      </c>
      <c r="F1083" s="57">
        <f>ROWS($F$2:F1083)</f>
        <v>1082</v>
      </c>
      <c r="G1083" s="57" t="str">
        <f>IF(ISNUMBER(SEARCH('Position Build'!$N$6,Table1[[#This Row],[Series]])),Table1[[#This Row],[Helper1]],"")</f>
        <v/>
      </c>
      <c r="H1083" s="57" t="str">
        <f>IFERROR(SMALL($G$2:$G$4870,ROWS($G$2:G1083)),"")</f>
        <v/>
      </c>
    </row>
    <row r="1084" spans="1:8" ht="15.75" customHeight="1" thickBot="1" x14ac:dyDescent="0.3">
      <c r="A1084" s="45" t="s">
        <v>478</v>
      </c>
      <c r="B1084" s="46" t="str">
        <f>Table1[[#This Row],[Series]]&amp;Table1[[#This Row],[Competency Name]]</f>
        <v>0645SAFETY AND QUALITY CARE</v>
      </c>
      <c r="C1084" s="46" t="str">
        <f>IF(RIGHT(Table1[[#This Row],[Occupational Series]],5)="SECCM","SECCM",IF(OR(RIGHT(Table1[[#This Row],[Occupational Series]],1)="A",RIGHT(Table1[[#This Row],[Occupational Series]],1)="B",RIGHT(Table1[[#This Row],[Occupational Series]],1)="C"),"0301",RIGHT(Table1[[#This Row],[Occupational Series]],4)))</f>
        <v>0645</v>
      </c>
      <c r="D1084" s="45" t="s">
        <v>1379</v>
      </c>
      <c r="E1084" s="45" t="s">
        <v>1380</v>
      </c>
      <c r="F1084" s="57">
        <f>ROWS($F$2:F1084)</f>
        <v>1083</v>
      </c>
      <c r="G1084" s="57" t="str">
        <f>IF(ISNUMBER(SEARCH('Position Build'!$N$6,Table1[[#This Row],[Series]])),Table1[[#This Row],[Helper1]],"")</f>
        <v/>
      </c>
      <c r="H1084" s="57" t="str">
        <f>IFERROR(SMALL($G$2:$G$4870,ROWS($G$2:G1084)),"")</f>
        <v/>
      </c>
    </row>
    <row r="1085" spans="1:8" ht="15.75" thickBot="1" x14ac:dyDescent="0.3">
      <c r="A1085" s="45" t="s">
        <v>478</v>
      </c>
      <c r="B1085" s="46" t="str">
        <f>Table1[[#This Row],[Series]]&amp;Table1[[#This Row],[Competency Name]]</f>
        <v>0645HEALTH RECORDS MANAGEMENT</v>
      </c>
      <c r="C1085" s="46" t="str">
        <f>IF(RIGHT(Table1[[#This Row],[Occupational Series]],5)="SECCM","SECCM",IF(OR(RIGHT(Table1[[#This Row],[Occupational Series]],1)="A",RIGHT(Table1[[#This Row],[Occupational Series]],1)="B",RIGHT(Table1[[#This Row],[Occupational Series]],1)="C"),"0301",RIGHT(Table1[[#This Row],[Occupational Series]],4)))</f>
        <v>0645</v>
      </c>
      <c r="D1085" s="45" t="s">
        <v>1444</v>
      </c>
      <c r="E1085" s="45" t="s">
        <v>1445</v>
      </c>
      <c r="F1085" s="57">
        <f>ROWS($F$2:F1085)</f>
        <v>1084</v>
      </c>
      <c r="G1085" s="57" t="str">
        <f>IF(ISNUMBER(SEARCH('Position Build'!$N$6,Table1[[#This Row],[Series]])),Table1[[#This Row],[Helper1]],"")</f>
        <v/>
      </c>
      <c r="H1085" s="57" t="str">
        <f>IFERROR(SMALL($G$2:$G$4870,ROWS($G$2:G1085)),"")</f>
        <v/>
      </c>
    </row>
    <row r="1086" spans="1:8" ht="15.75" customHeight="1" thickBot="1" x14ac:dyDescent="0.3">
      <c r="A1086" s="50" t="s">
        <v>478</v>
      </c>
      <c r="B1086" s="46" t="str">
        <f>Table1[[#This Row],[Series]]&amp;Table1[[#This Row],[Competency Name]]</f>
        <v>0645ANALYTICAL INSTRUMENTATION</v>
      </c>
      <c r="C1086" s="46" t="str">
        <f>IF(RIGHT(Table1[[#This Row],[Occupational Series]],5)="SECCM","SECCM",IF(OR(RIGHT(Table1[[#This Row],[Occupational Series]],1)="A",RIGHT(Table1[[#This Row],[Occupational Series]],1)="B",RIGHT(Table1[[#This Row],[Occupational Series]],1)="C"),"0301",RIGHT(Table1[[#This Row],[Occupational Series]],4)))</f>
        <v>0645</v>
      </c>
      <c r="D1086" s="50" t="s">
        <v>1600</v>
      </c>
      <c r="E1086" s="51" t="s">
        <v>1601</v>
      </c>
      <c r="F1086" s="57">
        <f>ROWS($F$2:F1086)</f>
        <v>1085</v>
      </c>
      <c r="G1086" s="57" t="str">
        <f>IF(ISNUMBER(SEARCH('Position Build'!$N$6,Table1[[#This Row],[Series]])),Table1[[#This Row],[Helper1]],"")</f>
        <v/>
      </c>
      <c r="H1086" s="57" t="str">
        <f>IFERROR(SMALL($G$2:$G$4870,ROWS($G$2:G1086)),"")</f>
        <v/>
      </c>
    </row>
    <row r="1087" spans="1:8" ht="77.25" thickBot="1" x14ac:dyDescent="0.3">
      <c r="A1087" s="50" t="s">
        <v>478</v>
      </c>
      <c r="B1087" s="46" t="str">
        <f>Table1[[#This Row],[Series]]&amp;Table1[[#This Row],[Competency Name]]</f>
        <v>0645CLINICAL LABORATORY SCIENCE</v>
      </c>
      <c r="C1087" s="46" t="str">
        <f>IF(RIGHT(Table1[[#This Row],[Occupational Series]],5)="SECCM","SECCM",IF(OR(RIGHT(Table1[[#This Row],[Occupational Series]],1)="A",RIGHT(Table1[[#This Row],[Occupational Series]],1)="B",RIGHT(Table1[[#This Row],[Occupational Series]],1)="C"),"0301",RIGHT(Table1[[#This Row],[Occupational Series]],4)))</f>
        <v>0645</v>
      </c>
      <c r="D1087" s="50" t="s">
        <v>1667</v>
      </c>
      <c r="E1087" s="51" t="s">
        <v>1668</v>
      </c>
      <c r="F1087" s="57">
        <f>ROWS($F$2:F1087)</f>
        <v>1086</v>
      </c>
      <c r="G1087" s="57" t="str">
        <f>IF(ISNUMBER(SEARCH('Position Build'!$N$6,Table1[[#This Row],[Series]])),Table1[[#This Row],[Helper1]],"")</f>
        <v/>
      </c>
      <c r="H1087" s="57" t="str">
        <f>IFERROR(SMALL($G$2:$G$4870,ROWS($G$2:G1087)),"")</f>
        <v/>
      </c>
    </row>
    <row r="1088" spans="1:8" ht="15.75" customHeight="1" thickBot="1" x14ac:dyDescent="0.3">
      <c r="A1088" s="50" t="s">
        <v>459</v>
      </c>
      <c r="B1088" s="46" t="str">
        <f>Table1[[#This Row],[Series]]&amp;Table1[[#This Row],[Competency Name]]</f>
        <v>0646COMPUTER LITERACY</v>
      </c>
      <c r="C1088" s="46" t="str">
        <f>IF(RIGHT(Table1[[#This Row],[Occupational Series]],5)="SECCM","SECCM",IF(OR(RIGHT(Table1[[#This Row],[Occupational Series]],1)="A",RIGHT(Table1[[#This Row],[Occupational Series]],1)="B",RIGHT(Table1[[#This Row],[Occupational Series]],1)="C"),"0301",RIGHT(Table1[[#This Row],[Occupational Series]],4)))</f>
        <v>0646</v>
      </c>
      <c r="D1088" s="50" t="s">
        <v>456</v>
      </c>
      <c r="E1088" s="51" t="s">
        <v>457</v>
      </c>
      <c r="F1088" s="57">
        <f>ROWS($F$2:F1088)</f>
        <v>1087</v>
      </c>
      <c r="G1088" s="57" t="str">
        <f>IF(ISNUMBER(SEARCH('Position Build'!$N$6,Table1[[#This Row],[Series]])),Table1[[#This Row],[Helper1]],"")</f>
        <v/>
      </c>
      <c r="H1088" s="57" t="str">
        <f>IFERROR(SMALL($G$2:$G$4870,ROWS($G$2:G1088)),"")</f>
        <v/>
      </c>
    </row>
    <row r="1089" spans="1:8" ht="39" thickBot="1" x14ac:dyDescent="0.3">
      <c r="A1089" s="50" t="s">
        <v>459</v>
      </c>
      <c r="B1089" s="46" t="str">
        <f>Table1[[#This Row],[Series]]&amp;Table1[[#This Row],[Competency Name]]</f>
        <v>0646ORAL COMMUNICATION</v>
      </c>
      <c r="C1089" s="46" t="str">
        <f>IF(RIGHT(Table1[[#This Row],[Occupational Series]],5)="SECCM","SECCM",IF(OR(RIGHT(Table1[[#This Row],[Occupational Series]],1)="A",RIGHT(Table1[[#This Row],[Occupational Series]],1)="B",RIGHT(Table1[[#This Row],[Occupational Series]],1)="C"),"0301",RIGHT(Table1[[#This Row],[Occupational Series]],4)))</f>
        <v>0646</v>
      </c>
      <c r="D1089" s="50" t="s">
        <v>537</v>
      </c>
      <c r="E1089" s="51" t="s">
        <v>538</v>
      </c>
      <c r="F1089" s="57">
        <f>ROWS($F$2:F1089)</f>
        <v>1088</v>
      </c>
      <c r="G1089" s="57" t="str">
        <f>IF(ISNUMBER(SEARCH('Position Build'!$N$6,Table1[[#This Row],[Series]])),Table1[[#This Row],[Helper1]],"")</f>
        <v/>
      </c>
      <c r="H1089" s="57" t="str">
        <f>IFERROR(SMALL($G$2:$G$4870,ROWS($G$2:G1089)),"")</f>
        <v/>
      </c>
    </row>
    <row r="1090" spans="1:8" ht="15.75" customHeight="1" thickBot="1" x14ac:dyDescent="0.3">
      <c r="A1090" s="50" t="s">
        <v>459</v>
      </c>
      <c r="B1090" s="46" t="str">
        <f>Table1[[#This Row],[Series]]&amp;Table1[[#This Row],[Competency Name]]</f>
        <v>0646DEVELOPING OTHERS</v>
      </c>
      <c r="C1090" s="46" t="str">
        <f>IF(RIGHT(Table1[[#This Row],[Occupational Series]],5)="SECCM","SECCM",IF(OR(RIGHT(Table1[[#This Row],[Occupational Series]],1)="A",RIGHT(Table1[[#This Row],[Occupational Series]],1)="B",RIGHT(Table1[[#This Row],[Occupational Series]],1)="C"),"0301",RIGHT(Table1[[#This Row],[Occupational Series]],4)))</f>
        <v>0646</v>
      </c>
      <c r="D1090" s="50" t="s">
        <v>585</v>
      </c>
      <c r="E1090" s="51" t="s">
        <v>586</v>
      </c>
      <c r="F1090" s="57">
        <f>ROWS($F$2:F1090)</f>
        <v>1089</v>
      </c>
      <c r="G1090" s="57" t="str">
        <f>IF(ISNUMBER(SEARCH('Position Build'!$N$6,Table1[[#This Row],[Series]])),Table1[[#This Row],[Helper1]],"")</f>
        <v/>
      </c>
      <c r="H1090" s="57" t="str">
        <f>IFERROR(SMALL($G$2:$G$4870,ROWS($G$2:G1090)),"")</f>
        <v/>
      </c>
    </row>
    <row r="1091" spans="1:8" ht="15.75" thickBot="1" x14ac:dyDescent="0.3">
      <c r="A1091" s="45" t="s">
        <v>459</v>
      </c>
      <c r="B1091" s="46" t="str">
        <f>Table1[[#This Row],[Series]]&amp;Table1[[#This Row],[Competency Name]]</f>
        <v>0646RULEMAKING AND REGULATION</v>
      </c>
      <c r="C1091" s="46" t="str">
        <f>IF(RIGHT(Table1[[#This Row],[Occupational Series]],5)="SECCM","SECCM",IF(OR(RIGHT(Table1[[#This Row],[Occupational Series]],1)="A",RIGHT(Table1[[#This Row],[Occupational Series]],1)="B",RIGHT(Table1[[#This Row],[Occupational Series]],1)="C"),"0301",RIGHT(Table1[[#This Row],[Occupational Series]],4)))</f>
        <v>0646</v>
      </c>
      <c r="D1091" s="45" t="s">
        <v>958</v>
      </c>
      <c r="E1091" s="45" t="s">
        <v>959</v>
      </c>
      <c r="F1091" s="57">
        <f>ROWS($F$2:F1091)</f>
        <v>1090</v>
      </c>
      <c r="G1091" s="57" t="str">
        <f>IF(ISNUMBER(SEARCH('Position Build'!$N$6,Table1[[#This Row],[Series]])),Table1[[#This Row],[Helper1]],"")</f>
        <v/>
      </c>
      <c r="H1091" s="57" t="str">
        <f>IFERROR(SMALL($G$2:$G$4870,ROWS($G$2:G1091)),"")</f>
        <v/>
      </c>
    </row>
    <row r="1092" spans="1:8" ht="15.75" customHeight="1" thickBot="1" x14ac:dyDescent="0.3">
      <c r="A1092" s="50" t="s">
        <v>459</v>
      </c>
      <c r="B1092" s="46" t="str">
        <f>Table1[[#This Row],[Series]]&amp;Table1[[#This Row],[Competency Name]]</f>
        <v>0646CLERICAL SUPPORT FUNCTIONS</v>
      </c>
      <c r="C1092" s="46" t="str">
        <f>IF(RIGHT(Table1[[#This Row],[Occupational Series]],5)="SECCM","SECCM",IF(OR(RIGHT(Table1[[#This Row],[Occupational Series]],1)="A",RIGHT(Table1[[#This Row],[Occupational Series]],1)="B",RIGHT(Table1[[#This Row],[Occupational Series]],1)="C"),"0301",RIGHT(Table1[[#This Row],[Occupational Series]],4)))</f>
        <v>0646</v>
      </c>
      <c r="D1092" s="50" t="s">
        <v>993</v>
      </c>
      <c r="E1092" s="51" t="s">
        <v>994</v>
      </c>
      <c r="F1092" s="57">
        <f>ROWS($F$2:F1092)</f>
        <v>1091</v>
      </c>
      <c r="G1092" s="57" t="str">
        <f>IF(ISNUMBER(SEARCH('Position Build'!$N$6,Table1[[#This Row],[Series]])),Table1[[#This Row],[Helper1]],"")</f>
        <v/>
      </c>
      <c r="H1092" s="57" t="str">
        <f>IFERROR(SMALL($G$2:$G$4870,ROWS($G$2:G1092)),"")</f>
        <v/>
      </c>
    </row>
    <row r="1093" spans="1:8" ht="51.75" thickBot="1" x14ac:dyDescent="0.3">
      <c r="A1093" s="50" t="s">
        <v>459</v>
      </c>
      <c r="B1093" s="46" t="str">
        <f>Table1[[#This Row],[Series]]&amp;Table1[[#This Row],[Competency Name]]</f>
        <v>0646ANALYTICAL INSTRUMENTATION</v>
      </c>
      <c r="C1093" s="46" t="str">
        <f>IF(RIGHT(Table1[[#This Row],[Occupational Series]],5)="SECCM","SECCM",IF(OR(RIGHT(Table1[[#This Row],[Occupational Series]],1)="A",RIGHT(Table1[[#This Row],[Occupational Series]],1)="B",RIGHT(Table1[[#This Row],[Occupational Series]],1)="C"),"0301",RIGHT(Table1[[#This Row],[Occupational Series]],4)))</f>
        <v>0646</v>
      </c>
      <c r="D1093" s="50" t="s">
        <v>1600</v>
      </c>
      <c r="E1093" s="51" t="s">
        <v>1601</v>
      </c>
      <c r="F1093" s="57">
        <f>ROWS($F$2:F1093)</f>
        <v>1092</v>
      </c>
      <c r="G1093" s="57" t="str">
        <f>IF(ISNUMBER(SEARCH('Position Build'!$N$6,Table1[[#This Row],[Series]])),Table1[[#This Row],[Helper1]],"")</f>
        <v/>
      </c>
      <c r="H1093" s="57" t="str">
        <f>IFERROR(SMALL($G$2:$G$4870,ROWS($G$2:G1093)),"")</f>
        <v/>
      </c>
    </row>
    <row r="1094" spans="1:8" ht="15.75" customHeight="1" thickBot="1" x14ac:dyDescent="0.3">
      <c r="A1094" s="50" t="s">
        <v>459</v>
      </c>
      <c r="B1094" s="46" t="str">
        <f>Table1[[#This Row],[Series]]&amp;Table1[[#This Row],[Competency Name]]</f>
        <v>0646PATHOLOGY SUPPORT</v>
      </c>
      <c r="C1094" s="46" t="str">
        <f>IF(RIGHT(Table1[[#This Row],[Occupational Series]],5)="SECCM","SECCM",IF(OR(RIGHT(Table1[[#This Row],[Occupational Series]],1)="A",RIGHT(Table1[[#This Row],[Occupational Series]],1)="B",RIGHT(Table1[[#This Row],[Occupational Series]],1)="C"),"0301",RIGHT(Table1[[#This Row],[Occupational Series]],4)))</f>
        <v>0646</v>
      </c>
      <c r="D1094" s="50" t="s">
        <v>1835</v>
      </c>
      <c r="E1094" s="51" t="s">
        <v>1836</v>
      </c>
      <c r="F1094" s="57">
        <f>ROWS($F$2:F1094)</f>
        <v>1093</v>
      </c>
      <c r="G1094" s="57" t="str">
        <f>IF(ISNUMBER(SEARCH('Position Build'!$N$6,Table1[[#This Row],[Series]])),Table1[[#This Row],[Helper1]],"")</f>
        <v/>
      </c>
      <c r="H1094" s="57" t="str">
        <f>IFERROR(SMALL($G$2:$G$4870,ROWS($G$2:G1094)),"")</f>
        <v/>
      </c>
    </row>
    <row r="1095" spans="1:8" ht="39" thickBot="1" x14ac:dyDescent="0.3">
      <c r="A1095" s="50" t="s">
        <v>546</v>
      </c>
      <c r="B1095" s="46" t="str">
        <f>Table1[[#This Row],[Series]]&amp;Table1[[#This Row],[Competency Name]]</f>
        <v>0647ORAL COMMUNICATION</v>
      </c>
      <c r="C1095" s="46" t="str">
        <f>IF(RIGHT(Table1[[#This Row],[Occupational Series]],5)="SECCM","SECCM",IF(OR(RIGHT(Table1[[#This Row],[Occupational Series]],1)="A",RIGHT(Table1[[#This Row],[Occupational Series]],1)="B",RIGHT(Table1[[#This Row],[Occupational Series]],1)="C"),"0301",RIGHT(Table1[[#This Row],[Occupational Series]],4)))</f>
        <v>0647</v>
      </c>
      <c r="D1095" s="50" t="s">
        <v>537</v>
      </c>
      <c r="E1095" s="51" t="s">
        <v>538</v>
      </c>
      <c r="F1095" s="57">
        <f>ROWS($F$2:F1095)</f>
        <v>1094</v>
      </c>
      <c r="G1095" s="57" t="str">
        <f>IF(ISNUMBER(SEARCH('Position Build'!$N$6,Table1[[#This Row],[Series]])),Table1[[#This Row],[Helper1]],"")</f>
        <v/>
      </c>
      <c r="H1095" s="57" t="str">
        <f>IFERROR(SMALL($G$2:$G$4870,ROWS($G$2:G1095)),"")</f>
        <v/>
      </c>
    </row>
    <row r="1096" spans="1:8" ht="15.75" customHeight="1" thickBot="1" x14ac:dyDescent="0.3">
      <c r="A1096" s="50" t="s">
        <v>546</v>
      </c>
      <c r="B1096" s="46" t="str">
        <f>Table1[[#This Row],[Series]]&amp;Table1[[#This Row],[Competency Name]]</f>
        <v>0647DEVELOPING OTHERS</v>
      </c>
      <c r="C1096" s="46" t="str">
        <f>IF(RIGHT(Table1[[#This Row],[Occupational Series]],5)="SECCM","SECCM",IF(OR(RIGHT(Table1[[#This Row],[Occupational Series]],1)="A",RIGHT(Table1[[#This Row],[Occupational Series]],1)="B",RIGHT(Table1[[#This Row],[Occupational Series]],1)="C"),"0301",RIGHT(Table1[[#This Row],[Occupational Series]],4)))</f>
        <v>0647</v>
      </c>
      <c r="D1096" s="50" t="s">
        <v>585</v>
      </c>
      <c r="E1096" s="51" t="s">
        <v>586</v>
      </c>
      <c r="F1096" s="57">
        <f>ROWS($F$2:F1096)</f>
        <v>1095</v>
      </c>
      <c r="G1096" s="57" t="str">
        <f>IF(ISNUMBER(SEARCH('Position Build'!$N$6,Table1[[#This Row],[Series]])),Table1[[#This Row],[Helper1]],"")</f>
        <v/>
      </c>
      <c r="H1096" s="57" t="str">
        <f>IFERROR(SMALL($G$2:$G$4870,ROWS($G$2:G1096)),"")</f>
        <v/>
      </c>
    </row>
    <row r="1097" spans="1:8" ht="39" thickBot="1" x14ac:dyDescent="0.3">
      <c r="A1097" s="50" t="s">
        <v>546</v>
      </c>
      <c r="B1097" s="46" t="str">
        <f>Table1[[#This Row],[Series]]&amp;Table1[[#This Row],[Competency Name]]</f>
        <v>0647MANAGING HUMAN RESOURCES</v>
      </c>
      <c r="C1097" s="46" t="str">
        <f>IF(RIGHT(Table1[[#This Row],[Occupational Series]],5)="SECCM","SECCM",IF(OR(RIGHT(Table1[[#This Row],[Occupational Series]],1)="A",RIGHT(Table1[[#This Row],[Occupational Series]],1)="B",RIGHT(Table1[[#This Row],[Occupational Series]],1)="C"),"0301",RIGHT(Table1[[#This Row],[Occupational Series]],4)))</f>
        <v>0647</v>
      </c>
      <c r="D1097" s="50" t="s">
        <v>590</v>
      </c>
      <c r="E1097" s="51" t="s">
        <v>591</v>
      </c>
      <c r="F1097" s="57">
        <f>ROWS($F$2:F1097)</f>
        <v>1096</v>
      </c>
      <c r="G1097" s="57" t="str">
        <f>IF(ISNUMBER(SEARCH('Position Build'!$N$6,Table1[[#This Row],[Series]])),Table1[[#This Row],[Helper1]],"")</f>
        <v/>
      </c>
      <c r="H1097" s="57" t="str">
        <f>IFERROR(SMALL($G$2:$G$4870,ROWS($G$2:G1097)),"")</f>
        <v/>
      </c>
    </row>
    <row r="1098" spans="1:8" ht="15.75" customHeight="1" thickBot="1" x14ac:dyDescent="0.3">
      <c r="A1098" s="50" t="s">
        <v>546</v>
      </c>
      <c r="B1098" s="46" t="str">
        <f>Table1[[#This Row],[Series]]&amp;Table1[[#This Row],[Competency Name]]</f>
        <v>0647CLINICAL ANALYSIS AND JUDGMENT</v>
      </c>
      <c r="C1098" s="46" t="str">
        <f>IF(RIGHT(Table1[[#This Row],[Occupational Series]],5)="SECCM","SECCM",IF(OR(RIGHT(Table1[[#This Row],[Occupational Series]],1)="A",RIGHT(Table1[[#This Row],[Occupational Series]],1)="B",RIGHT(Table1[[#This Row],[Occupational Series]],1)="C"),"0301",RIGHT(Table1[[#This Row],[Occupational Series]],4)))</f>
        <v>0647</v>
      </c>
      <c r="D1098" s="50" t="s">
        <v>1365</v>
      </c>
      <c r="E1098" s="51" t="s">
        <v>1366</v>
      </c>
      <c r="F1098" s="57">
        <f>ROWS($F$2:F1098)</f>
        <v>1097</v>
      </c>
      <c r="G1098" s="57" t="str">
        <f>IF(ISNUMBER(SEARCH('Position Build'!$N$6,Table1[[#This Row],[Series]])),Table1[[#This Row],[Helper1]],"")</f>
        <v/>
      </c>
      <c r="H1098" s="57" t="str">
        <f>IFERROR(SMALL($G$2:$G$4870,ROWS($G$2:G1098)),"")</f>
        <v/>
      </c>
    </row>
    <row r="1099" spans="1:8" ht="15.75" thickBot="1" x14ac:dyDescent="0.3">
      <c r="A1099" s="45" t="s">
        <v>546</v>
      </c>
      <c r="B1099" s="46" t="str">
        <f>Table1[[#This Row],[Series]]&amp;Table1[[#This Row],[Competency Name]]</f>
        <v>0647HEALTH RECORDS MANAGEMENT</v>
      </c>
      <c r="C1099" s="46" t="str">
        <f>IF(RIGHT(Table1[[#This Row],[Occupational Series]],5)="SECCM","SECCM",IF(OR(RIGHT(Table1[[#This Row],[Occupational Series]],1)="A",RIGHT(Table1[[#This Row],[Occupational Series]],1)="B",RIGHT(Table1[[#This Row],[Occupational Series]],1)="C"),"0301",RIGHT(Table1[[#This Row],[Occupational Series]],4)))</f>
        <v>0647</v>
      </c>
      <c r="D1099" s="45" t="s">
        <v>1444</v>
      </c>
      <c r="E1099" s="45" t="s">
        <v>1445</v>
      </c>
      <c r="F1099" s="57">
        <f>ROWS($F$2:F1099)</f>
        <v>1098</v>
      </c>
      <c r="G1099" s="57" t="str">
        <f>IF(ISNUMBER(SEARCH('Position Build'!$N$6,Table1[[#This Row],[Series]])),Table1[[#This Row],[Helper1]],"")</f>
        <v/>
      </c>
      <c r="H1099" s="57" t="str">
        <f>IFERROR(SMALL($G$2:$G$4870,ROWS($G$2:G1099)),"")</f>
        <v/>
      </c>
    </row>
    <row r="1100" spans="1:8" ht="15.75" customHeight="1" thickBot="1" x14ac:dyDescent="0.3">
      <c r="A1100" s="50" t="s">
        <v>546</v>
      </c>
      <c r="B1100" s="46" t="str">
        <f>Table1[[#This Row],[Series]]&amp;Table1[[#This Row],[Competency Name]]</f>
        <v>0647ANALYTICAL INSTRUMENTATION</v>
      </c>
      <c r="C1100" s="46" t="str">
        <f>IF(RIGHT(Table1[[#This Row],[Occupational Series]],5)="SECCM","SECCM",IF(OR(RIGHT(Table1[[#This Row],[Occupational Series]],1)="A",RIGHT(Table1[[#This Row],[Occupational Series]],1)="B",RIGHT(Table1[[#This Row],[Occupational Series]],1)="C"),"0301",RIGHT(Table1[[#This Row],[Occupational Series]],4)))</f>
        <v>0647</v>
      </c>
      <c r="D1100" s="50" t="s">
        <v>1600</v>
      </c>
      <c r="E1100" s="51" t="s">
        <v>1601</v>
      </c>
      <c r="F1100" s="57">
        <f>ROWS($F$2:F1100)</f>
        <v>1099</v>
      </c>
      <c r="G1100" s="57" t="str">
        <f>IF(ISNUMBER(SEARCH('Position Build'!$N$6,Table1[[#This Row],[Series]])),Table1[[#This Row],[Helper1]],"")</f>
        <v/>
      </c>
      <c r="H1100" s="57" t="str">
        <f>IFERROR(SMALL($G$2:$G$4870,ROWS($G$2:G1100)),"")</f>
        <v/>
      </c>
    </row>
    <row r="1101" spans="1:8" ht="26.25" thickBot="1" x14ac:dyDescent="0.3">
      <c r="A1101" s="50" t="s">
        <v>546</v>
      </c>
      <c r="B1101" s="46" t="str">
        <f>Table1[[#This Row],[Series]]&amp;Table1[[#This Row],[Competency Name]]</f>
        <v>0647POSITIONING TECHNIQUES</v>
      </c>
      <c r="C1101" s="46" t="str">
        <f>IF(RIGHT(Table1[[#This Row],[Occupational Series]],5)="SECCM","SECCM",IF(OR(RIGHT(Table1[[#This Row],[Occupational Series]],1)="A",RIGHT(Table1[[#This Row],[Occupational Series]],1)="B",RIGHT(Table1[[#This Row],[Occupational Series]],1)="C"),"0301",RIGHT(Table1[[#This Row],[Occupational Series]],4)))</f>
        <v>0647</v>
      </c>
      <c r="D1101" s="50" t="s">
        <v>1763</v>
      </c>
      <c r="E1101" s="51" t="s">
        <v>1764</v>
      </c>
      <c r="F1101" s="57">
        <f>ROWS($F$2:F1101)</f>
        <v>1100</v>
      </c>
      <c r="G1101" s="57" t="str">
        <f>IF(ISNUMBER(SEARCH('Position Build'!$N$6,Table1[[#This Row],[Series]])),Table1[[#This Row],[Helper1]],"")</f>
        <v/>
      </c>
      <c r="H1101" s="57" t="str">
        <f>IFERROR(SMALL($G$2:$G$4870,ROWS($G$2:G1101)),"")</f>
        <v/>
      </c>
    </row>
    <row r="1102" spans="1:8" ht="15.75" customHeight="1" thickBot="1" x14ac:dyDescent="0.3">
      <c r="A1102" s="50" t="s">
        <v>546</v>
      </c>
      <c r="B1102" s="46" t="str">
        <f>Table1[[#This Row],[Series]]&amp;Table1[[#This Row],[Competency Name]]</f>
        <v>0647RADIOLOGIC EQUIPMENT AND PROTECTION</v>
      </c>
      <c r="C1102" s="46" t="str">
        <f>IF(RIGHT(Table1[[#This Row],[Occupational Series]],5)="SECCM","SECCM",IF(OR(RIGHT(Table1[[#This Row],[Occupational Series]],1)="A",RIGHT(Table1[[#This Row],[Occupational Series]],1)="B",RIGHT(Table1[[#This Row],[Occupational Series]],1)="C"),"0301",RIGHT(Table1[[#This Row],[Occupational Series]],4)))</f>
        <v>0647</v>
      </c>
      <c r="D1102" s="50" t="s">
        <v>1765</v>
      </c>
      <c r="E1102" s="51" t="s">
        <v>1766</v>
      </c>
      <c r="F1102" s="57">
        <f>ROWS($F$2:F1102)</f>
        <v>1101</v>
      </c>
      <c r="G1102" s="57" t="str">
        <f>IF(ISNUMBER(SEARCH('Position Build'!$N$6,Table1[[#This Row],[Series]])),Table1[[#This Row],[Helper1]],"")</f>
        <v/>
      </c>
      <c r="H1102" s="57" t="str">
        <f>IFERROR(SMALL($G$2:$G$4870,ROWS($G$2:G1102)),"")</f>
        <v/>
      </c>
    </row>
    <row r="1103" spans="1:8" ht="39" thickBot="1" x14ac:dyDescent="0.3">
      <c r="A1103" s="50" t="s">
        <v>1969</v>
      </c>
      <c r="B1103" s="46" t="str">
        <f>Table1[[#This Row],[Series]]&amp;Table1[[#This Row],[Competency Name]]</f>
        <v>0648THERAPEUTIC RADIOLOGY SUPPORT</v>
      </c>
      <c r="C1103" s="46" t="str">
        <f>IF(RIGHT(Table1[[#This Row],[Occupational Series]],5)="SECCM","SECCM",IF(OR(RIGHT(Table1[[#This Row],[Occupational Series]],1)="A",RIGHT(Table1[[#This Row],[Occupational Series]],1)="B",RIGHT(Table1[[#This Row],[Occupational Series]],1)="C"),"0301",RIGHT(Table1[[#This Row],[Occupational Series]],4)))</f>
        <v>0648</v>
      </c>
      <c r="D1103" s="50" t="s">
        <v>1970</v>
      </c>
      <c r="E1103" s="51" t="s">
        <v>1971</v>
      </c>
      <c r="F1103" s="57">
        <f>ROWS($F$2:F1103)</f>
        <v>1102</v>
      </c>
      <c r="G1103" s="57" t="str">
        <f>IF(ISNUMBER(SEARCH('Position Build'!$N$6,Table1[[#This Row],[Series]])),Table1[[#This Row],[Helper1]],"")</f>
        <v/>
      </c>
      <c r="H1103" s="57" t="str">
        <f>IFERROR(SMALL($G$2:$G$4870,ROWS($G$2:G1103)),"")</f>
        <v/>
      </c>
    </row>
    <row r="1104" spans="1:8" ht="15.75" customHeight="1" thickBot="1" x14ac:dyDescent="0.3">
      <c r="A1104" s="50" t="s">
        <v>466</v>
      </c>
      <c r="B1104" s="46" t="str">
        <f>Table1[[#This Row],[Series]]&amp;Table1[[#This Row],[Competency Name]]</f>
        <v>0649COMPUTER LITERACY</v>
      </c>
      <c r="C1104" s="46" t="str">
        <f>IF(RIGHT(Table1[[#This Row],[Occupational Series]],5)="SECCM","SECCM",IF(OR(RIGHT(Table1[[#This Row],[Occupational Series]],1)="A",RIGHT(Table1[[#This Row],[Occupational Series]],1)="B",RIGHT(Table1[[#This Row],[Occupational Series]],1)="C"),"0301",RIGHT(Table1[[#This Row],[Occupational Series]],4)))</f>
        <v>0649</v>
      </c>
      <c r="D1104" s="50" t="s">
        <v>456</v>
      </c>
      <c r="E1104" s="51" t="s">
        <v>457</v>
      </c>
      <c r="F1104" s="57">
        <f>ROWS($F$2:F1104)</f>
        <v>1103</v>
      </c>
      <c r="G1104" s="57" t="str">
        <f>IF(ISNUMBER(SEARCH('Position Build'!$N$6,Table1[[#This Row],[Series]])),Table1[[#This Row],[Helper1]],"")</f>
        <v/>
      </c>
      <c r="H1104" s="57" t="str">
        <f>IFERROR(SMALL($G$2:$G$4870,ROWS($G$2:G1104)),"")</f>
        <v/>
      </c>
    </row>
    <row r="1105" spans="1:8" ht="39" thickBot="1" x14ac:dyDescent="0.3">
      <c r="A1105" s="50" t="s">
        <v>466</v>
      </c>
      <c r="B1105" s="46" t="str">
        <f>Table1[[#This Row],[Series]]&amp;Table1[[#This Row],[Competency Name]]</f>
        <v>0649WRITTEN COMMUNICATION</v>
      </c>
      <c r="C1105" s="46" t="str">
        <f>IF(RIGHT(Table1[[#This Row],[Occupational Series]],5)="SECCM","SECCM",IF(OR(RIGHT(Table1[[#This Row],[Occupational Series]],1)="A",RIGHT(Table1[[#This Row],[Occupational Series]],1)="B",RIGHT(Table1[[#This Row],[Occupational Series]],1)="C"),"0301",RIGHT(Table1[[#This Row],[Occupational Series]],4)))</f>
        <v>0649</v>
      </c>
      <c r="D1105" s="50" t="s">
        <v>507</v>
      </c>
      <c r="E1105" s="51" t="s">
        <v>508</v>
      </c>
      <c r="F1105" s="57">
        <f>ROWS($F$2:F1105)</f>
        <v>1104</v>
      </c>
      <c r="G1105" s="57" t="str">
        <f>IF(ISNUMBER(SEARCH('Position Build'!$N$6,Table1[[#This Row],[Series]])),Table1[[#This Row],[Helper1]],"")</f>
        <v/>
      </c>
      <c r="H1105" s="57" t="str">
        <f>IFERROR(SMALL($G$2:$G$4870,ROWS($G$2:G1105)),"")</f>
        <v/>
      </c>
    </row>
    <row r="1106" spans="1:8" ht="15.75" customHeight="1" thickBot="1" x14ac:dyDescent="0.3">
      <c r="A1106" s="50" t="s">
        <v>466</v>
      </c>
      <c r="B1106" s="46" t="str">
        <f>Table1[[#This Row],[Series]]&amp;Table1[[#This Row],[Competency Name]]</f>
        <v>0649ORAL COMMUNICATION</v>
      </c>
      <c r="C1106" s="46" t="str">
        <f>IF(RIGHT(Table1[[#This Row],[Occupational Series]],5)="SECCM","SECCM",IF(OR(RIGHT(Table1[[#This Row],[Occupational Series]],1)="A",RIGHT(Table1[[#This Row],[Occupational Series]],1)="B",RIGHT(Table1[[#This Row],[Occupational Series]],1)="C"),"0301",RIGHT(Table1[[#This Row],[Occupational Series]],4)))</f>
        <v>0649</v>
      </c>
      <c r="D1106" s="50" t="s">
        <v>537</v>
      </c>
      <c r="E1106" s="51" t="s">
        <v>538</v>
      </c>
      <c r="F1106" s="57">
        <f>ROWS($F$2:F1106)</f>
        <v>1105</v>
      </c>
      <c r="G1106" s="57" t="str">
        <f>IF(ISNUMBER(SEARCH('Position Build'!$N$6,Table1[[#This Row],[Series]])),Table1[[#This Row],[Helper1]],"")</f>
        <v/>
      </c>
      <c r="H1106" s="57" t="str">
        <f>IFERROR(SMALL($G$2:$G$4870,ROWS($G$2:G1106)),"")</f>
        <v/>
      </c>
    </row>
    <row r="1107" spans="1:8" ht="39" thickBot="1" x14ac:dyDescent="0.3">
      <c r="A1107" s="50" t="s">
        <v>466</v>
      </c>
      <c r="B1107" s="46" t="str">
        <f>Table1[[#This Row],[Series]]&amp;Table1[[#This Row],[Competency Name]]</f>
        <v>0649DEVELOPING OTHERS</v>
      </c>
      <c r="C1107" s="46" t="str">
        <f>IF(RIGHT(Table1[[#This Row],[Occupational Series]],5)="SECCM","SECCM",IF(OR(RIGHT(Table1[[#This Row],[Occupational Series]],1)="A",RIGHT(Table1[[#This Row],[Occupational Series]],1)="B",RIGHT(Table1[[#This Row],[Occupational Series]],1)="C"),"0301",RIGHT(Table1[[#This Row],[Occupational Series]],4)))</f>
        <v>0649</v>
      </c>
      <c r="D1107" s="50" t="s">
        <v>585</v>
      </c>
      <c r="E1107" s="51" t="s">
        <v>586</v>
      </c>
      <c r="F1107" s="57">
        <f>ROWS($F$2:F1107)</f>
        <v>1106</v>
      </c>
      <c r="G1107" s="57" t="str">
        <f>IF(ISNUMBER(SEARCH('Position Build'!$N$6,Table1[[#This Row],[Series]])),Table1[[#This Row],[Helper1]],"")</f>
        <v/>
      </c>
      <c r="H1107" s="57" t="str">
        <f>IFERROR(SMALL($G$2:$G$4870,ROWS($G$2:G1107)),"")</f>
        <v/>
      </c>
    </row>
    <row r="1108" spans="1:8" ht="15.75" customHeight="1" thickBot="1" x14ac:dyDescent="0.3">
      <c r="A1108" s="50" t="s">
        <v>466</v>
      </c>
      <c r="B1108" s="46" t="str">
        <f>Table1[[#This Row],[Series]]&amp;Table1[[#This Row],[Competency Name]]</f>
        <v>0649MANAGING HUMAN RESOURCES</v>
      </c>
      <c r="C1108" s="46" t="str">
        <f>IF(RIGHT(Table1[[#This Row],[Occupational Series]],5)="SECCM","SECCM",IF(OR(RIGHT(Table1[[#This Row],[Occupational Series]],1)="A",RIGHT(Table1[[#This Row],[Occupational Series]],1)="B",RIGHT(Table1[[#This Row],[Occupational Series]],1)="C"),"0301",RIGHT(Table1[[#This Row],[Occupational Series]],4)))</f>
        <v>0649</v>
      </c>
      <c r="D1108" s="50" t="s">
        <v>590</v>
      </c>
      <c r="E1108" s="51" t="s">
        <v>591</v>
      </c>
      <c r="F1108" s="57">
        <f>ROWS($F$2:F1108)</f>
        <v>1107</v>
      </c>
      <c r="G1108" s="57" t="str">
        <f>IF(ISNUMBER(SEARCH('Position Build'!$N$6,Table1[[#This Row],[Series]])),Table1[[#This Row],[Helper1]],"")</f>
        <v/>
      </c>
      <c r="H1108" s="57" t="str">
        <f>IFERROR(SMALL($G$2:$G$4870,ROWS($G$2:G1108)),"")</f>
        <v/>
      </c>
    </row>
    <row r="1109" spans="1:8" ht="39" thickBot="1" x14ac:dyDescent="0.3">
      <c r="A1109" s="50" t="s">
        <v>466</v>
      </c>
      <c r="B1109" s="46" t="str">
        <f>Table1[[#This Row],[Series]]&amp;Table1[[#This Row],[Competency Name]]</f>
        <v>0649CLERICAL SUPPORT FUNCTIONS</v>
      </c>
      <c r="C1109" s="46" t="str">
        <f>IF(RIGHT(Table1[[#This Row],[Occupational Series]],5)="SECCM","SECCM",IF(OR(RIGHT(Table1[[#This Row],[Occupational Series]],1)="A",RIGHT(Table1[[#This Row],[Occupational Series]],1)="B",RIGHT(Table1[[#This Row],[Occupational Series]],1)="C"),"0301",RIGHT(Table1[[#This Row],[Occupational Series]],4)))</f>
        <v>0649</v>
      </c>
      <c r="D1109" s="50" t="s">
        <v>993</v>
      </c>
      <c r="E1109" s="51" t="s">
        <v>994</v>
      </c>
      <c r="F1109" s="57">
        <f>ROWS($F$2:F1109)</f>
        <v>1108</v>
      </c>
      <c r="G1109" s="57" t="str">
        <f>IF(ISNUMBER(SEARCH('Position Build'!$N$6,Table1[[#This Row],[Series]])),Table1[[#This Row],[Helper1]],"")</f>
        <v/>
      </c>
      <c r="H1109" s="57" t="str">
        <f>IFERROR(SMALL($G$2:$G$4870,ROWS($G$2:G1109)),"")</f>
        <v/>
      </c>
    </row>
    <row r="1110" spans="1:8" ht="15.75" customHeight="1" thickBot="1" x14ac:dyDescent="0.3">
      <c r="A1110" s="45" t="s">
        <v>466</v>
      </c>
      <c r="B1110" s="46" t="str">
        <f>Table1[[#This Row],[Series]]&amp;Table1[[#This Row],[Competency Name]]</f>
        <v>0649RESEARCH AND ANALYSIS</v>
      </c>
      <c r="C1110" s="46" t="str">
        <f>IF(RIGHT(Table1[[#This Row],[Occupational Series]],5)="SECCM","SECCM",IF(OR(RIGHT(Table1[[#This Row],[Occupational Series]],1)="A",RIGHT(Table1[[#This Row],[Occupational Series]],1)="B",RIGHT(Table1[[#This Row],[Occupational Series]],1)="C"),"0301",RIGHT(Table1[[#This Row],[Occupational Series]],4)))</f>
        <v>0649</v>
      </c>
      <c r="D1110" s="45" t="s">
        <v>1195</v>
      </c>
      <c r="E1110" s="45" t="s">
        <v>1196</v>
      </c>
      <c r="F1110" s="57">
        <f>ROWS($F$2:F1110)</f>
        <v>1109</v>
      </c>
      <c r="G1110" s="57" t="str">
        <f>IF(ISNUMBER(SEARCH('Position Build'!$N$6,Table1[[#This Row],[Series]])),Table1[[#This Row],[Helper1]],"")</f>
        <v/>
      </c>
      <c r="H1110" s="57" t="str">
        <f>IFERROR(SMALL($G$2:$G$4870,ROWS($G$2:G1110)),"")</f>
        <v/>
      </c>
    </row>
    <row r="1111" spans="1:8" ht="26.25" thickBot="1" x14ac:dyDescent="0.3">
      <c r="A1111" s="50" t="s">
        <v>466</v>
      </c>
      <c r="B1111" s="46" t="str">
        <f>Table1[[#This Row],[Series]]&amp;Table1[[#This Row],[Competency Name]]</f>
        <v>0649CLINICAL ANALYSIS AND JUDGMENT</v>
      </c>
      <c r="C1111" s="46" t="str">
        <f>IF(RIGHT(Table1[[#This Row],[Occupational Series]],5)="SECCM","SECCM",IF(OR(RIGHT(Table1[[#This Row],[Occupational Series]],1)="A",RIGHT(Table1[[#This Row],[Occupational Series]],1)="B",RIGHT(Table1[[#This Row],[Occupational Series]],1)="C"),"0301",RIGHT(Table1[[#This Row],[Occupational Series]],4)))</f>
        <v>0649</v>
      </c>
      <c r="D1111" s="50" t="s">
        <v>1365</v>
      </c>
      <c r="E1111" s="51" t="s">
        <v>1366</v>
      </c>
      <c r="F1111" s="57">
        <f>ROWS($F$2:F1111)</f>
        <v>1110</v>
      </c>
      <c r="G1111" s="57" t="str">
        <f>IF(ISNUMBER(SEARCH('Position Build'!$N$6,Table1[[#This Row],[Series]])),Table1[[#This Row],[Helper1]],"")</f>
        <v/>
      </c>
      <c r="H1111" s="57" t="str">
        <f>IFERROR(SMALL($G$2:$G$4870,ROWS($G$2:G1111)),"")</f>
        <v/>
      </c>
    </row>
    <row r="1112" spans="1:8" ht="15.75" customHeight="1" thickBot="1" x14ac:dyDescent="0.3">
      <c r="A1112" s="45" t="s">
        <v>466</v>
      </c>
      <c r="B1112" s="46" t="str">
        <f>Table1[[#This Row],[Series]]&amp;Table1[[#This Row],[Competency Name]]</f>
        <v>0649SAFETY AND QUALITY CARE</v>
      </c>
      <c r="C1112" s="46" t="str">
        <f>IF(RIGHT(Table1[[#This Row],[Occupational Series]],5)="SECCM","SECCM",IF(OR(RIGHT(Table1[[#This Row],[Occupational Series]],1)="A",RIGHT(Table1[[#This Row],[Occupational Series]],1)="B",RIGHT(Table1[[#This Row],[Occupational Series]],1)="C"),"0301",RIGHT(Table1[[#This Row],[Occupational Series]],4)))</f>
        <v>0649</v>
      </c>
      <c r="D1112" s="45" t="s">
        <v>1379</v>
      </c>
      <c r="E1112" s="45" t="s">
        <v>1380</v>
      </c>
      <c r="F1112" s="57">
        <f>ROWS($F$2:F1112)</f>
        <v>1111</v>
      </c>
      <c r="G1112" s="57" t="str">
        <f>IF(ISNUMBER(SEARCH('Position Build'!$N$6,Table1[[#This Row],[Series]])),Table1[[#This Row],[Helper1]],"")</f>
        <v/>
      </c>
      <c r="H1112" s="57" t="str">
        <f>IFERROR(SMALL($G$2:$G$4870,ROWS($G$2:G1112)),"")</f>
        <v/>
      </c>
    </row>
    <row r="1113" spans="1:8" ht="51.75" thickBot="1" x14ac:dyDescent="0.3">
      <c r="A1113" s="50" t="s">
        <v>466</v>
      </c>
      <c r="B1113" s="46" t="str">
        <f>Table1[[#This Row],[Series]]&amp;Table1[[#This Row],[Competency Name]]</f>
        <v>0649ANALYTICAL INSTRUMENTATION</v>
      </c>
      <c r="C1113" s="46" t="str">
        <f>IF(RIGHT(Table1[[#This Row],[Occupational Series]],5)="SECCM","SECCM",IF(OR(RIGHT(Table1[[#This Row],[Occupational Series]],1)="A",RIGHT(Table1[[#This Row],[Occupational Series]],1)="B",RIGHT(Table1[[#This Row],[Occupational Series]],1)="C"),"0301",RIGHT(Table1[[#This Row],[Occupational Series]],4)))</f>
        <v>0649</v>
      </c>
      <c r="D1113" s="50" t="s">
        <v>1600</v>
      </c>
      <c r="E1113" s="51" t="s">
        <v>1601</v>
      </c>
      <c r="F1113" s="57">
        <f>ROWS($F$2:F1113)</f>
        <v>1112</v>
      </c>
      <c r="G1113" s="57" t="str">
        <f>IF(ISNUMBER(SEARCH('Position Build'!$N$6,Table1[[#This Row],[Series]])),Table1[[#This Row],[Helper1]],"")</f>
        <v/>
      </c>
      <c r="H1113" s="57" t="str">
        <f>IFERROR(SMALL($G$2:$G$4870,ROWS($G$2:G1113)),"")</f>
        <v/>
      </c>
    </row>
    <row r="1114" spans="1:8" ht="15.75" customHeight="1" thickBot="1" x14ac:dyDescent="0.3">
      <c r="A1114" s="50" t="s">
        <v>549</v>
      </c>
      <c r="B1114" s="46" t="str">
        <f>Table1[[#This Row],[Series]]&amp;Table1[[#This Row],[Competency Name]]</f>
        <v>0651ORAL COMMUNICATION</v>
      </c>
      <c r="C1114" s="46" t="str">
        <f>IF(RIGHT(Table1[[#This Row],[Occupational Series]],5)="SECCM","SECCM",IF(OR(RIGHT(Table1[[#This Row],[Occupational Series]],1)="A",RIGHT(Table1[[#This Row],[Occupational Series]],1)="B",RIGHT(Table1[[#This Row],[Occupational Series]],1)="C"),"0301",RIGHT(Table1[[#This Row],[Occupational Series]],4)))</f>
        <v>0651</v>
      </c>
      <c r="D1114" s="50" t="s">
        <v>537</v>
      </c>
      <c r="E1114" s="51" t="s">
        <v>538</v>
      </c>
      <c r="F1114" s="57">
        <f>ROWS($F$2:F1114)</f>
        <v>1113</v>
      </c>
      <c r="G1114" s="57" t="str">
        <f>IF(ISNUMBER(SEARCH('Position Build'!$N$6,Table1[[#This Row],[Series]])),Table1[[#This Row],[Helper1]],"")</f>
        <v/>
      </c>
      <c r="H1114" s="57" t="str">
        <f>IFERROR(SMALL($G$2:$G$4870,ROWS($G$2:G1114)),"")</f>
        <v/>
      </c>
    </row>
    <row r="1115" spans="1:8" ht="39" thickBot="1" x14ac:dyDescent="0.3">
      <c r="A1115" s="50" t="s">
        <v>549</v>
      </c>
      <c r="B1115" s="46" t="str">
        <f>Table1[[#This Row],[Series]]&amp;Table1[[#This Row],[Competency Name]]</f>
        <v>0651PLANNING AND EVALUATING</v>
      </c>
      <c r="C1115" s="46" t="str">
        <f>IF(RIGHT(Table1[[#This Row],[Occupational Series]],5)="SECCM","SECCM",IF(OR(RIGHT(Table1[[#This Row],[Occupational Series]],1)="A",RIGHT(Table1[[#This Row],[Occupational Series]],1)="B",RIGHT(Table1[[#This Row],[Occupational Series]],1)="C"),"0301",RIGHT(Table1[[#This Row],[Occupational Series]],4)))</f>
        <v>0651</v>
      </c>
      <c r="D1115" s="50" t="s">
        <v>571</v>
      </c>
      <c r="E1115" s="51" t="s">
        <v>572</v>
      </c>
      <c r="F1115" s="57">
        <f>ROWS($F$2:F1115)</f>
        <v>1114</v>
      </c>
      <c r="G1115" s="57" t="str">
        <f>IF(ISNUMBER(SEARCH('Position Build'!$N$6,Table1[[#This Row],[Series]])),Table1[[#This Row],[Helper1]],"")</f>
        <v/>
      </c>
      <c r="H1115" s="57" t="str">
        <f>IFERROR(SMALL($G$2:$G$4870,ROWS($G$2:G1115)),"")</f>
        <v/>
      </c>
    </row>
    <row r="1116" spans="1:8" ht="15.75" customHeight="1" thickBot="1" x14ac:dyDescent="0.3">
      <c r="A1116" s="50" t="s">
        <v>549</v>
      </c>
      <c r="B1116" s="46" t="str">
        <f>Table1[[#This Row],[Series]]&amp;Table1[[#This Row],[Competency Name]]</f>
        <v>0651CLINICAL ANALYSIS AND JUDGMENT</v>
      </c>
      <c r="C1116" s="46" t="str">
        <f>IF(RIGHT(Table1[[#This Row],[Occupational Series]],5)="SECCM","SECCM",IF(OR(RIGHT(Table1[[#This Row],[Occupational Series]],1)="A",RIGHT(Table1[[#This Row],[Occupational Series]],1)="B",RIGHT(Table1[[#This Row],[Occupational Series]],1)="C"),"0301",RIGHT(Table1[[#This Row],[Occupational Series]],4)))</f>
        <v>0651</v>
      </c>
      <c r="D1116" s="50" t="s">
        <v>1365</v>
      </c>
      <c r="E1116" s="51" t="s">
        <v>1366</v>
      </c>
      <c r="F1116" s="57">
        <f>ROWS($F$2:F1116)</f>
        <v>1115</v>
      </c>
      <c r="G1116" s="57" t="str">
        <f>IF(ISNUMBER(SEARCH('Position Build'!$N$6,Table1[[#This Row],[Series]])),Table1[[#This Row],[Helper1]],"")</f>
        <v/>
      </c>
      <c r="H1116" s="57" t="str">
        <f>IFERROR(SMALL($G$2:$G$4870,ROWS($G$2:G1116)),"")</f>
        <v/>
      </c>
    </row>
    <row r="1117" spans="1:8" ht="15.75" thickBot="1" x14ac:dyDescent="0.3">
      <c r="A1117" s="45" t="s">
        <v>549</v>
      </c>
      <c r="B1117" s="46" t="str">
        <f>Table1[[#This Row],[Series]]&amp;Table1[[#This Row],[Competency Name]]</f>
        <v>0651HEALTHCARE EDUCATION</v>
      </c>
      <c r="C1117" s="46" t="str">
        <f>IF(RIGHT(Table1[[#This Row],[Occupational Series]],5)="SECCM","SECCM",IF(OR(RIGHT(Table1[[#This Row],[Occupational Series]],1)="A",RIGHT(Table1[[#This Row],[Occupational Series]],1)="B",RIGHT(Table1[[#This Row],[Occupational Series]],1)="C"),"0301",RIGHT(Table1[[#This Row],[Occupational Series]],4)))</f>
        <v>0651</v>
      </c>
      <c r="D1117" s="45" t="s">
        <v>1369</v>
      </c>
      <c r="E1117" s="45" t="s">
        <v>1370</v>
      </c>
      <c r="F1117" s="57">
        <f>ROWS($F$2:F1117)</f>
        <v>1116</v>
      </c>
      <c r="G1117" s="57" t="str">
        <f>IF(ISNUMBER(SEARCH('Position Build'!$N$6,Table1[[#This Row],[Series]])),Table1[[#This Row],[Helper1]],"")</f>
        <v/>
      </c>
      <c r="H1117" s="57" t="str">
        <f>IFERROR(SMALL($G$2:$G$4870,ROWS($G$2:G1117)),"")</f>
        <v/>
      </c>
    </row>
    <row r="1118" spans="1:8" ht="15.75" customHeight="1" thickBot="1" x14ac:dyDescent="0.3">
      <c r="A1118" s="45" t="s">
        <v>549</v>
      </c>
      <c r="B1118" s="46" t="str">
        <f>Table1[[#This Row],[Series]]&amp;Table1[[#This Row],[Competency Name]]</f>
        <v>0651PATIENT CARE</v>
      </c>
      <c r="C1118" s="46" t="str">
        <f>IF(RIGHT(Table1[[#This Row],[Occupational Series]],5)="SECCM","SECCM",IF(OR(RIGHT(Table1[[#This Row],[Occupational Series]],1)="A",RIGHT(Table1[[#This Row],[Occupational Series]],1)="B",RIGHT(Table1[[#This Row],[Occupational Series]],1)="C"),"0301",RIGHT(Table1[[#This Row],[Occupational Series]],4)))</f>
        <v>0651</v>
      </c>
      <c r="D1118" s="45" t="s">
        <v>1432</v>
      </c>
      <c r="E1118" s="45" t="s">
        <v>1433</v>
      </c>
      <c r="F1118" s="57">
        <f>ROWS($F$2:F1118)</f>
        <v>1117</v>
      </c>
      <c r="G1118" s="57" t="str">
        <f>IF(ISNUMBER(SEARCH('Position Build'!$N$6,Table1[[#This Row],[Series]])),Table1[[#This Row],[Helper1]],"")</f>
        <v/>
      </c>
      <c r="H1118" s="57" t="str">
        <f>IFERROR(SMALL($G$2:$G$4870,ROWS($G$2:G1118)),"")</f>
        <v/>
      </c>
    </row>
    <row r="1119" spans="1:8" ht="51.75" thickBot="1" x14ac:dyDescent="0.3">
      <c r="A1119" s="50" t="s">
        <v>549</v>
      </c>
      <c r="B1119" s="46" t="str">
        <f>Table1[[#This Row],[Series]]&amp;Table1[[#This Row],[Competency Name]]</f>
        <v>0651ANALYTICAL INSTRUMENTATION</v>
      </c>
      <c r="C1119" s="46" t="str">
        <f>IF(RIGHT(Table1[[#This Row],[Occupational Series]],5)="SECCM","SECCM",IF(OR(RIGHT(Table1[[#This Row],[Occupational Series]],1)="A",RIGHT(Table1[[#This Row],[Occupational Series]],1)="B",RIGHT(Table1[[#This Row],[Occupational Series]],1)="C"),"0301",RIGHT(Table1[[#This Row],[Occupational Series]],4)))</f>
        <v>0651</v>
      </c>
      <c r="D1119" s="50" t="s">
        <v>1600</v>
      </c>
      <c r="E1119" s="51" t="s">
        <v>1601</v>
      </c>
      <c r="F1119" s="57">
        <f>ROWS($F$2:F1119)</f>
        <v>1118</v>
      </c>
      <c r="G1119" s="57" t="str">
        <f>IF(ISNUMBER(SEARCH('Position Build'!$N$6,Table1[[#This Row],[Series]])),Table1[[#This Row],[Helper1]],"")</f>
        <v/>
      </c>
      <c r="H1119" s="57" t="str">
        <f>IFERROR(SMALL($G$2:$G$4870,ROWS($G$2:G1119)),"")</f>
        <v/>
      </c>
    </row>
    <row r="1120" spans="1:8" ht="15.75" customHeight="1" thickBot="1" x14ac:dyDescent="0.3">
      <c r="A1120" s="50" t="s">
        <v>442</v>
      </c>
      <c r="B1120" s="46" t="str">
        <f>Table1[[#This Row],[Series]]&amp;Table1[[#This Row],[Competency Name]]</f>
        <v>0660FINANCIAL MANAGEMENT</v>
      </c>
      <c r="C1120" s="46" t="str">
        <f>IF(RIGHT(Table1[[#This Row],[Occupational Series]],5)="SECCM","SECCM",IF(OR(RIGHT(Table1[[#This Row],[Occupational Series]],1)="A",RIGHT(Table1[[#This Row],[Occupational Series]],1)="B",RIGHT(Table1[[#This Row],[Occupational Series]],1)="C"),"0301",RIGHT(Table1[[#This Row],[Occupational Series]],4)))</f>
        <v>0660</v>
      </c>
      <c r="D1120" s="50" t="s">
        <v>438</v>
      </c>
      <c r="E1120" s="51" t="s">
        <v>439</v>
      </c>
      <c r="F1120" s="57">
        <f>ROWS($F$2:F1120)</f>
        <v>1119</v>
      </c>
      <c r="G1120" s="57" t="str">
        <f>IF(ISNUMBER(SEARCH('Position Build'!$N$6,Table1[[#This Row],[Series]])),Table1[[#This Row],[Helper1]],"")</f>
        <v/>
      </c>
      <c r="H1120" s="57" t="str">
        <f>IFERROR(SMALL($G$2:$G$4870,ROWS($G$2:G1120)),"")</f>
        <v/>
      </c>
    </row>
    <row r="1121" spans="1:8" ht="15.75" thickBot="1" x14ac:dyDescent="0.3">
      <c r="A1121" s="45" t="s">
        <v>442</v>
      </c>
      <c r="B1121" s="46" t="str">
        <f>Table1[[#This Row],[Series]]&amp;Table1[[#This Row],[Competency Name]]</f>
        <v>0660PARTNERING</v>
      </c>
      <c r="C1121" s="46" t="str">
        <f>IF(RIGHT(Table1[[#This Row],[Occupational Series]],5)="SECCM","SECCM",IF(OR(RIGHT(Table1[[#This Row],[Occupational Series]],1)="A",RIGHT(Table1[[#This Row],[Occupational Series]],1)="B",RIGHT(Table1[[#This Row],[Occupational Series]],1)="C"),"0301",RIGHT(Table1[[#This Row],[Occupational Series]],4)))</f>
        <v>0660</v>
      </c>
      <c r="D1121" s="45" t="s">
        <v>491</v>
      </c>
      <c r="E1121" s="45" t="s">
        <v>492</v>
      </c>
      <c r="F1121" s="57">
        <f>ROWS($F$2:F1121)</f>
        <v>1120</v>
      </c>
      <c r="G1121" s="57" t="str">
        <f>IF(ISNUMBER(SEARCH('Position Build'!$N$6,Table1[[#This Row],[Series]])),Table1[[#This Row],[Helper1]],"")</f>
        <v/>
      </c>
      <c r="H1121" s="57" t="str">
        <f>IFERROR(SMALL($G$2:$G$4870,ROWS($G$2:G1121)),"")</f>
        <v/>
      </c>
    </row>
    <row r="1122" spans="1:8" ht="15.75" customHeight="1" thickBot="1" x14ac:dyDescent="0.3">
      <c r="A1122" s="50" t="s">
        <v>442</v>
      </c>
      <c r="B1122" s="46" t="str">
        <f>Table1[[#This Row],[Series]]&amp;Table1[[#This Row],[Competency Name]]</f>
        <v>0660WRITTEN COMMUNICATION</v>
      </c>
      <c r="C1122" s="46" t="str">
        <f>IF(RIGHT(Table1[[#This Row],[Occupational Series]],5)="SECCM","SECCM",IF(OR(RIGHT(Table1[[#This Row],[Occupational Series]],1)="A",RIGHT(Table1[[#This Row],[Occupational Series]],1)="B",RIGHT(Table1[[#This Row],[Occupational Series]],1)="C"),"0301",RIGHT(Table1[[#This Row],[Occupational Series]],4)))</f>
        <v>0660</v>
      </c>
      <c r="D1122" s="50" t="s">
        <v>507</v>
      </c>
      <c r="E1122" s="51" t="s">
        <v>508</v>
      </c>
      <c r="F1122" s="57">
        <f>ROWS($F$2:F1122)</f>
        <v>1121</v>
      </c>
      <c r="G1122" s="57" t="str">
        <f>IF(ISNUMBER(SEARCH('Position Build'!$N$6,Table1[[#This Row],[Series]])),Table1[[#This Row],[Helper1]],"")</f>
        <v/>
      </c>
      <c r="H1122" s="57" t="str">
        <f>IFERROR(SMALL($G$2:$G$4870,ROWS($G$2:G1122)),"")</f>
        <v/>
      </c>
    </row>
    <row r="1123" spans="1:8" ht="39" thickBot="1" x14ac:dyDescent="0.3">
      <c r="A1123" s="50" t="s">
        <v>442</v>
      </c>
      <c r="B1123" s="46" t="str">
        <f>Table1[[#This Row],[Series]]&amp;Table1[[#This Row],[Competency Name]]</f>
        <v>0660ORAL COMMUNICATION</v>
      </c>
      <c r="C1123" s="46" t="str">
        <f>IF(RIGHT(Table1[[#This Row],[Occupational Series]],5)="SECCM","SECCM",IF(OR(RIGHT(Table1[[#This Row],[Occupational Series]],1)="A",RIGHT(Table1[[#This Row],[Occupational Series]],1)="B",RIGHT(Table1[[#This Row],[Occupational Series]],1)="C"),"0301",RIGHT(Table1[[#This Row],[Occupational Series]],4)))</f>
        <v>0660</v>
      </c>
      <c r="D1123" s="50" t="s">
        <v>537</v>
      </c>
      <c r="E1123" s="51" t="s">
        <v>538</v>
      </c>
      <c r="F1123" s="57">
        <f>ROWS($F$2:F1123)</f>
        <v>1122</v>
      </c>
      <c r="G1123" s="57" t="str">
        <f>IF(ISNUMBER(SEARCH('Position Build'!$N$6,Table1[[#This Row],[Series]])),Table1[[#This Row],[Helper1]],"")</f>
        <v/>
      </c>
      <c r="H1123" s="57" t="str">
        <f>IFERROR(SMALL($G$2:$G$4870,ROWS($G$2:G1123)),"")</f>
        <v/>
      </c>
    </row>
    <row r="1124" spans="1:8" ht="15.75" customHeight="1" thickBot="1" x14ac:dyDescent="0.3">
      <c r="A1124" s="50" t="s">
        <v>442</v>
      </c>
      <c r="B1124" s="46" t="str">
        <f>Table1[[#This Row],[Series]]&amp;Table1[[#This Row],[Competency Name]]</f>
        <v>0660ACCOUNTABILITY</v>
      </c>
      <c r="C1124" s="46" t="str">
        <f>IF(RIGHT(Table1[[#This Row],[Occupational Series]],5)="SECCM","SECCM",IF(OR(RIGHT(Table1[[#This Row],[Occupational Series]],1)="A",RIGHT(Table1[[#This Row],[Occupational Series]],1)="B",RIGHT(Table1[[#This Row],[Occupational Series]],1)="C"),"0301",RIGHT(Table1[[#This Row],[Occupational Series]],4)))</f>
        <v>0660</v>
      </c>
      <c r="D1124" s="50" t="s">
        <v>579</v>
      </c>
      <c r="E1124" s="51" t="s">
        <v>580</v>
      </c>
      <c r="F1124" s="57">
        <f>ROWS($F$2:F1124)</f>
        <v>1123</v>
      </c>
      <c r="G1124" s="57" t="str">
        <f>IF(ISNUMBER(SEARCH('Position Build'!$N$6,Table1[[#This Row],[Series]])),Table1[[#This Row],[Helper1]],"")</f>
        <v/>
      </c>
      <c r="H1124" s="57" t="str">
        <f>IFERROR(SMALL($G$2:$G$4870,ROWS($G$2:G1124)),"")</f>
        <v/>
      </c>
    </row>
    <row r="1125" spans="1:8" ht="51.75" thickBot="1" x14ac:dyDescent="0.3">
      <c r="A1125" s="50" t="s">
        <v>442</v>
      </c>
      <c r="B1125" s="46" t="str">
        <f>Table1[[#This Row],[Series]]&amp;Table1[[#This Row],[Competency Name]]</f>
        <v>0660PROBLEM SOLVING</v>
      </c>
      <c r="C1125" s="46" t="str">
        <f>IF(RIGHT(Table1[[#This Row],[Occupational Series]],5)="SECCM","SECCM",IF(OR(RIGHT(Table1[[#This Row],[Occupational Series]],1)="A",RIGHT(Table1[[#This Row],[Occupational Series]],1)="B",RIGHT(Table1[[#This Row],[Occupational Series]],1)="C"),"0301",RIGHT(Table1[[#This Row],[Occupational Series]],4)))</f>
        <v>0660</v>
      </c>
      <c r="D1125" s="50" t="s">
        <v>596</v>
      </c>
      <c r="E1125" s="51" t="s">
        <v>597</v>
      </c>
      <c r="F1125" s="57">
        <f>ROWS($F$2:F1125)</f>
        <v>1124</v>
      </c>
      <c r="G1125" s="57" t="str">
        <f>IF(ISNUMBER(SEARCH('Position Build'!$N$6,Table1[[#This Row],[Series]])),Table1[[#This Row],[Helper1]],"")</f>
        <v/>
      </c>
      <c r="H1125" s="57" t="str">
        <f>IFERROR(SMALL($G$2:$G$4870,ROWS($G$2:G1125)),"")</f>
        <v/>
      </c>
    </row>
    <row r="1126" spans="1:8" ht="15.75" customHeight="1" thickBot="1" x14ac:dyDescent="0.3">
      <c r="A1126" s="50" t="s">
        <v>442</v>
      </c>
      <c r="B1126" s="46" t="str">
        <f>Table1[[#This Row],[Series]]&amp;Table1[[#This Row],[Competency Name]]</f>
        <v>0660RESEARCH</v>
      </c>
      <c r="C1126" s="46" t="str">
        <f>IF(RIGHT(Table1[[#This Row],[Occupational Series]],5)="SECCM","SECCM",IF(OR(RIGHT(Table1[[#This Row],[Occupational Series]],1)="A",RIGHT(Table1[[#This Row],[Occupational Series]],1)="B",RIGHT(Table1[[#This Row],[Occupational Series]],1)="C"),"0301",RIGHT(Table1[[#This Row],[Occupational Series]],4)))</f>
        <v>0660</v>
      </c>
      <c r="D1126" s="50" t="s">
        <v>840</v>
      </c>
      <c r="E1126" s="51" t="s">
        <v>841</v>
      </c>
      <c r="F1126" s="57">
        <f>ROWS($F$2:F1126)</f>
        <v>1125</v>
      </c>
      <c r="G1126" s="57" t="str">
        <f>IF(ISNUMBER(SEARCH('Position Build'!$N$6,Table1[[#This Row],[Series]])),Table1[[#This Row],[Helper1]],"")</f>
        <v/>
      </c>
      <c r="H1126" s="57" t="str">
        <f>IFERROR(SMALL($G$2:$G$4870,ROWS($G$2:G1126)),"")</f>
        <v/>
      </c>
    </row>
    <row r="1127" spans="1:8" ht="15.75" thickBot="1" x14ac:dyDescent="0.3">
      <c r="A1127" s="45" t="s">
        <v>442</v>
      </c>
      <c r="B1127" s="46" t="str">
        <f>Table1[[#This Row],[Series]]&amp;Table1[[#This Row],[Competency Name]]</f>
        <v>0660EDUCATION AND TRAINING</v>
      </c>
      <c r="C1127" s="46" t="str">
        <f>IF(RIGHT(Table1[[#This Row],[Occupational Series]],5)="SECCM","SECCM",IF(OR(RIGHT(Table1[[#This Row],[Occupational Series]],1)="A",RIGHT(Table1[[#This Row],[Occupational Series]],1)="B",RIGHT(Table1[[#This Row],[Occupational Series]],1)="C"),"0301",RIGHT(Table1[[#This Row],[Occupational Series]],4)))</f>
        <v>0660</v>
      </c>
      <c r="D1127" s="45" t="s">
        <v>940</v>
      </c>
      <c r="E1127" s="45" t="s">
        <v>941</v>
      </c>
      <c r="F1127" s="57">
        <f>ROWS($F$2:F1127)</f>
        <v>1126</v>
      </c>
      <c r="G1127" s="57" t="str">
        <f>IF(ISNUMBER(SEARCH('Position Build'!$N$6,Table1[[#This Row],[Series]])),Table1[[#This Row],[Helper1]],"")</f>
        <v/>
      </c>
      <c r="H1127" s="57" t="str">
        <f>IFERROR(SMALL($G$2:$G$4870,ROWS($G$2:G1127)),"")</f>
        <v/>
      </c>
    </row>
    <row r="1128" spans="1:8" ht="15.75" customHeight="1" thickBot="1" x14ac:dyDescent="0.3">
      <c r="A1128" s="45" t="s">
        <v>442</v>
      </c>
      <c r="B1128" s="46" t="str">
        <f>Table1[[#This Row],[Series]]&amp;Table1[[#This Row],[Competency Name]]</f>
        <v>0660PHARMACOLOGY</v>
      </c>
      <c r="C1128" s="46" t="str">
        <f>IF(RIGHT(Table1[[#This Row],[Occupational Series]],5)="SECCM","SECCM",IF(OR(RIGHT(Table1[[#This Row],[Occupational Series]],1)="A",RIGHT(Table1[[#This Row],[Occupational Series]],1)="B",RIGHT(Table1[[#This Row],[Occupational Series]],1)="C"),"0301",RIGHT(Table1[[#This Row],[Occupational Series]],4)))</f>
        <v>0660</v>
      </c>
      <c r="D1128" s="45" t="s">
        <v>1377</v>
      </c>
      <c r="E1128" s="45" t="s">
        <v>1378</v>
      </c>
      <c r="F1128" s="57">
        <f>ROWS($F$2:F1128)</f>
        <v>1127</v>
      </c>
      <c r="G1128" s="57" t="str">
        <f>IF(ISNUMBER(SEARCH('Position Build'!$N$6,Table1[[#This Row],[Series]])),Table1[[#This Row],[Helper1]],"")</f>
        <v/>
      </c>
      <c r="H1128" s="57" t="str">
        <f>IFERROR(SMALL($G$2:$G$4870,ROWS($G$2:G1128)),"")</f>
        <v/>
      </c>
    </row>
    <row r="1129" spans="1:8" ht="51.75" thickBot="1" x14ac:dyDescent="0.3">
      <c r="A1129" s="50" t="s">
        <v>442</v>
      </c>
      <c r="B1129" s="46" t="str">
        <f>Table1[[#This Row],[Series]]&amp;Table1[[#This Row],[Competency Name]]</f>
        <v>0660PHARMACY SPECIALTIES</v>
      </c>
      <c r="C1129" s="46" t="str">
        <f>IF(RIGHT(Table1[[#This Row],[Occupational Series]],5)="SECCM","SECCM",IF(OR(RIGHT(Table1[[#This Row],[Occupational Series]],1)="A",RIGHT(Table1[[#This Row],[Occupational Series]],1)="B",RIGHT(Table1[[#This Row],[Occupational Series]],1)="C"),"0301",RIGHT(Table1[[#This Row],[Occupational Series]],4)))</f>
        <v>0660</v>
      </c>
      <c r="D1129" s="50" t="s">
        <v>1538</v>
      </c>
      <c r="E1129" s="51" t="s">
        <v>1539</v>
      </c>
      <c r="F1129" s="57">
        <f>ROWS($F$2:F1129)</f>
        <v>1128</v>
      </c>
      <c r="G1129" s="57" t="str">
        <f>IF(ISNUMBER(SEARCH('Position Build'!$N$6,Table1[[#This Row],[Series]])),Table1[[#This Row],[Helper1]],"")</f>
        <v/>
      </c>
      <c r="H1129" s="57" t="str">
        <f>IFERROR(SMALL($G$2:$G$4870,ROWS($G$2:G1129)),"")</f>
        <v/>
      </c>
    </row>
    <row r="1130" spans="1:8" ht="15.75" customHeight="1" thickBot="1" x14ac:dyDescent="0.3">
      <c r="A1130" s="45" t="s">
        <v>442</v>
      </c>
      <c r="B1130" s="46" t="str">
        <f>Table1[[#This Row],[Series]]&amp;Table1[[#This Row],[Competency Name]]</f>
        <v>0660PHARMACY PROCEDURES</v>
      </c>
      <c r="C1130" s="46" t="str">
        <f>IF(RIGHT(Table1[[#This Row],[Occupational Series]],5)="SECCM","SECCM",IF(OR(RIGHT(Table1[[#This Row],[Occupational Series]],1)="A",RIGHT(Table1[[#This Row],[Occupational Series]],1)="B",RIGHT(Table1[[#This Row],[Occupational Series]],1)="C"),"0301",RIGHT(Table1[[#This Row],[Occupational Series]],4)))</f>
        <v>0660</v>
      </c>
      <c r="D1130" s="45" t="s">
        <v>1540</v>
      </c>
      <c r="E1130" s="45" t="s">
        <v>1541</v>
      </c>
      <c r="F1130" s="57">
        <f>ROWS($F$2:F1130)</f>
        <v>1129</v>
      </c>
      <c r="G1130" s="57" t="str">
        <f>IF(ISNUMBER(SEARCH('Position Build'!$N$6,Table1[[#This Row],[Series]])),Table1[[#This Row],[Helper1]],"")</f>
        <v/>
      </c>
      <c r="H1130" s="57" t="str">
        <f>IFERROR(SMALL($G$2:$G$4870,ROWS($G$2:G1130)),"")</f>
        <v/>
      </c>
    </row>
    <row r="1131" spans="1:8" ht="51.75" thickBot="1" x14ac:dyDescent="0.3">
      <c r="A1131" s="50" t="s">
        <v>442</v>
      </c>
      <c r="B1131" s="46" t="str">
        <f>Table1[[#This Row],[Series]]&amp;Table1[[#This Row],[Competency Name]]</f>
        <v>0660PHARMACY LAWS, REGULATIONS, AND PROFESSIONAL STANDARDS</v>
      </c>
      <c r="C1131" s="46" t="str">
        <f>IF(RIGHT(Table1[[#This Row],[Occupational Series]],5)="SECCM","SECCM",IF(OR(RIGHT(Table1[[#This Row],[Occupational Series]],1)="A",RIGHT(Table1[[#This Row],[Occupational Series]],1)="B",RIGHT(Table1[[#This Row],[Occupational Series]],1)="C"),"0301",RIGHT(Table1[[#This Row],[Occupational Series]],4)))</f>
        <v>0660</v>
      </c>
      <c r="D1131" s="50" t="s">
        <v>1542</v>
      </c>
      <c r="E1131" s="51" t="s">
        <v>1543</v>
      </c>
      <c r="F1131" s="57">
        <f>ROWS($F$2:F1131)</f>
        <v>1130</v>
      </c>
      <c r="G1131" s="57" t="str">
        <f>IF(ISNUMBER(SEARCH('Position Build'!$N$6,Table1[[#This Row],[Series]])),Table1[[#This Row],[Helper1]],"")</f>
        <v/>
      </c>
      <c r="H1131" s="57" t="str">
        <f>IFERROR(SMALL($G$2:$G$4870,ROWS($G$2:G1131)),"")</f>
        <v/>
      </c>
    </row>
    <row r="1132" spans="1:8" ht="15.75" customHeight="1" thickBot="1" x14ac:dyDescent="0.3">
      <c r="A1132" s="50" t="s">
        <v>442</v>
      </c>
      <c r="B1132" s="46" t="str">
        <f>Table1[[#This Row],[Series]]&amp;Table1[[#This Row],[Competency Name]]</f>
        <v>0660PHARMACY EQUIPMENT / AUTOMATION</v>
      </c>
      <c r="C1132" s="46" t="str">
        <f>IF(RIGHT(Table1[[#This Row],[Occupational Series]],5)="SECCM","SECCM",IF(OR(RIGHT(Table1[[#This Row],[Occupational Series]],1)="A",RIGHT(Table1[[#This Row],[Occupational Series]],1)="B",RIGHT(Table1[[#This Row],[Occupational Series]],1)="C"),"0301",RIGHT(Table1[[#This Row],[Occupational Series]],4)))</f>
        <v>0660</v>
      </c>
      <c r="D1132" s="50" t="s">
        <v>1544</v>
      </c>
      <c r="E1132" s="51" t="s">
        <v>1545</v>
      </c>
      <c r="F1132" s="57">
        <f>ROWS($F$2:F1132)</f>
        <v>1131</v>
      </c>
      <c r="G1132" s="57" t="str">
        <f>IF(ISNUMBER(SEARCH('Position Build'!$N$6,Table1[[#This Row],[Series]])),Table1[[#This Row],[Helper1]],"")</f>
        <v/>
      </c>
      <c r="H1132" s="57" t="str">
        <f>IFERROR(SMALL($G$2:$G$4870,ROWS($G$2:G1132)),"")</f>
        <v/>
      </c>
    </row>
    <row r="1133" spans="1:8" ht="15.75" thickBot="1" x14ac:dyDescent="0.3">
      <c r="A1133" s="45" t="s">
        <v>442</v>
      </c>
      <c r="B1133" s="46" t="str">
        <f>Table1[[#This Row],[Series]]&amp;Table1[[#This Row],[Competency Name]]</f>
        <v>0660PHARMACOTHERAPY</v>
      </c>
      <c r="C1133" s="46" t="str">
        <f>IF(RIGHT(Table1[[#This Row],[Occupational Series]],5)="SECCM","SECCM",IF(OR(RIGHT(Table1[[#This Row],[Occupational Series]],1)="A",RIGHT(Table1[[#This Row],[Occupational Series]],1)="B",RIGHT(Table1[[#This Row],[Occupational Series]],1)="C"),"0301",RIGHT(Table1[[#This Row],[Occupational Series]],4)))</f>
        <v>0660</v>
      </c>
      <c r="D1133" s="45" t="s">
        <v>1546</v>
      </c>
      <c r="E1133" s="45" t="s">
        <v>1547</v>
      </c>
      <c r="F1133" s="57">
        <f>ROWS($F$2:F1133)</f>
        <v>1132</v>
      </c>
      <c r="G1133" s="57" t="str">
        <f>IF(ISNUMBER(SEARCH('Position Build'!$N$6,Table1[[#This Row],[Series]])),Table1[[#This Row],[Helper1]],"")</f>
        <v/>
      </c>
      <c r="H1133" s="57" t="str">
        <f>IFERROR(SMALL($G$2:$G$4870,ROWS($G$2:G1133)),"")</f>
        <v/>
      </c>
    </row>
    <row r="1134" spans="1:8" ht="15.75" customHeight="1" thickBot="1" x14ac:dyDescent="0.3">
      <c r="A1134" s="45" t="s">
        <v>442</v>
      </c>
      <c r="B1134" s="46" t="str">
        <f>Table1[[#This Row],[Series]]&amp;Table1[[#This Row],[Competency Name]]</f>
        <v>0660PHARMACEUTICAL CALCULATIONS</v>
      </c>
      <c r="C1134" s="46" t="str">
        <f>IF(RIGHT(Table1[[#This Row],[Occupational Series]],5)="SECCM","SECCM",IF(OR(RIGHT(Table1[[#This Row],[Occupational Series]],1)="A",RIGHT(Table1[[#This Row],[Occupational Series]],1)="B",RIGHT(Table1[[#This Row],[Occupational Series]],1)="C"),"0301",RIGHT(Table1[[#This Row],[Occupational Series]],4)))</f>
        <v>0660</v>
      </c>
      <c r="D1134" s="45" t="s">
        <v>1548</v>
      </c>
      <c r="E1134" s="45" t="s">
        <v>1549</v>
      </c>
      <c r="F1134" s="57">
        <f>ROWS($F$2:F1134)</f>
        <v>1133</v>
      </c>
      <c r="G1134" s="57" t="str">
        <f>IF(ISNUMBER(SEARCH('Position Build'!$N$6,Table1[[#This Row],[Series]])),Table1[[#This Row],[Helper1]],"")</f>
        <v/>
      </c>
      <c r="H1134" s="57" t="str">
        <f>IFERROR(SMALL($G$2:$G$4870,ROWS($G$2:G1134)),"")</f>
        <v/>
      </c>
    </row>
    <row r="1135" spans="1:8" ht="26.25" thickBot="1" x14ac:dyDescent="0.3">
      <c r="A1135" s="50" t="s">
        <v>469</v>
      </c>
      <c r="B1135" s="46" t="str">
        <f>Table1[[#This Row],[Series]]&amp;Table1[[#This Row],[Competency Name]]</f>
        <v>0661COMPUTER LITERACY</v>
      </c>
      <c r="C1135" s="46" t="str">
        <f>IF(RIGHT(Table1[[#This Row],[Occupational Series]],5)="SECCM","SECCM",IF(OR(RIGHT(Table1[[#This Row],[Occupational Series]],1)="A",RIGHT(Table1[[#This Row],[Occupational Series]],1)="B",RIGHT(Table1[[#This Row],[Occupational Series]],1)="C"),"0301",RIGHT(Table1[[#This Row],[Occupational Series]],4)))</f>
        <v>0661</v>
      </c>
      <c r="D1135" s="50" t="s">
        <v>456</v>
      </c>
      <c r="E1135" s="51" t="s">
        <v>457</v>
      </c>
      <c r="F1135" s="57">
        <f>ROWS($F$2:F1135)</f>
        <v>1134</v>
      </c>
      <c r="G1135" s="57" t="str">
        <f>IF(ISNUMBER(SEARCH('Position Build'!$N$6,Table1[[#This Row],[Series]])),Table1[[#This Row],[Helper1]],"")</f>
        <v/>
      </c>
      <c r="H1135" s="57" t="str">
        <f>IFERROR(SMALL($G$2:$G$4870,ROWS($G$2:G1135)),"")</f>
        <v/>
      </c>
    </row>
    <row r="1136" spans="1:8" ht="15.75" customHeight="1" thickBot="1" x14ac:dyDescent="0.3">
      <c r="A1136" s="50" t="s">
        <v>469</v>
      </c>
      <c r="B1136" s="46" t="str">
        <f>Table1[[#This Row],[Series]]&amp;Table1[[#This Row],[Competency Name]]</f>
        <v>0661ORAL COMMUNICATION</v>
      </c>
      <c r="C1136" s="46" t="str">
        <f>IF(RIGHT(Table1[[#This Row],[Occupational Series]],5)="SECCM","SECCM",IF(OR(RIGHT(Table1[[#This Row],[Occupational Series]],1)="A",RIGHT(Table1[[#This Row],[Occupational Series]],1)="B",RIGHT(Table1[[#This Row],[Occupational Series]],1)="C"),"0301",RIGHT(Table1[[#This Row],[Occupational Series]],4)))</f>
        <v>0661</v>
      </c>
      <c r="D1136" s="50" t="s">
        <v>537</v>
      </c>
      <c r="E1136" s="51" t="s">
        <v>538</v>
      </c>
      <c r="F1136" s="57">
        <f>ROWS($F$2:F1136)</f>
        <v>1135</v>
      </c>
      <c r="G1136" s="57" t="str">
        <f>IF(ISNUMBER(SEARCH('Position Build'!$N$6,Table1[[#This Row],[Series]])),Table1[[#This Row],[Helper1]],"")</f>
        <v/>
      </c>
      <c r="H1136" s="57" t="str">
        <f>IFERROR(SMALL($G$2:$G$4870,ROWS($G$2:G1136)),"")</f>
        <v/>
      </c>
    </row>
    <row r="1137" spans="1:8" ht="39" thickBot="1" x14ac:dyDescent="0.3">
      <c r="A1137" s="50" t="s">
        <v>469</v>
      </c>
      <c r="B1137" s="46" t="str">
        <f>Table1[[#This Row],[Series]]&amp;Table1[[#This Row],[Competency Name]]</f>
        <v>0661MANAGING HUMAN RESOURCES</v>
      </c>
      <c r="C1137" s="46" t="str">
        <f>IF(RIGHT(Table1[[#This Row],[Occupational Series]],5)="SECCM","SECCM",IF(OR(RIGHT(Table1[[#This Row],[Occupational Series]],1)="A",RIGHT(Table1[[#This Row],[Occupational Series]],1)="B",RIGHT(Table1[[#This Row],[Occupational Series]],1)="C"),"0301",RIGHT(Table1[[#This Row],[Occupational Series]],4)))</f>
        <v>0661</v>
      </c>
      <c r="D1137" s="50" t="s">
        <v>590</v>
      </c>
      <c r="E1137" s="51" t="s">
        <v>591</v>
      </c>
      <c r="F1137" s="57">
        <f>ROWS($F$2:F1137)</f>
        <v>1136</v>
      </c>
      <c r="G1137" s="57" t="str">
        <f>IF(ISNUMBER(SEARCH('Position Build'!$N$6,Table1[[#This Row],[Series]])),Table1[[#This Row],[Helper1]],"")</f>
        <v/>
      </c>
      <c r="H1137" s="57" t="str">
        <f>IFERROR(SMALL($G$2:$G$4870,ROWS($G$2:G1137)),"")</f>
        <v/>
      </c>
    </row>
    <row r="1138" spans="1:8" ht="15.75" customHeight="1" thickBot="1" x14ac:dyDescent="0.3">
      <c r="A1138" s="50" t="s">
        <v>469</v>
      </c>
      <c r="B1138" s="46" t="str">
        <f>Table1[[#This Row],[Series]]&amp;Table1[[#This Row],[Competency Name]]</f>
        <v>0661PHARMACEUTICAL IDENTIFICATION AND FORMULATION</v>
      </c>
      <c r="C1138" s="46" t="str">
        <f>IF(RIGHT(Table1[[#This Row],[Occupational Series]],5)="SECCM","SECCM",IF(OR(RIGHT(Table1[[#This Row],[Occupational Series]],1)="A",RIGHT(Table1[[#This Row],[Occupational Series]],1)="B",RIGHT(Table1[[#This Row],[Occupational Series]],1)="C"),"0301",RIGHT(Table1[[#This Row],[Occupational Series]],4)))</f>
        <v>0661</v>
      </c>
      <c r="D1138" s="50" t="s">
        <v>1755</v>
      </c>
      <c r="E1138" s="51" t="s">
        <v>1756</v>
      </c>
      <c r="F1138" s="57">
        <f>ROWS($F$2:F1138)</f>
        <v>1137</v>
      </c>
      <c r="G1138" s="57" t="str">
        <f>IF(ISNUMBER(SEARCH('Position Build'!$N$6,Table1[[#This Row],[Series]])),Table1[[#This Row],[Helper1]],"")</f>
        <v/>
      </c>
      <c r="H1138" s="57" t="str">
        <f>IFERROR(SMALL($G$2:$G$4870,ROWS($G$2:G1138)),"")</f>
        <v/>
      </c>
    </row>
    <row r="1139" spans="1:8" ht="26.25" thickBot="1" x14ac:dyDescent="0.3">
      <c r="A1139" s="50" t="s">
        <v>469</v>
      </c>
      <c r="B1139" s="46" t="str">
        <f>Table1[[#This Row],[Series]]&amp;Table1[[#This Row],[Competency Name]]</f>
        <v>0661PHARMACY CUSTOMER SERVICE</v>
      </c>
      <c r="C1139" s="46" t="str">
        <f>IF(RIGHT(Table1[[#This Row],[Occupational Series]],5)="SECCM","SECCM",IF(OR(RIGHT(Table1[[#This Row],[Occupational Series]],1)="A",RIGHT(Table1[[#This Row],[Occupational Series]],1)="B",RIGHT(Table1[[#This Row],[Occupational Series]],1)="C"),"0301",RIGHT(Table1[[#This Row],[Occupational Series]],4)))</f>
        <v>0661</v>
      </c>
      <c r="D1139" s="50" t="s">
        <v>1757</v>
      </c>
      <c r="E1139" s="51" t="s">
        <v>1758</v>
      </c>
      <c r="F1139" s="57">
        <f>ROWS($F$2:F1139)</f>
        <v>1138</v>
      </c>
      <c r="G1139" s="57" t="str">
        <f>IF(ISNUMBER(SEARCH('Position Build'!$N$6,Table1[[#This Row],[Series]])),Table1[[#This Row],[Helper1]],"")</f>
        <v/>
      </c>
      <c r="H1139" s="57" t="str">
        <f>IFERROR(SMALL($G$2:$G$4870,ROWS($G$2:G1139)),"")</f>
        <v/>
      </c>
    </row>
    <row r="1140" spans="1:8" ht="15.75" customHeight="1" thickBot="1" x14ac:dyDescent="0.3">
      <c r="A1140" s="50" t="s">
        <v>469</v>
      </c>
      <c r="B1140" s="46" t="str">
        <f>Table1[[#This Row],[Series]]&amp;Table1[[#This Row],[Competency Name]]</f>
        <v>0661PHARMACY OPERATIONS</v>
      </c>
      <c r="C1140" s="46" t="str">
        <f>IF(RIGHT(Table1[[#This Row],[Occupational Series]],5)="SECCM","SECCM",IF(OR(RIGHT(Table1[[#This Row],[Occupational Series]],1)="A",RIGHT(Table1[[#This Row],[Occupational Series]],1)="B",RIGHT(Table1[[#This Row],[Occupational Series]],1)="C"),"0301",RIGHT(Table1[[#This Row],[Occupational Series]],4)))</f>
        <v>0661</v>
      </c>
      <c r="D1140" s="50" t="s">
        <v>1759</v>
      </c>
      <c r="E1140" s="51" t="s">
        <v>1760</v>
      </c>
      <c r="F1140" s="57">
        <f>ROWS($F$2:F1140)</f>
        <v>1139</v>
      </c>
      <c r="G1140" s="57" t="str">
        <f>IF(ISNUMBER(SEARCH('Position Build'!$N$6,Table1[[#This Row],[Series]])),Table1[[#This Row],[Helper1]],"")</f>
        <v/>
      </c>
      <c r="H1140" s="57" t="str">
        <f>IFERROR(SMALL($G$2:$G$4870,ROWS($G$2:G1140)),"")</f>
        <v/>
      </c>
    </row>
    <row r="1141" spans="1:8" ht="26.25" thickBot="1" x14ac:dyDescent="0.3">
      <c r="A1141" s="50" t="s">
        <v>469</v>
      </c>
      <c r="B1141" s="46" t="str">
        <f>Table1[[#This Row],[Series]]&amp;Table1[[#This Row],[Competency Name]]</f>
        <v>0661SUPPLY INVENTORY MANAGEMENT</v>
      </c>
      <c r="C1141" s="46" t="str">
        <f>IF(RIGHT(Table1[[#This Row],[Occupational Series]],5)="SECCM","SECCM",IF(OR(RIGHT(Table1[[#This Row],[Occupational Series]],1)="A",RIGHT(Table1[[#This Row],[Occupational Series]],1)="B",RIGHT(Table1[[#This Row],[Occupational Series]],1)="C"),"0301",RIGHT(Table1[[#This Row],[Occupational Series]],4)))</f>
        <v>0661</v>
      </c>
      <c r="D1141" s="50" t="s">
        <v>1761</v>
      </c>
      <c r="E1141" s="51" t="s">
        <v>1762</v>
      </c>
      <c r="F1141" s="57">
        <f>ROWS($F$2:F1141)</f>
        <v>1140</v>
      </c>
      <c r="G1141" s="57" t="str">
        <f>IF(ISNUMBER(SEARCH('Position Build'!$N$6,Table1[[#This Row],[Series]])),Table1[[#This Row],[Helper1]],"")</f>
        <v/>
      </c>
      <c r="H1141" s="57" t="str">
        <f>IFERROR(SMALL($G$2:$G$4870,ROWS($G$2:G1141)),"")</f>
        <v/>
      </c>
    </row>
    <row r="1142" spans="1:8" ht="15.75" customHeight="1" thickBot="1" x14ac:dyDescent="0.3">
      <c r="A1142" s="50" t="s">
        <v>1964</v>
      </c>
      <c r="B1142" s="46" t="str">
        <f>Table1[[#This Row],[Series]]&amp;Table1[[#This Row],[Competency Name]]</f>
        <v>0662OPTOMETRY</v>
      </c>
      <c r="C1142" s="46" t="str">
        <f>IF(RIGHT(Table1[[#This Row],[Occupational Series]],5)="SECCM","SECCM",IF(OR(RIGHT(Table1[[#This Row],[Occupational Series]],1)="A",RIGHT(Table1[[#This Row],[Occupational Series]],1)="B",RIGHT(Table1[[#This Row],[Occupational Series]],1)="C"),"0301",RIGHT(Table1[[#This Row],[Occupational Series]],4)))</f>
        <v>0662</v>
      </c>
      <c r="D1142" s="50" t="s">
        <v>1965</v>
      </c>
      <c r="E1142" s="51" t="s">
        <v>1966</v>
      </c>
      <c r="F1142" s="57">
        <f>ROWS($F$2:F1142)</f>
        <v>1141</v>
      </c>
      <c r="G1142" s="57" t="str">
        <f>IF(ISNUMBER(SEARCH('Position Build'!$N$6,Table1[[#This Row],[Series]])),Table1[[#This Row],[Helper1]],"")</f>
        <v/>
      </c>
      <c r="H1142" s="57" t="str">
        <f>IFERROR(SMALL($G$2:$G$4870,ROWS($G$2:G1142)),"")</f>
        <v/>
      </c>
    </row>
    <row r="1143" spans="1:8" ht="39" thickBot="1" x14ac:dyDescent="0.3">
      <c r="A1143" s="50" t="s">
        <v>525</v>
      </c>
      <c r="B1143" s="46" t="str">
        <f>Table1[[#This Row],[Series]]&amp;Table1[[#This Row],[Competency Name]]</f>
        <v>0665WRITTEN COMMUNICATION</v>
      </c>
      <c r="C1143" s="46" t="str">
        <f>IF(RIGHT(Table1[[#This Row],[Occupational Series]],5)="SECCM","SECCM",IF(OR(RIGHT(Table1[[#This Row],[Occupational Series]],1)="A",RIGHT(Table1[[#This Row],[Occupational Series]],1)="B",RIGHT(Table1[[#This Row],[Occupational Series]],1)="C"),"0301",RIGHT(Table1[[#This Row],[Occupational Series]],4)))</f>
        <v>0665</v>
      </c>
      <c r="D1143" s="50" t="s">
        <v>507</v>
      </c>
      <c r="E1143" s="51" t="s">
        <v>508</v>
      </c>
      <c r="F1143" s="57">
        <f>ROWS($F$2:F1143)</f>
        <v>1142</v>
      </c>
      <c r="G1143" s="57" t="str">
        <f>IF(ISNUMBER(SEARCH('Position Build'!$N$6,Table1[[#This Row],[Series]])),Table1[[#This Row],[Helper1]],"")</f>
        <v/>
      </c>
      <c r="H1143" s="57" t="str">
        <f>IFERROR(SMALL($G$2:$G$4870,ROWS($G$2:G1143)),"")</f>
        <v/>
      </c>
    </row>
    <row r="1144" spans="1:8" ht="15.75" customHeight="1" thickBot="1" x14ac:dyDescent="0.3">
      <c r="A1144" s="50" t="s">
        <v>525</v>
      </c>
      <c r="B1144" s="46" t="str">
        <f>Table1[[#This Row],[Series]]&amp;Table1[[#This Row],[Competency Name]]</f>
        <v>0665ORAL COMMUNICATION</v>
      </c>
      <c r="C1144" s="46" t="str">
        <f>IF(RIGHT(Table1[[#This Row],[Occupational Series]],5)="SECCM","SECCM",IF(OR(RIGHT(Table1[[#This Row],[Occupational Series]],1)="A",RIGHT(Table1[[#This Row],[Occupational Series]],1)="B",RIGHT(Table1[[#This Row],[Occupational Series]],1)="C"),"0301",RIGHT(Table1[[#This Row],[Occupational Series]],4)))</f>
        <v>0665</v>
      </c>
      <c r="D1144" s="50" t="s">
        <v>537</v>
      </c>
      <c r="E1144" s="51" t="s">
        <v>538</v>
      </c>
      <c r="F1144" s="57">
        <f>ROWS($F$2:F1144)</f>
        <v>1143</v>
      </c>
      <c r="G1144" s="57" t="str">
        <f>IF(ISNUMBER(SEARCH('Position Build'!$N$6,Table1[[#This Row],[Series]])),Table1[[#This Row],[Helper1]],"")</f>
        <v/>
      </c>
      <c r="H1144" s="57" t="str">
        <f>IFERROR(SMALL($G$2:$G$4870,ROWS($G$2:G1144)),"")</f>
        <v/>
      </c>
    </row>
    <row r="1145" spans="1:8" ht="39" thickBot="1" x14ac:dyDescent="0.3">
      <c r="A1145" s="50" t="s">
        <v>525</v>
      </c>
      <c r="B1145" s="46" t="str">
        <f>Table1[[#This Row],[Series]]&amp;Table1[[#This Row],[Competency Name]]</f>
        <v>0665PLANNING AND EVALUATING</v>
      </c>
      <c r="C1145" s="46" t="str">
        <f>IF(RIGHT(Table1[[#This Row],[Occupational Series]],5)="SECCM","SECCM",IF(OR(RIGHT(Table1[[#This Row],[Occupational Series]],1)="A",RIGHT(Table1[[#This Row],[Occupational Series]],1)="B",RIGHT(Table1[[#This Row],[Occupational Series]],1)="C"),"0301",RIGHT(Table1[[#This Row],[Occupational Series]],4)))</f>
        <v>0665</v>
      </c>
      <c r="D1145" s="50" t="s">
        <v>571</v>
      </c>
      <c r="E1145" s="51" t="s">
        <v>572</v>
      </c>
      <c r="F1145" s="57">
        <f>ROWS($F$2:F1145)</f>
        <v>1144</v>
      </c>
      <c r="G1145" s="57" t="str">
        <f>IF(ISNUMBER(SEARCH('Position Build'!$N$6,Table1[[#This Row],[Series]])),Table1[[#This Row],[Helper1]],"")</f>
        <v/>
      </c>
      <c r="H1145" s="57" t="str">
        <f>IFERROR(SMALL($G$2:$G$4870,ROWS($G$2:G1145)),"")</f>
        <v/>
      </c>
    </row>
    <row r="1146" spans="1:8" ht="15.75" customHeight="1" thickBot="1" x14ac:dyDescent="0.3">
      <c r="A1146" s="50" t="s">
        <v>525</v>
      </c>
      <c r="B1146" s="46" t="str">
        <f>Table1[[#This Row],[Series]]&amp;Table1[[#This Row],[Competency Name]]</f>
        <v>0665DEVELOPING OTHERS</v>
      </c>
      <c r="C1146" s="46" t="str">
        <f>IF(RIGHT(Table1[[#This Row],[Occupational Series]],5)="SECCM","SECCM",IF(OR(RIGHT(Table1[[#This Row],[Occupational Series]],1)="A",RIGHT(Table1[[#This Row],[Occupational Series]],1)="B",RIGHT(Table1[[#This Row],[Occupational Series]],1)="C"),"0301",RIGHT(Table1[[#This Row],[Occupational Series]],4)))</f>
        <v>0665</v>
      </c>
      <c r="D1146" s="50" t="s">
        <v>585</v>
      </c>
      <c r="E1146" s="51" t="s">
        <v>586</v>
      </c>
      <c r="F1146" s="57">
        <f>ROWS($F$2:F1146)</f>
        <v>1145</v>
      </c>
      <c r="G1146" s="57" t="str">
        <f>IF(ISNUMBER(SEARCH('Position Build'!$N$6,Table1[[#This Row],[Series]])),Table1[[#This Row],[Helper1]],"")</f>
        <v/>
      </c>
      <c r="H1146" s="57" t="str">
        <f>IFERROR(SMALL($G$2:$G$4870,ROWS($G$2:G1146)),"")</f>
        <v/>
      </c>
    </row>
    <row r="1147" spans="1:8" ht="39" thickBot="1" x14ac:dyDescent="0.3">
      <c r="A1147" s="50" t="s">
        <v>525</v>
      </c>
      <c r="B1147" s="46" t="str">
        <f>Table1[[#This Row],[Series]]&amp;Table1[[#This Row],[Competency Name]]</f>
        <v>0665MANAGING HUMAN RESOURCES</v>
      </c>
      <c r="C1147" s="46" t="str">
        <f>IF(RIGHT(Table1[[#This Row],[Occupational Series]],5)="SECCM","SECCM",IF(OR(RIGHT(Table1[[#This Row],[Occupational Series]],1)="A",RIGHT(Table1[[#This Row],[Occupational Series]],1)="B",RIGHT(Table1[[#This Row],[Occupational Series]],1)="C"),"0301",RIGHT(Table1[[#This Row],[Occupational Series]],4)))</f>
        <v>0665</v>
      </c>
      <c r="D1147" s="50" t="s">
        <v>590</v>
      </c>
      <c r="E1147" s="51" t="s">
        <v>591</v>
      </c>
      <c r="F1147" s="57">
        <f>ROWS($F$2:F1147)</f>
        <v>1146</v>
      </c>
      <c r="G1147" s="57" t="str">
        <f>IF(ISNUMBER(SEARCH('Position Build'!$N$6,Table1[[#This Row],[Series]])),Table1[[#This Row],[Helper1]],"")</f>
        <v/>
      </c>
      <c r="H1147" s="57" t="str">
        <f>IFERROR(SMALL($G$2:$G$4870,ROWS($G$2:G1147)),"")</f>
        <v/>
      </c>
    </row>
    <row r="1148" spans="1:8" ht="15.75" customHeight="1" thickBot="1" x14ac:dyDescent="0.3">
      <c r="A1148" s="50" t="s">
        <v>525</v>
      </c>
      <c r="B1148" s="46" t="str">
        <f>Table1[[#This Row],[Series]]&amp;Table1[[#This Row],[Competency Name]]</f>
        <v>0665RESEARCH AND DEVELOPMENT</v>
      </c>
      <c r="C1148" s="46" t="str">
        <f>IF(RIGHT(Table1[[#This Row],[Occupational Series]],5)="SECCM","SECCM",IF(OR(RIGHT(Table1[[#This Row],[Occupational Series]],1)="A",RIGHT(Table1[[#This Row],[Occupational Series]],1)="B",RIGHT(Table1[[#This Row],[Occupational Series]],1)="C"),"0301",RIGHT(Table1[[#This Row],[Occupational Series]],4)))</f>
        <v>0665</v>
      </c>
      <c r="D1148" s="50" t="s">
        <v>1029</v>
      </c>
      <c r="E1148" s="51" t="s">
        <v>1030</v>
      </c>
      <c r="F1148" s="57">
        <f>ROWS($F$2:F1148)</f>
        <v>1147</v>
      </c>
      <c r="G1148" s="57" t="str">
        <f>IF(ISNUMBER(SEARCH('Position Build'!$N$6,Table1[[#This Row],[Series]])),Table1[[#This Row],[Helper1]],"")</f>
        <v/>
      </c>
      <c r="H1148" s="57" t="str">
        <f>IFERROR(SMALL($G$2:$G$4870,ROWS($G$2:G1148)),"")</f>
        <v/>
      </c>
    </row>
    <row r="1149" spans="1:8" ht="51.75" thickBot="1" x14ac:dyDescent="0.3">
      <c r="A1149" s="50" t="s">
        <v>525</v>
      </c>
      <c r="B1149" s="46" t="str">
        <f>Table1[[#This Row],[Series]]&amp;Table1[[#This Row],[Competency Name]]</f>
        <v>0665SURVEYS AND DATA COLLECTION</v>
      </c>
      <c r="C1149" s="46" t="str">
        <f>IF(RIGHT(Table1[[#This Row],[Occupational Series]],5)="SECCM","SECCM",IF(OR(RIGHT(Table1[[#This Row],[Occupational Series]],1)="A",RIGHT(Table1[[#This Row],[Occupational Series]],1)="B",RIGHT(Table1[[#This Row],[Occupational Series]],1)="C"),"0301",RIGHT(Table1[[#This Row],[Occupational Series]],4)))</f>
        <v>0665</v>
      </c>
      <c r="D1149" s="50" t="s">
        <v>1031</v>
      </c>
      <c r="E1149" s="51" t="s">
        <v>1032</v>
      </c>
      <c r="F1149" s="57">
        <f>ROWS($F$2:F1149)</f>
        <v>1148</v>
      </c>
      <c r="G1149" s="57" t="str">
        <f>IF(ISNUMBER(SEARCH('Position Build'!$N$6,Table1[[#This Row],[Series]])),Table1[[#This Row],[Helper1]],"")</f>
        <v/>
      </c>
      <c r="H1149" s="57" t="str">
        <f>IFERROR(SMALL($G$2:$G$4870,ROWS($G$2:G1149)),"")</f>
        <v/>
      </c>
    </row>
    <row r="1150" spans="1:8" ht="15.75" customHeight="1" thickBot="1" x14ac:dyDescent="0.3">
      <c r="A1150" s="45" t="s">
        <v>525</v>
      </c>
      <c r="B1150" s="46" t="str">
        <f>Table1[[#This Row],[Series]]&amp;Table1[[#This Row],[Competency Name]]</f>
        <v>0665HEALTHCARE EDUCATION</v>
      </c>
      <c r="C1150" s="46" t="str">
        <f>IF(RIGHT(Table1[[#This Row],[Occupational Series]],5)="SECCM","SECCM",IF(OR(RIGHT(Table1[[#This Row],[Occupational Series]],1)="A",RIGHT(Table1[[#This Row],[Occupational Series]],1)="B",RIGHT(Table1[[#This Row],[Occupational Series]],1)="C"),"0301",RIGHT(Table1[[#This Row],[Occupational Series]],4)))</f>
        <v>0665</v>
      </c>
      <c r="D1150" s="45" t="s">
        <v>1369</v>
      </c>
      <c r="E1150" s="45" t="s">
        <v>1370</v>
      </c>
      <c r="F1150" s="57">
        <f>ROWS($F$2:F1150)</f>
        <v>1149</v>
      </c>
      <c r="G1150" s="57" t="str">
        <f>IF(ISNUMBER(SEARCH('Position Build'!$N$6,Table1[[#This Row],[Series]])),Table1[[#This Row],[Helper1]],"")</f>
        <v/>
      </c>
      <c r="H1150" s="57" t="str">
        <f>IFERROR(SMALL($G$2:$G$4870,ROWS($G$2:G1150)),"")</f>
        <v/>
      </c>
    </row>
    <row r="1151" spans="1:8" ht="15.75" thickBot="1" x14ac:dyDescent="0.3">
      <c r="A1151" s="45" t="s">
        <v>525</v>
      </c>
      <c r="B1151" s="46" t="str">
        <f>Table1[[#This Row],[Series]]&amp;Table1[[#This Row],[Competency Name]]</f>
        <v>0665PATIENT CARE</v>
      </c>
      <c r="C1151" s="46" t="str">
        <f>IF(RIGHT(Table1[[#This Row],[Occupational Series]],5)="SECCM","SECCM",IF(OR(RIGHT(Table1[[#This Row],[Occupational Series]],1)="A",RIGHT(Table1[[#This Row],[Occupational Series]],1)="B",RIGHT(Table1[[#This Row],[Occupational Series]],1)="C"),"0301",RIGHT(Table1[[#This Row],[Occupational Series]],4)))</f>
        <v>0665</v>
      </c>
      <c r="D1151" s="45" t="s">
        <v>1432</v>
      </c>
      <c r="E1151" s="45" t="s">
        <v>1433</v>
      </c>
      <c r="F1151" s="57">
        <f>ROWS($F$2:F1151)</f>
        <v>1150</v>
      </c>
      <c r="G1151" s="57" t="str">
        <f>IF(ISNUMBER(SEARCH('Position Build'!$N$6,Table1[[#This Row],[Series]])),Table1[[#This Row],[Helper1]],"")</f>
        <v/>
      </c>
      <c r="H1151" s="57" t="str">
        <f>IFERROR(SMALL($G$2:$G$4870,ROWS($G$2:G1151)),"")</f>
        <v/>
      </c>
    </row>
    <row r="1152" spans="1:8" ht="15.75" customHeight="1" thickBot="1" x14ac:dyDescent="0.3">
      <c r="A1152" s="45" t="s">
        <v>525</v>
      </c>
      <c r="B1152" s="46" t="str">
        <f>Table1[[#This Row],[Series]]&amp;Table1[[#This Row],[Competency Name]]</f>
        <v>0665MEDICAL ASSESSMENT / DIAGNOSIS</v>
      </c>
      <c r="C1152" s="46" t="str">
        <f>IF(RIGHT(Table1[[#This Row],[Occupational Series]],5)="SECCM","SECCM",IF(OR(RIGHT(Table1[[#This Row],[Occupational Series]],1)="A",RIGHT(Table1[[#This Row],[Occupational Series]],1)="B",RIGHT(Table1[[#This Row],[Occupational Series]],1)="C"),"0301",RIGHT(Table1[[#This Row],[Occupational Series]],4)))</f>
        <v>0665</v>
      </c>
      <c r="D1152" s="45" t="s">
        <v>1534</v>
      </c>
      <c r="E1152" s="45" t="s">
        <v>1535</v>
      </c>
      <c r="F1152" s="57">
        <f>ROWS($F$2:F1152)</f>
        <v>1151</v>
      </c>
      <c r="G1152" s="57" t="str">
        <f>IF(ISNUMBER(SEARCH('Position Build'!$N$6,Table1[[#This Row],[Series]])),Table1[[#This Row],[Helper1]],"")</f>
        <v/>
      </c>
      <c r="H1152" s="57" t="str">
        <f>IFERROR(SMALL($G$2:$G$4870,ROWS($G$2:G1152)),"")</f>
        <v/>
      </c>
    </row>
    <row r="1153" spans="1:8" ht="51.75" thickBot="1" x14ac:dyDescent="0.3">
      <c r="A1153" s="50" t="s">
        <v>525</v>
      </c>
      <c r="B1153" s="46" t="str">
        <f>Table1[[#This Row],[Series]]&amp;Table1[[#This Row],[Competency Name]]</f>
        <v>0665ANALYTICAL INSTRUMENTATION</v>
      </c>
      <c r="C1153" s="46" t="str">
        <f>IF(RIGHT(Table1[[#This Row],[Occupational Series]],5)="SECCM","SECCM",IF(OR(RIGHT(Table1[[#This Row],[Occupational Series]],1)="A",RIGHT(Table1[[#This Row],[Occupational Series]],1)="B",RIGHT(Table1[[#This Row],[Occupational Series]],1)="C"),"0301",RIGHT(Table1[[#This Row],[Occupational Series]],4)))</f>
        <v>0665</v>
      </c>
      <c r="D1153" s="50" t="s">
        <v>1600</v>
      </c>
      <c r="E1153" s="51" t="s">
        <v>1601</v>
      </c>
      <c r="F1153" s="57">
        <f>ROWS($F$2:F1153)</f>
        <v>1152</v>
      </c>
      <c r="G1153" s="57" t="str">
        <f>IF(ISNUMBER(SEARCH('Position Build'!$N$6,Table1[[#This Row],[Series]])),Table1[[#This Row],[Helper1]],"")</f>
        <v/>
      </c>
      <c r="H1153" s="57" t="str">
        <f>IFERROR(SMALL($G$2:$G$4870,ROWS($G$2:G1153)),"")</f>
        <v/>
      </c>
    </row>
    <row r="1154" spans="1:8" ht="15.75" customHeight="1" thickBot="1" x14ac:dyDescent="0.3">
      <c r="A1154" s="45" t="s">
        <v>525</v>
      </c>
      <c r="B1154" s="46" t="str">
        <f>Table1[[#This Row],[Series]]&amp;Table1[[#This Row],[Competency Name]]</f>
        <v>0665REHABILITATIVE PROGRAMS</v>
      </c>
      <c r="C1154" s="46" t="str">
        <f>IF(RIGHT(Table1[[#This Row],[Occupational Series]],5)="SECCM","SECCM",IF(OR(RIGHT(Table1[[#This Row],[Occupational Series]],1)="A",RIGHT(Table1[[#This Row],[Occupational Series]],1)="B",RIGHT(Table1[[#This Row],[Occupational Series]],1)="C"),"0301",RIGHT(Table1[[#This Row],[Occupational Series]],4)))</f>
        <v>0665</v>
      </c>
      <c r="D1154" s="45" t="s">
        <v>1785</v>
      </c>
      <c r="E1154" s="45" t="s">
        <v>1786</v>
      </c>
      <c r="F1154" s="57">
        <f>ROWS($F$2:F1154)</f>
        <v>1153</v>
      </c>
      <c r="G1154" s="57" t="str">
        <f>IF(ISNUMBER(SEARCH('Position Build'!$N$6,Table1[[#This Row],[Series]])),Table1[[#This Row],[Helper1]],"")</f>
        <v/>
      </c>
      <c r="H1154" s="57" t="str">
        <f>IFERROR(SMALL($G$2:$G$4870,ROWS($G$2:G1154)),"")</f>
        <v/>
      </c>
    </row>
    <row r="1155" spans="1:8" ht="51.75" thickBot="1" x14ac:dyDescent="0.3">
      <c r="A1155" s="50" t="s">
        <v>1883</v>
      </c>
      <c r="B1155" s="46" t="str">
        <f>Table1[[#This Row],[Series]]&amp;Table1[[#This Row],[Competency Name]]</f>
        <v>0667PROSTHESES</v>
      </c>
      <c r="C1155" s="46" t="str">
        <f>IF(RIGHT(Table1[[#This Row],[Occupational Series]],5)="SECCM","SECCM",IF(OR(RIGHT(Table1[[#This Row],[Occupational Series]],1)="A",RIGHT(Table1[[#This Row],[Occupational Series]],1)="B",RIGHT(Table1[[#This Row],[Occupational Series]],1)="C"),"0301",RIGHT(Table1[[#This Row],[Occupational Series]],4)))</f>
        <v>0667</v>
      </c>
      <c r="D1155" s="50" t="s">
        <v>1884</v>
      </c>
      <c r="E1155" s="51" t="s">
        <v>1885</v>
      </c>
      <c r="F1155" s="57">
        <f>ROWS($F$2:F1155)</f>
        <v>1154</v>
      </c>
      <c r="G1155" s="57" t="str">
        <f>IF(ISNUMBER(SEARCH('Position Build'!$N$6,Table1[[#This Row],[Series]])),Table1[[#This Row],[Helper1]],"")</f>
        <v/>
      </c>
      <c r="H1155" s="57" t="str">
        <f>IFERROR(SMALL($G$2:$G$4870,ROWS($G$2:G1155)),"")</f>
        <v/>
      </c>
    </row>
    <row r="1156" spans="1:8" ht="15.75" customHeight="1" thickBot="1" x14ac:dyDescent="0.3">
      <c r="A1156" s="50" t="s">
        <v>463</v>
      </c>
      <c r="B1156" s="46" t="str">
        <f>Table1[[#This Row],[Series]]&amp;Table1[[#This Row],[Competency Name]]</f>
        <v>0669COMPUTER LITERACY</v>
      </c>
      <c r="C1156" s="46" t="str">
        <f>IF(RIGHT(Table1[[#This Row],[Occupational Series]],5)="SECCM","SECCM",IF(OR(RIGHT(Table1[[#This Row],[Occupational Series]],1)="A",RIGHT(Table1[[#This Row],[Occupational Series]],1)="B",RIGHT(Table1[[#This Row],[Occupational Series]],1)="C"),"0301",RIGHT(Table1[[#This Row],[Occupational Series]],4)))</f>
        <v>0669</v>
      </c>
      <c r="D1156" s="50" t="s">
        <v>456</v>
      </c>
      <c r="E1156" s="51" t="s">
        <v>457</v>
      </c>
      <c r="F1156" s="57">
        <f>ROWS($F$2:F1156)</f>
        <v>1155</v>
      </c>
      <c r="G1156" s="57" t="str">
        <f>IF(ISNUMBER(SEARCH('Position Build'!$N$6,Table1[[#This Row],[Series]])),Table1[[#This Row],[Helper1]],"")</f>
        <v/>
      </c>
      <c r="H1156" s="57" t="str">
        <f>IFERROR(SMALL($G$2:$G$4870,ROWS($G$2:G1156)),"")</f>
        <v/>
      </c>
    </row>
    <row r="1157" spans="1:8" ht="39" thickBot="1" x14ac:dyDescent="0.3">
      <c r="A1157" s="50" t="s">
        <v>463</v>
      </c>
      <c r="B1157" s="46" t="str">
        <f>Table1[[#This Row],[Series]]&amp;Table1[[#This Row],[Competency Name]]</f>
        <v>0669WRITTEN COMMUNICATION</v>
      </c>
      <c r="C1157" s="46" t="str">
        <f>IF(RIGHT(Table1[[#This Row],[Occupational Series]],5)="SECCM","SECCM",IF(OR(RIGHT(Table1[[#This Row],[Occupational Series]],1)="A",RIGHT(Table1[[#This Row],[Occupational Series]],1)="B",RIGHT(Table1[[#This Row],[Occupational Series]],1)="C"),"0301",RIGHT(Table1[[#This Row],[Occupational Series]],4)))</f>
        <v>0669</v>
      </c>
      <c r="D1157" s="50" t="s">
        <v>507</v>
      </c>
      <c r="E1157" s="51" t="s">
        <v>508</v>
      </c>
      <c r="F1157" s="57">
        <f>ROWS($F$2:F1157)</f>
        <v>1156</v>
      </c>
      <c r="G1157" s="57" t="str">
        <f>IF(ISNUMBER(SEARCH('Position Build'!$N$6,Table1[[#This Row],[Series]])),Table1[[#This Row],[Helper1]],"")</f>
        <v/>
      </c>
      <c r="H1157" s="57" t="str">
        <f>IFERROR(SMALL($G$2:$G$4870,ROWS($G$2:G1157)),"")</f>
        <v/>
      </c>
    </row>
    <row r="1158" spans="1:8" ht="15.75" customHeight="1" thickBot="1" x14ac:dyDescent="0.3">
      <c r="A1158" s="50" t="s">
        <v>463</v>
      </c>
      <c r="B1158" s="46" t="str">
        <f>Table1[[#This Row],[Series]]&amp;Table1[[#This Row],[Competency Name]]</f>
        <v>0669ORAL COMMUNICATION</v>
      </c>
      <c r="C1158" s="46" t="str">
        <f>IF(RIGHT(Table1[[#This Row],[Occupational Series]],5)="SECCM","SECCM",IF(OR(RIGHT(Table1[[#This Row],[Occupational Series]],1)="A",RIGHT(Table1[[#This Row],[Occupational Series]],1)="B",RIGHT(Table1[[#This Row],[Occupational Series]],1)="C"),"0301",RIGHT(Table1[[#This Row],[Occupational Series]],4)))</f>
        <v>0669</v>
      </c>
      <c r="D1158" s="50" t="s">
        <v>537</v>
      </c>
      <c r="E1158" s="51" t="s">
        <v>538</v>
      </c>
      <c r="F1158" s="57">
        <f>ROWS($F$2:F1158)</f>
        <v>1157</v>
      </c>
      <c r="G1158" s="57" t="str">
        <f>IF(ISNUMBER(SEARCH('Position Build'!$N$6,Table1[[#This Row],[Series]])),Table1[[#This Row],[Helper1]],"")</f>
        <v/>
      </c>
      <c r="H1158" s="57" t="str">
        <f>IFERROR(SMALL($G$2:$G$4870,ROWS($G$2:G1158)),"")</f>
        <v/>
      </c>
    </row>
    <row r="1159" spans="1:8" ht="39" thickBot="1" x14ac:dyDescent="0.3">
      <c r="A1159" s="50" t="s">
        <v>463</v>
      </c>
      <c r="B1159" s="46" t="str">
        <f>Table1[[#This Row],[Series]]&amp;Table1[[#This Row],[Competency Name]]</f>
        <v>0669DEVELOPING OTHERS</v>
      </c>
      <c r="C1159" s="46" t="str">
        <f>IF(RIGHT(Table1[[#This Row],[Occupational Series]],5)="SECCM","SECCM",IF(OR(RIGHT(Table1[[#This Row],[Occupational Series]],1)="A",RIGHT(Table1[[#This Row],[Occupational Series]],1)="B",RIGHT(Table1[[#This Row],[Occupational Series]],1)="C"),"0301",RIGHT(Table1[[#This Row],[Occupational Series]],4)))</f>
        <v>0669</v>
      </c>
      <c r="D1159" s="50" t="s">
        <v>585</v>
      </c>
      <c r="E1159" s="51" t="s">
        <v>586</v>
      </c>
      <c r="F1159" s="57">
        <f>ROWS($F$2:F1159)</f>
        <v>1158</v>
      </c>
      <c r="G1159" s="57" t="str">
        <f>IF(ISNUMBER(SEARCH('Position Build'!$N$6,Table1[[#This Row],[Series]])),Table1[[#This Row],[Helper1]],"")</f>
        <v/>
      </c>
      <c r="H1159" s="57" t="str">
        <f>IFERROR(SMALL($G$2:$G$4870,ROWS($G$2:G1159)),"")</f>
        <v/>
      </c>
    </row>
    <row r="1160" spans="1:8" ht="15.75" customHeight="1" thickBot="1" x14ac:dyDescent="0.3">
      <c r="A1160" s="50" t="s">
        <v>463</v>
      </c>
      <c r="B1160" s="46" t="str">
        <f>Table1[[#This Row],[Series]]&amp;Table1[[#This Row],[Competency Name]]</f>
        <v>0669PROBLEM SOLVING</v>
      </c>
      <c r="C1160" s="46" t="str">
        <f>IF(RIGHT(Table1[[#This Row],[Occupational Series]],5)="SECCM","SECCM",IF(OR(RIGHT(Table1[[#This Row],[Occupational Series]],1)="A",RIGHT(Table1[[#This Row],[Occupational Series]],1)="B",RIGHT(Table1[[#This Row],[Occupational Series]],1)="C"),"0301",RIGHT(Table1[[#This Row],[Occupational Series]],4)))</f>
        <v>0669</v>
      </c>
      <c r="D1160" s="50" t="s">
        <v>596</v>
      </c>
      <c r="E1160" s="51" t="s">
        <v>597</v>
      </c>
      <c r="F1160" s="57">
        <f>ROWS($F$2:F1160)</f>
        <v>1159</v>
      </c>
      <c r="G1160" s="57" t="str">
        <f>IF(ISNUMBER(SEARCH('Position Build'!$N$6,Table1[[#This Row],[Series]])),Table1[[#This Row],[Helper1]],"")</f>
        <v/>
      </c>
      <c r="H1160" s="57" t="str">
        <f>IFERROR(SMALL($G$2:$G$4870,ROWS($G$2:G1160)),"")</f>
        <v/>
      </c>
    </row>
    <row r="1161" spans="1:8" ht="15.75" thickBot="1" x14ac:dyDescent="0.3">
      <c r="A1161" s="45" t="s">
        <v>463</v>
      </c>
      <c r="B1161" s="46" t="str">
        <f>Table1[[#This Row],[Series]]&amp;Table1[[#This Row],[Competency Name]]</f>
        <v>0669HEALTH RECORDS MANAGEMENT</v>
      </c>
      <c r="C1161" s="46" t="str">
        <f>IF(RIGHT(Table1[[#This Row],[Occupational Series]],5)="SECCM","SECCM",IF(OR(RIGHT(Table1[[#This Row],[Occupational Series]],1)="A",RIGHT(Table1[[#This Row],[Occupational Series]],1)="B",RIGHT(Table1[[#This Row],[Occupational Series]],1)="C"),"0301",RIGHT(Table1[[#This Row],[Occupational Series]],4)))</f>
        <v>0669</v>
      </c>
      <c r="D1161" s="45" t="s">
        <v>1444</v>
      </c>
      <c r="E1161" s="45" t="s">
        <v>1445</v>
      </c>
      <c r="F1161" s="57">
        <f>ROWS($F$2:F1161)</f>
        <v>1160</v>
      </c>
      <c r="G1161" s="57" t="str">
        <f>IF(ISNUMBER(SEARCH('Position Build'!$N$6,Table1[[#This Row],[Series]])),Table1[[#This Row],[Helper1]],"")</f>
        <v/>
      </c>
      <c r="H1161" s="57" t="str">
        <f>IFERROR(SMALL($G$2:$G$4870,ROWS($G$2:G1161)),"")</f>
        <v/>
      </c>
    </row>
    <row r="1162" spans="1:8" ht="15.75" customHeight="1" thickBot="1" x14ac:dyDescent="0.3">
      <c r="A1162" s="50" t="s">
        <v>289</v>
      </c>
      <c r="B1162" s="46" t="str">
        <f>Table1[[#This Row],[Series]]&amp;Table1[[#This Row],[Competency Name]]</f>
        <v>0670INFLUENCING/NEGOTIATING</v>
      </c>
      <c r="C1162" s="46" t="str">
        <f>IF(RIGHT(Table1[[#This Row],[Occupational Series]],5)="SECCM","SECCM",IF(OR(RIGHT(Table1[[#This Row],[Occupational Series]],1)="A",RIGHT(Table1[[#This Row],[Occupational Series]],1)="B",RIGHT(Table1[[#This Row],[Occupational Series]],1)="C"),"0301",RIGHT(Table1[[#This Row],[Occupational Series]],4)))</f>
        <v>0670</v>
      </c>
      <c r="D1162" s="50" t="s">
        <v>267</v>
      </c>
      <c r="E1162" s="51" t="s">
        <v>268</v>
      </c>
      <c r="F1162" s="57">
        <f>ROWS($F$2:F1162)</f>
        <v>1161</v>
      </c>
      <c r="G1162" s="57" t="str">
        <f>IF(ISNUMBER(SEARCH('Position Build'!$N$6,Table1[[#This Row],[Series]])),Table1[[#This Row],[Helper1]],"")</f>
        <v/>
      </c>
      <c r="H1162" s="57" t="str">
        <f>IFERROR(SMALL($G$2:$G$4870,ROWS($G$2:G1162)),"")</f>
        <v/>
      </c>
    </row>
    <row r="1163" spans="1:8" ht="51.75" thickBot="1" x14ac:dyDescent="0.3">
      <c r="A1163" s="50" t="s">
        <v>289</v>
      </c>
      <c r="B1163" s="46" t="str">
        <f>Table1[[#This Row],[Series]]&amp;Table1[[#This Row],[Competency Name]]</f>
        <v>0670FINANCIAL MANAGEMENT</v>
      </c>
      <c r="C1163" s="46" t="str">
        <f>IF(RIGHT(Table1[[#This Row],[Occupational Series]],5)="SECCM","SECCM",IF(OR(RIGHT(Table1[[#This Row],[Occupational Series]],1)="A",RIGHT(Table1[[#This Row],[Occupational Series]],1)="B",RIGHT(Table1[[#This Row],[Occupational Series]],1)="C"),"0301",RIGHT(Table1[[#This Row],[Occupational Series]],4)))</f>
        <v>0670</v>
      </c>
      <c r="D1163" s="50" t="s">
        <v>438</v>
      </c>
      <c r="E1163" s="51" t="s">
        <v>439</v>
      </c>
      <c r="F1163" s="57">
        <f>ROWS($F$2:F1163)</f>
        <v>1162</v>
      </c>
      <c r="G1163" s="57" t="str">
        <f>IF(ISNUMBER(SEARCH('Position Build'!$N$6,Table1[[#This Row],[Series]])),Table1[[#This Row],[Helper1]],"")</f>
        <v/>
      </c>
      <c r="H1163" s="57" t="str">
        <f>IFERROR(SMALL($G$2:$G$4870,ROWS($G$2:G1163)),"")</f>
        <v/>
      </c>
    </row>
    <row r="1164" spans="1:8" ht="15.75" customHeight="1" thickBot="1" x14ac:dyDescent="0.3">
      <c r="A1164" s="45" t="s">
        <v>289</v>
      </c>
      <c r="B1164" s="46" t="str">
        <f>Table1[[#This Row],[Series]]&amp;Table1[[#This Row],[Competency Name]]</f>
        <v>0670PARTNERING</v>
      </c>
      <c r="C1164" s="46" t="str">
        <f>IF(RIGHT(Table1[[#This Row],[Occupational Series]],5)="SECCM","SECCM",IF(OR(RIGHT(Table1[[#This Row],[Occupational Series]],1)="A",RIGHT(Table1[[#This Row],[Occupational Series]],1)="B",RIGHT(Table1[[#This Row],[Occupational Series]],1)="C"),"0301",RIGHT(Table1[[#This Row],[Occupational Series]],4)))</f>
        <v>0670</v>
      </c>
      <c r="D1164" s="45" t="s">
        <v>491</v>
      </c>
      <c r="E1164" s="45" t="s">
        <v>492</v>
      </c>
      <c r="F1164" s="57">
        <f>ROWS($F$2:F1164)</f>
        <v>1163</v>
      </c>
      <c r="G1164" s="57" t="str">
        <f>IF(ISNUMBER(SEARCH('Position Build'!$N$6,Table1[[#This Row],[Series]])),Table1[[#This Row],[Helper1]],"")</f>
        <v/>
      </c>
      <c r="H1164" s="57" t="str">
        <f>IFERROR(SMALL($G$2:$G$4870,ROWS($G$2:G1164)),"")</f>
        <v/>
      </c>
    </row>
    <row r="1165" spans="1:8" ht="39" thickBot="1" x14ac:dyDescent="0.3">
      <c r="A1165" s="50" t="s">
        <v>289</v>
      </c>
      <c r="B1165" s="46" t="str">
        <f>Table1[[#This Row],[Series]]&amp;Table1[[#This Row],[Competency Name]]</f>
        <v>0670WRITTEN COMMUNICATION</v>
      </c>
      <c r="C1165" s="46" t="str">
        <f>IF(RIGHT(Table1[[#This Row],[Occupational Series]],5)="SECCM","SECCM",IF(OR(RIGHT(Table1[[#This Row],[Occupational Series]],1)="A",RIGHT(Table1[[#This Row],[Occupational Series]],1)="B",RIGHT(Table1[[#This Row],[Occupational Series]],1)="C"),"0301",RIGHT(Table1[[#This Row],[Occupational Series]],4)))</f>
        <v>0670</v>
      </c>
      <c r="D1165" s="50" t="s">
        <v>507</v>
      </c>
      <c r="E1165" s="51" t="s">
        <v>508</v>
      </c>
      <c r="F1165" s="57">
        <f>ROWS($F$2:F1165)</f>
        <v>1164</v>
      </c>
      <c r="G1165" s="57" t="str">
        <f>IF(ISNUMBER(SEARCH('Position Build'!$N$6,Table1[[#This Row],[Series]])),Table1[[#This Row],[Helper1]],"")</f>
        <v/>
      </c>
      <c r="H1165" s="57" t="str">
        <f>IFERROR(SMALL($G$2:$G$4870,ROWS($G$2:G1165)),"")</f>
        <v/>
      </c>
    </row>
    <row r="1166" spans="1:8" ht="15.75" customHeight="1" thickBot="1" x14ac:dyDescent="0.3">
      <c r="A1166" s="50" t="s">
        <v>289</v>
      </c>
      <c r="B1166" s="46" t="str">
        <f>Table1[[#This Row],[Series]]&amp;Table1[[#This Row],[Competency Name]]</f>
        <v>0670ORAL COMMUNICATION</v>
      </c>
      <c r="C1166" s="46" t="str">
        <f>IF(RIGHT(Table1[[#This Row],[Occupational Series]],5)="SECCM","SECCM",IF(OR(RIGHT(Table1[[#This Row],[Occupational Series]],1)="A",RIGHT(Table1[[#This Row],[Occupational Series]],1)="B",RIGHT(Table1[[#This Row],[Occupational Series]],1)="C"),"0301",RIGHT(Table1[[#This Row],[Occupational Series]],4)))</f>
        <v>0670</v>
      </c>
      <c r="D1166" s="50" t="s">
        <v>537</v>
      </c>
      <c r="E1166" s="51" t="s">
        <v>538</v>
      </c>
      <c r="F1166" s="57">
        <f>ROWS($F$2:F1166)</f>
        <v>1165</v>
      </c>
      <c r="G1166" s="57" t="str">
        <f>IF(ISNUMBER(SEARCH('Position Build'!$N$6,Table1[[#This Row],[Series]])),Table1[[#This Row],[Helper1]],"")</f>
        <v/>
      </c>
      <c r="H1166" s="57" t="str">
        <f>IFERROR(SMALL($G$2:$G$4870,ROWS($G$2:G1166)),"")</f>
        <v/>
      </c>
    </row>
    <row r="1167" spans="1:8" ht="39" thickBot="1" x14ac:dyDescent="0.3">
      <c r="A1167" s="50" t="s">
        <v>289</v>
      </c>
      <c r="B1167" s="46" t="str">
        <f>Table1[[#This Row],[Series]]&amp;Table1[[#This Row],[Competency Name]]</f>
        <v>0670MANAGING HUMAN RESOURCES</v>
      </c>
      <c r="C1167" s="46" t="str">
        <f>IF(RIGHT(Table1[[#This Row],[Occupational Series]],5)="SECCM","SECCM",IF(OR(RIGHT(Table1[[#This Row],[Occupational Series]],1)="A",RIGHT(Table1[[#This Row],[Occupational Series]],1)="B",RIGHT(Table1[[#This Row],[Occupational Series]],1)="C"),"0301",RIGHT(Table1[[#This Row],[Occupational Series]],4)))</f>
        <v>0670</v>
      </c>
      <c r="D1167" s="50" t="s">
        <v>590</v>
      </c>
      <c r="E1167" s="51" t="s">
        <v>591</v>
      </c>
      <c r="F1167" s="57">
        <f>ROWS($F$2:F1167)</f>
        <v>1166</v>
      </c>
      <c r="G1167" s="57" t="str">
        <f>IF(ISNUMBER(SEARCH('Position Build'!$N$6,Table1[[#This Row],[Series]])),Table1[[#This Row],[Helper1]],"")</f>
        <v/>
      </c>
      <c r="H1167" s="57" t="str">
        <f>IFERROR(SMALL($G$2:$G$4870,ROWS($G$2:G1167)),"")</f>
        <v/>
      </c>
    </row>
    <row r="1168" spans="1:8" ht="15.75" customHeight="1" thickBot="1" x14ac:dyDescent="0.3">
      <c r="A1168" s="50" t="s">
        <v>289</v>
      </c>
      <c r="B1168" s="46" t="str">
        <f>Table1[[#This Row],[Series]]&amp;Table1[[#This Row],[Competency Name]]</f>
        <v>0670PROBLEM SOLVING</v>
      </c>
      <c r="C1168" s="46" t="str">
        <f>IF(RIGHT(Table1[[#This Row],[Occupational Series]],5)="SECCM","SECCM",IF(OR(RIGHT(Table1[[#This Row],[Occupational Series]],1)="A",RIGHT(Table1[[#This Row],[Occupational Series]],1)="B",RIGHT(Table1[[#This Row],[Occupational Series]],1)="C"),"0301",RIGHT(Table1[[#This Row],[Occupational Series]],4)))</f>
        <v>0670</v>
      </c>
      <c r="D1168" s="50" t="s">
        <v>596</v>
      </c>
      <c r="E1168" s="51" t="s">
        <v>597</v>
      </c>
      <c r="F1168" s="57">
        <f>ROWS($F$2:F1168)</f>
        <v>1167</v>
      </c>
      <c r="G1168" s="57" t="str">
        <f>IF(ISNUMBER(SEARCH('Position Build'!$N$6,Table1[[#This Row],[Series]])),Table1[[#This Row],[Helper1]],"")</f>
        <v/>
      </c>
      <c r="H1168" s="57" t="str">
        <f>IFERROR(SMALL($G$2:$G$4870,ROWS($G$2:G1168)),"")</f>
        <v/>
      </c>
    </row>
    <row r="1169" spans="1:8" ht="15.75" thickBot="1" x14ac:dyDescent="0.3">
      <c r="A1169" s="45" t="s">
        <v>289</v>
      </c>
      <c r="B1169" s="46" t="str">
        <f>Table1[[#This Row],[Series]]&amp;Table1[[#This Row],[Competency Name]]</f>
        <v>0670RULEMAKING AND REGULATION</v>
      </c>
      <c r="C1169" s="46" t="str">
        <f>IF(RIGHT(Table1[[#This Row],[Occupational Series]],5)="SECCM","SECCM",IF(OR(RIGHT(Table1[[#This Row],[Occupational Series]],1)="A",RIGHT(Table1[[#This Row],[Occupational Series]],1)="B",RIGHT(Table1[[#This Row],[Occupational Series]],1)="C"),"0301",RIGHT(Table1[[#This Row],[Occupational Series]],4)))</f>
        <v>0670</v>
      </c>
      <c r="D1169" s="45" t="s">
        <v>958</v>
      </c>
      <c r="E1169" s="45" t="s">
        <v>959</v>
      </c>
      <c r="F1169" s="57">
        <f>ROWS($F$2:F1169)</f>
        <v>1168</v>
      </c>
      <c r="G1169" s="57" t="str">
        <f>IF(ISNUMBER(SEARCH('Position Build'!$N$6,Table1[[#This Row],[Series]])),Table1[[#This Row],[Helper1]],"")</f>
        <v/>
      </c>
      <c r="H1169" s="57" t="str">
        <f>IFERROR(SMALL($G$2:$G$4870,ROWS($G$2:G1169)),"")</f>
        <v/>
      </c>
    </row>
    <row r="1170" spans="1:8" ht="15.75" customHeight="1" thickBot="1" x14ac:dyDescent="0.3">
      <c r="A1170" s="50" t="s">
        <v>289</v>
      </c>
      <c r="B1170" s="46" t="str">
        <f>Table1[[#This Row],[Series]]&amp;Table1[[#This Row],[Competency Name]]</f>
        <v>0670DECISIVENESS</v>
      </c>
      <c r="C1170" s="46" t="str">
        <f>IF(RIGHT(Table1[[#This Row],[Occupational Series]],5)="SECCM","SECCM",IF(OR(RIGHT(Table1[[#This Row],[Occupational Series]],1)="A",RIGHT(Table1[[#This Row],[Occupational Series]],1)="B",RIGHT(Table1[[#This Row],[Occupational Series]],1)="C"),"0301",RIGHT(Table1[[#This Row],[Occupational Series]],4)))</f>
        <v>0670</v>
      </c>
      <c r="D1170" s="50" t="s">
        <v>1009</v>
      </c>
      <c r="E1170" s="51" t="s">
        <v>1010</v>
      </c>
      <c r="F1170" s="57">
        <f>ROWS($F$2:F1170)</f>
        <v>1169</v>
      </c>
      <c r="G1170" s="57" t="str">
        <f>IF(ISNUMBER(SEARCH('Position Build'!$N$6,Table1[[#This Row],[Series]])),Table1[[#This Row],[Helper1]],"")</f>
        <v/>
      </c>
      <c r="H1170" s="57" t="str">
        <f>IFERROR(SMALL($G$2:$G$4870,ROWS($G$2:G1170)),"")</f>
        <v/>
      </c>
    </row>
    <row r="1171" spans="1:8" ht="26.25" thickBot="1" x14ac:dyDescent="0.3">
      <c r="A1171" s="50" t="s">
        <v>473</v>
      </c>
      <c r="B1171" s="46" t="str">
        <f>Table1[[#This Row],[Series]]&amp;Table1[[#This Row],[Competency Name]]</f>
        <v>0671COMPUTER LITERACY</v>
      </c>
      <c r="C1171" s="46" t="str">
        <f>IF(RIGHT(Table1[[#This Row],[Occupational Series]],5)="SECCM","SECCM",IF(OR(RIGHT(Table1[[#This Row],[Occupational Series]],1)="A",RIGHT(Table1[[#This Row],[Occupational Series]],1)="B",RIGHT(Table1[[#This Row],[Occupational Series]],1)="C"),"0301",RIGHT(Table1[[#This Row],[Occupational Series]],4)))</f>
        <v>0671</v>
      </c>
      <c r="D1171" s="50" t="s">
        <v>456</v>
      </c>
      <c r="E1171" s="51" t="s">
        <v>457</v>
      </c>
      <c r="F1171" s="57">
        <f>ROWS($F$2:F1171)</f>
        <v>1170</v>
      </c>
      <c r="G1171" s="57" t="str">
        <f>IF(ISNUMBER(SEARCH('Position Build'!$N$6,Table1[[#This Row],[Series]])),Table1[[#This Row],[Helper1]],"")</f>
        <v/>
      </c>
      <c r="H1171" s="57" t="str">
        <f>IFERROR(SMALL($G$2:$G$4870,ROWS($G$2:G1171)),"")</f>
        <v/>
      </c>
    </row>
    <row r="1172" spans="1:8" ht="15.75" customHeight="1" thickBot="1" x14ac:dyDescent="0.3">
      <c r="A1172" s="45" t="s">
        <v>473</v>
      </c>
      <c r="B1172" s="46" t="str">
        <f>Table1[[#This Row],[Series]]&amp;Table1[[#This Row],[Competency Name]]</f>
        <v>0671PARTNERING</v>
      </c>
      <c r="C1172" s="46" t="str">
        <f>IF(RIGHT(Table1[[#This Row],[Occupational Series]],5)="SECCM","SECCM",IF(OR(RIGHT(Table1[[#This Row],[Occupational Series]],1)="A",RIGHT(Table1[[#This Row],[Occupational Series]],1)="B",RIGHT(Table1[[#This Row],[Occupational Series]],1)="C"),"0301",RIGHT(Table1[[#This Row],[Occupational Series]],4)))</f>
        <v>0671</v>
      </c>
      <c r="D1172" s="45" t="s">
        <v>491</v>
      </c>
      <c r="E1172" s="45" t="s">
        <v>492</v>
      </c>
      <c r="F1172" s="57">
        <f>ROWS($F$2:F1172)</f>
        <v>1171</v>
      </c>
      <c r="G1172" s="57" t="str">
        <f>IF(ISNUMBER(SEARCH('Position Build'!$N$6,Table1[[#This Row],[Series]])),Table1[[#This Row],[Helper1]],"")</f>
        <v/>
      </c>
      <c r="H1172" s="57" t="str">
        <f>IFERROR(SMALL($G$2:$G$4870,ROWS($G$2:G1172)),"")</f>
        <v/>
      </c>
    </row>
    <row r="1173" spans="1:8" ht="39" thickBot="1" x14ac:dyDescent="0.3">
      <c r="A1173" s="50" t="s">
        <v>473</v>
      </c>
      <c r="B1173" s="46" t="str">
        <f>Table1[[#This Row],[Series]]&amp;Table1[[#This Row],[Competency Name]]</f>
        <v>0671WRITTEN COMMUNICATION</v>
      </c>
      <c r="C1173" s="46" t="str">
        <f>IF(RIGHT(Table1[[#This Row],[Occupational Series]],5)="SECCM","SECCM",IF(OR(RIGHT(Table1[[#This Row],[Occupational Series]],1)="A",RIGHT(Table1[[#This Row],[Occupational Series]],1)="B",RIGHT(Table1[[#This Row],[Occupational Series]],1)="C"),"0301",RIGHT(Table1[[#This Row],[Occupational Series]],4)))</f>
        <v>0671</v>
      </c>
      <c r="D1173" s="50" t="s">
        <v>507</v>
      </c>
      <c r="E1173" s="51" t="s">
        <v>508</v>
      </c>
      <c r="F1173" s="57">
        <f>ROWS($F$2:F1173)</f>
        <v>1172</v>
      </c>
      <c r="G1173" s="57" t="str">
        <f>IF(ISNUMBER(SEARCH('Position Build'!$N$6,Table1[[#This Row],[Series]])),Table1[[#This Row],[Helper1]],"")</f>
        <v/>
      </c>
      <c r="H1173" s="57" t="str">
        <f>IFERROR(SMALL($G$2:$G$4870,ROWS($G$2:G1173)),"")</f>
        <v/>
      </c>
    </row>
    <row r="1174" spans="1:8" ht="15.75" customHeight="1" thickBot="1" x14ac:dyDescent="0.3">
      <c r="A1174" s="50" t="s">
        <v>473</v>
      </c>
      <c r="B1174" s="46" t="str">
        <f>Table1[[#This Row],[Series]]&amp;Table1[[#This Row],[Competency Name]]</f>
        <v>0671ORAL COMMUNICATION</v>
      </c>
      <c r="C1174" s="46" t="str">
        <f>IF(RIGHT(Table1[[#This Row],[Occupational Series]],5)="SECCM","SECCM",IF(OR(RIGHT(Table1[[#This Row],[Occupational Series]],1)="A",RIGHT(Table1[[#This Row],[Occupational Series]],1)="B",RIGHT(Table1[[#This Row],[Occupational Series]],1)="C"),"0301",RIGHT(Table1[[#This Row],[Occupational Series]],4)))</f>
        <v>0671</v>
      </c>
      <c r="D1174" s="50" t="s">
        <v>537</v>
      </c>
      <c r="E1174" s="51" t="s">
        <v>538</v>
      </c>
      <c r="F1174" s="57">
        <f>ROWS($F$2:F1174)</f>
        <v>1173</v>
      </c>
      <c r="G1174" s="57" t="str">
        <f>IF(ISNUMBER(SEARCH('Position Build'!$N$6,Table1[[#This Row],[Series]])),Table1[[#This Row],[Helper1]],"")</f>
        <v/>
      </c>
      <c r="H1174" s="57" t="str">
        <f>IFERROR(SMALL($G$2:$G$4870,ROWS($G$2:G1174)),"")</f>
        <v/>
      </c>
    </row>
    <row r="1175" spans="1:8" ht="15.75" thickBot="1" x14ac:dyDescent="0.3">
      <c r="A1175" s="45" t="s">
        <v>473</v>
      </c>
      <c r="B1175" s="46" t="str">
        <f>Table1[[#This Row],[Series]]&amp;Table1[[#This Row],[Competency Name]]</f>
        <v>0671ADMINISTRATION AND MANAGEMENT</v>
      </c>
      <c r="C1175" s="46" t="str">
        <f>IF(RIGHT(Table1[[#This Row],[Occupational Series]],5)="SECCM","SECCM",IF(OR(RIGHT(Table1[[#This Row],[Occupational Series]],1)="A",RIGHT(Table1[[#This Row],[Occupational Series]],1)="B",RIGHT(Table1[[#This Row],[Occupational Series]],1)="C"),"0301",RIGHT(Table1[[#This Row],[Occupational Series]],4)))</f>
        <v>0671</v>
      </c>
      <c r="D1175" s="45" t="s">
        <v>560</v>
      </c>
      <c r="E1175" s="45" t="s">
        <v>561</v>
      </c>
      <c r="F1175" s="57">
        <f>ROWS($F$2:F1175)</f>
        <v>1174</v>
      </c>
      <c r="G1175" s="57" t="str">
        <f>IF(ISNUMBER(SEARCH('Position Build'!$N$6,Table1[[#This Row],[Series]])),Table1[[#This Row],[Helper1]],"")</f>
        <v/>
      </c>
      <c r="H1175" s="57" t="str">
        <f>IFERROR(SMALL($G$2:$G$4870,ROWS($G$2:G1175)),"")</f>
        <v/>
      </c>
    </row>
    <row r="1176" spans="1:8" ht="15.75" customHeight="1" thickBot="1" x14ac:dyDescent="0.3">
      <c r="A1176" s="45" t="s">
        <v>473</v>
      </c>
      <c r="B1176" s="46" t="str">
        <f>Table1[[#This Row],[Series]]&amp;Table1[[#This Row],[Competency Name]]</f>
        <v>0671CONTRACTING/PROCUREMENT</v>
      </c>
      <c r="C1176" s="46" t="str">
        <f>IF(RIGHT(Table1[[#This Row],[Occupational Series]],5)="SECCM","SECCM",IF(OR(RIGHT(Table1[[#This Row],[Occupational Series]],1)="A",RIGHT(Table1[[#This Row],[Occupational Series]],1)="B",RIGHT(Table1[[#This Row],[Occupational Series]],1)="C"),"0301",RIGHT(Table1[[#This Row],[Occupational Series]],4)))</f>
        <v>0671</v>
      </c>
      <c r="D1176" s="45" t="s">
        <v>563</v>
      </c>
      <c r="E1176" s="45" t="s">
        <v>564</v>
      </c>
      <c r="F1176" s="57">
        <f>ROWS($F$2:F1176)</f>
        <v>1175</v>
      </c>
      <c r="G1176" s="57" t="str">
        <f>IF(ISNUMBER(SEARCH('Position Build'!$N$6,Table1[[#This Row],[Series]])),Table1[[#This Row],[Helper1]],"")</f>
        <v/>
      </c>
      <c r="H1176" s="57" t="str">
        <f>IFERROR(SMALL($G$2:$G$4870,ROWS($G$2:G1176)),"")</f>
        <v/>
      </c>
    </row>
    <row r="1177" spans="1:8" ht="39" thickBot="1" x14ac:dyDescent="0.3">
      <c r="A1177" s="50" t="s">
        <v>473</v>
      </c>
      <c r="B1177" s="46" t="str">
        <f>Table1[[#This Row],[Series]]&amp;Table1[[#This Row],[Competency Name]]</f>
        <v>0671RESOURCE MANAGEMENT</v>
      </c>
      <c r="C1177" s="46" t="str">
        <f>IF(RIGHT(Table1[[#This Row],[Occupational Series]],5)="SECCM","SECCM",IF(OR(RIGHT(Table1[[#This Row],[Occupational Series]],1)="A",RIGHT(Table1[[#This Row],[Occupational Series]],1)="B",RIGHT(Table1[[#This Row],[Occupational Series]],1)="C"),"0301",RIGHT(Table1[[#This Row],[Occupational Series]],4)))</f>
        <v>0671</v>
      </c>
      <c r="D1177" s="50" t="s">
        <v>573</v>
      </c>
      <c r="E1177" s="51" t="s">
        <v>574</v>
      </c>
      <c r="F1177" s="57">
        <f>ROWS($F$2:F1177)</f>
        <v>1176</v>
      </c>
      <c r="G1177" s="57" t="str">
        <f>IF(ISNUMBER(SEARCH('Position Build'!$N$6,Table1[[#This Row],[Series]])),Table1[[#This Row],[Helper1]],"")</f>
        <v/>
      </c>
      <c r="H1177" s="57" t="str">
        <f>IFERROR(SMALL($G$2:$G$4870,ROWS($G$2:G1177)),"")</f>
        <v/>
      </c>
    </row>
    <row r="1178" spans="1:8" ht="15.75" customHeight="1" thickBot="1" x14ac:dyDescent="0.3">
      <c r="A1178" s="50" t="s">
        <v>473</v>
      </c>
      <c r="B1178" s="46" t="str">
        <f>Table1[[#This Row],[Series]]&amp;Table1[[#This Row],[Competency Name]]</f>
        <v>0671DEVELOPING OTHERS</v>
      </c>
      <c r="C1178" s="46" t="str">
        <f>IF(RIGHT(Table1[[#This Row],[Occupational Series]],5)="SECCM","SECCM",IF(OR(RIGHT(Table1[[#This Row],[Occupational Series]],1)="A",RIGHT(Table1[[#This Row],[Occupational Series]],1)="B",RIGHT(Table1[[#This Row],[Occupational Series]],1)="C"),"0301",RIGHT(Table1[[#This Row],[Occupational Series]],4)))</f>
        <v>0671</v>
      </c>
      <c r="D1178" s="50" t="s">
        <v>585</v>
      </c>
      <c r="E1178" s="51" t="s">
        <v>586</v>
      </c>
      <c r="F1178" s="57">
        <f>ROWS($F$2:F1178)</f>
        <v>1177</v>
      </c>
      <c r="G1178" s="57" t="str">
        <f>IF(ISNUMBER(SEARCH('Position Build'!$N$6,Table1[[#This Row],[Series]])),Table1[[#This Row],[Helper1]],"")</f>
        <v/>
      </c>
      <c r="H1178" s="57" t="str">
        <f>IFERROR(SMALL($G$2:$G$4870,ROWS($G$2:G1178)),"")</f>
        <v/>
      </c>
    </row>
    <row r="1179" spans="1:8" ht="39" thickBot="1" x14ac:dyDescent="0.3">
      <c r="A1179" s="50" t="s">
        <v>473</v>
      </c>
      <c r="B1179" s="46" t="str">
        <f>Table1[[#This Row],[Series]]&amp;Table1[[#This Row],[Competency Name]]</f>
        <v>0671MANAGING HUMAN RESOURCES</v>
      </c>
      <c r="C1179" s="46" t="str">
        <f>IF(RIGHT(Table1[[#This Row],[Occupational Series]],5)="SECCM","SECCM",IF(OR(RIGHT(Table1[[#This Row],[Occupational Series]],1)="A",RIGHT(Table1[[#This Row],[Occupational Series]],1)="B",RIGHT(Table1[[#This Row],[Occupational Series]],1)="C"),"0301",RIGHT(Table1[[#This Row],[Occupational Series]],4)))</f>
        <v>0671</v>
      </c>
      <c r="D1179" s="50" t="s">
        <v>590</v>
      </c>
      <c r="E1179" s="51" t="s">
        <v>591</v>
      </c>
      <c r="F1179" s="57">
        <f>ROWS($F$2:F1179)</f>
        <v>1178</v>
      </c>
      <c r="G1179" s="57" t="str">
        <f>IF(ISNUMBER(SEARCH('Position Build'!$N$6,Table1[[#This Row],[Series]])),Table1[[#This Row],[Helper1]],"")</f>
        <v/>
      </c>
      <c r="H1179" s="57" t="str">
        <f>IFERROR(SMALL($G$2:$G$4870,ROWS($G$2:G1179)),"")</f>
        <v/>
      </c>
    </row>
    <row r="1180" spans="1:8" ht="15.75" customHeight="1" thickBot="1" x14ac:dyDescent="0.3">
      <c r="A1180" s="50" t="s">
        <v>473</v>
      </c>
      <c r="B1180" s="46" t="str">
        <f>Table1[[#This Row],[Series]]&amp;Table1[[#This Row],[Competency Name]]</f>
        <v>0671PROBLEM SOLVING</v>
      </c>
      <c r="C1180" s="46" t="str">
        <f>IF(RIGHT(Table1[[#This Row],[Occupational Series]],5)="SECCM","SECCM",IF(OR(RIGHT(Table1[[#This Row],[Occupational Series]],1)="A",RIGHT(Table1[[#This Row],[Occupational Series]],1)="B",RIGHT(Table1[[#This Row],[Occupational Series]],1)="C"),"0301",RIGHT(Table1[[#This Row],[Occupational Series]],4)))</f>
        <v>0671</v>
      </c>
      <c r="D1180" s="50" t="s">
        <v>596</v>
      </c>
      <c r="E1180" s="51" t="s">
        <v>597</v>
      </c>
      <c r="F1180" s="57">
        <f>ROWS($F$2:F1180)</f>
        <v>1179</v>
      </c>
      <c r="G1180" s="57" t="str">
        <f>IF(ISNUMBER(SEARCH('Position Build'!$N$6,Table1[[#This Row],[Series]])),Table1[[#This Row],[Helper1]],"")</f>
        <v/>
      </c>
      <c r="H1180" s="57" t="str">
        <f>IFERROR(SMALL($G$2:$G$4870,ROWS($G$2:G1180)),"")</f>
        <v/>
      </c>
    </row>
    <row r="1181" spans="1:8" ht="51.75" thickBot="1" x14ac:dyDescent="0.3">
      <c r="A1181" s="50" t="s">
        <v>473</v>
      </c>
      <c r="B1181" s="46" t="str">
        <f>Table1[[#This Row],[Series]]&amp;Table1[[#This Row],[Competency Name]]</f>
        <v>0671SURVEYS AND DATA COLLECTION</v>
      </c>
      <c r="C1181" s="46" t="str">
        <f>IF(RIGHT(Table1[[#This Row],[Occupational Series]],5)="SECCM","SECCM",IF(OR(RIGHT(Table1[[#This Row],[Occupational Series]],1)="A",RIGHT(Table1[[#This Row],[Occupational Series]],1)="B",RIGHT(Table1[[#This Row],[Occupational Series]],1)="C"),"0301",RIGHT(Table1[[#This Row],[Occupational Series]],4)))</f>
        <v>0671</v>
      </c>
      <c r="D1181" s="50" t="s">
        <v>1031</v>
      </c>
      <c r="E1181" s="51" t="s">
        <v>1032</v>
      </c>
      <c r="F1181" s="57">
        <f>ROWS($F$2:F1181)</f>
        <v>1180</v>
      </c>
      <c r="G1181" s="57" t="str">
        <f>IF(ISNUMBER(SEARCH('Position Build'!$N$6,Table1[[#This Row],[Series]])),Table1[[#This Row],[Helper1]],"")</f>
        <v/>
      </c>
      <c r="H1181" s="57" t="str">
        <f>IFERROR(SMALL($G$2:$G$4870,ROWS($G$2:G1181)),"")</f>
        <v/>
      </c>
    </row>
    <row r="1182" spans="1:8" ht="15.75" customHeight="1" thickBot="1" x14ac:dyDescent="0.3">
      <c r="A1182" s="45" t="s">
        <v>473</v>
      </c>
      <c r="B1182" s="46" t="str">
        <f>Table1[[#This Row],[Series]]&amp;Table1[[#This Row],[Competency Name]]</f>
        <v>0671RESEARCH AND ANALYSIS</v>
      </c>
      <c r="C1182" s="46" t="str">
        <f>IF(RIGHT(Table1[[#This Row],[Occupational Series]],5)="SECCM","SECCM",IF(OR(RIGHT(Table1[[#This Row],[Occupational Series]],1)="A",RIGHT(Table1[[#This Row],[Occupational Series]],1)="B",RIGHT(Table1[[#This Row],[Occupational Series]],1)="C"),"0301",RIGHT(Table1[[#This Row],[Occupational Series]],4)))</f>
        <v>0671</v>
      </c>
      <c r="D1182" s="45" t="s">
        <v>1195</v>
      </c>
      <c r="E1182" s="45" t="s">
        <v>1196</v>
      </c>
      <c r="F1182" s="57">
        <f>ROWS($F$2:F1182)</f>
        <v>1181</v>
      </c>
      <c r="G1182" s="57" t="str">
        <f>IF(ISNUMBER(SEARCH('Position Build'!$N$6,Table1[[#This Row],[Series]])),Table1[[#This Row],[Helper1]],"")</f>
        <v/>
      </c>
      <c r="H1182" s="57" t="str">
        <f>IFERROR(SMALL($G$2:$G$4870,ROWS($G$2:G1182)),"")</f>
        <v/>
      </c>
    </row>
    <row r="1183" spans="1:8" ht="15.75" thickBot="1" x14ac:dyDescent="0.3">
      <c r="A1183" s="45" t="s">
        <v>473</v>
      </c>
      <c r="B1183" s="46" t="str">
        <f>Table1[[#This Row],[Series]]&amp;Table1[[#This Row],[Competency Name]]</f>
        <v>0671SAFETY AND QUALITY CARE</v>
      </c>
      <c r="C1183" s="46" t="str">
        <f>IF(RIGHT(Table1[[#This Row],[Occupational Series]],5)="SECCM","SECCM",IF(OR(RIGHT(Table1[[#This Row],[Occupational Series]],1)="A",RIGHT(Table1[[#This Row],[Occupational Series]],1)="B",RIGHT(Table1[[#This Row],[Occupational Series]],1)="C"),"0301",RIGHT(Table1[[#This Row],[Occupational Series]],4)))</f>
        <v>0671</v>
      </c>
      <c r="D1183" s="45" t="s">
        <v>1379</v>
      </c>
      <c r="E1183" s="45" t="s">
        <v>1380</v>
      </c>
      <c r="F1183" s="57">
        <f>ROWS($F$2:F1183)</f>
        <v>1182</v>
      </c>
      <c r="G1183" s="57" t="str">
        <f>IF(ISNUMBER(SEARCH('Position Build'!$N$6,Table1[[#This Row],[Series]])),Table1[[#This Row],[Helper1]],"")</f>
        <v/>
      </c>
      <c r="H1183" s="57" t="str">
        <f>IFERROR(SMALL($G$2:$G$4870,ROWS($G$2:G1183)),"")</f>
        <v/>
      </c>
    </row>
    <row r="1184" spans="1:8" ht="15.75" customHeight="1" thickBot="1" x14ac:dyDescent="0.3">
      <c r="A1184" s="45" t="s">
        <v>473</v>
      </c>
      <c r="B1184" s="46" t="str">
        <f>Table1[[#This Row],[Series]]&amp;Table1[[#This Row],[Competency Name]]</f>
        <v>0671HEALTH CARE DELIVERY ANALYSIS</v>
      </c>
      <c r="C1184" s="46" t="str">
        <f>IF(RIGHT(Table1[[#This Row],[Occupational Series]],5)="SECCM","SECCM",IF(OR(RIGHT(Table1[[#This Row],[Occupational Series]],1)="A",RIGHT(Table1[[#This Row],[Occupational Series]],1)="B",RIGHT(Table1[[#This Row],[Occupational Series]],1)="C"),"0301",RIGHT(Table1[[#This Row],[Occupational Series]],4)))</f>
        <v>0671</v>
      </c>
      <c r="D1184" s="45" t="s">
        <v>1428</v>
      </c>
      <c r="E1184" s="45" t="s">
        <v>1429</v>
      </c>
      <c r="F1184" s="57">
        <f>ROWS($F$2:F1184)</f>
        <v>1183</v>
      </c>
      <c r="G1184" s="57" t="str">
        <f>IF(ISNUMBER(SEARCH('Position Build'!$N$6,Table1[[#This Row],[Series]])),Table1[[#This Row],[Helper1]],"")</f>
        <v/>
      </c>
      <c r="H1184" s="57" t="str">
        <f>IFERROR(SMALL($G$2:$G$4870,ROWS($G$2:G1184)),"")</f>
        <v/>
      </c>
    </row>
    <row r="1185" spans="1:8" ht="15.75" thickBot="1" x14ac:dyDescent="0.3">
      <c r="A1185" s="45" t="s">
        <v>473</v>
      </c>
      <c r="B1185" s="46" t="str">
        <f>Table1[[#This Row],[Series]]&amp;Table1[[#This Row],[Competency Name]]</f>
        <v>0671HEALTH CARE DELIVERY SYSTEMS</v>
      </c>
      <c r="C1185" s="46" t="str">
        <f>IF(RIGHT(Table1[[#This Row],[Occupational Series]],5)="SECCM","SECCM",IF(OR(RIGHT(Table1[[#This Row],[Occupational Series]],1)="A",RIGHT(Table1[[#This Row],[Occupational Series]],1)="B",RIGHT(Table1[[#This Row],[Occupational Series]],1)="C"),"0301",RIGHT(Table1[[#This Row],[Occupational Series]],4)))</f>
        <v>0671</v>
      </c>
      <c r="D1185" s="45" t="s">
        <v>1430</v>
      </c>
      <c r="E1185" s="45" t="s">
        <v>1431</v>
      </c>
      <c r="F1185" s="57">
        <f>ROWS($F$2:F1185)</f>
        <v>1184</v>
      </c>
      <c r="G1185" s="57" t="str">
        <f>IF(ISNUMBER(SEARCH('Position Build'!$N$6,Table1[[#This Row],[Series]])),Table1[[#This Row],[Helper1]],"")</f>
        <v/>
      </c>
      <c r="H1185" s="57" t="str">
        <f>IFERROR(SMALL($G$2:$G$4870,ROWS($G$2:G1185)),"")</f>
        <v/>
      </c>
    </row>
    <row r="1186" spans="1:8" ht="15.75" customHeight="1" thickBot="1" x14ac:dyDescent="0.3">
      <c r="A1186" s="45" t="s">
        <v>473</v>
      </c>
      <c r="B1186" s="46" t="str">
        <f>Table1[[#This Row],[Series]]&amp;Table1[[#This Row],[Competency Name]]</f>
        <v>0671PATIENT CARE</v>
      </c>
      <c r="C1186" s="46" t="str">
        <f>IF(RIGHT(Table1[[#This Row],[Occupational Series]],5)="SECCM","SECCM",IF(OR(RIGHT(Table1[[#This Row],[Occupational Series]],1)="A",RIGHT(Table1[[#This Row],[Occupational Series]],1)="B",RIGHT(Table1[[#This Row],[Occupational Series]],1)="C"),"0301",RIGHT(Table1[[#This Row],[Occupational Series]],4)))</f>
        <v>0671</v>
      </c>
      <c r="D1186" s="45" t="s">
        <v>1432</v>
      </c>
      <c r="E1186" s="45" t="s">
        <v>1433</v>
      </c>
      <c r="F1186" s="57">
        <f>ROWS($F$2:F1186)</f>
        <v>1185</v>
      </c>
      <c r="G1186" s="57" t="str">
        <f>IF(ISNUMBER(SEARCH('Position Build'!$N$6,Table1[[#This Row],[Series]])),Table1[[#This Row],[Helper1]],"")</f>
        <v/>
      </c>
      <c r="H1186" s="57" t="str">
        <f>IFERROR(SMALL($G$2:$G$4870,ROWS($G$2:G1186)),"")</f>
        <v/>
      </c>
    </row>
    <row r="1187" spans="1:8" ht="26.25" thickBot="1" x14ac:dyDescent="0.3">
      <c r="A1187" s="50" t="s">
        <v>372</v>
      </c>
      <c r="B1187" s="46" t="str">
        <f>Table1[[#This Row],[Series]]&amp;Table1[[#This Row],[Competency Name]]</f>
        <v>0675INFORMATION MANAGEMENT</v>
      </c>
      <c r="C1187" s="46" t="str">
        <f>IF(RIGHT(Table1[[#This Row],[Occupational Series]],5)="SECCM","SECCM",IF(OR(RIGHT(Table1[[#This Row],[Occupational Series]],1)="A",RIGHT(Table1[[#This Row],[Occupational Series]],1)="B",RIGHT(Table1[[#This Row],[Occupational Series]],1)="C"),"0301",RIGHT(Table1[[#This Row],[Occupational Series]],4)))</f>
        <v>0675</v>
      </c>
      <c r="D1187" s="50" t="s">
        <v>311</v>
      </c>
      <c r="E1187" s="51" t="s">
        <v>312</v>
      </c>
      <c r="F1187" s="57">
        <f>ROWS($F$2:F1187)</f>
        <v>1186</v>
      </c>
      <c r="G1187" s="57" t="str">
        <f>IF(ISNUMBER(SEARCH('Position Build'!$N$6,Table1[[#This Row],[Series]])),Table1[[#This Row],[Helper1]],"")</f>
        <v/>
      </c>
      <c r="H1187" s="57" t="str">
        <f>IFERROR(SMALL($G$2:$G$4870,ROWS($G$2:G1187)),"")</f>
        <v/>
      </c>
    </row>
    <row r="1188" spans="1:8" ht="15.75" customHeight="1" thickBot="1" x14ac:dyDescent="0.3">
      <c r="A1188" s="45" t="s">
        <v>372</v>
      </c>
      <c r="B1188" s="46" t="str">
        <f>Table1[[#This Row],[Series]]&amp;Table1[[#This Row],[Competency Name]]</f>
        <v>0675CUSTOMER SERVICE</v>
      </c>
      <c r="C1188" s="46" t="str">
        <f>IF(RIGHT(Table1[[#This Row],[Occupational Series]],5)="SECCM","SECCM",IF(OR(RIGHT(Table1[[#This Row],[Occupational Series]],1)="A",RIGHT(Table1[[#This Row],[Occupational Series]],1)="B",RIGHT(Table1[[#This Row],[Occupational Series]],1)="C"),"0301",RIGHT(Table1[[#This Row],[Occupational Series]],4)))</f>
        <v>0675</v>
      </c>
      <c r="D1188" s="45" t="s">
        <v>418</v>
      </c>
      <c r="E1188" s="45" t="s">
        <v>419</v>
      </c>
      <c r="F1188" s="57">
        <f>ROWS($F$2:F1188)</f>
        <v>1187</v>
      </c>
      <c r="G1188" s="57" t="str">
        <f>IF(ISNUMBER(SEARCH('Position Build'!$N$6,Table1[[#This Row],[Series]])),Table1[[#This Row],[Helper1]],"")</f>
        <v/>
      </c>
      <c r="H1188" s="57" t="str">
        <f>IFERROR(SMALL($G$2:$G$4870,ROWS($G$2:G1188)),"")</f>
        <v/>
      </c>
    </row>
    <row r="1189" spans="1:8" ht="26.25" thickBot="1" x14ac:dyDescent="0.3">
      <c r="A1189" s="50" t="s">
        <v>372</v>
      </c>
      <c r="B1189" s="46" t="str">
        <f>Table1[[#This Row],[Series]]&amp;Table1[[#This Row],[Competency Name]]</f>
        <v>0675COMPUTER LITERACY</v>
      </c>
      <c r="C1189" s="46" t="str">
        <f>IF(RIGHT(Table1[[#This Row],[Occupational Series]],5)="SECCM","SECCM",IF(OR(RIGHT(Table1[[#This Row],[Occupational Series]],1)="A",RIGHT(Table1[[#This Row],[Occupational Series]],1)="B",RIGHT(Table1[[#This Row],[Occupational Series]],1)="C"),"0301",RIGHT(Table1[[#This Row],[Occupational Series]],4)))</f>
        <v>0675</v>
      </c>
      <c r="D1189" s="50" t="s">
        <v>456</v>
      </c>
      <c r="E1189" s="51" t="s">
        <v>457</v>
      </c>
      <c r="F1189" s="57">
        <f>ROWS($F$2:F1189)</f>
        <v>1188</v>
      </c>
      <c r="G1189" s="57" t="str">
        <f>IF(ISNUMBER(SEARCH('Position Build'!$N$6,Table1[[#This Row],[Series]])),Table1[[#This Row],[Helper1]],"")</f>
        <v/>
      </c>
      <c r="H1189" s="57" t="str">
        <f>IFERROR(SMALL($G$2:$G$4870,ROWS($G$2:G1189)),"")</f>
        <v/>
      </c>
    </row>
    <row r="1190" spans="1:8" ht="15.75" customHeight="1" thickBot="1" x14ac:dyDescent="0.3">
      <c r="A1190" s="50" t="s">
        <v>372</v>
      </c>
      <c r="B1190" s="46" t="str">
        <f>Table1[[#This Row],[Series]]&amp;Table1[[#This Row],[Competency Name]]</f>
        <v>0675WRITTEN COMMUNICATION</v>
      </c>
      <c r="C1190" s="46" t="str">
        <f>IF(RIGHT(Table1[[#This Row],[Occupational Series]],5)="SECCM","SECCM",IF(OR(RIGHT(Table1[[#This Row],[Occupational Series]],1)="A",RIGHT(Table1[[#This Row],[Occupational Series]],1)="B",RIGHT(Table1[[#This Row],[Occupational Series]],1)="C"),"0301",RIGHT(Table1[[#This Row],[Occupational Series]],4)))</f>
        <v>0675</v>
      </c>
      <c r="D1190" s="50" t="s">
        <v>507</v>
      </c>
      <c r="E1190" s="51" t="s">
        <v>508</v>
      </c>
      <c r="F1190" s="57">
        <f>ROWS($F$2:F1190)</f>
        <v>1189</v>
      </c>
      <c r="G1190" s="57" t="str">
        <f>IF(ISNUMBER(SEARCH('Position Build'!$N$6,Table1[[#This Row],[Series]])),Table1[[#This Row],[Helper1]],"")</f>
        <v/>
      </c>
      <c r="H1190" s="57" t="str">
        <f>IFERROR(SMALL($G$2:$G$4870,ROWS($G$2:G1190)),"")</f>
        <v/>
      </c>
    </row>
    <row r="1191" spans="1:8" ht="39" thickBot="1" x14ac:dyDescent="0.3">
      <c r="A1191" s="50" t="s">
        <v>372</v>
      </c>
      <c r="B1191" s="46" t="str">
        <f>Table1[[#This Row],[Series]]&amp;Table1[[#This Row],[Competency Name]]</f>
        <v>0675ORAL COMMUNICATION</v>
      </c>
      <c r="C1191" s="46" t="str">
        <f>IF(RIGHT(Table1[[#This Row],[Occupational Series]],5)="SECCM","SECCM",IF(OR(RIGHT(Table1[[#This Row],[Occupational Series]],1)="A",RIGHT(Table1[[#This Row],[Occupational Series]],1)="B",RIGHT(Table1[[#This Row],[Occupational Series]],1)="C"),"0301",RIGHT(Table1[[#This Row],[Occupational Series]],4)))</f>
        <v>0675</v>
      </c>
      <c r="D1191" s="50" t="s">
        <v>537</v>
      </c>
      <c r="E1191" s="51" t="s">
        <v>538</v>
      </c>
      <c r="F1191" s="57">
        <f>ROWS($F$2:F1191)</f>
        <v>1190</v>
      </c>
      <c r="G1191" s="57" t="str">
        <f>IF(ISNUMBER(SEARCH('Position Build'!$N$6,Table1[[#This Row],[Series]])),Table1[[#This Row],[Helper1]],"")</f>
        <v/>
      </c>
      <c r="H1191" s="57" t="str">
        <f>IFERROR(SMALL($G$2:$G$4870,ROWS($G$2:G1191)),"")</f>
        <v/>
      </c>
    </row>
    <row r="1192" spans="1:8" ht="15.75" customHeight="1" thickBot="1" x14ac:dyDescent="0.3">
      <c r="A1192" s="50" t="s">
        <v>372</v>
      </c>
      <c r="B1192" s="46" t="str">
        <f>Table1[[#This Row],[Series]]&amp;Table1[[#This Row],[Competency Name]]</f>
        <v>0675DEVELOPING OTHERS</v>
      </c>
      <c r="C1192" s="46" t="str">
        <f>IF(RIGHT(Table1[[#This Row],[Occupational Series]],5)="SECCM","SECCM",IF(OR(RIGHT(Table1[[#This Row],[Occupational Series]],1)="A",RIGHT(Table1[[#This Row],[Occupational Series]],1)="B",RIGHT(Table1[[#This Row],[Occupational Series]],1)="C"),"0301",RIGHT(Table1[[#This Row],[Occupational Series]],4)))</f>
        <v>0675</v>
      </c>
      <c r="D1192" s="50" t="s">
        <v>585</v>
      </c>
      <c r="E1192" s="51" t="s">
        <v>586</v>
      </c>
      <c r="F1192" s="57">
        <f>ROWS($F$2:F1192)</f>
        <v>1191</v>
      </c>
      <c r="G1192" s="57" t="str">
        <f>IF(ISNUMBER(SEARCH('Position Build'!$N$6,Table1[[#This Row],[Series]])),Table1[[#This Row],[Helper1]],"")</f>
        <v/>
      </c>
      <c r="H1192" s="57" t="str">
        <f>IFERROR(SMALL($G$2:$G$4870,ROWS($G$2:G1192)),"")</f>
        <v/>
      </c>
    </row>
    <row r="1193" spans="1:8" ht="39" thickBot="1" x14ac:dyDescent="0.3">
      <c r="A1193" s="50" t="s">
        <v>372</v>
      </c>
      <c r="B1193" s="46" t="str">
        <f>Table1[[#This Row],[Series]]&amp;Table1[[#This Row],[Competency Name]]</f>
        <v>0675MANAGING HUMAN RESOURCES</v>
      </c>
      <c r="C1193" s="46" t="str">
        <f>IF(RIGHT(Table1[[#This Row],[Occupational Series]],5)="SECCM","SECCM",IF(OR(RIGHT(Table1[[#This Row],[Occupational Series]],1)="A",RIGHT(Table1[[#This Row],[Occupational Series]],1)="B",RIGHT(Table1[[#This Row],[Occupational Series]],1)="C"),"0301",RIGHT(Table1[[#This Row],[Occupational Series]],4)))</f>
        <v>0675</v>
      </c>
      <c r="D1193" s="50" t="s">
        <v>590</v>
      </c>
      <c r="E1193" s="51" t="s">
        <v>591</v>
      </c>
      <c r="F1193" s="57">
        <f>ROWS($F$2:F1193)</f>
        <v>1192</v>
      </c>
      <c r="G1193" s="57" t="str">
        <f>IF(ISNUMBER(SEARCH('Position Build'!$N$6,Table1[[#This Row],[Series]])),Table1[[#This Row],[Helper1]],"")</f>
        <v/>
      </c>
      <c r="H1193" s="57" t="str">
        <f>IFERROR(SMALL($G$2:$G$4870,ROWS($G$2:G1193)),"")</f>
        <v/>
      </c>
    </row>
    <row r="1194" spans="1:8" ht="15.75" customHeight="1" thickBot="1" x14ac:dyDescent="0.3">
      <c r="A1194" s="50" t="s">
        <v>372</v>
      </c>
      <c r="B1194" s="46" t="str">
        <f>Table1[[#This Row],[Series]]&amp;Table1[[#This Row],[Competency Name]]</f>
        <v>0675CLERICAL SUPPORT FUNCTIONS</v>
      </c>
      <c r="C1194" s="46" t="str">
        <f>IF(RIGHT(Table1[[#This Row],[Occupational Series]],5)="SECCM","SECCM",IF(OR(RIGHT(Table1[[#This Row],[Occupational Series]],1)="A",RIGHT(Table1[[#This Row],[Occupational Series]],1)="B",RIGHT(Table1[[#This Row],[Occupational Series]],1)="C"),"0301",RIGHT(Table1[[#This Row],[Occupational Series]],4)))</f>
        <v>0675</v>
      </c>
      <c r="D1194" s="50" t="s">
        <v>993</v>
      </c>
      <c r="E1194" s="51" t="s">
        <v>994</v>
      </c>
      <c r="F1194" s="57">
        <f>ROWS($F$2:F1194)</f>
        <v>1193</v>
      </c>
      <c r="G1194" s="57" t="str">
        <f>IF(ISNUMBER(SEARCH('Position Build'!$N$6,Table1[[#This Row],[Series]])),Table1[[#This Row],[Helper1]],"")</f>
        <v/>
      </c>
      <c r="H1194" s="57" t="str">
        <f>IFERROR(SMALL($G$2:$G$4870,ROWS($G$2:G1194)),"")</f>
        <v/>
      </c>
    </row>
    <row r="1195" spans="1:8" ht="15.75" thickBot="1" x14ac:dyDescent="0.3">
      <c r="A1195" s="45" t="s">
        <v>372</v>
      </c>
      <c r="B1195" s="46" t="str">
        <f>Table1[[#This Row],[Series]]&amp;Table1[[#This Row],[Competency Name]]</f>
        <v>0675RESEARCH AND ANALYSIS</v>
      </c>
      <c r="C1195" s="46" t="str">
        <f>IF(RIGHT(Table1[[#This Row],[Occupational Series]],5)="SECCM","SECCM",IF(OR(RIGHT(Table1[[#This Row],[Occupational Series]],1)="A",RIGHT(Table1[[#This Row],[Occupational Series]],1)="B",RIGHT(Table1[[#This Row],[Occupational Series]],1)="C"),"0301",RIGHT(Table1[[#This Row],[Occupational Series]],4)))</f>
        <v>0675</v>
      </c>
      <c r="D1195" s="45" t="s">
        <v>1195</v>
      </c>
      <c r="E1195" s="45" t="s">
        <v>1196</v>
      </c>
      <c r="F1195" s="57">
        <f>ROWS($F$2:F1195)</f>
        <v>1194</v>
      </c>
      <c r="G1195" s="57" t="str">
        <f>IF(ISNUMBER(SEARCH('Position Build'!$N$6,Table1[[#This Row],[Series]])),Table1[[#This Row],[Helper1]],"")</f>
        <v/>
      </c>
      <c r="H1195" s="57" t="str">
        <f>IFERROR(SMALL($G$2:$G$4870,ROWS($G$2:G1195)),"")</f>
        <v/>
      </c>
    </row>
    <row r="1196" spans="1:8" ht="15.75" customHeight="1" thickBot="1" x14ac:dyDescent="0.3">
      <c r="A1196" s="45" t="s">
        <v>372</v>
      </c>
      <c r="B1196" s="46" t="str">
        <f>Table1[[#This Row],[Series]]&amp;Table1[[#This Row],[Competency Name]]</f>
        <v>0675SAFETY AND QUALITY CARE</v>
      </c>
      <c r="C1196" s="46" t="str">
        <f>IF(RIGHT(Table1[[#This Row],[Occupational Series]],5)="SECCM","SECCM",IF(OR(RIGHT(Table1[[#This Row],[Occupational Series]],1)="A",RIGHT(Table1[[#This Row],[Occupational Series]],1)="B",RIGHT(Table1[[#This Row],[Occupational Series]],1)="C"),"0301",RIGHT(Table1[[#This Row],[Occupational Series]],4)))</f>
        <v>0675</v>
      </c>
      <c r="D1196" s="45" t="s">
        <v>1379</v>
      </c>
      <c r="E1196" s="45" t="s">
        <v>1380</v>
      </c>
      <c r="F1196" s="57">
        <f>ROWS($F$2:F1196)</f>
        <v>1195</v>
      </c>
      <c r="G1196" s="57" t="str">
        <f>IF(ISNUMBER(SEARCH('Position Build'!$N$6,Table1[[#This Row],[Series]])),Table1[[#This Row],[Helper1]],"")</f>
        <v/>
      </c>
      <c r="H1196" s="57" t="str">
        <f>IFERROR(SMALL($G$2:$G$4870,ROWS($G$2:G1196)),"")</f>
        <v/>
      </c>
    </row>
    <row r="1197" spans="1:8" ht="15.75" thickBot="1" x14ac:dyDescent="0.3">
      <c r="A1197" s="45" t="s">
        <v>372</v>
      </c>
      <c r="B1197" s="46" t="str">
        <f>Table1[[#This Row],[Series]]&amp;Table1[[#This Row],[Competency Name]]</f>
        <v>0675HEALTH RECORDS MANAGEMENT</v>
      </c>
      <c r="C1197" s="46" t="str">
        <f>IF(RIGHT(Table1[[#This Row],[Occupational Series]],5)="SECCM","SECCM",IF(OR(RIGHT(Table1[[#This Row],[Occupational Series]],1)="A",RIGHT(Table1[[#This Row],[Occupational Series]],1)="B",RIGHT(Table1[[#This Row],[Occupational Series]],1)="C"),"0301",RIGHT(Table1[[#This Row],[Occupational Series]],4)))</f>
        <v>0675</v>
      </c>
      <c r="D1197" s="45" t="s">
        <v>1444</v>
      </c>
      <c r="E1197" s="45" t="s">
        <v>1445</v>
      </c>
      <c r="F1197" s="57">
        <f>ROWS($F$2:F1197)</f>
        <v>1196</v>
      </c>
      <c r="G1197" s="57" t="str">
        <f>IF(ISNUMBER(SEARCH('Position Build'!$N$6,Table1[[#This Row],[Series]])),Table1[[#This Row],[Helper1]],"")</f>
        <v/>
      </c>
      <c r="H1197" s="57" t="str">
        <f>IFERROR(SMALL($G$2:$G$4870,ROWS($G$2:G1197)),"")</f>
        <v/>
      </c>
    </row>
    <row r="1198" spans="1:8" ht="15.75" customHeight="1" thickBot="1" x14ac:dyDescent="0.3">
      <c r="A1198" s="50" t="s">
        <v>519</v>
      </c>
      <c r="B1198" s="46" t="str">
        <f>Table1[[#This Row],[Series]]&amp;Table1[[#This Row],[Competency Name]]</f>
        <v>0679WRITTEN COMMUNICATION</v>
      </c>
      <c r="C1198" s="46" t="str">
        <f>IF(RIGHT(Table1[[#This Row],[Occupational Series]],5)="SECCM","SECCM",IF(OR(RIGHT(Table1[[#This Row],[Occupational Series]],1)="A",RIGHT(Table1[[#This Row],[Occupational Series]],1)="B",RIGHT(Table1[[#This Row],[Occupational Series]],1)="C"),"0301",RIGHT(Table1[[#This Row],[Occupational Series]],4)))</f>
        <v>0679</v>
      </c>
      <c r="D1198" s="50" t="s">
        <v>507</v>
      </c>
      <c r="E1198" s="51" t="s">
        <v>508</v>
      </c>
      <c r="F1198" s="57">
        <f>ROWS($F$2:F1198)</f>
        <v>1197</v>
      </c>
      <c r="G1198" s="57" t="str">
        <f>IF(ISNUMBER(SEARCH('Position Build'!$N$6,Table1[[#This Row],[Series]])),Table1[[#This Row],[Helper1]],"")</f>
        <v/>
      </c>
      <c r="H1198" s="57" t="str">
        <f>IFERROR(SMALL($G$2:$G$4870,ROWS($G$2:G1198)),"")</f>
        <v/>
      </c>
    </row>
    <row r="1199" spans="1:8" ht="39" thickBot="1" x14ac:dyDescent="0.3">
      <c r="A1199" s="50" t="s">
        <v>519</v>
      </c>
      <c r="B1199" s="46" t="str">
        <f>Table1[[#This Row],[Series]]&amp;Table1[[#This Row],[Competency Name]]</f>
        <v>0679ORAL COMMUNICATION</v>
      </c>
      <c r="C1199" s="46" t="str">
        <f>IF(RIGHT(Table1[[#This Row],[Occupational Series]],5)="SECCM","SECCM",IF(OR(RIGHT(Table1[[#This Row],[Occupational Series]],1)="A",RIGHT(Table1[[#This Row],[Occupational Series]],1)="B",RIGHT(Table1[[#This Row],[Occupational Series]],1)="C"),"0301",RIGHT(Table1[[#This Row],[Occupational Series]],4)))</f>
        <v>0679</v>
      </c>
      <c r="D1199" s="50" t="s">
        <v>537</v>
      </c>
      <c r="E1199" s="51" t="s">
        <v>538</v>
      </c>
      <c r="F1199" s="57">
        <f>ROWS($F$2:F1199)</f>
        <v>1198</v>
      </c>
      <c r="G1199" s="57" t="str">
        <f>IF(ISNUMBER(SEARCH('Position Build'!$N$6,Table1[[#This Row],[Series]])),Table1[[#This Row],[Helper1]],"")</f>
        <v/>
      </c>
      <c r="H1199" s="57" t="str">
        <f>IFERROR(SMALL($G$2:$G$4870,ROWS($G$2:G1199)),"")</f>
        <v/>
      </c>
    </row>
    <row r="1200" spans="1:8" ht="15.75" customHeight="1" thickBot="1" x14ac:dyDescent="0.3">
      <c r="A1200" s="50" t="s">
        <v>519</v>
      </c>
      <c r="B1200" s="46" t="str">
        <f>Table1[[#This Row],[Series]]&amp;Table1[[#This Row],[Competency Name]]</f>
        <v>0679MANAGING HUMAN RESOURCES</v>
      </c>
      <c r="C1200" s="46" t="str">
        <f>IF(RIGHT(Table1[[#This Row],[Occupational Series]],5)="SECCM","SECCM",IF(OR(RIGHT(Table1[[#This Row],[Occupational Series]],1)="A",RIGHT(Table1[[#This Row],[Occupational Series]],1)="B",RIGHT(Table1[[#This Row],[Occupational Series]],1)="C"),"0301",RIGHT(Table1[[#This Row],[Occupational Series]],4)))</f>
        <v>0679</v>
      </c>
      <c r="D1200" s="50" t="s">
        <v>590</v>
      </c>
      <c r="E1200" s="51" t="s">
        <v>591</v>
      </c>
      <c r="F1200" s="57">
        <f>ROWS($F$2:F1200)</f>
        <v>1199</v>
      </c>
      <c r="G1200" s="57" t="str">
        <f>IF(ISNUMBER(SEARCH('Position Build'!$N$6,Table1[[#This Row],[Series]])),Table1[[#This Row],[Helper1]],"")</f>
        <v/>
      </c>
      <c r="H1200" s="57" t="str">
        <f>IFERROR(SMALL($G$2:$G$4870,ROWS($G$2:G1200)),"")</f>
        <v/>
      </c>
    </row>
    <row r="1201" spans="1:8" ht="51.75" thickBot="1" x14ac:dyDescent="0.3">
      <c r="A1201" s="50" t="s">
        <v>519</v>
      </c>
      <c r="B1201" s="46" t="str">
        <f>Table1[[#This Row],[Series]]&amp;Table1[[#This Row],[Competency Name]]</f>
        <v>0679PROBLEM SOLVING</v>
      </c>
      <c r="C1201" s="46" t="str">
        <f>IF(RIGHT(Table1[[#This Row],[Occupational Series]],5)="SECCM","SECCM",IF(OR(RIGHT(Table1[[#This Row],[Occupational Series]],1)="A",RIGHT(Table1[[#This Row],[Occupational Series]],1)="B",RIGHT(Table1[[#This Row],[Occupational Series]],1)="C"),"0301",RIGHT(Table1[[#This Row],[Occupational Series]],4)))</f>
        <v>0679</v>
      </c>
      <c r="D1201" s="50" t="s">
        <v>596</v>
      </c>
      <c r="E1201" s="51" t="s">
        <v>597</v>
      </c>
      <c r="F1201" s="57">
        <f>ROWS($F$2:F1201)</f>
        <v>1200</v>
      </c>
      <c r="G1201" s="57" t="str">
        <f>IF(ISNUMBER(SEARCH('Position Build'!$N$6,Table1[[#This Row],[Series]])),Table1[[#This Row],[Helper1]],"")</f>
        <v/>
      </c>
      <c r="H1201" s="57" t="str">
        <f>IFERROR(SMALL($G$2:$G$4870,ROWS($G$2:G1201)),"")</f>
        <v/>
      </c>
    </row>
    <row r="1202" spans="1:8" ht="15.75" customHeight="1" thickBot="1" x14ac:dyDescent="0.3">
      <c r="A1202" s="45" t="s">
        <v>519</v>
      </c>
      <c r="B1202" s="46" t="str">
        <f>Table1[[#This Row],[Series]]&amp;Table1[[#This Row],[Competency Name]]</f>
        <v>0679HEALTH RECORDS MANAGEMENT</v>
      </c>
      <c r="C1202" s="46" t="str">
        <f>IF(RIGHT(Table1[[#This Row],[Occupational Series]],5)="SECCM","SECCM",IF(OR(RIGHT(Table1[[#This Row],[Occupational Series]],1)="A",RIGHT(Table1[[#This Row],[Occupational Series]],1)="B",RIGHT(Table1[[#This Row],[Occupational Series]],1)="C"),"0301",RIGHT(Table1[[#This Row],[Occupational Series]],4)))</f>
        <v>0679</v>
      </c>
      <c r="D1202" s="45" t="s">
        <v>1444</v>
      </c>
      <c r="E1202" s="45" t="s">
        <v>1445</v>
      </c>
      <c r="F1202" s="57">
        <f>ROWS($F$2:F1202)</f>
        <v>1201</v>
      </c>
      <c r="G1202" s="57" t="str">
        <f>IF(ISNUMBER(SEARCH('Position Build'!$N$6,Table1[[#This Row],[Series]])),Table1[[#This Row],[Helper1]],"")</f>
        <v/>
      </c>
      <c r="H1202" s="57" t="str">
        <f>IFERROR(SMALL($G$2:$G$4870,ROWS($G$2:G1202)),"")</f>
        <v/>
      </c>
    </row>
    <row r="1203" spans="1:8" ht="15.75" thickBot="1" x14ac:dyDescent="0.3">
      <c r="A1203" s="45" t="s">
        <v>519</v>
      </c>
      <c r="B1203" s="46" t="str">
        <f>Table1[[#This Row],[Series]]&amp;Table1[[#This Row],[Competency Name]]</f>
        <v>0679FACILITY SUPPLY INVENTORY MANAGEMENT</v>
      </c>
      <c r="C1203" s="46" t="str">
        <f>IF(RIGHT(Table1[[#This Row],[Occupational Series]],5)="SECCM","SECCM",IF(OR(RIGHT(Table1[[#This Row],[Occupational Series]],1)="A",RIGHT(Table1[[#This Row],[Occupational Series]],1)="B",RIGHT(Table1[[#This Row],[Occupational Series]],1)="C"),"0301",RIGHT(Table1[[#This Row],[Occupational Series]],4)))</f>
        <v>0679</v>
      </c>
      <c r="D1203" s="45" t="s">
        <v>1705</v>
      </c>
      <c r="E1203" s="45" t="s">
        <v>1706</v>
      </c>
      <c r="F1203" s="57">
        <f>ROWS($F$2:F1203)</f>
        <v>1202</v>
      </c>
      <c r="G1203" s="57" t="str">
        <f>IF(ISNUMBER(SEARCH('Position Build'!$N$6,Table1[[#This Row],[Series]])),Table1[[#This Row],[Helper1]],"")</f>
        <v/>
      </c>
      <c r="H1203" s="57" t="str">
        <f>IFERROR(SMALL($G$2:$G$4870,ROWS($G$2:G1203)),"")</f>
        <v/>
      </c>
    </row>
    <row r="1204" spans="1:8" ht="15.75" customHeight="1" thickBot="1" x14ac:dyDescent="0.3">
      <c r="A1204" s="45" t="s">
        <v>519</v>
      </c>
      <c r="B1204" s="46" t="str">
        <f>Table1[[#This Row],[Series]]&amp;Table1[[#This Row],[Competency Name]]</f>
        <v>0679HEALTH CARE FACILITY ADMINISTRATION</v>
      </c>
      <c r="C1204" s="46" t="str">
        <f>IF(RIGHT(Table1[[#This Row],[Occupational Series]],5)="SECCM","SECCM",IF(OR(RIGHT(Table1[[#This Row],[Occupational Series]],1)="A",RIGHT(Table1[[#This Row],[Occupational Series]],1)="B",RIGHT(Table1[[#This Row],[Occupational Series]],1)="C"),"0301",RIGHT(Table1[[#This Row],[Occupational Series]],4)))</f>
        <v>0679</v>
      </c>
      <c r="D1204" s="45" t="s">
        <v>1707</v>
      </c>
      <c r="E1204" s="45" t="s">
        <v>1708</v>
      </c>
      <c r="F1204" s="57">
        <f>ROWS($F$2:F1204)</f>
        <v>1203</v>
      </c>
      <c r="G1204" s="57" t="str">
        <f>IF(ISNUMBER(SEARCH('Position Build'!$N$6,Table1[[#This Row],[Series]])),Table1[[#This Row],[Helper1]],"")</f>
        <v/>
      </c>
      <c r="H1204" s="57" t="str">
        <f>IFERROR(SMALL($G$2:$G$4870,ROWS($G$2:G1204)),"")</f>
        <v/>
      </c>
    </row>
    <row r="1205" spans="1:8" ht="15.75" thickBot="1" x14ac:dyDescent="0.3">
      <c r="A1205" s="45" t="s">
        <v>519</v>
      </c>
      <c r="B1205" s="46" t="str">
        <f>Table1[[#This Row],[Series]]&amp;Table1[[#This Row],[Competency Name]]</f>
        <v>0679HEALTH CARE DATA ENTRY AND MANAGEMENT</v>
      </c>
      <c r="C1205" s="46" t="str">
        <f>IF(RIGHT(Table1[[#This Row],[Occupational Series]],5)="SECCM","SECCM",IF(OR(RIGHT(Table1[[#This Row],[Occupational Series]],1)="A",RIGHT(Table1[[#This Row],[Occupational Series]],1)="B",RIGHT(Table1[[#This Row],[Occupational Series]],1)="C"),"0301",RIGHT(Table1[[#This Row],[Occupational Series]],4)))</f>
        <v>0679</v>
      </c>
      <c r="D1205" s="45" t="s">
        <v>1709</v>
      </c>
      <c r="E1205" s="45" t="s">
        <v>1710</v>
      </c>
      <c r="F1205" s="57">
        <f>ROWS($F$2:F1205)</f>
        <v>1204</v>
      </c>
      <c r="G1205" s="57" t="str">
        <f>IF(ISNUMBER(SEARCH('Position Build'!$N$6,Table1[[#This Row],[Series]])),Table1[[#This Row],[Helper1]],"")</f>
        <v/>
      </c>
      <c r="H1205" s="57" t="str">
        <f>IFERROR(SMALL($G$2:$G$4870,ROWS($G$2:G1205)),"")</f>
        <v/>
      </c>
    </row>
    <row r="1206" spans="1:8" ht="15.75" customHeight="1" thickBot="1" x14ac:dyDescent="0.3">
      <c r="A1206" s="45" t="s">
        <v>519</v>
      </c>
      <c r="B1206" s="46" t="str">
        <f>Table1[[#This Row],[Series]]&amp;Table1[[#This Row],[Competency Name]]</f>
        <v>0679MANAGEMENT SUPPORT</v>
      </c>
      <c r="C1206" s="46" t="str">
        <f>IF(RIGHT(Table1[[#This Row],[Occupational Series]],5)="SECCM","SECCM",IF(OR(RIGHT(Table1[[#This Row],[Occupational Series]],1)="A",RIGHT(Table1[[#This Row],[Occupational Series]],1)="B",RIGHT(Table1[[#This Row],[Occupational Series]],1)="C"),"0301",RIGHT(Table1[[#This Row],[Occupational Series]],4)))</f>
        <v>0679</v>
      </c>
      <c r="D1206" s="45" t="s">
        <v>1711</v>
      </c>
      <c r="E1206" s="45" t="s">
        <v>1712</v>
      </c>
      <c r="F1206" s="57">
        <f>ROWS($F$2:F1206)</f>
        <v>1205</v>
      </c>
      <c r="G1206" s="57" t="str">
        <f>IF(ISNUMBER(SEARCH('Position Build'!$N$6,Table1[[#This Row],[Series]])),Table1[[#This Row],[Helper1]],"")</f>
        <v/>
      </c>
      <c r="H1206" s="57" t="str">
        <f>IFERROR(SMALL($G$2:$G$4870,ROWS($G$2:G1206)),"")</f>
        <v/>
      </c>
    </row>
    <row r="1207" spans="1:8" ht="15.75" thickBot="1" x14ac:dyDescent="0.3">
      <c r="A1207" s="45" t="s">
        <v>519</v>
      </c>
      <c r="B1207" s="46" t="str">
        <f>Table1[[#This Row],[Series]]&amp;Table1[[#This Row],[Competency Name]]</f>
        <v>0679PATIENT-FOCUSED CUSTOMER SERVICE</v>
      </c>
      <c r="C1207" s="46" t="str">
        <f>IF(RIGHT(Table1[[#This Row],[Occupational Series]],5)="SECCM","SECCM",IF(OR(RIGHT(Table1[[#This Row],[Occupational Series]],1)="A",RIGHT(Table1[[#This Row],[Occupational Series]],1)="B",RIGHT(Table1[[#This Row],[Occupational Series]],1)="C"),"0301",RIGHT(Table1[[#This Row],[Occupational Series]],4)))</f>
        <v>0679</v>
      </c>
      <c r="D1207" s="45" t="s">
        <v>1713</v>
      </c>
      <c r="E1207" s="45" t="s">
        <v>1714</v>
      </c>
      <c r="F1207" s="57">
        <f>ROWS($F$2:F1207)</f>
        <v>1206</v>
      </c>
      <c r="G1207" s="57" t="str">
        <f>IF(ISNUMBER(SEARCH('Position Build'!$N$6,Table1[[#This Row],[Series]])),Table1[[#This Row],[Helper1]],"")</f>
        <v/>
      </c>
      <c r="H1207" s="57" t="str">
        <f>IFERROR(SMALL($G$2:$G$4870,ROWS($G$2:G1207)),"")</f>
        <v/>
      </c>
    </row>
    <row r="1208" spans="1:8" ht="15.75" customHeight="1" thickBot="1" x14ac:dyDescent="0.3">
      <c r="A1208" s="45" t="s">
        <v>519</v>
      </c>
      <c r="B1208" s="46" t="str">
        <f>Table1[[#This Row],[Series]]&amp;Table1[[#This Row],[Competency Name]]</f>
        <v>0679SAFETY AND QUALITY CARE</v>
      </c>
      <c r="C1208" s="46" t="str">
        <f>IF(RIGHT(Table1[[#This Row],[Occupational Series]],5)="SECCM","SECCM",IF(OR(RIGHT(Table1[[#This Row],[Occupational Series]],1)="A",RIGHT(Table1[[#This Row],[Occupational Series]],1)="B",RIGHT(Table1[[#This Row],[Occupational Series]],1)="C"),"0301",RIGHT(Table1[[#This Row],[Occupational Series]],4)))</f>
        <v>0679</v>
      </c>
      <c r="D1208" s="45" t="s">
        <v>1379</v>
      </c>
      <c r="E1208" s="45" t="s">
        <v>1715</v>
      </c>
      <c r="F1208" s="57">
        <f>ROWS($F$2:F1208)</f>
        <v>1207</v>
      </c>
      <c r="G1208" s="57" t="str">
        <f>IF(ISNUMBER(SEARCH('Position Build'!$N$6,Table1[[#This Row],[Series]])),Table1[[#This Row],[Helper1]],"")</f>
        <v/>
      </c>
      <c r="H1208" s="57" t="str">
        <f>IFERROR(SMALL($G$2:$G$4870,ROWS($G$2:G1208)),"")</f>
        <v/>
      </c>
    </row>
    <row r="1209" spans="1:8" ht="15.75" thickBot="1" x14ac:dyDescent="0.3">
      <c r="A1209" s="45" t="s">
        <v>562</v>
      </c>
      <c r="B1209" s="46" t="str">
        <f>Table1[[#This Row],[Series]]&amp;Table1[[#This Row],[Competency Name]]</f>
        <v>0680ADMINISTRATION AND MANAGEMENT</v>
      </c>
      <c r="C1209" s="46" t="str">
        <f>IF(RIGHT(Table1[[#This Row],[Occupational Series]],5)="SECCM","SECCM",IF(OR(RIGHT(Table1[[#This Row],[Occupational Series]],1)="A",RIGHT(Table1[[#This Row],[Occupational Series]],1)="B",RIGHT(Table1[[#This Row],[Occupational Series]],1)="C"),"0301",RIGHT(Table1[[#This Row],[Occupational Series]],4)))</f>
        <v>0680</v>
      </c>
      <c r="D1209" s="45" t="s">
        <v>560</v>
      </c>
      <c r="E1209" s="45" t="s">
        <v>561</v>
      </c>
      <c r="F1209" s="57">
        <f>ROWS($F$2:F1209)</f>
        <v>1208</v>
      </c>
      <c r="G1209" s="57" t="str">
        <f>IF(ISNUMBER(SEARCH('Position Build'!$N$6,Table1[[#This Row],[Series]])),Table1[[#This Row],[Helper1]],"")</f>
        <v/>
      </c>
      <c r="H1209" s="57" t="str">
        <f>IFERROR(SMALL($G$2:$G$4870,ROWS($G$2:G1209)),"")</f>
        <v/>
      </c>
    </row>
    <row r="1210" spans="1:8" ht="15.75" customHeight="1" thickBot="1" x14ac:dyDescent="0.3">
      <c r="A1210" s="50" t="s">
        <v>562</v>
      </c>
      <c r="B1210" s="46" t="str">
        <f>Table1[[#This Row],[Series]]&amp;Table1[[#This Row],[Competency Name]]</f>
        <v>0680DEVELOPING OTHERS</v>
      </c>
      <c r="C1210" s="46" t="str">
        <f>IF(RIGHT(Table1[[#This Row],[Occupational Series]],5)="SECCM","SECCM",IF(OR(RIGHT(Table1[[#This Row],[Occupational Series]],1)="A",RIGHT(Table1[[#This Row],[Occupational Series]],1)="B",RIGHT(Table1[[#This Row],[Occupational Series]],1)="C"),"0301",RIGHT(Table1[[#This Row],[Occupational Series]],4)))</f>
        <v>0680</v>
      </c>
      <c r="D1210" s="50" t="s">
        <v>585</v>
      </c>
      <c r="E1210" s="51" t="s">
        <v>586</v>
      </c>
      <c r="F1210" s="57">
        <f>ROWS($F$2:F1210)</f>
        <v>1209</v>
      </c>
      <c r="G1210" s="57" t="str">
        <f>IF(ISNUMBER(SEARCH('Position Build'!$N$6,Table1[[#This Row],[Series]])),Table1[[#This Row],[Helper1]],"")</f>
        <v/>
      </c>
      <c r="H1210" s="57" t="str">
        <f>IFERROR(SMALL($G$2:$G$4870,ROWS($G$2:G1210)),"")</f>
        <v/>
      </c>
    </row>
    <row r="1211" spans="1:8" ht="26.25" thickBot="1" x14ac:dyDescent="0.3">
      <c r="A1211" s="50" t="s">
        <v>562</v>
      </c>
      <c r="B1211" s="46" t="str">
        <f>Table1[[#This Row],[Series]]&amp;Table1[[#This Row],[Competency Name]]</f>
        <v>0680CARE MANAGEMENT</v>
      </c>
      <c r="C1211" s="46" t="str">
        <f>IF(RIGHT(Table1[[#This Row],[Occupational Series]],5)="SECCM","SECCM",IF(OR(RIGHT(Table1[[#This Row],[Occupational Series]],1)="A",RIGHT(Table1[[#This Row],[Occupational Series]],1)="B",RIGHT(Table1[[#This Row],[Occupational Series]],1)="C"),"0301",RIGHT(Table1[[#This Row],[Occupational Series]],4)))</f>
        <v>0680</v>
      </c>
      <c r="D1211" s="50" t="s">
        <v>1363</v>
      </c>
      <c r="E1211" s="51" t="s">
        <v>1364</v>
      </c>
      <c r="F1211" s="57">
        <f>ROWS($F$2:F1211)</f>
        <v>1210</v>
      </c>
      <c r="G1211" s="57" t="str">
        <f>IF(ISNUMBER(SEARCH('Position Build'!$N$6,Table1[[#This Row],[Series]])),Table1[[#This Row],[Helper1]],"")</f>
        <v/>
      </c>
      <c r="H1211" s="57" t="str">
        <f>IFERROR(SMALL($G$2:$G$4870,ROWS($G$2:G1211)),"")</f>
        <v/>
      </c>
    </row>
    <row r="1212" spans="1:8" ht="15.75" customHeight="1" thickBot="1" x14ac:dyDescent="0.3">
      <c r="A1212" s="45" t="s">
        <v>562</v>
      </c>
      <c r="B1212" s="46" t="str">
        <f>Table1[[#This Row],[Series]]&amp;Table1[[#This Row],[Competency Name]]</f>
        <v>0680PATIENT CARE</v>
      </c>
      <c r="C1212" s="46" t="str">
        <f>IF(RIGHT(Table1[[#This Row],[Occupational Series]],5)="SECCM","SECCM",IF(OR(RIGHT(Table1[[#This Row],[Occupational Series]],1)="A",RIGHT(Table1[[#This Row],[Occupational Series]],1)="B",RIGHT(Table1[[#This Row],[Occupational Series]],1)="C"),"0301",RIGHT(Table1[[#This Row],[Occupational Series]],4)))</f>
        <v>0680</v>
      </c>
      <c r="D1212" s="45" t="s">
        <v>1432</v>
      </c>
      <c r="E1212" s="45" t="s">
        <v>1433</v>
      </c>
      <c r="F1212" s="57">
        <f>ROWS($F$2:F1212)</f>
        <v>1211</v>
      </c>
      <c r="G1212" s="57" t="str">
        <f>IF(ISNUMBER(SEARCH('Position Build'!$N$6,Table1[[#This Row],[Series]])),Table1[[#This Row],[Helper1]],"")</f>
        <v/>
      </c>
      <c r="H1212" s="57" t="str">
        <f>IFERROR(SMALL($G$2:$G$4870,ROWS($G$2:G1212)),"")</f>
        <v/>
      </c>
    </row>
    <row r="1213" spans="1:8" ht="39" thickBot="1" x14ac:dyDescent="0.3">
      <c r="A1213" s="50" t="s">
        <v>587</v>
      </c>
      <c r="B1213" s="46" t="str">
        <f>Table1[[#This Row],[Series]]&amp;Table1[[#This Row],[Competency Name]]</f>
        <v>0681DEVELOPING OTHERS</v>
      </c>
      <c r="C1213" s="46" t="str">
        <f>IF(RIGHT(Table1[[#This Row],[Occupational Series]],5)="SECCM","SECCM",IF(OR(RIGHT(Table1[[#This Row],[Occupational Series]],1)="A",RIGHT(Table1[[#This Row],[Occupational Series]],1)="B",RIGHT(Table1[[#This Row],[Occupational Series]],1)="C"),"0301",RIGHT(Table1[[#This Row],[Occupational Series]],4)))</f>
        <v>0681</v>
      </c>
      <c r="D1213" s="50" t="s">
        <v>585</v>
      </c>
      <c r="E1213" s="51" t="s">
        <v>586</v>
      </c>
      <c r="F1213" s="57">
        <f>ROWS($F$2:F1213)</f>
        <v>1212</v>
      </c>
      <c r="G1213" s="57" t="str">
        <f>IF(ISNUMBER(SEARCH('Position Build'!$N$6,Table1[[#This Row],[Series]])),Table1[[#This Row],[Helper1]],"")</f>
        <v/>
      </c>
      <c r="H1213" s="57" t="str">
        <f>IFERROR(SMALL($G$2:$G$4870,ROWS($G$2:G1213)),"")</f>
        <v/>
      </c>
    </row>
    <row r="1214" spans="1:8" ht="15.75" customHeight="1" thickBot="1" x14ac:dyDescent="0.3">
      <c r="A1214" s="45" t="s">
        <v>587</v>
      </c>
      <c r="B1214" s="46" t="str">
        <f>Table1[[#This Row],[Series]]&amp;Table1[[#This Row],[Competency Name]]</f>
        <v>0681DENTAL SUPPLY INVENTORY MANAGEMENT</v>
      </c>
      <c r="C1214" s="46" t="str">
        <f>IF(RIGHT(Table1[[#This Row],[Occupational Series]],5)="SECCM","SECCM",IF(OR(RIGHT(Table1[[#This Row],[Occupational Series]],1)="A",RIGHT(Table1[[#This Row],[Occupational Series]],1)="B",RIGHT(Table1[[#This Row],[Occupational Series]],1)="C"),"0301",RIGHT(Table1[[#This Row],[Occupational Series]],4)))</f>
        <v>0681</v>
      </c>
      <c r="D1214" s="45" t="s">
        <v>1767</v>
      </c>
      <c r="E1214" s="45" t="s">
        <v>1768</v>
      </c>
      <c r="F1214" s="57">
        <f>ROWS($F$2:F1214)</f>
        <v>1213</v>
      </c>
      <c r="G1214" s="57" t="str">
        <f>IF(ISNUMBER(SEARCH('Position Build'!$N$6,Table1[[#This Row],[Series]])),Table1[[#This Row],[Helper1]],"")</f>
        <v/>
      </c>
      <c r="H1214" s="57" t="str">
        <f>IFERROR(SMALL($G$2:$G$4870,ROWS($G$2:G1214)),"")</f>
        <v/>
      </c>
    </row>
    <row r="1215" spans="1:8" ht="15.75" thickBot="1" x14ac:dyDescent="0.3">
      <c r="A1215" s="45" t="s">
        <v>587</v>
      </c>
      <c r="B1215" s="46" t="str">
        <f>Table1[[#This Row],[Series]]&amp;Table1[[#This Row],[Competency Name]]</f>
        <v>0681EQUIPMENT PREPARATION AND MAINTENANCE</v>
      </c>
      <c r="C1215" s="46" t="str">
        <f>IF(RIGHT(Table1[[#This Row],[Occupational Series]],5)="SECCM","SECCM",IF(OR(RIGHT(Table1[[#This Row],[Occupational Series]],1)="A",RIGHT(Table1[[#This Row],[Occupational Series]],1)="B",RIGHT(Table1[[#This Row],[Occupational Series]],1)="C"),"0301",RIGHT(Table1[[#This Row],[Occupational Series]],4)))</f>
        <v>0681</v>
      </c>
      <c r="D1215" s="45" t="s">
        <v>1769</v>
      </c>
      <c r="E1215" s="45" t="s">
        <v>1770</v>
      </c>
      <c r="F1215" s="57">
        <f>ROWS($F$2:F1215)</f>
        <v>1214</v>
      </c>
      <c r="G1215" s="57" t="str">
        <f>IF(ISNUMBER(SEARCH('Position Build'!$N$6,Table1[[#This Row],[Series]])),Table1[[#This Row],[Helper1]],"")</f>
        <v/>
      </c>
      <c r="H1215" s="57" t="str">
        <f>IFERROR(SMALL($G$2:$G$4870,ROWS($G$2:G1215)),"")</f>
        <v/>
      </c>
    </row>
    <row r="1216" spans="1:8" ht="15.75" customHeight="1" thickBot="1" x14ac:dyDescent="0.3">
      <c r="A1216" s="45" t="s">
        <v>587</v>
      </c>
      <c r="B1216" s="46" t="str">
        <f>Table1[[#This Row],[Series]]&amp;Table1[[#This Row],[Competency Name]]</f>
        <v>0681OFFICE OPERATIONS</v>
      </c>
      <c r="C1216" s="46" t="str">
        <f>IF(RIGHT(Table1[[#This Row],[Occupational Series]],5)="SECCM","SECCM",IF(OR(RIGHT(Table1[[#This Row],[Occupational Series]],1)="A",RIGHT(Table1[[#This Row],[Occupational Series]],1)="B",RIGHT(Table1[[#This Row],[Occupational Series]],1)="C"),"0301",RIGHT(Table1[[#This Row],[Occupational Series]],4)))</f>
        <v>0681</v>
      </c>
      <c r="D1216" s="45" t="s">
        <v>1771</v>
      </c>
      <c r="E1216" s="45" t="s">
        <v>1772</v>
      </c>
      <c r="F1216" s="57">
        <f>ROWS($F$2:F1216)</f>
        <v>1215</v>
      </c>
      <c r="G1216" s="57" t="str">
        <f>IF(ISNUMBER(SEARCH('Position Build'!$N$6,Table1[[#This Row],[Series]])),Table1[[#This Row],[Helper1]],"")</f>
        <v/>
      </c>
      <c r="H1216" s="57" t="str">
        <f>IFERROR(SMALL($G$2:$G$4870,ROWS($G$2:G1216)),"")</f>
        <v/>
      </c>
    </row>
    <row r="1217" spans="1:8" ht="15.75" thickBot="1" x14ac:dyDescent="0.3">
      <c r="A1217" s="45" t="s">
        <v>587</v>
      </c>
      <c r="B1217" s="46" t="str">
        <f>Table1[[#This Row],[Series]]&amp;Table1[[#This Row],[Competency Name]]</f>
        <v>0681PRE- AND POST-PROCEDURAL INSTRUCTION</v>
      </c>
      <c r="C1217" s="46" t="str">
        <f>IF(RIGHT(Table1[[#This Row],[Occupational Series]],5)="SECCM","SECCM",IF(OR(RIGHT(Table1[[#This Row],[Occupational Series]],1)="A",RIGHT(Table1[[#This Row],[Occupational Series]],1)="B",RIGHT(Table1[[#This Row],[Occupational Series]],1)="C"),"0301",RIGHT(Table1[[#This Row],[Occupational Series]],4)))</f>
        <v>0681</v>
      </c>
      <c r="D1217" s="45" t="s">
        <v>1773</v>
      </c>
      <c r="E1217" s="45" t="s">
        <v>1774</v>
      </c>
      <c r="F1217" s="57">
        <f>ROWS($F$2:F1217)</f>
        <v>1216</v>
      </c>
      <c r="G1217" s="57" t="str">
        <f>IF(ISNUMBER(SEARCH('Position Build'!$N$6,Table1[[#This Row],[Series]])),Table1[[#This Row],[Helper1]],"")</f>
        <v/>
      </c>
      <c r="H1217" s="57" t="str">
        <f>IFERROR(SMALL($G$2:$G$4870,ROWS($G$2:G1217)),"")</f>
        <v/>
      </c>
    </row>
    <row r="1218" spans="1:8" ht="15.75" customHeight="1" thickBot="1" x14ac:dyDescent="0.3">
      <c r="A1218" s="45" t="s">
        <v>587</v>
      </c>
      <c r="B1218" s="46" t="str">
        <f>Table1[[#This Row],[Series]]&amp;Table1[[#This Row],[Competency Name]]</f>
        <v>0681PROCEDURAL AND DIAGNOSTIC SUPPORT</v>
      </c>
      <c r="C1218" s="46" t="str">
        <f>IF(RIGHT(Table1[[#This Row],[Occupational Series]],5)="SECCM","SECCM",IF(OR(RIGHT(Table1[[#This Row],[Occupational Series]],1)="A",RIGHT(Table1[[#This Row],[Occupational Series]],1)="B",RIGHT(Table1[[#This Row],[Occupational Series]],1)="C"),"0301",RIGHT(Table1[[#This Row],[Occupational Series]],4)))</f>
        <v>0681</v>
      </c>
      <c r="D1218" s="45" t="s">
        <v>1775</v>
      </c>
      <c r="E1218" s="45" t="s">
        <v>1776</v>
      </c>
      <c r="F1218" s="57">
        <f>ROWS($F$2:F1218)</f>
        <v>1217</v>
      </c>
      <c r="G1218" s="57" t="str">
        <f>IF(ISNUMBER(SEARCH('Position Build'!$N$6,Table1[[#This Row],[Series]])),Table1[[#This Row],[Helper1]],"")</f>
        <v/>
      </c>
      <c r="H1218" s="57" t="str">
        <f>IFERROR(SMALL($G$2:$G$4870,ROWS($G$2:G1218)),"")</f>
        <v/>
      </c>
    </row>
    <row r="1219" spans="1:8" ht="39" thickBot="1" x14ac:dyDescent="0.3">
      <c r="A1219" s="50" t="s">
        <v>548</v>
      </c>
      <c r="B1219" s="46" t="str">
        <f>Table1[[#This Row],[Series]]&amp;Table1[[#This Row],[Competency Name]]</f>
        <v>0682ORAL COMMUNICATION</v>
      </c>
      <c r="C1219" s="46" t="str">
        <f>IF(RIGHT(Table1[[#This Row],[Occupational Series]],5)="SECCM","SECCM",IF(OR(RIGHT(Table1[[#This Row],[Occupational Series]],1)="A",RIGHT(Table1[[#This Row],[Occupational Series]],1)="B",RIGHT(Table1[[#This Row],[Occupational Series]],1)="C"),"0301",RIGHT(Table1[[#This Row],[Occupational Series]],4)))</f>
        <v>0682</v>
      </c>
      <c r="D1219" s="50" t="s">
        <v>537</v>
      </c>
      <c r="E1219" s="51" t="s">
        <v>538</v>
      </c>
      <c r="F1219" s="57">
        <f>ROWS($F$2:F1219)</f>
        <v>1218</v>
      </c>
      <c r="G1219" s="57" t="str">
        <f>IF(ISNUMBER(SEARCH('Position Build'!$N$6,Table1[[#This Row],[Series]])),Table1[[#This Row],[Helper1]],"")</f>
        <v/>
      </c>
      <c r="H1219" s="57" t="str">
        <f>IFERROR(SMALL($G$2:$G$4870,ROWS($G$2:G1219)),"")</f>
        <v/>
      </c>
    </row>
    <row r="1220" spans="1:8" ht="15.75" customHeight="1" thickBot="1" x14ac:dyDescent="0.3">
      <c r="A1220" s="50" t="s">
        <v>548</v>
      </c>
      <c r="B1220" s="46" t="str">
        <f>Table1[[#This Row],[Series]]&amp;Table1[[#This Row],[Competency Name]]</f>
        <v>0682DEVELOPING OTHERS</v>
      </c>
      <c r="C1220" s="46" t="str">
        <f>IF(RIGHT(Table1[[#This Row],[Occupational Series]],5)="SECCM","SECCM",IF(OR(RIGHT(Table1[[#This Row],[Occupational Series]],1)="A",RIGHT(Table1[[#This Row],[Occupational Series]],1)="B",RIGHT(Table1[[#This Row],[Occupational Series]],1)="C"),"0301",RIGHT(Table1[[#This Row],[Occupational Series]],4)))</f>
        <v>0682</v>
      </c>
      <c r="D1220" s="50" t="s">
        <v>585</v>
      </c>
      <c r="E1220" s="51" t="s">
        <v>586</v>
      </c>
      <c r="F1220" s="57">
        <f>ROWS($F$2:F1220)</f>
        <v>1219</v>
      </c>
      <c r="G1220" s="57" t="str">
        <f>IF(ISNUMBER(SEARCH('Position Build'!$N$6,Table1[[#This Row],[Series]])),Table1[[#This Row],[Helper1]],"")</f>
        <v/>
      </c>
      <c r="H1220" s="57" t="str">
        <f>IFERROR(SMALL($G$2:$G$4870,ROWS($G$2:G1220)),"")</f>
        <v/>
      </c>
    </row>
    <row r="1221" spans="1:8" ht="39" thickBot="1" x14ac:dyDescent="0.3">
      <c r="A1221" s="50" t="s">
        <v>548</v>
      </c>
      <c r="B1221" s="46" t="str">
        <f>Table1[[#This Row],[Series]]&amp;Table1[[#This Row],[Competency Name]]</f>
        <v>0682CLERICAL SUPPORT FUNCTIONS</v>
      </c>
      <c r="C1221" s="46" t="str">
        <f>IF(RIGHT(Table1[[#This Row],[Occupational Series]],5)="SECCM","SECCM",IF(OR(RIGHT(Table1[[#This Row],[Occupational Series]],1)="A",RIGHT(Table1[[#This Row],[Occupational Series]],1)="B",RIGHT(Table1[[#This Row],[Occupational Series]],1)="C"),"0301",RIGHT(Table1[[#This Row],[Occupational Series]],4)))</f>
        <v>0682</v>
      </c>
      <c r="D1221" s="50" t="s">
        <v>993</v>
      </c>
      <c r="E1221" s="51" t="s">
        <v>994</v>
      </c>
      <c r="F1221" s="57">
        <f>ROWS($F$2:F1221)</f>
        <v>1220</v>
      </c>
      <c r="G1221" s="57" t="str">
        <f>IF(ISNUMBER(SEARCH('Position Build'!$N$6,Table1[[#This Row],[Series]])),Table1[[#This Row],[Helper1]],"")</f>
        <v/>
      </c>
      <c r="H1221" s="57" t="str">
        <f>IFERROR(SMALL($G$2:$G$4870,ROWS($G$2:G1221)),"")</f>
        <v/>
      </c>
    </row>
    <row r="1222" spans="1:8" ht="15.75" customHeight="1" thickBot="1" x14ac:dyDescent="0.3">
      <c r="A1222" s="50" t="s">
        <v>548</v>
      </c>
      <c r="B1222" s="46" t="str">
        <f>Table1[[#This Row],[Series]]&amp;Table1[[#This Row],[Competency Name]]</f>
        <v>0682DENTAL HYGIENE PRINCIPLES</v>
      </c>
      <c r="C1222" s="46" t="str">
        <f>IF(RIGHT(Table1[[#This Row],[Occupational Series]],5)="SECCM","SECCM",IF(OR(RIGHT(Table1[[#This Row],[Occupational Series]],1)="A",RIGHT(Table1[[#This Row],[Occupational Series]],1)="B",RIGHT(Table1[[#This Row],[Occupational Series]],1)="C"),"0301",RIGHT(Table1[[#This Row],[Occupational Series]],4)))</f>
        <v>0682</v>
      </c>
      <c r="D1222" s="50" t="s">
        <v>1844</v>
      </c>
      <c r="E1222" s="51" t="s">
        <v>1845</v>
      </c>
      <c r="F1222" s="57">
        <f>ROWS($F$2:F1222)</f>
        <v>1221</v>
      </c>
      <c r="G1222" s="57" t="str">
        <f>IF(ISNUMBER(SEARCH('Position Build'!$N$6,Table1[[#This Row],[Series]])),Table1[[#This Row],[Helper1]],"")</f>
        <v/>
      </c>
      <c r="H1222" s="57" t="str">
        <f>IFERROR(SMALL($G$2:$G$4870,ROWS($G$2:G1222)),"")</f>
        <v/>
      </c>
    </row>
    <row r="1223" spans="1:8" ht="51.75" thickBot="1" x14ac:dyDescent="0.3">
      <c r="A1223" s="50" t="s">
        <v>548</v>
      </c>
      <c r="B1223" s="46" t="str">
        <f>Table1[[#This Row],[Series]]&amp;Table1[[#This Row],[Competency Name]]</f>
        <v>0682DENTAL RADIOLOGY</v>
      </c>
      <c r="C1223" s="46" t="str">
        <f>IF(RIGHT(Table1[[#This Row],[Occupational Series]],5)="SECCM","SECCM",IF(OR(RIGHT(Table1[[#This Row],[Occupational Series]],1)="A",RIGHT(Table1[[#This Row],[Occupational Series]],1)="B",RIGHT(Table1[[#This Row],[Occupational Series]],1)="C"),"0301",RIGHT(Table1[[#This Row],[Occupational Series]],4)))</f>
        <v>0682</v>
      </c>
      <c r="D1223" s="50" t="s">
        <v>1846</v>
      </c>
      <c r="E1223" s="51" t="s">
        <v>1847</v>
      </c>
      <c r="F1223" s="57">
        <f>ROWS($F$2:F1223)</f>
        <v>1222</v>
      </c>
      <c r="G1223" s="57" t="str">
        <f>IF(ISNUMBER(SEARCH('Position Build'!$N$6,Table1[[#This Row],[Series]])),Table1[[#This Row],[Helper1]],"")</f>
        <v/>
      </c>
      <c r="H1223" s="57" t="str">
        <f>IFERROR(SMALL($G$2:$G$4870,ROWS($G$2:G1223)),"")</f>
        <v/>
      </c>
    </row>
    <row r="1224" spans="1:8" ht="15.75" customHeight="1" thickBot="1" x14ac:dyDescent="0.3">
      <c r="A1224" s="50" t="s">
        <v>548</v>
      </c>
      <c r="B1224" s="46" t="str">
        <f>Table1[[#This Row],[Series]]&amp;Table1[[#This Row],[Competency Name]]</f>
        <v>0682ORAL PATHOLOGY AND MEDICAL DISEASES</v>
      </c>
      <c r="C1224" s="46" t="str">
        <f>IF(RIGHT(Table1[[#This Row],[Occupational Series]],5)="SECCM","SECCM",IF(OR(RIGHT(Table1[[#This Row],[Occupational Series]],1)="A",RIGHT(Table1[[#This Row],[Occupational Series]],1)="B",RIGHT(Table1[[#This Row],[Occupational Series]],1)="C"),"0301",RIGHT(Table1[[#This Row],[Occupational Series]],4)))</f>
        <v>0682</v>
      </c>
      <c r="D1224" s="50" t="s">
        <v>1848</v>
      </c>
      <c r="E1224" s="51" t="s">
        <v>1849</v>
      </c>
      <c r="F1224" s="57">
        <f>ROWS($F$2:F1224)</f>
        <v>1223</v>
      </c>
      <c r="G1224" s="57" t="str">
        <f>IF(ISNUMBER(SEARCH('Position Build'!$N$6,Table1[[#This Row],[Series]])),Table1[[#This Row],[Helper1]],"")</f>
        <v/>
      </c>
      <c r="H1224" s="57" t="str">
        <f>IFERROR(SMALL($G$2:$G$4870,ROWS($G$2:G1224)),"")</f>
        <v/>
      </c>
    </row>
    <row r="1225" spans="1:8" ht="26.25" thickBot="1" x14ac:dyDescent="0.3">
      <c r="A1225" s="50" t="s">
        <v>548</v>
      </c>
      <c r="B1225" s="46" t="str">
        <f>Table1[[#This Row],[Series]]&amp;Table1[[#This Row],[Competency Name]]</f>
        <v>0682ORAL HEALTH PROGRAMS</v>
      </c>
      <c r="C1225" s="46" t="str">
        <f>IF(RIGHT(Table1[[#This Row],[Occupational Series]],5)="SECCM","SECCM",IF(OR(RIGHT(Table1[[#This Row],[Occupational Series]],1)="A",RIGHT(Table1[[#This Row],[Occupational Series]],1)="B",RIGHT(Table1[[#This Row],[Occupational Series]],1)="C"),"0301",RIGHT(Table1[[#This Row],[Occupational Series]],4)))</f>
        <v>0682</v>
      </c>
      <c r="D1225" s="50" t="s">
        <v>1850</v>
      </c>
      <c r="E1225" s="51" t="s">
        <v>1851</v>
      </c>
      <c r="F1225" s="57">
        <f>ROWS($F$2:F1225)</f>
        <v>1224</v>
      </c>
      <c r="G1225" s="57" t="str">
        <f>IF(ISNUMBER(SEARCH('Position Build'!$N$6,Table1[[#This Row],[Series]])),Table1[[#This Row],[Helper1]],"")</f>
        <v/>
      </c>
      <c r="H1225" s="57" t="str">
        <f>IFERROR(SMALL($G$2:$G$4870,ROWS($G$2:G1225)),"")</f>
        <v/>
      </c>
    </row>
    <row r="1226" spans="1:8" ht="15.75" customHeight="1" thickBot="1" x14ac:dyDescent="0.3">
      <c r="A1226" s="50" t="s">
        <v>575</v>
      </c>
      <c r="B1226" s="46" t="str">
        <f>Table1[[#This Row],[Series]]&amp;Table1[[#This Row],[Competency Name]]</f>
        <v>0683RESOURCE MANAGEMENT</v>
      </c>
      <c r="C1226" s="46" t="str">
        <f>IF(RIGHT(Table1[[#This Row],[Occupational Series]],5)="SECCM","SECCM",IF(OR(RIGHT(Table1[[#This Row],[Occupational Series]],1)="A",RIGHT(Table1[[#This Row],[Occupational Series]],1)="B",RIGHT(Table1[[#This Row],[Occupational Series]],1)="C"),"0301",RIGHT(Table1[[#This Row],[Occupational Series]],4)))</f>
        <v>0683</v>
      </c>
      <c r="D1226" s="50" t="s">
        <v>573</v>
      </c>
      <c r="E1226" s="51" t="s">
        <v>574</v>
      </c>
      <c r="F1226" s="57">
        <f>ROWS($F$2:F1226)</f>
        <v>1225</v>
      </c>
      <c r="G1226" s="57" t="str">
        <f>IF(ISNUMBER(SEARCH('Position Build'!$N$6,Table1[[#This Row],[Series]])),Table1[[#This Row],[Helper1]],"")</f>
        <v/>
      </c>
      <c r="H1226" s="57" t="str">
        <f>IFERROR(SMALL($G$2:$G$4870,ROWS($G$2:G1226)),"")</f>
        <v/>
      </c>
    </row>
    <row r="1227" spans="1:8" ht="15.75" thickBot="1" x14ac:dyDescent="0.3">
      <c r="A1227" s="45" t="s">
        <v>575</v>
      </c>
      <c r="B1227" s="46" t="str">
        <f>Table1[[#This Row],[Series]]&amp;Table1[[#This Row],[Competency Name]]</f>
        <v>0683FABRICATION OF DENTAL APPLIANCES</v>
      </c>
      <c r="C1227" s="46" t="str">
        <f>IF(RIGHT(Table1[[#This Row],[Occupational Series]],5)="SECCM","SECCM",IF(OR(RIGHT(Table1[[#This Row],[Occupational Series]],1)="A",RIGHT(Table1[[#This Row],[Occupational Series]],1)="B",RIGHT(Table1[[#This Row],[Occupational Series]],1)="C"),"0301",RIGHT(Table1[[#This Row],[Occupational Series]],4)))</f>
        <v>0683</v>
      </c>
      <c r="D1227" s="45" t="s">
        <v>1854</v>
      </c>
      <c r="E1227" s="45" t="s">
        <v>1855</v>
      </c>
      <c r="F1227" s="57">
        <f>ROWS($F$2:F1227)</f>
        <v>1226</v>
      </c>
      <c r="G1227" s="57" t="str">
        <f>IF(ISNUMBER(SEARCH('Position Build'!$N$6,Table1[[#This Row],[Series]])),Table1[[#This Row],[Helper1]],"")</f>
        <v/>
      </c>
      <c r="H1227" s="57" t="str">
        <f>IFERROR(SMALL($G$2:$G$4870,ROWS($G$2:G1227)),"")</f>
        <v/>
      </c>
    </row>
    <row r="1228" spans="1:8" ht="15.75" customHeight="1" thickBot="1" x14ac:dyDescent="0.3">
      <c r="A1228" s="45" t="s">
        <v>575</v>
      </c>
      <c r="B1228" s="46" t="str">
        <f>Table1[[#This Row],[Series]]&amp;Table1[[#This Row],[Competency Name]]</f>
        <v>0683TECHNICAL DENTAL ANATOMY</v>
      </c>
      <c r="C1228" s="46" t="str">
        <f>IF(RIGHT(Table1[[#This Row],[Occupational Series]],5)="SECCM","SECCM",IF(OR(RIGHT(Table1[[#This Row],[Occupational Series]],1)="A",RIGHT(Table1[[#This Row],[Occupational Series]],1)="B",RIGHT(Table1[[#This Row],[Occupational Series]],1)="C"),"0301",RIGHT(Table1[[#This Row],[Occupational Series]],4)))</f>
        <v>0683</v>
      </c>
      <c r="D1228" s="45" t="s">
        <v>1856</v>
      </c>
      <c r="E1228" s="45" t="s">
        <v>1857</v>
      </c>
      <c r="F1228" s="57">
        <f>ROWS($F$2:F1228)</f>
        <v>1227</v>
      </c>
      <c r="G1228" s="57" t="str">
        <f>IF(ISNUMBER(SEARCH('Position Build'!$N$6,Table1[[#This Row],[Series]])),Table1[[#This Row],[Helper1]],"")</f>
        <v/>
      </c>
      <c r="H1228" s="57" t="str">
        <f>IFERROR(SMALL($G$2:$G$4870,ROWS($G$2:G1228)),"")</f>
        <v/>
      </c>
    </row>
    <row r="1229" spans="1:8" ht="64.5" thickBot="1" x14ac:dyDescent="0.3">
      <c r="A1229" s="50" t="s">
        <v>1975</v>
      </c>
      <c r="B1229" s="46" t="str">
        <f>Table1[[#This Row],[Series]]&amp;Table1[[#This Row],[Competency Name]]</f>
        <v>0688ENVIRONMENTAL SANITATION</v>
      </c>
      <c r="C1229" s="46" t="str">
        <f>IF(RIGHT(Table1[[#This Row],[Occupational Series]],5)="SECCM","SECCM",IF(OR(RIGHT(Table1[[#This Row],[Occupational Series]],1)="A",RIGHT(Table1[[#This Row],[Occupational Series]],1)="B",RIGHT(Table1[[#This Row],[Occupational Series]],1)="C"),"0301",RIGHT(Table1[[#This Row],[Occupational Series]],4)))</f>
        <v>0688</v>
      </c>
      <c r="D1229" s="50" t="s">
        <v>1976</v>
      </c>
      <c r="E1229" s="51" t="s">
        <v>1977</v>
      </c>
      <c r="F1229" s="57">
        <f>ROWS($F$2:F1229)</f>
        <v>1228</v>
      </c>
      <c r="G1229" s="57" t="str">
        <f>IF(ISNUMBER(SEARCH('Position Build'!$N$6,Table1[[#This Row],[Series]])),Table1[[#This Row],[Helper1]],"")</f>
        <v/>
      </c>
      <c r="H1229" s="57" t="str">
        <f>IFERROR(SMALL($G$2:$G$4870,ROWS($G$2:G1229)),"")</f>
        <v/>
      </c>
    </row>
    <row r="1230" spans="1:8" ht="15.75" customHeight="1" thickBot="1" x14ac:dyDescent="0.3">
      <c r="A1230" s="50" t="s">
        <v>295</v>
      </c>
      <c r="B1230" s="46" t="str">
        <f>Table1[[#This Row],[Series]]&amp;Table1[[#This Row],[Competency Name]]</f>
        <v>0690INFLUENCING/NEGOTIATING</v>
      </c>
      <c r="C1230" s="46" t="str">
        <f>IF(RIGHT(Table1[[#This Row],[Occupational Series]],5)="SECCM","SECCM",IF(OR(RIGHT(Table1[[#This Row],[Occupational Series]],1)="A",RIGHT(Table1[[#This Row],[Occupational Series]],1)="B",RIGHT(Table1[[#This Row],[Occupational Series]],1)="C"),"0301",RIGHT(Table1[[#This Row],[Occupational Series]],4)))</f>
        <v>0690</v>
      </c>
      <c r="D1230" s="50" t="s">
        <v>267</v>
      </c>
      <c r="E1230" s="51" t="s">
        <v>268</v>
      </c>
      <c r="F1230" s="57">
        <f>ROWS($F$2:F1230)</f>
        <v>1229</v>
      </c>
      <c r="G1230" s="57" t="str">
        <f>IF(ISNUMBER(SEARCH('Position Build'!$N$6,Table1[[#This Row],[Series]])),Table1[[#This Row],[Helper1]],"")</f>
        <v/>
      </c>
      <c r="H1230" s="57" t="str">
        <f>IFERROR(SMALL($G$2:$G$4870,ROWS($G$2:G1230)),"")</f>
        <v/>
      </c>
    </row>
    <row r="1231" spans="1:8" ht="15.75" thickBot="1" x14ac:dyDescent="0.3">
      <c r="A1231" s="45" t="s">
        <v>295</v>
      </c>
      <c r="B1231" s="46" t="str">
        <f>Table1[[#This Row],[Series]]&amp;Table1[[#This Row],[Competency Name]]</f>
        <v>0690CUSTOMER SERVICE</v>
      </c>
      <c r="C1231" s="46" t="str">
        <f>IF(RIGHT(Table1[[#This Row],[Occupational Series]],5)="SECCM","SECCM",IF(OR(RIGHT(Table1[[#This Row],[Occupational Series]],1)="A",RIGHT(Table1[[#This Row],[Occupational Series]],1)="B",RIGHT(Table1[[#This Row],[Occupational Series]],1)="C"),"0301",RIGHT(Table1[[#This Row],[Occupational Series]],4)))</f>
        <v>0690</v>
      </c>
      <c r="D1231" s="45" t="s">
        <v>418</v>
      </c>
      <c r="E1231" s="45" t="s">
        <v>419</v>
      </c>
      <c r="F1231" s="57">
        <f>ROWS($F$2:F1231)</f>
        <v>1230</v>
      </c>
      <c r="G1231" s="57" t="str">
        <f>IF(ISNUMBER(SEARCH('Position Build'!$N$6,Table1[[#This Row],[Series]])),Table1[[#This Row],[Helper1]],"")</f>
        <v/>
      </c>
      <c r="H1231" s="57" t="str">
        <f>IFERROR(SMALL($G$2:$G$4870,ROWS($G$2:G1231)),"")</f>
        <v/>
      </c>
    </row>
    <row r="1232" spans="1:8" ht="15.75" customHeight="1" thickBot="1" x14ac:dyDescent="0.3">
      <c r="A1232" s="50" t="s">
        <v>295</v>
      </c>
      <c r="B1232" s="46" t="str">
        <f>Table1[[#This Row],[Series]]&amp;Table1[[#This Row],[Competency Name]]</f>
        <v>0690FINANCIAL MANAGEMENT</v>
      </c>
      <c r="C1232" s="46" t="str">
        <f>IF(RIGHT(Table1[[#This Row],[Occupational Series]],5)="SECCM","SECCM",IF(OR(RIGHT(Table1[[#This Row],[Occupational Series]],1)="A",RIGHT(Table1[[#This Row],[Occupational Series]],1)="B",RIGHT(Table1[[#This Row],[Occupational Series]],1)="C"),"0301",RIGHT(Table1[[#This Row],[Occupational Series]],4)))</f>
        <v>0690</v>
      </c>
      <c r="D1232" s="50" t="s">
        <v>438</v>
      </c>
      <c r="E1232" s="51" t="s">
        <v>439</v>
      </c>
      <c r="F1232" s="57">
        <f>ROWS($F$2:F1232)</f>
        <v>1231</v>
      </c>
      <c r="G1232" s="57" t="str">
        <f>IF(ISNUMBER(SEARCH('Position Build'!$N$6,Table1[[#This Row],[Series]])),Table1[[#This Row],[Helper1]],"")</f>
        <v/>
      </c>
      <c r="H1232" s="57" t="str">
        <f>IFERROR(SMALL($G$2:$G$4870,ROWS($G$2:G1232)),"")</f>
        <v/>
      </c>
    </row>
    <row r="1233" spans="1:8" ht="26.25" thickBot="1" x14ac:dyDescent="0.3">
      <c r="A1233" s="50" t="s">
        <v>295</v>
      </c>
      <c r="B1233" s="46" t="str">
        <f>Table1[[#This Row],[Series]]&amp;Table1[[#This Row],[Competency Name]]</f>
        <v>0690COMPUTER LITERACY</v>
      </c>
      <c r="C1233" s="46" t="str">
        <f>IF(RIGHT(Table1[[#This Row],[Occupational Series]],5)="SECCM","SECCM",IF(OR(RIGHT(Table1[[#This Row],[Occupational Series]],1)="A",RIGHT(Table1[[#This Row],[Occupational Series]],1)="B",RIGHT(Table1[[#This Row],[Occupational Series]],1)="C"),"0301",RIGHT(Table1[[#This Row],[Occupational Series]],4)))</f>
        <v>0690</v>
      </c>
      <c r="D1233" s="50" t="s">
        <v>456</v>
      </c>
      <c r="E1233" s="51" t="s">
        <v>457</v>
      </c>
      <c r="F1233" s="57">
        <f>ROWS($F$2:F1233)</f>
        <v>1232</v>
      </c>
      <c r="G1233" s="57" t="str">
        <f>IF(ISNUMBER(SEARCH('Position Build'!$N$6,Table1[[#This Row],[Series]])),Table1[[#This Row],[Helper1]],"")</f>
        <v/>
      </c>
      <c r="H1233" s="57" t="str">
        <f>IFERROR(SMALL($G$2:$G$4870,ROWS($G$2:G1233)),"")</f>
        <v/>
      </c>
    </row>
    <row r="1234" spans="1:8" ht="15.75" customHeight="1" thickBot="1" x14ac:dyDescent="0.3">
      <c r="A1234" s="45" t="s">
        <v>295</v>
      </c>
      <c r="B1234" s="46" t="str">
        <f>Table1[[#This Row],[Series]]&amp;Table1[[#This Row],[Competency Name]]</f>
        <v>0690PARTNERING</v>
      </c>
      <c r="C1234" s="46" t="str">
        <f>IF(RIGHT(Table1[[#This Row],[Occupational Series]],5)="SECCM","SECCM",IF(OR(RIGHT(Table1[[#This Row],[Occupational Series]],1)="A",RIGHT(Table1[[#This Row],[Occupational Series]],1)="B",RIGHT(Table1[[#This Row],[Occupational Series]],1)="C"),"0301",RIGHT(Table1[[#This Row],[Occupational Series]],4)))</f>
        <v>0690</v>
      </c>
      <c r="D1234" s="45" t="s">
        <v>491</v>
      </c>
      <c r="E1234" s="45" t="s">
        <v>492</v>
      </c>
      <c r="F1234" s="57">
        <f>ROWS($F$2:F1234)</f>
        <v>1233</v>
      </c>
      <c r="G1234" s="57" t="str">
        <f>IF(ISNUMBER(SEARCH('Position Build'!$N$6,Table1[[#This Row],[Series]])),Table1[[#This Row],[Helper1]],"")</f>
        <v/>
      </c>
      <c r="H1234" s="57" t="str">
        <f>IFERROR(SMALL($G$2:$G$4870,ROWS($G$2:G1234)),"")</f>
        <v/>
      </c>
    </row>
    <row r="1235" spans="1:8" ht="39" thickBot="1" x14ac:dyDescent="0.3">
      <c r="A1235" s="50" t="s">
        <v>295</v>
      </c>
      <c r="B1235" s="46" t="str">
        <f>Table1[[#This Row],[Series]]&amp;Table1[[#This Row],[Competency Name]]</f>
        <v>0690WRITTEN COMMUNICATION</v>
      </c>
      <c r="C1235" s="46" t="str">
        <f>IF(RIGHT(Table1[[#This Row],[Occupational Series]],5)="SECCM","SECCM",IF(OR(RIGHT(Table1[[#This Row],[Occupational Series]],1)="A",RIGHT(Table1[[#This Row],[Occupational Series]],1)="B",RIGHT(Table1[[#This Row],[Occupational Series]],1)="C"),"0301",RIGHT(Table1[[#This Row],[Occupational Series]],4)))</f>
        <v>0690</v>
      </c>
      <c r="D1235" s="50" t="s">
        <v>507</v>
      </c>
      <c r="E1235" s="51" t="s">
        <v>508</v>
      </c>
      <c r="F1235" s="57">
        <f>ROWS($F$2:F1235)</f>
        <v>1234</v>
      </c>
      <c r="G1235" s="57" t="str">
        <f>IF(ISNUMBER(SEARCH('Position Build'!$N$6,Table1[[#This Row],[Series]])),Table1[[#This Row],[Helper1]],"")</f>
        <v/>
      </c>
      <c r="H1235" s="57" t="str">
        <f>IFERROR(SMALL($G$2:$G$4870,ROWS($G$2:G1235)),"")</f>
        <v/>
      </c>
    </row>
    <row r="1236" spans="1:8" ht="15.75" customHeight="1" thickBot="1" x14ac:dyDescent="0.3">
      <c r="A1236" s="50" t="s">
        <v>295</v>
      </c>
      <c r="B1236" s="46" t="str">
        <f>Table1[[#This Row],[Series]]&amp;Table1[[#This Row],[Competency Name]]</f>
        <v>0690ORAL COMMUNICATION</v>
      </c>
      <c r="C1236" s="46" t="str">
        <f>IF(RIGHT(Table1[[#This Row],[Occupational Series]],5)="SECCM","SECCM",IF(OR(RIGHT(Table1[[#This Row],[Occupational Series]],1)="A",RIGHT(Table1[[#This Row],[Occupational Series]],1)="B",RIGHT(Table1[[#This Row],[Occupational Series]],1)="C"),"0301",RIGHT(Table1[[#This Row],[Occupational Series]],4)))</f>
        <v>0690</v>
      </c>
      <c r="D1236" s="50" t="s">
        <v>537</v>
      </c>
      <c r="E1236" s="51" t="s">
        <v>538</v>
      </c>
      <c r="F1236" s="57">
        <f>ROWS($F$2:F1236)</f>
        <v>1235</v>
      </c>
      <c r="G1236" s="57" t="str">
        <f>IF(ISNUMBER(SEARCH('Position Build'!$N$6,Table1[[#This Row],[Series]])),Table1[[#This Row],[Helper1]],"")</f>
        <v/>
      </c>
      <c r="H1236" s="57" t="str">
        <f>IFERROR(SMALL($G$2:$G$4870,ROWS($G$2:G1236)),"")</f>
        <v/>
      </c>
    </row>
    <row r="1237" spans="1:8" ht="39" thickBot="1" x14ac:dyDescent="0.3">
      <c r="A1237" s="50" t="s">
        <v>295</v>
      </c>
      <c r="B1237" s="46" t="str">
        <f>Table1[[#This Row],[Series]]&amp;Table1[[#This Row],[Competency Name]]</f>
        <v>0690DEVELOPING OTHERS</v>
      </c>
      <c r="C1237" s="46" t="str">
        <f>IF(RIGHT(Table1[[#This Row],[Occupational Series]],5)="SECCM","SECCM",IF(OR(RIGHT(Table1[[#This Row],[Occupational Series]],1)="A",RIGHT(Table1[[#This Row],[Occupational Series]],1)="B",RIGHT(Table1[[#This Row],[Occupational Series]],1)="C"),"0301",RIGHT(Table1[[#This Row],[Occupational Series]],4)))</f>
        <v>0690</v>
      </c>
      <c r="D1237" s="50" t="s">
        <v>585</v>
      </c>
      <c r="E1237" s="51" t="s">
        <v>586</v>
      </c>
      <c r="F1237" s="57">
        <f>ROWS($F$2:F1237)</f>
        <v>1236</v>
      </c>
      <c r="G1237" s="57" t="str">
        <f>IF(ISNUMBER(SEARCH('Position Build'!$N$6,Table1[[#This Row],[Series]])),Table1[[#This Row],[Helper1]],"")</f>
        <v/>
      </c>
      <c r="H1237" s="57" t="str">
        <f>IFERROR(SMALL($G$2:$G$4870,ROWS($G$2:G1237)),"")</f>
        <v/>
      </c>
    </row>
    <row r="1238" spans="1:8" ht="15.75" customHeight="1" thickBot="1" x14ac:dyDescent="0.3">
      <c r="A1238" s="50" t="s">
        <v>295</v>
      </c>
      <c r="B1238" s="46" t="str">
        <f>Table1[[#This Row],[Series]]&amp;Table1[[#This Row],[Competency Name]]</f>
        <v>0690MANAGING HUMAN RESOURCES</v>
      </c>
      <c r="C1238" s="46" t="str">
        <f>IF(RIGHT(Table1[[#This Row],[Occupational Series]],5)="SECCM","SECCM",IF(OR(RIGHT(Table1[[#This Row],[Occupational Series]],1)="A",RIGHT(Table1[[#This Row],[Occupational Series]],1)="B",RIGHT(Table1[[#This Row],[Occupational Series]],1)="C"),"0301",RIGHT(Table1[[#This Row],[Occupational Series]],4)))</f>
        <v>0690</v>
      </c>
      <c r="D1238" s="50" t="s">
        <v>590</v>
      </c>
      <c r="E1238" s="51" t="s">
        <v>591</v>
      </c>
      <c r="F1238" s="57">
        <f>ROWS($F$2:F1238)</f>
        <v>1237</v>
      </c>
      <c r="G1238" s="57" t="str">
        <f>IF(ISNUMBER(SEARCH('Position Build'!$N$6,Table1[[#This Row],[Series]])),Table1[[#This Row],[Helper1]],"")</f>
        <v/>
      </c>
      <c r="H1238" s="57" t="str">
        <f>IFERROR(SMALL($G$2:$G$4870,ROWS($G$2:G1238)),"")</f>
        <v/>
      </c>
    </row>
    <row r="1239" spans="1:8" ht="51.75" thickBot="1" x14ac:dyDescent="0.3">
      <c r="A1239" s="50" t="s">
        <v>295</v>
      </c>
      <c r="B1239" s="46" t="str">
        <f>Table1[[#This Row],[Series]]&amp;Table1[[#This Row],[Competency Name]]</f>
        <v>0690PROBLEM SOLVING</v>
      </c>
      <c r="C1239" s="46" t="str">
        <f>IF(RIGHT(Table1[[#This Row],[Occupational Series]],5)="SECCM","SECCM",IF(OR(RIGHT(Table1[[#This Row],[Occupational Series]],1)="A",RIGHT(Table1[[#This Row],[Occupational Series]],1)="B",RIGHT(Table1[[#This Row],[Occupational Series]],1)="C"),"0301",RIGHT(Table1[[#This Row],[Occupational Series]],4)))</f>
        <v>0690</v>
      </c>
      <c r="D1239" s="50" t="s">
        <v>596</v>
      </c>
      <c r="E1239" s="51" t="s">
        <v>597</v>
      </c>
      <c r="F1239" s="57">
        <f>ROWS($F$2:F1239)</f>
        <v>1238</v>
      </c>
      <c r="G1239" s="57" t="str">
        <f>IF(ISNUMBER(SEARCH('Position Build'!$N$6,Table1[[#This Row],[Series]])),Table1[[#This Row],[Helper1]],"")</f>
        <v/>
      </c>
      <c r="H1239" s="57" t="str">
        <f>IFERROR(SMALL($G$2:$G$4870,ROWS($G$2:G1239)),"")</f>
        <v/>
      </c>
    </row>
    <row r="1240" spans="1:8" ht="15.75" customHeight="1" thickBot="1" x14ac:dyDescent="0.3">
      <c r="A1240" s="50" t="s">
        <v>295</v>
      </c>
      <c r="B1240" s="46" t="str">
        <f>Table1[[#This Row],[Series]]&amp;Table1[[#This Row],[Competency Name]]</f>
        <v>0690COMPLIANCE AND ENFORCEMENT</v>
      </c>
      <c r="C1240" s="46" t="str">
        <f>IF(RIGHT(Table1[[#This Row],[Occupational Series]],5)="SECCM","SECCM",IF(OR(RIGHT(Table1[[#This Row],[Occupational Series]],1)="A",RIGHT(Table1[[#This Row],[Occupational Series]],1)="B",RIGHT(Table1[[#This Row],[Occupational Series]],1)="C"),"0301",RIGHT(Table1[[#This Row],[Occupational Series]],4)))</f>
        <v>0690</v>
      </c>
      <c r="D1240" s="50" t="s">
        <v>950</v>
      </c>
      <c r="E1240" s="51" t="s">
        <v>951</v>
      </c>
      <c r="F1240" s="57">
        <f>ROWS($F$2:F1240)</f>
        <v>1239</v>
      </c>
      <c r="G1240" s="57" t="str">
        <f>IF(ISNUMBER(SEARCH('Position Build'!$N$6,Table1[[#This Row],[Series]])),Table1[[#This Row],[Helper1]],"")</f>
        <v/>
      </c>
      <c r="H1240" s="57" t="str">
        <f>IFERROR(SMALL($G$2:$G$4870,ROWS($G$2:G1240)),"")</f>
        <v/>
      </c>
    </row>
    <row r="1241" spans="1:8" ht="51.75" thickBot="1" x14ac:dyDescent="0.3">
      <c r="A1241" s="50" t="s">
        <v>295</v>
      </c>
      <c r="B1241" s="46" t="str">
        <f>Table1[[#This Row],[Series]]&amp;Table1[[#This Row],[Competency Name]]</f>
        <v>0690HAZARDOUS MATERIAL MANAGEMENT</v>
      </c>
      <c r="C1241" s="46" t="str">
        <f>IF(RIGHT(Table1[[#This Row],[Occupational Series]],5)="SECCM","SECCM",IF(OR(RIGHT(Table1[[#This Row],[Occupational Series]],1)="A",RIGHT(Table1[[#This Row],[Occupational Series]],1)="B",RIGHT(Table1[[#This Row],[Occupational Series]],1)="C"),"0301",RIGHT(Table1[[#This Row],[Occupational Series]],4)))</f>
        <v>0690</v>
      </c>
      <c r="D1241" s="50" t="s">
        <v>954</v>
      </c>
      <c r="E1241" s="51" t="s">
        <v>955</v>
      </c>
      <c r="F1241" s="57">
        <f>ROWS($F$2:F1241)</f>
        <v>1240</v>
      </c>
      <c r="G1241" s="57" t="str">
        <f>IF(ISNUMBER(SEARCH('Position Build'!$N$6,Table1[[#This Row],[Series]])),Table1[[#This Row],[Helper1]],"")</f>
        <v/>
      </c>
      <c r="H1241" s="57" t="str">
        <f>IFERROR(SMALL($G$2:$G$4870,ROWS($G$2:G1241)),"")</f>
        <v/>
      </c>
    </row>
    <row r="1242" spans="1:8" ht="15.75" customHeight="1" thickBot="1" x14ac:dyDescent="0.3">
      <c r="A1242" s="45" t="s">
        <v>295</v>
      </c>
      <c r="B1242" s="46" t="str">
        <f>Table1[[#This Row],[Series]]&amp;Table1[[#This Row],[Competency Name]]</f>
        <v>0690RULEMAKING AND REGULATION</v>
      </c>
      <c r="C1242" s="46" t="str">
        <f>IF(RIGHT(Table1[[#This Row],[Occupational Series]],5)="SECCM","SECCM",IF(OR(RIGHT(Table1[[#This Row],[Occupational Series]],1)="A",RIGHT(Table1[[#This Row],[Occupational Series]],1)="B",RIGHT(Table1[[#This Row],[Occupational Series]],1)="C"),"0301",RIGHT(Table1[[#This Row],[Occupational Series]],4)))</f>
        <v>0690</v>
      </c>
      <c r="D1242" s="45" t="s">
        <v>958</v>
      </c>
      <c r="E1242" s="45" t="s">
        <v>959</v>
      </c>
      <c r="F1242" s="57">
        <f>ROWS($F$2:F1242)</f>
        <v>1241</v>
      </c>
      <c r="G1242" s="57" t="str">
        <f>IF(ISNUMBER(SEARCH('Position Build'!$N$6,Table1[[#This Row],[Series]])),Table1[[#This Row],[Helper1]],"")</f>
        <v/>
      </c>
      <c r="H1242" s="57" t="str">
        <f>IFERROR(SMALL($G$2:$G$4870,ROWS($G$2:G1242)),"")</f>
        <v/>
      </c>
    </row>
    <row r="1243" spans="1:8" ht="51.75" thickBot="1" x14ac:dyDescent="0.3">
      <c r="A1243" s="50" t="s">
        <v>295</v>
      </c>
      <c r="B1243" s="46" t="str">
        <f>Table1[[#This Row],[Series]]&amp;Table1[[#This Row],[Competency Name]]</f>
        <v>0690DECISIVENESS</v>
      </c>
      <c r="C1243" s="46" t="str">
        <f>IF(RIGHT(Table1[[#This Row],[Occupational Series]],5)="SECCM","SECCM",IF(OR(RIGHT(Table1[[#This Row],[Occupational Series]],1)="A",RIGHT(Table1[[#This Row],[Occupational Series]],1)="B",RIGHT(Table1[[#This Row],[Occupational Series]],1)="C"),"0301",RIGHT(Table1[[#This Row],[Occupational Series]],4)))</f>
        <v>0690</v>
      </c>
      <c r="D1243" s="50" t="s">
        <v>1009</v>
      </c>
      <c r="E1243" s="51" t="s">
        <v>1010</v>
      </c>
      <c r="F1243" s="57">
        <f>ROWS($F$2:F1243)</f>
        <v>1242</v>
      </c>
      <c r="G1243" s="57" t="str">
        <f>IF(ISNUMBER(SEARCH('Position Build'!$N$6,Table1[[#This Row],[Series]])),Table1[[#This Row],[Helper1]],"")</f>
        <v/>
      </c>
      <c r="H1243" s="57" t="str">
        <f>IFERROR(SMALL($G$2:$G$4870,ROWS($G$2:G1243)),"")</f>
        <v/>
      </c>
    </row>
    <row r="1244" spans="1:8" ht="15.75" customHeight="1" thickBot="1" x14ac:dyDescent="0.3">
      <c r="A1244" s="45" t="s">
        <v>295</v>
      </c>
      <c r="B1244" s="46" t="str">
        <f>Table1[[#This Row],[Series]]&amp;Table1[[#This Row],[Competency Name]]</f>
        <v>0690READING AND INTERPRETING REGULATIONS</v>
      </c>
      <c r="C1244" s="46" t="str">
        <f>IF(RIGHT(Table1[[#This Row],[Occupational Series]],5)="SECCM","SECCM",IF(OR(RIGHT(Table1[[#This Row],[Occupational Series]],1)="A",RIGHT(Table1[[#This Row],[Occupational Series]],1)="B",RIGHT(Table1[[#This Row],[Occupational Series]],1)="C"),"0301",RIGHT(Table1[[#This Row],[Occupational Series]],4)))</f>
        <v>0690</v>
      </c>
      <c r="D1244" s="45" t="s">
        <v>1015</v>
      </c>
      <c r="E1244" s="45" t="s">
        <v>1016</v>
      </c>
      <c r="F1244" s="57">
        <f>ROWS($F$2:F1244)</f>
        <v>1243</v>
      </c>
      <c r="G1244" s="57" t="str">
        <f>IF(ISNUMBER(SEARCH('Position Build'!$N$6,Table1[[#This Row],[Series]])),Table1[[#This Row],[Helper1]],"")</f>
        <v/>
      </c>
      <c r="H1244" s="57" t="str">
        <f>IFERROR(SMALL($G$2:$G$4870,ROWS($G$2:G1244)),"")</f>
        <v/>
      </c>
    </row>
    <row r="1245" spans="1:8" ht="51.75" thickBot="1" x14ac:dyDescent="0.3">
      <c r="A1245" s="50" t="s">
        <v>295</v>
      </c>
      <c r="B1245" s="46" t="str">
        <f>Table1[[#This Row],[Series]]&amp;Table1[[#This Row],[Competency Name]]</f>
        <v>0690SURVEYS AND DATA COLLECTION</v>
      </c>
      <c r="C1245" s="46" t="str">
        <f>IF(RIGHT(Table1[[#This Row],[Occupational Series]],5)="SECCM","SECCM",IF(OR(RIGHT(Table1[[#This Row],[Occupational Series]],1)="A",RIGHT(Table1[[#This Row],[Occupational Series]],1)="B",RIGHT(Table1[[#This Row],[Occupational Series]],1)="C"),"0301",RIGHT(Table1[[#This Row],[Occupational Series]],4)))</f>
        <v>0690</v>
      </c>
      <c r="D1245" s="50" t="s">
        <v>1031</v>
      </c>
      <c r="E1245" s="51" t="s">
        <v>1032</v>
      </c>
      <c r="F1245" s="57">
        <f>ROWS($F$2:F1245)</f>
        <v>1244</v>
      </c>
      <c r="G1245" s="57" t="str">
        <f>IF(ISNUMBER(SEARCH('Position Build'!$N$6,Table1[[#This Row],[Series]])),Table1[[#This Row],[Helper1]],"")</f>
        <v/>
      </c>
      <c r="H1245" s="57" t="str">
        <f>IFERROR(SMALL($G$2:$G$4870,ROWS($G$2:G1245)),"")</f>
        <v/>
      </c>
    </row>
    <row r="1246" spans="1:8" ht="15.75" customHeight="1" thickBot="1" x14ac:dyDescent="0.3">
      <c r="A1246" s="50" t="s">
        <v>295</v>
      </c>
      <c r="B1246" s="46" t="str">
        <f>Table1[[#This Row],[Series]]&amp;Table1[[#This Row],[Competency Name]]</f>
        <v>0690ANALYTICAL TECHNIQUES</v>
      </c>
      <c r="C1246" s="46" t="str">
        <f>IF(RIGHT(Table1[[#This Row],[Occupational Series]],5)="SECCM","SECCM",IF(OR(RIGHT(Table1[[#This Row],[Occupational Series]],1)="A",RIGHT(Table1[[#This Row],[Occupational Series]],1)="B",RIGHT(Table1[[#This Row],[Occupational Series]],1)="C"),"0301",RIGHT(Table1[[#This Row],[Occupational Series]],4)))</f>
        <v>0690</v>
      </c>
      <c r="D1246" s="50" t="s">
        <v>1131</v>
      </c>
      <c r="E1246" s="51" t="s">
        <v>1132</v>
      </c>
      <c r="F1246" s="57">
        <f>ROWS($F$2:F1246)</f>
        <v>1245</v>
      </c>
      <c r="G1246" s="57" t="str">
        <f>IF(ISNUMBER(SEARCH('Position Build'!$N$6,Table1[[#This Row],[Series]])),Table1[[#This Row],[Helper1]],"")</f>
        <v/>
      </c>
      <c r="H1246" s="57" t="str">
        <f>IFERROR(SMALL($G$2:$G$4870,ROWS($G$2:G1246)),"")</f>
        <v/>
      </c>
    </row>
    <row r="1247" spans="1:8" ht="39" thickBot="1" x14ac:dyDescent="0.3">
      <c r="A1247" s="50" t="s">
        <v>295</v>
      </c>
      <c r="B1247" s="46" t="str">
        <f>Table1[[#This Row],[Series]]&amp;Table1[[#This Row],[Competency Name]]</f>
        <v>0690REPORTING AND RECOMMENDATIONS</v>
      </c>
      <c r="C1247" s="46" t="str">
        <f>IF(RIGHT(Table1[[#This Row],[Occupational Series]],5)="SECCM","SECCM",IF(OR(RIGHT(Table1[[#This Row],[Occupational Series]],1)="A",RIGHT(Table1[[#This Row],[Occupational Series]],1)="B",RIGHT(Table1[[#This Row],[Occupational Series]],1)="C"),"0301",RIGHT(Table1[[#This Row],[Occupational Series]],4)))</f>
        <v>0690</v>
      </c>
      <c r="D1247" s="50" t="s">
        <v>1141</v>
      </c>
      <c r="E1247" s="51" t="s">
        <v>1142</v>
      </c>
      <c r="F1247" s="57">
        <f>ROWS($F$2:F1247)</f>
        <v>1246</v>
      </c>
      <c r="G1247" s="57" t="str">
        <f>IF(ISNUMBER(SEARCH('Position Build'!$N$6,Table1[[#This Row],[Series]])),Table1[[#This Row],[Helper1]],"")</f>
        <v/>
      </c>
      <c r="H1247" s="57" t="str">
        <f>IFERROR(SMALL($G$2:$G$4870,ROWS($G$2:G1247)),"")</f>
        <v/>
      </c>
    </row>
    <row r="1248" spans="1:8" ht="15.75" customHeight="1" thickBot="1" x14ac:dyDescent="0.3">
      <c r="A1248" s="50" t="s">
        <v>295</v>
      </c>
      <c r="B1248" s="46" t="str">
        <f>Table1[[#This Row],[Series]]&amp;Table1[[#This Row],[Competency Name]]</f>
        <v>0690INDUSTRIAL HYGIENE</v>
      </c>
      <c r="C1248" s="46" t="str">
        <f>IF(RIGHT(Table1[[#This Row],[Occupational Series]],5)="SECCM","SECCM",IF(OR(RIGHT(Table1[[#This Row],[Occupational Series]],1)="A",RIGHT(Table1[[#This Row],[Occupational Series]],1)="B",RIGHT(Table1[[#This Row],[Occupational Series]],1)="C"),"0301",RIGHT(Table1[[#This Row],[Occupational Series]],4)))</f>
        <v>0690</v>
      </c>
      <c r="D1248" s="50" t="s">
        <v>1513</v>
      </c>
      <c r="E1248" s="51" t="s">
        <v>1514</v>
      </c>
      <c r="F1248" s="57">
        <f>ROWS($F$2:F1248)</f>
        <v>1247</v>
      </c>
      <c r="G1248" s="57" t="str">
        <f>IF(ISNUMBER(SEARCH('Position Build'!$N$6,Table1[[#This Row],[Series]])),Table1[[#This Row],[Helper1]],"")</f>
        <v/>
      </c>
      <c r="H1248" s="57" t="str">
        <f>IFERROR(SMALL($G$2:$G$4870,ROWS($G$2:G1248)),"")</f>
        <v/>
      </c>
    </row>
    <row r="1249" spans="1:8" ht="64.5" thickBot="1" x14ac:dyDescent="0.3">
      <c r="A1249" s="50" t="s">
        <v>295</v>
      </c>
      <c r="B1249" s="46" t="str">
        <f>Table1[[#This Row],[Series]]&amp;Table1[[#This Row],[Competency Name]]</f>
        <v>0690SAFETY AND HEALTH</v>
      </c>
      <c r="C1249" s="46" t="str">
        <f>IF(RIGHT(Table1[[#This Row],[Occupational Series]],5)="SECCM","SECCM",IF(OR(RIGHT(Table1[[#This Row],[Occupational Series]],1)="A",RIGHT(Table1[[#This Row],[Occupational Series]],1)="B",RIGHT(Table1[[#This Row],[Occupational Series]],1)="C"),"0301",RIGHT(Table1[[#This Row],[Occupational Series]],4)))</f>
        <v>0690</v>
      </c>
      <c r="D1249" s="50" t="s">
        <v>1517</v>
      </c>
      <c r="E1249" s="51" t="s">
        <v>1518</v>
      </c>
      <c r="F1249" s="57">
        <f>ROWS($F$2:F1249)</f>
        <v>1248</v>
      </c>
      <c r="G1249" s="57" t="str">
        <f>IF(ISNUMBER(SEARCH('Position Build'!$N$6,Table1[[#This Row],[Series]])),Table1[[#This Row],[Helper1]],"")</f>
        <v/>
      </c>
      <c r="H1249" s="57" t="str">
        <f>IFERROR(SMALL($G$2:$G$4870,ROWS($G$2:G1249)),"")</f>
        <v/>
      </c>
    </row>
    <row r="1250" spans="1:8" ht="15.75" customHeight="1" thickBot="1" x14ac:dyDescent="0.3">
      <c r="A1250" s="50" t="s">
        <v>278</v>
      </c>
      <c r="B1250" s="46" t="str">
        <f>Table1[[#This Row],[Series]]&amp;Table1[[#This Row],[Competency Name]]</f>
        <v>0801INFLUENCING/NEGOTIATING</v>
      </c>
      <c r="C1250" s="46" t="str">
        <f>IF(RIGHT(Table1[[#This Row],[Occupational Series]],5)="SECCM","SECCM",IF(OR(RIGHT(Table1[[#This Row],[Occupational Series]],1)="A",RIGHT(Table1[[#This Row],[Occupational Series]],1)="B",RIGHT(Table1[[#This Row],[Occupational Series]],1)="C"),"0301",RIGHT(Table1[[#This Row],[Occupational Series]],4)))</f>
        <v>0801</v>
      </c>
      <c r="D1250" s="50" t="s">
        <v>267</v>
      </c>
      <c r="E1250" s="51" t="s">
        <v>268</v>
      </c>
      <c r="F1250" s="57">
        <f>ROWS($F$2:F1250)</f>
        <v>1249</v>
      </c>
      <c r="G1250" s="57" t="str">
        <f>IF(ISNUMBER(SEARCH('Position Build'!$N$6,Table1[[#This Row],[Series]])),Table1[[#This Row],[Helper1]],"")</f>
        <v/>
      </c>
      <c r="H1250" s="57" t="str">
        <f>IFERROR(SMALL($G$2:$G$4870,ROWS($G$2:G1250)),"")</f>
        <v/>
      </c>
    </row>
    <row r="1251" spans="1:8" ht="26.25" thickBot="1" x14ac:dyDescent="0.3">
      <c r="A1251" s="50" t="s">
        <v>278</v>
      </c>
      <c r="B1251" s="46" t="str">
        <f>Table1[[#This Row],[Series]]&amp;Table1[[#This Row],[Competency Name]]</f>
        <v>0801INFORMATION MANAGEMENT</v>
      </c>
      <c r="C1251" s="46" t="str">
        <f>IF(RIGHT(Table1[[#This Row],[Occupational Series]],5)="SECCM","SECCM",IF(OR(RIGHT(Table1[[#This Row],[Occupational Series]],1)="A",RIGHT(Table1[[#This Row],[Occupational Series]],1)="B",RIGHT(Table1[[#This Row],[Occupational Series]],1)="C"),"0301",RIGHT(Table1[[#This Row],[Occupational Series]],4)))</f>
        <v>0801</v>
      </c>
      <c r="D1251" s="50" t="s">
        <v>311</v>
      </c>
      <c r="E1251" s="51" t="s">
        <v>312</v>
      </c>
      <c r="F1251" s="57">
        <f>ROWS($F$2:F1251)</f>
        <v>1250</v>
      </c>
      <c r="G1251" s="57" t="str">
        <f>IF(ISNUMBER(SEARCH('Position Build'!$N$6,Table1[[#This Row],[Series]])),Table1[[#This Row],[Helper1]],"")</f>
        <v/>
      </c>
      <c r="H1251" s="57" t="str">
        <f>IFERROR(SMALL($G$2:$G$4870,ROWS($G$2:G1251)),"")</f>
        <v/>
      </c>
    </row>
    <row r="1252" spans="1:8" ht="15.75" customHeight="1" thickBot="1" x14ac:dyDescent="0.3">
      <c r="A1252" s="50" t="s">
        <v>278</v>
      </c>
      <c r="B1252" s="46" t="str">
        <f>Table1[[#This Row],[Series]]&amp;Table1[[#This Row],[Competency Name]]</f>
        <v>0801FINANCIAL MANAGEMENT</v>
      </c>
      <c r="C1252" s="46" t="str">
        <f>IF(RIGHT(Table1[[#This Row],[Occupational Series]],5)="SECCM","SECCM",IF(OR(RIGHT(Table1[[#This Row],[Occupational Series]],1)="A",RIGHT(Table1[[#This Row],[Occupational Series]],1)="B",RIGHT(Table1[[#This Row],[Occupational Series]],1)="C"),"0301",RIGHT(Table1[[#This Row],[Occupational Series]],4)))</f>
        <v>0801</v>
      </c>
      <c r="D1252" s="50" t="s">
        <v>438</v>
      </c>
      <c r="E1252" s="51" t="s">
        <v>439</v>
      </c>
      <c r="F1252" s="57">
        <f>ROWS($F$2:F1252)</f>
        <v>1251</v>
      </c>
      <c r="G1252" s="57" t="str">
        <f>IF(ISNUMBER(SEARCH('Position Build'!$N$6,Table1[[#This Row],[Series]])),Table1[[#This Row],[Helper1]],"")</f>
        <v/>
      </c>
      <c r="H1252" s="57" t="str">
        <f>IFERROR(SMALL($G$2:$G$4870,ROWS($G$2:G1252)),"")</f>
        <v/>
      </c>
    </row>
    <row r="1253" spans="1:8" ht="15.75" thickBot="1" x14ac:dyDescent="0.3">
      <c r="A1253" s="45" t="s">
        <v>278</v>
      </c>
      <c r="B1253" s="46" t="str">
        <f>Table1[[#This Row],[Series]]&amp;Table1[[#This Row],[Competency Name]]</f>
        <v>0801PARTNERING</v>
      </c>
      <c r="C1253" s="46" t="str">
        <f>IF(RIGHT(Table1[[#This Row],[Occupational Series]],5)="SECCM","SECCM",IF(OR(RIGHT(Table1[[#This Row],[Occupational Series]],1)="A",RIGHT(Table1[[#This Row],[Occupational Series]],1)="B",RIGHT(Table1[[#This Row],[Occupational Series]],1)="C"),"0301",RIGHT(Table1[[#This Row],[Occupational Series]],4)))</f>
        <v>0801</v>
      </c>
      <c r="D1253" s="45" t="s">
        <v>491</v>
      </c>
      <c r="E1253" s="45" t="s">
        <v>492</v>
      </c>
      <c r="F1253" s="57">
        <f>ROWS($F$2:F1253)</f>
        <v>1252</v>
      </c>
      <c r="G1253" s="57" t="str">
        <f>IF(ISNUMBER(SEARCH('Position Build'!$N$6,Table1[[#This Row],[Series]])),Table1[[#This Row],[Helper1]],"")</f>
        <v/>
      </c>
      <c r="H1253" s="57" t="str">
        <f>IFERROR(SMALL($G$2:$G$4870,ROWS($G$2:G1253)),"")</f>
        <v/>
      </c>
    </row>
    <row r="1254" spans="1:8" ht="15.75" customHeight="1" thickBot="1" x14ac:dyDescent="0.3">
      <c r="A1254" s="50" t="s">
        <v>278</v>
      </c>
      <c r="B1254" s="46" t="str">
        <f>Table1[[#This Row],[Series]]&amp;Table1[[#This Row],[Competency Name]]</f>
        <v>0801WRITTEN COMMUNICATION</v>
      </c>
      <c r="C1254" s="46" t="str">
        <f>IF(RIGHT(Table1[[#This Row],[Occupational Series]],5)="SECCM","SECCM",IF(OR(RIGHT(Table1[[#This Row],[Occupational Series]],1)="A",RIGHT(Table1[[#This Row],[Occupational Series]],1)="B",RIGHT(Table1[[#This Row],[Occupational Series]],1)="C"),"0301",RIGHT(Table1[[#This Row],[Occupational Series]],4)))</f>
        <v>0801</v>
      </c>
      <c r="D1254" s="50" t="s">
        <v>507</v>
      </c>
      <c r="E1254" s="51" t="s">
        <v>508</v>
      </c>
      <c r="F1254" s="57">
        <f>ROWS($F$2:F1254)</f>
        <v>1253</v>
      </c>
      <c r="G1254" s="57" t="str">
        <f>IF(ISNUMBER(SEARCH('Position Build'!$N$6,Table1[[#This Row],[Series]])),Table1[[#This Row],[Helper1]],"")</f>
        <v/>
      </c>
      <c r="H1254" s="57" t="str">
        <f>IFERROR(SMALL($G$2:$G$4870,ROWS($G$2:G1254)),"")</f>
        <v/>
      </c>
    </row>
    <row r="1255" spans="1:8" ht="39" thickBot="1" x14ac:dyDescent="0.3">
      <c r="A1255" s="50" t="s">
        <v>278</v>
      </c>
      <c r="B1255" s="46" t="str">
        <f>Table1[[#This Row],[Series]]&amp;Table1[[#This Row],[Competency Name]]</f>
        <v>0801ORAL COMMUNICATION</v>
      </c>
      <c r="C1255" s="46" t="str">
        <f>IF(RIGHT(Table1[[#This Row],[Occupational Series]],5)="SECCM","SECCM",IF(OR(RIGHT(Table1[[#This Row],[Occupational Series]],1)="A",RIGHT(Table1[[#This Row],[Occupational Series]],1)="B",RIGHT(Table1[[#This Row],[Occupational Series]],1)="C"),"0301",RIGHT(Table1[[#This Row],[Occupational Series]],4)))</f>
        <v>0801</v>
      </c>
      <c r="D1255" s="50" t="s">
        <v>537</v>
      </c>
      <c r="E1255" s="51" t="s">
        <v>538</v>
      </c>
      <c r="F1255" s="57">
        <f>ROWS($F$2:F1255)</f>
        <v>1254</v>
      </c>
      <c r="G1255" s="57" t="str">
        <f>IF(ISNUMBER(SEARCH('Position Build'!$N$6,Table1[[#This Row],[Series]])),Table1[[#This Row],[Helper1]],"")</f>
        <v/>
      </c>
      <c r="H1255" s="57" t="str">
        <f>IFERROR(SMALL($G$2:$G$4870,ROWS($G$2:G1255)),"")</f>
        <v/>
      </c>
    </row>
    <row r="1256" spans="1:8" ht="15.75" customHeight="1" thickBot="1" x14ac:dyDescent="0.3">
      <c r="A1256" s="50" t="s">
        <v>278</v>
      </c>
      <c r="B1256" s="46" t="str">
        <f>Table1[[#This Row],[Series]]&amp;Table1[[#This Row],[Competency Name]]</f>
        <v>0801RESOURCE MANAGEMENT</v>
      </c>
      <c r="C1256" s="46" t="str">
        <f>IF(RIGHT(Table1[[#This Row],[Occupational Series]],5)="SECCM","SECCM",IF(OR(RIGHT(Table1[[#This Row],[Occupational Series]],1)="A",RIGHT(Table1[[#This Row],[Occupational Series]],1)="B",RIGHT(Table1[[#This Row],[Occupational Series]],1)="C"),"0301",RIGHT(Table1[[#This Row],[Occupational Series]],4)))</f>
        <v>0801</v>
      </c>
      <c r="D1256" s="50" t="s">
        <v>573</v>
      </c>
      <c r="E1256" s="51" t="s">
        <v>574</v>
      </c>
      <c r="F1256" s="57">
        <f>ROWS($F$2:F1256)</f>
        <v>1255</v>
      </c>
      <c r="G1256" s="57" t="str">
        <f>IF(ISNUMBER(SEARCH('Position Build'!$N$6,Table1[[#This Row],[Series]])),Table1[[#This Row],[Helper1]],"")</f>
        <v/>
      </c>
      <c r="H1256" s="57" t="str">
        <f>IFERROR(SMALL($G$2:$G$4870,ROWS($G$2:G1256)),"")</f>
        <v/>
      </c>
    </row>
    <row r="1257" spans="1:8" ht="64.5" thickBot="1" x14ac:dyDescent="0.3">
      <c r="A1257" s="50" t="s">
        <v>278</v>
      </c>
      <c r="B1257" s="46" t="str">
        <f>Table1[[#This Row],[Series]]&amp;Table1[[#This Row],[Competency Name]]</f>
        <v>0801ACCOUNTABILITY</v>
      </c>
      <c r="C1257" s="46" t="str">
        <f>IF(RIGHT(Table1[[#This Row],[Occupational Series]],5)="SECCM","SECCM",IF(OR(RIGHT(Table1[[#This Row],[Occupational Series]],1)="A",RIGHT(Table1[[#This Row],[Occupational Series]],1)="B",RIGHT(Table1[[#This Row],[Occupational Series]],1)="C"),"0301",RIGHT(Table1[[#This Row],[Occupational Series]],4)))</f>
        <v>0801</v>
      </c>
      <c r="D1257" s="50" t="s">
        <v>579</v>
      </c>
      <c r="E1257" s="51" t="s">
        <v>580</v>
      </c>
      <c r="F1257" s="57">
        <f>ROWS($F$2:F1257)</f>
        <v>1256</v>
      </c>
      <c r="G1257" s="57" t="str">
        <f>IF(ISNUMBER(SEARCH('Position Build'!$N$6,Table1[[#This Row],[Series]])),Table1[[#This Row],[Helper1]],"")</f>
        <v/>
      </c>
      <c r="H1257" s="57" t="str">
        <f>IFERROR(SMALL($G$2:$G$4870,ROWS($G$2:G1257)),"")</f>
        <v/>
      </c>
    </row>
    <row r="1258" spans="1:8" ht="15.75" customHeight="1" thickBot="1" x14ac:dyDescent="0.3">
      <c r="A1258" s="50" t="s">
        <v>278</v>
      </c>
      <c r="B1258" s="46" t="str">
        <f>Table1[[#This Row],[Series]]&amp;Table1[[#This Row],[Competency Name]]</f>
        <v>0801DEVELOPING OTHERS</v>
      </c>
      <c r="C1258" s="46" t="str">
        <f>IF(RIGHT(Table1[[#This Row],[Occupational Series]],5)="SECCM","SECCM",IF(OR(RIGHT(Table1[[#This Row],[Occupational Series]],1)="A",RIGHT(Table1[[#This Row],[Occupational Series]],1)="B",RIGHT(Table1[[#This Row],[Occupational Series]],1)="C"),"0301",RIGHT(Table1[[#This Row],[Occupational Series]],4)))</f>
        <v>0801</v>
      </c>
      <c r="D1258" s="50" t="s">
        <v>585</v>
      </c>
      <c r="E1258" s="51" t="s">
        <v>586</v>
      </c>
      <c r="F1258" s="57">
        <f>ROWS($F$2:F1258)</f>
        <v>1257</v>
      </c>
      <c r="G1258" s="57" t="str">
        <f>IF(ISNUMBER(SEARCH('Position Build'!$N$6,Table1[[#This Row],[Series]])),Table1[[#This Row],[Helper1]],"")</f>
        <v/>
      </c>
      <c r="H1258" s="57" t="str">
        <f>IFERROR(SMALL($G$2:$G$4870,ROWS($G$2:G1258)),"")</f>
        <v/>
      </c>
    </row>
    <row r="1259" spans="1:8" ht="39" thickBot="1" x14ac:dyDescent="0.3">
      <c r="A1259" s="50" t="s">
        <v>278</v>
      </c>
      <c r="B1259" s="46" t="str">
        <f>Table1[[#This Row],[Series]]&amp;Table1[[#This Row],[Competency Name]]</f>
        <v>0801MANAGING HUMAN RESOURCES</v>
      </c>
      <c r="C1259" s="46" t="str">
        <f>IF(RIGHT(Table1[[#This Row],[Occupational Series]],5)="SECCM","SECCM",IF(OR(RIGHT(Table1[[#This Row],[Occupational Series]],1)="A",RIGHT(Table1[[#This Row],[Occupational Series]],1)="B",RIGHT(Table1[[#This Row],[Occupational Series]],1)="C"),"0301",RIGHT(Table1[[#This Row],[Occupational Series]],4)))</f>
        <v>0801</v>
      </c>
      <c r="D1259" s="50" t="s">
        <v>590</v>
      </c>
      <c r="E1259" s="51" t="s">
        <v>591</v>
      </c>
      <c r="F1259" s="57">
        <f>ROWS($F$2:F1259)</f>
        <v>1258</v>
      </c>
      <c r="G1259" s="57" t="str">
        <f>IF(ISNUMBER(SEARCH('Position Build'!$N$6,Table1[[#This Row],[Series]])),Table1[[#This Row],[Helper1]],"")</f>
        <v/>
      </c>
      <c r="H1259" s="57" t="str">
        <f>IFERROR(SMALL($G$2:$G$4870,ROWS($G$2:G1259)),"")</f>
        <v/>
      </c>
    </row>
    <row r="1260" spans="1:8" ht="15.75" customHeight="1" thickBot="1" x14ac:dyDescent="0.3">
      <c r="A1260" s="50" t="s">
        <v>278</v>
      </c>
      <c r="B1260" s="46" t="str">
        <f>Table1[[#This Row],[Series]]&amp;Table1[[#This Row],[Competency Name]]</f>
        <v>0801PROBLEM SOLVING</v>
      </c>
      <c r="C1260" s="46" t="str">
        <f>IF(RIGHT(Table1[[#This Row],[Occupational Series]],5)="SECCM","SECCM",IF(OR(RIGHT(Table1[[#This Row],[Occupational Series]],1)="A",RIGHT(Table1[[#This Row],[Occupational Series]],1)="B",RIGHT(Table1[[#This Row],[Occupational Series]],1)="C"),"0301",RIGHT(Table1[[#This Row],[Occupational Series]],4)))</f>
        <v>0801</v>
      </c>
      <c r="D1260" s="50" t="s">
        <v>596</v>
      </c>
      <c r="E1260" s="51" t="s">
        <v>597</v>
      </c>
      <c r="F1260" s="57">
        <f>ROWS($F$2:F1260)</f>
        <v>1259</v>
      </c>
      <c r="G1260" s="57" t="str">
        <f>IF(ISNUMBER(SEARCH('Position Build'!$N$6,Table1[[#This Row],[Series]])),Table1[[#This Row],[Helper1]],"")</f>
        <v/>
      </c>
      <c r="H1260" s="57" t="str">
        <f>IFERROR(SMALL($G$2:$G$4870,ROWS($G$2:G1260)),"")</f>
        <v/>
      </c>
    </row>
    <row r="1261" spans="1:8" ht="26.25" thickBot="1" x14ac:dyDescent="0.3">
      <c r="A1261" s="50" t="s">
        <v>278</v>
      </c>
      <c r="B1261" s="46" t="str">
        <f>Table1[[#This Row],[Series]]&amp;Table1[[#This Row],[Competency Name]]</f>
        <v>0801QUALITY ASSURANCE</v>
      </c>
      <c r="C1261" s="46" t="str">
        <f>IF(RIGHT(Table1[[#This Row],[Occupational Series]],5)="SECCM","SECCM",IF(OR(RIGHT(Table1[[#This Row],[Occupational Series]],1)="A",RIGHT(Table1[[#This Row],[Occupational Series]],1)="B",RIGHT(Table1[[#This Row],[Occupational Series]],1)="C"),"0301",RIGHT(Table1[[#This Row],[Occupational Series]],4)))</f>
        <v>0801</v>
      </c>
      <c r="D1261" s="50" t="s">
        <v>600</v>
      </c>
      <c r="E1261" s="51" t="s">
        <v>601</v>
      </c>
      <c r="F1261" s="57">
        <f>ROWS($F$2:F1261)</f>
        <v>1260</v>
      </c>
      <c r="G1261" s="57" t="str">
        <f>IF(ISNUMBER(SEARCH('Position Build'!$N$6,Table1[[#This Row],[Series]])),Table1[[#This Row],[Helper1]],"")</f>
        <v/>
      </c>
      <c r="H1261" s="57" t="str">
        <f>IFERROR(SMALL($G$2:$G$4870,ROWS($G$2:G1261)),"")</f>
        <v/>
      </c>
    </row>
    <row r="1262" spans="1:8" ht="15.75" customHeight="1" thickBot="1" x14ac:dyDescent="0.3">
      <c r="A1262" s="50" t="s">
        <v>278</v>
      </c>
      <c r="B1262" s="46" t="str">
        <f>Table1[[#This Row],[Series]]&amp;Table1[[#This Row],[Competency Name]]</f>
        <v>0801SYSTEMS TESTING AND EVALUATION</v>
      </c>
      <c r="C1262" s="46" t="str">
        <f>IF(RIGHT(Table1[[#This Row],[Occupational Series]],5)="SECCM","SECCM",IF(OR(RIGHT(Table1[[#This Row],[Occupational Series]],1)="A",RIGHT(Table1[[#This Row],[Occupational Series]],1)="B",RIGHT(Table1[[#This Row],[Occupational Series]],1)="C"),"0301",RIGHT(Table1[[#This Row],[Occupational Series]],4)))</f>
        <v>0801</v>
      </c>
      <c r="D1262" s="50" t="s">
        <v>850</v>
      </c>
      <c r="E1262" s="51" t="s">
        <v>851</v>
      </c>
      <c r="F1262" s="57">
        <f>ROWS($F$2:F1262)</f>
        <v>1261</v>
      </c>
      <c r="G1262" s="57" t="str">
        <f>IF(ISNUMBER(SEARCH('Position Build'!$N$6,Table1[[#This Row],[Series]])),Table1[[#This Row],[Helper1]],"")</f>
        <v/>
      </c>
      <c r="H1262" s="57" t="str">
        <f>IFERROR(SMALL($G$2:$G$4870,ROWS($G$2:G1262)),"")</f>
        <v/>
      </c>
    </row>
    <row r="1263" spans="1:8" ht="15.75" thickBot="1" x14ac:dyDescent="0.3">
      <c r="A1263" s="45" t="s">
        <v>278</v>
      </c>
      <c r="B1263" s="46" t="str">
        <f>Table1[[#This Row],[Series]]&amp;Table1[[#This Row],[Competency Name]]</f>
        <v>0801RULEMAKING AND REGULATION</v>
      </c>
      <c r="C1263" s="46" t="str">
        <f>IF(RIGHT(Table1[[#This Row],[Occupational Series]],5)="SECCM","SECCM",IF(OR(RIGHT(Table1[[#This Row],[Occupational Series]],1)="A",RIGHT(Table1[[#This Row],[Occupational Series]],1)="B",RIGHT(Table1[[#This Row],[Occupational Series]],1)="C"),"0301",RIGHT(Table1[[#This Row],[Occupational Series]],4)))</f>
        <v>0801</v>
      </c>
      <c r="D1263" s="45" t="s">
        <v>958</v>
      </c>
      <c r="E1263" s="45" t="s">
        <v>959</v>
      </c>
      <c r="F1263" s="57">
        <f>ROWS($F$2:F1263)</f>
        <v>1262</v>
      </c>
      <c r="G1263" s="57" t="str">
        <f>IF(ISNUMBER(SEARCH('Position Build'!$N$6,Table1[[#This Row],[Series]])),Table1[[#This Row],[Helper1]],"")</f>
        <v/>
      </c>
      <c r="H1263" s="57" t="str">
        <f>IFERROR(SMALL($G$2:$G$4870,ROWS($G$2:G1263)),"")</f>
        <v/>
      </c>
    </row>
    <row r="1264" spans="1:8" ht="15.75" customHeight="1" thickBot="1" x14ac:dyDescent="0.3">
      <c r="A1264" s="50" t="s">
        <v>278</v>
      </c>
      <c r="B1264" s="46" t="str">
        <f>Table1[[#This Row],[Series]]&amp;Table1[[#This Row],[Competency Name]]</f>
        <v>0801RESEARCH AND DEVELOPMENT</v>
      </c>
      <c r="C1264" s="46" t="str">
        <f>IF(RIGHT(Table1[[#This Row],[Occupational Series]],5)="SECCM","SECCM",IF(OR(RIGHT(Table1[[#This Row],[Occupational Series]],1)="A",RIGHT(Table1[[#This Row],[Occupational Series]],1)="B",RIGHT(Table1[[#This Row],[Occupational Series]],1)="C"),"0301",RIGHT(Table1[[#This Row],[Occupational Series]],4)))</f>
        <v>0801</v>
      </c>
      <c r="D1264" s="50" t="s">
        <v>1029</v>
      </c>
      <c r="E1264" s="51" t="s">
        <v>1030</v>
      </c>
      <c r="F1264" s="57">
        <f>ROWS($F$2:F1264)</f>
        <v>1263</v>
      </c>
      <c r="G1264" s="57" t="str">
        <f>IF(ISNUMBER(SEARCH('Position Build'!$N$6,Table1[[#This Row],[Series]])),Table1[[#This Row],[Helper1]],"")</f>
        <v/>
      </c>
      <c r="H1264" s="57" t="str">
        <f>IFERROR(SMALL($G$2:$G$4870,ROWS($G$2:G1264)),"")</f>
        <v/>
      </c>
    </row>
    <row r="1265" spans="1:8" ht="26.25" thickBot="1" x14ac:dyDescent="0.3">
      <c r="A1265" s="50" t="s">
        <v>278</v>
      </c>
      <c r="B1265" s="46" t="str">
        <f>Table1[[#This Row],[Series]]&amp;Table1[[#This Row],[Competency Name]]</f>
        <v>0801ENGINEERING PROJECT MANAGEMENT</v>
      </c>
      <c r="C1265" s="46" t="str">
        <f>IF(RIGHT(Table1[[#This Row],[Occupational Series]],5)="SECCM","SECCM",IF(OR(RIGHT(Table1[[#This Row],[Occupational Series]],1)="A",RIGHT(Table1[[#This Row],[Occupational Series]],1)="B",RIGHT(Table1[[#This Row],[Occupational Series]],1)="C"),"0301",RIGHT(Table1[[#This Row],[Occupational Series]],4)))</f>
        <v>0801</v>
      </c>
      <c r="D1265" s="50" t="s">
        <v>1218</v>
      </c>
      <c r="E1265" s="51" t="s">
        <v>1219</v>
      </c>
      <c r="F1265" s="57">
        <f>ROWS($F$2:F1265)</f>
        <v>1264</v>
      </c>
      <c r="G1265" s="57" t="str">
        <f>IF(ISNUMBER(SEARCH('Position Build'!$N$6,Table1[[#This Row],[Series]])),Table1[[#This Row],[Helper1]],"")</f>
        <v/>
      </c>
      <c r="H1265" s="57" t="str">
        <f>IFERROR(SMALL($G$2:$G$4870,ROWS($G$2:G1265)),"")</f>
        <v/>
      </c>
    </row>
    <row r="1266" spans="1:8" ht="15.75" customHeight="1" thickBot="1" x14ac:dyDescent="0.3">
      <c r="A1266" s="45" t="s">
        <v>278</v>
      </c>
      <c r="B1266" s="46" t="str">
        <f>Table1[[#This Row],[Series]]&amp;Table1[[#This Row],[Competency Name]]</f>
        <v>0801SYSTEMS ENGINEERING</v>
      </c>
      <c r="C1266" s="46" t="str">
        <f>IF(RIGHT(Table1[[#This Row],[Occupational Series]],5)="SECCM","SECCM",IF(OR(RIGHT(Table1[[#This Row],[Occupational Series]],1)="A",RIGHT(Table1[[#This Row],[Occupational Series]],1)="B",RIGHT(Table1[[#This Row],[Occupational Series]],1)="C"),"0301",RIGHT(Table1[[#This Row],[Occupational Series]],4)))</f>
        <v>0801</v>
      </c>
      <c r="D1266" s="45" t="s">
        <v>1385</v>
      </c>
      <c r="E1266" s="45" t="s">
        <v>1386</v>
      </c>
      <c r="F1266" s="57">
        <f>ROWS($F$2:F1266)</f>
        <v>1265</v>
      </c>
      <c r="G1266" s="57" t="str">
        <f>IF(ISNUMBER(SEARCH('Position Build'!$N$6,Table1[[#This Row],[Series]])),Table1[[#This Row],[Helper1]],"")</f>
        <v/>
      </c>
      <c r="H1266" s="57" t="str">
        <f>IFERROR(SMALL($G$2:$G$4870,ROWS($G$2:G1266)),"")</f>
        <v/>
      </c>
    </row>
    <row r="1267" spans="1:8" ht="39" thickBot="1" x14ac:dyDescent="0.3">
      <c r="A1267" s="50" t="s">
        <v>273</v>
      </c>
      <c r="B1267" s="46" t="str">
        <f>Table1[[#This Row],[Series]]&amp;Table1[[#This Row],[Competency Name]]</f>
        <v>0802INFLUENCING/NEGOTIATING</v>
      </c>
      <c r="C1267" s="46" t="str">
        <f>IF(RIGHT(Table1[[#This Row],[Occupational Series]],5)="SECCM","SECCM",IF(OR(RIGHT(Table1[[#This Row],[Occupational Series]],1)="A",RIGHT(Table1[[#This Row],[Occupational Series]],1)="B",RIGHT(Table1[[#This Row],[Occupational Series]],1)="C"),"0301",RIGHT(Table1[[#This Row],[Occupational Series]],4)))</f>
        <v>0802</v>
      </c>
      <c r="D1267" s="50" t="s">
        <v>267</v>
      </c>
      <c r="E1267" s="51" t="s">
        <v>268</v>
      </c>
      <c r="F1267" s="57">
        <f>ROWS($F$2:F1267)</f>
        <v>1266</v>
      </c>
      <c r="G1267" s="57" t="str">
        <f>IF(ISNUMBER(SEARCH('Position Build'!$N$6,Table1[[#This Row],[Series]])),Table1[[#This Row],[Helper1]],"")</f>
        <v/>
      </c>
      <c r="H1267" s="57" t="str">
        <f>IFERROR(SMALL($G$2:$G$4870,ROWS($G$2:G1267)),"")</f>
        <v/>
      </c>
    </row>
    <row r="1268" spans="1:8" ht="15.75" customHeight="1" thickBot="1" x14ac:dyDescent="0.3">
      <c r="A1268" s="50" t="s">
        <v>273</v>
      </c>
      <c r="B1268" s="46" t="str">
        <f>Table1[[#This Row],[Series]]&amp;Table1[[#This Row],[Competency Name]]</f>
        <v>0802INFORMATION MANAGEMENT</v>
      </c>
      <c r="C1268" s="46" t="str">
        <f>IF(RIGHT(Table1[[#This Row],[Occupational Series]],5)="SECCM","SECCM",IF(OR(RIGHT(Table1[[#This Row],[Occupational Series]],1)="A",RIGHT(Table1[[#This Row],[Occupational Series]],1)="B",RIGHT(Table1[[#This Row],[Occupational Series]],1)="C"),"0301",RIGHT(Table1[[#This Row],[Occupational Series]],4)))</f>
        <v>0802</v>
      </c>
      <c r="D1268" s="50" t="s">
        <v>311</v>
      </c>
      <c r="E1268" s="51" t="s">
        <v>312</v>
      </c>
      <c r="F1268" s="57">
        <f>ROWS($F$2:F1268)</f>
        <v>1267</v>
      </c>
      <c r="G1268" s="57" t="str">
        <f>IF(ISNUMBER(SEARCH('Position Build'!$N$6,Table1[[#This Row],[Series]])),Table1[[#This Row],[Helper1]],"")</f>
        <v/>
      </c>
      <c r="H1268" s="57" t="str">
        <f>IFERROR(SMALL($G$2:$G$4870,ROWS($G$2:G1268)),"")</f>
        <v/>
      </c>
    </row>
    <row r="1269" spans="1:8" ht="26.25" thickBot="1" x14ac:dyDescent="0.3">
      <c r="A1269" s="50" t="s">
        <v>273</v>
      </c>
      <c r="B1269" s="46" t="str">
        <f>Table1[[#This Row],[Series]]&amp;Table1[[#This Row],[Competency Name]]</f>
        <v>0802COMPUTER LITERACY</v>
      </c>
      <c r="C1269" s="46" t="str">
        <f>IF(RIGHT(Table1[[#This Row],[Occupational Series]],5)="SECCM","SECCM",IF(OR(RIGHT(Table1[[#This Row],[Occupational Series]],1)="A",RIGHT(Table1[[#This Row],[Occupational Series]],1)="B",RIGHT(Table1[[#This Row],[Occupational Series]],1)="C"),"0301",RIGHT(Table1[[#This Row],[Occupational Series]],4)))</f>
        <v>0802</v>
      </c>
      <c r="D1269" s="50" t="s">
        <v>456</v>
      </c>
      <c r="E1269" s="51" t="s">
        <v>457</v>
      </c>
      <c r="F1269" s="57">
        <f>ROWS($F$2:F1269)</f>
        <v>1268</v>
      </c>
      <c r="G1269" s="57" t="str">
        <f>IF(ISNUMBER(SEARCH('Position Build'!$N$6,Table1[[#This Row],[Series]])),Table1[[#This Row],[Helper1]],"")</f>
        <v/>
      </c>
      <c r="H1269" s="57" t="str">
        <f>IFERROR(SMALL($G$2:$G$4870,ROWS($G$2:G1269)),"")</f>
        <v/>
      </c>
    </row>
    <row r="1270" spans="1:8" ht="15.75" customHeight="1" thickBot="1" x14ac:dyDescent="0.3">
      <c r="A1270" s="45" t="s">
        <v>273</v>
      </c>
      <c r="B1270" s="46" t="str">
        <f>Table1[[#This Row],[Series]]&amp;Table1[[#This Row],[Competency Name]]</f>
        <v>0802PARTNERING</v>
      </c>
      <c r="C1270" s="46" t="str">
        <f>IF(RIGHT(Table1[[#This Row],[Occupational Series]],5)="SECCM","SECCM",IF(OR(RIGHT(Table1[[#This Row],[Occupational Series]],1)="A",RIGHT(Table1[[#This Row],[Occupational Series]],1)="B",RIGHT(Table1[[#This Row],[Occupational Series]],1)="C"),"0301",RIGHT(Table1[[#This Row],[Occupational Series]],4)))</f>
        <v>0802</v>
      </c>
      <c r="D1270" s="45" t="s">
        <v>491</v>
      </c>
      <c r="E1270" s="45" t="s">
        <v>492</v>
      </c>
      <c r="F1270" s="57">
        <f>ROWS($F$2:F1270)</f>
        <v>1269</v>
      </c>
      <c r="G1270" s="57" t="str">
        <f>IF(ISNUMBER(SEARCH('Position Build'!$N$6,Table1[[#This Row],[Series]])),Table1[[#This Row],[Helper1]],"")</f>
        <v/>
      </c>
      <c r="H1270" s="57" t="str">
        <f>IFERROR(SMALL($G$2:$G$4870,ROWS($G$2:G1270)),"")</f>
        <v/>
      </c>
    </row>
    <row r="1271" spans="1:8" ht="39" thickBot="1" x14ac:dyDescent="0.3">
      <c r="A1271" s="50" t="s">
        <v>273</v>
      </c>
      <c r="B1271" s="46" t="str">
        <f>Table1[[#This Row],[Series]]&amp;Table1[[#This Row],[Competency Name]]</f>
        <v>0802WRITTEN COMMUNICATION</v>
      </c>
      <c r="C1271" s="46" t="str">
        <f>IF(RIGHT(Table1[[#This Row],[Occupational Series]],5)="SECCM","SECCM",IF(OR(RIGHT(Table1[[#This Row],[Occupational Series]],1)="A",RIGHT(Table1[[#This Row],[Occupational Series]],1)="B",RIGHT(Table1[[#This Row],[Occupational Series]],1)="C"),"0301",RIGHT(Table1[[#This Row],[Occupational Series]],4)))</f>
        <v>0802</v>
      </c>
      <c r="D1271" s="50" t="s">
        <v>507</v>
      </c>
      <c r="E1271" s="51" t="s">
        <v>508</v>
      </c>
      <c r="F1271" s="57">
        <f>ROWS($F$2:F1271)</f>
        <v>1270</v>
      </c>
      <c r="G1271" s="57" t="str">
        <f>IF(ISNUMBER(SEARCH('Position Build'!$N$6,Table1[[#This Row],[Series]])),Table1[[#This Row],[Helper1]],"")</f>
        <v/>
      </c>
      <c r="H1271" s="57" t="str">
        <f>IFERROR(SMALL($G$2:$G$4870,ROWS($G$2:G1271)),"")</f>
        <v/>
      </c>
    </row>
    <row r="1272" spans="1:8" ht="15.75" customHeight="1" thickBot="1" x14ac:dyDescent="0.3">
      <c r="A1272" s="50" t="s">
        <v>273</v>
      </c>
      <c r="B1272" s="46" t="str">
        <f>Table1[[#This Row],[Series]]&amp;Table1[[#This Row],[Competency Name]]</f>
        <v>0802ORAL COMMUNICATION</v>
      </c>
      <c r="C1272" s="46" t="str">
        <f>IF(RIGHT(Table1[[#This Row],[Occupational Series]],5)="SECCM","SECCM",IF(OR(RIGHT(Table1[[#This Row],[Occupational Series]],1)="A",RIGHT(Table1[[#This Row],[Occupational Series]],1)="B",RIGHT(Table1[[#This Row],[Occupational Series]],1)="C"),"0301",RIGHT(Table1[[#This Row],[Occupational Series]],4)))</f>
        <v>0802</v>
      </c>
      <c r="D1272" s="50" t="s">
        <v>537</v>
      </c>
      <c r="E1272" s="51" t="s">
        <v>538</v>
      </c>
      <c r="F1272" s="57">
        <f>ROWS($F$2:F1272)</f>
        <v>1271</v>
      </c>
      <c r="G1272" s="57" t="str">
        <f>IF(ISNUMBER(SEARCH('Position Build'!$N$6,Table1[[#This Row],[Series]])),Table1[[#This Row],[Helper1]],"")</f>
        <v/>
      </c>
      <c r="H1272" s="57" t="str">
        <f>IFERROR(SMALL($G$2:$G$4870,ROWS($G$2:G1272)),"")</f>
        <v/>
      </c>
    </row>
    <row r="1273" spans="1:8" ht="64.5" thickBot="1" x14ac:dyDescent="0.3">
      <c r="A1273" s="50" t="s">
        <v>273</v>
      </c>
      <c r="B1273" s="46" t="str">
        <f>Table1[[#This Row],[Series]]&amp;Table1[[#This Row],[Competency Name]]</f>
        <v>0802ACCOUNTABILITY</v>
      </c>
      <c r="C1273" s="46" t="str">
        <f>IF(RIGHT(Table1[[#This Row],[Occupational Series]],5)="SECCM","SECCM",IF(OR(RIGHT(Table1[[#This Row],[Occupational Series]],1)="A",RIGHT(Table1[[#This Row],[Occupational Series]],1)="B",RIGHT(Table1[[#This Row],[Occupational Series]],1)="C"),"0301",RIGHT(Table1[[#This Row],[Occupational Series]],4)))</f>
        <v>0802</v>
      </c>
      <c r="D1273" s="50" t="s">
        <v>579</v>
      </c>
      <c r="E1273" s="51" t="s">
        <v>580</v>
      </c>
      <c r="F1273" s="57">
        <f>ROWS($F$2:F1273)</f>
        <v>1272</v>
      </c>
      <c r="G1273" s="57" t="str">
        <f>IF(ISNUMBER(SEARCH('Position Build'!$N$6,Table1[[#This Row],[Series]])),Table1[[#This Row],[Helper1]],"")</f>
        <v/>
      </c>
      <c r="H1273" s="57" t="str">
        <f>IFERROR(SMALL($G$2:$G$4870,ROWS($G$2:G1273)),"")</f>
        <v/>
      </c>
    </row>
    <row r="1274" spans="1:8" ht="15.75" customHeight="1" thickBot="1" x14ac:dyDescent="0.3">
      <c r="A1274" s="50" t="s">
        <v>273</v>
      </c>
      <c r="B1274" s="46" t="str">
        <f>Table1[[#This Row],[Series]]&amp;Table1[[#This Row],[Competency Name]]</f>
        <v>0802DEVELOPING OTHERS</v>
      </c>
      <c r="C1274" s="46" t="str">
        <f>IF(RIGHT(Table1[[#This Row],[Occupational Series]],5)="SECCM","SECCM",IF(OR(RIGHT(Table1[[#This Row],[Occupational Series]],1)="A",RIGHT(Table1[[#This Row],[Occupational Series]],1)="B",RIGHT(Table1[[#This Row],[Occupational Series]],1)="C"),"0301",RIGHT(Table1[[#This Row],[Occupational Series]],4)))</f>
        <v>0802</v>
      </c>
      <c r="D1274" s="50" t="s">
        <v>585</v>
      </c>
      <c r="E1274" s="51" t="s">
        <v>586</v>
      </c>
      <c r="F1274" s="57">
        <f>ROWS($F$2:F1274)</f>
        <v>1273</v>
      </c>
      <c r="G1274" s="57" t="str">
        <f>IF(ISNUMBER(SEARCH('Position Build'!$N$6,Table1[[#This Row],[Series]])),Table1[[#This Row],[Helper1]],"")</f>
        <v/>
      </c>
      <c r="H1274" s="57" t="str">
        <f>IFERROR(SMALL($G$2:$G$4870,ROWS($G$2:G1274)),"")</f>
        <v/>
      </c>
    </row>
    <row r="1275" spans="1:8" ht="39" thickBot="1" x14ac:dyDescent="0.3">
      <c r="A1275" s="50" t="s">
        <v>273</v>
      </c>
      <c r="B1275" s="46" t="str">
        <f>Table1[[#This Row],[Series]]&amp;Table1[[#This Row],[Competency Name]]</f>
        <v>0802MANAGING HUMAN RESOURCES</v>
      </c>
      <c r="C1275" s="46" t="str">
        <f>IF(RIGHT(Table1[[#This Row],[Occupational Series]],5)="SECCM","SECCM",IF(OR(RIGHT(Table1[[#This Row],[Occupational Series]],1)="A",RIGHT(Table1[[#This Row],[Occupational Series]],1)="B",RIGHT(Table1[[#This Row],[Occupational Series]],1)="C"),"0301",RIGHT(Table1[[#This Row],[Occupational Series]],4)))</f>
        <v>0802</v>
      </c>
      <c r="D1275" s="50" t="s">
        <v>590</v>
      </c>
      <c r="E1275" s="51" t="s">
        <v>591</v>
      </c>
      <c r="F1275" s="57">
        <f>ROWS($F$2:F1275)</f>
        <v>1274</v>
      </c>
      <c r="G1275" s="57" t="str">
        <f>IF(ISNUMBER(SEARCH('Position Build'!$N$6,Table1[[#This Row],[Series]])),Table1[[#This Row],[Helper1]],"")</f>
        <v/>
      </c>
      <c r="H1275" s="57" t="str">
        <f>IFERROR(SMALL($G$2:$G$4870,ROWS($G$2:G1275)),"")</f>
        <v/>
      </c>
    </row>
    <row r="1276" spans="1:8" ht="15.75" customHeight="1" thickBot="1" x14ac:dyDescent="0.3">
      <c r="A1276" s="50" t="s">
        <v>273</v>
      </c>
      <c r="B1276" s="46" t="str">
        <f>Table1[[#This Row],[Series]]&amp;Table1[[#This Row],[Competency Name]]</f>
        <v>0802PROBLEM SOLVING</v>
      </c>
      <c r="C1276" s="46" t="str">
        <f>IF(RIGHT(Table1[[#This Row],[Occupational Series]],5)="SECCM","SECCM",IF(OR(RIGHT(Table1[[#This Row],[Occupational Series]],1)="A",RIGHT(Table1[[#This Row],[Occupational Series]],1)="B",RIGHT(Table1[[#This Row],[Occupational Series]],1)="C"),"0301",RIGHT(Table1[[#This Row],[Occupational Series]],4)))</f>
        <v>0802</v>
      </c>
      <c r="D1276" s="50" t="s">
        <v>596</v>
      </c>
      <c r="E1276" s="51" t="s">
        <v>597</v>
      </c>
      <c r="F1276" s="57">
        <f>ROWS($F$2:F1276)</f>
        <v>1275</v>
      </c>
      <c r="G1276" s="57" t="str">
        <f>IF(ISNUMBER(SEARCH('Position Build'!$N$6,Table1[[#This Row],[Series]])),Table1[[#This Row],[Helper1]],"")</f>
        <v/>
      </c>
      <c r="H1276" s="57" t="str">
        <f>IFERROR(SMALL($G$2:$G$4870,ROWS($G$2:G1276)),"")</f>
        <v/>
      </c>
    </row>
    <row r="1277" spans="1:8" ht="26.25" thickBot="1" x14ac:dyDescent="0.3">
      <c r="A1277" s="50" t="s">
        <v>273</v>
      </c>
      <c r="B1277" s="46" t="str">
        <f>Table1[[#This Row],[Series]]&amp;Table1[[#This Row],[Competency Name]]</f>
        <v>0802QUALITY ASSURANCE</v>
      </c>
      <c r="C1277" s="46" t="str">
        <f>IF(RIGHT(Table1[[#This Row],[Occupational Series]],5)="SECCM","SECCM",IF(OR(RIGHT(Table1[[#This Row],[Occupational Series]],1)="A",RIGHT(Table1[[#This Row],[Occupational Series]],1)="B",RIGHT(Table1[[#This Row],[Occupational Series]],1)="C"),"0301",RIGHT(Table1[[#This Row],[Occupational Series]],4)))</f>
        <v>0802</v>
      </c>
      <c r="D1277" s="50" t="s">
        <v>600</v>
      </c>
      <c r="E1277" s="51" t="s">
        <v>601</v>
      </c>
      <c r="F1277" s="57">
        <f>ROWS($F$2:F1277)</f>
        <v>1276</v>
      </c>
      <c r="G1277" s="57" t="str">
        <f>IF(ISNUMBER(SEARCH('Position Build'!$N$6,Table1[[#This Row],[Series]])),Table1[[#This Row],[Helper1]],"")</f>
        <v/>
      </c>
      <c r="H1277" s="57" t="str">
        <f>IFERROR(SMALL($G$2:$G$4870,ROWS($G$2:G1277)),"")</f>
        <v/>
      </c>
    </row>
    <row r="1278" spans="1:8" ht="15.75" customHeight="1" thickBot="1" x14ac:dyDescent="0.3">
      <c r="A1278" s="50" t="s">
        <v>273</v>
      </c>
      <c r="B1278" s="46" t="str">
        <f>Table1[[#This Row],[Series]]&amp;Table1[[#This Row],[Competency Name]]</f>
        <v>0802RESEARCH AND DEVELOPMENT</v>
      </c>
      <c r="C1278" s="46" t="str">
        <f>IF(RIGHT(Table1[[#This Row],[Occupational Series]],5)="SECCM","SECCM",IF(OR(RIGHT(Table1[[#This Row],[Occupational Series]],1)="A",RIGHT(Table1[[#This Row],[Occupational Series]],1)="B",RIGHT(Table1[[#This Row],[Occupational Series]],1)="C"),"0301",RIGHT(Table1[[#This Row],[Occupational Series]],4)))</f>
        <v>0802</v>
      </c>
      <c r="D1278" s="50" t="s">
        <v>1029</v>
      </c>
      <c r="E1278" s="51" t="s">
        <v>1030</v>
      </c>
      <c r="F1278" s="57">
        <f>ROWS($F$2:F1278)</f>
        <v>1277</v>
      </c>
      <c r="G1278" s="57" t="str">
        <f>IF(ISNUMBER(SEARCH('Position Build'!$N$6,Table1[[#This Row],[Series]])),Table1[[#This Row],[Helper1]],"")</f>
        <v/>
      </c>
      <c r="H1278" s="57" t="str">
        <f>IFERROR(SMALL($G$2:$G$4870,ROWS($G$2:G1278)),"")</f>
        <v/>
      </c>
    </row>
    <row r="1279" spans="1:8" ht="26.25" thickBot="1" x14ac:dyDescent="0.3">
      <c r="A1279" s="50" t="s">
        <v>273</v>
      </c>
      <c r="B1279" s="46" t="str">
        <f>Table1[[#This Row],[Series]]&amp;Table1[[#This Row],[Competency Name]]</f>
        <v>0802ENGINEERING PROJECT MANAGEMENT</v>
      </c>
      <c r="C1279" s="46" t="str">
        <f>IF(RIGHT(Table1[[#This Row],[Occupational Series]],5)="SECCM","SECCM",IF(OR(RIGHT(Table1[[#This Row],[Occupational Series]],1)="A",RIGHT(Table1[[#This Row],[Occupational Series]],1)="B",RIGHT(Table1[[#This Row],[Occupational Series]],1)="C"),"0301",RIGHT(Table1[[#This Row],[Occupational Series]],4)))</f>
        <v>0802</v>
      </c>
      <c r="D1279" s="50" t="s">
        <v>1218</v>
      </c>
      <c r="E1279" s="51" t="s">
        <v>1219</v>
      </c>
      <c r="F1279" s="57">
        <f>ROWS($F$2:F1279)</f>
        <v>1278</v>
      </c>
      <c r="G1279" s="57" t="str">
        <f>IF(ISNUMBER(SEARCH('Position Build'!$N$6,Table1[[#This Row],[Series]])),Table1[[#This Row],[Helper1]],"")</f>
        <v/>
      </c>
      <c r="H1279" s="57" t="str">
        <f>IFERROR(SMALL($G$2:$G$4870,ROWS($G$2:G1279)),"")</f>
        <v/>
      </c>
    </row>
    <row r="1280" spans="1:8" ht="15.75" customHeight="1" thickBot="1" x14ac:dyDescent="0.3">
      <c r="A1280" s="45" t="s">
        <v>273</v>
      </c>
      <c r="B1280" s="46" t="str">
        <f>Table1[[#This Row],[Series]]&amp;Table1[[#This Row],[Competency Name]]</f>
        <v>0802AEROSPACE</v>
      </c>
      <c r="C1280" s="46" t="str">
        <f>IF(RIGHT(Table1[[#This Row],[Occupational Series]],5)="SECCM","SECCM",IF(OR(RIGHT(Table1[[#This Row],[Occupational Series]],1)="A",RIGHT(Table1[[#This Row],[Occupational Series]],1)="B",RIGHT(Table1[[#This Row],[Occupational Series]],1)="C"),"0301",RIGHT(Table1[[#This Row],[Occupational Series]],4)))</f>
        <v>0802</v>
      </c>
      <c r="D1280" s="45" t="s">
        <v>1292</v>
      </c>
      <c r="E1280" s="45" t="s">
        <v>1293</v>
      </c>
      <c r="F1280" s="57">
        <f>ROWS($F$2:F1280)</f>
        <v>1279</v>
      </c>
      <c r="G1280" s="57" t="str">
        <f>IF(ISNUMBER(SEARCH('Position Build'!$N$6,Table1[[#This Row],[Series]])),Table1[[#This Row],[Helper1]],"")</f>
        <v/>
      </c>
      <c r="H1280" s="57" t="str">
        <f>IFERROR(SMALL($G$2:$G$4870,ROWS($G$2:G1280)),"")</f>
        <v/>
      </c>
    </row>
    <row r="1281" spans="1:8" ht="15.75" thickBot="1" x14ac:dyDescent="0.3">
      <c r="A1281" s="45" t="s">
        <v>273</v>
      </c>
      <c r="B1281" s="46" t="str">
        <f>Table1[[#This Row],[Series]]&amp;Table1[[#This Row],[Competency Name]]</f>
        <v>0802ARCHITECTURE</v>
      </c>
      <c r="C1281" s="46" t="str">
        <f>IF(RIGHT(Table1[[#This Row],[Occupational Series]],5)="SECCM","SECCM",IF(OR(RIGHT(Table1[[#This Row],[Occupational Series]],1)="A",RIGHT(Table1[[#This Row],[Occupational Series]],1)="B",RIGHT(Table1[[#This Row],[Occupational Series]],1)="C"),"0301",RIGHT(Table1[[#This Row],[Occupational Series]],4)))</f>
        <v>0802</v>
      </c>
      <c r="D1281" s="45" t="s">
        <v>1294</v>
      </c>
      <c r="E1281" s="45" t="s">
        <v>1295</v>
      </c>
      <c r="F1281" s="57">
        <f>ROWS($F$2:F1281)</f>
        <v>1280</v>
      </c>
      <c r="G1281" s="57" t="str">
        <f>IF(ISNUMBER(SEARCH('Position Build'!$N$6,Table1[[#This Row],[Series]])),Table1[[#This Row],[Helper1]],"")</f>
        <v/>
      </c>
      <c r="H1281" s="57" t="str">
        <f>IFERROR(SMALL($G$2:$G$4870,ROWS($G$2:G1281)),"")</f>
        <v/>
      </c>
    </row>
    <row r="1282" spans="1:8" ht="15.75" customHeight="1" thickBot="1" x14ac:dyDescent="0.3">
      <c r="A1282" s="50" t="s">
        <v>273</v>
      </c>
      <c r="B1282" s="46" t="str">
        <f>Table1[[#This Row],[Series]]&amp;Table1[[#This Row],[Competency Name]]</f>
        <v>0802DRAFTING</v>
      </c>
      <c r="C1282" s="46" t="str">
        <f>IF(RIGHT(Table1[[#This Row],[Occupational Series]],5)="SECCM","SECCM",IF(OR(RIGHT(Table1[[#This Row],[Occupational Series]],1)="A",RIGHT(Table1[[#This Row],[Occupational Series]],1)="B",RIGHT(Table1[[#This Row],[Occupational Series]],1)="C"),"0301",RIGHT(Table1[[#This Row],[Occupational Series]],4)))</f>
        <v>0802</v>
      </c>
      <c r="D1282" s="50" t="s">
        <v>1296</v>
      </c>
      <c r="E1282" s="51" t="s">
        <v>1297</v>
      </c>
      <c r="F1282" s="57">
        <f>ROWS($F$2:F1282)</f>
        <v>1281</v>
      </c>
      <c r="G1282" s="57" t="str">
        <f>IF(ISNUMBER(SEARCH('Position Build'!$N$6,Table1[[#This Row],[Series]])),Table1[[#This Row],[Helper1]],"")</f>
        <v/>
      </c>
      <c r="H1282" s="57" t="str">
        <f>IFERROR(SMALL($G$2:$G$4870,ROWS($G$2:G1282)),"")</f>
        <v/>
      </c>
    </row>
    <row r="1283" spans="1:8" ht="26.25" thickBot="1" x14ac:dyDescent="0.3">
      <c r="A1283" s="50" t="s">
        <v>273</v>
      </c>
      <c r="B1283" s="46" t="str">
        <f>Table1[[#This Row],[Series]]&amp;Table1[[#This Row],[Competency Name]]</f>
        <v>0802ELECTRICAL</v>
      </c>
      <c r="C1283" s="46" t="str">
        <f>IF(RIGHT(Table1[[#This Row],[Occupational Series]],5)="SECCM","SECCM",IF(OR(RIGHT(Table1[[#This Row],[Occupational Series]],1)="A",RIGHT(Table1[[#This Row],[Occupational Series]],1)="B",RIGHT(Table1[[#This Row],[Occupational Series]],1)="C"),"0301",RIGHT(Table1[[#This Row],[Occupational Series]],4)))</f>
        <v>0802</v>
      </c>
      <c r="D1283" s="50" t="s">
        <v>1298</v>
      </c>
      <c r="E1283" s="51" t="s">
        <v>1299</v>
      </c>
      <c r="F1283" s="57">
        <f>ROWS($F$2:F1283)</f>
        <v>1282</v>
      </c>
      <c r="G1283" s="57" t="str">
        <f>IF(ISNUMBER(SEARCH('Position Build'!$N$6,Table1[[#This Row],[Series]])),Table1[[#This Row],[Helper1]],"")</f>
        <v/>
      </c>
      <c r="H1283" s="57" t="str">
        <f>IFERROR(SMALL($G$2:$G$4870,ROWS($G$2:G1283)),"")</f>
        <v/>
      </c>
    </row>
    <row r="1284" spans="1:8" ht="15.75" customHeight="1" thickBot="1" x14ac:dyDescent="0.3">
      <c r="A1284" s="50" t="s">
        <v>273</v>
      </c>
      <c r="B1284" s="46" t="str">
        <f>Table1[[#This Row],[Series]]&amp;Table1[[#This Row],[Competency Name]]</f>
        <v>0802ENGINEERING TECHNICAL POLICY AND PLANNING</v>
      </c>
      <c r="C1284" s="46" t="str">
        <f>IF(RIGHT(Table1[[#This Row],[Occupational Series]],5)="SECCM","SECCM",IF(OR(RIGHT(Table1[[#This Row],[Occupational Series]],1)="A",RIGHT(Table1[[#This Row],[Occupational Series]],1)="B",RIGHT(Table1[[#This Row],[Occupational Series]],1)="C"),"0301",RIGHT(Table1[[#This Row],[Occupational Series]],4)))</f>
        <v>0802</v>
      </c>
      <c r="D1284" s="50" t="s">
        <v>1306</v>
      </c>
      <c r="E1284" s="51" t="s">
        <v>1307</v>
      </c>
      <c r="F1284" s="57">
        <f>ROWS($F$2:F1284)</f>
        <v>1283</v>
      </c>
      <c r="G1284" s="57" t="str">
        <f>IF(ISNUMBER(SEARCH('Position Build'!$N$6,Table1[[#This Row],[Series]])),Table1[[#This Row],[Helper1]],"")</f>
        <v/>
      </c>
      <c r="H1284" s="57" t="str">
        <f>IFERROR(SMALL($G$2:$G$4870,ROWS($G$2:G1284)),"")</f>
        <v/>
      </c>
    </row>
    <row r="1285" spans="1:8" ht="64.5" thickBot="1" x14ac:dyDescent="0.3">
      <c r="A1285" s="50" t="s">
        <v>273</v>
      </c>
      <c r="B1285" s="46" t="str">
        <f>Table1[[#This Row],[Series]]&amp;Table1[[#This Row],[Competency Name]]</f>
        <v>0802ENGINEERING TECHNICAL TEST &amp; EVALUATION</v>
      </c>
      <c r="C1285" s="46" t="str">
        <f>IF(RIGHT(Table1[[#This Row],[Occupational Series]],5)="SECCM","SECCM",IF(OR(RIGHT(Table1[[#This Row],[Occupational Series]],1)="A",RIGHT(Table1[[#This Row],[Occupational Series]],1)="B",RIGHT(Table1[[#This Row],[Occupational Series]],1)="C"),"0301",RIGHT(Table1[[#This Row],[Occupational Series]],4)))</f>
        <v>0802</v>
      </c>
      <c r="D1285" s="50" t="s">
        <v>1310</v>
      </c>
      <c r="E1285" s="51" t="s">
        <v>1311</v>
      </c>
      <c r="F1285" s="57">
        <f>ROWS($F$2:F1285)</f>
        <v>1284</v>
      </c>
      <c r="G1285" s="57" t="str">
        <f>IF(ISNUMBER(SEARCH('Position Build'!$N$6,Table1[[#This Row],[Series]])),Table1[[#This Row],[Helper1]],"")</f>
        <v/>
      </c>
      <c r="H1285" s="57" t="str">
        <f>IFERROR(SMALL($G$2:$G$4870,ROWS($G$2:G1285)),"")</f>
        <v/>
      </c>
    </row>
    <row r="1286" spans="1:8" ht="15.75" customHeight="1" thickBot="1" x14ac:dyDescent="0.3">
      <c r="A1286" s="50" t="s">
        <v>273</v>
      </c>
      <c r="B1286" s="46" t="str">
        <f>Table1[[#This Row],[Series]]&amp;Table1[[#This Row],[Competency Name]]</f>
        <v>0802ENGINEERING TECHNICAL SERVICES/OPERATIONS</v>
      </c>
      <c r="C1286" s="46" t="str">
        <f>IF(RIGHT(Table1[[#This Row],[Occupational Series]],5)="SECCM","SECCM",IF(OR(RIGHT(Table1[[#This Row],[Occupational Series]],1)="A",RIGHT(Table1[[#This Row],[Occupational Series]],1)="B",RIGHT(Table1[[#This Row],[Occupational Series]],1)="C"),"0301",RIGHT(Table1[[#This Row],[Occupational Series]],4)))</f>
        <v>0802</v>
      </c>
      <c r="D1286" s="50" t="s">
        <v>1312</v>
      </c>
      <c r="E1286" s="51" t="s">
        <v>1313</v>
      </c>
      <c r="F1286" s="57">
        <f>ROWS($F$2:F1286)</f>
        <v>1285</v>
      </c>
      <c r="G1286" s="57" t="str">
        <f>IF(ISNUMBER(SEARCH('Position Build'!$N$6,Table1[[#This Row],[Series]])),Table1[[#This Row],[Helper1]],"")</f>
        <v/>
      </c>
      <c r="H1286" s="57" t="str">
        <f>IFERROR(SMALL($G$2:$G$4870,ROWS($G$2:G1286)),"")</f>
        <v/>
      </c>
    </row>
    <row r="1287" spans="1:8" ht="15.75" thickBot="1" x14ac:dyDescent="0.3">
      <c r="A1287" s="45" t="s">
        <v>273</v>
      </c>
      <c r="B1287" s="46" t="str">
        <f>Table1[[#This Row],[Series]]&amp;Table1[[#This Row],[Competency Name]]</f>
        <v>0802MATERIALS</v>
      </c>
      <c r="C1287" s="46" t="str">
        <f>IF(RIGHT(Table1[[#This Row],[Occupational Series]],5)="SECCM","SECCM",IF(OR(RIGHT(Table1[[#This Row],[Occupational Series]],1)="A",RIGHT(Table1[[#This Row],[Occupational Series]],1)="B",RIGHT(Table1[[#This Row],[Occupational Series]],1)="C"),"0301",RIGHT(Table1[[#This Row],[Occupational Series]],4)))</f>
        <v>0802</v>
      </c>
      <c r="D1287" s="45" t="s">
        <v>1314</v>
      </c>
      <c r="E1287" s="45" t="s">
        <v>1315</v>
      </c>
      <c r="F1287" s="57">
        <f>ROWS($F$2:F1287)</f>
        <v>1286</v>
      </c>
      <c r="G1287" s="57" t="str">
        <f>IF(ISNUMBER(SEARCH('Position Build'!$N$6,Table1[[#This Row],[Series]])),Table1[[#This Row],[Helper1]],"")</f>
        <v/>
      </c>
      <c r="H1287" s="57" t="str">
        <f>IFERROR(SMALL($G$2:$G$4870,ROWS($G$2:G1287)),"")</f>
        <v/>
      </c>
    </row>
    <row r="1288" spans="1:8" ht="15.75" customHeight="1" thickBot="1" x14ac:dyDescent="0.3">
      <c r="A1288" s="50" t="s">
        <v>273</v>
      </c>
      <c r="B1288" s="46" t="str">
        <f>Table1[[#This Row],[Series]]&amp;Table1[[#This Row],[Competency Name]]</f>
        <v>0802MECHANICAL</v>
      </c>
      <c r="C1288" s="46" t="str">
        <f>IF(RIGHT(Table1[[#This Row],[Occupational Series]],5)="SECCM","SECCM",IF(OR(RIGHT(Table1[[#This Row],[Occupational Series]],1)="A",RIGHT(Table1[[#This Row],[Occupational Series]],1)="B",RIGHT(Table1[[#This Row],[Occupational Series]],1)="C"),"0301",RIGHT(Table1[[#This Row],[Occupational Series]],4)))</f>
        <v>0802</v>
      </c>
      <c r="D1288" s="50" t="s">
        <v>1316</v>
      </c>
      <c r="E1288" s="51" t="s">
        <v>1317</v>
      </c>
      <c r="F1288" s="57">
        <f>ROWS($F$2:F1288)</f>
        <v>1287</v>
      </c>
      <c r="G1288" s="57" t="str">
        <f>IF(ISNUMBER(SEARCH('Position Build'!$N$6,Table1[[#This Row],[Series]])),Table1[[#This Row],[Helper1]],"")</f>
        <v/>
      </c>
      <c r="H1288" s="57" t="str">
        <f>IFERROR(SMALL($G$2:$G$4870,ROWS($G$2:G1288)),"")</f>
        <v/>
      </c>
    </row>
    <row r="1289" spans="1:8" ht="15.75" thickBot="1" x14ac:dyDescent="0.3">
      <c r="A1289" s="45" t="s">
        <v>273</v>
      </c>
      <c r="B1289" s="46" t="str">
        <f>Table1[[#This Row],[Series]]&amp;Table1[[#This Row],[Competency Name]]</f>
        <v>0802NUCLEAR</v>
      </c>
      <c r="C1289" s="46" t="str">
        <f>IF(RIGHT(Table1[[#This Row],[Occupational Series]],5)="SECCM","SECCM",IF(OR(RIGHT(Table1[[#This Row],[Occupational Series]],1)="A",RIGHT(Table1[[#This Row],[Occupational Series]],1)="B",RIGHT(Table1[[#This Row],[Occupational Series]],1)="C"),"0301",RIGHT(Table1[[#This Row],[Occupational Series]],4)))</f>
        <v>0802</v>
      </c>
      <c r="D1289" s="45" t="s">
        <v>1318</v>
      </c>
      <c r="E1289" s="45" t="s">
        <v>1319</v>
      </c>
      <c r="F1289" s="57">
        <f>ROWS($F$2:F1289)</f>
        <v>1288</v>
      </c>
      <c r="G1289" s="57" t="str">
        <f>IF(ISNUMBER(SEARCH('Position Build'!$N$6,Table1[[#This Row],[Series]])),Table1[[#This Row],[Helper1]],"")</f>
        <v/>
      </c>
      <c r="H1289" s="57" t="str">
        <f>IFERROR(SMALL($G$2:$G$4870,ROWS($G$2:G1289)),"")</f>
        <v/>
      </c>
    </row>
    <row r="1290" spans="1:8" ht="15.75" customHeight="1" thickBot="1" x14ac:dyDescent="0.3">
      <c r="A1290" s="45" t="s">
        <v>273</v>
      </c>
      <c r="B1290" s="46" t="str">
        <f>Table1[[#This Row],[Series]]&amp;Table1[[#This Row],[Competency Name]]</f>
        <v>0802PETROLEUM</v>
      </c>
      <c r="C1290" s="46" t="str">
        <f>IF(RIGHT(Table1[[#This Row],[Occupational Series]],5)="SECCM","SECCM",IF(OR(RIGHT(Table1[[#This Row],[Occupational Series]],1)="A",RIGHT(Table1[[#This Row],[Occupational Series]],1)="B",RIGHT(Table1[[#This Row],[Occupational Series]],1)="C"),"0301",RIGHT(Table1[[#This Row],[Occupational Series]],4)))</f>
        <v>0802</v>
      </c>
      <c r="D1290" s="45" t="s">
        <v>1320</v>
      </c>
      <c r="E1290" s="45" t="s">
        <v>1321</v>
      </c>
      <c r="F1290" s="57">
        <f>ROWS($F$2:F1290)</f>
        <v>1289</v>
      </c>
      <c r="G1290" s="57" t="str">
        <f>IF(ISNUMBER(SEARCH('Position Build'!$N$6,Table1[[#This Row],[Series]])),Table1[[#This Row],[Helper1]],"")</f>
        <v/>
      </c>
      <c r="H1290" s="57" t="str">
        <f>IFERROR(SMALL($G$2:$G$4870,ROWS($G$2:G1290)),"")</f>
        <v/>
      </c>
    </row>
    <row r="1291" spans="1:8" ht="39" thickBot="1" x14ac:dyDescent="0.3">
      <c r="A1291" s="50" t="s">
        <v>273</v>
      </c>
      <c r="B1291" s="46" t="str">
        <f>Table1[[#This Row],[Series]]&amp;Table1[[#This Row],[Competency Name]]</f>
        <v>0802RESOURCES</v>
      </c>
      <c r="C1291" s="46" t="str">
        <f>IF(RIGHT(Table1[[#This Row],[Occupational Series]],5)="SECCM","SECCM",IF(OR(RIGHT(Table1[[#This Row],[Occupational Series]],1)="A",RIGHT(Table1[[#This Row],[Occupational Series]],1)="B",RIGHT(Table1[[#This Row],[Occupational Series]],1)="C"),"0301",RIGHT(Table1[[#This Row],[Occupational Series]],4)))</f>
        <v>0802</v>
      </c>
      <c r="D1291" s="50" t="s">
        <v>1322</v>
      </c>
      <c r="E1291" s="51" t="s">
        <v>574</v>
      </c>
      <c r="F1291" s="57">
        <f>ROWS($F$2:F1291)</f>
        <v>1290</v>
      </c>
      <c r="G1291" s="57" t="str">
        <f>IF(ISNUMBER(SEARCH('Position Build'!$N$6,Table1[[#This Row],[Series]])),Table1[[#This Row],[Helper1]],"")</f>
        <v/>
      </c>
      <c r="H1291" s="57" t="str">
        <f>IFERROR(SMALL($G$2:$G$4870,ROWS($G$2:G1291)),"")</f>
        <v/>
      </c>
    </row>
    <row r="1292" spans="1:8" ht="15.75" customHeight="1" thickBot="1" x14ac:dyDescent="0.3">
      <c r="A1292" s="45" t="s">
        <v>273</v>
      </c>
      <c r="B1292" s="46" t="str">
        <f>Table1[[#This Row],[Series]]&amp;Table1[[#This Row],[Competency Name]]</f>
        <v>0802SYSTEM PERFORMANCE AND ANALYSIS</v>
      </c>
      <c r="C1292" s="46" t="str">
        <f>IF(RIGHT(Table1[[#This Row],[Occupational Series]],5)="SECCM","SECCM",IF(OR(RIGHT(Table1[[#This Row],[Occupational Series]],1)="A",RIGHT(Table1[[#This Row],[Occupational Series]],1)="B",RIGHT(Table1[[#This Row],[Occupational Series]],1)="C"),"0301",RIGHT(Table1[[#This Row],[Occupational Series]],4)))</f>
        <v>0802</v>
      </c>
      <c r="D1292" s="45" t="s">
        <v>1323</v>
      </c>
      <c r="E1292" s="45" t="s">
        <v>1324</v>
      </c>
      <c r="F1292" s="57">
        <f>ROWS($F$2:F1292)</f>
        <v>1291</v>
      </c>
      <c r="G1292" s="57" t="str">
        <f>IF(ISNUMBER(SEARCH('Position Build'!$N$6,Table1[[#This Row],[Series]])),Table1[[#This Row],[Helper1]],"")</f>
        <v/>
      </c>
      <c r="H1292" s="57" t="str">
        <f>IFERROR(SMALL($G$2:$G$4870,ROWS($G$2:G1292)),"")</f>
        <v/>
      </c>
    </row>
    <row r="1293" spans="1:8" ht="15.75" thickBot="1" x14ac:dyDescent="0.3">
      <c r="A1293" s="45" t="s">
        <v>497</v>
      </c>
      <c r="B1293" s="46" t="str">
        <f>Table1[[#This Row],[Series]]&amp;Table1[[#This Row],[Competency Name]]</f>
        <v>0803PARTNERING</v>
      </c>
      <c r="C1293" s="46" t="str">
        <f>IF(RIGHT(Table1[[#This Row],[Occupational Series]],5)="SECCM","SECCM",IF(OR(RIGHT(Table1[[#This Row],[Occupational Series]],1)="A",RIGHT(Table1[[#This Row],[Occupational Series]],1)="B",RIGHT(Table1[[#This Row],[Occupational Series]],1)="C"),"0301",RIGHT(Table1[[#This Row],[Occupational Series]],4)))</f>
        <v>0803</v>
      </c>
      <c r="D1293" s="45" t="s">
        <v>491</v>
      </c>
      <c r="E1293" s="45" t="s">
        <v>492</v>
      </c>
      <c r="F1293" s="57">
        <f>ROWS($F$2:F1293)</f>
        <v>1292</v>
      </c>
      <c r="G1293" s="57" t="str">
        <f>IF(ISNUMBER(SEARCH('Position Build'!$N$6,Table1[[#This Row],[Series]])),Table1[[#This Row],[Helper1]],"")</f>
        <v/>
      </c>
      <c r="H1293" s="57" t="str">
        <f>IFERROR(SMALL($G$2:$G$4870,ROWS($G$2:G1293)),"")</f>
        <v/>
      </c>
    </row>
    <row r="1294" spans="1:8" ht="15.75" customHeight="1" thickBot="1" x14ac:dyDescent="0.3">
      <c r="A1294" s="50" t="s">
        <v>497</v>
      </c>
      <c r="B1294" s="46" t="str">
        <f>Table1[[#This Row],[Series]]&amp;Table1[[#This Row],[Competency Name]]</f>
        <v>0803WRITTEN COMMUNICATION</v>
      </c>
      <c r="C1294" s="46" t="str">
        <f>IF(RIGHT(Table1[[#This Row],[Occupational Series]],5)="SECCM","SECCM",IF(OR(RIGHT(Table1[[#This Row],[Occupational Series]],1)="A",RIGHT(Table1[[#This Row],[Occupational Series]],1)="B",RIGHT(Table1[[#This Row],[Occupational Series]],1)="C"),"0301",RIGHT(Table1[[#This Row],[Occupational Series]],4)))</f>
        <v>0803</v>
      </c>
      <c r="D1294" s="50" t="s">
        <v>507</v>
      </c>
      <c r="E1294" s="51" t="s">
        <v>508</v>
      </c>
      <c r="F1294" s="57">
        <f>ROWS($F$2:F1294)</f>
        <v>1293</v>
      </c>
      <c r="G1294" s="57" t="str">
        <f>IF(ISNUMBER(SEARCH('Position Build'!$N$6,Table1[[#This Row],[Series]])),Table1[[#This Row],[Helper1]],"")</f>
        <v/>
      </c>
      <c r="H1294" s="57" t="str">
        <f>IFERROR(SMALL($G$2:$G$4870,ROWS($G$2:G1294)),"")</f>
        <v/>
      </c>
    </row>
    <row r="1295" spans="1:8" ht="39" thickBot="1" x14ac:dyDescent="0.3">
      <c r="A1295" s="50" t="s">
        <v>497</v>
      </c>
      <c r="B1295" s="46" t="str">
        <f>Table1[[#This Row],[Series]]&amp;Table1[[#This Row],[Competency Name]]</f>
        <v>0803ORAL COMMUNICATION</v>
      </c>
      <c r="C1295" s="46" t="str">
        <f>IF(RIGHT(Table1[[#This Row],[Occupational Series]],5)="SECCM","SECCM",IF(OR(RIGHT(Table1[[#This Row],[Occupational Series]],1)="A",RIGHT(Table1[[#This Row],[Occupational Series]],1)="B",RIGHT(Table1[[#This Row],[Occupational Series]],1)="C"),"0301",RIGHT(Table1[[#This Row],[Occupational Series]],4)))</f>
        <v>0803</v>
      </c>
      <c r="D1295" s="50" t="s">
        <v>537</v>
      </c>
      <c r="E1295" s="51" t="s">
        <v>538</v>
      </c>
      <c r="F1295" s="57">
        <f>ROWS($F$2:F1295)</f>
        <v>1294</v>
      </c>
      <c r="G1295" s="57" t="str">
        <f>IF(ISNUMBER(SEARCH('Position Build'!$N$6,Table1[[#This Row],[Series]])),Table1[[#This Row],[Helper1]],"")</f>
        <v/>
      </c>
      <c r="H1295" s="57" t="str">
        <f>IFERROR(SMALL($G$2:$G$4870,ROWS($G$2:G1295)),"")</f>
        <v/>
      </c>
    </row>
    <row r="1296" spans="1:8" ht="15.75" customHeight="1" thickBot="1" x14ac:dyDescent="0.3">
      <c r="A1296" s="50" t="s">
        <v>497</v>
      </c>
      <c r="B1296" s="46" t="str">
        <f>Table1[[#This Row],[Series]]&amp;Table1[[#This Row],[Competency Name]]</f>
        <v>0803ACCOUNTABILITY</v>
      </c>
      <c r="C1296" s="46" t="str">
        <f>IF(RIGHT(Table1[[#This Row],[Occupational Series]],5)="SECCM","SECCM",IF(OR(RIGHT(Table1[[#This Row],[Occupational Series]],1)="A",RIGHT(Table1[[#This Row],[Occupational Series]],1)="B",RIGHT(Table1[[#This Row],[Occupational Series]],1)="C"),"0301",RIGHT(Table1[[#This Row],[Occupational Series]],4)))</f>
        <v>0803</v>
      </c>
      <c r="D1296" s="50" t="s">
        <v>579</v>
      </c>
      <c r="E1296" s="51" t="s">
        <v>580</v>
      </c>
      <c r="F1296" s="57">
        <f>ROWS($F$2:F1296)</f>
        <v>1295</v>
      </c>
      <c r="G1296" s="57" t="str">
        <f>IF(ISNUMBER(SEARCH('Position Build'!$N$6,Table1[[#This Row],[Series]])),Table1[[#This Row],[Helper1]],"")</f>
        <v/>
      </c>
      <c r="H1296" s="57" t="str">
        <f>IFERROR(SMALL($G$2:$G$4870,ROWS($G$2:G1296)),"")</f>
        <v/>
      </c>
    </row>
    <row r="1297" spans="1:8" ht="39" thickBot="1" x14ac:dyDescent="0.3">
      <c r="A1297" s="50" t="s">
        <v>497</v>
      </c>
      <c r="B1297" s="46" t="str">
        <f>Table1[[#This Row],[Series]]&amp;Table1[[#This Row],[Competency Name]]</f>
        <v>0803MANAGING HUMAN RESOURCES</v>
      </c>
      <c r="C1297" s="46" t="str">
        <f>IF(RIGHT(Table1[[#This Row],[Occupational Series]],5)="SECCM","SECCM",IF(OR(RIGHT(Table1[[#This Row],[Occupational Series]],1)="A",RIGHT(Table1[[#This Row],[Occupational Series]],1)="B",RIGHT(Table1[[#This Row],[Occupational Series]],1)="C"),"0301",RIGHT(Table1[[#This Row],[Occupational Series]],4)))</f>
        <v>0803</v>
      </c>
      <c r="D1297" s="50" t="s">
        <v>590</v>
      </c>
      <c r="E1297" s="51" t="s">
        <v>591</v>
      </c>
      <c r="F1297" s="57">
        <f>ROWS($F$2:F1297)</f>
        <v>1296</v>
      </c>
      <c r="G1297" s="57" t="str">
        <f>IF(ISNUMBER(SEARCH('Position Build'!$N$6,Table1[[#This Row],[Series]])),Table1[[#This Row],[Helper1]],"")</f>
        <v/>
      </c>
      <c r="H1297" s="57" t="str">
        <f>IFERROR(SMALL($G$2:$G$4870,ROWS($G$2:G1297)),"")</f>
        <v/>
      </c>
    </row>
    <row r="1298" spans="1:8" ht="15.75" customHeight="1" thickBot="1" x14ac:dyDescent="0.3">
      <c r="A1298" s="50" t="s">
        <v>497</v>
      </c>
      <c r="B1298" s="46" t="str">
        <f>Table1[[#This Row],[Series]]&amp;Table1[[#This Row],[Competency Name]]</f>
        <v>0803PROBLEM SOLVING</v>
      </c>
      <c r="C1298" s="46" t="str">
        <f>IF(RIGHT(Table1[[#This Row],[Occupational Series]],5)="SECCM","SECCM",IF(OR(RIGHT(Table1[[#This Row],[Occupational Series]],1)="A",RIGHT(Table1[[#This Row],[Occupational Series]],1)="B",RIGHT(Table1[[#This Row],[Occupational Series]],1)="C"),"0301",RIGHT(Table1[[#This Row],[Occupational Series]],4)))</f>
        <v>0803</v>
      </c>
      <c r="D1298" s="50" t="s">
        <v>596</v>
      </c>
      <c r="E1298" s="51" t="s">
        <v>597</v>
      </c>
      <c r="F1298" s="57">
        <f>ROWS($F$2:F1298)</f>
        <v>1297</v>
      </c>
      <c r="G1298" s="57" t="str">
        <f>IF(ISNUMBER(SEARCH('Position Build'!$N$6,Table1[[#This Row],[Series]])),Table1[[#This Row],[Helper1]],"")</f>
        <v/>
      </c>
      <c r="H1298" s="57" t="str">
        <f>IFERROR(SMALL($G$2:$G$4870,ROWS($G$2:G1298)),"")</f>
        <v/>
      </c>
    </row>
    <row r="1299" spans="1:8" ht="15.75" thickBot="1" x14ac:dyDescent="0.3">
      <c r="A1299" s="45" t="s">
        <v>497</v>
      </c>
      <c r="B1299" s="46" t="str">
        <f>Table1[[#This Row],[Series]]&amp;Table1[[#This Row],[Competency Name]]</f>
        <v>0803RISK MANAGEMENT</v>
      </c>
      <c r="C1299" s="46" t="str">
        <f>IF(RIGHT(Table1[[#This Row],[Occupational Series]],5)="SECCM","SECCM",IF(OR(RIGHT(Table1[[#This Row],[Occupational Series]],1)="A",RIGHT(Table1[[#This Row],[Occupational Series]],1)="B",RIGHT(Table1[[#This Row],[Occupational Series]],1)="C"),"0301",RIGHT(Table1[[#This Row],[Occupational Series]],4)))</f>
        <v>0803</v>
      </c>
      <c r="D1299" s="45" t="s">
        <v>638</v>
      </c>
      <c r="E1299" s="45" t="s">
        <v>639</v>
      </c>
      <c r="F1299" s="57">
        <f>ROWS($F$2:F1299)</f>
        <v>1298</v>
      </c>
      <c r="G1299" s="57" t="str">
        <f>IF(ISNUMBER(SEARCH('Position Build'!$N$6,Table1[[#This Row],[Series]])),Table1[[#This Row],[Helper1]],"")</f>
        <v/>
      </c>
      <c r="H1299" s="57" t="str">
        <f>IFERROR(SMALL($G$2:$G$4870,ROWS($G$2:G1299)),"")</f>
        <v/>
      </c>
    </row>
    <row r="1300" spans="1:8" ht="15.75" customHeight="1" thickBot="1" x14ac:dyDescent="0.3">
      <c r="A1300" s="50" t="s">
        <v>497</v>
      </c>
      <c r="B1300" s="46" t="str">
        <f>Table1[[#This Row],[Series]]&amp;Table1[[#This Row],[Competency Name]]</f>
        <v>0803SYSTEMS TESTING AND EVALUATION</v>
      </c>
      <c r="C1300" s="46" t="str">
        <f>IF(RIGHT(Table1[[#This Row],[Occupational Series]],5)="SECCM","SECCM",IF(OR(RIGHT(Table1[[#This Row],[Occupational Series]],1)="A",RIGHT(Table1[[#This Row],[Occupational Series]],1)="B",RIGHT(Table1[[#This Row],[Occupational Series]],1)="C"),"0301",RIGHT(Table1[[#This Row],[Occupational Series]],4)))</f>
        <v>0803</v>
      </c>
      <c r="D1300" s="50" t="s">
        <v>850</v>
      </c>
      <c r="E1300" s="51" t="s">
        <v>851</v>
      </c>
      <c r="F1300" s="57">
        <f>ROWS($F$2:F1300)</f>
        <v>1299</v>
      </c>
      <c r="G1300" s="57" t="str">
        <f>IF(ISNUMBER(SEARCH('Position Build'!$N$6,Table1[[#This Row],[Series]])),Table1[[#This Row],[Helper1]],"")</f>
        <v/>
      </c>
      <c r="H1300" s="57" t="str">
        <f>IFERROR(SMALL($G$2:$G$4870,ROWS($G$2:G1300)),"")</f>
        <v/>
      </c>
    </row>
    <row r="1301" spans="1:8" ht="26.25" thickBot="1" x14ac:dyDescent="0.3">
      <c r="A1301" s="50" t="s">
        <v>497</v>
      </c>
      <c r="B1301" s="46" t="str">
        <f>Table1[[#This Row],[Series]]&amp;Table1[[#This Row],[Competency Name]]</f>
        <v>0803ENGINEERING PROJECT MANAGEMENT</v>
      </c>
      <c r="C1301" s="46" t="str">
        <f>IF(RIGHT(Table1[[#This Row],[Occupational Series]],5)="SECCM","SECCM",IF(OR(RIGHT(Table1[[#This Row],[Occupational Series]],1)="A",RIGHT(Table1[[#This Row],[Occupational Series]],1)="B",RIGHT(Table1[[#This Row],[Occupational Series]],1)="C"),"0301",RIGHT(Table1[[#This Row],[Occupational Series]],4)))</f>
        <v>0803</v>
      </c>
      <c r="D1301" s="50" t="s">
        <v>1218</v>
      </c>
      <c r="E1301" s="51" t="s">
        <v>1219</v>
      </c>
      <c r="F1301" s="57">
        <f>ROWS($F$2:F1301)</f>
        <v>1300</v>
      </c>
      <c r="G1301" s="57" t="str">
        <f>IF(ISNUMBER(SEARCH('Position Build'!$N$6,Table1[[#This Row],[Series]])),Table1[[#This Row],[Helper1]],"")</f>
        <v/>
      </c>
      <c r="H1301" s="57" t="str">
        <f>IFERROR(SMALL($G$2:$G$4870,ROWS($G$2:G1301)),"")</f>
        <v/>
      </c>
    </row>
    <row r="1302" spans="1:8" ht="15.75" customHeight="1" thickBot="1" x14ac:dyDescent="0.3">
      <c r="A1302" s="50" t="s">
        <v>497</v>
      </c>
      <c r="B1302" s="46" t="str">
        <f>Table1[[#This Row],[Series]]&amp;Table1[[#This Row],[Competency Name]]</f>
        <v>0803SAFETY ENGINEERING</v>
      </c>
      <c r="C1302" s="46" t="str">
        <f>IF(RIGHT(Table1[[#This Row],[Occupational Series]],5)="SECCM","SECCM",IF(OR(RIGHT(Table1[[#This Row],[Occupational Series]],1)="A",RIGHT(Table1[[#This Row],[Occupational Series]],1)="B",RIGHT(Table1[[#This Row],[Occupational Series]],1)="C"),"0301",RIGHT(Table1[[#This Row],[Occupational Series]],4)))</f>
        <v>0803</v>
      </c>
      <c r="D1302" s="50" t="s">
        <v>1519</v>
      </c>
      <c r="E1302" s="51" t="s">
        <v>1520</v>
      </c>
      <c r="F1302" s="57">
        <f>ROWS($F$2:F1302)</f>
        <v>1301</v>
      </c>
      <c r="G1302" s="57" t="str">
        <f>IF(ISNUMBER(SEARCH('Position Build'!$N$6,Table1[[#This Row],[Series]])),Table1[[#This Row],[Helper1]],"")</f>
        <v/>
      </c>
      <c r="H1302" s="57" t="str">
        <f>IFERROR(SMALL($G$2:$G$4870,ROWS($G$2:G1302)),"")</f>
        <v/>
      </c>
    </row>
    <row r="1303" spans="1:8" ht="39" thickBot="1" x14ac:dyDescent="0.3">
      <c r="A1303" s="50" t="s">
        <v>282</v>
      </c>
      <c r="B1303" s="46" t="str">
        <f>Table1[[#This Row],[Series]]&amp;Table1[[#This Row],[Competency Name]]</f>
        <v>0804INFLUENCING/NEGOTIATING</v>
      </c>
      <c r="C1303" s="46" t="str">
        <f>IF(RIGHT(Table1[[#This Row],[Occupational Series]],5)="SECCM","SECCM",IF(OR(RIGHT(Table1[[#This Row],[Occupational Series]],1)="A",RIGHT(Table1[[#This Row],[Occupational Series]],1)="B",RIGHT(Table1[[#This Row],[Occupational Series]],1)="C"),"0301",RIGHT(Table1[[#This Row],[Occupational Series]],4)))</f>
        <v>0804</v>
      </c>
      <c r="D1303" s="50" t="s">
        <v>267</v>
      </c>
      <c r="E1303" s="51" t="s">
        <v>268</v>
      </c>
      <c r="F1303" s="57">
        <f>ROWS($F$2:F1303)</f>
        <v>1302</v>
      </c>
      <c r="G1303" s="57" t="str">
        <f>IF(ISNUMBER(SEARCH('Position Build'!$N$6,Table1[[#This Row],[Series]])),Table1[[#This Row],[Helper1]],"")</f>
        <v/>
      </c>
      <c r="H1303" s="57" t="str">
        <f>IFERROR(SMALL($G$2:$G$4870,ROWS($G$2:G1303)),"")</f>
        <v/>
      </c>
    </row>
    <row r="1304" spans="1:8" ht="15.75" customHeight="1" thickBot="1" x14ac:dyDescent="0.3">
      <c r="A1304" s="45" t="s">
        <v>282</v>
      </c>
      <c r="B1304" s="46" t="str">
        <f>Table1[[#This Row],[Series]]&amp;Table1[[#This Row],[Competency Name]]</f>
        <v>0804PARTNERING</v>
      </c>
      <c r="C1304" s="46" t="str">
        <f>IF(RIGHT(Table1[[#This Row],[Occupational Series]],5)="SECCM","SECCM",IF(OR(RIGHT(Table1[[#This Row],[Occupational Series]],1)="A",RIGHT(Table1[[#This Row],[Occupational Series]],1)="B",RIGHT(Table1[[#This Row],[Occupational Series]],1)="C"),"0301",RIGHT(Table1[[#This Row],[Occupational Series]],4)))</f>
        <v>0804</v>
      </c>
      <c r="D1304" s="45" t="s">
        <v>491</v>
      </c>
      <c r="E1304" s="45" t="s">
        <v>492</v>
      </c>
      <c r="F1304" s="57">
        <f>ROWS($F$2:F1304)</f>
        <v>1303</v>
      </c>
      <c r="G1304" s="57" t="str">
        <f>IF(ISNUMBER(SEARCH('Position Build'!$N$6,Table1[[#This Row],[Series]])),Table1[[#This Row],[Helper1]],"")</f>
        <v/>
      </c>
      <c r="H1304" s="57" t="str">
        <f>IFERROR(SMALL($G$2:$G$4870,ROWS($G$2:G1304)),"")</f>
        <v/>
      </c>
    </row>
    <row r="1305" spans="1:8" ht="39" thickBot="1" x14ac:dyDescent="0.3">
      <c r="A1305" s="50" t="s">
        <v>282</v>
      </c>
      <c r="B1305" s="46" t="str">
        <f>Table1[[#This Row],[Series]]&amp;Table1[[#This Row],[Competency Name]]</f>
        <v>0804WRITTEN COMMUNICATION</v>
      </c>
      <c r="C1305" s="46" t="str">
        <f>IF(RIGHT(Table1[[#This Row],[Occupational Series]],5)="SECCM","SECCM",IF(OR(RIGHT(Table1[[#This Row],[Occupational Series]],1)="A",RIGHT(Table1[[#This Row],[Occupational Series]],1)="B",RIGHT(Table1[[#This Row],[Occupational Series]],1)="C"),"0301",RIGHT(Table1[[#This Row],[Occupational Series]],4)))</f>
        <v>0804</v>
      </c>
      <c r="D1305" s="50" t="s">
        <v>507</v>
      </c>
      <c r="E1305" s="51" t="s">
        <v>508</v>
      </c>
      <c r="F1305" s="57">
        <f>ROWS($F$2:F1305)</f>
        <v>1304</v>
      </c>
      <c r="G1305" s="57" t="str">
        <f>IF(ISNUMBER(SEARCH('Position Build'!$N$6,Table1[[#This Row],[Series]])),Table1[[#This Row],[Helper1]],"")</f>
        <v/>
      </c>
      <c r="H1305" s="57" t="str">
        <f>IFERROR(SMALL($G$2:$G$4870,ROWS($G$2:G1305)),"")</f>
        <v/>
      </c>
    </row>
    <row r="1306" spans="1:8" ht="15.75" customHeight="1" thickBot="1" x14ac:dyDescent="0.3">
      <c r="A1306" s="50" t="s">
        <v>282</v>
      </c>
      <c r="B1306" s="46" t="str">
        <f>Table1[[#This Row],[Series]]&amp;Table1[[#This Row],[Competency Name]]</f>
        <v>0804ORAL COMMUNICATION</v>
      </c>
      <c r="C1306" s="46" t="str">
        <f>IF(RIGHT(Table1[[#This Row],[Occupational Series]],5)="SECCM","SECCM",IF(OR(RIGHT(Table1[[#This Row],[Occupational Series]],1)="A",RIGHT(Table1[[#This Row],[Occupational Series]],1)="B",RIGHT(Table1[[#This Row],[Occupational Series]],1)="C"),"0301",RIGHT(Table1[[#This Row],[Occupational Series]],4)))</f>
        <v>0804</v>
      </c>
      <c r="D1306" s="50" t="s">
        <v>537</v>
      </c>
      <c r="E1306" s="51" t="s">
        <v>538</v>
      </c>
      <c r="F1306" s="57">
        <f>ROWS($F$2:F1306)</f>
        <v>1305</v>
      </c>
      <c r="G1306" s="57" t="str">
        <f>IF(ISNUMBER(SEARCH('Position Build'!$N$6,Table1[[#This Row],[Series]])),Table1[[#This Row],[Helper1]],"")</f>
        <v/>
      </c>
      <c r="H1306" s="57" t="str">
        <f>IFERROR(SMALL($G$2:$G$4870,ROWS($G$2:G1306)),"")</f>
        <v/>
      </c>
    </row>
    <row r="1307" spans="1:8" ht="39" thickBot="1" x14ac:dyDescent="0.3">
      <c r="A1307" s="50" t="s">
        <v>282</v>
      </c>
      <c r="B1307" s="46" t="str">
        <f>Table1[[#This Row],[Series]]&amp;Table1[[#This Row],[Competency Name]]</f>
        <v>0804DEVELOPING OTHERS</v>
      </c>
      <c r="C1307" s="46" t="str">
        <f>IF(RIGHT(Table1[[#This Row],[Occupational Series]],5)="SECCM","SECCM",IF(OR(RIGHT(Table1[[#This Row],[Occupational Series]],1)="A",RIGHT(Table1[[#This Row],[Occupational Series]],1)="B",RIGHT(Table1[[#This Row],[Occupational Series]],1)="C"),"0301",RIGHT(Table1[[#This Row],[Occupational Series]],4)))</f>
        <v>0804</v>
      </c>
      <c r="D1307" s="50" t="s">
        <v>585</v>
      </c>
      <c r="E1307" s="51" t="s">
        <v>586</v>
      </c>
      <c r="F1307" s="57">
        <f>ROWS($F$2:F1307)</f>
        <v>1306</v>
      </c>
      <c r="G1307" s="57" t="str">
        <f>IF(ISNUMBER(SEARCH('Position Build'!$N$6,Table1[[#This Row],[Series]])),Table1[[#This Row],[Helper1]],"")</f>
        <v/>
      </c>
      <c r="H1307" s="57" t="str">
        <f>IFERROR(SMALL($G$2:$G$4870,ROWS($G$2:G1307)),"")</f>
        <v/>
      </c>
    </row>
    <row r="1308" spans="1:8" ht="15.75" customHeight="1" thickBot="1" x14ac:dyDescent="0.3">
      <c r="A1308" s="50" t="s">
        <v>282</v>
      </c>
      <c r="B1308" s="46" t="str">
        <f>Table1[[#This Row],[Series]]&amp;Table1[[#This Row],[Competency Name]]</f>
        <v>0804MANAGING HUMAN RESOURCES</v>
      </c>
      <c r="C1308" s="46" t="str">
        <f>IF(RIGHT(Table1[[#This Row],[Occupational Series]],5)="SECCM","SECCM",IF(OR(RIGHT(Table1[[#This Row],[Occupational Series]],1)="A",RIGHT(Table1[[#This Row],[Occupational Series]],1)="B",RIGHT(Table1[[#This Row],[Occupational Series]],1)="C"),"0301",RIGHT(Table1[[#This Row],[Occupational Series]],4)))</f>
        <v>0804</v>
      </c>
      <c r="D1308" s="50" t="s">
        <v>590</v>
      </c>
      <c r="E1308" s="51" t="s">
        <v>591</v>
      </c>
      <c r="F1308" s="57">
        <f>ROWS($F$2:F1308)</f>
        <v>1307</v>
      </c>
      <c r="G1308" s="57" t="str">
        <f>IF(ISNUMBER(SEARCH('Position Build'!$N$6,Table1[[#This Row],[Series]])),Table1[[#This Row],[Helper1]],"")</f>
        <v/>
      </c>
      <c r="H1308" s="57" t="str">
        <f>IFERROR(SMALL($G$2:$G$4870,ROWS($G$2:G1308)),"")</f>
        <v/>
      </c>
    </row>
    <row r="1309" spans="1:8" ht="51.75" thickBot="1" x14ac:dyDescent="0.3">
      <c r="A1309" s="50" t="s">
        <v>282</v>
      </c>
      <c r="B1309" s="46" t="str">
        <f>Table1[[#This Row],[Series]]&amp;Table1[[#This Row],[Competency Name]]</f>
        <v>0804PROBLEM SOLVING</v>
      </c>
      <c r="C1309" s="46" t="str">
        <f>IF(RIGHT(Table1[[#This Row],[Occupational Series]],5)="SECCM","SECCM",IF(OR(RIGHT(Table1[[#This Row],[Occupational Series]],1)="A",RIGHT(Table1[[#This Row],[Occupational Series]],1)="B",RIGHT(Table1[[#This Row],[Occupational Series]],1)="C"),"0301",RIGHT(Table1[[#This Row],[Occupational Series]],4)))</f>
        <v>0804</v>
      </c>
      <c r="D1309" s="50" t="s">
        <v>596</v>
      </c>
      <c r="E1309" s="51" t="s">
        <v>597</v>
      </c>
      <c r="F1309" s="57">
        <f>ROWS($F$2:F1309)</f>
        <v>1308</v>
      </c>
      <c r="G1309" s="57" t="str">
        <f>IF(ISNUMBER(SEARCH('Position Build'!$N$6,Table1[[#This Row],[Series]])),Table1[[#This Row],[Helper1]],"")</f>
        <v/>
      </c>
      <c r="H1309" s="57" t="str">
        <f>IFERROR(SMALL($G$2:$G$4870,ROWS($G$2:G1309)),"")</f>
        <v/>
      </c>
    </row>
    <row r="1310" spans="1:8" ht="15.75" customHeight="1" thickBot="1" x14ac:dyDescent="0.3">
      <c r="A1310" s="50" t="s">
        <v>282</v>
      </c>
      <c r="B1310" s="46" t="str">
        <f>Table1[[#This Row],[Series]]&amp;Table1[[#This Row],[Competency Name]]</f>
        <v>0804ENGINEERING PROJECT MANAGEMENT</v>
      </c>
      <c r="C1310" s="46" t="str">
        <f>IF(RIGHT(Table1[[#This Row],[Occupational Series]],5)="SECCM","SECCM",IF(OR(RIGHT(Table1[[#This Row],[Occupational Series]],1)="A",RIGHT(Table1[[#This Row],[Occupational Series]],1)="B",RIGHT(Table1[[#This Row],[Occupational Series]],1)="C"),"0301",RIGHT(Table1[[#This Row],[Occupational Series]],4)))</f>
        <v>0804</v>
      </c>
      <c r="D1310" s="50" t="s">
        <v>1218</v>
      </c>
      <c r="E1310" s="51" t="s">
        <v>1219</v>
      </c>
      <c r="F1310" s="57">
        <f>ROWS($F$2:F1310)</f>
        <v>1309</v>
      </c>
      <c r="G1310" s="57" t="str">
        <f>IF(ISNUMBER(SEARCH('Position Build'!$N$6,Table1[[#This Row],[Series]])),Table1[[#This Row],[Helper1]],"")</f>
        <v/>
      </c>
      <c r="H1310" s="57" t="str">
        <f>IFERROR(SMALL($G$2:$G$4870,ROWS($G$2:G1310)),"")</f>
        <v/>
      </c>
    </row>
    <row r="1311" spans="1:8" ht="39" thickBot="1" x14ac:dyDescent="0.3">
      <c r="A1311" s="50" t="s">
        <v>282</v>
      </c>
      <c r="B1311" s="46" t="str">
        <f>Table1[[#This Row],[Series]]&amp;Table1[[#This Row],[Competency Name]]</f>
        <v>0804FIRE MANAGEMENT</v>
      </c>
      <c r="C1311" s="46" t="str">
        <f>IF(RIGHT(Table1[[#This Row],[Occupational Series]],5)="SECCM","SECCM",IF(OR(RIGHT(Table1[[#This Row],[Occupational Series]],1)="A",RIGHT(Table1[[#This Row],[Occupational Series]],1)="B",RIGHT(Table1[[#This Row],[Occupational Series]],1)="C"),"0301",RIGHT(Table1[[#This Row],[Occupational Series]],4)))</f>
        <v>0804</v>
      </c>
      <c r="D1311" s="50" t="s">
        <v>1665</v>
      </c>
      <c r="E1311" s="51" t="s">
        <v>1666</v>
      </c>
      <c r="F1311" s="57">
        <f>ROWS($F$2:F1311)</f>
        <v>1310</v>
      </c>
      <c r="G1311" s="57" t="str">
        <f>IF(ISNUMBER(SEARCH('Position Build'!$N$6,Table1[[#This Row],[Series]])),Table1[[#This Row],[Helper1]],"")</f>
        <v/>
      </c>
      <c r="H1311" s="57" t="str">
        <f>IFERROR(SMALL($G$2:$G$4870,ROWS($G$2:G1311)),"")</f>
        <v/>
      </c>
    </row>
    <row r="1312" spans="1:8" ht="15.75" customHeight="1" thickBot="1" x14ac:dyDescent="0.3">
      <c r="A1312" s="50" t="s">
        <v>441</v>
      </c>
      <c r="B1312" s="46" t="str">
        <f>Table1[[#This Row],[Series]]&amp;Table1[[#This Row],[Competency Name]]</f>
        <v>0806FINANCIAL MANAGEMENT</v>
      </c>
      <c r="C1312" s="46" t="str">
        <f>IF(RIGHT(Table1[[#This Row],[Occupational Series]],5)="SECCM","SECCM",IF(OR(RIGHT(Table1[[#This Row],[Occupational Series]],1)="A",RIGHT(Table1[[#This Row],[Occupational Series]],1)="B",RIGHT(Table1[[#This Row],[Occupational Series]],1)="C"),"0301",RIGHT(Table1[[#This Row],[Occupational Series]],4)))</f>
        <v>0806</v>
      </c>
      <c r="D1312" s="50" t="s">
        <v>438</v>
      </c>
      <c r="E1312" s="51" t="s">
        <v>439</v>
      </c>
      <c r="F1312" s="57">
        <f>ROWS($F$2:F1312)</f>
        <v>1311</v>
      </c>
      <c r="G1312" s="57" t="str">
        <f>IF(ISNUMBER(SEARCH('Position Build'!$N$6,Table1[[#This Row],[Series]])),Table1[[#This Row],[Helper1]],"")</f>
        <v/>
      </c>
      <c r="H1312" s="57" t="str">
        <f>IFERROR(SMALL($G$2:$G$4870,ROWS($G$2:G1312)),"")</f>
        <v/>
      </c>
    </row>
    <row r="1313" spans="1:8" ht="15.75" thickBot="1" x14ac:dyDescent="0.3">
      <c r="A1313" s="45" t="s">
        <v>441</v>
      </c>
      <c r="B1313" s="46" t="str">
        <f>Table1[[#This Row],[Series]]&amp;Table1[[#This Row],[Competency Name]]</f>
        <v>0806PARTNERING</v>
      </c>
      <c r="C1313" s="46" t="str">
        <f>IF(RIGHT(Table1[[#This Row],[Occupational Series]],5)="SECCM","SECCM",IF(OR(RIGHT(Table1[[#This Row],[Occupational Series]],1)="A",RIGHT(Table1[[#This Row],[Occupational Series]],1)="B",RIGHT(Table1[[#This Row],[Occupational Series]],1)="C"),"0301",RIGHT(Table1[[#This Row],[Occupational Series]],4)))</f>
        <v>0806</v>
      </c>
      <c r="D1313" s="45" t="s">
        <v>491</v>
      </c>
      <c r="E1313" s="45" t="s">
        <v>492</v>
      </c>
      <c r="F1313" s="57">
        <f>ROWS($F$2:F1313)</f>
        <v>1312</v>
      </c>
      <c r="G1313" s="57" t="str">
        <f>IF(ISNUMBER(SEARCH('Position Build'!$N$6,Table1[[#This Row],[Series]])),Table1[[#This Row],[Helper1]],"")</f>
        <v/>
      </c>
      <c r="H1313" s="57" t="str">
        <f>IFERROR(SMALL($G$2:$G$4870,ROWS($G$2:G1313)),"")</f>
        <v/>
      </c>
    </row>
    <row r="1314" spans="1:8" ht="15.75" customHeight="1" thickBot="1" x14ac:dyDescent="0.3">
      <c r="A1314" s="50" t="s">
        <v>441</v>
      </c>
      <c r="B1314" s="46" t="str">
        <f>Table1[[#This Row],[Series]]&amp;Table1[[#This Row],[Competency Name]]</f>
        <v>0806WRITTEN COMMUNICATION</v>
      </c>
      <c r="C1314" s="46" t="str">
        <f>IF(RIGHT(Table1[[#This Row],[Occupational Series]],5)="SECCM","SECCM",IF(OR(RIGHT(Table1[[#This Row],[Occupational Series]],1)="A",RIGHT(Table1[[#This Row],[Occupational Series]],1)="B",RIGHT(Table1[[#This Row],[Occupational Series]],1)="C"),"0301",RIGHT(Table1[[#This Row],[Occupational Series]],4)))</f>
        <v>0806</v>
      </c>
      <c r="D1314" s="50" t="s">
        <v>507</v>
      </c>
      <c r="E1314" s="51" t="s">
        <v>508</v>
      </c>
      <c r="F1314" s="57">
        <f>ROWS($F$2:F1314)</f>
        <v>1313</v>
      </c>
      <c r="G1314" s="57" t="str">
        <f>IF(ISNUMBER(SEARCH('Position Build'!$N$6,Table1[[#This Row],[Series]])),Table1[[#This Row],[Helper1]],"")</f>
        <v/>
      </c>
      <c r="H1314" s="57" t="str">
        <f>IFERROR(SMALL($G$2:$G$4870,ROWS($G$2:G1314)),"")</f>
        <v/>
      </c>
    </row>
    <row r="1315" spans="1:8" ht="39" thickBot="1" x14ac:dyDescent="0.3">
      <c r="A1315" s="50" t="s">
        <v>441</v>
      </c>
      <c r="B1315" s="46" t="str">
        <f>Table1[[#This Row],[Series]]&amp;Table1[[#This Row],[Competency Name]]</f>
        <v>0806ORAL COMMUNICATION</v>
      </c>
      <c r="C1315" s="46" t="str">
        <f>IF(RIGHT(Table1[[#This Row],[Occupational Series]],5)="SECCM","SECCM",IF(OR(RIGHT(Table1[[#This Row],[Occupational Series]],1)="A",RIGHT(Table1[[#This Row],[Occupational Series]],1)="B",RIGHT(Table1[[#This Row],[Occupational Series]],1)="C"),"0301",RIGHT(Table1[[#This Row],[Occupational Series]],4)))</f>
        <v>0806</v>
      </c>
      <c r="D1315" s="50" t="s">
        <v>537</v>
      </c>
      <c r="E1315" s="51" t="s">
        <v>538</v>
      </c>
      <c r="F1315" s="57">
        <f>ROWS($F$2:F1315)</f>
        <v>1314</v>
      </c>
      <c r="G1315" s="57" t="str">
        <f>IF(ISNUMBER(SEARCH('Position Build'!$N$6,Table1[[#This Row],[Series]])),Table1[[#This Row],[Helper1]],"")</f>
        <v/>
      </c>
      <c r="H1315" s="57" t="str">
        <f>IFERROR(SMALL($G$2:$G$4870,ROWS($G$2:G1315)),"")</f>
        <v/>
      </c>
    </row>
    <row r="1316" spans="1:8" ht="15.75" customHeight="1" thickBot="1" x14ac:dyDescent="0.3">
      <c r="A1316" s="50" t="s">
        <v>441</v>
      </c>
      <c r="B1316" s="46" t="str">
        <f>Table1[[#This Row],[Series]]&amp;Table1[[#This Row],[Competency Name]]</f>
        <v>0806ACCOUNTABILITY</v>
      </c>
      <c r="C1316" s="46" t="str">
        <f>IF(RIGHT(Table1[[#This Row],[Occupational Series]],5)="SECCM","SECCM",IF(OR(RIGHT(Table1[[#This Row],[Occupational Series]],1)="A",RIGHT(Table1[[#This Row],[Occupational Series]],1)="B",RIGHT(Table1[[#This Row],[Occupational Series]],1)="C"),"0301",RIGHT(Table1[[#This Row],[Occupational Series]],4)))</f>
        <v>0806</v>
      </c>
      <c r="D1316" s="50" t="s">
        <v>579</v>
      </c>
      <c r="E1316" s="51" t="s">
        <v>580</v>
      </c>
      <c r="F1316" s="57">
        <f>ROWS($F$2:F1316)</f>
        <v>1315</v>
      </c>
      <c r="G1316" s="57" t="str">
        <f>IF(ISNUMBER(SEARCH('Position Build'!$N$6,Table1[[#This Row],[Series]])),Table1[[#This Row],[Helper1]],"")</f>
        <v/>
      </c>
      <c r="H1316" s="57" t="str">
        <f>IFERROR(SMALL($G$2:$G$4870,ROWS($G$2:G1316)),"")</f>
        <v/>
      </c>
    </row>
    <row r="1317" spans="1:8" ht="39" thickBot="1" x14ac:dyDescent="0.3">
      <c r="A1317" s="50" t="s">
        <v>441</v>
      </c>
      <c r="B1317" s="46" t="str">
        <f>Table1[[#This Row],[Series]]&amp;Table1[[#This Row],[Competency Name]]</f>
        <v>0806DEVELOPING OTHERS</v>
      </c>
      <c r="C1317" s="46" t="str">
        <f>IF(RIGHT(Table1[[#This Row],[Occupational Series]],5)="SECCM","SECCM",IF(OR(RIGHT(Table1[[#This Row],[Occupational Series]],1)="A",RIGHT(Table1[[#This Row],[Occupational Series]],1)="B",RIGHT(Table1[[#This Row],[Occupational Series]],1)="C"),"0301",RIGHT(Table1[[#This Row],[Occupational Series]],4)))</f>
        <v>0806</v>
      </c>
      <c r="D1317" s="50" t="s">
        <v>585</v>
      </c>
      <c r="E1317" s="51" t="s">
        <v>586</v>
      </c>
      <c r="F1317" s="57">
        <f>ROWS($F$2:F1317)</f>
        <v>1316</v>
      </c>
      <c r="G1317" s="57" t="str">
        <f>IF(ISNUMBER(SEARCH('Position Build'!$N$6,Table1[[#This Row],[Series]])),Table1[[#This Row],[Helper1]],"")</f>
        <v/>
      </c>
      <c r="H1317" s="57" t="str">
        <f>IFERROR(SMALL($G$2:$G$4870,ROWS($G$2:G1317)),"")</f>
        <v/>
      </c>
    </row>
    <row r="1318" spans="1:8" ht="15.75" customHeight="1" thickBot="1" x14ac:dyDescent="0.3">
      <c r="A1318" s="50" t="s">
        <v>441</v>
      </c>
      <c r="B1318" s="46" t="str">
        <f>Table1[[#This Row],[Series]]&amp;Table1[[#This Row],[Competency Name]]</f>
        <v>0806MANAGING HUMAN RESOURCES</v>
      </c>
      <c r="C1318" s="46" t="str">
        <f>IF(RIGHT(Table1[[#This Row],[Occupational Series]],5)="SECCM","SECCM",IF(OR(RIGHT(Table1[[#This Row],[Occupational Series]],1)="A",RIGHT(Table1[[#This Row],[Occupational Series]],1)="B",RIGHT(Table1[[#This Row],[Occupational Series]],1)="C"),"0301",RIGHT(Table1[[#This Row],[Occupational Series]],4)))</f>
        <v>0806</v>
      </c>
      <c r="D1318" s="50" t="s">
        <v>590</v>
      </c>
      <c r="E1318" s="51" t="s">
        <v>591</v>
      </c>
      <c r="F1318" s="57">
        <f>ROWS($F$2:F1318)</f>
        <v>1317</v>
      </c>
      <c r="G1318" s="57" t="str">
        <f>IF(ISNUMBER(SEARCH('Position Build'!$N$6,Table1[[#This Row],[Series]])),Table1[[#This Row],[Helper1]],"")</f>
        <v/>
      </c>
      <c r="H1318" s="57" t="str">
        <f>IFERROR(SMALL($G$2:$G$4870,ROWS($G$2:G1318)),"")</f>
        <v/>
      </c>
    </row>
    <row r="1319" spans="1:8" ht="51.75" thickBot="1" x14ac:dyDescent="0.3">
      <c r="A1319" s="50" t="s">
        <v>441</v>
      </c>
      <c r="B1319" s="46" t="str">
        <f>Table1[[#This Row],[Series]]&amp;Table1[[#This Row],[Competency Name]]</f>
        <v>0806PROBLEM SOLVING</v>
      </c>
      <c r="C1319" s="46" t="str">
        <f>IF(RIGHT(Table1[[#This Row],[Occupational Series]],5)="SECCM","SECCM",IF(OR(RIGHT(Table1[[#This Row],[Occupational Series]],1)="A",RIGHT(Table1[[#This Row],[Occupational Series]],1)="B",RIGHT(Table1[[#This Row],[Occupational Series]],1)="C"),"0301",RIGHT(Table1[[#This Row],[Occupational Series]],4)))</f>
        <v>0806</v>
      </c>
      <c r="D1319" s="50" t="s">
        <v>596</v>
      </c>
      <c r="E1319" s="51" t="s">
        <v>597</v>
      </c>
      <c r="F1319" s="57">
        <f>ROWS($F$2:F1319)</f>
        <v>1318</v>
      </c>
      <c r="G1319" s="57" t="str">
        <f>IF(ISNUMBER(SEARCH('Position Build'!$N$6,Table1[[#This Row],[Series]])),Table1[[#This Row],[Helper1]],"")</f>
        <v/>
      </c>
      <c r="H1319" s="57" t="str">
        <f>IFERROR(SMALL($G$2:$G$4870,ROWS($G$2:G1319)),"")</f>
        <v/>
      </c>
    </row>
    <row r="1320" spans="1:8" ht="15.75" customHeight="1" thickBot="1" x14ac:dyDescent="0.3">
      <c r="A1320" s="50" t="s">
        <v>441</v>
      </c>
      <c r="B1320" s="46" t="str">
        <f>Table1[[#This Row],[Series]]&amp;Table1[[#This Row],[Competency Name]]</f>
        <v>0806SYSTEMS TESTING AND EVALUATION</v>
      </c>
      <c r="C1320" s="46" t="str">
        <f>IF(RIGHT(Table1[[#This Row],[Occupational Series]],5)="SECCM","SECCM",IF(OR(RIGHT(Table1[[#This Row],[Occupational Series]],1)="A",RIGHT(Table1[[#This Row],[Occupational Series]],1)="B",RIGHT(Table1[[#This Row],[Occupational Series]],1)="C"),"0301",RIGHT(Table1[[#This Row],[Occupational Series]],4)))</f>
        <v>0806</v>
      </c>
      <c r="D1320" s="50" t="s">
        <v>850</v>
      </c>
      <c r="E1320" s="51" t="s">
        <v>851</v>
      </c>
      <c r="F1320" s="57">
        <f>ROWS($F$2:F1320)</f>
        <v>1319</v>
      </c>
      <c r="G1320" s="57" t="str">
        <f>IF(ISNUMBER(SEARCH('Position Build'!$N$6,Table1[[#This Row],[Series]])),Table1[[#This Row],[Helper1]],"")</f>
        <v/>
      </c>
      <c r="H1320" s="57" t="str">
        <f>IFERROR(SMALL($G$2:$G$4870,ROWS($G$2:G1320)),"")</f>
        <v/>
      </c>
    </row>
    <row r="1321" spans="1:8" ht="26.25" thickBot="1" x14ac:dyDescent="0.3">
      <c r="A1321" s="50" t="s">
        <v>441</v>
      </c>
      <c r="B1321" s="46" t="str">
        <f>Table1[[#This Row],[Series]]&amp;Table1[[#This Row],[Competency Name]]</f>
        <v>0806RESEARCH AND DEVELOPMENT</v>
      </c>
      <c r="C1321" s="46" t="str">
        <f>IF(RIGHT(Table1[[#This Row],[Occupational Series]],5)="SECCM","SECCM",IF(OR(RIGHT(Table1[[#This Row],[Occupational Series]],1)="A",RIGHT(Table1[[#This Row],[Occupational Series]],1)="B",RIGHT(Table1[[#This Row],[Occupational Series]],1)="C"),"0301",RIGHT(Table1[[#This Row],[Occupational Series]],4)))</f>
        <v>0806</v>
      </c>
      <c r="D1321" s="50" t="s">
        <v>1029</v>
      </c>
      <c r="E1321" s="51" t="s">
        <v>1030</v>
      </c>
      <c r="F1321" s="57">
        <f>ROWS($F$2:F1321)</f>
        <v>1320</v>
      </c>
      <c r="G1321" s="57" t="str">
        <f>IF(ISNUMBER(SEARCH('Position Build'!$N$6,Table1[[#This Row],[Series]])),Table1[[#This Row],[Helper1]],"")</f>
        <v/>
      </c>
      <c r="H1321" s="57" t="str">
        <f>IFERROR(SMALL($G$2:$G$4870,ROWS($G$2:G1321)),"")</f>
        <v/>
      </c>
    </row>
    <row r="1322" spans="1:8" ht="15.75" customHeight="1" thickBot="1" x14ac:dyDescent="0.3">
      <c r="A1322" s="50" t="s">
        <v>441</v>
      </c>
      <c r="B1322" s="46" t="str">
        <f>Table1[[#This Row],[Series]]&amp;Table1[[#This Row],[Competency Name]]</f>
        <v>0806ENGINEERING PROJECT MANAGEMENT</v>
      </c>
      <c r="C1322" s="46" t="str">
        <f>IF(RIGHT(Table1[[#This Row],[Occupational Series]],5)="SECCM","SECCM",IF(OR(RIGHT(Table1[[#This Row],[Occupational Series]],1)="A",RIGHT(Table1[[#This Row],[Occupational Series]],1)="B",RIGHT(Table1[[#This Row],[Occupational Series]],1)="C"),"0301",RIGHT(Table1[[#This Row],[Occupational Series]],4)))</f>
        <v>0806</v>
      </c>
      <c r="D1322" s="50" t="s">
        <v>1218</v>
      </c>
      <c r="E1322" s="51" t="s">
        <v>1219</v>
      </c>
      <c r="F1322" s="57">
        <f>ROWS($F$2:F1322)</f>
        <v>1321</v>
      </c>
      <c r="G1322" s="57" t="str">
        <f>IF(ISNUMBER(SEARCH('Position Build'!$N$6,Table1[[#This Row],[Series]])),Table1[[#This Row],[Helper1]],"")</f>
        <v/>
      </c>
      <c r="H1322" s="57" t="str">
        <f>IFERROR(SMALL($G$2:$G$4870,ROWS($G$2:G1322)),"")</f>
        <v/>
      </c>
    </row>
    <row r="1323" spans="1:8" ht="39" thickBot="1" x14ac:dyDescent="0.3">
      <c r="A1323" s="50" t="s">
        <v>441</v>
      </c>
      <c r="B1323" s="46" t="str">
        <f>Table1[[#This Row],[Series]]&amp;Table1[[#This Row],[Competency Name]]</f>
        <v>0806MATERIALS ENGINEERING</v>
      </c>
      <c r="C1323" s="46" t="str">
        <f>IF(RIGHT(Table1[[#This Row],[Occupational Series]],5)="SECCM","SECCM",IF(OR(RIGHT(Table1[[#This Row],[Occupational Series]],1)="A",RIGHT(Table1[[#This Row],[Occupational Series]],1)="B",RIGHT(Table1[[#This Row],[Occupational Series]],1)="C"),"0301",RIGHT(Table1[[#This Row],[Occupational Series]],4)))</f>
        <v>0806</v>
      </c>
      <c r="D1323" s="50" t="s">
        <v>1701</v>
      </c>
      <c r="E1323" s="51" t="s">
        <v>1702</v>
      </c>
      <c r="F1323" s="57">
        <f>ROWS($F$2:F1323)</f>
        <v>1322</v>
      </c>
      <c r="G1323" s="57" t="str">
        <f>IF(ISNUMBER(SEARCH('Position Build'!$N$6,Table1[[#This Row],[Series]])),Table1[[#This Row],[Helper1]],"")</f>
        <v/>
      </c>
      <c r="H1323" s="57" t="str">
        <f>IFERROR(SMALL($G$2:$G$4870,ROWS($G$2:G1323)),"")</f>
        <v/>
      </c>
    </row>
    <row r="1324" spans="1:8" ht="15.75" customHeight="1" thickBot="1" x14ac:dyDescent="0.3">
      <c r="A1324" s="50" t="s">
        <v>462</v>
      </c>
      <c r="B1324" s="46" t="str">
        <f>Table1[[#This Row],[Series]]&amp;Table1[[#This Row],[Competency Name]]</f>
        <v>0807COMPUTER LITERACY</v>
      </c>
      <c r="C1324" s="46" t="str">
        <f>IF(RIGHT(Table1[[#This Row],[Occupational Series]],5)="SECCM","SECCM",IF(OR(RIGHT(Table1[[#This Row],[Occupational Series]],1)="A",RIGHT(Table1[[#This Row],[Occupational Series]],1)="B",RIGHT(Table1[[#This Row],[Occupational Series]],1)="C"),"0301",RIGHT(Table1[[#This Row],[Occupational Series]],4)))</f>
        <v>0807</v>
      </c>
      <c r="D1324" s="50" t="s">
        <v>456</v>
      </c>
      <c r="E1324" s="51" t="s">
        <v>457</v>
      </c>
      <c r="F1324" s="57">
        <f>ROWS($F$2:F1324)</f>
        <v>1323</v>
      </c>
      <c r="G1324" s="57" t="str">
        <f>IF(ISNUMBER(SEARCH('Position Build'!$N$6,Table1[[#This Row],[Series]])),Table1[[#This Row],[Helper1]],"")</f>
        <v/>
      </c>
      <c r="H1324" s="57" t="str">
        <f>IFERROR(SMALL($G$2:$G$4870,ROWS($G$2:G1324)),"")</f>
        <v/>
      </c>
    </row>
    <row r="1325" spans="1:8" ht="15.75" thickBot="1" x14ac:dyDescent="0.3">
      <c r="A1325" s="45" t="s">
        <v>462</v>
      </c>
      <c r="B1325" s="46" t="str">
        <f>Table1[[#This Row],[Series]]&amp;Table1[[#This Row],[Competency Name]]</f>
        <v>0807PARTNERING</v>
      </c>
      <c r="C1325" s="46" t="str">
        <f>IF(RIGHT(Table1[[#This Row],[Occupational Series]],5)="SECCM","SECCM",IF(OR(RIGHT(Table1[[#This Row],[Occupational Series]],1)="A",RIGHT(Table1[[#This Row],[Occupational Series]],1)="B",RIGHT(Table1[[#This Row],[Occupational Series]],1)="C"),"0301",RIGHT(Table1[[#This Row],[Occupational Series]],4)))</f>
        <v>0807</v>
      </c>
      <c r="D1325" s="45" t="s">
        <v>491</v>
      </c>
      <c r="E1325" s="45" t="s">
        <v>492</v>
      </c>
      <c r="F1325" s="57">
        <f>ROWS($F$2:F1325)</f>
        <v>1324</v>
      </c>
      <c r="G1325" s="57" t="str">
        <f>IF(ISNUMBER(SEARCH('Position Build'!$N$6,Table1[[#This Row],[Series]])),Table1[[#This Row],[Helper1]],"")</f>
        <v/>
      </c>
      <c r="H1325" s="57" t="str">
        <f>IFERROR(SMALL($G$2:$G$4870,ROWS($G$2:G1325)),"")</f>
        <v/>
      </c>
    </row>
    <row r="1326" spans="1:8" ht="15.75" customHeight="1" thickBot="1" x14ac:dyDescent="0.3">
      <c r="A1326" s="50" t="s">
        <v>462</v>
      </c>
      <c r="B1326" s="46" t="str">
        <f>Table1[[#This Row],[Series]]&amp;Table1[[#This Row],[Competency Name]]</f>
        <v>0807WRITTEN COMMUNICATION</v>
      </c>
      <c r="C1326" s="46" t="str">
        <f>IF(RIGHT(Table1[[#This Row],[Occupational Series]],5)="SECCM","SECCM",IF(OR(RIGHT(Table1[[#This Row],[Occupational Series]],1)="A",RIGHT(Table1[[#This Row],[Occupational Series]],1)="B",RIGHT(Table1[[#This Row],[Occupational Series]],1)="C"),"0301",RIGHT(Table1[[#This Row],[Occupational Series]],4)))</f>
        <v>0807</v>
      </c>
      <c r="D1326" s="50" t="s">
        <v>507</v>
      </c>
      <c r="E1326" s="51" t="s">
        <v>508</v>
      </c>
      <c r="F1326" s="57">
        <f>ROWS($F$2:F1326)</f>
        <v>1325</v>
      </c>
      <c r="G1326" s="57" t="str">
        <f>IF(ISNUMBER(SEARCH('Position Build'!$N$6,Table1[[#This Row],[Series]])),Table1[[#This Row],[Helper1]],"")</f>
        <v/>
      </c>
      <c r="H1326" s="57" t="str">
        <f>IFERROR(SMALL($G$2:$G$4870,ROWS($G$2:G1326)),"")</f>
        <v/>
      </c>
    </row>
    <row r="1327" spans="1:8" ht="39" thickBot="1" x14ac:dyDescent="0.3">
      <c r="A1327" s="50" t="s">
        <v>462</v>
      </c>
      <c r="B1327" s="46" t="str">
        <f>Table1[[#This Row],[Series]]&amp;Table1[[#This Row],[Competency Name]]</f>
        <v>0807ORAL COMMUNICATION</v>
      </c>
      <c r="C1327" s="46" t="str">
        <f>IF(RIGHT(Table1[[#This Row],[Occupational Series]],5)="SECCM","SECCM",IF(OR(RIGHT(Table1[[#This Row],[Occupational Series]],1)="A",RIGHT(Table1[[#This Row],[Occupational Series]],1)="B",RIGHT(Table1[[#This Row],[Occupational Series]],1)="C"),"0301",RIGHT(Table1[[#This Row],[Occupational Series]],4)))</f>
        <v>0807</v>
      </c>
      <c r="D1327" s="50" t="s">
        <v>537</v>
      </c>
      <c r="E1327" s="51" t="s">
        <v>538</v>
      </c>
      <c r="F1327" s="57">
        <f>ROWS($F$2:F1327)</f>
        <v>1326</v>
      </c>
      <c r="G1327" s="57" t="str">
        <f>IF(ISNUMBER(SEARCH('Position Build'!$N$6,Table1[[#This Row],[Series]])),Table1[[#This Row],[Helper1]],"")</f>
        <v/>
      </c>
      <c r="H1327" s="57" t="str">
        <f>IFERROR(SMALL($G$2:$G$4870,ROWS($G$2:G1327)),"")</f>
        <v/>
      </c>
    </row>
    <row r="1328" spans="1:8" ht="15.75" customHeight="1" thickBot="1" x14ac:dyDescent="0.3">
      <c r="A1328" s="50" t="s">
        <v>462</v>
      </c>
      <c r="B1328" s="46" t="str">
        <f>Table1[[#This Row],[Series]]&amp;Table1[[#This Row],[Competency Name]]</f>
        <v>0807MANAGING HUMAN RESOURCES</v>
      </c>
      <c r="C1328" s="46" t="str">
        <f>IF(RIGHT(Table1[[#This Row],[Occupational Series]],5)="SECCM","SECCM",IF(OR(RIGHT(Table1[[#This Row],[Occupational Series]],1)="A",RIGHT(Table1[[#This Row],[Occupational Series]],1)="B",RIGHT(Table1[[#This Row],[Occupational Series]],1)="C"),"0301",RIGHT(Table1[[#This Row],[Occupational Series]],4)))</f>
        <v>0807</v>
      </c>
      <c r="D1328" s="50" t="s">
        <v>590</v>
      </c>
      <c r="E1328" s="51" t="s">
        <v>591</v>
      </c>
      <c r="F1328" s="57">
        <f>ROWS($F$2:F1328)</f>
        <v>1327</v>
      </c>
      <c r="G1328" s="57" t="str">
        <f>IF(ISNUMBER(SEARCH('Position Build'!$N$6,Table1[[#This Row],[Series]])),Table1[[#This Row],[Helper1]],"")</f>
        <v/>
      </c>
      <c r="H1328" s="57" t="str">
        <f>IFERROR(SMALL($G$2:$G$4870,ROWS($G$2:G1328)),"")</f>
        <v/>
      </c>
    </row>
    <row r="1329" spans="1:8" ht="51.75" thickBot="1" x14ac:dyDescent="0.3">
      <c r="A1329" s="50" t="s">
        <v>462</v>
      </c>
      <c r="B1329" s="46" t="str">
        <f>Table1[[#This Row],[Series]]&amp;Table1[[#This Row],[Competency Name]]</f>
        <v>0807PROBLEM SOLVING</v>
      </c>
      <c r="C1329" s="46" t="str">
        <f>IF(RIGHT(Table1[[#This Row],[Occupational Series]],5)="SECCM","SECCM",IF(OR(RIGHT(Table1[[#This Row],[Occupational Series]],1)="A",RIGHT(Table1[[#This Row],[Occupational Series]],1)="B",RIGHT(Table1[[#This Row],[Occupational Series]],1)="C"),"0301",RIGHT(Table1[[#This Row],[Occupational Series]],4)))</f>
        <v>0807</v>
      </c>
      <c r="D1329" s="50" t="s">
        <v>596</v>
      </c>
      <c r="E1329" s="51" t="s">
        <v>597</v>
      </c>
      <c r="F1329" s="57">
        <f>ROWS($F$2:F1329)</f>
        <v>1328</v>
      </c>
      <c r="G1329" s="57" t="str">
        <f>IF(ISNUMBER(SEARCH('Position Build'!$N$6,Table1[[#This Row],[Series]])),Table1[[#This Row],[Helper1]],"")</f>
        <v/>
      </c>
      <c r="H1329" s="57" t="str">
        <f>IFERROR(SMALL($G$2:$G$4870,ROWS($G$2:G1329)),"")</f>
        <v/>
      </c>
    </row>
    <row r="1330" spans="1:8" ht="15.75" customHeight="1" thickBot="1" x14ac:dyDescent="0.3">
      <c r="A1330" s="50" t="s">
        <v>462</v>
      </c>
      <c r="B1330" s="46" t="str">
        <f>Table1[[#This Row],[Series]]&amp;Table1[[#This Row],[Competency Name]]</f>
        <v>0807ENGINEERING PROJECT MANAGEMENT</v>
      </c>
      <c r="C1330" s="46" t="str">
        <f>IF(RIGHT(Table1[[#This Row],[Occupational Series]],5)="SECCM","SECCM",IF(OR(RIGHT(Table1[[#This Row],[Occupational Series]],1)="A",RIGHT(Table1[[#This Row],[Occupational Series]],1)="B",RIGHT(Table1[[#This Row],[Occupational Series]],1)="C"),"0301",RIGHT(Table1[[#This Row],[Occupational Series]],4)))</f>
        <v>0807</v>
      </c>
      <c r="D1330" s="50" t="s">
        <v>1218</v>
      </c>
      <c r="E1330" s="51" t="s">
        <v>1219</v>
      </c>
      <c r="F1330" s="57">
        <f>ROWS($F$2:F1330)</f>
        <v>1329</v>
      </c>
      <c r="G1330" s="57" t="str">
        <f>IF(ISNUMBER(SEARCH('Position Build'!$N$6,Table1[[#This Row],[Series]])),Table1[[#This Row],[Helper1]],"")</f>
        <v/>
      </c>
      <c r="H1330" s="57" t="str">
        <f>IFERROR(SMALL($G$2:$G$4870,ROWS($G$2:G1330)),"")</f>
        <v/>
      </c>
    </row>
    <row r="1331" spans="1:8" ht="39" thickBot="1" x14ac:dyDescent="0.3">
      <c r="A1331" s="50" t="s">
        <v>462</v>
      </c>
      <c r="B1331" s="46" t="str">
        <f>Table1[[#This Row],[Series]]&amp;Table1[[#This Row],[Competency Name]]</f>
        <v>0807LANDSCAPE ARCHITECTURE</v>
      </c>
      <c r="C1331" s="46" t="str">
        <f>IF(RIGHT(Table1[[#This Row],[Occupational Series]],5)="SECCM","SECCM",IF(OR(RIGHT(Table1[[#This Row],[Occupational Series]],1)="A",RIGHT(Table1[[#This Row],[Occupational Series]],1)="B",RIGHT(Table1[[#This Row],[Occupational Series]],1)="C"),"0301",RIGHT(Table1[[#This Row],[Occupational Series]],4)))</f>
        <v>0807</v>
      </c>
      <c r="D1331" s="50" t="s">
        <v>1663</v>
      </c>
      <c r="E1331" s="51" t="s">
        <v>1664</v>
      </c>
      <c r="F1331" s="57">
        <f>ROWS($F$2:F1331)</f>
        <v>1330</v>
      </c>
      <c r="G1331" s="57" t="str">
        <f>IF(ISNUMBER(SEARCH('Position Build'!$N$6,Table1[[#This Row],[Series]])),Table1[[#This Row],[Helper1]],"")</f>
        <v/>
      </c>
      <c r="H1331" s="57" t="str">
        <f>IFERROR(SMALL($G$2:$G$4870,ROWS($G$2:G1331)),"")</f>
        <v/>
      </c>
    </row>
    <row r="1332" spans="1:8" ht="15.75" customHeight="1" thickBot="1" x14ac:dyDescent="0.3">
      <c r="A1332" s="50" t="s">
        <v>302</v>
      </c>
      <c r="B1332" s="46" t="str">
        <f>Table1[[#This Row],[Series]]&amp;Table1[[#This Row],[Competency Name]]</f>
        <v>0808INFLUENCING/NEGOTIATING</v>
      </c>
      <c r="C1332" s="46" t="str">
        <f>IF(RIGHT(Table1[[#This Row],[Occupational Series]],5)="SECCM","SECCM",IF(OR(RIGHT(Table1[[#This Row],[Occupational Series]],1)="A",RIGHT(Table1[[#This Row],[Occupational Series]],1)="B",RIGHT(Table1[[#This Row],[Occupational Series]],1)="C"),"0301",RIGHT(Table1[[#This Row],[Occupational Series]],4)))</f>
        <v>0808</v>
      </c>
      <c r="D1332" s="50" t="s">
        <v>267</v>
      </c>
      <c r="E1332" s="51" t="s">
        <v>268</v>
      </c>
      <c r="F1332" s="57">
        <f>ROWS($F$2:F1332)</f>
        <v>1331</v>
      </c>
      <c r="G1332" s="57" t="str">
        <f>IF(ISNUMBER(SEARCH('Position Build'!$N$6,Table1[[#This Row],[Series]])),Table1[[#This Row],[Helper1]],"")</f>
        <v/>
      </c>
      <c r="H1332" s="57" t="str">
        <f>IFERROR(SMALL($G$2:$G$4870,ROWS($G$2:G1332)),"")</f>
        <v/>
      </c>
    </row>
    <row r="1333" spans="1:8" ht="51.75" thickBot="1" x14ac:dyDescent="0.3">
      <c r="A1333" s="50" t="s">
        <v>302</v>
      </c>
      <c r="B1333" s="46" t="str">
        <f>Table1[[#This Row],[Series]]&amp;Table1[[#This Row],[Competency Name]]</f>
        <v>0808FINANCIAL MANAGEMENT</v>
      </c>
      <c r="C1333" s="46" t="str">
        <f>IF(RIGHT(Table1[[#This Row],[Occupational Series]],5)="SECCM","SECCM",IF(OR(RIGHT(Table1[[#This Row],[Occupational Series]],1)="A",RIGHT(Table1[[#This Row],[Occupational Series]],1)="B",RIGHT(Table1[[#This Row],[Occupational Series]],1)="C"),"0301",RIGHT(Table1[[#This Row],[Occupational Series]],4)))</f>
        <v>0808</v>
      </c>
      <c r="D1333" s="50" t="s">
        <v>438</v>
      </c>
      <c r="E1333" s="51" t="s">
        <v>439</v>
      </c>
      <c r="F1333" s="57">
        <f>ROWS($F$2:F1333)</f>
        <v>1332</v>
      </c>
      <c r="G1333" s="57" t="str">
        <f>IF(ISNUMBER(SEARCH('Position Build'!$N$6,Table1[[#This Row],[Series]])),Table1[[#This Row],[Helper1]],"")</f>
        <v/>
      </c>
      <c r="H1333" s="57" t="str">
        <f>IFERROR(SMALL($G$2:$G$4870,ROWS($G$2:G1333)),"")</f>
        <v/>
      </c>
    </row>
    <row r="1334" spans="1:8" ht="15.75" customHeight="1" thickBot="1" x14ac:dyDescent="0.3">
      <c r="A1334" s="50" t="s">
        <v>302</v>
      </c>
      <c r="B1334" s="46" t="str">
        <f>Table1[[#This Row],[Series]]&amp;Table1[[#This Row],[Competency Name]]</f>
        <v>0808COMPUTER LITERACY</v>
      </c>
      <c r="C1334" s="46" t="str">
        <f>IF(RIGHT(Table1[[#This Row],[Occupational Series]],5)="SECCM","SECCM",IF(OR(RIGHT(Table1[[#This Row],[Occupational Series]],1)="A",RIGHT(Table1[[#This Row],[Occupational Series]],1)="B",RIGHT(Table1[[#This Row],[Occupational Series]],1)="C"),"0301",RIGHT(Table1[[#This Row],[Occupational Series]],4)))</f>
        <v>0808</v>
      </c>
      <c r="D1334" s="50" t="s">
        <v>456</v>
      </c>
      <c r="E1334" s="51" t="s">
        <v>457</v>
      </c>
      <c r="F1334" s="57">
        <f>ROWS($F$2:F1334)</f>
        <v>1333</v>
      </c>
      <c r="G1334" s="57" t="str">
        <f>IF(ISNUMBER(SEARCH('Position Build'!$N$6,Table1[[#This Row],[Series]])),Table1[[#This Row],[Helper1]],"")</f>
        <v/>
      </c>
      <c r="H1334" s="57" t="str">
        <f>IFERROR(SMALL($G$2:$G$4870,ROWS($G$2:G1334)),"")</f>
        <v/>
      </c>
    </row>
    <row r="1335" spans="1:8" ht="15.75" thickBot="1" x14ac:dyDescent="0.3">
      <c r="A1335" s="45" t="s">
        <v>302</v>
      </c>
      <c r="B1335" s="46" t="str">
        <f>Table1[[#This Row],[Series]]&amp;Table1[[#This Row],[Competency Name]]</f>
        <v>0808PARTNERING</v>
      </c>
      <c r="C1335" s="46" t="str">
        <f>IF(RIGHT(Table1[[#This Row],[Occupational Series]],5)="SECCM","SECCM",IF(OR(RIGHT(Table1[[#This Row],[Occupational Series]],1)="A",RIGHT(Table1[[#This Row],[Occupational Series]],1)="B",RIGHT(Table1[[#This Row],[Occupational Series]],1)="C"),"0301",RIGHT(Table1[[#This Row],[Occupational Series]],4)))</f>
        <v>0808</v>
      </c>
      <c r="D1335" s="45" t="s">
        <v>491</v>
      </c>
      <c r="E1335" s="45" t="s">
        <v>492</v>
      </c>
      <c r="F1335" s="57">
        <f>ROWS($F$2:F1335)</f>
        <v>1334</v>
      </c>
      <c r="G1335" s="57" t="str">
        <f>IF(ISNUMBER(SEARCH('Position Build'!$N$6,Table1[[#This Row],[Series]])),Table1[[#This Row],[Helper1]],"")</f>
        <v/>
      </c>
      <c r="H1335" s="57" t="str">
        <f>IFERROR(SMALL($G$2:$G$4870,ROWS($G$2:G1335)),"")</f>
        <v/>
      </c>
    </row>
    <row r="1336" spans="1:8" ht="15.75" customHeight="1" thickBot="1" x14ac:dyDescent="0.3">
      <c r="A1336" s="50" t="s">
        <v>302</v>
      </c>
      <c r="B1336" s="46" t="str">
        <f>Table1[[#This Row],[Series]]&amp;Table1[[#This Row],[Competency Name]]</f>
        <v>0808WRITTEN COMMUNICATION</v>
      </c>
      <c r="C1336" s="46" t="str">
        <f>IF(RIGHT(Table1[[#This Row],[Occupational Series]],5)="SECCM","SECCM",IF(OR(RIGHT(Table1[[#This Row],[Occupational Series]],1)="A",RIGHT(Table1[[#This Row],[Occupational Series]],1)="B",RIGHT(Table1[[#This Row],[Occupational Series]],1)="C"),"0301",RIGHT(Table1[[#This Row],[Occupational Series]],4)))</f>
        <v>0808</v>
      </c>
      <c r="D1336" s="50" t="s">
        <v>507</v>
      </c>
      <c r="E1336" s="51" t="s">
        <v>508</v>
      </c>
      <c r="F1336" s="57">
        <f>ROWS($F$2:F1336)</f>
        <v>1335</v>
      </c>
      <c r="G1336" s="57" t="str">
        <f>IF(ISNUMBER(SEARCH('Position Build'!$N$6,Table1[[#This Row],[Series]])),Table1[[#This Row],[Helper1]],"")</f>
        <v/>
      </c>
      <c r="H1336" s="57" t="str">
        <f>IFERROR(SMALL($G$2:$G$4870,ROWS($G$2:G1336)),"")</f>
        <v/>
      </c>
    </row>
    <row r="1337" spans="1:8" ht="39" thickBot="1" x14ac:dyDescent="0.3">
      <c r="A1337" s="50" t="s">
        <v>302</v>
      </c>
      <c r="B1337" s="46" t="str">
        <f>Table1[[#This Row],[Series]]&amp;Table1[[#This Row],[Competency Name]]</f>
        <v>0808ORAL COMMUNICATION</v>
      </c>
      <c r="C1337" s="46" t="str">
        <f>IF(RIGHT(Table1[[#This Row],[Occupational Series]],5)="SECCM","SECCM",IF(OR(RIGHT(Table1[[#This Row],[Occupational Series]],1)="A",RIGHT(Table1[[#This Row],[Occupational Series]],1)="B",RIGHT(Table1[[#This Row],[Occupational Series]],1)="C"),"0301",RIGHT(Table1[[#This Row],[Occupational Series]],4)))</f>
        <v>0808</v>
      </c>
      <c r="D1337" s="50" t="s">
        <v>537</v>
      </c>
      <c r="E1337" s="51" t="s">
        <v>538</v>
      </c>
      <c r="F1337" s="57">
        <f>ROWS($F$2:F1337)</f>
        <v>1336</v>
      </c>
      <c r="G1337" s="57" t="str">
        <f>IF(ISNUMBER(SEARCH('Position Build'!$N$6,Table1[[#This Row],[Series]])),Table1[[#This Row],[Helper1]],"")</f>
        <v/>
      </c>
      <c r="H1337" s="57" t="str">
        <f>IFERROR(SMALL($G$2:$G$4870,ROWS($G$2:G1337)),"")</f>
        <v/>
      </c>
    </row>
    <row r="1338" spans="1:8" ht="39" thickBot="1" x14ac:dyDescent="0.3">
      <c r="A1338" s="50" t="s">
        <v>302</v>
      </c>
      <c r="B1338" s="46" t="str">
        <f>Table1[[#This Row],[Series]]&amp;Table1[[#This Row],[Competency Name]]</f>
        <v>0808RESOURCE MANAGEMENT</v>
      </c>
      <c r="C1338" s="46" t="str">
        <f>IF(RIGHT(Table1[[#This Row],[Occupational Series]],5)="SECCM","SECCM",IF(OR(RIGHT(Table1[[#This Row],[Occupational Series]],1)="A",RIGHT(Table1[[#This Row],[Occupational Series]],1)="B",RIGHT(Table1[[#This Row],[Occupational Series]],1)="C"),"0301",RIGHT(Table1[[#This Row],[Occupational Series]],4)))</f>
        <v>0808</v>
      </c>
      <c r="D1338" s="50" t="s">
        <v>573</v>
      </c>
      <c r="E1338" s="51" t="s">
        <v>574</v>
      </c>
      <c r="F1338" s="57">
        <f>ROWS($F$2:F1338)</f>
        <v>1337</v>
      </c>
      <c r="G1338" s="57" t="str">
        <f>IF(ISNUMBER(SEARCH('Position Build'!$N$6,Table1[[#This Row],[Series]])),Table1[[#This Row],[Helper1]],"")</f>
        <v/>
      </c>
      <c r="H1338" s="57" t="str">
        <f>IFERROR(SMALL($G$2:$G$4870,ROWS($G$2:G1338)),"")</f>
        <v/>
      </c>
    </row>
    <row r="1339" spans="1:8" ht="64.5" thickBot="1" x14ac:dyDescent="0.3">
      <c r="A1339" s="50" t="s">
        <v>302</v>
      </c>
      <c r="B1339" s="46" t="str">
        <f>Table1[[#This Row],[Series]]&amp;Table1[[#This Row],[Competency Name]]</f>
        <v>0808ACCOUNTABILITY</v>
      </c>
      <c r="C1339" s="46" t="str">
        <f>IF(RIGHT(Table1[[#This Row],[Occupational Series]],5)="SECCM","SECCM",IF(OR(RIGHT(Table1[[#This Row],[Occupational Series]],1)="A",RIGHT(Table1[[#This Row],[Occupational Series]],1)="B",RIGHT(Table1[[#This Row],[Occupational Series]],1)="C"),"0301",RIGHT(Table1[[#This Row],[Occupational Series]],4)))</f>
        <v>0808</v>
      </c>
      <c r="D1339" s="50" t="s">
        <v>579</v>
      </c>
      <c r="E1339" s="51" t="s">
        <v>580</v>
      </c>
      <c r="F1339" s="57">
        <f>ROWS($F$2:F1339)</f>
        <v>1338</v>
      </c>
      <c r="G1339" s="57" t="str">
        <f>IF(ISNUMBER(SEARCH('Position Build'!$N$6,Table1[[#This Row],[Series]])),Table1[[#This Row],[Helper1]],"")</f>
        <v/>
      </c>
      <c r="H1339" s="57" t="str">
        <f>IFERROR(SMALL($G$2:$G$4870,ROWS($G$2:G1339)),"")</f>
        <v/>
      </c>
    </row>
    <row r="1340" spans="1:8" ht="39" thickBot="1" x14ac:dyDescent="0.3">
      <c r="A1340" s="50" t="s">
        <v>302</v>
      </c>
      <c r="B1340" s="46" t="str">
        <f>Table1[[#This Row],[Series]]&amp;Table1[[#This Row],[Competency Name]]</f>
        <v>0808MANAGING HUMAN RESOURCES</v>
      </c>
      <c r="C1340" s="46" t="str">
        <f>IF(RIGHT(Table1[[#This Row],[Occupational Series]],5)="SECCM","SECCM",IF(OR(RIGHT(Table1[[#This Row],[Occupational Series]],1)="A",RIGHT(Table1[[#This Row],[Occupational Series]],1)="B",RIGHT(Table1[[#This Row],[Occupational Series]],1)="C"),"0301",RIGHT(Table1[[#This Row],[Occupational Series]],4)))</f>
        <v>0808</v>
      </c>
      <c r="D1340" s="50" t="s">
        <v>590</v>
      </c>
      <c r="E1340" s="51" t="s">
        <v>591</v>
      </c>
      <c r="F1340" s="57">
        <f>ROWS($F$2:F1340)</f>
        <v>1339</v>
      </c>
      <c r="G1340" s="57" t="str">
        <f>IF(ISNUMBER(SEARCH('Position Build'!$N$6,Table1[[#This Row],[Series]])),Table1[[#This Row],[Helper1]],"")</f>
        <v/>
      </c>
      <c r="H1340" s="57" t="str">
        <f>IFERROR(SMALL($G$2:$G$4870,ROWS($G$2:G1340)),"")</f>
        <v/>
      </c>
    </row>
    <row r="1341" spans="1:8" ht="51.75" thickBot="1" x14ac:dyDescent="0.3">
      <c r="A1341" s="50" t="s">
        <v>302</v>
      </c>
      <c r="B1341" s="46" t="str">
        <f>Table1[[#This Row],[Series]]&amp;Table1[[#This Row],[Competency Name]]</f>
        <v>0808PROBLEM SOLVING</v>
      </c>
      <c r="C1341" s="46" t="str">
        <f>IF(RIGHT(Table1[[#This Row],[Occupational Series]],5)="SECCM","SECCM",IF(OR(RIGHT(Table1[[#This Row],[Occupational Series]],1)="A",RIGHT(Table1[[#This Row],[Occupational Series]],1)="B",RIGHT(Table1[[#This Row],[Occupational Series]],1)="C"),"0301",RIGHT(Table1[[#This Row],[Occupational Series]],4)))</f>
        <v>0808</v>
      </c>
      <c r="D1341" s="50" t="s">
        <v>596</v>
      </c>
      <c r="E1341" s="51" t="s">
        <v>597</v>
      </c>
      <c r="F1341" s="57">
        <f>ROWS($F$2:F1341)</f>
        <v>1340</v>
      </c>
      <c r="G1341" s="57" t="str">
        <f>IF(ISNUMBER(SEARCH('Position Build'!$N$6,Table1[[#This Row],[Series]])),Table1[[#This Row],[Helper1]],"")</f>
        <v/>
      </c>
      <c r="H1341" s="57" t="str">
        <f>IFERROR(SMALL($G$2:$G$4870,ROWS($G$2:G1341)),"")</f>
        <v/>
      </c>
    </row>
    <row r="1342" spans="1:8" ht="15.75" thickBot="1" x14ac:dyDescent="0.3">
      <c r="A1342" s="45" t="s">
        <v>302</v>
      </c>
      <c r="B1342" s="46" t="str">
        <f>Table1[[#This Row],[Series]]&amp;Table1[[#This Row],[Competency Name]]</f>
        <v>0808RULEMAKING AND REGULATION</v>
      </c>
      <c r="C1342" s="46" t="str">
        <f>IF(RIGHT(Table1[[#This Row],[Occupational Series]],5)="SECCM","SECCM",IF(OR(RIGHT(Table1[[#This Row],[Occupational Series]],1)="A",RIGHT(Table1[[#This Row],[Occupational Series]],1)="B",RIGHT(Table1[[#This Row],[Occupational Series]],1)="C"),"0301",RIGHT(Table1[[#This Row],[Occupational Series]],4)))</f>
        <v>0808</v>
      </c>
      <c r="D1342" s="45" t="s">
        <v>958</v>
      </c>
      <c r="E1342" s="45" t="s">
        <v>959</v>
      </c>
      <c r="F1342" s="57">
        <f>ROWS($F$2:F1342)</f>
        <v>1341</v>
      </c>
      <c r="G1342" s="57" t="str">
        <f>IF(ISNUMBER(SEARCH('Position Build'!$N$6,Table1[[#This Row],[Series]])),Table1[[#This Row],[Helper1]],"")</f>
        <v/>
      </c>
      <c r="H1342" s="57" t="str">
        <f>IFERROR(SMALL($G$2:$G$4870,ROWS($G$2:G1342)),"")</f>
        <v/>
      </c>
    </row>
    <row r="1343" spans="1:8" ht="15.75" customHeight="1" thickBot="1" x14ac:dyDescent="0.3">
      <c r="A1343" s="45" t="s">
        <v>302</v>
      </c>
      <c r="B1343" s="46" t="str">
        <f>Table1[[#This Row],[Series]]&amp;Table1[[#This Row],[Competency Name]]</f>
        <v>0808BUILDING AND CONSTRUCTION</v>
      </c>
      <c r="C1343" s="46" t="str">
        <f>IF(RIGHT(Table1[[#This Row],[Occupational Series]],5)="SECCM","SECCM",IF(OR(RIGHT(Table1[[#This Row],[Occupational Series]],1)="A",RIGHT(Table1[[#This Row],[Occupational Series]],1)="B",RIGHT(Table1[[#This Row],[Occupational Series]],1)="C"),"0301",RIGHT(Table1[[#This Row],[Occupational Series]],4)))</f>
        <v>0808</v>
      </c>
      <c r="D1343" s="45" t="s">
        <v>1133</v>
      </c>
      <c r="E1343" s="45" t="s">
        <v>1134</v>
      </c>
      <c r="F1343" s="57">
        <f>ROWS($F$2:F1343)</f>
        <v>1342</v>
      </c>
      <c r="G1343" s="57" t="str">
        <f>IF(ISNUMBER(SEARCH('Position Build'!$N$6,Table1[[#This Row],[Series]])),Table1[[#This Row],[Helper1]],"")</f>
        <v/>
      </c>
      <c r="H1343" s="57" t="str">
        <f>IFERROR(SMALL($G$2:$G$4870,ROWS($G$2:G1343)),"")</f>
        <v/>
      </c>
    </row>
    <row r="1344" spans="1:8" ht="26.25" thickBot="1" x14ac:dyDescent="0.3">
      <c r="A1344" s="50" t="s">
        <v>302</v>
      </c>
      <c r="B1344" s="46" t="str">
        <f>Table1[[#This Row],[Series]]&amp;Table1[[#This Row],[Competency Name]]</f>
        <v>0808ENGINEERING PROJECT MANAGEMENT</v>
      </c>
      <c r="C1344" s="46" t="str">
        <f>IF(RIGHT(Table1[[#This Row],[Occupational Series]],5)="SECCM","SECCM",IF(OR(RIGHT(Table1[[#This Row],[Occupational Series]],1)="A",RIGHT(Table1[[#This Row],[Occupational Series]],1)="B",RIGHT(Table1[[#This Row],[Occupational Series]],1)="C"),"0301",RIGHT(Table1[[#This Row],[Occupational Series]],4)))</f>
        <v>0808</v>
      </c>
      <c r="D1344" s="50" t="s">
        <v>1218</v>
      </c>
      <c r="E1344" s="51" t="s">
        <v>1219</v>
      </c>
      <c r="F1344" s="57">
        <f>ROWS($F$2:F1344)</f>
        <v>1343</v>
      </c>
      <c r="G1344" s="57" t="str">
        <f>IF(ISNUMBER(SEARCH('Position Build'!$N$6,Table1[[#This Row],[Series]])),Table1[[#This Row],[Helper1]],"")</f>
        <v/>
      </c>
      <c r="H1344" s="57" t="str">
        <f>IFERROR(SMALL($G$2:$G$4870,ROWS($G$2:G1344)),"")</f>
        <v/>
      </c>
    </row>
    <row r="1345" spans="1:8" ht="15.75" customHeight="1" thickBot="1" x14ac:dyDescent="0.3">
      <c r="A1345" s="50" t="s">
        <v>302</v>
      </c>
      <c r="B1345" s="46" t="str">
        <f>Table1[[#This Row],[Series]]&amp;Table1[[#This Row],[Competency Name]]</f>
        <v>0808ARCHITECT DESIGN AND DEVELOPMENT</v>
      </c>
      <c r="C1345" s="46" t="str">
        <f>IF(RIGHT(Table1[[#This Row],[Occupational Series]],5)="SECCM","SECCM",IF(OR(RIGHT(Table1[[#This Row],[Occupational Series]],1)="A",RIGHT(Table1[[#This Row],[Occupational Series]],1)="B",RIGHT(Table1[[#This Row],[Occupational Series]],1)="C"),"0301",RIGHT(Table1[[#This Row],[Occupational Series]],4)))</f>
        <v>0808</v>
      </c>
      <c r="D1345" s="50" t="s">
        <v>1300</v>
      </c>
      <c r="E1345" s="51" t="s">
        <v>1301</v>
      </c>
      <c r="F1345" s="57">
        <f>ROWS($F$2:F1345)</f>
        <v>1344</v>
      </c>
      <c r="G1345" s="57" t="str">
        <f>IF(ISNUMBER(SEARCH('Position Build'!$N$6,Table1[[#This Row],[Series]])),Table1[[#This Row],[Helper1]],"")</f>
        <v/>
      </c>
      <c r="H1345" s="57" t="str">
        <f>IFERROR(SMALL($G$2:$G$4870,ROWS($G$2:G1345)),"")</f>
        <v/>
      </c>
    </row>
    <row r="1346" spans="1:8" ht="15.75" thickBot="1" x14ac:dyDescent="0.3">
      <c r="A1346" s="45" t="s">
        <v>302</v>
      </c>
      <c r="B1346" s="46" t="str">
        <f>Table1[[#This Row],[Series]]&amp;Table1[[#This Row],[Competency Name]]</f>
        <v>0808FACILITIES ENGINEERING</v>
      </c>
      <c r="C1346" s="46" t="str">
        <f>IF(RIGHT(Table1[[#This Row],[Occupational Series]],5)="SECCM","SECCM",IF(OR(RIGHT(Table1[[#This Row],[Occupational Series]],1)="A",RIGHT(Table1[[#This Row],[Occupational Series]],1)="B",RIGHT(Table1[[#This Row],[Occupational Series]],1)="C"),"0301",RIGHT(Table1[[#This Row],[Occupational Series]],4)))</f>
        <v>0808</v>
      </c>
      <c r="D1346" s="45" t="s">
        <v>1302</v>
      </c>
      <c r="E1346" s="45" t="s">
        <v>1303</v>
      </c>
      <c r="F1346" s="57">
        <f>ROWS($F$2:F1346)</f>
        <v>1345</v>
      </c>
      <c r="G1346" s="57" t="str">
        <f>IF(ISNUMBER(SEARCH('Position Build'!$N$6,Table1[[#This Row],[Series]])),Table1[[#This Row],[Helper1]],"")</f>
        <v/>
      </c>
      <c r="H1346" s="57" t="str">
        <f>IFERROR(SMALL($G$2:$G$4870,ROWS($G$2:G1346)),"")</f>
        <v/>
      </c>
    </row>
    <row r="1347" spans="1:8" ht="15.75" customHeight="1" thickBot="1" x14ac:dyDescent="0.3">
      <c r="A1347" s="50" t="s">
        <v>543</v>
      </c>
      <c r="B1347" s="46" t="str">
        <f>Table1[[#This Row],[Series]]&amp;Table1[[#This Row],[Competency Name]]</f>
        <v>0809ORAL COMMUNICATION</v>
      </c>
      <c r="C1347" s="46" t="str">
        <f>IF(RIGHT(Table1[[#This Row],[Occupational Series]],5)="SECCM","SECCM",IF(OR(RIGHT(Table1[[#This Row],[Occupational Series]],1)="A",RIGHT(Table1[[#This Row],[Occupational Series]],1)="B",RIGHT(Table1[[#This Row],[Occupational Series]],1)="C"),"0301",RIGHT(Table1[[#This Row],[Occupational Series]],4)))</f>
        <v>0809</v>
      </c>
      <c r="D1347" s="50" t="s">
        <v>537</v>
      </c>
      <c r="E1347" s="51" t="s">
        <v>538</v>
      </c>
      <c r="F1347" s="57">
        <f>ROWS($F$2:F1347)</f>
        <v>1346</v>
      </c>
      <c r="G1347" s="57" t="str">
        <f>IF(ISNUMBER(SEARCH('Position Build'!$N$6,Table1[[#This Row],[Series]])),Table1[[#This Row],[Helper1]],"")</f>
        <v/>
      </c>
      <c r="H1347" s="57" t="str">
        <f>IFERROR(SMALL($G$2:$G$4870,ROWS($G$2:G1347)),"")</f>
        <v/>
      </c>
    </row>
    <row r="1348" spans="1:8" ht="39" thickBot="1" x14ac:dyDescent="0.3">
      <c r="A1348" s="50" t="s">
        <v>543</v>
      </c>
      <c r="B1348" s="46" t="str">
        <f>Table1[[#This Row],[Series]]&amp;Table1[[#This Row],[Competency Name]]</f>
        <v>0809MANAGING HUMAN RESOURCES</v>
      </c>
      <c r="C1348" s="46" t="str">
        <f>IF(RIGHT(Table1[[#This Row],[Occupational Series]],5)="SECCM","SECCM",IF(OR(RIGHT(Table1[[#This Row],[Occupational Series]],1)="A",RIGHT(Table1[[#This Row],[Occupational Series]],1)="B",RIGHT(Table1[[#This Row],[Occupational Series]],1)="C"),"0301",RIGHT(Table1[[#This Row],[Occupational Series]],4)))</f>
        <v>0809</v>
      </c>
      <c r="D1348" s="50" t="s">
        <v>590</v>
      </c>
      <c r="E1348" s="51" t="s">
        <v>591</v>
      </c>
      <c r="F1348" s="57">
        <f>ROWS($F$2:F1348)</f>
        <v>1347</v>
      </c>
      <c r="G1348" s="57" t="str">
        <f>IF(ISNUMBER(SEARCH('Position Build'!$N$6,Table1[[#This Row],[Series]])),Table1[[#This Row],[Helper1]],"")</f>
        <v/>
      </c>
      <c r="H1348" s="57" t="str">
        <f>IFERROR(SMALL($G$2:$G$4870,ROWS($G$2:G1348)),"")</f>
        <v/>
      </c>
    </row>
    <row r="1349" spans="1:8" ht="15.75" customHeight="1" thickBot="1" x14ac:dyDescent="0.3">
      <c r="A1349" s="45" t="s">
        <v>543</v>
      </c>
      <c r="B1349" s="46" t="str">
        <f>Table1[[#This Row],[Series]]&amp;Table1[[#This Row],[Competency Name]]</f>
        <v>0809BUILDING AND CONSTRUCTION</v>
      </c>
      <c r="C1349" s="46" t="str">
        <f>IF(RIGHT(Table1[[#This Row],[Occupational Series]],5)="SECCM","SECCM",IF(OR(RIGHT(Table1[[#This Row],[Occupational Series]],1)="A",RIGHT(Table1[[#This Row],[Occupational Series]],1)="B",RIGHT(Table1[[#This Row],[Occupational Series]],1)="C"),"0301",RIGHT(Table1[[#This Row],[Occupational Series]],4)))</f>
        <v>0809</v>
      </c>
      <c r="D1349" s="45" t="s">
        <v>1133</v>
      </c>
      <c r="E1349" s="45" t="s">
        <v>1134</v>
      </c>
      <c r="F1349" s="57">
        <f>ROWS($F$2:F1349)</f>
        <v>1348</v>
      </c>
      <c r="G1349" s="57" t="str">
        <f>IF(ISNUMBER(SEARCH('Position Build'!$N$6,Table1[[#This Row],[Series]])),Table1[[#This Row],[Helper1]],"")</f>
        <v/>
      </c>
      <c r="H1349" s="57" t="str">
        <f>IFERROR(SMALL($G$2:$G$4870,ROWS($G$2:G1349)),"")</f>
        <v/>
      </c>
    </row>
    <row r="1350" spans="1:8" ht="26.25" thickBot="1" x14ac:dyDescent="0.3">
      <c r="A1350" s="50" t="s">
        <v>543</v>
      </c>
      <c r="B1350" s="46" t="str">
        <f>Table1[[#This Row],[Series]]&amp;Table1[[#This Row],[Competency Name]]</f>
        <v>0809ENGINEERING PROJECT MANAGEMENT</v>
      </c>
      <c r="C1350" s="46" t="str">
        <f>IF(RIGHT(Table1[[#This Row],[Occupational Series]],5)="SECCM","SECCM",IF(OR(RIGHT(Table1[[#This Row],[Occupational Series]],1)="A",RIGHT(Table1[[#This Row],[Occupational Series]],1)="B",RIGHT(Table1[[#This Row],[Occupational Series]],1)="C"),"0301",RIGHT(Table1[[#This Row],[Occupational Series]],4)))</f>
        <v>0809</v>
      </c>
      <c r="D1350" s="50" t="s">
        <v>1218</v>
      </c>
      <c r="E1350" s="51" t="s">
        <v>1219</v>
      </c>
      <c r="F1350" s="57">
        <f>ROWS($F$2:F1350)</f>
        <v>1349</v>
      </c>
      <c r="G1350" s="57" t="str">
        <f>IF(ISNUMBER(SEARCH('Position Build'!$N$6,Table1[[#This Row],[Series]])),Table1[[#This Row],[Helper1]],"")</f>
        <v/>
      </c>
      <c r="H1350" s="57" t="str">
        <f>IFERROR(SMALL($G$2:$G$4870,ROWS($G$2:G1350)),"")</f>
        <v/>
      </c>
    </row>
    <row r="1351" spans="1:8" ht="15.75" customHeight="1" thickBot="1" x14ac:dyDescent="0.3">
      <c r="A1351" s="50" t="s">
        <v>292</v>
      </c>
      <c r="B1351" s="46" t="str">
        <f>Table1[[#This Row],[Series]]&amp;Table1[[#This Row],[Competency Name]]</f>
        <v>0810INFLUENCING/NEGOTIATING</v>
      </c>
      <c r="C1351" s="46" t="str">
        <f>IF(RIGHT(Table1[[#This Row],[Occupational Series]],5)="SECCM","SECCM",IF(OR(RIGHT(Table1[[#This Row],[Occupational Series]],1)="A",RIGHT(Table1[[#This Row],[Occupational Series]],1)="B",RIGHT(Table1[[#This Row],[Occupational Series]],1)="C"),"0301",RIGHT(Table1[[#This Row],[Occupational Series]],4)))</f>
        <v>0810</v>
      </c>
      <c r="D1351" s="50" t="s">
        <v>267</v>
      </c>
      <c r="E1351" s="51" t="s">
        <v>268</v>
      </c>
      <c r="F1351" s="57">
        <f>ROWS($F$2:F1351)</f>
        <v>1350</v>
      </c>
      <c r="G1351" s="57" t="str">
        <f>IF(ISNUMBER(SEARCH('Position Build'!$N$6,Table1[[#This Row],[Series]])),Table1[[#This Row],[Helper1]],"")</f>
        <v/>
      </c>
      <c r="H1351" s="57" t="str">
        <f>IFERROR(SMALL($G$2:$G$4870,ROWS($G$2:G1351)),"")</f>
        <v/>
      </c>
    </row>
    <row r="1352" spans="1:8" ht="51.75" thickBot="1" x14ac:dyDescent="0.3">
      <c r="A1352" s="50" t="s">
        <v>292</v>
      </c>
      <c r="B1352" s="46" t="str">
        <f>Table1[[#This Row],[Series]]&amp;Table1[[#This Row],[Competency Name]]</f>
        <v>0810FINANCIAL MANAGEMENT</v>
      </c>
      <c r="C1352" s="46" t="str">
        <f>IF(RIGHT(Table1[[#This Row],[Occupational Series]],5)="SECCM","SECCM",IF(OR(RIGHT(Table1[[#This Row],[Occupational Series]],1)="A",RIGHT(Table1[[#This Row],[Occupational Series]],1)="B",RIGHT(Table1[[#This Row],[Occupational Series]],1)="C"),"0301",RIGHT(Table1[[#This Row],[Occupational Series]],4)))</f>
        <v>0810</v>
      </c>
      <c r="D1352" s="50" t="s">
        <v>438</v>
      </c>
      <c r="E1352" s="51" t="s">
        <v>439</v>
      </c>
      <c r="F1352" s="57">
        <f>ROWS($F$2:F1352)</f>
        <v>1351</v>
      </c>
      <c r="G1352" s="57" t="str">
        <f>IF(ISNUMBER(SEARCH('Position Build'!$N$6,Table1[[#This Row],[Series]])),Table1[[#This Row],[Helper1]],"")</f>
        <v/>
      </c>
      <c r="H1352" s="57" t="str">
        <f>IFERROR(SMALL($G$2:$G$4870,ROWS($G$2:G1352)),"")</f>
        <v/>
      </c>
    </row>
    <row r="1353" spans="1:8" ht="15.75" customHeight="1" thickBot="1" x14ac:dyDescent="0.3">
      <c r="A1353" s="45" t="s">
        <v>292</v>
      </c>
      <c r="B1353" s="46" t="str">
        <f>Table1[[#This Row],[Series]]&amp;Table1[[#This Row],[Competency Name]]</f>
        <v>0810PARTNERING</v>
      </c>
      <c r="C1353" s="46" t="str">
        <f>IF(RIGHT(Table1[[#This Row],[Occupational Series]],5)="SECCM","SECCM",IF(OR(RIGHT(Table1[[#This Row],[Occupational Series]],1)="A",RIGHT(Table1[[#This Row],[Occupational Series]],1)="B",RIGHT(Table1[[#This Row],[Occupational Series]],1)="C"),"0301",RIGHT(Table1[[#This Row],[Occupational Series]],4)))</f>
        <v>0810</v>
      </c>
      <c r="D1353" s="45" t="s">
        <v>491</v>
      </c>
      <c r="E1353" s="45" t="s">
        <v>492</v>
      </c>
      <c r="F1353" s="57">
        <f>ROWS($F$2:F1353)</f>
        <v>1352</v>
      </c>
      <c r="G1353" s="57" t="str">
        <f>IF(ISNUMBER(SEARCH('Position Build'!$N$6,Table1[[#This Row],[Series]])),Table1[[#This Row],[Helper1]],"")</f>
        <v/>
      </c>
      <c r="H1353" s="57" t="str">
        <f>IFERROR(SMALL($G$2:$G$4870,ROWS($G$2:G1353)),"")</f>
        <v/>
      </c>
    </row>
    <row r="1354" spans="1:8" ht="39" thickBot="1" x14ac:dyDescent="0.3">
      <c r="A1354" s="50" t="s">
        <v>292</v>
      </c>
      <c r="B1354" s="46" t="str">
        <f>Table1[[#This Row],[Series]]&amp;Table1[[#This Row],[Competency Name]]</f>
        <v>0810WRITTEN COMMUNICATION</v>
      </c>
      <c r="C1354" s="46" t="str">
        <f>IF(RIGHT(Table1[[#This Row],[Occupational Series]],5)="SECCM","SECCM",IF(OR(RIGHT(Table1[[#This Row],[Occupational Series]],1)="A",RIGHT(Table1[[#This Row],[Occupational Series]],1)="B",RIGHT(Table1[[#This Row],[Occupational Series]],1)="C"),"0301",RIGHT(Table1[[#This Row],[Occupational Series]],4)))</f>
        <v>0810</v>
      </c>
      <c r="D1354" s="50" t="s">
        <v>507</v>
      </c>
      <c r="E1354" s="51" t="s">
        <v>508</v>
      </c>
      <c r="F1354" s="57">
        <f>ROWS($F$2:F1354)</f>
        <v>1353</v>
      </c>
      <c r="G1354" s="57" t="str">
        <f>IF(ISNUMBER(SEARCH('Position Build'!$N$6,Table1[[#This Row],[Series]])),Table1[[#This Row],[Helper1]],"")</f>
        <v/>
      </c>
      <c r="H1354" s="57" t="str">
        <f>IFERROR(SMALL($G$2:$G$4870,ROWS($G$2:G1354)),"")</f>
        <v/>
      </c>
    </row>
    <row r="1355" spans="1:8" ht="15.75" customHeight="1" thickBot="1" x14ac:dyDescent="0.3">
      <c r="A1355" s="50" t="s">
        <v>292</v>
      </c>
      <c r="B1355" s="46" t="str">
        <f>Table1[[#This Row],[Series]]&amp;Table1[[#This Row],[Competency Name]]</f>
        <v>0810ORAL COMMUNICATION</v>
      </c>
      <c r="C1355" s="46" t="str">
        <f>IF(RIGHT(Table1[[#This Row],[Occupational Series]],5)="SECCM","SECCM",IF(OR(RIGHT(Table1[[#This Row],[Occupational Series]],1)="A",RIGHT(Table1[[#This Row],[Occupational Series]],1)="B",RIGHT(Table1[[#This Row],[Occupational Series]],1)="C"),"0301",RIGHT(Table1[[#This Row],[Occupational Series]],4)))</f>
        <v>0810</v>
      </c>
      <c r="D1355" s="50" t="s">
        <v>537</v>
      </c>
      <c r="E1355" s="51" t="s">
        <v>538</v>
      </c>
      <c r="F1355" s="57">
        <f>ROWS($F$2:F1355)</f>
        <v>1354</v>
      </c>
      <c r="G1355" s="57" t="str">
        <f>IF(ISNUMBER(SEARCH('Position Build'!$N$6,Table1[[#This Row],[Series]])),Table1[[#This Row],[Helper1]],"")</f>
        <v/>
      </c>
      <c r="H1355" s="57" t="str">
        <f>IFERROR(SMALL($G$2:$G$4870,ROWS($G$2:G1355)),"")</f>
        <v/>
      </c>
    </row>
    <row r="1356" spans="1:8" ht="39" thickBot="1" x14ac:dyDescent="0.3">
      <c r="A1356" s="50" t="s">
        <v>292</v>
      </c>
      <c r="B1356" s="46" t="str">
        <f>Table1[[#This Row],[Series]]&amp;Table1[[#This Row],[Competency Name]]</f>
        <v>0810RESOURCE MANAGEMENT</v>
      </c>
      <c r="C1356" s="46" t="str">
        <f>IF(RIGHT(Table1[[#This Row],[Occupational Series]],5)="SECCM","SECCM",IF(OR(RIGHT(Table1[[#This Row],[Occupational Series]],1)="A",RIGHT(Table1[[#This Row],[Occupational Series]],1)="B",RIGHT(Table1[[#This Row],[Occupational Series]],1)="C"),"0301",RIGHT(Table1[[#This Row],[Occupational Series]],4)))</f>
        <v>0810</v>
      </c>
      <c r="D1356" s="50" t="s">
        <v>573</v>
      </c>
      <c r="E1356" s="51" t="s">
        <v>574</v>
      </c>
      <c r="F1356" s="57">
        <f>ROWS($F$2:F1356)</f>
        <v>1355</v>
      </c>
      <c r="G1356" s="57" t="str">
        <f>IF(ISNUMBER(SEARCH('Position Build'!$N$6,Table1[[#This Row],[Series]])),Table1[[#This Row],[Helper1]],"")</f>
        <v/>
      </c>
      <c r="H1356" s="57" t="str">
        <f>IFERROR(SMALL($G$2:$G$4870,ROWS($G$2:G1356)),"")</f>
        <v/>
      </c>
    </row>
    <row r="1357" spans="1:8" ht="15.75" customHeight="1" thickBot="1" x14ac:dyDescent="0.3">
      <c r="A1357" s="50" t="s">
        <v>292</v>
      </c>
      <c r="B1357" s="46" t="str">
        <f>Table1[[#This Row],[Series]]&amp;Table1[[#This Row],[Competency Name]]</f>
        <v>0810ACCOUNTABILITY</v>
      </c>
      <c r="C1357" s="46" t="str">
        <f>IF(RIGHT(Table1[[#This Row],[Occupational Series]],5)="SECCM","SECCM",IF(OR(RIGHT(Table1[[#This Row],[Occupational Series]],1)="A",RIGHT(Table1[[#This Row],[Occupational Series]],1)="B",RIGHT(Table1[[#This Row],[Occupational Series]],1)="C"),"0301",RIGHT(Table1[[#This Row],[Occupational Series]],4)))</f>
        <v>0810</v>
      </c>
      <c r="D1357" s="50" t="s">
        <v>579</v>
      </c>
      <c r="E1357" s="51" t="s">
        <v>580</v>
      </c>
      <c r="F1357" s="57">
        <f>ROWS($F$2:F1357)</f>
        <v>1356</v>
      </c>
      <c r="G1357" s="57" t="str">
        <f>IF(ISNUMBER(SEARCH('Position Build'!$N$6,Table1[[#This Row],[Series]])),Table1[[#This Row],[Helper1]],"")</f>
        <v/>
      </c>
      <c r="H1357" s="57" t="str">
        <f>IFERROR(SMALL($G$2:$G$4870,ROWS($G$2:G1357)),"")</f>
        <v/>
      </c>
    </row>
    <row r="1358" spans="1:8" ht="39" thickBot="1" x14ac:dyDescent="0.3">
      <c r="A1358" s="50" t="s">
        <v>292</v>
      </c>
      <c r="B1358" s="46" t="str">
        <f>Table1[[#This Row],[Series]]&amp;Table1[[#This Row],[Competency Name]]</f>
        <v>0810MANAGING HUMAN RESOURCES</v>
      </c>
      <c r="C1358" s="46" t="str">
        <f>IF(RIGHT(Table1[[#This Row],[Occupational Series]],5)="SECCM","SECCM",IF(OR(RIGHT(Table1[[#This Row],[Occupational Series]],1)="A",RIGHT(Table1[[#This Row],[Occupational Series]],1)="B",RIGHT(Table1[[#This Row],[Occupational Series]],1)="C"),"0301",RIGHT(Table1[[#This Row],[Occupational Series]],4)))</f>
        <v>0810</v>
      </c>
      <c r="D1358" s="50" t="s">
        <v>590</v>
      </c>
      <c r="E1358" s="51" t="s">
        <v>591</v>
      </c>
      <c r="F1358" s="57">
        <f>ROWS($F$2:F1358)</f>
        <v>1357</v>
      </c>
      <c r="G1358" s="57" t="str">
        <f>IF(ISNUMBER(SEARCH('Position Build'!$N$6,Table1[[#This Row],[Series]])),Table1[[#This Row],[Helper1]],"")</f>
        <v/>
      </c>
      <c r="H1358" s="57" t="str">
        <f>IFERROR(SMALL($G$2:$G$4870,ROWS($G$2:G1358)),"")</f>
        <v/>
      </c>
    </row>
    <row r="1359" spans="1:8" ht="15.75" customHeight="1" thickBot="1" x14ac:dyDescent="0.3">
      <c r="A1359" s="50" t="s">
        <v>292</v>
      </c>
      <c r="B1359" s="46" t="str">
        <f>Table1[[#This Row],[Series]]&amp;Table1[[#This Row],[Competency Name]]</f>
        <v>0810PROBLEM SOLVING</v>
      </c>
      <c r="C1359" s="46" t="str">
        <f>IF(RIGHT(Table1[[#This Row],[Occupational Series]],5)="SECCM","SECCM",IF(OR(RIGHT(Table1[[#This Row],[Occupational Series]],1)="A",RIGHT(Table1[[#This Row],[Occupational Series]],1)="B",RIGHT(Table1[[#This Row],[Occupational Series]],1)="C"),"0301",RIGHT(Table1[[#This Row],[Occupational Series]],4)))</f>
        <v>0810</v>
      </c>
      <c r="D1359" s="50" t="s">
        <v>596</v>
      </c>
      <c r="E1359" s="51" t="s">
        <v>597</v>
      </c>
      <c r="F1359" s="57">
        <f>ROWS($F$2:F1359)</f>
        <v>1358</v>
      </c>
      <c r="G1359" s="57" t="str">
        <f>IF(ISNUMBER(SEARCH('Position Build'!$N$6,Table1[[#This Row],[Series]])),Table1[[#This Row],[Helper1]],"")</f>
        <v/>
      </c>
      <c r="H1359" s="57" t="str">
        <f>IFERROR(SMALL($G$2:$G$4870,ROWS($G$2:G1359)),"")</f>
        <v/>
      </c>
    </row>
    <row r="1360" spans="1:8" ht="26.25" thickBot="1" x14ac:dyDescent="0.3">
      <c r="A1360" s="50" t="s">
        <v>292</v>
      </c>
      <c r="B1360" s="46" t="str">
        <f>Table1[[#This Row],[Series]]&amp;Table1[[#This Row],[Competency Name]]</f>
        <v>0810RESEARCH AND DEVELOPMENT</v>
      </c>
      <c r="C1360" s="46" t="str">
        <f>IF(RIGHT(Table1[[#This Row],[Occupational Series]],5)="SECCM","SECCM",IF(OR(RIGHT(Table1[[#This Row],[Occupational Series]],1)="A",RIGHT(Table1[[#This Row],[Occupational Series]],1)="B",RIGHT(Table1[[#This Row],[Occupational Series]],1)="C"),"0301",RIGHT(Table1[[#This Row],[Occupational Series]],4)))</f>
        <v>0810</v>
      </c>
      <c r="D1360" s="50" t="s">
        <v>1029</v>
      </c>
      <c r="E1360" s="51" t="s">
        <v>1030</v>
      </c>
      <c r="F1360" s="57">
        <f>ROWS($F$2:F1360)</f>
        <v>1359</v>
      </c>
      <c r="G1360" s="57" t="str">
        <f>IF(ISNUMBER(SEARCH('Position Build'!$N$6,Table1[[#This Row],[Series]])),Table1[[#This Row],[Helper1]],"")</f>
        <v/>
      </c>
      <c r="H1360" s="57" t="str">
        <f>IFERROR(SMALL($G$2:$G$4870,ROWS($G$2:G1360)),"")</f>
        <v/>
      </c>
    </row>
    <row r="1361" spans="1:8" ht="15.75" customHeight="1" thickBot="1" x14ac:dyDescent="0.3">
      <c r="A1361" s="45" t="s">
        <v>292</v>
      </c>
      <c r="B1361" s="46" t="str">
        <f>Table1[[#This Row],[Series]]&amp;Table1[[#This Row],[Competency Name]]</f>
        <v>0810BUILDING AND CONSTRUCTION</v>
      </c>
      <c r="C1361" s="46" t="str">
        <f>IF(RIGHT(Table1[[#This Row],[Occupational Series]],5)="SECCM","SECCM",IF(OR(RIGHT(Table1[[#This Row],[Occupational Series]],1)="A",RIGHT(Table1[[#This Row],[Occupational Series]],1)="B",RIGHT(Table1[[#This Row],[Occupational Series]],1)="C"),"0301",RIGHT(Table1[[#This Row],[Occupational Series]],4)))</f>
        <v>0810</v>
      </c>
      <c r="D1361" s="45" t="s">
        <v>1133</v>
      </c>
      <c r="E1361" s="45" t="s">
        <v>1134</v>
      </c>
      <c r="F1361" s="57">
        <f>ROWS($F$2:F1361)</f>
        <v>1360</v>
      </c>
      <c r="G1361" s="57" t="str">
        <f>IF(ISNUMBER(SEARCH('Position Build'!$N$6,Table1[[#This Row],[Series]])),Table1[[#This Row],[Helper1]],"")</f>
        <v/>
      </c>
      <c r="H1361" s="57" t="str">
        <f>IFERROR(SMALL($G$2:$G$4870,ROWS($G$2:G1361)),"")</f>
        <v/>
      </c>
    </row>
    <row r="1362" spans="1:8" ht="26.25" thickBot="1" x14ac:dyDescent="0.3">
      <c r="A1362" s="50" t="s">
        <v>292</v>
      </c>
      <c r="B1362" s="46" t="str">
        <f>Table1[[#This Row],[Series]]&amp;Table1[[#This Row],[Competency Name]]</f>
        <v>0810ENGINEERING PROJECT MANAGEMENT</v>
      </c>
      <c r="C1362" s="46" t="str">
        <f>IF(RIGHT(Table1[[#This Row],[Occupational Series]],5)="SECCM","SECCM",IF(OR(RIGHT(Table1[[#This Row],[Occupational Series]],1)="A",RIGHT(Table1[[#This Row],[Occupational Series]],1)="B",RIGHT(Table1[[#This Row],[Occupational Series]],1)="C"),"0301",RIGHT(Table1[[#This Row],[Occupational Series]],4)))</f>
        <v>0810</v>
      </c>
      <c r="D1362" s="50" t="s">
        <v>1218</v>
      </c>
      <c r="E1362" s="51" t="s">
        <v>1219</v>
      </c>
      <c r="F1362" s="57">
        <f>ROWS($F$2:F1362)</f>
        <v>1361</v>
      </c>
      <c r="G1362" s="57" t="str">
        <f>IF(ISNUMBER(SEARCH('Position Build'!$N$6,Table1[[#This Row],[Series]])),Table1[[#This Row],[Helper1]],"")</f>
        <v/>
      </c>
      <c r="H1362" s="57" t="str">
        <f>IFERROR(SMALL($G$2:$G$4870,ROWS($G$2:G1362)),"")</f>
        <v/>
      </c>
    </row>
    <row r="1363" spans="1:8" ht="15.75" customHeight="1" thickBot="1" x14ac:dyDescent="0.3">
      <c r="A1363" s="50" t="s">
        <v>292</v>
      </c>
      <c r="B1363" s="46" t="str">
        <f>Table1[[#This Row],[Series]]&amp;Table1[[#This Row],[Competency Name]]</f>
        <v>0810CIVIL ENGINEERING</v>
      </c>
      <c r="C1363" s="46" t="str">
        <f>IF(RIGHT(Table1[[#This Row],[Occupational Series]],5)="SECCM","SECCM",IF(OR(RIGHT(Table1[[#This Row],[Occupational Series]],1)="A",RIGHT(Table1[[#This Row],[Occupational Series]],1)="B",RIGHT(Table1[[#This Row],[Occupational Series]],1)="C"),"0301",RIGHT(Table1[[#This Row],[Occupational Series]],4)))</f>
        <v>0810</v>
      </c>
      <c r="D1363" s="50" t="s">
        <v>1304</v>
      </c>
      <c r="E1363" s="51" t="s">
        <v>1305</v>
      </c>
      <c r="F1363" s="57">
        <f>ROWS($F$2:F1363)</f>
        <v>1362</v>
      </c>
      <c r="G1363" s="57" t="str">
        <f>IF(ISNUMBER(SEARCH('Position Build'!$N$6,Table1[[#This Row],[Series]])),Table1[[#This Row],[Helper1]],"")</f>
        <v/>
      </c>
      <c r="H1363" s="57" t="str">
        <f>IFERROR(SMALL($G$2:$G$4870,ROWS($G$2:G1363)),"")</f>
        <v/>
      </c>
    </row>
    <row r="1364" spans="1:8" ht="15.75" thickBot="1" x14ac:dyDescent="0.3">
      <c r="A1364" s="45" t="s">
        <v>292</v>
      </c>
      <c r="B1364" s="46" t="str">
        <f>Table1[[#This Row],[Series]]&amp;Table1[[#This Row],[Competency Name]]</f>
        <v>0810STRUCTURAL ENGINEERING</v>
      </c>
      <c r="C1364" s="46" t="str">
        <f>IF(RIGHT(Table1[[#This Row],[Occupational Series]],5)="SECCM","SECCM",IF(OR(RIGHT(Table1[[#This Row],[Occupational Series]],1)="A",RIGHT(Table1[[#This Row],[Occupational Series]],1)="B",RIGHT(Table1[[#This Row],[Occupational Series]],1)="C"),"0301",RIGHT(Table1[[#This Row],[Occupational Series]],4)))</f>
        <v>0810</v>
      </c>
      <c r="D1364" s="45" t="s">
        <v>1308</v>
      </c>
      <c r="E1364" s="45" t="s">
        <v>1309</v>
      </c>
      <c r="F1364" s="57">
        <f>ROWS($F$2:F1364)</f>
        <v>1363</v>
      </c>
      <c r="G1364" s="57" t="str">
        <f>IF(ISNUMBER(SEARCH('Position Build'!$N$6,Table1[[#This Row],[Series]])),Table1[[#This Row],[Helper1]],"")</f>
        <v/>
      </c>
      <c r="H1364" s="57" t="str">
        <f>IFERROR(SMALL($G$2:$G$4870,ROWS($G$2:G1364)),"")</f>
        <v/>
      </c>
    </row>
    <row r="1365" spans="1:8" ht="15.75" customHeight="1" thickBot="1" x14ac:dyDescent="0.3">
      <c r="A1365" s="50" t="s">
        <v>445</v>
      </c>
      <c r="B1365" s="46" t="str">
        <f>Table1[[#This Row],[Series]]&amp;Table1[[#This Row],[Competency Name]]</f>
        <v>0819FINANCIAL MANAGEMENT</v>
      </c>
      <c r="C1365" s="46" t="str">
        <f>IF(RIGHT(Table1[[#This Row],[Occupational Series]],5)="SECCM","SECCM",IF(OR(RIGHT(Table1[[#This Row],[Occupational Series]],1)="A",RIGHT(Table1[[#This Row],[Occupational Series]],1)="B",RIGHT(Table1[[#This Row],[Occupational Series]],1)="C"),"0301",RIGHT(Table1[[#This Row],[Occupational Series]],4)))</f>
        <v>0819</v>
      </c>
      <c r="D1365" s="50" t="s">
        <v>438</v>
      </c>
      <c r="E1365" s="51" t="s">
        <v>439</v>
      </c>
      <c r="F1365" s="57">
        <f>ROWS($F$2:F1365)</f>
        <v>1364</v>
      </c>
      <c r="G1365" s="57" t="str">
        <f>IF(ISNUMBER(SEARCH('Position Build'!$N$6,Table1[[#This Row],[Series]])),Table1[[#This Row],[Helper1]],"")</f>
        <v/>
      </c>
      <c r="H1365" s="57" t="str">
        <f>IFERROR(SMALL($G$2:$G$4870,ROWS($G$2:G1365)),"")</f>
        <v/>
      </c>
    </row>
    <row r="1366" spans="1:8" ht="15.75" thickBot="1" x14ac:dyDescent="0.3">
      <c r="A1366" s="45" t="s">
        <v>445</v>
      </c>
      <c r="B1366" s="46" t="str">
        <f>Table1[[#This Row],[Series]]&amp;Table1[[#This Row],[Competency Name]]</f>
        <v>0819PARTNERING</v>
      </c>
      <c r="C1366" s="46" t="str">
        <f>IF(RIGHT(Table1[[#This Row],[Occupational Series]],5)="SECCM","SECCM",IF(OR(RIGHT(Table1[[#This Row],[Occupational Series]],1)="A",RIGHT(Table1[[#This Row],[Occupational Series]],1)="B",RIGHT(Table1[[#This Row],[Occupational Series]],1)="C"),"0301",RIGHT(Table1[[#This Row],[Occupational Series]],4)))</f>
        <v>0819</v>
      </c>
      <c r="D1366" s="45" t="s">
        <v>491</v>
      </c>
      <c r="E1366" s="45" t="s">
        <v>492</v>
      </c>
      <c r="F1366" s="57">
        <f>ROWS($F$2:F1366)</f>
        <v>1365</v>
      </c>
      <c r="G1366" s="57" t="str">
        <f>IF(ISNUMBER(SEARCH('Position Build'!$N$6,Table1[[#This Row],[Series]])),Table1[[#This Row],[Helper1]],"")</f>
        <v/>
      </c>
      <c r="H1366" s="57" t="str">
        <f>IFERROR(SMALL($G$2:$G$4870,ROWS($G$2:G1366)),"")</f>
        <v/>
      </c>
    </row>
    <row r="1367" spans="1:8" ht="15.75" customHeight="1" thickBot="1" x14ac:dyDescent="0.3">
      <c r="A1367" s="50" t="s">
        <v>445</v>
      </c>
      <c r="B1367" s="46" t="str">
        <f>Table1[[#This Row],[Series]]&amp;Table1[[#This Row],[Competency Name]]</f>
        <v>0819WRITTEN COMMUNICATION</v>
      </c>
      <c r="C1367" s="46" t="str">
        <f>IF(RIGHT(Table1[[#This Row],[Occupational Series]],5)="SECCM","SECCM",IF(OR(RIGHT(Table1[[#This Row],[Occupational Series]],1)="A",RIGHT(Table1[[#This Row],[Occupational Series]],1)="B",RIGHT(Table1[[#This Row],[Occupational Series]],1)="C"),"0301",RIGHT(Table1[[#This Row],[Occupational Series]],4)))</f>
        <v>0819</v>
      </c>
      <c r="D1367" s="50" t="s">
        <v>507</v>
      </c>
      <c r="E1367" s="51" t="s">
        <v>508</v>
      </c>
      <c r="F1367" s="57">
        <f>ROWS($F$2:F1367)</f>
        <v>1366</v>
      </c>
      <c r="G1367" s="57" t="str">
        <f>IF(ISNUMBER(SEARCH('Position Build'!$N$6,Table1[[#This Row],[Series]])),Table1[[#This Row],[Helper1]],"")</f>
        <v/>
      </c>
      <c r="H1367" s="57" t="str">
        <f>IFERROR(SMALL($G$2:$G$4870,ROWS($G$2:G1367)),"")</f>
        <v/>
      </c>
    </row>
    <row r="1368" spans="1:8" ht="39" thickBot="1" x14ac:dyDescent="0.3">
      <c r="A1368" s="50" t="s">
        <v>445</v>
      </c>
      <c r="B1368" s="46" t="str">
        <f>Table1[[#This Row],[Series]]&amp;Table1[[#This Row],[Competency Name]]</f>
        <v>0819ORAL COMMUNICATION</v>
      </c>
      <c r="C1368" s="46" t="str">
        <f>IF(RIGHT(Table1[[#This Row],[Occupational Series]],5)="SECCM","SECCM",IF(OR(RIGHT(Table1[[#This Row],[Occupational Series]],1)="A",RIGHT(Table1[[#This Row],[Occupational Series]],1)="B",RIGHT(Table1[[#This Row],[Occupational Series]],1)="C"),"0301",RIGHT(Table1[[#This Row],[Occupational Series]],4)))</f>
        <v>0819</v>
      </c>
      <c r="D1368" s="50" t="s">
        <v>537</v>
      </c>
      <c r="E1368" s="51" t="s">
        <v>538</v>
      </c>
      <c r="F1368" s="57">
        <f>ROWS($F$2:F1368)</f>
        <v>1367</v>
      </c>
      <c r="G1368" s="57" t="str">
        <f>IF(ISNUMBER(SEARCH('Position Build'!$N$6,Table1[[#This Row],[Series]])),Table1[[#This Row],[Helper1]],"")</f>
        <v/>
      </c>
      <c r="H1368" s="57" t="str">
        <f>IFERROR(SMALL($G$2:$G$4870,ROWS($G$2:G1368)),"")</f>
        <v/>
      </c>
    </row>
    <row r="1369" spans="1:8" ht="15.75" customHeight="1" thickBot="1" x14ac:dyDescent="0.3">
      <c r="A1369" s="50" t="s">
        <v>445</v>
      </c>
      <c r="B1369" s="46" t="str">
        <f>Table1[[#This Row],[Series]]&amp;Table1[[#This Row],[Competency Name]]</f>
        <v>0819ACCOUNTABILITY</v>
      </c>
      <c r="C1369" s="46" t="str">
        <f>IF(RIGHT(Table1[[#This Row],[Occupational Series]],5)="SECCM","SECCM",IF(OR(RIGHT(Table1[[#This Row],[Occupational Series]],1)="A",RIGHT(Table1[[#This Row],[Occupational Series]],1)="B",RIGHT(Table1[[#This Row],[Occupational Series]],1)="C"),"0301",RIGHT(Table1[[#This Row],[Occupational Series]],4)))</f>
        <v>0819</v>
      </c>
      <c r="D1369" s="50" t="s">
        <v>579</v>
      </c>
      <c r="E1369" s="51" t="s">
        <v>580</v>
      </c>
      <c r="F1369" s="57">
        <f>ROWS($F$2:F1369)</f>
        <v>1368</v>
      </c>
      <c r="G1369" s="57" t="str">
        <f>IF(ISNUMBER(SEARCH('Position Build'!$N$6,Table1[[#This Row],[Series]])),Table1[[#This Row],[Helper1]],"")</f>
        <v/>
      </c>
      <c r="H1369" s="57" t="str">
        <f>IFERROR(SMALL($G$2:$G$4870,ROWS($G$2:G1369)),"")</f>
        <v/>
      </c>
    </row>
    <row r="1370" spans="1:8" ht="39" thickBot="1" x14ac:dyDescent="0.3">
      <c r="A1370" s="50" t="s">
        <v>445</v>
      </c>
      <c r="B1370" s="46" t="str">
        <f>Table1[[#This Row],[Series]]&amp;Table1[[#This Row],[Competency Name]]</f>
        <v>0819DEVELOPING OTHERS</v>
      </c>
      <c r="C1370" s="46" t="str">
        <f>IF(RIGHT(Table1[[#This Row],[Occupational Series]],5)="SECCM","SECCM",IF(OR(RIGHT(Table1[[#This Row],[Occupational Series]],1)="A",RIGHT(Table1[[#This Row],[Occupational Series]],1)="B",RIGHT(Table1[[#This Row],[Occupational Series]],1)="C"),"0301",RIGHT(Table1[[#This Row],[Occupational Series]],4)))</f>
        <v>0819</v>
      </c>
      <c r="D1370" s="50" t="s">
        <v>585</v>
      </c>
      <c r="E1370" s="51" t="s">
        <v>586</v>
      </c>
      <c r="F1370" s="57">
        <f>ROWS($F$2:F1370)</f>
        <v>1369</v>
      </c>
      <c r="G1370" s="57" t="str">
        <f>IF(ISNUMBER(SEARCH('Position Build'!$N$6,Table1[[#This Row],[Series]])),Table1[[#This Row],[Helper1]],"")</f>
        <v/>
      </c>
      <c r="H1370" s="57" t="str">
        <f>IFERROR(SMALL($G$2:$G$4870,ROWS($G$2:G1370)),"")</f>
        <v/>
      </c>
    </row>
    <row r="1371" spans="1:8" ht="15.75" customHeight="1" thickBot="1" x14ac:dyDescent="0.3">
      <c r="A1371" s="50" t="s">
        <v>445</v>
      </c>
      <c r="B1371" s="46" t="str">
        <f>Table1[[#This Row],[Series]]&amp;Table1[[#This Row],[Competency Name]]</f>
        <v>0819MANAGING HUMAN RESOURCES</v>
      </c>
      <c r="C1371" s="46" t="str">
        <f>IF(RIGHT(Table1[[#This Row],[Occupational Series]],5)="SECCM","SECCM",IF(OR(RIGHT(Table1[[#This Row],[Occupational Series]],1)="A",RIGHT(Table1[[#This Row],[Occupational Series]],1)="B",RIGHT(Table1[[#This Row],[Occupational Series]],1)="C"),"0301",RIGHT(Table1[[#This Row],[Occupational Series]],4)))</f>
        <v>0819</v>
      </c>
      <c r="D1371" s="50" t="s">
        <v>590</v>
      </c>
      <c r="E1371" s="51" t="s">
        <v>591</v>
      </c>
      <c r="F1371" s="57">
        <f>ROWS($F$2:F1371)</f>
        <v>1370</v>
      </c>
      <c r="G1371" s="57" t="str">
        <f>IF(ISNUMBER(SEARCH('Position Build'!$N$6,Table1[[#This Row],[Series]])),Table1[[#This Row],[Helper1]],"")</f>
        <v/>
      </c>
      <c r="H1371" s="57" t="str">
        <f>IFERROR(SMALL($G$2:$G$4870,ROWS($G$2:G1371)),"")</f>
        <v/>
      </c>
    </row>
    <row r="1372" spans="1:8" ht="51.75" thickBot="1" x14ac:dyDescent="0.3">
      <c r="A1372" s="50" t="s">
        <v>445</v>
      </c>
      <c r="B1372" s="46" t="str">
        <f>Table1[[#This Row],[Series]]&amp;Table1[[#This Row],[Competency Name]]</f>
        <v>0819PROBLEM SOLVING</v>
      </c>
      <c r="C1372" s="46" t="str">
        <f>IF(RIGHT(Table1[[#This Row],[Occupational Series]],5)="SECCM","SECCM",IF(OR(RIGHT(Table1[[#This Row],[Occupational Series]],1)="A",RIGHT(Table1[[#This Row],[Occupational Series]],1)="B",RIGHT(Table1[[#This Row],[Occupational Series]],1)="C"),"0301",RIGHT(Table1[[#This Row],[Occupational Series]],4)))</f>
        <v>0819</v>
      </c>
      <c r="D1372" s="50" t="s">
        <v>596</v>
      </c>
      <c r="E1372" s="51" t="s">
        <v>597</v>
      </c>
      <c r="F1372" s="57">
        <f>ROWS($F$2:F1372)</f>
        <v>1371</v>
      </c>
      <c r="G1372" s="57" t="str">
        <f>IF(ISNUMBER(SEARCH('Position Build'!$N$6,Table1[[#This Row],[Series]])),Table1[[#This Row],[Helper1]],"")</f>
        <v/>
      </c>
      <c r="H1372" s="57" t="str">
        <f>IFERROR(SMALL($G$2:$G$4870,ROWS($G$2:G1372)),"")</f>
        <v/>
      </c>
    </row>
    <row r="1373" spans="1:8" ht="15.75" customHeight="1" thickBot="1" x14ac:dyDescent="0.3">
      <c r="A1373" s="45" t="s">
        <v>445</v>
      </c>
      <c r="B1373" s="46" t="str">
        <f>Table1[[#This Row],[Series]]&amp;Table1[[#This Row],[Competency Name]]</f>
        <v>0819POLLUTION PREVENTION</v>
      </c>
      <c r="C1373" s="46" t="str">
        <f>IF(RIGHT(Table1[[#This Row],[Occupational Series]],5)="SECCM","SECCM",IF(OR(RIGHT(Table1[[#This Row],[Occupational Series]],1)="A",RIGHT(Table1[[#This Row],[Occupational Series]],1)="B",RIGHT(Table1[[#This Row],[Occupational Series]],1)="C"),"0301",RIGHT(Table1[[#This Row],[Occupational Series]],4)))</f>
        <v>0819</v>
      </c>
      <c r="D1373" s="45" t="s">
        <v>956</v>
      </c>
      <c r="E1373" s="45" t="s">
        <v>957</v>
      </c>
      <c r="F1373" s="57">
        <f>ROWS($F$2:F1373)</f>
        <v>1372</v>
      </c>
      <c r="G1373" s="57" t="str">
        <f>IF(ISNUMBER(SEARCH('Position Build'!$N$6,Table1[[#This Row],[Series]])),Table1[[#This Row],[Helper1]],"")</f>
        <v/>
      </c>
      <c r="H1373" s="57" t="str">
        <f>IFERROR(SMALL($G$2:$G$4870,ROWS($G$2:G1373)),"")</f>
        <v/>
      </c>
    </row>
    <row r="1374" spans="1:8" ht="26.25" thickBot="1" x14ac:dyDescent="0.3">
      <c r="A1374" s="50" t="s">
        <v>445</v>
      </c>
      <c r="B1374" s="46" t="str">
        <f>Table1[[#This Row],[Series]]&amp;Table1[[#This Row],[Competency Name]]</f>
        <v>0819ENVIRONMENTAL PROTECTION LAWS, RULES, AND REGULATIONS</v>
      </c>
      <c r="C1374" s="46" t="str">
        <f>IF(RIGHT(Table1[[#This Row],[Occupational Series]],5)="SECCM","SECCM",IF(OR(RIGHT(Table1[[#This Row],[Occupational Series]],1)="A",RIGHT(Table1[[#This Row],[Occupational Series]],1)="B",RIGHT(Table1[[#This Row],[Occupational Series]],1)="C"),"0301",RIGHT(Table1[[#This Row],[Occupational Series]],4)))</f>
        <v>0819</v>
      </c>
      <c r="D1374" s="50" t="s">
        <v>1023</v>
      </c>
      <c r="E1374" s="51" t="s">
        <v>1024</v>
      </c>
      <c r="F1374" s="57">
        <f>ROWS($F$2:F1374)</f>
        <v>1373</v>
      </c>
      <c r="G1374" s="57" t="str">
        <f>IF(ISNUMBER(SEARCH('Position Build'!$N$6,Table1[[#This Row],[Series]])),Table1[[#This Row],[Helper1]],"")</f>
        <v/>
      </c>
      <c r="H1374" s="57" t="str">
        <f>IFERROR(SMALL($G$2:$G$4870,ROWS($G$2:G1374)),"")</f>
        <v/>
      </c>
    </row>
    <row r="1375" spans="1:8" ht="15.75" customHeight="1" thickBot="1" x14ac:dyDescent="0.3">
      <c r="A1375" s="50" t="s">
        <v>445</v>
      </c>
      <c r="B1375" s="46" t="str">
        <f>Table1[[#This Row],[Series]]&amp;Table1[[#This Row],[Competency Name]]</f>
        <v>0819ENGINEERING PROJECT MANAGEMENT</v>
      </c>
      <c r="C1375" s="46" t="str">
        <f>IF(RIGHT(Table1[[#This Row],[Occupational Series]],5)="SECCM","SECCM",IF(OR(RIGHT(Table1[[#This Row],[Occupational Series]],1)="A",RIGHT(Table1[[#This Row],[Occupational Series]],1)="B",RIGHT(Table1[[#This Row],[Occupational Series]],1)="C"),"0301",RIGHT(Table1[[#This Row],[Occupational Series]],4)))</f>
        <v>0819</v>
      </c>
      <c r="D1375" s="50" t="s">
        <v>1218</v>
      </c>
      <c r="E1375" s="51" t="s">
        <v>1219</v>
      </c>
      <c r="F1375" s="57">
        <f>ROWS($F$2:F1375)</f>
        <v>1374</v>
      </c>
      <c r="G1375" s="57" t="str">
        <f>IF(ISNUMBER(SEARCH('Position Build'!$N$6,Table1[[#This Row],[Series]])),Table1[[#This Row],[Helper1]],"")</f>
        <v/>
      </c>
      <c r="H1375" s="57" t="str">
        <f>IFERROR(SMALL($G$2:$G$4870,ROWS($G$2:G1375)),"")</f>
        <v/>
      </c>
    </row>
    <row r="1376" spans="1:8" ht="15.75" thickBot="1" x14ac:dyDescent="0.3">
      <c r="A1376" s="45" t="s">
        <v>445</v>
      </c>
      <c r="B1376" s="46" t="str">
        <f>Table1[[#This Row],[Series]]&amp;Table1[[#This Row],[Competency Name]]</f>
        <v>0819CONTAMINATION SITES</v>
      </c>
      <c r="C1376" s="46" t="str">
        <f>IF(RIGHT(Table1[[#This Row],[Occupational Series]],5)="SECCM","SECCM",IF(OR(RIGHT(Table1[[#This Row],[Occupational Series]],1)="A",RIGHT(Table1[[#This Row],[Occupational Series]],1)="B",RIGHT(Table1[[#This Row],[Occupational Series]],1)="C"),"0301",RIGHT(Table1[[#This Row],[Occupational Series]],4)))</f>
        <v>0819</v>
      </c>
      <c r="D1376" s="45" t="s">
        <v>1523</v>
      </c>
      <c r="E1376" s="45" t="s">
        <v>1524</v>
      </c>
      <c r="F1376" s="57">
        <f>ROWS($F$2:F1376)</f>
        <v>1375</v>
      </c>
      <c r="G1376" s="57" t="str">
        <f>IF(ISNUMBER(SEARCH('Position Build'!$N$6,Table1[[#This Row],[Series]])),Table1[[#This Row],[Helper1]],"")</f>
        <v/>
      </c>
      <c r="H1376" s="57" t="str">
        <f>IFERROR(SMALL($G$2:$G$4870,ROWS($G$2:G1376)),"")</f>
        <v/>
      </c>
    </row>
    <row r="1377" spans="1:8" ht="15.75" customHeight="1" thickBot="1" x14ac:dyDescent="0.3">
      <c r="A1377" s="50" t="s">
        <v>445</v>
      </c>
      <c r="B1377" s="46" t="str">
        <f>Table1[[#This Row],[Series]]&amp;Table1[[#This Row],[Competency Name]]</f>
        <v>0819WASTE/WASTEWATER SYSTEMS</v>
      </c>
      <c r="C1377" s="46" t="str">
        <f>IF(RIGHT(Table1[[#This Row],[Occupational Series]],5)="SECCM","SECCM",IF(OR(RIGHT(Table1[[#This Row],[Occupational Series]],1)="A",RIGHT(Table1[[#This Row],[Occupational Series]],1)="B",RIGHT(Table1[[#This Row],[Occupational Series]],1)="C"),"0301",RIGHT(Table1[[#This Row],[Occupational Series]],4)))</f>
        <v>0819</v>
      </c>
      <c r="D1377" s="50" t="s">
        <v>1525</v>
      </c>
      <c r="E1377" s="51" t="s">
        <v>1526</v>
      </c>
      <c r="F1377" s="57">
        <f>ROWS($F$2:F1377)</f>
        <v>1376</v>
      </c>
      <c r="G1377" s="57" t="str">
        <f>IF(ISNUMBER(SEARCH('Position Build'!$N$6,Table1[[#This Row],[Series]])),Table1[[#This Row],[Helper1]],"")</f>
        <v/>
      </c>
      <c r="H1377" s="57" t="str">
        <f>IFERROR(SMALL($G$2:$G$4870,ROWS($G$2:G1377)),"")</f>
        <v/>
      </c>
    </row>
    <row r="1378" spans="1:8" ht="15.75" thickBot="1" x14ac:dyDescent="0.3">
      <c r="A1378" s="45" t="s">
        <v>445</v>
      </c>
      <c r="B1378" s="46" t="str">
        <f>Table1[[#This Row],[Series]]&amp;Table1[[#This Row],[Competency Name]]</f>
        <v>0819WATER SYSTEMS</v>
      </c>
      <c r="C1378" s="46" t="str">
        <f>IF(RIGHT(Table1[[#This Row],[Occupational Series]],5)="SECCM","SECCM",IF(OR(RIGHT(Table1[[#This Row],[Occupational Series]],1)="A",RIGHT(Table1[[#This Row],[Occupational Series]],1)="B",RIGHT(Table1[[#This Row],[Occupational Series]],1)="C"),"0301",RIGHT(Table1[[#This Row],[Occupational Series]],4)))</f>
        <v>0819</v>
      </c>
      <c r="D1378" s="45" t="s">
        <v>1527</v>
      </c>
      <c r="E1378" s="45" t="s">
        <v>1528</v>
      </c>
      <c r="F1378" s="57">
        <f>ROWS($F$2:F1378)</f>
        <v>1377</v>
      </c>
      <c r="G1378" s="57" t="str">
        <f>IF(ISNUMBER(SEARCH('Position Build'!$N$6,Table1[[#This Row],[Series]])),Table1[[#This Row],[Helper1]],"")</f>
        <v/>
      </c>
      <c r="H1378" s="57" t="str">
        <f>IFERROR(SMALL($G$2:$G$4870,ROWS($G$2:G1378)),"")</f>
        <v/>
      </c>
    </row>
    <row r="1379" spans="1:8" ht="15.75" customHeight="1" thickBot="1" x14ac:dyDescent="0.3">
      <c r="A1379" s="50" t="s">
        <v>301</v>
      </c>
      <c r="B1379" s="46" t="str">
        <f>Table1[[#This Row],[Series]]&amp;Table1[[#This Row],[Competency Name]]</f>
        <v>0830INFLUENCING/NEGOTIATING</v>
      </c>
      <c r="C1379" s="46" t="str">
        <f>IF(RIGHT(Table1[[#This Row],[Occupational Series]],5)="SECCM","SECCM",IF(OR(RIGHT(Table1[[#This Row],[Occupational Series]],1)="A",RIGHT(Table1[[#This Row],[Occupational Series]],1)="B",RIGHT(Table1[[#This Row],[Occupational Series]],1)="C"),"0301",RIGHT(Table1[[#This Row],[Occupational Series]],4)))</f>
        <v>0830</v>
      </c>
      <c r="D1379" s="50" t="s">
        <v>267</v>
      </c>
      <c r="E1379" s="51" t="s">
        <v>268</v>
      </c>
      <c r="F1379" s="57">
        <f>ROWS($F$2:F1379)</f>
        <v>1378</v>
      </c>
      <c r="G1379" s="57" t="str">
        <f>IF(ISNUMBER(SEARCH('Position Build'!$N$6,Table1[[#This Row],[Series]])),Table1[[#This Row],[Helper1]],"")</f>
        <v/>
      </c>
      <c r="H1379" s="57" t="str">
        <f>IFERROR(SMALL($G$2:$G$4870,ROWS($G$2:G1379)),"")</f>
        <v/>
      </c>
    </row>
    <row r="1380" spans="1:8" ht="51.75" thickBot="1" x14ac:dyDescent="0.3">
      <c r="A1380" s="50" t="s">
        <v>301</v>
      </c>
      <c r="B1380" s="46" t="str">
        <f>Table1[[#This Row],[Series]]&amp;Table1[[#This Row],[Competency Name]]</f>
        <v>0830FINANCIAL MANAGEMENT</v>
      </c>
      <c r="C1380" s="46" t="str">
        <f>IF(RIGHT(Table1[[#This Row],[Occupational Series]],5)="SECCM","SECCM",IF(OR(RIGHT(Table1[[#This Row],[Occupational Series]],1)="A",RIGHT(Table1[[#This Row],[Occupational Series]],1)="B",RIGHT(Table1[[#This Row],[Occupational Series]],1)="C"),"0301",RIGHT(Table1[[#This Row],[Occupational Series]],4)))</f>
        <v>0830</v>
      </c>
      <c r="D1380" s="50" t="s">
        <v>438</v>
      </c>
      <c r="E1380" s="51" t="s">
        <v>439</v>
      </c>
      <c r="F1380" s="57">
        <f>ROWS($F$2:F1380)</f>
        <v>1379</v>
      </c>
      <c r="G1380" s="57" t="str">
        <f>IF(ISNUMBER(SEARCH('Position Build'!$N$6,Table1[[#This Row],[Series]])),Table1[[#This Row],[Helper1]],"")</f>
        <v/>
      </c>
      <c r="H1380" s="57" t="str">
        <f>IFERROR(SMALL($G$2:$G$4870,ROWS($G$2:G1380)),"")</f>
        <v/>
      </c>
    </row>
    <row r="1381" spans="1:8" ht="15.75" customHeight="1" thickBot="1" x14ac:dyDescent="0.3">
      <c r="A1381" s="45" t="s">
        <v>301</v>
      </c>
      <c r="B1381" s="46" t="str">
        <f>Table1[[#This Row],[Series]]&amp;Table1[[#This Row],[Competency Name]]</f>
        <v>0830PARTNERING</v>
      </c>
      <c r="C1381" s="46" t="str">
        <f>IF(RIGHT(Table1[[#This Row],[Occupational Series]],5)="SECCM","SECCM",IF(OR(RIGHT(Table1[[#This Row],[Occupational Series]],1)="A",RIGHT(Table1[[#This Row],[Occupational Series]],1)="B",RIGHT(Table1[[#This Row],[Occupational Series]],1)="C"),"0301",RIGHT(Table1[[#This Row],[Occupational Series]],4)))</f>
        <v>0830</v>
      </c>
      <c r="D1381" s="45" t="s">
        <v>491</v>
      </c>
      <c r="E1381" s="45" t="s">
        <v>492</v>
      </c>
      <c r="F1381" s="57">
        <f>ROWS($F$2:F1381)</f>
        <v>1380</v>
      </c>
      <c r="G1381" s="57" t="str">
        <f>IF(ISNUMBER(SEARCH('Position Build'!$N$6,Table1[[#This Row],[Series]])),Table1[[#This Row],[Helper1]],"")</f>
        <v/>
      </c>
      <c r="H1381" s="57" t="str">
        <f>IFERROR(SMALL($G$2:$G$4870,ROWS($G$2:G1381)),"")</f>
        <v/>
      </c>
    </row>
    <row r="1382" spans="1:8" ht="39" thickBot="1" x14ac:dyDescent="0.3">
      <c r="A1382" s="50" t="s">
        <v>301</v>
      </c>
      <c r="B1382" s="46" t="str">
        <f>Table1[[#This Row],[Series]]&amp;Table1[[#This Row],[Competency Name]]</f>
        <v>0830WRITTEN COMMUNICATION</v>
      </c>
      <c r="C1382" s="46" t="str">
        <f>IF(RIGHT(Table1[[#This Row],[Occupational Series]],5)="SECCM","SECCM",IF(OR(RIGHT(Table1[[#This Row],[Occupational Series]],1)="A",RIGHT(Table1[[#This Row],[Occupational Series]],1)="B",RIGHT(Table1[[#This Row],[Occupational Series]],1)="C"),"0301",RIGHT(Table1[[#This Row],[Occupational Series]],4)))</f>
        <v>0830</v>
      </c>
      <c r="D1382" s="50" t="s">
        <v>507</v>
      </c>
      <c r="E1382" s="51" t="s">
        <v>508</v>
      </c>
      <c r="F1382" s="57">
        <f>ROWS($F$2:F1382)</f>
        <v>1381</v>
      </c>
      <c r="G1382" s="57" t="str">
        <f>IF(ISNUMBER(SEARCH('Position Build'!$N$6,Table1[[#This Row],[Series]])),Table1[[#This Row],[Helper1]],"")</f>
        <v/>
      </c>
      <c r="H1382" s="57" t="str">
        <f>IFERROR(SMALL($G$2:$G$4870,ROWS($G$2:G1382)),"")</f>
        <v/>
      </c>
    </row>
    <row r="1383" spans="1:8" ht="15.75" customHeight="1" thickBot="1" x14ac:dyDescent="0.3">
      <c r="A1383" s="50" t="s">
        <v>301</v>
      </c>
      <c r="B1383" s="46" t="str">
        <f>Table1[[#This Row],[Series]]&amp;Table1[[#This Row],[Competency Name]]</f>
        <v>0830ORAL COMMUNICATION</v>
      </c>
      <c r="C1383" s="46" t="str">
        <f>IF(RIGHT(Table1[[#This Row],[Occupational Series]],5)="SECCM","SECCM",IF(OR(RIGHT(Table1[[#This Row],[Occupational Series]],1)="A",RIGHT(Table1[[#This Row],[Occupational Series]],1)="B",RIGHT(Table1[[#This Row],[Occupational Series]],1)="C"),"0301",RIGHT(Table1[[#This Row],[Occupational Series]],4)))</f>
        <v>0830</v>
      </c>
      <c r="D1383" s="50" t="s">
        <v>537</v>
      </c>
      <c r="E1383" s="51" t="s">
        <v>538</v>
      </c>
      <c r="F1383" s="57">
        <f>ROWS($F$2:F1383)</f>
        <v>1382</v>
      </c>
      <c r="G1383" s="57" t="str">
        <f>IF(ISNUMBER(SEARCH('Position Build'!$N$6,Table1[[#This Row],[Series]])),Table1[[#This Row],[Helper1]],"")</f>
        <v/>
      </c>
      <c r="H1383" s="57" t="str">
        <f>IFERROR(SMALL($G$2:$G$4870,ROWS($G$2:G1383)),"")</f>
        <v/>
      </c>
    </row>
    <row r="1384" spans="1:8" ht="39" thickBot="1" x14ac:dyDescent="0.3">
      <c r="A1384" s="50" t="s">
        <v>301</v>
      </c>
      <c r="B1384" s="46" t="str">
        <f>Table1[[#This Row],[Series]]&amp;Table1[[#This Row],[Competency Name]]</f>
        <v>0830RESOURCE MANAGEMENT</v>
      </c>
      <c r="C1384" s="46" t="str">
        <f>IF(RIGHT(Table1[[#This Row],[Occupational Series]],5)="SECCM","SECCM",IF(OR(RIGHT(Table1[[#This Row],[Occupational Series]],1)="A",RIGHT(Table1[[#This Row],[Occupational Series]],1)="B",RIGHT(Table1[[#This Row],[Occupational Series]],1)="C"),"0301",RIGHT(Table1[[#This Row],[Occupational Series]],4)))</f>
        <v>0830</v>
      </c>
      <c r="D1384" s="50" t="s">
        <v>573</v>
      </c>
      <c r="E1384" s="51" t="s">
        <v>574</v>
      </c>
      <c r="F1384" s="57">
        <f>ROWS($F$2:F1384)</f>
        <v>1383</v>
      </c>
      <c r="G1384" s="57" t="str">
        <f>IF(ISNUMBER(SEARCH('Position Build'!$N$6,Table1[[#This Row],[Series]])),Table1[[#This Row],[Helper1]],"")</f>
        <v/>
      </c>
      <c r="H1384" s="57" t="str">
        <f>IFERROR(SMALL($G$2:$G$4870,ROWS($G$2:G1384)),"")</f>
        <v/>
      </c>
    </row>
    <row r="1385" spans="1:8" ht="15.75" customHeight="1" thickBot="1" x14ac:dyDescent="0.3">
      <c r="A1385" s="50" t="s">
        <v>301</v>
      </c>
      <c r="B1385" s="46" t="str">
        <f>Table1[[#This Row],[Series]]&amp;Table1[[#This Row],[Competency Name]]</f>
        <v>0830ACCOUNTABILITY</v>
      </c>
      <c r="C1385" s="46" t="str">
        <f>IF(RIGHT(Table1[[#This Row],[Occupational Series]],5)="SECCM","SECCM",IF(OR(RIGHT(Table1[[#This Row],[Occupational Series]],1)="A",RIGHT(Table1[[#This Row],[Occupational Series]],1)="B",RIGHT(Table1[[#This Row],[Occupational Series]],1)="C"),"0301",RIGHT(Table1[[#This Row],[Occupational Series]],4)))</f>
        <v>0830</v>
      </c>
      <c r="D1385" s="50" t="s">
        <v>579</v>
      </c>
      <c r="E1385" s="51" t="s">
        <v>580</v>
      </c>
      <c r="F1385" s="57">
        <f>ROWS($F$2:F1385)</f>
        <v>1384</v>
      </c>
      <c r="G1385" s="57" t="str">
        <f>IF(ISNUMBER(SEARCH('Position Build'!$N$6,Table1[[#This Row],[Series]])),Table1[[#This Row],[Helper1]],"")</f>
        <v/>
      </c>
      <c r="H1385" s="57" t="str">
        <f>IFERROR(SMALL($G$2:$G$4870,ROWS($G$2:G1385)),"")</f>
        <v/>
      </c>
    </row>
    <row r="1386" spans="1:8" ht="39" thickBot="1" x14ac:dyDescent="0.3">
      <c r="A1386" s="50" t="s">
        <v>301</v>
      </c>
      <c r="B1386" s="46" t="str">
        <f>Table1[[#This Row],[Series]]&amp;Table1[[#This Row],[Competency Name]]</f>
        <v>0830DEVELOPING OTHERS</v>
      </c>
      <c r="C1386" s="46" t="str">
        <f>IF(RIGHT(Table1[[#This Row],[Occupational Series]],5)="SECCM","SECCM",IF(OR(RIGHT(Table1[[#This Row],[Occupational Series]],1)="A",RIGHT(Table1[[#This Row],[Occupational Series]],1)="B",RIGHT(Table1[[#This Row],[Occupational Series]],1)="C"),"0301",RIGHT(Table1[[#This Row],[Occupational Series]],4)))</f>
        <v>0830</v>
      </c>
      <c r="D1386" s="50" t="s">
        <v>585</v>
      </c>
      <c r="E1386" s="51" t="s">
        <v>586</v>
      </c>
      <c r="F1386" s="57">
        <f>ROWS($F$2:F1386)</f>
        <v>1385</v>
      </c>
      <c r="G1386" s="57" t="str">
        <f>IF(ISNUMBER(SEARCH('Position Build'!$N$6,Table1[[#This Row],[Series]])),Table1[[#This Row],[Helper1]],"")</f>
        <v/>
      </c>
      <c r="H1386" s="57" t="str">
        <f>IFERROR(SMALL($G$2:$G$4870,ROWS($G$2:G1386)),"")</f>
        <v/>
      </c>
    </row>
    <row r="1387" spans="1:8" ht="15.75" customHeight="1" thickBot="1" x14ac:dyDescent="0.3">
      <c r="A1387" s="50" t="s">
        <v>301</v>
      </c>
      <c r="B1387" s="46" t="str">
        <f>Table1[[#This Row],[Series]]&amp;Table1[[#This Row],[Competency Name]]</f>
        <v>0830MANAGING HUMAN RESOURCES</v>
      </c>
      <c r="C1387" s="46" t="str">
        <f>IF(RIGHT(Table1[[#This Row],[Occupational Series]],5)="SECCM","SECCM",IF(OR(RIGHT(Table1[[#This Row],[Occupational Series]],1)="A",RIGHT(Table1[[#This Row],[Occupational Series]],1)="B",RIGHT(Table1[[#This Row],[Occupational Series]],1)="C"),"0301",RIGHT(Table1[[#This Row],[Occupational Series]],4)))</f>
        <v>0830</v>
      </c>
      <c r="D1387" s="50" t="s">
        <v>590</v>
      </c>
      <c r="E1387" s="51" t="s">
        <v>591</v>
      </c>
      <c r="F1387" s="57">
        <f>ROWS($F$2:F1387)</f>
        <v>1386</v>
      </c>
      <c r="G1387" s="57" t="str">
        <f>IF(ISNUMBER(SEARCH('Position Build'!$N$6,Table1[[#This Row],[Series]])),Table1[[#This Row],[Helper1]],"")</f>
        <v/>
      </c>
      <c r="H1387" s="57" t="str">
        <f>IFERROR(SMALL($G$2:$G$4870,ROWS($G$2:G1387)),"")</f>
        <v/>
      </c>
    </row>
    <row r="1388" spans="1:8" ht="51.75" thickBot="1" x14ac:dyDescent="0.3">
      <c r="A1388" s="50" t="s">
        <v>301</v>
      </c>
      <c r="B1388" s="46" t="str">
        <f>Table1[[#This Row],[Series]]&amp;Table1[[#This Row],[Competency Name]]</f>
        <v>0830PROBLEM SOLVING</v>
      </c>
      <c r="C1388" s="46" t="str">
        <f>IF(RIGHT(Table1[[#This Row],[Occupational Series]],5)="SECCM","SECCM",IF(OR(RIGHT(Table1[[#This Row],[Occupational Series]],1)="A",RIGHT(Table1[[#This Row],[Occupational Series]],1)="B",RIGHT(Table1[[#This Row],[Occupational Series]],1)="C"),"0301",RIGHT(Table1[[#This Row],[Occupational Series]],4)))</f>
        <v>0830</v>
      </c>
      <c r="D1388" s="50" t="s">
        <v>596</v>
      </c>
      <c r="E1388" s="51" t="s">
        <v>597</v>
      </c>
      <c r="F1388" s="57">
        <f>ROWS($F$2:F1388)</f>
        <v>1387</v>
      </c>
      <c r="G1388" s="57" t="str">
        <f>IF(ISNUMBER(SEARCH('Position Build'!$N$6,Table1[[#This Row],[Series]])),Table1[[#This Row],[Helper1]],"")</f>
        <v/>
      </c>
      <c r="H1388" s="57" t="str">
        <f>IFERROR(SMALL($G$2:$G$4870,ROWS($G$2:G1388)),"")</f>
        <v/>
      </c>
    </row>
    <row r="1389" spans="1:8" ht="15.75" customHeight="1" thickBot="1" x14ac:dyDescent="0.3">
      <c r="A1389" s="50" t="s">
        <v>301</v>
      </c>
      <c r="B1389" s="46" t="str">
        <f>Table1[[#This Row],[Series]]&amp;Table1[[#This Row],[Competency Name]]</f>
        <v>0830SYSTEMS TESTING AND EVALUATION</v>
      </c>
      <c r="C1389" s="46" t="str">
        <f>IF(RIGHT(Table1[[#This Row],[Occupational Series]],5)="SECCM","SECCM",IF(OR(RIGHT(Table1[[#This Row],[Occupational Series]],1)="A",RIGHT(Table1[[#This Row],[Occupational Series]],1)="B",RIGHT(Table1[[#This Row],[Occupational Series]],1)="C"),"0301",RIGHT(Table1[[#This Row],[Occupational Series]],4)))</f>
        <v>0830</v>
      </c>
      <c r="D1389" s="50" t="s">
        <v>850</v>
      </c>
      <c r="E1389" s="51" t="s">
        <v>851</v>
      </c>
      <c r="F1389" s="57">
        <f>ROWS($F$2:F1389)</f>
        <v>1388</v>
      </c>
      <c r="G1389" s="57" t="str">
        <f>IF(ISNUMBER(SEARCH('Position Build'!$N$6,Table1[[#This Row],[Series]])),Table1[[#This Row],[Helper1]],"")</f>
        <v/>
      </c>
      <c r="H1389" s="57" t="str">
        <f>IFERROR(SMALL($G$2:$G$4870,ROWS($G$2:G1389)),"")</f>
        <v/>
      </c>
    </row>
    <row r="1390" spans="1:8" ht="15.75" thickBot="1" x14ac:dyDescent="0.3">
      <c r="A1390" s="45" t="s">
        <v>301</v>
      </c>
      <c r="B1390" s="46" t="str">
        <f>Table1[[#This Row],[Series]]&amp;Table1[[#This Row],[Competency Name]]</f>
        <v>0830RULEMAKING AND REGULATION</v>
      </c>
      <c r="C1390" s="46" t="str">
        <f>IF(RIGHT(Table1[[#This Row],[Occupational Series]],5)="SECCM","SECCM",IF(OR(RIGHT(Table1[[#This Row],[Occupational Series]],1)="A",RIGHT(Table1[[#This Row],[Occupational Series]],1)="B",RIGHT(Table1[[#This Row],[Occupational Series]],1)="C"),"0301",RIGHT(Table1[[#This Row],[Occupational Series]],4)))</f>
        <v>0830</v>
      </c>
      <c r="D1390" s="45" t="s">
        <v>958</v>
      </c>
      <c r="E1390" s="45" t="s">
        <v>959</v>
      </c>
      <c r="F1390" s="57">
        <f>ROWS($F$2:F1390)</f>
        <v>1389</v>
      </c>
      <c r="G1390" s="57" t="str">
        <f>IF(ISNUMBER(SEARCH('Position Build'!$N$6,Table1[[#This Row],[Series]])),Table1[[#This Row],[Helper1]],"")</f>
        <v/>
      </c>
      <c r="H1390" s="57" t="str">
        <f>IFERROR(SMALL($G$2:$G$4870,ROWS($G$2:G1390)),"")</f>
        <v/>
      </c>
    </row>
    <row r="1391" spans="1:8" ht="15.75" customHeight="1" thickBot="1" x14ac:dyDescent="0.3">
      <c r="A1391" s="50" t="s">
        <v>301</v>
      </c>
      <c r="B1391" s="46" t="str">
        <f>Table1[[#This Row],[Series]]&amp;Table1[[#This Row],[Competency Name]]</f>
        <v>0830ENGINEERING PROJECT MANAGEMENT</v>
      </c>
      <c r="C1391" s="46" t="str">
        <f>IF(RIGHT(Table1[[#This Row],[Occupational Series]],5)="SECCM","SECCM",IF(OR(RIGHT(Table1[[#This Row],[Occupational Series]],1)="A",RIGHT(Table1[[#This Row],[Occupational Series]],1)="B",RIGHT(Table1[[#This Row],[Occupational Series]],1)="C"),"0301",RIGHT(Table1[[#This Row],[Occupational Series]],4)))</f>
        <v>0830</v>
      </c>
      <c r="D1391" s="50" t="s">
        <v>1218</v>
      </c>
      <c r="E1391" s="51" t="s">
        <v>1219</v>
      </c>
      <c r="F1391" s="57">
        <f>ROWS($F$2:F1391)</f>
        <v>1390</v>
      </c>
      <c r="G1391" s="57" t="str">
        <f>IF(ISNUMBER(SEARCH('Position Build'!$N$6,Table1[[#This Row],[Series]])),Table1[[#This Row],[Helper1]],"")</f>
        <v/>
      </c>
      <c r="H1391" s="57" t="str">
        <f>IFERROR(SMALL($G$2:$G$4870,ROWS($G$2:G1391)),"")</f>
        <v/>
      </c>
    </row>
    <row r="1392" spans="1:8" ht="26.25" thickBot="1" x14ac:dyDescent="0.3">
      <c r="A1392" s="50" t="s">
        <v>301</v>
      </c>
      <c r="B1392" s="46" t="str">
        <f>Table1[[#This Row],[Series]]&amp;Table1[[#This Row],[Competency Name]]</f>
        <v>0830DESIGN AND DEVELOPMENT</v>
      </c>
      <c r="C1392" s="46" t="str">
        <f>IF(RIGHT(Table1[[#This Row],[Occupational Series]],5)="SECCM","SECCM",IF(OR(RIGHT(Table1[[#This Row],[Occupational Series]],1)="A",RIGHT(Table1[[#This Row],[Occupational Series]],1)="B",RIGHT(Table1[[#This Row],[Occupational Series]],1)="C"),"0301",RIGHT(Table1[[#This Row],[Occupational Series]],4)))</f>
        <v>0830</v>
      </c>
      <c r="D1392" s="50" t="s">
        <v>1250</v>
      </c>
      <c r="E1392" s="51" t="s">
        <v>1251</v>
      </c>
      <c r="F1392" s="57">
        <f>ROWS($F$2:F1392)</f>
        <v>1391</v>
      </c>
      <c r="G1392" s="57" t="str">
        <f>IF(ISNUMBER(SEARCH('Position Build'!$N$6,Table1[[#This Row],[Series]])),Table1[[#This Row],[Helper1]],"")</f>
        <v/>
      </c>
      <c r="H1392" s="57" t="str">
        <f>IFERROR(SMALL($G$2:$G$4870,ROWS($G$2:G1392)),"")</f>
        <v/>
      </c>
    </row>
    <row r="1393" spans="1:8" ht="15.75" customHeight="1" thickBot="1" x14ac:dyDescent="0.3">
      <c r="A1393" s="45" t="s">
        <v>301</v>
      </c>
      <c r="B1393" s="46" t="str">
        <f>Table1[[#This Row],[Series]]&amp;Table1[[#This Row],[Competency Name]]</f>
        <v>0830ENERGY/ECONOMIC ANALYSES</v>
      </c>
      <c r="C1393" s="46" t="str">
        <f>IF(RIGHT(Table1[[#This Row],[Occupational Series]],5)="SECCM","SECCM",IF(OR(RIGHT(Table1[[#This Row],[Occupational Series]],1)="A",RIGHT(Table1[[#This Row],[Occupational Series]],1)="B",RIGHT(Table1[[#This Row],[Occupational Series]],1)="C"),"0301",RIGHT(Table1[[#This Row],[Occupational Series]],4)))</f>
        <v>0830</v>
      </c>
      <c r="D1393" s="45" t="s">
        <v>1258</v>
      </c>
      <c r="E1393" s="45" t="s">
        <v>1259</v>
      </c>
      <c r="F1393" s="57">
        <f>ROWS($F$2:F1393)</f>
        <v>1392</v>
      </c>
      <c r="G1393" s="57" t="str">
        <f>IF(ISNUMBER(SEARCH('Position Build'!$N$6,Table1[[#This Row],[Series]])),Table1[[#This Row],[Helper1]],"")</f>
        <v/>
      </c>
      <c r="H1393" s="57" t="str">
        <f>IFERROR(SMALL($G$2:$G$4870,ROWS($G$2:G1393)),"")</f>
        <v/>
      </c>
    </row>
    <row r="1394" spans="1:8" ht="26.25" thickBot="1" x14ac:dyDescent="0.3">
      <c r="A1394" s="50" t="s">
        <v>301</v>
      </c>
      <c r="B1394" s="46" t="str">
        <f>Table1[[#This Row],[Series]]&amp;Table1[[#This Row],[Competency Name]]</f>
        <v>0830HVAC/ REFRIGERATION</v>
      </c>
      <c r="C1394" s="46" t="str">
        <f>IF(RIGHT(Table1[[#This Row],[Occupational Series]],5)="SECCM","SECCM",IF(OR(RIGHT(Table1[[#This Row],[Occupational Series]],1)="A",RIGHT(Table1[[#This Row],[Occupational Series]],1)="B",RIGHT(Table1[[#This Row],[Occupational Series]],1)="C"),"0301",RIGHT(Table1[[#This Row],[Occupational Series]],4)))</f>
        <v>0830</v>
      </c>
      <c r="D1394" s="50" t="s">
        <v>1270</v>
      </c>
      <c r="E1394" s="51" t="s">
        <v>1271</v>
      </c>
      <c r="F1394" s="57">
        <f>ROWS($F$2:F1394)</f>
        <v>1393</v>
      </c>
      <c r="G1394" s="57" t="str">
        <f>IF(ISNUMBER(SEARCH('Position Build'!$N$6,Table1[[#This Row],[Series]])),Table1[[#This Row],[Helper1]],"")</f>
        <v/>
      </c>
      <c r="H1394" s="57" t="str">
        <f>IFERROR(SMALL($G$2:$G$4870,ROWS($G$2:G1394)),"")</f>
        <v/>
      </c>
    </row>
    <row r="1395" spans="1:8" ht="15.75" customHeight="1" thickBot="1" x14ac:dyDescent="0.3">
      <c r="A1395" s="45" t="s">
        <v>301</v>
      </c>
      <c r="B1395" s="46" t="str">
        <f>Table1[[#This Row],[Series]]&amp;Table1[[#This Row],[Competency Name]]</f>
        <v>0830HYDROPOWER</v>
      </c>
      <c r="C1395" s="46" t="str">
        <f>IF(RIGHT(Table1[[#This Row],[Occupational Series]],5)="SECCM","SECCM",IF(OR(RIGHT(Table1[[#This Row],[Occupational Series]],1)="A",RIGHT(Table1[[#This Row],[Occupational Series]],1)="B",RIGHT(Table1[[#This Row],[Occupational Series]],1)="C"),"0301",RIGHT(Table1[[#This Row],[Occupational Series]],4)))</f>
        <v>0830</v>
      </c>
      <c r="D1395" s="45" t="s">
        <v>1274</v>
      </c>
      <c r="E1395" s="45" t="s">
        <v>1275</v>
      </c>
      <c r="F1395" s="57">
        <f>ROWS($F$2:F1395)</f>
        <v>1394</v>
      </c>
      <c r="G1395" s="57" t="str">
        <f>IF(ISNUMBER(SEARCH('Position Build'!$N$6,Table1[[#This Row],[Series]])),Table1[[#This Row],[Helper1]],"")</f>
        <v/>
      </c>
      <c r="H1395" s="57" t="str">
        <f>IFERROR(SMALL($G$2:$G$4870,ROWS($G$2:G1395)),"")</f>
        <v/>
      </c>
    </row>
    <row r="1396" spans="1:8" ht="64.5" thickBot="1" x14ac:dyDescent="0.3">
      <c r="A1396" s="50" t="s">
        <v>301</v>
      </c>
      <c r="B1396" s="46" t="str">
        <f>Table1[[#This Row],[Series]]&amp;Table1[[#This Row],[Competency Name]]</f>
        <v>0830MECHANICAL ENGINEERING</v>
      </c>
      <c r="C1396" s="46" t="str">
        <f>IF(RIGHT(Table1[[#This Row],[Occupational Series]],5)="SECCM","SECCM",IF(OR(RIGHT(Table1[[#This Row],[Occupational Series]],1)="A",RIGHT(Table1[[#This Row],[Occupational Series]],1)="B",RIGHT(Table1[[#This Row],[Occupational Series]],1)="C"),"0301",RIGHT(Table1[[#This Row],[Occupational Series]],4)))</f>
        <v>0830</v>
      </c>
      <c r="D1396" s="50" t="s">
        <v>1278</v>
      </c>
      <c r="E1396" s="51" t="s">
        <v>1279</v>
      </c>
      <c r="F1396" s="57">
        <f>ROWS($F$2:F1396)</f>
        <v>1395</v>
      </c>
      <c r="G1396" s="57" t="str">
        <f>IF(ISNUMBER(SEARCH('Position Build'!$N$6,Table1[[#This Row],[Series]])),Table1[[#This Row],[Helper1]],"")</f>
        <v/>
      </c>
      <c r="H1396" s="57" t="str">
        <f>IFERROR(SMALL($G$2:$G$4870,ROWS($G$2:G1396)),"")</f>
        <v/>
      </c>
    </row>
    <row r="1397" spans="1:8" ht="15.75" customHeight="1" thickBot="1" x14ac:dyDescent="0.3">
      <c r="A1397" s="50" t="s">
        <v>301</v>
      </c>
      <c r="B1397" s="46" t="str">
        <f>Table1[[#This Row],[Series]]&amp;Table1[[#This Row],[Competency Name]]</f>
        <v>0830PETROLEUM/OILS/LUBRICANTS</v>
      </c>
      <c r="C1397" s="46" t="str">
        <f>IF(RIGHT(Table1[[#This Row],[Occupational Series]],5)="SECCM","SECCM",IF(OR(RIGHT(Table1[[#This Row],[Occupational Series]],1)="A",RIGHT(Table1[[#This Row],[Occupational Series]],1)="B",RIGHT(Table1[[#This Row],[Occupational Series]],1)="C"),"0301",RIGHT(Table1[[#This Row],[Occupational Series]],4)))</f>
        <v>0830</v>
      </c>
      <c r="D1397" s="50" t="s">
        <v>1284</v>
      </c>
      <c r="E1397" s="51" t="s">
        <v>1285</v>
      </c>
      <c r="F1397" s="57">
        <f>ROWS($F$2:F1397)</f>
        <v>1396</v>
      </c>
      <c r="G1397" s="57" t="str">
        <f>IF(ISNUMBER(SEARCH('Position Build'!$N$6,Table1[[#This Row],[Series]])),Table1[[#This Row],[Helper1]],"")</f>
        <v/>
      </c>
      <c r="H1397" s="57" t="str">
        <f>IFERROR(SMALL($G$2:$G$4870,ROWS($G$2:G1397)),"")</f>
        <v/>
      </c>
    </row>
    <row r="1398" spans="1:8" ht="15.75" thickBot="1" x14ac:dyDescent="0.3">
      <c r="A1398" s="45" t="s">
        <v>301</v>
      </c>
      <c r="B1398" s="46" t="str">
        <f>Table1[[#This Row],[Series]]&amp;Table1[[#This Row],[Competency Name]]</f>
        <v>0830PLUMBING</v>
      </c>
      <c r="C1398" s="46" t="str">
        <f>IF(RIGHT(Table1[[#This Row],[Occupational Series]],5)="SECCM","SECCM",IF(OR(RIGHT(Table1[[#This Row],[Occupational Series]],1)="A",RIGHT(Table1[[#This Row],[Occupational Series]],1)="B",RIGHT(Table1[[#This Row],[Occupational Series]],1)="C"),"0301",RIGHT(Table1[[#This Row],[Occupational Series]],4)))</f>
        <v>0830</v>
      </c>
      <c r="D1398" s="45" t="s">
        <v>1286</v>
      </c>
      <c r="E1398" s="45" t="s">
        <v>1287</v>
      </c>
      <c r="F1398" s="57">
        <f>ROWS($F$2:F1398)</f>
        <v>1397</v>
      </c>
      <c r="G1398" s="57" t="str">
        <f>IF(ISNUMBER(SEARCH('Position Build'!$N$6,Table1[[#This Row],[Series]])),Table1[[#This Row],[Helper1]],"")</f>
        <v/>
      </c>
      <c r="H1398" s="57" t="str">
        <f>IFERROR(SMALL($G$2:$G$4870,ROWS($G$2:G1398)),"")</f>
        <v/>
      </c>
    </row>
    <row r="1399" spans="1:8" ht="15.75" customHeight="1" thickBot="1" x14ac:dyDescent="0.3">
      <c r="A1399" s="45" t="s">
        <v>301</v>
      </c>
      <c r="B1399" s="46" t="str">
        <f>Table1[[#This Row],[Series]]&amp;Table1[[#This Row],[Competency Name]]</f>
        <v>0830SYSTEMS ENGINEERING</v>
      </c>
      <c r="C1399" s="46" t="str">
        <f>IF(RIGHT(Table1[[#This Row],[Occupational Series]],5)="SECCM","SECCM",IF(OR(RIGHT(Table1[[#This Row],[Occupational Series]],1)="A",RIGHT(Table1[[#This Row],[Occupational Series]],1)="B",RIGHT(Table1[[#This Row],[Occupational Series]],1)="C"),"0301",RIGHT(Table1[[#This Row],[Occupational Series]],4)))</f>
        <v>0830</v>
      </c>
      <c r="D1399" s="45" t="s">
        <v>1385</v>
      </c>
      <c r="E1399" s="45" t="s">
        <v>1386</v>
      </c>
      <c r="F1399" s="57">
        <f>ROWS($F$2:F1399)</f>
        <v>1398</v>
      </c>
      <c r="G1399" s="57" t="str">
        <f>IF(ISNUMBER(SEARCH('Position Build'!$N$6,Table1[[#This Row],[Series]])),Table1[[#This Row],[Helper1]],"")</f>
        <v/>
      </c>
      <c r="H1399" s="57" t="str">
        <f>IFERROR(SMALL($G$2:$G$4870,ROWS($G$2:G1399)),"")</f>
        <v/>
      </c>
    </row>
    <row r="1400" spans="1:8" ht="39" thickBot="1" x14ac:dyDescent="0.3">
      <c r="A1400" s="50" t="s">
        <v>283</v>
      </c>
      <c r="B1400" s="46" t="str">
        <f>Table1[[#This Row],[Series]]&amp;Table1[[#This Row],[Competency Name]]</f>
        <v>0840INFLUENCING/NEGOTIATING</v>
      </c>
      <c r="C1400" s="46" t="str">
        <f>IF(RIGHT(Table1[[#This Row],[Occupational Series]],5)="SECCM","SECCM",IF(OR(RIGHT(Table1[[#This Row],[Occupational Series]],1)="A",RIGHT(Table1[[#This Row],[Occupational Series]],1)="B",RIGHT(Table1[[#This Row],[Occupational Series]],1)="C"),"0301",RIGHT(Table1[[#This Row],[Occupational Series]],4)))</f>
        <v>0840</v>
      </c>
      <c r="D1400" s="50" t="s">
        <v>267</v>
      </c>
      <c r="E1400" s="51" t="s">
        <v>268</v>
      </c>
      <c r="F1400" s="57">
        <f>ROWS($F$2:F1400)</f>
        <v>1399</v>
      </c>
      <c r="G1400" s="57" t="str">
        <f>IF(ISNUMBER(SEARCH('Position Build'!$N$6,Table1[[#This Row],[Series]])),Table1[[#This Row],[Helper1]],"")</f>
        <v/>
      </c>
      <c r="H1400" s="57" t="str">
        <f>IFERROR(SMALL($G$2:$G$4870,ROWS($G$2:G1400)),"")</f>
        <v/>
      </c>
    </row>
    <row r="1401" spans="1:8" ht="15.75" customHeight="1" thickBot="1" x14ac:dyDescent="0.3">
      <c r="A1401" s="50" t="s">
        <v>283</v>
      </c>
      <c r="B1401" s="46" t="str">
        <f>Table1[[#This Row],[Series]]&amp;Table1[[#This Row],[Competency Name]]</f>
        <v>0840FINANCIAL MANAGEMENT</v>
      </c>
      <c r="C1401" s="46" t="str">
        <f>IF(RIGHT(Table1[[#This Row],[Occupational Series]],5)="SECCM","SECCM",IF(OR(RIGHT(Table1[[#This Row],[Occupational Series]],1)="A",RIGHT(Table1[[#This Row],[Occupational Series]],1)="B",RIGHT(Table1[[#This Row],[Occupational Series]],1)="C"),"0301",RIGHT(Table1[[#This Row],[Occupational Series]],4)))</f>
        <v>0840</v>
      </c>
      <c r="D1401" s="50" t="s">
        <v>438</v>
      </c>
      <c r="E1401" s="51" t="s">
        <v>439</v>
      </c>
      <c r="F1401" s="57">
        <f>ROWS($F$2:F1401)</f>
        <v>1400</v>
      </c>
      <c r="G1401" s="57" t="str">
        <f>IF(ISNUMBER(SEARCH('Position Build'!$N$6,Table1[[#This Row],[Series]])),Table1[[#This Row],[Helper1]],"")</f>
        <v/>
      </c>
      <c r="H1401" s="57" t="str">
        <f>IFERROR(SMALL($G$2:$G$4870,ROWS($G$2:G1401)),"")</f>
        <v/>
      </c>
    </row>
    <row r="1402" spans="1:8" ht="15.75" thickBot="1" x14ac:dyDescent="0.3">
      <c r="A1402" s="45" t="s">
        <v>283</v>
      </c>
      <c r="B1402" s="46" t="str">
        <f>Table1[[#This Row],[Series]]&amp;Table1[[#This Row],[Competency Name]]</f>
        <v>0840PARTNERING</v>
      </c>
      <c r="C1402" s="46" t="str">
        <f>IF(RIGHT(Table1[[#This Row],[Occupational Series]],5)="SECCM","SECCM",IF(OR(RIGHT(Table1[[#This Row],[Occupational Series]],1)="A",RIGHT(Table1[[#This Row],[Occupational Series]],1)="B",RIGHT(Table1[[#This Row],[Occupational Series]],1)="C"),"0301",RIGHT(Table1[[#This Row],[Occupational Series]],4)))</f>
        <v>0840</v>
      </c>
      <c r="D1402" s="45" t="s">
        <v>491</v>
      </c>
      <c r="E1402" s="45" t="s">
        <v>492</v>
      </c>
      <c r="F1402" s="57">
        <f>ROWS($F$2:F1402)</f>
        <v>1401</v>
      </c>
      <c r="G1402" s="57" t="str">
        <f>IF(ISNUMBER(SEARCH('Position Build'!$N$6,Table1[[#This Row],[Series]])),Table1[[#This Row],[Helper1]],"")</f>
        <v/>
      </c>
      <c r="H1402" s="57" t="str">
        <f>IFERROR(SMALL($G$2:$G$4870,ROWS($G$2:G1402)),"")</f>
        <v/>
      </c>
    </row>
    <row r="1403" spans="1:8" ht="15.75" customHeight="1" thickBot="1" x14ac:dyDescent="0.3">
      <c r="A1403" s="50" t="s">
        <v>283</v>
      </c>
      <c r="B1403" s="46" t="str">
        <f>Table1[[#This Row],[Series]]&amp;Table1[[#This Row],[Competency Name]]</f>
        <v>0840WRITTEN COMMUNICATION</v>
      </c>
      <c r="C1403" s="46" t="str">
        <f>IF(RIGHT(Table1[[#This Row],[Occupational Series]],5)="SECCM","SECCM",IF(OR(RIGHT(Table1[[#This Row],[Occupational Series]],1)="A",RIGHT(Table1[[#This Row],[Occupational Series]],1)="B",RIGHT(Table1[[#This Row],[Occupational Series]],1)="C"),"0301",RIGHT(Table1[[#This Row],[Occupational Series]],4)))</f>
        <v>0840</v>
      </c>
      <c r="D1403" s="50" t="s">
        <v>507</v>
      </c>
      <c r="E1403" s="51" t="s">
        <v>508</v>
      </c>
      <c r="F1403" s="57">
        <f>ROWS($F$2:F1403)</f>
        <v>1402</v>
      </c>
      <c r="G1403" s="57" t="str">
        <f>IF(ISNUMBER(SEARCH('Position Build'!$N$6,Table1[[#This Row],[Series]])),Table1[[#This Row],[Helper1]],"")</f>
        <v/>
      </c>
      <c r="H1403" s="57" t="str">
        <f>IFERROR(SMALL($G$2:$G$4870,ROWS($G$2:G1403)),"")</f>
        <v/>
      </c>
    </row>
    <row r="1404" spans="1:8" ht="39" thickBot="1" x14ac:dyDescent="0.3">
      <c r="A1404" s="50" t="s">
        <v>283</v>
      </c>
      <c r="B1404" s="46" t="str">
        <f>Table1[[#This Row],[Series]]&amp;Table1[[#This Row],[Competency Name]]</f>
        <v>0840ORAL COMMUNICATION</v>
      </c>
      <c r="C1404" s="46" t="str">
        <f>IF(RIGHT(Table1[[#This Row],[Occupational Series]],5)="SECCM","SECCM",IF(OR(RIGHT(Table1[[#This Row],[Occupational Series]],1)="A",RIGHT(Table1[[#This Row],[Occupational Series]],1)="B",RIGHT(Table1[[#This Row],[Occupational Series]],1)="C"),"0301",RIGHT(Table1[[#This Row],[Occupational Series]],4)))</f>
        <v>0840</v>
      </c>
      <c r="D1404" s="50" t="s">
        <v>537</v>
      </c>
      <c r="E1404" s="51" t="s">
        <v>538</v>
      </c>
      <c r="F1404" s="57">
        <f>ROWS($F$2:F1404)</f>
        <v>1403</v>
      </c>
      <c r="G1404" s="57" t="str">
        <f>IF(ISNUMBER(SEARCH('Position Build'!$N$6,Table1[[#This Row],[Series]])),Table1[[#This Row],[Helper1]],"")</f>
        <v/>
      </c>
      <c r="H1404" s="57" t="str">
        <f>IFERROR(SMALL($G$2:$G$4870,ROWS($G$2:G1404)),"")</f>
        <v/>
      </c>
    </row>
    <row r="1405" spans="1:8" ht="15.75" customHeight="1" thickBot="1" x14ac:dyDescent="0.3">
      <c r="A1405" s="50" t="s">
        <v>283</v>
      </c>
      <c r="B1405" s="46" t="str">
        <f>Table1[[#This Row],[Series]]&amp;Table1[[#This Row],[Competency Name]]</f>
        <v>0840RESOURCE MANAGEMENT</v>
      </c>
      <c r="C1405" s="46" t="str">
        <f>IF(RIGHT(Table1[[#This Row],[Occupational Series]],5)="SECCM","SECCM",IF(OR(RIGHT(Table1[[#This Row],[Occupational Series]],1)="A",RIGHT(Table1[[#This Row],[Occupational Series]],1)="B",RIGHT(Table1[[#This Row],[Occupational Series]],1)="C"),"0301",RIGHT(Table1[[#This Row],[Occupational Series]],4)))</f>
        <v>0840</v>
      </c>
      <c r="D1405" s="50" t="s">
        <v>573</v>
      </c>
      <c r="E1405" s="51" t="s">
        <v>574</v>
      </c>
      <c r="F1405" s="57">
        <f>ROWS($F$2:F1405)</f>
        <v>1404</v>
      </c>
      <c r="G1405" s="57" t="str">
        <f>IF(ISNUMBER(SEARCH('Position Build'!$N$6,Table1[[#This Row],[Series]])),Table1[[#This Row],[Helper1]],"")</f>
        <v/>
      </c>
      <c r="H1405" s="57" t="str">
        <f>IFERROR(SMALL($G$2:$G$4870,ROWS($G$2:G1405)),"")</f>
        <v/>
      </c>
    </row>
    <row r="1406" spans="1:8" ht="64.5" thickBot="1" x14ac:dyDescent="0.3">
      <c r="A1406" s="50" t="s">
        <v>283</v>
      </c>
      <c r="B1406" s="46" t="str">
        <f>Table1[[#This Row],[Series]]&amp;Table1[[#This Row],[Competency Name]]</f>
        <v>0840ACCOUNTABILITY</v>
      </c>
      <c r="C1406" s="46" t="str">
        <f>IF(RIGHT(Table1[[#This Row],[Occupational Series]],5)="SECCM","SECCM",IF(OR(RIGHT(Table1[[#This Row],[Occupational Series]],1)="A",RIGHT(Table1[[#This Row],[Occupational Series]],1)="B",RIGHT(Table1[[#This Row],[Occupational Series]],1)="C"),"0301",RIGHT(Table1[[#This Row],[Occupational Series]],4)))</f>
        <v>0840</v>
      </c>
      <c r="D1406" s="50" t="s">
        <v>579</v>
      </c>
      <c r="E1406" s="51" t="s">
        <v>580</v>
      </c>
      <c r="F1406" s="57">
        <f>ROWS($F$2:F1406)</f>
        <v>1405</v>
      </c>
      <c r="G1406" s="57" t="str">
        <f>IF(ISNUMBER(SEARCH('Position Build'!$N$6,Table1[[#This Row],[Series]])),Table1[[#This Row],[Helper1]],"")</f>
        <v/>
      </c>
      <c r="H1406" s="57" t="str">
        <f>IFERROR(SMALL($G$2:$G$4870,ROWS($G$2:G1406)),"")</f>
        <v/>
      </c>
    </row>
    <row r="1407" spans="1:8" ht="15.75" customHeight="1" thickBot="1" x14ac:dyDescent="0.3">
      <c r="A1407" s="50" t="s">
        <v>283</v>
      </c>
      <c r="B1407" s="46" t="str">
        <f>Table1[[#This Row],[Series]]&amp;Table1[[#This Row],[Competency Name]]</f>
        <v>0840DEVELOPING OTHERS</v>
      </c>
      <c r="C1407" s="46" t="str">
        <f>IF(RIGHT(Table1[[#This Row],[Occupational Series]],5)="SECCM","SECCM",IF(OR(RIGHT(Table1[[#This Row],[Occupational Series]],1)="A",RIGHT(Table1[[#This Row],[Occupational Series]],1)="B",RIGHT(Table1[[#This Row],[Occupational Series]],1)="C"),"0301",RIGHT(Table1[[#This Row],[Occupational Series]],4)))</f>
        <v>0840</v>
      </c>
      <c r="D1407" s="50" t="s">
        <v>585</v>
      </c>
      <c r="E1407" s="51" t="s">
        <v>586</v>
      </c>
      <c r="F1407" s="57">
        <f>ROWS($F$2:F1407)</f>
        <v>1406</v>
      </c>
      <c r="G1407" s="57" t="str">
        <f>IF(ISNUMBER(SEARCH('Position Build'!$N$6,Table1[[#This Row],[Series]])),Table1[[#This Row],[Helper1]],"")</f>
        <v/>
      </c>
      <c r="H1407" s="57" t="str">
        <f>IFERROR(SMALL($G$2:$G$4870,ROWS($G$2:G1407)),"")</f>
        <v/>
      </c>
    </row>
    <row r="1408" spans="1:8" ht="39" thickBot="1" x14ac:dyDescent="0.3">
      <c r="A1408" s="50" t="s">
        <v>283</v>
      </c>
      <c r="B1408" s="46" t="str">
        <f>Table1[[#This Row],[Series]]&amp;Table1[[#This Row],[Competency Name]]</f>
        <v>0840MANAGING HUMAN RESOURCES</v>
      </c>
      <c r="C1408" s="46" t="str">
        <f>IF(RIGHT(Table1[[#This Row],[Occupational Series]],5)="SECCM","SECCM",IF(OR(RIGHT(Table1[[#This Row],[Occupational Series]],1)="A",RIGHT(Table1[[#This Row],[Occupational Series]],1)="B",RIGHT(Table1[[#This Row],[Occupational Series]],1)="C"),"0301",RIGHT(Table1[[#This Row],[Occupational Series]],4)))</f>
        <v>0840</v>
      </c>
      <c r="D1408" s="50" t="s">
        <v>590</v>
      </c>
      <c r="E1408" s="51" t="s">
        <v>591</v>
      </c>
      <c r="F1408" s="57">
        <f>ROWS($F$2:F1408)</f>
        <v>1407</v>
      </c>
      <c r="G1408" s="57" t="str">
        <f>IF(ISNUMBER(SEARCH('Position Build'!$N$6,Table1[[#This Row],[Series]])),Table1[[#This Row],[Helper1]],"")</f>
        <v/>
      </c>
      <c r="H1408" s="57" t="str">
        <f>IFERROR(SMALL($G$2:$G$4870,ROWS($G$2:G1408)),"")</f>
        <v/>
      </c>
    </row>
    <row r="1409" spans="1:8" ht="15.75" customHeight="1" thickBot="1" x14ac:dyDescent="0.3">
      <c r="A1409" s="50" t="s">
        <v>283</v>
      </c>
      <c r="B1409" s="46" t="str">
        <f>Table1[[#This Row],[Series]]&amp;Table1[[#This Row],[Competency Name]]</f>
        <v>0840PROBLEM SOLVING</v>
      </c>
      <c r="C1409" s="46" t="str">
        <f>IF(RIGHT(Table1[[#This Row],[Occupational Series]],5)="SECCM","SECCM",IF(OR(RIGHT(Table1[[#This Row],[Occupational Series]],1)="A",RIGHT(Table1[[#This Row],[Occupational Series]],1)="B",RIGHT(Table1[[#This Row],[Occupational Series]],1)="C"),"0301",RIGHT(Table1[[#This Row],[Occupational Series]],4)))</f>
        <v>0840</v>
      </c>
      <c r="D1409" s="50" t="s">
        <v>596</v>
      </c>
      <c r="E1409" s="51" t="s">
        <v>597</v>
      </c>
      <c r="F1409" s="57">
        <f>ROWS($F$2:F1409)</f>
        <v>1408</v>
      </c>
      <c r="G1409" s="57" t="str">
        <f>IF(ISNUMBER(SEARCH('Position Build'!$N$6,Table1[[#This Row],[Series]])),Table1[[#This Row],[Helper1]],"")</f>
        <v/>
      </c>
      <c r="H1409" s="57" t="str">
        <f>IFERROR(SMALL($G$2:$G$4870,ROWS($G$2:G1409)),"")</f>
        <v/>
      </c>
    </row>
    <row r="1410" spans="1:8" ht="26.25" thickBot="1" x14ac:dyDescent="0.3">
      <c r="A1410" s="50" t="s">
        <v>283</v>
      </c>
      <c r="B1410" s="46" t="str">
        <f>Table1[[#This Row],[Series]]&amp;Table1[[#This Row],[Competency Name]]</f>
        <v>0840SYSTEMS TESTING AND EVALUATION</v>
      </c>
      <c r="C1410" s="46" t="str">
        <f>IF(RIGHT(Table1[[#This Row],[Occupational Series]],5)="SECCM","SECCM",IF(OR(RIGHT(Table1[[#This Row],[Occupational Series]],1)="A",RIGHT(Table1[[#This Row],[Occupational Series]],1)="B",RIGHT(Table1[[#This Row],[Occupational Series]],1)="C"),"0301",RIGHT(Table1[[#This Row],[Occupational Series]],4)))</f>
        <v>0840</v>
      </c>
      <c r="D1410" s="50" t="s">
        <v>850</v>
      </c>
      <c r="E1410" s="51" t="s">
        <v>851</v>
      </c>
      <c r="F1410" s="57">
        <f>ROWS($F$2:F1410)</f>
        <v>1409</v>
      </c>
      <c r="G1410" s="57" t="str">
        <f>IF(ISNUMBER(SEARCH('Position Build'!$N$6,Table1[[#This Row],[Series]])),Table1[[#This Row],[Helper1]],"")</f>
        <v/>
      </c>
      <c r="H1410" s="57" t="str">
        <f>IFERROR(SMALL($G$2:$G$4870,ROWS($G$2:G1410)),"")</f>
        <v/>
      </c>
    </row>
    <row r="1411" spans="1:8" ht="15.75" customHeight="1" thickBot="1" x14ac:dyDescent="0.3">
      <c r="A1411" s="45" t="s">
        <v>283</v>
      </c>
      <c r="B1411" s="46" t="str">
        <f>Table1[[#This Row],[Series]]&amp;Table1[[#This Row],[Competency Name]]</f>
        <v>0840RULEMAKING AND REGULATION</v>
      </c>
      <c r="C1411" s="46" t="str">
        <f>IF(RIGHT(Table1[[#This Row],[Occupational Series]],5)="SECCM","SECCM",IF(OR(RIGHT(Table1[[#This Row],[Occupational Series]],1)="A",RIGHT(Table1[[#This Row],[Occupational Series]],1)="B",RIGHT(Table1[[#This Row],[Occupational Series]],1)="C"),"0301",RIGHT(Table1[[#This Row],[Occupational Series]],4)))</f>
        <v>0840</v>
      </c>
      <c r="D1411" s="45" t="s">
        <v>958</v>
      </c>
      <c r="E1411" s="45" t="s">
        <v>959</v>
      </c>
      <c r="F1411" s="57">
        <f>ROWS($F$2:F1411)</f>
        <v>1410</v>
      </c>
      <c r="G1411" s="57" t="str">
        <f>IF(ISNUMBER(SEARCH('Position Build'!$N$6,Table1[[#This Row],[Series]])),Table1[[#This Row],[Helper1]],"")</f>
        <v/>
      </c>
      <c r="H1411" s="57" t="str">
        <f>IFERROR(SMALL($G$2:$G$4870,ROWS($G$2:G1411)),"")</f>
        <v/>
      </c>
    </row>
    <row r="1412" spans="1:8" ht="26.25" thickBot="1" x14ac:dyDescent="0.3">
      <c r="A1412" s="50" t="s">
        <v>283</v>
      </c>
      <c r="B1412" s="46" t="str">
        <f>Table1[[#This Row],[Series]]&amp;Table1[[#This Row],[Competency Name]]</f>
        <v>0840ENGINEERING PROJECT MANAGEMENT</v>
      </c>
      <c r="C1412" s="46" t="str">
        <f>IF(RIGHT(Table1[[#This Row],[Occupational Series]],5)="SECCM","SECCM",IF(OR(RIGHT(Table1[[#This Row],[Occupational Series]],1)="A",RIGHT(Table1[[#This Row],[Occupational Series]],1)="B",RIGHT(Table1[[#This Row],[Occupational Series]],1)="C"),"0301",RIGHT(Table1[[#This Row],[Occupational Series]],4)))</f>
        <v>0840</v>
      </c>
      <c r="D1412" s="50" t="s">
        <v>1218</v>
      </c>
      <c r="E1412" s="51" t="s">
        <v>1219</v>
      </c>
      <c r="F1412" s="57">
        <f>ROWS($F$2:F1412)</f>
        <v>1411</v>
      </c>
      <c r="G1412" s="57" t="str">
        <f>IF(ISNUMBER(SEARCH('Position Build'!$N$6,Table1[[#This Row],[Series]])),Table1[[#This Row],[Helper1]],"")</f>
        <v/>
      </c>
      <c r="H1412" s="57" t="str">
        <f>IFERROR(SMALL($G$2:$G$4870,ROWS($G$2:G1412)),"")</f>
        <v/>
      </c>
    </row>
    <row r="1413" spans="1:8" ht="15.75" customHeight="1" thickBot="1" x14ac:dyDescent="0.3">
      <c r="A1413" s="50" t="s">
        <v>283</v>
      </c>
      <c r="B1413" s="46" t="str">
        <f>Table1[[#This Row],[Series]]&amp;Table1[[#This Row],[Competency Name]]</f>
        <v>0840ENGINEERING QUALITY AND INSPECTION</v>
      </c>
      <c r="C1413" s="46" t="str">
        <f>IF(RIGHT(Table1[[#This Row],[Occupational Series]],5)="SECCM","SECCM",IF(OR(RIGHT(Table1[[#This Row],[Occupational Series]],1)="A",RIGHT(Table1[[#This Row],[Occupational Series]],1)="B",RIGHT(Table1[[#This Row],[Occupational Series]],1)="C"),"0301",RIGHT(Table1[[#This Row],[Occupational Series]],4)))</f>
        <v>0840</v>
      </c>
      <c r="D1413" s="50" t="s">
        <v>1220</v>
      </c>
      <c r="E1413" s="51" t="s">
        <v>1221</v>
      </c>
      <c r="F1413" s="57">
        <f>ROWS($F$2:F1413)</f>
        <v>1412</v>
      </c>
      <c r="G1413" s="57" t="str">
        <f>IF(ISNUMBER(SEARCH('Position Build'!$N$6,Table1[[#This Row],[Series]])),Table1[[#This Row],[Helper1]],"")</f>
        <v/>
      </c>
      <c r="H1413" s="57" t="str">
        <f>IFERROR(SMALL($G$2:$G$4870,ROWS($G$2:G1413)),"")</f>
        <v/>
      </c>
    </row>
    <row r="1414" spans="1:8" ht="39" thickBot="1" x14ac:dyDescent="0.3">
      <c r="A1414" s="50" t="s">
        <v>283</v>
      </c>
      <c r="B1414" s="46" t="str">
        <f>Table1[[#This Row],[Series]]&amp;Table1[[#This Row],[Competency Name]]</f>
        <v>0840TRAINING PROGRAM ADMINISTRATION</v>
      </c>
      <c r="C1414" s="46" t="str">
        <f>IF(RIGHT(Table1[[#This Row],[Occupational Series]],5)="SECCM","SECCM",IF(OR(RIGHT(Table1[[#This Row],[Occupational Series]],1)="A",RIGHT(Table1[[#This Row],[Occupational Series]],1)="B",RIGHT(Table1[[#This Row],[Occupational Series]],1)="C"),"0301",RIGHT(Table1[[#This Row],[Occupational Series]],4)))</f>
        <v>0840</v>
      </c>
      <c r="D1414" s="50" t="s">
        <v>1222</v>
      </c>
      <c r="E1414" s="51" t="s">
        <v>1223</v>
      </c>
      <c r="F1414" s="57">
        <f>ROWS($F$2:F1414)</f>
        <v>1413</v>
      </c>
      <c r="G1414" s="57" t="str">
        <f>IF(ISNUMBER(SEARCH('Position Build'!$N$6,Table1[[#This Row],[Series]])),Table1[[#This Row],[Helper1]],"")</f>
        <v/>
      </c>
      <c r="H1414" s="57" t="str">
        <f>IFERROR(SMALL($G$2:$G$4870,ROWS($G$2:G1414)),"")</f>
        <v/>
      </c>
    </row>
    <row r="1415" spans="1:8" ht="15.75" customHeight="1" thickBot="1" x14ac:dyDescent="0.3">
      <c r="A1415" s="45" t="s">
        <v>283</v>
      </c>
      <c r="B1415" s="46" t="str">
        <f>Table1[[#This Row],[Series]]&amp;Table1[[#This Row],[Competency Name]]</f>
        <v>0840RADIOLOGICAL SAFETY</v>
      </c>
      <c r="C1415" s="46" t="str">
        <f>IF(RIGHT(Table1[[#This Row],[Occupational Series]],5)="SECCM","SECCM",IF(OR(RIGHT(Table1[[#This Row],[Occupational Series]],1)="A",RIGHT(Table1[[#This Row],[Occupational Series]],1)="B",RIGHT(Table1[[#This Row],[Occupational Series]],1)="C"),"0301",RIGHT(Table1[[#This Row],[Occupational Series]],4)))</f>
        <v>0840</v>
      </c>
      <c r="D1415" s="45" t="s">
        <v>1560</v>
      </c>
      <c r="E1415" s="45" t="s">
        <v>1561</v>
      </c>
      <c r="F1415" s="57">
        <f>ROWS($F$2:F1415)</f>
        <v>1414</v>
      </c>
      <c r="G1415" s="57" t="str">
        <f>IF(ISNUMBER(SEARCH('Position Build'!$N$6,Table1[[#This Row],[Series]])),Table1[[#This Row],[Helper1]],"")</f>
        <v/>
      </c>
      <c r="H1415" s="57" t="str">
        <f>IFERROR(SMALL($G$2:$G$4870,ROWS($G$2:G1415)),"")</f>
        <v/>
      </c>
    </row>
    <row r="1416" spans="1:8" ht="39" thickBot="1" x14ac:dyDescent="0.3">
      <c r="A1416" s="50" t="s">
        <v>283</v>
      </c>
      <c r="B1416" s="46" t="str">
        <f>Table1[[#This Row],[Series]]&amp;Table1[[#This Row],[Competency Name]]</f>
        <v>0840NUCLEAR ENGINEERING</v>
      </c>
      <c r="C1416" s="46" t="str">
        <f>IF(RIGHT(Table1[[#This Row],[Occupational Series]],5)="SECCM","SECCM",IF(OR(RIGHT(Table1[[#This Row],[Occupational Series]],1)="A",RIGHT(Table1[[#This Row],[Occupational Series]],1)="B",RIGHT(Table1[[#This Row],[Occupational Series]],1)="C"),"0301",RIGHT(Table1[[#This Row],[Occupational Series]],4)))</f>
        <v>0840</v>
      </c>
      <c r="D1416" s="50" t="s">
        <v>1679</v>
      </c>
      <c r="E1416" s="51" t="s">
        <v>1680</v>
      </c>
      <c r="F1416" s="57">
        <f>ROWS($F$2:F1416)</f>
        <v>1415</v>
      </c>
      <c r="G1416" s="57" t="str">
        <f>IF(ISNUMBER(SEARCH('Position Build'!$N$6,Table1[[#This Row],[Series]])),Table1[[#This Row],[Helper1]],"")</f>
        <v/>
      </c>
      <c r="H1416" s="57" t="str">
        <f>IFERROR(SMALL($G$2:$G$4870,ROWS($G$2:G1416)),"")</f>
        <v/>
      </c>
    </row>
    <row r="1417" spans="1:8" ht="15.75" customHeight="1" thickBot="1" x14ac:dyDescent="0.3">
      <c r="A1417" s="50" t="s">
        <v>285</v>
      </c>
      <c r="B1417" s="46" t="str">
        <f>Table1[[#This Row],[Series]]&amp;Table1[[#This Row],[Competency Name]]</f>
        <v>0850INFLUENCING/NEGOTIATING</v>
      </c>
      <c r="C1417" s="46" t="str">
        <f>IF(RIGHT(Table1[[#This Row],[Occupational Series]],5)="SECCM","SECCM",IF(OR(RIGHT(Table1[[#This Row],[Occupational Series]],1)="A",RIGHT(Table1[[#This Row],[Occupational Series]],1)="B",RIGHT(Table1[[#This Row],[Occupational Series]],1)="C"),"0301",RIGHT(Table1[[#This Row],[Occupational Series]],4)))</f>
        <v>0850</v>
      </c>
      <c r="D1417" s="50" t="s">
        <v>267</v>
      </c>
      <c r="E1417" s="51" t="s">
        <v>268</v>
      </c>
      <c r="F1417" s="57">
        <f>ROWS($F$2:F1417)</f>
        <v>1416</v>
      </c>
      <c r="G1417" s="57" t="str">
        <f>IF(ISNUMBER(SEARCH('Position Build'!$N$6,Table1[[#This Row],[Series]])),Table1[[#This Row],[Helper1]],"")</f>
        <v/>
      </c>
      <c r="H1417" s="57" t="str">
        <f>IFERROR(SMALL($G$2:$G$4870,ROWS($G$2:G1417)),"")</f>
        <v/>
      </c>
    </row>
    <row r="1418" spans="1:8" ht="26.25" thickBot="1" x14ac:dyDescent="0.3">
      <c r="A1418" s="50" t="s">
        <v>285</v>
      </c>
      <c r="B1418" s="46" t="str">
        <f>Table1[[#This Row],[Series]]&amp;Table1[[#This Row],[Competency Name]]</f>
        <v>0850INFORMATION MANAGEMENT</v>
      </c>
      <c r="C1418" s="46" t="str">
        <f>IF(RIGHT(Table1[[#This Row],[Occupational Series]],5)="SECCM","SECCM",IF(OR(RIGHT(Table1[[#This Row],[Occupational Series]],1)="A",RIGHT(Table1[[#This Row],[Occupational Series]],1)="B",RIGHT(Table1[[#This Row],[Occupational Series]],1)="C"),"0301",RIGHT(Table1[[#This Row],[Occupational Series]],4)))</f>
        <v>0850</v>
      </c>
      <c r="D1418" s="50" t="s">
        <v>311</v>
      </c>
      <c r="E1418" s="51" t="s">
        <v>312</v>
      </c>
      <c r="F1418" s="57">
        <f>ROWS($F$2:F1418)</f>
        <v>1417</v>
      </c>
      <c r="G1418" s="57" t="str">
        <f>IF(ISNUMBER(SEARCH('Position Build'!$N$6,Table1[[#This Row],[Series]])),Table1[[#This Row],[Helper1]],"")</f>
        <v/>
      </c>
      <c r="H1418" s="57" t="str">
        <f>IFERROR(SMALL($G$2:$G$4870,ROWS($G$2:G1418)),"")</f>
        <v/>
      </c>
    </row>
    <row r="1419" spans="1:8" ht="15.75" customHeight="1" thickBot="1" x14ac:dyDescent="0.3">
      <c r="A1419" s="50" t="s">
        <v>285</v>
      </c>
      <c r="B1419" s="46" t="str">
        <f>Table1[[#This Row],[Series]]&amp;Table1[[#This Row],[Competency Name]]</f>
        <v>0850FINANCIAL MANAGEMENT</v>
      </c>
      <c r="C1419" s="46" t="str">
        <f>IF(RIGHT(Table1[[#This Row],[Occupational Series]],5)="SECCM","SECCM",IF(OR(RIGHT(Table1[[#This Row],[Occupational Series]],1)="A",RIGHT(Table1[[#This Row],[Occupational Series]],1)="B",RIGHT(Table1[[#This Row],[Occupational Series]],1)="C"),"0301",RIGHT(Table1[[#This Row],[Occupational Series]],4)))</f>
        <v>0850</v>
      </c>
      <c r="D1419" s="50" t="s">
        <v>438</v>
      </c>
      <c r="E1419" s="51" t="s">
        <v>439</v>
      </c>
      <c r="F1419" s="57">
        <f>ROWS($F$2:F1419)</f>
        <v>1418</v>
      </c>
      <c r="G1419" s="57" t="str">
        <f>IF(ISNUMBER(SEARCH('Position Build'!$N$6,Table1[[#This Row],[Series]])),Table1[[#This Row],[Helper1]],"")</f>
        <v/>
      </c>
      <c r="H1419" s="57" t="str">
        <f>IFERROR(SMALL($G$2:$G$4870,ROWS($G$2:G1419)),"")</f>
        <v/>
      </c>
    </row>
    <row r="1420" spans="1:8" ht="15.75" thickBot="1" x14ac:dyDescent="0.3">
      <c r="A1420" s="45" t="s">
        <v>285</v>
      </c>
      <c r="B1420" s="46" t="str">
        <f>Table1[[#This Row],[Series]]&amp;Table1[[#This Row],[Competency Name]]</f>
        <v>0850PARTNERING</v>
      </c>
      <c r="C1420" s="46" t="str">
        <f>IF(RIGHT(Table1[[#This Row],[Occupational Series]],5)="SECCM","SECCM",IF(OR(RIGHT(Table1[[#This Row],[Occupational Series]],1)="A",RIGHT(Table1[[#This Row],[Occupational Series]],1)="B",RIGHT(Table1[[#This Row],[Occupational Series]],1)="C"),"0301",RIGHT(Table1[[#This Row],[Occupational Series]],4)))</f>
        <v>0850</v>
      </c>
      <c r="D1420" s="45" t="s">
        <v>491</v>
      </c>
      <c r="E1420" s="45" t="s">
        <v>492</v>
      </c>
      <c r="F1420" s="57">
        <f>ROWS($F$2:F1420)</f>
        <v>1419</v>
      </c>
      <c r="G1420" s="57" t="str">
        <f>IF(ISNUMBER(SEARCH('Position Build'!$N$6,Table1[[#This Row],[Series]])),Table1[[#This Row],[Helper1]],"")</f>
        <v/>
      </c>
      <c r="H1420" s="57" t="str">
        <f>IFERROR(SMALL($G$2:$G$4870,ROWS($G$2:G1420)),"")</f>
        <v/>
      </c>
    </row>
    <row r="1421" spans="1:8" ht="15.75" customHeight="1" thickBot="1" x14ac:dyDescent="0.3">
      <c r="A1421" s="50" t="s">
        <v>285</v>
      </c>
      <c r="B1421" s="46" t="str">
        <f>Table1[[#This Row],[Series]]&amp;Table1[[#This Row],[Competency Name]]</f>
        <v>0850WRITTEN COMMUNICATION</v>
      </c>
      <c r="C1421" s="46" t="str">
        <f>IF(RIGHT(Table1[[#This Row],[Occupational Series]],5)="SECCM","SECCM",IF(OR(RIGHT(Table1[[#This Row],[Occupational Series]],1)="A",RIGHT(Table1[[#This Row],[Occupational Series]],1)="B",RIGHT(Table1[[#This Row],[Occupational Series]],1)="C"),"0301",RIGHT(Table1[[#This Row],[Occupational Series]],4)))</f>
        <v>0850</v>
      </c>
      <c r="D1421" s="50" t="s">
        <v>507</v>
      </c>
      <c r="E1421" s="51" t="s">
        <v>508</v>
      </c>
      <c r="F1421" s="57">
        <f>ROWS($F$2:F1421)</f>
        <v>1420</v>
      </c>
      <c r="G1421" s="57" t="str">
        <f>IF(ISNUMBER(SEARCH('Position Build'!$N$6,Table1[[#This Row],[Series]])),Table1[[#This Row],[Helper1]],"")</f>
        <v/>
      </c>
      <c r="H1421" s="57" t="str">
        <f>IFERROR(SMALL($G$2:$G$4870,ROWS($G$2:G1421)),"")</f>
        <v/>
      </c>
    </row>
    <row r="1422" spans="1:8" ht="39" thickBot="1" x14ac:dyDescent="0.3">
      <c r="A1422" s="50" t="s">
        <v>285</v>
      </c>
      <c r="B1422" s="46" t="str">
        <f>Table1[[#This Row],[Series]]&amp;Table1[[#This Row],[Competency Name]]</f>
        <v>0850ORAL COMMUNICATION</v>
      </c>
      <c r="C1422" s="46" t="str">
        <f>IF(RIGHT(Table1[[#This Row],[Occupational Series]],5)="SECCM","SECCM",IF(OR(RIGHT(Table1[[#This Row],[Occupational Series]],1)="A",RIGHT(Table1[[#This Row],[Occupational Series]],1)="B",RIGHT(Table1[[#This Row],[Occupational Series]],1)="C"),"0301",RIGHT(Table1[[#This Row],[Occupational Series]],4)))</f>
        <v>0850</v>
      </c>
      <c r="D1422" s="50" t="s">
        <v>537</v>
      </c>
      <c r="E1422" s="51" t="s">
        <v>538</v>
      </c>
      <c r="F1422" s="57">
        <f>ROWS($F$2:F1422)</f>
        <v>1421</v>
      </c>
      <c r="G1422" s="57" t="str">
        <f>IF(ISNUMBER(SEARCH('Position Build'!$N$6,Table1[[#This Row],[Series]])),Table1[[#This Row],[Helper1]],"")</f>
        <v/>
      </c>
      <c r="H1422" s="57" t="str">
        <f>IFERROR(SMALL($G$2:$G$4870,ROWS($G$2:G1422)),"")</f>
        <v/>
      </c>
    </row>
    <row r="1423" spans="1:8" ht="15.75" customHeight="1" thickBot="1" x14ac:dyDescent="0.3">
      <c r="A1423" s="50" t="s">
        <v>285</v>
      </c>
      <c r="B1423" s="46" t="str">
        <f>Table1[[#This Row],[Series]]&amp;Table1[[#This Row],[Competency Name]]</f>
        <v>0850RESOURCE MANAGEMENT</v>
      </c>
      <c r="C1423" s="46" t="str">
        <f>IF(RIGHT(Table1[[#This Row],[Occupational Series]],5)="SECCM","SECCM",IF(OR(RIGHT(Table1[[#This Row],[Occupational Series]],1)="A",RIGHT(Table1[[#This Row],[Occupational Series]],1)="B",RIGHT(Table1[[#This Row],[Occupational Series]],1)="C"),"0301",RIGHT(Table1[[#This Row],[Occupational Series]],4)))</f>
        <v>0850</v>
      </c>
      <c r="D1423" s="50" t="s">
        <v>573</v>
      </c>
      <c r="E1423" s="51" t="s">
        <v>574</v>
      </c>
      <c r="F1423" s="57">
        <f>ROWS($F$2:F1423)</f>
        <v>1422</v>
      </c>
      <c r="G1423" s="57" t="str">
        <f>IF(ISNUMBER(SEARCH('Position Build'!$N$6,Table1[[#This Row],[Series]])),Table1[[#This Row],[Helper1]],"")</f>
        <v/>
      </c>
      <c r="H1423" s="57" t="str">
        <f>IFERROR(SMALL($G$2:$G$4870,ROWS($G$2:G1423)),"")</f>
        <v/>
      </c>
    </row>
    <row r="1424" spans="1:8" ht="64.5" thickBot="1" x14ac:dyDescent="0.3">
      <c r="A1424" s="50" t="s">
        <v>285</v>
      </c>
      <c r="B1424" s="46" t="str">
        <f>Table1[[#This Row],[Series]]&amp;Table1[[#This Row],[Competency Name]]</f>
        <v>0850ACCOUNTABILITY</v>
      </c>
      <c r="C1424" s="46" t="str">
        <f>IF(RIGHT(Table1[[#This Row],[Occupational Series]],5)="SECCM","SECCM",IF(OR(RIGHT(Table1[[#This Row],[Occupational Series]],1)="A",RIGHT(Table1[[#This Row],[Occupational Series]],1)="B",RIGHT(Table1[[#This Row],[Occupational Series]],1)="C"),"0301",RIGHT(Table1[[#This Row],[Occupational Series]],4)))</f>
        <v>0850</v>
      </c>
      <c r="D1424" s="50" t="s">
        <v>579</v>
      </c>
      <c r="E1424" s="51" t="s">
        <v>580</v>
      </c>
      <c r="F1424" s="57">
        <f>ROWS($F$2:F1424)</f>
        <v>1423</v>
      </c>
      <c r="G1424" s="57" t="str">
        <f>IF(ISNUMBER(SEARCH('Position Build'!$N$6,Table1[[#This Row],[Series]])),Table1[[#This Row],[Helper1]],"")</f>
        <v/>
      </c>
      <c r="H1424" s="57" t="str">
        <f>IFERROR(SMALL($G$2:$G$4870,ROWS($G$2:G1424)),"")</f>
        <v/>
      </c>
    </row>
    <row r="1425" spans="1:8" ht="15.75" customHeight="1" thickBot="1" x14ac:dyDescent="0.3">
      <c r="A1425" s="50" t="s">
        <v>285</v>
      </c>
      <c r="B1425" s="46" t="str">
        <f>Table1[[#This Row],[Series]]&amp;Table1[[#This Row],[Competency Name]]</f>
        <v>0850DEVELOPING OTHERS</v>
      </c>
      <c r="C1425" s="46" t="str">
        <f>IF(RIGHT(Table1[[#This Row],[Occupational Series]],5)="SECCM","SECCM",IF(OR(RIGHT(Table1[[#This Row],[Occupational Series]],1)="A",RIGHT(Table1[[#This Row],[Occupational Series]],1)="B",RIGHT(Table1[[#This Row],[Occupational Series]],1)="C"),"0301",RIGHT(Table1[[#This Row],[Occupational Series]],4)))</f>
        <v>0850</v>
      </c>
      <c r="D1425" s="50" t="s">
        <v>585</v>
      </c>
      <c r="E1425" s="51" t="s">
        <v>586</v>
      </c>
      <c r="F1425" s="57">
        <f>ROWS($F$2:F1425)</f>
        <v>1424</v>
      </c>
      <c r="G1425" s="57" t="str">
        <f>IF(ISNUMBER(SEARCH('Position Build'!$N$6,Table1[[#This Row],[Series]])),Table1[[#This Row],[Helper1]],"")</f>
        <v/>
      </c>
      <c r="H1425" s="57" t="str">
        <f>IFERROR(SMALL($G$2:$G$4870,ROWS($G$2:G1425)),"")</f>
        <v/>
      </c>
    </row>
    <row r="1426" spans="1:8" ht="39" thickBot="1" x14ac:dyDescent="0.3">
      <c r="A1426" s="50" t="s">
        <v>285</v>
      </c>
      <c r="B1426" s="46" t="str">
        <f>Table1[[#This Row],[Series]]&amp;Table1[[#This Row],[Competency Name]]</f>
        <v>0850MANAGING HUMAN RESOURCES</v>
      </c>
      <c r="C1426" s="46" t="str">
        <f>IF(RIGHT(Table1[[#This Row],[Occupational Series]],5)="SECCM","SECCM",IF(OR(RIGHT(Table1[[#This Row],[Occupational Series]],1)="A",RIGHT(Table1[[#This Row],[Occupational Series]],1)="B",RIGHT(Table1[[#This Row],[Occupational Series]],1)="C"),"0301",RIGHT(Table1[[#This Row],[Occupational Series]],4)))</f>
        <v>0850</v>
      </c>
      <c r="D1426" s="50" t="s">
        <v>590</v>
      </c>
      <c r="E1426" s="51" t="s">
        <v>591</v>
      </c>
      <c r="F1426" s="57">
        <f>ROWS($F$2:F1426)</f>
        <v>1425</v>
      </c>
      <c r="G1426" s="57" t="str">
        <f>IF(ISNUMBER(SEARCH('Position Build'!$N$6,Table1[[#This Row],[Series]])),Table1[[#This Row],[Helper1]],"")</f>
        <v/>
      </c>
      <c r="H1426" s="57" t="str">
        <f>IFERROR(SMALL($G$2:$G$4870,ROWS($G$2:G1426)),"")</f>
        <v/>
      </c>
    </row>
    <row r="1427" spans="1:8" ht="15.75" customHeight="1" thickBot="1" x14ac:dyDescent="0.3">
      <c r="A1427" s="50" t="s">
        <v>285</v>
      </c>
      <c r="B1427" s="46" t="str">
        <f>Table1[[#This Row],[Series]]&amp;Table1[[#This Row],[Competency Name]]</f>
        <v>0850PROBLEM SOLVING</v>
      </c>
      <c r="C1427" s="46" t="str">
        <f>IF(RIGHT(Table1[[#This Row],[Occupational Series]],5)="SECCM","SECCM",IF(OR(RIGHT(Table1[[#This Row],[Occupational Series]],1)="A",RIGHT(Table1[[#This Row],[Occupational Series]],1)="B",RIGHT(Table1[[#This Row],[Occupational Series]],1)="C"),"0301",RIGHT(Table1[[#This Row],[Occupational Series]],4)))</f>
        <v>0850</v>
      </c>
      <c r="D1427" s="50" t="s">
        <v>596</v>
      </c>
      <c r="E1427" s="51" t="s">
        <v>597</v>
      </c>
      <c r="F1427" s="57">
        <f>ROWS($F$2:F1427)</f>
        <v>1426</v>
      </c>
      <c r="G1427" s="57" t="str">
        <f>IF(ISNUMBER(SEARCH('Position Build'!$N$6,Table1[[#This Row],[Series]])),Table1[[#This Row],[Helper1]],"")</f>
        <v/>
      </c>
      <c r="H1427" s="57" t="str">
        <f>IFERROR(SMALL($G$2:$G$4870,ROWS($G$2:G1427)),"")</f>
        <v/>
      </c>
    </row>
    <row r="1428" spans="1:8" ht="26.25" thickBot="1" x14ac:dyDescent="0.3">
      <c r="A1428" s="50" t="s">
        <v>285</v>
      </c>
      <c r="B1428" s="46" t="str">
        <f>Table1[[#This Row],[Series]]&amp;Table1[[#This Row],[Competency Name]]</f>
        <v>0850SYSTEMS TESTING AND EVALUATION</v>
      </c>
      <c r="C1428" s="46" t="str">
        <f>IF(RIGHT(Table1[[#This Row],[Occupational Series]],5)="SECCM","SECCM",IF(OR(RIGHT(Table1[[#This Row],[Occupational Series]],1)="A",RIGHT(Table1[[#This Row],[Occupational Series]],1)="B",RIGHT(Table1[[#This Row],[Occupational Series]],1)="C"),"0301",RIGHT(Table1[[#This Row],[Occupational Series]],4)))</f>
        <v>0850</v>
      </c>
      <c r="D1428" s="50" t="s">
        <v>850</v>
      </c>
      <c r="E1428" s="51" t="s">
        <v>851</v>
      </c>
      <c r="F1428" s="57">
        <f>ROWS($F$2:F1428)</f>
        <v>1427</v>
      </c>
      <c r="G1428" s="57" t="str">
        <f>IF(ISNUMBER(SEARCH('Position Build'!$N$6,Table1[[#This Row],[Series]])),Table1[[#This Row],[Helper1]],"")</f>
        <v/>
      </c>
      <c r="H1428" s="57" t="str">
        <f>IFERROR(SMALL($G$2:$G$4870,ROWS($G$2:G1428)),"")</f>
        <v/>
      </c>
    </row>
    <row r="1429" spans="1:8" ht="15.75" customHeight="1" thickBot="1" x14ac:dyDescent="0.3">
      <c r="A1429" s="45" t="s">
        <v>285</v>
      </c>
      <c r="B1429" s="46" t="str">
        <f>Table1[[#This Row],[Series]]&amp;Table1[[#This Row],[Competency Name]]</f>
        <v>0850RULEMAKING AND REGULATION</v>
      </c>
      <c r="C1429" s="46" t="str">
        <f>IF(RIGHT(Table1[[#This Row],[Occupational Series]],5)="SECCM","SECCM",IF(OR(RIGHT(Table1[[#This Row],[Occupational Series]],1)="A",RIGHT(Table1[[#This Row],[Occupational Series]],1)="B",RIGHT(Table1[[#This Row],[Occupational Series]],1)="C"),"0301",RIGHT(Table1[[#This Row],[Occupational Series]],4)))</f>
        <v>0850</v>
      </c>
      <c r="D1429" s="45" t="s">
        <v>958</v>
      </c>
      <c r="E1429" s="45" t="s">
        <v>959</v>
      </c>
      <c r="F1429" s="57">
        <f>ROWS($F$2:F1429)</f>
        <v>1428</v>
      </c>
      <c r="G1429" s="57" t="str">
        <f>IF(ISNUMBER(SEARCH('Position Build'!$N$6,Table1[[#This Row],[Series]])),Table1[[#This Row],[Helper1]],"")</f>
        <v/>
      </c>
      <c r="H1429" s="57" t="str">
        <f>IFERROR(SMALL($G$2:$G$4870,ROWS($G$2:G1429)),"")</f>
        <v/>
      </c>
    </row>
    <row r="1430" spans="1:8" ht="26.25" thickBot="1" x14ac:dyDescent="0.3">
      <c r="A1430" s="50" t="s">
        <v>285</v>
      </c>
      <c r="B1430" s="46" t="str">
        <f>Table1[[#This Row],[Series]]&amp;Table1[[#This Row],[Competency Name]]</f>
        <v>0850RESEARCH AND DEVELOPMENT</v>
      </c>
      <c r="C1430" s="46" t="str">
        <f>IF(RIGHT(Table1[[#This Row],[Occupational Series]],5)="SECCM","SECCM",IF(OR(RIGHT(Table1[[#This Row],[Occupational Series]],1)="A",RIGHT(Table1[[#This Row],[Occupational Series]],1)="B",RIGHT(Table1[[#This Row],[Occupational Series]],1)="C"),"0301",RIGHT(Table1[[#This Row],[Occupational Series]],4)))</f>
        <v>0850</v>
      </c>
      <c r="D1430" s="50" t="s">
        <v>1029</v>
      </c>
      <c r="E1430" s="51" t="s">
        <v>1030</v>
      </c>
      <c r="F1430" s="57">
        <f>ROWS($F$2:F1430)</f>
        <v>1429</v>
      </c>
      <c r="G1430" s="57" t="str">
        <f>IF(ISNUMBER(SEARCH('Position Build'!$N$6,Table1[[#This Row],[Series]])),Table1[[#This Row],[Helper1]],"")</f>
        <v/>
      </c>
      <c r="H1430" s="57" t="str">
        <f>IFERROR(SMALL($G$2:$G$4870,ROWS($G$2:G1430)),"")</f>
        <v/>
      </c>
    </row>
    <row r="1431" spans="1:8" ht="15.75" customHeight="1" thickBot="1" x14ac:dyDescent="0.3">
      <c r="A1431" s="50" t="s">
        <v>285</v>
      </c>
      <c r="B1431" s="46" t="str">
        <f>Table1[[#This Row],[Series]]&amp;Table1[[#This Row],[Competency Name]]</f>
        <v>0850ELECTRICAL ENGINEERING DESIGN</v>
      </c>
      <c r="C1431" s="46" t="str">
        <f>IF(RIGHT(Table1[[#This Row],[Occupational Series]],5)="SECCM","SECCM",IF(OR(RIGHT(Table1[[#This Row],[Occupational Series]],1)="A",RIGHT(Table1[[#This Row],[Occupational Series]],1)="B",RIGHT(Table1[[#This Row],[Occupational Series]],1)="C"),"0301",RIGHT(Table1[[#This Row],[Occupational Series]],4)))</f>
        <v>0850</v>
      </c>
      <c r="D1431" s="50" t="s">
        <v>1216</v>
      </c>
      <c r="E1431" s="51" t="s">
        <v>1217</v>
      </c>
      <c r="F1431" s="57">
        <f>ROWS($F$2:F1431)</f>
        <v>1430</v>
      </c>
      <c r="G1431" s="57" t="str">
        <f>IF(ISNUMBER(SEARCH('Position Build'!$N$6,Table1[[#This Row],[Series]])),Table1[[#This Row],[Helper1]],"")</f>
        <v/>
      </c>
      <c r="H1431" s="57" t="str">
        <f>IFERROR(SMALL($G$2:$G$4870,ROWS($G$2:G1431)),"")</f>
        <v/>
      </c>
    </row>
    <row r="1432" spans="1:8" ht="26.25" thickBot="1" x14ac:dyDescent="0.3">
      <c r="A1432" s="50" t="s">
        <v>285</v>
      </c>
      <c r="B1432" s="46" t="str">
        <f>Table1[[#This Row],[Series]]&amp;Table1[[#This Row],[Competency Name]]</f>
        <v>0850ENGINEERING PROJECT MANAGEMENT</v>
      </c>
      <c r="C1432" s="46" t="str">
        <f>IF(RIGHT(Table1[[#This Row],[Occupational Series]],5)="SECCM","SECCM",IF(OR(RIGHT(Table1[[#This Row],[Occupational Series]],1)="A",RIGHT(Table1[[#This Row],[Occupational Series]],1)="B",RIGHT(Table1[[#This Row],[Occupational Series]],1)="C"),"0301",RIGHT(Table1[[#This Row],[Occupational Series]],4)))</f>
        <v>0850</v>
      </c>
      <c r="D1432" s="50" t="s">
        <v>1218</v>
      </c>
      <c r="E1432" s="51" t="s">
        <v>1219</v>
      </c>
      <c r="F1432" s="57">
        <f>ROWS($F$2:F1432)</f>
        <v>1431</v>
      </c>
      <c r="G1432" s="57" t="str">
        <f>IF(ISNUMBER(SEARCH('Position Build'!$N$6,Table1[[#This Row],[Series]])),Table1[[#This Row],[Helper1]],"")</f>
        <v/>
      </c>
      <c r="H1432" s="57" t="str">
        <f>IFERROR(SMALL($G$2:$G$4870,ROWS($G$2:G1432)),"")</f>
        <v/>
      </c>
    </row>
    <row r="1433" spans="1:8" ht="15.75" customHeight="1" thickBot="1" x14ac:dyDescent="0.3">
      <c r="A1433" s="50" t="s">
        <v>285</v>
      </c>
      <c r="B1433" s="46" t="str">
        <f>Table1[[#This Row],[Series]]&amp;Table1[[#This Row],[Competency Name]]</f>
        <v>0850ENGINEERING QUALITY AND INSPECTION</v>
      </c>
      <c r="C1433" s="46" t="str">
        <f>IF(RIGHT(Table1[[#This Row],[Occupational Series]],5)="SECCM","SECCM",IF(OR(RIGHT(Table1[[#This Row],[Occupational Series]],1)="A",RIGHT(Table1[[#This Row],[Occupational Series]],1)="B",RIGHT(Table1[[#This Row],[Occupational Series]],1)="C"),"0301",RIGHT(Table1[[#This Row],[Occupational Series]],4)))</f>
        <v>0850</v>
      </c>
      <c r="D1433" s="50" t="s">
        <v>1220</v>
      </c>
      <c r="E1433" s="51" t="s">
        <v>1221</v>
      </c>
      <c r="F1433" s="57">
        <f>ROWS($F$2:F1433)</f>
        <v>1432</v>
      </c>
      <c r="G1433" s="57" t="str">
        <f>IF(ISNUMBER(SEARCH('Position Build'!$N$6,Table1[[#This Row],[Series]])),Table1[[#This Row],[Helper1]],"")</f>
        <v/>
      </c>
      <c r="H1433" s="57" t="str">
        <f>IFERROR(SMALL($G$2:$G$4870,ROWS($G$2:G1433)),"")</f>
        <v/>
      </c>
    </row>
    <row r="1434" spans="1:8" ht="39" thickBot="1" x14ac:dyDescent="0.3">
      <c r="A1434" s="50" t="s">
        <v>308</v>
      </c>
      <c r="B1434" s="46" t="str">
        <f>Table1[[#This Row],[Series]]&amp;Table1[[#This Row],[Competency Name]]</f>
        <v>0854INFLUENCING/NEGOTIATING</v>
      </c>
      <c r="C1434" s="46" t="str">
        <f>IF(RIGHT(Table1[[#This Row],[Occupational Series]],5)="SECCM","SECCM",IF(OR(RIGHT(Table1[[#This Row],[Occupational Series]],1)="A",RIGHT(Table1[[#This Row],[Occupational Series]],1)="B",RIGHT(Table1[[#This Row],[Occupational Series]],1)="C"),"0301",RIGHT(Table1[[#This Row],[Occupational Series]],4)))</f>
        <v>0854</v>
      </c>
      <c r="D1434" s="50" t="s">
        <v>267</v>
      </c>
      <c r="E1434" s="51" t="s">
        <v>268</v>
      </c>
      <c r="F1434" s="57">
        <f>ROWS($F$2:F1434)</f>
        <v>1433</v>
      </c>
      <c r="G1434" s="57" t="str">
        <f>IF(ISNUMBER(SEARCH('Position Build'!$N$6,Table1[[#This Row],[Series]])),Table1[[#This Row],[Helper1]],"")</f>
        <v/>
      </c>
      <c r="H1434" s="57" t="str">
        <f>IFERROR(SMALL($G$2:$G$4870,ROWS($G$2:G1434)),"")</f>
        <v/>
      </c>
    </row>
    <row r="1435" spans="1:8" ht="15.75" customHeight="1" thickBot="1" x14ac:dyDescent="0.3">
      <c r="A1435" s="45" t="s">
        <v>308</v>
      </c>
      <c r="B1435" s="46" t="str">
        <f>Table1[[#This Row],[Series]]&amp;Table1[[#This Row],[Competency Name]]</f>
        <v>0854PROJECT MANAGEMENT</v>
      </c>
      <c r="C1435" s="46" t="str">
        <f>IF(RIGHT(Table1[[#This Row],[Occupational Series]],5)="SECCM","SECCM",IF(OR(RIGHT(Table1[[#This Row],[Occupational Series]],1)="A",RIGHT(Table1[[#This Row],[Occupational Series]],1)="B",RIGHT(Table1[[#This Row],[Occupational Series]],1)="C"),"0301",RIGHT(Table1[[#This Row],[Occupational Series]],4)))</f>
        <v>0854</v>
      </c>
      <c r="D1435" s="45" t="s">
        <v>381</v>
      </c>
      <c r="E1435" s="45" t="s">
        <v>382</v>
      </c>
      <c r="F1435" s="57">
        <f>ROWS($F$2:F1435)</f>
        <v>1434</v>
      </c>
      <c r="G1435" s="57" t="str">
        <f>IF(ISNUMBER(SEARCH('Position Build'!$N$6,Table1[[#This Row],[Series]])),Table1[[#This Row],[Helper1]],"")</f>
        <v/>
      </c>
      <c r="H1435" s="57" t="str">
        <f>IFERROR(SMALL($G$2:$G$4870,ROWS($G$2:G1435)),"")</f>
        <v/>
      </c>
    </row>
    <row r="1436" spans="1:8" ht="26.25" thickBot="1" x14ac:dyDescent="0.3">
      <c r="A1436" s="50" t="s">
        <v>308</v>
      </c>
      <c r="B1436" s="46" t="str">
        <f>Table1[[#This Row],[Series]]&amp;Table1[[#This Row],[Competency Name]]</f>
        <v>0854PERFORMANCE MANAGEMENT</v>
      </c>
      <c r="C1436" s="46" t="str">
        <f>IF(RIGHT(Table1[[#This Row],[Occupational Series]],5)="SECCM","SECCM",IF(OR(RIGHT(Table1[[#This Row],[Occupational Series]],1)="A",RIGHT(Table1[[#This Row],[Occupational Series]],1)="B",RIGHT(Table1[[#This Row],[Occupational Series]],1)="C"),"0301",RIGHT(Table1[[#This Row],[Occupational Series]],4)))</f>
        <v>0854</v>
      </c>
      <c r="D1436" s="50" t="s">
        <v>436</v>
      </c>
      <c r="E1436" s="51" t="s">
        <v>437</v>
      </c>
      <c r="F1436" s="57">
        <f>ROWS($F$2:F1436)</f>
        <v>1435</v>
      </c>
      <c r="G1436" s="57" t="str">
        <f>IF(ISNUMBER(SEARCH('Position Build'!$N$6,Table1[[#This Row],[Series]])),Table1[[#This Row],[Helper1]],"")</f>
        <v/>
      </c>
      <c r="H1436" s="57" t="str">
        <f>IFERROR(SMALL($G$2:$G$4870,ROWS($G$2:G1436)),"")</f>
        <v/>
      </c>
    </row>
    <row r="1437" spans="1:8" ht="15.75" customHeight="1" thickBot="1" x14ac:dyDescent="0.3">
      <c r="A1437" s="50" t="s">
        <v>308</v>
      </c>
      <c r="B1437" s="46" t="str">
        <f>Table1[[#This Row],[Series]]&amp;Table1[[#This Row],[Competency Name]]</f>
        <v>0854FINANCIAL MANAGEMENT</v>
      </c>
      <c r="C1437" s="46" t="str">
        <f>IF(RIGHT(Table1[[#This Row],[Occupational Series]],5)="SECCM","SECCM",IF(OR(RIGHT(Table1[[#This Row],[Occupational Series]],1)="A",RIGHT(Table1[[#This Row],[Occupational Series]],1)="B",RIGHT(Table1[[#This Row],[Occupational Series]],1)="C"),"0301",RIGHT(Table1[[#This Row],[Occupational Series]],4)))</f>
        <v>0854</v>
      </c>
      <c r="D1437" s="50" t="s">
        <v>438</v>
      </c>
      <c r="E1437" s="51" t="s">
        <v>439</v>
      </c>
      <c r="F1437" s="57">
        <f>ROWS($F$2:F1437)</f>
        <v>1436</v>
      </c>
      <c r="G1437" s="57" t="str">
        <f>IF(ISNUMBER(SEARCH('Position Build'!$N$6,Table1[[#This Row],[Series]])),Table1[[#This Row],[Helper1]],"")</f>
        <v/>
      </c>
      <c r="H1437" s="57" t="str">
        <f>IFERROR(SMALL($G$2:$G$4870,ROWS($G$2:G1437)),"")</f>
        <v/>
      </c>
    </row>
    <row r="1438" spans="1:8" ht="15.75" thickBot="1" x14ac:dyDescent="0.3">
      <c r="A1438" s="45" t="s">
        <v>308</v>
      </c>
      <c r="B1438" s="46" t="str">
        <f>Table1[[#This Row],[Series]]&amp;Table1[[#This Row],[Competency Name]]</f>
        <v>0854PARTNERING</v>
      </c>
      <c r="C1438" s="46" t="str">
        <f>IF(RIGHT(Table1[[#This Row],[Occupational Series]],5)="SECCM","SECCM",IF(OR(RIGHT(Table1[[#This Row],[Occupational Series]],1)="A",RIGHT(Table1[[#This Row],[Occupational Series]],1)="B",RIGHT(Table1[[#This Row],[Occupational Series]],1)="C"),"0301",RIGHT(Table1[[#This Row],[Occupational Series]],4)))</f>
        <v>0854</v>
      </c>
      <c r="D1438" s="45" t="s">
        <v>491</v>
      </c>
      <c r="E1438" s="45" t="s">
        <v>492</v>
      </c>
      <c r="F1438" s="57">
        <f>ROWS($F$2:F1438)</f>
        <v>1437</v>
      </c>
      <c r="G1438" s="57" t="str">
        <f>IF(ISNUMBER(SEARCH('Position Build'!$N$6,Table1[[#This Row],[Series]])),Table1[[#This Row],[Helper1]],"")</f>
        <v/>
      </c>
      <c r="H1438" s="57" t="str">
        <f>IFERROR(SMALL($G$2:$G$4870,ROWS($G$2:G1438)),"")</f>
        <v/>
      </c>
    </row>
    <row r="1439" spans="1:8" ht="15.75" customHeight="1" thickBot="1" x14ac:dyDescent="0.3">
      <c r="A1439" s="50" t="s">
        <v>308</v>
      </c>
      <c r="B1439" s="46" t="str">
        <f>Table1[[#This Row],[Series]]&amp;Table1[[#This Row],[Competency Name]]</f>
        <v>0854WRITTEN COMMUNICATION</v>
      </c>
      <c r="C1439" s="46" t="str">
        <f>IF(RIGHT(Table1[[#This Row],[Occupational Series]],5)="SECCM","SECCM",IF(OR(RIGHT(Table1[[#This Row],[Occupational Series]],1)="A",RIGHT(Table1[[#This Row],[Occupational Series]],1)="B",RIGHT(Table1[[#This Row],[Occupational Series]],1)="C"),"0301",RIGHT(Table1[[#This Row],[Occupational Series]],4)))</f>
        <v>0854</v>
      </c>
      <c r="D1439" s="50" t="s">
        <v>507</v>
      </c>
      <c r="E1439" s="51" t="s">
        <v>508</v>
      </c>
      <c r="F1439" s="57">
        <f>ROWS($F$2:F1439)</f>
        <v>1438</v>
      </c>
      <c r="G1439" s="57" t="str">
        <f>IF(ISNUMBER(SEARCH('Position Build'!$N$6,Table1[[#This Row],[Series]])),Table1[[#This Row],[Helper1]],"")</f>
        <v/>
      </c>
      <c r="H1439" s="57" t="str">
        <f>IFERROR(SMALL($G$2:$G$4870,ROWS($G$2:G1439)),"")</f>
        <v/>
      </c>
    </row>
    <row r="1440" spans="1:8" ht="39" thickBot="1" x14ac:dyDescent="0.3">
      <c r="A1440" s="50" t="s">
        <v>308</v>
      </c>
      <c r="B1440" s="46" t="str">
        <f>Table1[[#This Row],[Series]]&amp;Table1[[#This Row],[Competency Name]]</f>
        <v>0854ORAL COMMUNICATION</v>
      </c>
      <c r="C1440" s="46" t="str">
        <f>IF(RIGHT(Table1[[#This Row],[Occupational Series]],5)="SECCM","SECCM",IF(OR(RIGHT(Table1[[#This Row],[Occupational Series]],1)="A",RIGHT(Table1[[#This Row],[Occupational Series]],1)="B",RIGHT(Table1[[#This Row],[Occupational Series]],1)="C"),"0301",RIGHT(Table1[[#This Row],[Occupational Series]],4)))</f>
        <v>0854</v>
      </c>
      <c r="D1440" s="50" t="s">
        <v>537</v>
      </c>
      <c r="E1440" s="51" t="s">
        <v>538</v>
      </c>
      <c r="F1440" s="57">
        <f>ROWS($F$2:F1440)</f>
        <v>1439</v>
      </c>
      <c r="G1440" s="57" t="str">
        <f>IF(ISNUMBER(SEARCH('Position Build'!$N$6,Table1[[#This Row],[Series]])),Table1[[#This Row],[Helper1]],"")</f>
        <v/>
      </c>
      <c r="H1440" s="57" t="str">
        <f>IFERROR(SMALL($G$2:$G$4870,ROWS($G$2:G1440)),"")</f>
        <v/>
      </c>
    </row>
    <row r="1441" spans="1:8" ht="15.75" customHeight="1" thickBot="1" x14ac:dyDescent="0.3">
      <c r="A1441" s="50" t="s">
        <v>308</v>
      </c>
      <c r="B1441" s="46" t="str">
        <f>Table1[[#This Row],[Series]]&amp;Table1[[#This Row],[Competency Name]]</f>
        <v>0854RESOURCE MANAGEMENT</v>
      </c>
      <c r="C1441" s="46" t="str">
        <f>IF(RIGHT(Table1[[#This Row],[Occupational Series]],5)="SECCM","SECCM",IF(OR(RIGHT(Table1[[#This Row],[Occupational Series]],1)="A",RIGHT(Table1[[#This Row],[Occupational Series]],1)="B",RIGHT(Table1[[#This Row],[Occupational Series]],1)="C"),"0301",RIGHT(Table1[[#This Row],[Occupational Series]],4)))</f>
        <v>0854</v>
      </c>
      <c r="D1441" s="50" t="s">
        <v>573</v>
      </c>
      <c r="E1441" s="51" t="s">
        <v>574</v>
      </c>
      <c r="F1441" s="57">
        <f>ROWS($F$2:F1441)</f>
        <v>1440</v>
      </c>
      <c r="G1441" s="57" t="str">
        <f>IF(ISNUMBER(SEARCH('Position Build'!$N$6,Table1[[#This Row],[Series]])),Table1[[#This Row],[Helper1]],"")</f>
        <v/>
      </c>
      <c r="H1441" s="57" t="str">
        <f>IFERROR(SMALL($G$2:$G$4870,ROWS($G$2:G1441)),"")</f>
        <v/>
      </c>
    </row>
    <row r="1442" spans="1:8" ht="64.5" thickBot="1" x14ac:dyDescent="0.3">
      <c r="A1442" s="50" t="s">
        <v>308</v>
      </c>
      <c r="B1442" s="46" t="str">
        <f>Table1[[#This Row],[Series]]&amp;Table1[[#This Row],[Competency Name]]</f>
        <v>0854ACCOUNTABILITY</v>
      </c>
      <c r="C1442" s="46" t="str">
        <f>IF(RIGHT(Table1[[#This Row],[Occupational Series]],5)="SECCM","SECCM",IF(OR(RIGHT(Table1[[#This Row],[Occupational Series]],1)="A",RIGHT(Table1[[#This Row],[Occupational Series]],1)="B",RIGHT(Table1[[#This Row],[Occupational Series]],1)="C"),"0301",RIGHT(Table1[[#This Row],[Occupational Series]],4)))</f>
        <v>0854</v>
      </c>
      <c r="D1442" s="50" t="s">
        <v>579</v>
      </c>
      <c r="E1442" s="51" t="s">
        <v>580</v>
      </c>
      <c r="F1442" s="57">
        <f>ROWS($F$2:F1442)</f>
        <v>1441</v>
      </c>
      <c r="G1442" s="57" t="str">
        <f>IF(ISNUMBER(SEARCH('Position Build'!$N$6,Table1[[#This Row],[Series]])),Table1[[#This Row],[Helper1]],"")</f>
        <v/>
      </c>
      <c r="H1442" s="57" t="str">
        <f>IFERROR(SMALL($G$2:$G$4870,ROWS($G$2:G1442)),"")</f>
        <v/>
      </c>
    </row>
    <row r="1443" spans="1:8" ht="15.75" customHeight="1" thickBot="1" x14ac:dyDescent="0.3">
      <c r="A1443" s="50" t="s">
        <v>308</v>
      </c>
      <c r="B1443" s="46" t="str">
        <f>Table1[[#This Row],[Series]]&amp;Table1[[#This Row],[Competency Name]]</f>
        <v>0854DEVELOPING OTHERS</v>
      </c>
      <c r="C1443" s="46" t="str">
        <f>IF(RIGHT(Table1[[#This Row],[Occupational Series]],5)="SECCM","SECCM",IF(OR(RIGHT(Table1[[#This Row],[Occupational Series]],1)="A",RIGHT(Table1[[#This Row],[Occupational Series]],1)="B",RIGHT(Table1[[#This Row],[Occupational Series]],1)="C"),"0301",RIGHT(Table1[[#This Row],[Occupational Series]],4)))</f>
        <v>0854</v>
      </c>
      <c r="D1443" s="50" t="s">
        <v>585</v>
      </c>
      <c r="E1443" s="51" t="s">
        <v>586</v>
      </c>
      <c r="F1443" s="57">
        <f>ROWS($F$2:F1443)</f>
        <v>1442</v>
      </c>
      <c r="G1443" s="57" t="str">
        <f>IF(ISNUMBER(SEARCH('Position Build'!$N$6,Table1[[#This Row],[Series]])),Table1[[#This Row],[Helper1]],"")</f>
        <v/>
      </c>
      <c r="H1443" s="57" t="str">
        <f>IFERROR(SMALL($G$2:$G$4870,ROWS($G$2:G1443)),"")</f>
        <v/>
      </c>
    </row>
    <row r="1444" spans="1:8" ht="39" thickBot="1" x14ac:dyDescent="0.3">
      <c r="A1444" s="50" t="s">
        <v>308</v>
      </c>
      <c r="B1444" s="46" t="str">
        <f>Table1[[#This Row],[Series]]&amp;Table1[[#This Row],[Competency Name]]</f>
        <v>0854MANAGING HUMAN RESOURCES</v>
      </c>
      <c r="C1444" s="46" t="str">
        <f>IF(RIGHT(Table1[[#This Row],[Occupational Series]],5)="SECCM","SECCM",IF(OR(RIGHT(Table1[[#This Row],[Occupational Series]],1)="A",RIGHT(Table1[[#This Row],[Occupational Series]],1)="B",RIGHT(Table1[[#This Row],[Occupational Series]],1)="C"),"0301",RIGHT(Table1[[#This Row],[Occupational Series]],4)))</f>
        <v>0854</v>
      </c>
      <c r="D1444" s="50" t="s">
        <v>590</v>
      </c>
      <c r="E1444" s="51" t="s">
        <v>591</v>
      </c>
      <c r="F1444" s="57">
        <f>ROWS($F$2:F1444)</f>
        <v>1443</v>
      </c>
      <c r="G1444" s="57" t="str">
        <f>IF(ISNUMBER(SEARCH('Position Build'!$N$6,Table1[[#This Row],[Series]])),Table1[[#This Row],[Helper1]],"")</f>
        <v/>
      </c>
      <c r="H1444" s="57" t="str">
        <f>IFERROR(SMALL($G$2:$G$4870,ROWS($G$2:G1444)),"")</f>
        <v/>
      </c>
    </row>
    <row r="1445" spans="1:8" ht="15.75" customHeight="1" thickBot="1" x14ac:dyDescent="0.3">
      <c r="A1445" s="50" t="s">
        <v>308</v>
      </c>
      <c r="B1445" s="46" t="str">
        <f>Table1[[#This Row],[Series]]&amp;Table1[[#This Row],[Competency Name]]</f>
        <v>0854PROBLEM SOLVING</v>
      </c>
      <c r="C1445" s="46" t="str">
        <f>IF(RIGHT(Table1[[#This Row],[Occupational Series]],5)="SECCM","SECCM",IF(OR(RIGHT(Table1[[#This Row],[Occupational Series]],1)="A",RIGHT(Table1[[#This Row],[Occupational Series]],1)="B",RIGHT(Table1[[#This Row],[Occupational Series]],1)="C"),"0301",RIGHT(Table1[[#This Row],[Occupational Series]],4)))</f>
        <v>0854</v>
      </c>
      <c r="D1445" s="50" t="s">
        <v>596</v>
      </c>
      <c r="E1445" s="51" t="s">
        <v>597</v>
      </c>
      <c r="F1445" s="57">
        <f>ROWS($F$2:F1445)</f>
        <v>1444</v>
      </c>
      <c r="G1445" s="57" t="str">
        <f>IF(ISNUMBER(SEARCH('Position Build'!$N$6,Table1[[#This Row],[Series]])),Table1[[#This Row],[Helper1]],"")</f>
        <v/>
      </c>
      <c r="H1445" s="57" t="str">
        <f>IFERROR(SMALL($G$2:$G$4870,ROWS($G$2:G1445)),"")</f>
        <v/>
      </c>
    </row>
    <row r="1446" spans="1:8" ht="26.25" thickBot="1" x14ac:dyDescent="0.3">
      <c r="A1446" s="50" t="s">
        <v>308</v>
      </c>
      <c r="B1446" s="46" t="str">
        <f>Table1[[#This Row],[Series]]&amp;Table1[[#This Row],[Competency Name]]</f>
        <v>0854QUALITY ASSURANCE</v>
      </c>
      <c r="C1446" s="46" t="str">
        <f>IF(RIGHT(Table1[[#This Row],[Occupational Series]],5)="SECCM","SECCM",IF(OR(RIGHT(Table1[[#This Row],[Occupational Series]],1)="A",RIGHT(Table1[[#This Row],[Occupational Series]],1)="B",RIGHT(Table1[[#This Row],[Occupational Series]],1)="C"),"0301",RIGHT(Table1[[#This Row],[Occupational Series]],4)))</f>
        <v>0854</v>
      </c>
      <c r="D1446" s="50" t="s">
        <v>600</v>
      </c>
      <c r="E1446" s="51" t="s">
        <v>601</v>
      </c>
      <c r="F1446" s="57">
        <f>ROWS($F$2:F1446)</f>
        <v>1445</v>
      </c>
      <c r="G1446" s="57" t="str">
        <f>IF(ISNUMBER(SEARCH('Position Build'!$N$6,Table1[[#This Row],[Series]])),Table1[[#This Row],[Helper1]],"")</f>
        <v/>
      </c>
      <c r="H1446" s="57" t="str">
        <f>IFERROR(SMALL($G$2:$G$4870,ROWS($G$2:G1446)),"")</f>
        <v/>
      </c>
    </row>
    <row r="1447" spans="1:8" ht="15.75" customHeight="1" thickBot="1" x14ac:dyDescent="0.3">
      <c r="A1447" s="45" t="s">
        <v>308</v>
      </c>
      <c r="B1447" s="46" t="str">
        <f>Table1[[#This Row],[Series]]&amp;Table1[[#This Row],[Competency Name]]</f>
        <v>0854RISK MANAGEMENT</v>
      </c>
      <c r="C1447" s="46" t="str">
        <f>IF(RIGHT(Table1[[#This Row],[Occupational Series]],5)="SECCM","SECCM",IF(OR(RIGHT(Table1[[#This Row],[Occupational Series]],1)="A",RIGHT(Table1[[#This Row],[Occupational Series]],1)="B",RIGHT(Table1[[#This Row],[Occupational Series]],1)="C"),"0301",RIGHT(Table1[[#This Row],[Occupational Series]],4)))</f>
        <v>0854</v>
      </c>
      <c r="D1447" s="45" t="s">
        <v>638</v>
      </c>
      <c r="E1447" s="45" t="s">
        <v>639</v>
      </c>
      <c r="F1447" s="57">
        <f>ROWS($F$2:F1447)</f>
        <v>1446</v>
      </c>
      <c r="G1447" s="57" t="str">
        <f>IF(ISNUMBER(SEARCH('Position Build'!$N$6,Table1[[#This Row],[Series]])),Table1[[#This Row],[Helper1]],"")</f>
        <v/>
      </c>
      <c r="H1447" s="57" t="str">
        <f>IFERROR(SMALL($G$2:$G$4870,ROWS($G$2:G1447)),"")</f>
        <v/>
      </c>
    </row>
    <row r="1448" spans="1:8" ht="39" thickBot="1" x14ac:dyDescent="0.3">
      <c r="A1448" s="50" t="s">
        <v>308</v>
      </c>
      <c r="B1448" s="46" t="str">
        <f>Table1[[#This Row],[Series]]&amp;Table1[[#This Row],[Competency Name]]</f>
        <v>0854MODELING AND SIMULATION</v>
      </c>
      <c r="C1448" s="46" t="str">
        <f>IF(RIGHT(Table1[[#This Row],[Occupational Series]],5)="SECCM","SECCM",IF(OR(RIGHT(Table1[[#This Row],[Occupational Series]],1)="A",RIGHT(Table1[[#This Row],[Occupational Series]],1)="B",RIGHT(Table1[[#This Row],[Occupational Series]],1)="C"),"0301",RIGHT(Table1[[#This Row],[Occupational Series]],4)))</f>
        <v>0854</v>
      </c>
      <c r="D1448" s="50" t="s">
        <v>783</v>
      </c>
      <c r="E1448" s="51" t="s">
        <v>784</v>
      </c>
      <c r="F1448" s="57">
        <f>ROWS($F$2:F1448)</f>
        <v>1447</v>
      </c>
      <c r="G1448" s="57" t="str">
        <f>IF(ISNUMBER(SEARCH('Position Build'!$N$6,Table1[[#This Row],[Series]])),Table1[[#This Row],[Helper1]],"")</f>
        <v/>
      </c>
      <c r="H1448" s="57" t="str">
        <f>IFERROR(SMALL($G$2:$G$4870,ROWS($G$2:G1448)),"")</f>
        <v/>
      </c>
    </row>
    <row r="1449" spans="1:8" ht="15.75" customHeight="1" thickBot="1" x14ac:dyDescent="0.3">
      <c r="A1449" s="50" t="s">
        <v>308</v>
      </c>
      <c r="B1449" s="46" t="str">
        <f>Table1[[#This Row],[Series]]&amp;Table1[[#This Row],[Competency Name]]</f>
        <v>0854REQUIREMENTS ANALYSIS</v>
      </c>
      <c r="C1449" s="46" t="str">
        <f>IF(RIGHT(Table1[[#This Row],[Occupational Series]],5)="SECCM","SECCM",IF(OR(RIGHT(Table1[[#This Row],[Occupational Series]],1)="A",RIGHT(Table1[[#This Row],[Occupational Series]],1)="B",RIGHT(Table1[[#This Row],[Occupational Series]],1)="C"),"0301",RIGHT(Table1[[#This Row],[Occupational Series]],4)))</f>
        <v>0854</v>
      </c>
      <c r="D1449" s="50" t="s">
        <v>838</v>
      </c>
      <c r="E1449" s="51" t="s">
        <v>839</v>
      </c>
      <c r="F1449" s="57">
        <f>ROWS($F$2:F1449)</f>
        <v>1448</v>
      </c>
      <c r="G1449" s="57" t="str">
        <f>IF(ISNUMBER(SEARCH('Position Build'!$N$6,Table1[[#This Row],[Series]])),Table1[[#This Row],[Helper1]],"")</f>
        <v/>
      </c>
      <c r="H1449" s="57" t="str">
        <f>IFERROR(SMALL($G$2:$G$4870,ROWS($G$2:G1449)),"")</f>
        <v/>
      </c>
    </row>
    <row r="1450" spans="1:8" ht="26.25" thickBot="1" x14ac:dyDescent="0.3">
      <c r="A1450" s="50" t="s">
        <v>308</v>
      </c>
      <c r="B1450" s="46" t="str">
        <f>Table1[[#This Row],[Series]]&amp;Table1[[#This Row],[Competency Name]]</f>
        <v>0854SYSTEMS TESTING AND EVALUATION</v>
      </c>
      <c r="C1450" s="46" t="str">
        <f>IF(RIGHT(Table1[[#This Row],[Occupational Series]],5)="SECCM","SECCM",IF(OR(RIGHT(Table1[[#This Row],[Occupational Series]],1)="A",RIGHT(Table1[[#This Row],[Occupational Series]],1)="B",RIGHT(Table1[[#This Row],[Occupational Series]],1)="C"),"0301",RIGHT(Table1[[#This Row],[Occupational Series]],4)))</f>
        <v>0854</v>
      </c>
      <c r="D1450" s="50" t="s">
        <v>850</v>
      </c>
      <c r="E1450" s="51" t="s">
        <v>851</v>
      </c>
      <c r="F1450" s="57">
        <f>ROWS($F$2:F1450)</f>
        <v>1449</v>
      </c>
      <c r="G1450" s="57" t="str">
        <f>IF(ISNUMBER(SEARCH('Position Build'!$N$6,Table1[[#This Row],[Series]])),Table1[[#This Row],[Helper1]],"")</f>
        <v/>
      </c>
      <c r="H1450" s="57" t="str">
        <f>IFERROR(SMALL($G$2:$G$4870,ROWS($G$2:G1450)),"")</f>
        <v/>
      </c>
    </row>
    <row r="1451" spans="1:8" ht="15.75" customHeight="1" thickBot="1" x14ac:dyDescent="0.3">
      <c r="A1451" s="50" t="s">
        <v>308</v>
      </c>
      <c r="B1451" s="46" t="str">
        <f>Table1[[#This Row],[Series]]&amp;Table1[[#This Row],[Competency Name]]</f>
        <v>0854RESEARCH AND DEVELOPMENT</v>
      </c>
      <c r="C1451" s="46" t="str">
        <f>IF(RIGHT(Table1[[#This Row],[Occupational Series]],5)="SECCM","SECCM",IF(OR(RIGHT(Table1[[#This Row],[Occupational Series]],1)="A",RIGHT(Table1[[#This Row],[Occupational Series]],1)="B",RIGHT(Table1[[#This Row],[Occupational Series]],1)="C"),"0301",RIGHT(Table1[[#This Row],[Occupational Series]],4)))</f>
        <v>0854</v>
      </c>
      <c r="D1451" s="50" t="s">
        <v>1029</v>
      </c>
      <c r="E1451" s="51" t="s">
        <v>1030</v>
      </c>
      <c r="F1451" s="57">
        <f>ROWS($F$2:F1451)</f>
        <v>1450</v>
      </c>
      <c r="G1451" s="57" t="str">
        <f>IF(ISNUMBER(SEARCH('Position Build'!$N$6,Table1[[#This Row],[Series]])),Table1[[#This Row],[Helper1]],"")</f>
        <v/>
      </c>
      <c r="H1451" s="57" t="str">
        <f>IFERROR(SMALL($G$2:$G$4870,ROWS($G$2:G1451)),"")</f>
        <v/>
      </c>
    </row>
    <row r="1452" spans="1:8" ht="26.25" thickBot="1" x14ac:dyDescent="0.3">
      <c r="A1452" s="50" t="s">
        <v>308</v>
      </c>
      <c r="B1452" s="46" t="str">
        <f>Table1[[#This Row],[Series]]&amp;Table1[[#This Row],[Competency Name]]</f>
        <v>0854DATA MANAGEMENT</v>
      </c>
      <c r="C1452" s="46" t="str">
        <f>IF(RIGHT(Table1[[#This Row],[Occupational Series]],5)="SECCM","SECCM",IF(OR(RIGHT(Table1[[#This Row],[Occupational Series]],1)="A",RIGHT(Table1[[#This Row],[Occupational Series]],1)="B",RIGHT(Table1[[#This Row],[Occupational Series]],1)="C"),"0301",RIGHT(Table1[[#This Row],[Occupational Series]],4)))</f>
        <v>0854</v>
      </c>
      <c r="D1452" s="50" t="s">
        <v>1420</v>
      </c>
      <c r="E1452" s="51" t="s">
        <v>1421</v>
      </c>
      <c r="F1452" s="57">
        <f>ROWS($F$2:F1452)</f>
        <v>1451</v>
      </c>
      <c r="G1452" s="57" t="str">
        <f>IF(ISNUMBER(SEARCH('Position Build'!$N$6,Table1[[#This Row],[Series]])),Table1[[#This Row],[Helper1]],"")</f>
        <v/>
      </c>
      <c r="H1452" s="57" t="str">
        <f>IFERROR(SMALL($G$2:$G$4870,ROWS($G$2:G1452)),"")</f>
        <v/>
      </c>
    </row>
    <row r="1453" spans="1:8" ht="15.75" customHeight="1" thickBot="1" x14ac:dyDescent="0.3">
      <c r="A1453" s="50" t="s">
        <v>308</v>
      </c>
      <c r="B1453" s="46" t="str">
        <f>Table1[[#This Row],[Series]]&amp;Table1[[#This Row],[Competency Name]]</f>
        <v>0854INFORMATION ASSURANCE</v>
      </c>
      <c r="C1453" s="46" t="str">
        <f>IF(RIGHT(Table1[[#This Row],[Occupational Series]],5)="SECCM","SECCM",IF(OR(RIGHT(Table1[[#This Row],[Occupational Series]],1)="A",RIGHT(Table1[[#This Row],[Occupational Series]],1)="B",RIGHT(Table1[[#This Row],[Occupational Series]],1)="C"),"0301",RIGHT(Table1[[#This Row],[Occupational Series]],4)))</f>
        <v>0854</v>
      </c>
      <c r="D1453" s="50" t="s">
        <v>1434</v>
      </c>
      <c r="E1453" s="51" t="s">
        <v>1435</v>
      </c>
      <c r="F1453" s="57">
        <f>ROWS($F$2:F1453)</f>
        <v>1452</v>
      </c>
      <c r="G1453" s="57" t="str">
        <f>IF(ISNUMBER(SEARCH('Position Build'!$N$6,Table1[[#This Row],[Series]])),Table1[[#This Row],[Helper1]],"")</f>
        <v/>
      </c>
      <c r="H1453" s="57" t="str">
        <f>IFERROR(SMALL($G$2:$G$4870,ROWS($G$2:G1453)),"")</f>
        <v/>
      </c>
    </row>
    <row r="1454" spans="1:8" ht="26.25" thickBot="1" x14ac:dyDescent="0.3">
      <c r="A1454" s="50" t="s">
        <v>308</v>
      </c>
      <c r="B1454" s="46" t="str">
        <f>Table1[[#This Row],[Series]]&amp;Table1[[#This Row],[Competency Name]]</f>
        <v>0854CONFIGURATION MANAGEMENT</v>
      </c>
      <c r="C1454" s="46" t="str">
        <f>IF(RIGHT(Table1[[#This Row],[Occupational Series]],5)="SECCM","SECCM",IF(OR(RIGHT(Table1[[#This Row],[Occupational Series]],1)="A",RIGHT(Table1[[#This Row],[Occupational Series]],1)="B",RIGHT(Table1[[#This Row],[Occupational Series]],1)="C"),"0301",RIGHT(Table1[[#This Row],[Occupational Series]],4)))</f>
        <v>0854</v>
      </c>
      <c r="D1454" s="50" t="s">
        <v>773</v>
      </c>
      <c r="E1454" s="51" t="s">
        <v>1438</v>
      </c>
      <c r="F1454" s="57">
        <f>ROWS($F$2:F1454)</f>
        <v>1453</v>
      </c>
      <c r="G1454" s="57" t="str">
        <f>IF(ISNUMBER(SEARCH('Position Build'!$N$6,Table1[[#This Row],[Series]])),Table1[[#This Row],[Helper1]],"")</f>
        <v/>
      </c>
      <c r="H1454" s="57" t="str">
        <f>IFERROR(SMALL($G$2:$G$4870,ROWS($G$2:G1454)),"")</f>
        <v/>
      </c>
    </row>
    <row r="1455" spans="1:8" ht="15.75" customHeight="1" thickBot="1" x14ac:dyDescent="0.3">
      <c r="A1455" s="45" t="s">
        <v>308</v>
      </c>
      <c r="B1455" s="46" t="str">
        <f>Table1[[#This Row],[Series]]&amp;Table1[[#This Row],[Competency Name]]</f>
        <v>0854CONTRACTING AND ACQUISITION</v>
      </c>
      <c r="C1455" s="46" t="str">
        <f>IF(RIGHT(Table1[[#This Row],[Occupational Series]],5)="SECCM","SECCM",IF(OR(RIGHT(Table1[[#This Row],[Occupational Series]],1)="A",RIGHT(Table1[[#This Row],[Occupational Series]],1)="B",RIGHT(Table1[[#This Row],[Occupational Series]],1)="C"),"0301",RIGHT(Table1[[#This Row],[Occupational Series]],4)))</f>
        <v>0854</v>
      </c>
      <c r="D1455" s="45" t="s">
        <v>775</v>
      </c>
      <c r="E1455" s="45" t="s">
        <v>1439</v>
      </c>
      <c r="F1455" s="57">
        <f>ROWS($F$2:F1455)</f>
        <v>1454</v>
      </c>
      <c r="G1455" s="57" t="str">
        <f>IF(ISNUMBER(SEARCH('Position Build'!$N$6,Table1[[#This Row],[Series]])),Table1[[#This Row],[Helper1]],"")</f>
        <v/>
      </c>
      <c r="H1455" s="57" t="str">
        <f>IFERROR(SMALL($G$2:$G$4870,ROWS($G$2:G1455)),"")</f>
        <v/>
      </c>
    </row>
    <row r="1456" spans="1:8" ht="15.75" thickBot="1" x14ac:dyDescent="0.3">
      <c r="A1456" s="45" t="s">
        <v>308</v>
      </c>
      <c r="B1456" s="46" t="str">
        <f>Table1[[#This Row],[Series]]&amp;Table1[[#This Row],[Competency Name]]</f>
        <v>0854SYSTEMS DESIGN AND INTEGRATION</v>
      </c>
      <c r="C1456" s="46" t="str">
        <f>IF(RIGHT(Table1[[#This Row],[Occupational Series]],5)="SECCM","SECCM",IF(OR(RIGHT(Table1[[#This Row],[Occupational Series]],1)="A",RIGHT(Table1[[#This Row],[Occupational Series]],1)="B",RIGHT(Table1[[#This Row],[Occupational Series]],1)="C"),"0301",RIGHT(Table1[[#This Row],[Occupational Series]],4)))</f>
        <v>0854</v>
      </c>
      <c r="D1456" s="45" t="s">
        <v>1440</v>
      </c>
      <c r="E1456" s="45" t="s">
        <v>1441</v>
      </c>
      <c r="F1456" s="57">
        <f>ROWS($F$2:F1456)</f>
        <v>1455</v>
      </c>
      <c r="G1456" s="57" t="str">
        <f>IF(ISNUMBER(SEARCH('Position Build'!$N$6,Table1[[#This Row],[Series]])),Table1[[#This Row],[Helper1]],"")</f>
        <v/>
      </c>
      <c r="H1456" s="57" t="str">
        <f>IFERROR(SMALL($G$2:$G$4870,ROWS($G$2:G1456)),"")</f>
        <v/>
      </c>
    </row>
    <row r="1457" spans="1:8" ht="15.75" customHeight="1" thickBot="1" x14ac:dyDescent="0.3">
      <c r="A1457" s="50" t="s">
        <v>308</v>
      </c>
      <c r="B1457" s="46" t="str">
        <f>Table1[[#This Row],[Series]]&amp;Table1[[#This Row],[Competency Name]]</f>
        <v>0854SYSTEMS OPERATION AND MANAGEMENT</v>
      </c>
      <c r="C1457" s="46" t="str">
        <f>IF(RIGHT(Table1[[#This Row],[Occupational Series]],5)="SECCM","SECCM",IF(OR(RIGHT(Table1[[#This Row],[Occupational Series]],1)="A",RIGHT(Table1[[#This Row],[Occupational Series]],1)="B",RIGHT(Table1[[#This Row],[Occupational Series]],1)="C"),"0301",RIGHT(Table1[[#This Row],[Occupational Series]],4)))</f>
        <v>0854</v>
      </c>
      <c r="D1457" s="50" t="s">
        <v>1442</v>
      </c>
      <c r="E1457" s="51" t="s">
        <v>1443</v>
      </c>
      <c r="F1457" s="57">
        <f>ROWS($F$2:F1457)</f>
        <v>1456</v>
      </c>
      <c r="G1457" s="57" t="str">
        <f>IF(ISNUMBER(SEARCH('Position Build'!$N$6,Table1[[#This Row],[Series]])),Table1[[#This Row],[Helper1]],"")</f>
        <v/>
      </c>
      <c r="H1457" s="57" t="str">
        <f>IFERROR(SMALL($G$2:$G$4870,ROWS($G$2:G1457)),"")</f>
        <v/>
      </c>
    </row>
    <row r="1458" spans="1:8" ht="39" thickBot="1" x14ac:dyDescent="0.3">
      <c r="A1458" s="50" t="s">
        <v>286</v>
      </c>
      <c r="B1458" s="46" t="str">
        <f>Table1[[#This Row],[Series]]&amp;Table1[[#This Row],[Competency Name]]</f>
        <v>0855INFLUENCING/NEGOTIATING</v>
      </c>
      <c r="C1458" s="46" t="str">
        <f>IF(RIGHT(Table1[[#This Row],[Occupational Series]],5)="SECCM","SECCM",IF(OR(RIGHT(Table1[[#This Row],[Occupational Series]],1)="A",RIGHT(Table1[[#This Row],[Occupational Series]],1)="B",RIGHT(Table1[[#This Row],[Occupational Series]],1)="C"),"0301",RIGHT(Table1[[#This Row],[Occupational Series]],4)))</f>
        <v>0855</v>
      </c>
      <c r="D1458" s="50" t="s">
        <v>267</v>
      </c>
      <c r="E1458" s="51" t="s">
        <v>268</v>
      </c>
      <c r="F1458" s="57">
        <f>ROWS($F$2:F1458)</f>
        <v>1457</v>
      </c>
      <c r="G1458" s="57" t="str">
        <f>IF(ISNUMBER(SEARCH('Position Build'!$N$6,Table1[[#This Row],[Series]])),Table1[[#This Row],[Helper1]],"")</f>
        <v/>
      </c>
      <c r="H1458" s="57" t="str">
        <f>IFERROR(SMALL($G$2:$G$4870,ROWS($G$2:G1458)),"")</f>
        <v/>
      </c>
    </row>
    <row r="1459" spans="1:8" ht="15.75" customHeight="1" thickBot="1" x14ac:dyDescent="0.3">
      <c r="A1459" s="50" t="s">
        <v>286</v>
      </c>
      <c r="B1459" s="46" t="str">
        <f>Table1[[#This Row],[Series]]&amp;Table1[[#This Row],[Competency Name]]</f>
        <v>0855FINANCIAL MANAGEMENT</v>
      </c>
      <c r="C1459" s="46" t="str">
        <f>IF(RIGHT(Table1[[#This Row],[Occupational Series]],5)="SECCM","SECCM",IF(OR(RIGHT(Table1[[#This Row],[Occupational Series]],1)="A",RIGHT(Table1[[#This Row],[Occupational Series]],1)="B",RIGHT(Table1[[#This Row],[Occupational Series]],1)="C"),"0301",RIGHT(Table1[[#This Row],[Occupational Series]],4)))</f>
        <v>0855</v>
      </c>
      <c r="D1459" s="50" t="s">
        <v>438</v>
      </c>
      <c r="E1459" s="51" t="s">
        <v>439</v>
      </c>
      <c r="F1459" s="57">
        <f>ROWS($F$2:F1459)</f>
        <v>1458</v>
      </c>
      <c r="G1459" s="57" t="str">
        <f>IF(ISNUMBER(SEARCH('Position Build'!$N$6,Table1[[#This Row],[Series]])),Table1[[#This Row],[Helper1]],"")</f>
        <v/>
      </c>
      <c r="H1459" s="57" t="str">
        <f>IFERROR(SMALL($G$2:$G$4870,ROWS($G$2:G1459)),"")</f>
        <v/>
      </c>
    </row>
    <row r="1460" spans="1:8" ht="15.75" thickBot="1" x14ac:dyDescent="0.3">
      <c r="A1460" s="45" t="s">
        <v>286</v>
      </c>
      <c r="B1460" s="46" t="str">
        <f>Table1[[#This Row],[Series]]&amp;Table1[[#This Row],[Competency Name]]</f>
        <v>0855PARTNERING</v>
      </c>
      <c r="C1460" s="46" t="str">
        <f>IF(RIGHT(Table1[[#This Row],[Occupational Series]],5)="SECCM","SECCM",IF(OR(RIGHT(Table1[[#This Row],[Occupational Series]],1)="A",RIGHT(Table1[[#This Row],[Occupational Series]],1)="B",RIGHT(Table1[[#This Row],[Occupational Series]],1)="C"),"0301",RIGHT(Table1[[#This Row],[Occupational Series]],4)))</f>
        <v>0855</v>
      </c>
      <c r="D1460" s="45" t="s">
        <v>491</v>
      </c>
      <c r="E1460" s="45" t="s">
        <v>492</v>
      </c>
      <c r="F1460" s="57">
        <f>ROWS($F$2:F1460)</f>
        <v>1459</v>
      </c>
      <c r="G1460" s="57" t="str">
        <f>IF(ISNUMBER(SEARCH('Position Build'!$N$6,Table1[[#This Row],[Series]])),Table1[[#This Row],[Helper1]],"")</f>
        <v/>
      </c>
      <c r="H1460" s="57" t="str">
        <f>IFERROR(SMALL($G$2:$G$4870,ROWS($G$2:G1460)),"")</f>
        <v/>
      </c>
    </row>
    <row r="1461" spans="1:8" ht="15.75" customHeight="1" thickBot="1" x14ac:dyDescent="0.3">
      <c r="A1461" s="50" t="s">
        <v>286</v>
      </c>
      <c r="B1461" s="46" t="str">
        <f>Table1[[#This Row],[Series]]&amp;Table1[[#This Row],[Competency Name]]</f>
        <v>0855WRITTEN COMMUNICATION</v>
      </c>
      <c r="C1461" s="46" t="str">
        <f>IF(RIGHT(Table1[[#This Row],[Occupational Series]],5)="SECCM","SECCM",IF(OR(RIGHT(Table1[[#This Row],[Occupational Series]],1)="A",RIGHT(Table1[[#This Row],[Occupational Series]],1)="B",RIGHT(Table1[[#This Row],[Occupational Series]],1)="C"),"0301",RIGHT(Table1[[#This Row],[Occupational Series]],4)))</f>
        <v>0855</v>
      </c>
      <c r="D1461" s="50" t="s">
        <v>507</v>
      </c>
      <c r="E1461" s="51" t="s">
        <v>508</v>
      </c>
      <c r="F1461" s="57">
        <f>ROWS($F$2:F1461)</f>
        <v>1460</v>
      </c>
      <c r="G1461" s="57" t="str">
        <f>IF(ISNUMBER(SEARCH('Position Build'!$N$6,Table1[[#This Row],[Series]])),Table1[[#This Row],[Helper1]],"")</f>
        <v/>
      </c>
      <c r="H1461" s="57" t="str">
        <f>IFERROR(SMALL($G$2:$G$4870,ROWS($G$2:G1461)),"")</f>
        <v/>
      </c>
    </row>
    <row r="1462" spans="1:8" ht="39" thickBot="1" x14ac:dyDescent="0.3">
      <c r="A1462" s="50" t="s">
        <v>286</v>
      </c>
      <c r="B1462" s="46" t="str">
        <f>Table1[[#This Row],[Series]]&amp;Table1[[#This Row],[Competency Name]]</f>
        <v>0855ORAL COMMUNICATION</v>
      </c>
      <c r="C1462" s="46" t="str">
        <f>IF(RIGHT(Table1[[#This Row],[Occupational Series]],5)="SECCM","SECCM",IF(OR(RIGHT(Table1[[#This Row],[Occupational Series]],1)="A",RIGHT(Table1[[#This Row],[Occupational Series]],1)="B",RIGHT(Table1[[#This Row],[Occupational Series]],1)="C"),"0301",RIGHT(Table1[[#This Row],[Occupational Series]],4)))</f>
        <v>0855</v>
      </c>
      <c r="D1462" s="50" t="s">
        <v>537</v>
      </c>
      <c r="E1462" s="51" t="s">
        <v>538</v>
      </c>
      <c r="F1462" s="57">
        <f>ROWS($F$2:F1462)</f>
        <v>1461</v>
      </c>
      <c r="G1462" s="57" t="str">
        <f>IF(ISNUMBER(SEARCH('Position Build'!$N$6,Table1[[#This Row],[Series]])),Table1[[#This Row],[Helper1]],"")</f>
        <v/>
      </c>
      <c r="H1462" s="57" t="str">
        <f>IFERROR(SMALL($G$2:$G$4870,ROWS($G$2:G1462)),"")</f>
        <v/>
      </c>
    </row>
    <row r="1463" spans="1:8" ht="15.75" customHeight="1" thickBot="1" x14ac:dyDescent="0.3">
      <c r="A1463" s="50" t="s">
        <v>286</v>
      </c>
      <c r="B1463" s="46" t="str">
        <f>Table1[[#This Row],[Series]]&amp;Table1[[#This Row],[Competency Name]]</f>
        <v>0855RESOURCE MANAGEMENT</v>
      </c>
      <c r="C1463" s="46" t="str">
        <f>IF(RIGHT(Table1[[#This Row],[Occupational Series]],5)="SECCM","SECCM",IF(OR(RIGHT(Table1[[#This Row],[Occupational Series]],1)="A",RIGHT(Table1[[#This Row],[Occupational Series]],1)="B",RIGHT(Table1[[#This Row],[Occupational Series]],1)="C"),"0301",RIGHT(Table1[[#This Row],[Occupational Series]],4)))</f>
        <v>0855</v>
      </c>
      <c r="D1463" s="50" t="s">
        <v>573</v>
      </c>
      <c r="E1463" s="51" t="s">
        <v>574</v>
      </c>
      <c r="F1463" s="57">
        <f>ROWS($F$2:F1463)</f>
        <v>1462</v>
      </c>
      <c r="G1463" s="57" t="str">
        <f>IF(ISNUMBER(SEARCH('Position Build'!$N$6,Table1[[#This Row],[Series]])),Table1[[#This Row],[Helper1]],"")</f>
        <v/>
      </c>
      <c r="H1463" s="57" t="str">
        <f>IFERROR(SMALL($G$2:$G$4870,ROWS($G$2:G1463)),"")</f>
        <v/>
      </c>
    </row>
    <row r="1464" spans="1:8" ht="64.5" thickBot="1" x14ac:dyDescent="0.3">
      <c r="A1464" s="50" t="s">
        <v>286</v>
      </c>
      <c r="B1464" s="46" t="str">
        <f>Table1[[#This Row],[Series]]&amp;Table1[[#This Row],[Competency Name]]</f>
        <v>0855ACCOUNTABILITY</v>
      </c>
      <c r="C1464" s="46" t="str">
        <f>IF(RIGHT(Table1[[#This Row],[Occupational Series]],5)="SECCM","SECCM",IF(OR(RIGHT(Table1[[#This Row],[Occupational Series]],1)="A",RIGHT(Table1[[#This Row],[Occupational Series]],1)="B",RIGHT(Table1[[#This Row],[Occupational Series]],1)="C"),"0301",RIGHT(Table1[[#This Row],[Occupational Series]],4)))</f>
        <v>0855</v>
      </c>
      <c r="D1464" s="50" t="s">
        <v>579</v>
      </c>
      <c r="E1464" s="51" t="s">
        <v>580</v>
      </c>
      <c r="F1464" s="57">
        <f>ROWS($F$2:F1464)</f>
        <v>1463</v>
      </c>
      <c r="G1464" s="57" t="str">
        <f>IF(ISNUMBER(SEARCH('Position Build'!$N$6,Table1[[#This Row],[Series]])),Table1[[#This Row],[Helper1]],"")</f>
        <v/>
      </c>
      <c r="H1464" s="57" t="str">
        <f>IFERROR(SMALL($G$2:$G$4870,ROWS($G$2:G1464)),"")</f>
        <v/>
      </c>
    </row>
    <row r="1465" spans="1:8" ht="15.75" customHeight="1" thickBot="1" x14ac:dyDescent="0.3">
      <c r="A1465" s="50" t="s">
        <v>286</v>
      </c>
      <c r="B1465" s="46" t="str">
        <f>Table1[[#This Row],[Series]]&amp;Table1[[#This Row],[Competency Name]]</f>
        <v>0855DEVELOPING OTHERS</v>
      </c>
      <c r="C1465" s="46" t="str">
        <f>IF(RIGHT(Table1[[#This Row],[Occupational Series]],5)="SECCM","SECCM",IF(OR(RIGHT(Table1[[#This Row],[Occupational Series]],1)="A",RIGHT(Table1[[#This Row],[Occupational Series]],1)="B",RIGHT(Table1[[#This Row],[Occupational Series]],1)="C"),"0301",RIGHT(Table1[[#This Row],[Occupational Series]],4)))</f>
        <v>0855</v>
      </c>
      <c r="D1465" s="50" t="s">
        <v>585</v>
      </c>
      <c r="E1465" s="51" t="s">
        <v>586</v>
      </c>
      <c r="F1465" s="57">
        <f>ROWS($F$2:F1465)</f>
        <v>1464</v>
      </c>
      <c r="G1465" s="57" t="str">
        <f>IF(ISNUMBER(SEARCH('Position Build'!$N$6,Table1[[#This Row],[Series]])),Table1[[#This Row],[Helper1]],"")</f>
        <v/>
      </c>
      <c r="H1465" s="57" t="str">
        <f>IFERROR(SMALL($G$2:$G$4870,ROWS($G$2:G1465)),"")</f>
        <v/>
      </c>
    </row>
    <row r="1466" spans="1:8" ht="39" thickBot="1" x14ac:dyDescent="0.3">
      <c r="A1466" s="50" t="s">
        <v>286</v>
      </c>
      <c r="B1466" s="46" t="str">
        <f>Table1[[#This Row],[Series]]&amp;Table1[[#This Row],[Competency Name]]</f>
        <v>0855MANAGING HUMAN RESOURCES</v>
      </c>
      <c r="C1466" s="46" t="str">
        <f>IF(RIGHT(Table1[[#This Row],[Occupational Series]],5)="SECCM","SECCM",IF(OR(RIGHT(Table1[[#This Row],[Occupational Series]],1)="A",RIGHT(Table1[[#This Row],[Occupational Series]],1)="B",RIGHT(Table1[[#This Row],[Occupational Series]],1)="C"),"0301",RIGHT(Table1[[#This Row],[Occupational Series]],4)))</f>
        <v>0855</v>
      </c>
      <c r="D1466" s="50" t="s">
        <v>590</v>
      </c>
      <c r="E1466" s="51" t="s">
        <v>591</v>
      </c>
      <c r="F1466" s="57">
        <f>ROWS($F$2:F1466)</f>
        <v>1465</v>
      </c>
      <c r="G1466" s="57" t="str">
        <f>IF(ISNUMBER(SEARCH('Position Build'!$N$6,Table1[[#This Row],[Series]])),Table1[[#This Row],[Helper1]],"")</f>
        <v/>
      </c>
      <c r="H1466" s="57" t="str">
        <f>IFERROR(SMALL($G$2:$G$4870,ROWS($G$2:G1466)),"")</f>
        <v/>
      </c>
    </row>
    <row r="1467" spans="1:8" ht="15.75" customHeight="1" thickBot="1" x14ac:dyDescent="0.3">
      <c r="A1467" s="50" t="s">
        <v>286</v>
      </c>
      <c r="B1467" s="46" t="str">
        <f>Table1[[#This Row],[Series]]&amp;Table1[[#This Row],[Competency Name]]</f>
        <v>0855PROBLEM SOLVING</v>
      </c>
      <c r="C1467" s="46" t="str">
        <f>IF(RIGHT(Table1[[#This Row],[Occupational Series]],5)="SECCM","SECCM",IF(OR(RIGHT(Table1[[#This Row],[Occupational Series]],1)="A",RIGHT(Table1[[#This Row],[Occupational Series]],1)="B",RIGHT(Table1[[#This Row],[Occupational Series]],1)="C"),"0301",RIGHT(Table1[[#This Row],[Occupational Series]],4)))</f>
        <v>0855</v>
      </c>
      <c r="D1467" s="50" t="s">
        <v>596</v>
      </c>
      <c r="E1467" s="51" t="s">
        <v>597</v>
      </c>
      <c r="F1467" s="57">
        <f>ROWS($F$2:F1467)</f>
        <v>1466</v>
      </c>
      <c r="G1467" s="57" t="str">
        <f>IF(ISNUMBER(SEARCH('Position Build'!$N$6,Table1[[#This Row],[Series]])),Table1[[#This Row],[Helper1]],"")</f>
        <v/>
      </c>
      <c r="H1467" s="57" t="str">
        <f>IFERROR(SMALL($G$2:$G$4870,ROWS($G$2:G1467)),"")</f>
        <v/>
      </c>
    </row>
    <row r="1468" spans="1:8" ht="15.75" thickBot="1" x14ac:dyDescent="0.3">
      <c r="A1468" s="45" t="s">
        <v>286</v>
      </c>
      <c r="B1468" s="46" t="str">
        <f>Table1[[#This Row],[Series]]&amp;Table1[[#This Row],[Competency Name]]</f>
        <v>0855RISK MANAGEMENT</v>
      </c>
      <c r="C1468" s="46" t="str">
        <f>IF(RIGHT(Table1[[#This Row],[Occupational Series]],5)="SECCM","SECCM",IF(OR(RIGHT(Table1[[#This Row],[Occupational Series]],1)="A",RIGHT(Table1[[#This Row],[Occupational Series]],1)="B",RIGHT(Table1[[#This Row],[Occupational Series]],1)="C"),"0301",RIGHT(Table1[[#This Row],[Occupational Series]],4)))</f>
        <v>0855</v>
      </c>
      <c r="D1468" s="45" t="s">
        <v>638</v>
      </c>
      <c r="E1468" s="45" t="s">
        <v>639</v>
      </c>
      <c r="F1468" s="57">
        <f>ROWS($F$2:F1468)</f>
        <v>1467</v>
      </c>
      <c r="G1468" s="57" t="str">
        <f>IF(ISNUMBER(SEARCH('Position Build'!$N$6,Table1[[#This Row],[Series]])),Table1[[#This Row],[Helper1]],"")</f>
        <v/>
      </c>
      <c r="H1468" s="57" t="str">
        <f>IFERROR(SMALL($G$2:$G$4870,ROWS($G$2:G1468)),"")</f>
        <v/>
      </c>
    </row>
    <row r="1469" spans="1:8" ht="15.75" customHeight="1" thickBot="1" x14ac:dyDescent="0.3">
      <c r="A1469" s="50" t="s">
        <v>286</v>
      </c>
      <c r="B1469" s="46" t="str">
        <f>Table1[[#This Row],[Series]]&amp;Table1[[#This Row],[Competency Name]]</f>
        <v>0855RESEARCH</v>
      </c>
      <c r="C1469" s="46" t="str">
        <f>IF(RIGHT(Table1[[#This Row],[Occupational Series]],5)="SECCM","SECCM",IF(OR(RIGHT(Table1[[#This Row],[Occupational Series]],1)="A",RIGHT(Table1[[#This Row],[Occupational Series]],1)="B",RIGHT(Table1[[#This Row],[Occupational Series]],1)="C"),"0301",RIGHT(Table1[[#This Row],[Occupational Series]],4)))</f>
        <v>0855</v>
      </c>
      <c r="D1469" s="50" t="s">
        <v>840</v>
      </c>
      <c r="E1469" s="51" t="s">
        <v>841</v>
      </c>
      <c r="F1469" s="57">
        <f>ROWS($F$2:F1469)</f>
        <v>1468</v>
      </c>
      <c r="G1469" s="57" t="str">
        <f>IF(ISNUMBER(SEARCH('Position Build'!$N$6,Table1[[#This Row],[Series]])),Table1[[#This Row],[Helper1]],"")</f>
        <v/>
      </c>
      <c r="H1469" s="57" t="str">
        <f>IFERROR(SMALL($G$2:$G$4870,ROWS($G$2:G1469)),"")</f>
        <v/>
      </c>
    </row>
    <row r="1470" spans="1:8" ht="26.25" thickBot="1" x14ac:dyDescent="0.3">
      <c r="A1470" s="50" t="s">
        <v>286</v>
      </c>
      <c r="B1470" s="46" t="str">
        <f>Table1[[#This Row],[Series]]&amp;Table1[[#This Row],[Competency Name]]</f>
        <v>0855ENGINEERING PROJECT MANAGEMENT</v>
      </c>
      <c r="C1470" s="46" t="str">
        <f>IF(RIGHT(Table1[[#This Row],[Occupational Series]],5)="SECCM","SECCM",IF(OR(RIGHT(Table1[[#This Row],[Occupational Series]],1)="A",RIGHT(Table1[[#This Row],[Occupational Series]],1)="B",RIGHT(Table1[[#This Row],[Occupational Series]],1)="C"),"0301",RIGHT(Table1[[#This Row],[Occupational Series]],4)))</f>
        <v>0855</v>
      </c>
      <c r="D1470" s="50" t="s">
        <v>1218</v>
      </c>
      <c r="E1470" s="51" t="s">
        <v>1219</v>
      </c>
      <c r="F1470" s="57">
        <f>ROWS($F$2:F1470)</f>
        <v>1469</v>
      </c>
      <c r="G1470" s="57" t="str">
        <f>IF(ISNUMBER(SEARCH('Position Build'!$N$6,Table1[[#This Row],[Series]])),Table1[[#This Row],[Helper1]],"")</f>
        <v/>
      </c>
      <c r="H1470" s="57" t="str">
        <f>IFERROR(SMALL($G$2:$G$4870,ROWS($G$2:G1470)),"")</f>
        <v/>
      </c>
    </row>
    <row r="1471" spans="1:8" ht="15.75" customHeight="1" thickBot="1" x14ac:dyDescent="0.3">
      <c r="A1471" s="45" t="s">
        <v>286</v>
      </c>
      <c r="B1471" s="46" t="str">
        <f>Table1[[#This Row],[Series]]&amp;Table1[[#This Row],[Competency Name]]</f>
        <v>0855SYSTEMS ENGINEERING</v>
      </c>
      <c r="C1471" s="46" t="str">
        <f>IF(RIGHT(Table1[[#This Row],[Occupational Series]],5)="SECCM","SECCM",IF(OR(RIGHT(Table1[[#This Row],[Occupational Series]],1)="A",RIGHT(Table1[[#This Row],[Occupational Series]],1)="B",RIGHT(Table1[[#This Row],[Occupational Series]],1)="C"),"0301",RIGHT(Table1[[#This Row],[Occupational Series]],4)))</f>
        <v>0855</v>
      </c>
      <c r="D1471" s="45" t="s">
        <v>1385</v>
      </c>
      <c r="E1471" s="45" t="s">
        <v>1386</v>
      </c>
      <c r="F1471" s="57">
        <f>ROWS($F$2:F1471)</f>
        <v>1470</v>
      </c>
      <c r="G1471" s="57" t="str">
        <f>IF(ISNUMBER(SEARCH('Position Build'!$N$6,Table1[[#This Row],[Series]])),Table1[[#This Row],[Helper1]],"")</f>
        <v/>
      </c>
      <c r="H1471" s="57" t="str">
        <f>IFERROR(SMALL($G$2:$G$4870,ROWS($G$2:G1471)),"")</f>
        <v/>
      </c>
    </row>
    <row r="1472" spans="1:8" ht="26.25" thickBot="1" x14ac:dyDescent="0.3">
      <c r="A1472" s="50" t="s">
        <v>286</v>
      </c>
      <c r="B1472" s="46" t="str">
        <f>Table1[[#This Row],[Series]]&amp;Table1[[#This Row],[Competency Name]]</f>
        <v>0855DESIGN AND DEVELOPMENT ENGINEERING</v>
      </c>
      <c r="C1472" s="46" t="str">
        <f>IF(RIGHT(Table1[[#This Row],[Occupational Series]],5)="SECCM","SECCM",IF(OR(RIGHT(Table1[[#This Row],[Occupational Series]],1)="A",RIGHT(Table1[[#This Row],[Occupational Series]],1)="B",RIGHT(Table1[[#This Row],[Occupational Series]],1)="C"),"0301",RIGHT(Table1[[#This Row],[Occupational Series]],4)))</f>
        <v>0855</v>
      </c>
      <c r="D1472" s="50" t="s">
        <v>1395</v>
      </c>
      <c r="E1472" s="51" t="s">
        <v>1396</v>
      </c>
      <c r="F1472" s="57">
        <f>ROWS($F$2:F1472)</f>
        <v>1471</v>
      </c>
      <c r="G1472" s="57" t="str">
        <f>IF(ISNUMBER(SEARCH('Position Build'!$N$6,Table1[[#This Row],[Series]])),Table1[[#This Row],[Helper1]],"")</f>
        <v/>
      </c>
      <c r="H1472" s="57" t="str">
        <f>IFERROR(SMALL($G$2:$G$4870,ROWS($G$2:G1472)),"")</f>
        <v/>
      </c>
    </row>
    <row r="1473" spans="1:8" ht="15.75" customHeight="1" thickBot="1" x14ac:dyDescent="0.3">
      <c r="A1473" s="50" t="s">
        <v>286</v>
      </c>
      <c r="B1473" s="46" t="str">
        <f>Table1[[#This Row],[Series]]&amp;Table1[[#This Row],[Competency Name]]</f>
        <v>0855ELECTRONICS ENGINEERING</v>
      </c>
      <c r="C1473" s="46" t="str">
        <f>IF(RIGHT(Table1[[#This Row],[Occupational Series]],5)="SECCM","SECCM",IF(OR(RIGHT(Table1[[#This Row],[Occupational Series]],1)="A",RIGHT(Table1[[#This Row],[Occupational Series]],1)="B",RIGHT(Table1[[#This Row],[Occupational Series]],1)="C"),"0301",RIGHT(Table1[[#This Row],[Occupational Series]],4)))</f>
        <v>0855</v>
      </c>
      <c r="D1473" s="50" t="s">
        <v>1397</v>
      </c>
      <c r="E1473" s="51" t="s">
        <v>1398</v>
      </c>
      <c r="F1473" s="57">
        <f>ROWS($F$2:F1473)</f>
        <v>1472</v>
      </c>
      <c r="G1473" s="57" t="str">
        <f>IF(ISNUMBER(SEARCH('Position Build'!$N$6,Table1[[#This Row],[Series]])),Table1[[#This Row],[Helper1]],"")</f>
        <v/>
      </c>
      <c r="H1473" s="57" t="str">
        <f>IFERROR(SMALL($G$2:$G$4870,ROWS($G$2:G1473)),"")</f>
        <v/>
      </c>
    </row>
    <row r="1474" spans="1:8" ht="26.25" thickBot="1" x14ac:dyDescent="0.3">
      <c r="A1474" s="50" t="s">
        <v>286</v>
      </c>
      <c r="B1474" s="46" t="str">
        <f>Table1[[#This Row],[Series]]&amp;Table1[[#This Row],[Competency Name]]</f>
        <v>0855NETWORK SYSTEMS AND TECHNOLOGY</v>
      </c>
      <c r="C1474" s="46" t="str">
        <f>IF(RIGHT(Table1[[#This Row],[Occupational Series]],5)="SECCM","SECCM",IF(OR(RIGHT(Table1[[#This Row],[Occupational Series]],1)="A",RIGHT(Table1[[#This Row],[Occupational Series]],1)="B",RIGHT(Table1[[#This Row],[Occupational Series]],1)="C"),"0301",RIGHT(Table1[[#This Row],[Occupational Series]],4)))</f>
        <v>0855</v>
      </c>
      <c r="D1474" s="50" t="s">
        <v>1399</v>
      </c>
      <c r="E1474" s="51" t="s">
        <v>1400</v>
      </c>
      <c r="F1474" s="57">
        <f>ROWS($F$2:F1474)</f>
        <v>1473</v>
      </c>
      <c r="G1474" s="57" t="str">
        <f>IF(ISNUMBER(SEARCH('Position Build'!$N$6,Table1[[#This Row],[Series]])),Table1[[#This Row],[Helper1]],"")</f>
        <v/>
      </c>
      <c r="H1474" s="57" t="str">
        <f>IFERROR(SMALL($G$2:$G$4870,ROWS($G$2:G1474)),"")</f>
        <v/>
      </c>
    </row>
    <row r="1475" spans="1:8" ht="15.75" customHeight="1" thickBot="1" x14ac:dyDescent="0.3">
      <c r="A1475" s="50" t="s">
        <v>286</v>
      </c>
      <c r="B1475" s="46" t="str">
        <f>Table1[[#This Row],[Series]]&amp;Table1[[#This Row],[Competency Name]]</f>
        <v>0855QUALITY MANAGEMENT</v>
      </c>
      <c r="C1475" s="46" t="str">
        <f>IF(RIGHT(Table1[[#This Row],[Occupational Series]],5)="SECCM","SECCM",IF(OR(RIGHT(Table1[[#This Row],[Occupational Series]],1)="A",RIGHT(Table1[[#This Row],[Occupational Series]],1)="B",RIGHT(Table1[[#This Row],[Occupational Series]],1)="C"),"0301",RIGHT(Table1[[#This Row],[Occupational Series]],4)))</f>
        <v>0855</v>
      </c>
      <c r="D1475" s="50" t="s">
        <v>1407</v>
      </c>
      <c r="E1475" s="51" t="s">
        <v>1221</v>
      </c>
      <c r="F1475" s="57">
        <f>ROWS($F$2:F1475)</f>
        <v>1474</v>
      </c>
      <c r="G1475" s="57" t="str">
        <f>IF(ISNUMBER(SEARCH('Position Build'!$N$6,Table1[[#This Row],[Series]])),Table1[[#This Row],[Helper1]],"")</f>
        <v/>
      </c>
      <c r="H1475" s="57" t="str">
        <f>IFERROR(SMALL($G$2:$G$4870,ROWS($G$2:G1475)),"")</f>
        <v/>
      </c>
    </row>
    <row r="1476" spans="1:8" ht="15.75" thickBot="1" x14ac:dyDescent="0.3">
      <c r="A1476" s="45" t="s">
        <v>286</v>
      </c>
      <c r="B1476" s="46" t="str">
        <f>Table1[[#This Row],[Series]]&amp;Table1[[#This Row],[Competency Name]]</f>
        <v>0855TEST AND EVALUATION</v>
      </c>
      <c r="C1476" s="46" t="str">
        <f>IF(RIGHT(Table1[[#This Row],[Occupational Series]],5)="SECCM","SECCM",IF(OR(RIGHT(Table1[[#This Row],[Occupational Series]],1)="A",RIGHT(Table1[[#This Row],[Occupational Series]],1)="B",RIGHT(Table1[[#This Row],[Occupational Series]],1)="C"),"0301",RIGHT(Table1[[#This Row],[Occupational Series]],4)))</f>
        <v>0855</v>
      </c>
      <c r="D1476" s="45" t="s">
        <v>1410</v>
      </c>
      <c r="E1476" s="45" t="s">
        <v>1411</v>
      </c>
      <c r="F1476" s="57">
        <f>ROWS($F$2:F1476)</f>
        <v>1475</v>
      </c>
      <c r="G1476" s="57" t="str">
        <f>IF(ISNUMBER(SEARCH('Position Build'!$N$6,Table1[[#This Row],[Series]])),Table1[[#This Row],[Helper1]],"")</f>
        <v/>
      </c>
      <c r="H1476" s="57" t="str">
        <f>IFERROR(SMALL($G$2:$G$4870,ROWS($G$2:G1476)),"")</f>
        <v/>
      </c>
    </row>
    <row r="1477" spans="1:8" ht="15.75" customHeight="1" thickBot="1" x14ac:dyDescent="0.3">
      <c r="A1477" s="50" t="s">
        <v>279</v>
      </c>
      <c r="B1477" s="46" t="str">
        <f>Table1[[#This Row],[Series]]&amp;Table1[[#This Row],[Competency Name]]</f>
        <v>0856INFLUENCING/NEGOTIATING</v>
      </c>
      <c r="C1477" s="46" t="str">
        <f>IF(RIGHT(Table1[[#This Row],[Occupational Series]],5)="SECCM","SECCM",IF(OR(RIGHT(Table1[[#This Row],[Occupational Series]],1)="A",RIGHT(Table1[[#This Row],[Occupational Series]],1)="B",RIGHT(Table1[[#This Row],[Occupational Series]],1)="C"),"0301",RIGHT(Table1[[#This Row],[Occupational Series]],4)))</f>
        <v>0856</v>
      </c>
      <c r="D1477" s="50" t="s">
        <v>267</v>
      </c>
      <c r="E1477" s="51" t="s">
        <v>268</v>
      </c>
      <c r="F1477" s="57">
        <f>ROWS($F$2:F1477)</f>
        <v>1476</v>
      </c>
      <c r="G1477" s="57" t="str">
        <f>IF(ISNUMBER(SEARCH('Position Build'!$N$6,Table1[[#This Row],[Series]])),Table1[[#This Row],[Helper1]],"")</f>
        <v/>
      </c>
      <c r="H1477" s="57" t="str">
        <f>IFERROR(SMALL($G$2:$G$4870,ROWS($G$2:G1477)),"")</f>
        <v/>
      </c>
    </row>
    <row r="1478" spans="1:8" ht="15.75" thickBot="1" x14ac:dyDescent="0.3">
      <c r="A1478" s="45" t="s">
        <v>279</v>
      </c>
      <c r="B1478" s="46" t="str">
        <f>Table1[[#This Row],[Series]]&amp;Table1[[#This Row],[Competency Name]]</f>
        <v>0856PARTNERING</v>
      </c>
      <c r="C1478" s="46" t="str">
        <f>IF(RIGHT(Table1[[#This Row],[Occupational Series]],5)="SECCM","SECCM",IF(OR(RIGHT(Table1[[#This Row],[Occupational Series]],1)="A",RIGHT(Table1[[#This Row],[Occupational Series]],1)="B",RIGHT(Table1[[#This Row],[Occupational Series]],1)="C"),"0301",RIGHT(Table1[[#This Row],[Occupational Series]],4)))</f>
        <v>0856</v>
      </c>
      <c r="D1478" s="45" t="s">
        <v>491</v>
      </c>
      <c r="E1478" s="45" t="s">
        <v>492</v>
      </c>
      <c r="F1478" s="57">
        <f>ROWS($F$2:F1478)</f>
        <v>1477</v>
      </c>
      <c r="G1478" s="57" t="str">
        <f>IF(ISNUMBER(SEARCH('Position Build'!$N$6,Table1[[#This Row],[Series]])),Table1[[#This Row],[Helper1]],"")</f>
        <v/>
      </c>
      <c r="H1478" s="57" t="str">
        <f>IFERROR(SMALL($G$2:$G$4870,ROWS($G$2:G1478)),"")</f>
        <v/>
      </c>
    </row>
    <row r="1479" spans="1:8" ht="15.75" customHeight="1" thickBot="1" x14ac:dyDescent="0.3">
      <c r="A1479" s="50" t="s">
        <v>279</v>
      </c>
      <c r="B1479" s="46" t="str">
        <f>Table1[[#This Row],[Series]]&amp;Table1[[#This Row],[Competency Name]]</f>
        <v>0856WRITTEN COMMUNICATION</v>
      </c>
      <c r="C1479" s="46" t="str">
        <f>IF(RIGHT(Table1[[#This Row],[Occupational Series]],5)="SECCM","SECCM",IF(OR(RIGHT(Table1[[#This Row],[Occupational Series]],1)="A",RIGHT(Table1[[#This Row],[Occupational Series]],1)="B",RIGHT(Table1[[#This Row],[Occupational Series]],1)="C"),"0301",RIGHT(Table1[[#This Row],[Occupational Series]],4)))</f>
        <v>0856</v>
      </c>
      <c r="D1479" s="50" t="s">
        <v>507</v>
      </c>
      <c r="E1479" s="51" t="s">
        <v>508</v>
      </c>
      <c r="F1479" s="57">
        <f>ROWS($F$2:F1479)</f>
        <v>1478</v>
      </c>
      <c r="G1479" s="57" t="str">
        <f>IF(ISNUMBER(SEARCH('Position Build'!$N$6,Table1[[#This Row],[Series]])),Table1[[#This Row],[Helper1]],"")</f>
        <v/>
      </c>
      <c r="H1479" s="57" t="str">
        <f>IFERROR(SMALL($G$2:$G$4870,ROWS($G$2:G1479)),"")</f>
        <v/>
      </c>
    </row>
    <row r="1480" spans="1:8" ht="39" thickBot="1" x14ac:dyDescent="0.3">
      <c r="A1480" s="50" t="s">
        <v>279</v>
      </c>
      <c r="B1480" s="46" t="str">
        <f>Table1[[#This Row],[Series]]&amp;Table1[[#This Row],[Competency Name]]</f>
        <v>0856ORAL COMMUNICATION</v>
      </c>
      <c r="C1480" s="46" t="str">
        <f>IF(RIGHT(Table1[[#This Row],[Occupational Series]],5)="SECCM","SECCM",IF(OR(RIGHT(Table1[[#This Row],[Occupational Series]],1)="A",RIGHT(Table1[[#This Row],[Occupational Series]],1)="B",RIGHT(Table1[[#This Row],[Occupational Series]],1)="C"),"0301",RIGHT(Table1[[#This Row],[Occupational Series]],4)))</f>
        <v>0856</v>
      </c>
      <c r="D1480" s="50" t="s">
        <v>537</v>
      </c>
      <c r="E1480" s="51" t="s">
        <v>538</v>
      </c>
      <c r="F1480" s="57">
        <f>ROWS($F$2:F1480)</f>
        <v>1479</v>
      </c>
      <c r="G1480" s="57" t="str">
        <f>IF(ISNUMBER(SEARCH('Position Build'!$N$6,Table1[[#This Row],[Series]])),Table1[[#This Row],[Helper1]],"")</f>
        <v/>
      </c>
      <c r="H1480" s="57" t="str">
        <f>IFERROR(SMALL($G$2:$G$4870,ROWS($G$2:G1480)),"")</f>
        <v/>
      </c>
    </row>
    <row r="1481" spans="1:8" ht="15.75" customHeight="1" thickBot="1" x14ac:dyDescent="0.3">
      <c r="A1481" s="50" t="s">
        <v>279</v>
      </c>
      <c r="B1481" s="46" t="str">
        <f>Table1[[#This Row],[Series]]&amp;Table1[[#This Row],[Competency Name]]</f>
        <v>0856DEVELOPING OTHERS</v>
      </c>
      <c r="C1481" s="46" t="str">
        <f>IF(RIGHT(Table1[[#This Row],[Occupational Series]],5)="SECCM","SECCM",IF(OR(RIGHT(Table1[[#This Row],[Occupational Series]],1)="A",RIGHT(Table1[[#This Row],[Occupational Series]],1)="B",RIGHT(Table1[[#This Row],[Occupational Series]],1)="C"),"0301",RIGHT(Table1[[#This Row],[Occupational Series]],4)))</f>
        <v>0856</v>
      </c>
      <c r="D1481" s="50" t="s">
        <v>585</v>
      </c>
      <c r="E1481" s="51" t="s">
        <v>586</v>
      </c>
      <c r="F1481" s="57">
        <f>ROWS($F$2:F1481)</f>
        <v>1480</v>
      </c>
      <c r="G1481" s="57" t="str">
        <f>IF(ISNUMBER(SEARCH('Position Build'!$N$6,Table1[[#This Row],[Series]])),Table1[[#This Row],[Helper1]],"")</f>
        <v/>
      </c>
      <c r="H1481" s="57" t="str">
        <f>IFERROR(SMALL($G$2:$G$4870,ROWS($G$2:G1481)),"")</f>
        <v/>
      </c>
    </row>
    <row r="1482" spans="1:8" ht="39" thickBot="1" x14ac:dyDescent="0.3">
      <c r="A1482" s="50" t="s">
        <v>279</v>
      </c>
      <c r="B1482" s="46" t="str">
        <f>Table1[[#This Row],[Series]]&amp;Table1[[#This Row],[Competency Name]]</f>
        <v>0856MANAGING HUMAN RESOURCES</v>
      </c>
      <c r="C1482" s="46" t="str">
        <f>IF(RIGHT(Table1[[#This Row],[Occupational Series]],5)="SECCM","SECCM",IF(OR(RIGHT(Table1[[#This Row],[Occupational Series]],1)="A",RIGHT(Table1[[#This Row],[Occupational Series]],1)="B",RIGHT(Table1[[#This Row],[Occupational Series]],1)="C"),"0301",RIGHT(Table1[[#This Row],[Occupational Series]],4)))</f>
        <v>0856</v>
      </c>
      <c r="D1482" s="50" t="s">
        <v>590</v>
      </c>
      <c r="E1482" s="51" t="s">
        <v>591</v>
      </c>
      <c r="F1482" s="57">
        <f>ROWS($F$2:F1482)</f>
        <v>1481</v>
      </c>
      <c r="G1482" s="57" t="str">
        <f>IF(ISNUMBER(SEARCH('Position Build'!$N$6,Table1[[#This Row],[Series]])),Table1[[#This Row],[Helper1]],"")</f>
        <v/>
      </c>
      <c r="H1482" s="57" t="str">
        <f>IFERROR(SMALL($G$2:$G$4870,ROWS($G$2:G1482)),"")</f>
        <v/>
      </c>
    </row>
    <row r="1483" spans="1:8" ht="15.75" customHeight="1" thickBot="1" x14ac:dyDescent="0.3">
      <c r="A1483" s="50" t="s">
        <v>279</v>
      </c>
      <c r="B1483" s="46" t="str">
        <f>Table1[[#This Row],[Series]]&amp;Table1[[#This Row],[Competency Name]]</f>
        <v>0856RESEARCH</v>
      </c>
      <c r="C1483" s="46" t="str">
        <f>IF(RIGHT(Table1[[#This Row],[Occupational Series]],5)="SECCM","SECCM",IF(OR(RIGHT(Table1[[#This Row],[Occupational Series]],1)="A",RIGHT(Table1[[#This Row],[Occupational Series]],1)="B",RIGHT(Table1[[#This Row],[Occupational Series]],1)="C"),"0301",RIGHT(Table1[[#This Row],[Occupational Series]],4)))</f>
        <v>0856</v>
      </c>
      <c r="D1483" s="50" t="s">
        <v>840</v>
      </c>
      <c r="E1483" s="51" t="s">
        <v>841</v>
      </c>
      <c r="F1483" s="57">
        <f>ROWS($F$2:F1483)</f>
        <v>1482</v>
      </c>
      <c r="G1483" s="57" t="str">
        <f>IF(ISNUMBER(SEARCH('Position Build'!$N$6,Table1[[#This Row],[Series]])),Table1[[#This Row],[Helper1]],"")</f>
        <v/>
      </c>
      <c r="H1483" s="57" t="str">
        <f>IFERROR(SMALL($G$2:$G$4870,ROWS($G$2:G1483)),"")</f>
        <v/>
      </c>
    </row>
    <row r="1484" spans="1:8" ht="26.25" thickBot="1" x14ac:dyDescent="0.3">
      <c r="A1484" s="50" t="s">
        <v>279</v>
      </c>
      <c r="B1484" s="46" t="str">
        <f>Table1[[#This Row],[Series]]&amp;Table1[[#This Row],[Competency Name]]</f>
        <v>0856ENGINEERING PROJECT MANAGEMENT</v>
      </c>
      <c r="C1484" s="46" t="str">
        <f>IF(RIGHT(Table1[[#This Row],[Occupational Series]],5)="SECCM","SECCM",IF(OR(RIGHT(Table1[[#This Row],[Occupational Series]],1)="A",RIGHT(Table1[[#This Row],[Occupational Series]],1)="B",RIGHT(Table1[[#This Row],[Occupational Series]],1)="C"),"0301",RIGHT(Table1[[#This Row],[Occupational Series]],4)))</f>
        <v>0856</v>
      </c>
      <c r="D1484" s="50" t="s">
        <v>1218</v>
      </c>
      <c r="E1484" s="51" t="s">
        <v>1219</v>
      </c>
      <c r="F1484" s="57">
        <f>ROWS($F$2:F1484)</f>
        <v>1483</v>
      </c>
      <c r="G1484" s="57" t="str">
        <f>IF(ISNUMBER(SEARCH('Position Build'!$N$6,Table1[[#This Row],[Series]])),Table1[[#This Row],[Helper1]],"")</f>
        <v/>
      </c>
      <c r="H1484" s="57" t="str">
        <f>IFERROR(SMALL($G$2:$G$4870,ROWS($G$2:G1484)),"")</f>
        <v/>
      </c>
    </row>
    <row r="1485" spans="1:8" ht="15.75" customHeight="1" thickBot="1" x14ac:dyDescent="0.3">
      <c r="A1485" s="50" t="s">
        <v>279</v>
      </c>
      <c r="B1485" s="46" t="str">
        <f>Table1[[#This Row],[Series]]&amp;Table1[[#This Row],[Competency Name]]</f>
        <v>0856FABRICATION</v>
      </c>
      <c r="C1485" s="46" t="str">
        <f>IF(RIGHT(Table1[[#This Row],[Occupational Series]],5)="SECCM","SECCM",IF(OR(RIGHT(Table1[[#This Row],[Occupational Series]],1)="A",RIGHT(Table1[[#This Row],[Occupational Series]],1)="B",RIGHT(Table1[[#This Row],[Occupational Series]],1)="C"),"0301",RIGHT(Table1[[#This Row],[Occupational Series]],4)))</f>
        <v>0856</v>
      </c>
      <c r="D1485" s="50" t="s">
        <v>1226</v>
      </c>
      <c r="E1485" s="51" t="s">
        <v>1227</v>
      </c>
      <c r="F1485" s="57">
        <f>ROWS($F$2:F1485)</f>
        <v>1484</v>
      </c>
      <c r="G1485" s="57" t="str">
        <f>IF(ISNUMBER(SEARCH('Position Build'!$N$6,Table1[[#This Row],[Series]])),Table1[[#This Row],[Helper1]],"")</f>
        <v/>
      </c>
      <c r="H1485" s="57" t="str">
        <f>IFERROR(SMALL($G$2:$G$4870,ROWS($G$2:G1485)),"")</f>
        <v/>
      </c>
    </row>
    <row r="1486" spans="1:8" ht="39" thickBot="1" x14ac:dyDescent="0.3">
      <c r="A1486" s="50" t="s">
        <v>279</v>
      </c>
      <c r="B1486" s="46" t="str">
        <f>Table1[[#This Row],[Series]]&amp;Table1[[#This Row],[Competency Name]]</f>
        <v>0856INSTALLATION</v>
      </c>
      <c r="C1486" s="46" t="str">
        <f>IF(RIGHT(Table1[[#This Row],[Occupational Series]],5)="SECCM","SECCM",IF(OR(RIGHT(Table1[[#This Row],[Occupational Series]],1)="A",RIGHT(Table1[[#This Row],[Occupational Series]],1)="B",RIGHT(Table1[[#This Row],[Occupational Series]],1)="C"),"0301",RIGHT(Table1[[#This Row],[Occupational Series]],4)))</f>
        <v>0856</v>
      </c>
      <c r="D1486" s="50" t="s">
        <v>1228</v>
      </c>
      <c r="E1486" s="51" t="s">
        <v>1229</v>
      </c>
      <c r="F1486" s="57">
        <f>ROWS($F$2:F1486)</f>
        <v>1485</v>
      </c>
      <c r="G1486" s="57" t="str">
        <f>IF(ISNUMBER(SEARCH('Position Build'!$N$6,Table1[[#This Row],[Series]])),Table1[[#This Row],[Helper1]],"")</f>
        <v/>
      </c>
      <c r="H1486" s="57" t="str">
        <f>IFERROR(SMALL($G$2:$G$4870,ROWS($G$2:G1486)),"")</f>
        <v/>
      </c>
    </row>
    <row r="1487" spans="1:8" ht="15.75" customHeight="1" thickBot="1" x14ac:dyDescent="0.3">
      <c r="A1487" s="50" t="s">
        <v>279</v>
      </c>
      <c r="B1487" s="46" t="str">
        <f>Table1[[#This Row],[Series]]&amp;Table1[[#This Row],[Competency Name]]</f>
        <v>0856MAINTENANCE AND REPAIR</v>
      </c>
      <c r="C1487" s="46" t="str">
        <f>IF(RIGHT(Table1[[#This Row],[Occupational Series]],5)="SECCM","SECCM",IF(OR(RIGHT(Table1[[#This Row],[Occupational Series]],1)="A",RIGHT(Table1[[#This Row],[Occupational Series]],1)="B",RIGHT(Table1[[#This Row],[Occupational Series]],1)="C"),"0301",RIGHT(Table1[[#This Row],[Occupational Series]],4)))</f>
        <v>0856</v>
      </c>
      <c r="D1487" s="50" t="s">
        <v>1230</v>
      </c>
      <c r="E1487" s="51" t="s">
        <v>1231</v>
      </c>
      <c r="F1487" s="57">
        <f>ROWS($F$2:F1487)</f>
        <v>1486</v>
      </c>
      <c r="G1487" s="57" t="str">
        <f>IF(ISNUMBER(SEARCH('Position Build'!$N$6,Table1[[#This Row],[Series]])),Table1[[#This Row],[Helper1]],"")</f>
        <v/>
      </c>
      <c r="H1487" s="57" t="str">
        <f>IFERROR(SMALL($G$2:$G$4870,ROWS($G$2:G1487)),"")</f>
        <v/>
      </c>
    </row>
    <row r="1488" spans="1:8" ht="39" thickBot="1" x14ac:dyDescent="0.3">
      <c r="A1488" s="50" t="s">
        <v>279</v>
      </c>
      <c r="B1488" s="46" t="str">
        <f>Table1[[#This Row],[Series]]&amp;Table1[[#This Row],[Competency Name]]</f>
        <v>0856SUSTAINMENT</v>
      </c>
      <c r="C1488" s="46" t="str">
        <f>IF(RIGHT(Table1[[#This Row],[Occupational Series]],5)="SECCM","SECCM",IF(OR(RIGHT(Table1[[#This Row],[Occupational Series]],1)="A",RIGHT(Table1[[#This Row],[Occupational Series]],1)="B",RIGHT(Table1[[#This Row],[Occupational Series]],1)="C"),"0301",RIGHT(Table1[[#This Row],[Occupational Series]],4)))</f>
        <v>0856</v>
      </c>
      <c r="D1488" s="50" t="s">
        <v>1246</v>
      </c>
      <c r="E1488" s="51" t="s">
        <v>1247</v>
      </c>
      <c r="F1488" s="57">
        <f>ROWS($F$2:F1488)</f>
        <v>1487</v>
      </c>
      <c r="G1488" s="57" t="str">
        <f>IF(ISNUMBER(SEARCH('Position Build'!$N$6,Table1[[#This Row],[Series]])),Table1[[#This Row],[Helper1]],"")</f>
        <v/>
      </c>
      <c r="H1488" s="57" t="str">
        <f>IFERROR(SMALL($G$2:$G$4870,ROWS($G$2:G1488)),"")</f>
        <v/>
      </c>
    </row>
    <row r="1489" spans="1:8" ht="15.75" customHeight="1" thickBot="1" x14ac:dyDescent="0.3">
      <c r="A1489" s="50" t="s">
        <v>279</v>
      </c>
      <c r="B1489" s="46" t="str">
        <f>Table1[[#This Row],[Series]]&amp;Table1[[#This Row],[Competency Name]]</f>
        <v>0856TESTING AND EVALUATION</v>
      </c>
      <c r="C1489" s="46" t="str">
        <f>IF(RIGHT(Table1[[#This Row],[Occupational Series]],5)="SECCM","SECCM",IF(OR(RIGHT(Table1[[#This Row],[Occupational Series]],1)="A",RIGHT(Table1[[#This Row],[Occupational Series]],1)="B",RIGHT(Table1[[#This Row],[Occupational Series]],1)="C"),"0301",RIGHT(Table1[[#This Row],[Occupational Series]],4)))</f>
        <v>0856</v>
      </c>
      <c r="D1489" s="50" t="s">
        <v>1248</v>
      </c>
      <c r="E1489" s="51" t="s">
        <v>1249</v>
      </c>
      <c r="F1489" s="57">
        <f>ROWS($F$2:F1489)</f>
        <v>1488</v>
      </c>
      <c r="G1489" s="57" t="str">
        <f>IF(ISNUMBER(SEARCH('Position Build'!$N$6,Table1[[#This Row],[Series]])),Table1[[#This Row],[Helper1]],"")</f>
        <v/>
      </c>
      <c r="H1489" s="57" t="str">
        <f>IFERROR(SMALL($G$2:$G$4870,ROWS($G$2:G1489)),"")</f>
        <v/>
      </c>
    </row>
    <row r="1490" spans="1:8" ht="39" thickBot="1" x14ac:dyDescent="0.3">
      <c r="A1490" s="50" t="s">
        <v>279</v>
      </c>
      <c r="B1490" s="46" t="str">
        <f>Table1[[#This Row],[Series]]&amp;Table1[[#This Row],[Competency Name]]</f>
        <v>0856TROUBLESHOOTING ELECTRONIC SYSTEMS AND EQUIPMENT</v>
      </c>
      <c r="C1490" s="46" t="str">
        <f>IF(RIGHT(Table1[[#This Row],[Occupational Series]],5)="SECCM","SECCM",IF(OR(RIGHT(Table1[[#This Row],[Occupational Series]],1)="A",RIGHT(Table1[[#This Row],[Occupational Series]],1)="B",RIGHT(Table1[[#This Row],[Occupational Series]],1)="C"),"0301",RIGHT(Table1[[#This Row],[Occupational Series]],4)))</f>
        <v>0856</v>
      </c>
      <c r="D1490" s="50" t="s">
        <v>1290</v>
      </c>
      <c r="E1490" s="51" t="s">
        <v>1291</v>
      </c>
      <c r="F1490" s="57">
        <f>ROWS($F$2:F1490)</f>
        <v>1489</v>
      </c>
      <c r="G1490" s="57" t="str">
        <f>IF(ISNUMBER(SEARCH('Position Build'!$N$6,Table1[[#This Row],[Series]])),Table1[[#This Row],[Helper1]],"")</f>
        <v/>
      </c>
      <c r="H1490" s="57" t="str">
        <f>IFERROR(SMALL($G$2:$G$4870,ROWS($G$2:G1490)),"")</f>
        <v/>
      </c>
    </row>
    <row r="1491" spans="1:8" ht="15.75" customHeight="1" thickBot="1" x14ac:dyDescent="0.3">
      <c r="A1491" s="50" t="s">
        <v>530</v>
      </c>
      <c r="B1491" s="46" t="str">
        <f>Table1[[#This Row],[Series]]&amp;Table1[[#This Row],[Competency Name]]</f>
        <v>0858WRITTEN COMMUNICATION</v>
      </c>
      <c r="C1491" s="46" t="str">
        <f>IF(RIGHT(Table1[[#This Row],[Occupational Series]],5)="SECCM","SECCM",IF(OR(RIGHT(Table1[[#This Row],[Occupational Series]],1)="A",RIGHT(Table1[[#This Row],[Occupational Series]],1)="B",RIGHT(Table1[[#This Row],[Occupational Series]],1)="C"),"0301",RIGHT(Table1[[#This Row],[Occupational Series]],4)))</f>
        <v>0858</v>
      </c>
      <c r="D1491" s="50" t="s">
        <v>507</v>
      </c>
      <c r="E1491" s="51" t="s">
        <v>508</v>
      </c>
      <c r="F1491" s="57">
        <f>ROWS($F$2:F1491)</f>
        <v>1490</v>
      </c>
      <c r="G1491" s="57" t="str">
        <f>IF(ISNUMBER(SEARCH('Position Build'!$N$6,Table1[[#This Row],[Series]])),Table1[[#This Row],[Helper1]],"")</f>
        <v/>
      </c>
      <c r="H1491" s="57" t="str">
        <f>IFERROR(SMALL($G$2:$G$4870,ROWS($G$2:G1491)),"")</f>
        <v/>
      </c>
    </row>
    <row r="1492" spans="1:8" ht="39" thickBot="1" x14ac:dyDescent="0.3">
      <c r="A1492" s="50" t="s">
        <v>530</v>
      </c>
      <c r="B1492" s="46" t="str">
        <f>Table1[[#This Row],[Series]]&amp;Table1[[#This Row],[Competency Name]]</f>
        <v>0858ORAL COMMUNICATION</v>
      </c>
      <c r="C1492" s="46" t="str">
        <f>IF(RIGHT(Table1[[#This Row],[Occupational Series]],5)="SECCM","SECCM",IF(OR(RIGHT(Table1[[#This Row],[Occupational Series]],1)="A",RIGHT(Table1[[#This Row],[Occupational Series]],1)="B",RIGHT(Table1[[#This Row],[Occupational Series]],1)="C"),"0301",RIGHT(Table1[[#This Row],[Occupational Series]],4)))</f>
        <v>0858</v>
      </c>
      <c r="D1492" s="50" t="s">
        <v>537</v>
      </c>
      <c r="E1492" s="51" t="s">
        <v>538</v>
      </c>
      <c r="F1492" s="57">
        <f>ROWS($F$2:F1492)</f>
        <v>1491</v>
      </c>
      <c r="G1492" s="57" t="str">
        <f>IF(ISNUMBER(SEARCH('Position Build'!$N$6,Table1[[#This Row],[Series]])),Table1[[#This Row],[Helper1]],"")</f>
        <v/>
      </c>
      <c r="H1492" s="57" t="str">
        <f>IFERROR(SMALL($G$2:$G$4870,ROWS($G$2:G1492)),"")</f>
        <v/>
      </c>
    </row>
    <row r="1493" spans="1:8" ht="15.75" customHeight="1" thickBot="1" x14ac:dyDescent="0.3">
      <c r="A1493" s="50" t="s">
        <v>530</v>
      </c>
      <c r="B1493" s="46" t="str">
        <f>Table1[[#This Row],[Series]]&amp;Table1[[#This Row],[Competency Name]]</f>
        <v>0858MANAGING HUMAN RESOURCES</v>
      </c>
      <c r="C1493" s="46" t="str">
        <f>IF(RIGHT(Table1[[#This Row],[Occupational Series]],5)="SECCM","SECCM",IF(OR(RIGHT(Table1[[#This Row],[Occupational Series]],1)="A",RIGHT(Table1[[#This Row],[Occupational Series]],1)="B",RIGHT(Table1[[#This Row],[Occupational Series]],1)="C"),"0301",RIGHT(Table1[[#This Row],[Occupational Series]],4)))</f>
        <v>0858</v>
      </c>
      <c r="D1493" s="50" t="s">
        <v>590</v>
      </c>
      <c r="E1493" s="51" t="s">
        <v>591</v>
      </c>
      <c r="F1493" s="57">
        <f>ROWS($F$2:F1493)</f>
        <v>1492</v>
      </c>
      <c r="G1493" s="57" t="str">
        <f>IF(ISNUMBER(SEARCH('Position Build'!$N$6,Table1[[#This Row],[Series]])),Table1[[#This Row],[Helper1]],"")</f>
        <v/>
      </c>
      <c r="H1493" s="57" t="str">
        <f>IFERROR(SMALL($G$2:$G$4870,ROWS($G$2:G1493)),"")</f>
        <v/>
      </c>
    </row>
    <row r="1494" spans="1:8" ht="26.25" thickBot="1" x14ac:dyDescent="0.3">
      <c r="A1494" s="50" t="s">
        <v>530</v>
      </c>
      <c r="B1494" s="46" t="str">
        <f>Table1[[#This Row],[Series]]&amp;Table1[[#This Row],[Competency Name]]</f>
        <v>0858ENGINEERING PROJECT MANAGEMENT</v>
      </c>
      <c r="C1494" s="46" t="str">
        <f>IF(RIGHT(Table1[[#This Row],[Occupational Series]],5)="SECCM","SECCM",IF(OR(RIGHT(Table1[[#This Row],[Occupational Series]],1)="A",RIGHT(Table1[[#This Row],[Occupational Series]],1)="B",RIGHT(Table1[[#This Row],[Occupational Series]],1)="C"),"0301",RIGHT(Table1[[#This Row],[Occupational Series]],4)))</f>
        <v>0858</v>
      </c>
      <c r="D1494" s="50" t="s">
        <v>1218</v>
      </c>
      <c r="E1494" s="51" t="s">
        <v>1219</v>
      </c>
      <c r="F1494" s="57">
        <f>ROWS($F$2:F1494)</f>
        <v>1493</v>
      </c>
      <c r="G1494" s="57" t="str">
        <f>IF(ISNUMBER(SEARCH('Position Build'!$N$6,Table1[[#This Row],[Series]])),Table1[[#This Row],[Helper1]],"")</f>
        <v/>
      </c>
      <c r="H1494" s="57" t="str">
        <f>IFERROR(SMALL($G$2:$G$4870,ROWS($G$2:G1494)),"")</f>
        <v/>
      </c>
    </row>
    <row r="1495" spans="1:8" ht="15.75" customHeight="1" thickBot="1" x14ac:dyDescent="0.3">
      <c r="A1495" s="50" t="s">
        <v>530</v>
      </c>
      <c r="B1495" s="46" t="str">
        <f>Table1[[#This Row],[Series]]&amp;Table1[[#This Row],[Competency Name]]</f>
        <v>0858BIOENGINEERING AND BIOMEDICAL ENGINEERING</v>
      </c>
      <c r="C1495" s="46" t="str">
        <f>IF(RIGHT(Table1[[#This Row],[Occupational Series]],5)="SECCM","SECCM",IF(OR(RIGHT(Table1[[#This Row],[Occupational Series]],1)="A",RIGHT(Table1[[#This Row],[Occupational Series]],1)="B",RIGHT(Table1[[#This Row],[Occupational Series]],1)="C"),"0301",RIGHT(Table1[[#This Row],[Occupational Series]],4)))</f>
        <v>0858</v>
      </c>
      <c r="D1495" s="50" t="s">
        <v>1580</v>
      </c>
      <c r="E1495" s="51" t="s">
        <v>1581</v>
      </c>
      <c r="F1495" s="57">
        <f>ROWS($F$2:F1495)</f>
        <v>1494</v>
      </c>
      <c r="G1495" s="57" t="str">
        <f>IF(ISNUMBER(SEARCH('Position Build'!$N$6,Table1[[#This Row],[Series]])),Table1[[#This Row],[Helper1]],"")</f>
        <v/>
      </c>
      <c r="H1495" s="57" t="str">
        <f>IFERROR(SMALL($G$2:$G$4870,ROWS($G$2:G1495)),"")</f>
        <v/>
      </c>
    </row>
    <row r="1496" spans="1:8" ht="64.5" thickBot="1" x14ac:dyDescent="0.3">
      <c r="A1496" s="50" t="s">
        <v>530</v>
      </c>
      <c r="B1496" s="46" t="str">
        <f>Table1[[#This Row],[Series]]&amp;Table1[[#This Row],[Competency Name]]</f>
        <v>0858MEDICAL EQUIPMENT MANAGEMENT</v>
      </c>
      <c r="C1496" s="46" t="str">
        <f>IF(RIGHT(Table1[[#This Row],[Occupational Series]],5)="SECCM","SECCM",IF(OR(RIGHT(Table1[[#This Row],[Occupational Series]],1)="A",RIGHT(Table1[[#This Row],[Occupational Series]],1)="B",RIGHT(Table1[[#This Row],[Occupational Series]],1)="C"),"0301",RIGHT(Table1[[#This Row],[Occupational Series]],4)))</f>
        <v>0858</v>
      </c>
      <c r="D1496" s="50" t="s">
        <v>1582</v>
      </c>
      <c r="E1496" s="51" t="s">
        <v>1583</v>
      </c>
      <c r="F1496" s="57">
        <f>ROWS($F$2:F1496)</f>
        <v>1495</v>
      </c>
      <c r="G1496" s="57" t="str">
        <f>IF(ISNUMBER(SEARCH('Position Build'!$N$6,Table1[[#This Row],[Series]])),Table1[[#This Row],[Helper1]],"")</f>
        <v/>
      </c>
      <c r="H1496" s="57" t="str">
        <f>IFERROR(SMALL($G$2:$G$4870,ROWS($G$2:G1496)),"")</f>
        <v/>
      </c>
    </row>
    <row r="1497" spans="1:8" ht="15.75" customHeight="1" thickBot="1" x14ac:dyDescent="0.3">
      <c r="A1497" s="50" t="s">
        <v>446</v>
      </c>
      <c r="B1497" s="46" t="str">
        <f>Table1[[#This Row],[Series]]&amp;Table1[[#This Row],[Competency Name]]</f>
        <v>0861FINANCIAL MANAGEMENT</v>
      </c>
      <c r="C1497" s="46" t="str">
        <f>IF(RIGHT(Table1[[#This Row],[Occupational Series]],5)="SECCM","SECCM",IF(OR(RIGHT(Table1[[#This Row],[Occupational Series]],1)="A",RIGHT(Table1[[#This Row],[Occupational Series]],1)="B",RIGHT(Table1[[#This Row],[Occupational Series]],1)="C"),"0301",RIGHT(Table1[[#This Row],[Occupational Series]],4)))</f>
        <v>0861</v>
      </c>
      <c r="D1497" s="50" t="s">
        <v>438</v>
      </c>
      <c r="E1497" s="51" t="s">
        <v>439</v>
      </c>
      <c r="F1497" s="57">
        <f>ROWS($F$2:F1497)</f>
        <v>1496</v>
      </c>
      <c r="G1497" s="57" t="str">
        <f>IF(ISNUMBER(SEARCH('Position Build'!$N$6,Table1[[#This Row],[Series]])),Table1[[#This Row],[Helper1]],"")</f>
        <v/>
      </c>
      <c r="H1497" s="57" t="str">
        <f>IFERROR(SMALL($G$2:$G$4870,ROWS($G$2:G1497)),"")</f>
        <v/>
      </c>
    </row>
    <row r="1498" spans="1:8" ht="15.75" thickBot="1" x14ac:dyDescent="0.3">
      <c r="A1498" s="45" t="s">
        <v>446</v>
      </c>
      <c r="B1498" s="46" t="str">
        <f>Table1[[#This Row],[Series]]&amp;Table1[[#This Row],[Competency Name]]</f>
        <v>0861PARTNERING</v>
      </c>
      <c r="C1498" s="46" t="str">
        <f>IF(RIGHT(Table1[[#This Row],[Occupational Series]],5)="SECCM","SECCM",IF(OR(RIGHT(Table1[[#This Row],[Occupational Series]],1)="A",RIGHT(Table1[[#This Row],[Occupational Series]],1)="B",RIGHT(Table1[[#This Row],[Occupational Series]],1)="C"),"0301",RIGHT(Table1[[#This Row],[Occupational Series]],4)))</f>
        <v>0861</v>
      </c>
      <c r="D1498" s="45" t="s">
        <v>491</v>
      </c>
      <c r="E1498" s="45" t="s">
        <v>492</v>
      </c>
      <c r="F1498" s="57">
        <f>ROWS($F$2:F1498)</f>
        <v>1497</v>
      </c>
      <c r="G1498" s="57" t="str">
        <f>IF(ISNUMBER(SEARCH('Position Build'!$N$6,Table1[[#This Row],[Series]])),Table1[[#This Row],[Helper1]],"")</f>
        <v/>
      </c>
      <c r="H1498" s="57" t="str">
        <f>IFERROR(SMALL($G$2:$G$4870,ROWS($G$2:G1498)),"")</f>
        <v/>
      </c>
    </row>
    <row r="1499" spans="1:8" ht="15.75" customHeight="1" thickBot="1" x14ac:dyDescent="0.3">
      <c r="A1499" s="50" t="s">
        <v>446</v>
      </c>
      <c r="B1499" s="46" t="str">
        <f>Table1[[#This Row],[Series]]&amp;Table1[[#This Row],[Competency Name]]</f>
        <v>0861WRITTEN COMMUNICATION</v>
      </c>
      <c r="C1499" s="46" t="str">
        <f>IF(RIGHT(Table1[[#This Row],[Occupational Series]],5)="SECCM","SECCM",IF(OR(RIGHT(Table1[[#This Row],[Occupational Series]],1)="A",RIGHT(Table1[[#This Row],[Occupational Series]],1)="B",RIGHT(Table1[[#This Row],[Occupational Series]],1)="C"),"0301",RIGHT(Table1[[#This Row],[Occupational Series]],4)))</f>
        <v>0861</v>
      </c>
      <c r="D1499" s="50" t="s">
        <v>507</v>
      </c>
      <c r="E1499" s="51" t="s">
        <v>508</v>
      </c>
      <c r="F1499" s="57">
        <f>ROWS($F$2:F1499)</f>
        <v>1498</v>
      </c>
      <c r="G1499" s="57" t="str">
        <f>IF(ISNUMBER(SEARCH('Position Build'!$N$6,Table1[[#This Row],[Series]])),Table1[[#This Row],[Helper1]],"")</f>
        <v/>
      </c>
      <c r="H1499" s="57" t="str">
        <f>IFERROR(SMALL($G$2:$G$4870,ROWS($G$2:G1499)),"")</f>
        <v/>
      </c>
    </row>
    <row r="1500" spans="1:8" ht="39" thickBot="1" x14ac:dyDescent="0.3">
      <c r="A1500" s="50" t="s">
        <v>446</v>
      </c>
      <c r="B1500" s="46" t="str">
        <f>Table1[[#This Row],[Series]]&amp;Table1[[#This Row],[Competency Name]]</f>
        <v>0861ORAL COMMUNICATION</v>
      </c>
      <c r="C1500" s="46" t="str">
        <f>IF(RIGHT(Table1[[#This Row],[Occupational Series]],5)="SECCM","SECCM",IF(OR(RIGHT(Table1[[#This Row],[Occupational Series]],1)="A",RIGHT(Table1[[#This Row],[Occupational Series]],1)="B",RIGHT(Table1[[#This Row],[Occupational Series]],1)="C"),"0301",RIGHT(Table1[[#This Row],[Occupational Series]],4)))</f>
        <v>0861</v>
      </c>
      <c r="D1500" s="50" t="s">
        <v>537</v>
      </c>
      <c r="E1500" s="51" t="s">
        <v>538</v>
      </c>
      <c r="F1500" s="57">
        <f>ROWS($F$2:F1500)</f>
        <v>1499</v>
      </c>
      <c r="G1500" s="57" t="str">
        <f>IF(ISNUMBER(SEARCH('Position Build'!$N$6,Table1[[#This Row],[Series]])),Table1[[#This Row],[Helper1]],"")</f>
        <v/>
      </c>
      <c r="H1500" s="57" t="str">
        <f>IFERROR(SMALL($G$2:$G$4870,ROWS($G$2:G1500)),"")</f>
        <v/>
      </c>
    </row>
    <row r="1501" spans="1:8" ht="15.75" customHeight="1" thickBot="1" x14ac:dyDescent="0.3">
      <c r="A1501" s="50" t="s">
        <v>446</v>
      </c>
      <c r="B1501" s="46" t="str">
        <f>Table1[[#This Row],[Series]]&amp;Table1[[#This Row],[Competency Name]]</f>
        <v>0861RESOURCE MANAGEMENT</v>
      </c>
      <c r="C1501" s="46" t="str">
        <f>IF(RIGHT(Table1[[#This Row],[Occupational Series]],5)="SECCM","SECCM",IF(OR(RIGHT(Table1[[#This Row],[Occupational Series]],1)="A",RIGHT(Table1[[#This Row],[Occupational Series]],1)="B",RIGHT(Table1[[#This Row],[Occupational Series]],1)="C"),"0301",RIGHT(Table1[[#This Row],[Occupational Series]],4)))</f>
        <v>0861</v>
      </c>
      <c r="D1501" s="50" t="s">
        <v>573</v>
      </c>
      <c r="E1501" s="51" t="s">
        <v>574</v>
      </c>
      <c r="F1501" s="57">
        <f>ROWS($F$2:F1501)</f>
        <v>1500</v>
      </c>
      <c r="G1501" s="57" t="str">
        <f>IF(ISNUMBER(SEARCH('Position Build'!$N$6,Table1[[#This Row],[Series]])),Table1[[#This Row],[Helper1]],"")</f>
        <v/>
      </c>
      <c r="H1501" s="57" t="str">
        <f>IFERROR(SMALL($G$2:$G$4870,ROWS($G$2:G1501)),"")</f>
        <v/>
      </c>
    </row>
    <row r="1502" spans="1:8" ht="39" thickBot="1" x14ac:dyDescent="0.3">
      <c r="A1502" s="50" t="s">
        <v>446</v>
      </c>
      <c r="B1502" s="46" t="str">
        <f>Table1[[#This Row],[Series]]&amp;Table1[[#This Row],[Competency Name]]</f>
        <v>0861DEVELOPING OTHERS</v>
      </c>
      <c r="C1502" s="46" t="str">
        <f>IF(RIGHT(Table1[[#This Row],[Occupational Series]],5)="SECCM","SECCM",IF(OR(RIGHT(Table1[[#This Row],[Occupational Series]],1)="A",RIGHT(Table1[[#This Row],[Occupational Series]],1)="B",RIGHT(Table1[[#This Row],[Occupational Series]],1)="C"),"0301",RIGHT(Table1[[#This Row],[Occupational Series]],4)))</f>
        <v>0861</v>
      </c>
      <c r="D1502" s="50" t="s">
        <v>585</v>
      </c>
      <c r="E1502" s="51" t="s">
        <v>586</v>
      </c>
      <c r="F1502" s="57">
        <f>ROWS($F$2:F1502)</f>
        <v>1501</v>
      </c>
      <c r="G1502" s="57" t="str">
        <f>IF(ISNUMBER(SEARCH('Position Build'!$N$6,Table1[[#This Row],[Series]])),Table1[[#This Row],[Helper1]],"")</f>
        <v/>
      </c>
      <c r="H1502" s="57" t="str">
        <f>IFERROR(SMALL($G$2:$G$4870,ROWS($G$2:G1502)),"")</f>
        <v/>
      </c>
    </row>
    <row r="1503" spans="1:8" ht="15.75" customHeight="1" thickBot="1" x14ac:dyDescent="0.3">
      <c r="A1503" s="50" t="s">
        <v>446</v>
      </c>
      <c r="B1503" s="46" t="str">
        <f>Table1[[#This Row],[Series]]&amp;Table1[[#This Row],[Competency Name]]</f>
        <v>0861MANAGING HUMAN RESOURCES</v>
      </c>
      <c r="C1503" s="46" t="str">
        <f>IF(RIGHT(Table1[[#This Row],[Occupational Series]],5)="SECCM","SECCM",IF(OR(RIGHT(Table1[[#This Row],[Occupational Series]],1)="A",RIGHT(Table1[[#This Row],[Occupational Series]],1)="B",RIGHT(Table1[[#This Row],[Occupational Series]],1)="C"),"0301",RIGHT(Table1[[#This Row],[Occupational Series]],4)))</f>
        <v>0861</v>
      </c>
      <c r="D1503" s="50" t="s">
        <v>590</v>
      </c>
      <c r="E1503" s="51" t="s">
        <v>591</v>
      </c>
      <c r="F1503" s="57">
        <f>ROWS($F$2:F1503)</f>
        <v>1502</v>
      </c>
      <c r="G1503" s="57" t="str">
        <f>IF(ISNUMBER(SEARCH('Position Build'!$N$6,Table1[[#This Row],[Series]])),Table1[[#This Row],[Helper1]],"")</f>
        <v/>
      </c>
      <c r="H1503" s="57" t="str">
        <f>IFERROR(SMALL($G$2:$G$4870,ROWS($G$2:G1503)),"")</f>
        <v/>
      </c>
    </row>
    <row r="1504" spans="1:8" ht="51.75" thickBot="1" x14ac:dyDescent="0.3">
      <c r="A1504" s="50" t="s">
        <v>446</v>
      </c>
      <c r="B1504" s="46" t="str">
        <f>Table1[[#This Row],[Series]]&amp;Table1[[#This Row],[Competency Name]]</f>
        <v>0861PROBLEM SOLVING</v>
      </c>
      <c r="C1504" s="46" t="str">
        <f>IF(RIGHT(Table1[[#This Row],[Occupational Series]],5)="SECCM","SECCM",IF(OR(RIGHT(Table1[[#This Row],[Occupational Series]],1)="A",RIGHT(Table1[[#This Row],[Occupational Series]],1)="B",RIGHT(Table1[[#This Row],[Occupational Series]],1)="C"),"0301",RIGHT(Table1[[#This Row],[Occupational Series]],4)))</f>
        <v>0861</v>
      </c>
      <c r="D1504" s="50" t="s">
        <v>596</v>
      </c>
      <c r="E1504" s="51" t="s">
        <v>597</v>
      </c>
      <c r="F1504" s="57">
        <f>ROWS($F$2:F1504)</f>
        <v>1503</v>
      </c>
      <c r="G1504" s="57" t="str">
        <f>IF(ISNUMBER(SEARCH('Position Build'!$N$6,Table1[[#This Row],[Series]])),Table1[[#This Row],[Helper1]],"")</f>
        <v/>
      </c>
      <c r="H1504" s="57" t="str">
        <f>IFERROR(SMALL($G$2:$G$4870,ROWS($G$2:G1504)),"")</f>
        <v/>
      </c>
    </row>
    <row r="1505" spans="1:8" ht="15.75" customHeight="1" thickBot="1" x14ac:dyDescent="0.3">
      <c r="A1505" s="50" t="s">
        <v>446</v>
      </c>
      <c r="B1505" s="46" t="str">
        <f>Table1[[#This Row],[Series]]&amp;Table1[[#This Row],[Competency Name]]</f>
        <v>0861MODELING AND SIMULATION</v>
      </c>
      <c r="C1505" s="46" t="str">
        <f>IF(RIGHT(Table1[[#This Row],[Occupational Series]],5)="SECCM","SECCM",IF(OR(RIGHT(Table1[[#This Row],[Occupational Series]],1)="A",RIGHT(Table1[[#This Row],[Occupational Series]],1)="B",RIGHT(Table1[[#This Row],[Occupational Series]],1)="C"),"0301",RIGHT(Table1[[#This Row],[Occupational Series]],4)))</f>
        <v>0861</v>
      </c>
      <c r="D1505" s="50" t="s">
        <v>783</v>
      </c>
      <c r="E1505" s="51" t="s">
        <v>784</v>
      </c>
      <c r="F1505" s="57">
        <f>ROWS($F$2:F1505)</f>
        <v>1504</v>
      </c>
      <c r="G1505" s="57" t="str">
        <f>IF(ISNUMBER(SEARCH('Position Build'!$N$6,Table1[[#This Row],[Series]])),Table1[[#This Row],[Helper1]],"")</f>
        <v/>
      </c>
      <c r="H1505" s="57" t="str">
        <f>IFERROR(SMALL($G$2:$G$4870,ROWS($G$2:G1505)),"")</f>
        <v/>
      </c>
    </row>
    <row r="1506" spans="1:8" ht="26.25" thickBot="1" x14ac:dyDescent="0.3">
      <c r="A1506" s="50" t="s">
        <v>446</v>
      </c>
      <c r="B1506" s="46" t="str">
        <f>Table1[[#This Row],[Series]]&amp;Table1[[#This Row],[Competency Name]]</f>
        <v>0861SYSTEMS TESTING AND EVALUATION</v>
      </c>
      <c r="C1506" s="46" t="str">
        <f>IF(RIGHT(Table1[[#This Row],[Occupational Series]],5)="SECCM","SECCM",IF(OR(RIGHT(Table1[[#This Row],[Occupational Series]],1)="A",RIGHT(Table1[[#This Row],[Occupational Series]],1)="B",RIGHT(Table1[[#This Row],[Occupational Series]],1)="C"),"0301",RIGHT(Table1[[#This Row],[Occupational Series]],4)))</f>
        <v>0861</v>
      </c>
      <c r="D1506" s="50" t="s">
        <v>850</v>
      </c>
      <c r="E1506" s="51" t="s">
        <v>851</v>
      </c>
      <c r="F1506" s="57">
        <f>ROWS($F$2:F1506)</f>
        <v>1505</v>
      </c>
      <c r="G1506" s="57" t="str">
        <f>IF(ISNUMBER(SEARCH('Position Build'!$N$6,Table1[[#This Row],[Series]])),Table1[[#This Row],[Helper1]],"")</f>
        <v/>
      </c>
      <c r="H1506" s="57" t="str">
        <f>IFERROR(SMALL($G$2:$G$4870,ROWS($G$2:G1506)),"")</f>
        <v/>
      </c>
    </row>
    <row r="1507" spans="1:8" ht="15.75" customHeight="1" thickBot="1" x14ac:dyDescent="0.3">
      <c r="A1507" s="50" t="s">
        <v>446</v>
      </c>
      <c r="B1507" s="46" t="str">
        <f>Table1[[#This Row],[Series]]&amp;Table1[[#This Row],[Competency Name]]</f>
        <v>0861RESEARCH AND DEVELOPMENT</v>
      </c>
      <c r="C1507" s="46" t="str">
        <f>IF(RIGHT(Table1[[#This Row],[Occupational Series]],5)="SECCM","SECCM",IF(OR(RIGHT(Table1[[#This Row],[Occupational Series]],1)="A",RIGHT(Table1[[#This Row],[Occupational Series]],1)="B",RIGHT(Table1[[#This Row],[Occupational Series]],1)="C"),"0301",RIGHT(Table1[[#This Row],[Occupational Series]],4)))</f>
        <v>0861</v>
      </c>
      <c r="D1507" s="50" t="s">
        <v>1029</v>
      </c>
      <c r="E1507" s="51" t="s">
        <v>1030</v>
      </c>
      <c r="F1507" s="57">
        <f>ROWS($F$2:F1507)</f>
        <v>1506</v>
      </c>
      <c r="G1507" s="57" t="str">
        <f>IF(ISNUMBER(SEARCH('Position Build'!$N$6,Table1[[#This Row],[Series]])),Table1[[#This Row],[Helper1]],"")</f>
        <v/>
      </c>
      <c r="H1507" s="57" t="str">
        <f>IFERROR(SMALL($G$2:$G$4870,ROWS($G$2:G1507)),"")</f>
        <v/>
      </c>
    </row>
    <row r="1508" spans="1:8" ht="26.25" thickBot="1" x14ac:dyDescent="0.3">
      <c r="A1508" s="50" t="s">
        <v>446</v>
      </c>
      <c r="B1508" s="46" t="str">
        <f>Table1[[#This Row],[Series]]&amp;Table1[[#This Row],[Competency Name]]</f>
        <v>0861ENGINEERING PROJECT MANAGEMENT</v>
      </c>
      <c r="C1508" s="46" t="str">
        <f>IF(RIGHT(Table1[[#This Row],[Occupational Series]],5)="SECCM","SECCM",IF(OR(RIGHT(Table1[[#This Row],[Occupational Series]],1)="A",RIGHT(Table1[[#This Row],[Occupational Series]],1)="B",RIGHT(Table1[[#This Row],[Occupational Series]],1)="C"),"0301",RIGHT(Table1[[#This Row],[Occupational Series]],4)))</f>
        <v>0861</v>
      </c>
      <c r="D1508" s="50" t="s">
        <v>1218</v>
      </c>
      <c r="E1508" s="51" t="s">
        <v>1219</v>
      </c>
      <c r="F1508" s="57">
        <f>ROWS($F$2:F1508)</f>
        <v>1507</v>
      </c>
      <c r="G1508" s="57" t="str">
        <f>IF(ISNUMBER(SEARCH('Position Build'!$N$6,Table1[[#This Row],[Series]])),Table1[[#This Row],[Helper1]],"")</f>
        <v/>
      </c>
      <c r="H1508" s="57" t="str">
        <f>IFERROR(SMALL($G$2:$G$4870,ROWS($G$2:G1508)),"")</f>
        <v/>
      </c>
    </row>
    <row r="1509" spans="1:8" ht="15.75" customHeight="1" thickBot="1" x14ac:dyDescent="0.3">
      <c r="A1509" s="45" t="s">
        <v>446</v>
      </c>
      <c r="B1509" s="46" t="str">
        <f>Table1[[#This Row],[Series]]&amp;Table1[[#This Row],[Competency Name]]</f>
        <v>0861SYSTEMS ENGINEERING</v>
      </c>
      <c r="C1509" s="46" t="str">
        <f>IF(RIGHT(Table1[[#This Row],[Occupational Series]],5)="SECCM","SECCM",IF(OR(RIGHT(Table1[[#This Row],[Occupational Series]],1)="A",RIGHT(Table1[[#This Row],[Occupational Series]],1)="B",RIGHT(Table1[[#This Row],[Occupational Series]],1)="C"),"0301",RIGHT(Table1[[#This Row],[Occupational Series]],4)))</f>
        <v>0861</v>
      </c>
      <c r="D1509" s="45" t="s">
        <v>1385</v>
      </c>
      <c r="E1509" s="45" t="s">
        <v>1386</v>
      </c>
      <c r="F1509" s="57">
        <f>ROWS($F$2:F1509)</f>
        <v>1508</v>
      </c>
      <c r="G1509" s="57" t="str">
        <f>IF(ISNUMBER(SEARCH('Position Build'!$N$6,Table1[[#This Row],[Series]])),Table1[[#This Row],[Helper1]],"")</f>
        <v/>
      </c>
      <c r="H1509" s="57" t="str">
        <f>IFERROR(SMALL($G$2:$G$4870,ROWS($G$2:G1509)),"")</f>
        <v/>
      </c>
    </row>
    <row r="1510" spans="1:8" ht="15.75" thickBot="1" x14ac:dyDescent="0.3">
      <c r="A1510" s="45" t="s">
        <v>446</v>
      </c>
      <c r="B1510" s="46" t="str">
        <f>Table1[[#This Row],[Series]]&amp;Table1[[#This Row],[Competency Name]]</f>
        <v>0861ACOUSTICS</v>
      </c>
      <c r="C1510" s="46" t="str">
        <f>IF(RIGHT(Table1[[#This Row],[Occupational Series]],5)="SECCM","SECCM",IF(OR(RIGHT(Table1[[#This Row],[Occupational Series]],1)="A",RIGHT(Table1[[#This Row],[Occupational Series]],1)="B",RIGHT(Table1[[#This Row],[Occupational Series]],1)="C"),"0301",RIGHT(Table1[[#This Row],[Occupational Series]],4)))</f>
        <v>0861</v>
      </c>
      <c r="D1510" s="45" t="s">
        <v>1416</v>
      </c>
      <c r="E1510" s="45" t="s">
        <v>1417</v>
      </c>
      <c r="F1510" s="57">
        <f>ROWS($F$2:F1510)</f>
        <v>1509</v>
      </c>
      <c r="G1510" s="57" t="str">
        <f>IF(ISNUMBER(SEARCH('Position Build'!$N$6,Table1[[#This Row],[Series]])),Table1[[#This Row],[Helper1]],"")</f>
        <v/>
      </c>
      <c r="H1510" s="57" t="str">
        <f>IFERROR(SMALL($G$2:$G$4870,ROWS($G$2:G1510)),"")</f>
        <v/>
      </c>
    </row>
    <row r="1511" spans="1:8" ht="15.75" customHeight="1" thickBot="1" x14ac:dyDescent="0.3">
      <c r="A1511" s="45" t="s">
        <v>446</v>
      </c>
      <c r="B1511" s="46" t="str">
        <f>Table1[[#This Row],[Series]]&amp;Table1[[#This Row],[Competency Name]]</f>
        <v>0861AERODYNAMICS</v>
      </c>
      <c r="C1511" s="46" t="str">
        <f>IF(RIGHT(Table1[[#This Row],[Occupational Series]],5)="SECCM","SECCM",IF(OR(RIGHT(Table1[[#This Row],[Occupational Series]],1)="A",RIGHT(Table1[[#This Row],[Occupational Series]],1)="B",RIGHT(Table1[[#This Row],[Occupational Series]],1)="C"),"0301",RIGHT(Table1[[#This Row],[Occupational Series]],4)))</f>
        <v>0861</v>
      </c>
      <c r="D1511" s="45" t="s">
        <v>1418</v>
      </c>
      <c r="E1511" s="45" t="s">
        <v>1419</v>
      </c>
      <c r="F1511" s="57">
        <f>ROWS($F$2:F1511)</f>
        <v>1510</v>
      </c>
      <c r="G1511" s="57" t="str">
        <f>IF(ISNUMBER(SEARCH('Position Build'!$N$6,Table1[[#This Row],[Series]])),Table1[[#This Row],[Helper1]],"")</f>
        <v/>
      </c>
      <c r="H1511" s="57" t="str">
        <f>IFERROR(SMALL($G$2:$G$4870,ROWS($G$2:G1511)),"")</f>
        <v/>
      </c>
    </row>
    <row r="1512" spans="1:8" ht="64.5" thickBot="1" x14ac:dyDescent="0.3">
      <c r="A1512" s="50" t="s">
        <v>446</v>
      </c>
      <c r="B1512" s="46" t="str">
        <f>Table1[[#This Row],[Series]]&amp;Table1[[#This Row],[Competency Name]]</f>
        <v>0861AEROSPACE ENGINEERING</v>
      </c>
      <c r="C1512" s="46" t="str">
        <f>IF(RIGHT(Table1[[#This Row],[Occupational Series]],5)="SECCM","SECCM",IF(OR(RIGHT(Table1[[#This Row],[Occupational Series]],1)="A",RIGHT(Table1[[#This Row],[Occupational Series]],1)="B",RIGHT(Table1[[#This Row],[Occupational Series]],1)="C"),"0301",RIGHT(Table1[[#This Row],[Occupational Series]],4)))</f>
        <v>0861</v>
      </c>
      <c r="D1512" s="50" t="s">
        <v>1422</v>
      </c>
      <c r="E1512" s="51" t="s">
        <v>1423</v>
      </c>
      <c r="F1512" s="57">
        <f>ROWS($F$2:F1512)</f>
        <v>1511</v>
      </c>
      <c r="G1512" s="57" t="str">
        <f>IF(ISNUMBER(SEARCH('Position Build'!$N$6,Table1[[#This Row],[Series]])),Table1[[#This Row],[Helper1]],"")</f>
        <v/>
      </c>
      <c r="H1512" s="57" t="str">
        <f>IFERROR(SMALL($G$2:$G$4870,ROWS($G$2:G1512)),"")</f>
        <v/>
      </c>
    </row>
    <row r="1513" spans="1:8" ht="15.75" customHeight="1" thickBot="1" x14ac:dyDescent="0.3">
      <c r="A1513" s="50" t="s">
        <v>446</v>
      </c>
      <c r="B1513" s="46" t="str">
        <f>Table1[[#This Row],[Series]]&amp;Table1[[#This Row],[Competency Name]]</f>
        <v>0861PROPULSION SYSTEMS</v>
      </c>
      <c r="C1513" s="46" t="str">
        <f>IF(RIGHT(Table1[[#This Row],[Occupational Series]],5)="SECCM","SECCM",IF(OR(RIGHT(Table1[[#This Row],[Occupational Series]],1)="A",RIGHT(Table1[[#This Row],[Occupational Series]],1)="B",RIGHT(Table1[[#This Row],[Occupational Series]],1)="C"),"0301",RIGHT(Table1[[#This Row],[Occupational Series]],4)))</f>
        <v>0861</v>
      </c>
      <c r="D1513" s="50" t="s">
        <v>1424</v>
      </c>
      <c r="E1513" s="51" t="s">
        <v>1425</v>
      </c>
      <c r="F1513" s="57">
        <f>ROWS($F$2:F1513)</f>
        <v>1512</v>
      </c>
      <c r="G1513" s="57" t="str">
        <f>IF(ISNUMBER(SEARCH('Position Build'!$N$6,Table1[[#This Row],[Series]])),Table1[[#This Row],[Helper1]],"")</f>
        <v/>
      </c>
      <c r="H1513" s="57" t="str">
        <f>IFERROR(SMALL($G$2:$G$4870,ROWS($G$2:G1513)),"")</f>
        <v/>
      </c>
    </row>
    <row r="1514" spans="1:8" ht="39" thickBot="1" x14ac:dyDescent="0.3">
      <c r="A1514" s="50" t="s">
        <v>446</v>
      </c>
      <c r="B1514" s="46" t="str">
        <f>Table1[[#This Row],[Series]]&amp;Table1[[#This Row],[Competency Name]]</f>
        <v>0861STRUCTURAL INTEGRITY</v>
      </c>
      <c r="C1514" s="46" t="str">
        <f>IF(RIGHT(Table1[[#This Row],[Occupational Series]],5)="SECCM","SECCM",IF(OR(RIGHT(Table1[[#This Row],[Occupational Series]],1)="A",RIGHT(Table1[[#This Row],[Occupational Series]],1)="B",RIGHT(Table1[[#This Row],[Occupational Series]],1)="C"),"0301",RIGHT(Table1[[#This Row],[Occupational Series]],4)))</f>
        <v>0861</v>
      </c>
      <c r="D1514" s="50" t="s">
        <v>1426</v>
      </c>
      <c r="E1514" s="51" t="s">
        <v>1427</v>
      </c>
      <c r="F1514" s="57">
        <f>ROWS($F$2:F1514)</f>
        <v>1513</v>
      </c>
      <c r="G1514" s="57" t="str">
        <f>IF(ISNUMBER(SEARCH('Position Build'!$N$6,Table1[[#This Row],[Series]])),Table1[[#This Row],[Helper1]],"")</f>
        <v/>
      </c>
      <c r="H1514" s="57" t="str">
        <f>IFERROR(SMALL($G$2:$G$4870,ROWS($G$2:G1514)),"")</f>
        <v/>
      </c>
    </row>
    <row r="1515" spans="1:8" ht="15.75" customHeight="1" thickBot="1" x14ac:dyDescent="0.3">
      <c r="A1515" s="50" t="s">
        <v>280</v>
      </c>
      <c r="B1515" s="46" t="str">
        <f>Table1[[#This Row],[Series]]&amp;Table1[[#This Row],[Competency Name]]</f>
        <v>0871INFLUENCING/NEGOTIATING</v>
      </c>
      <c r="C1515" s="46" t="str">
        <f>IF(RIGHT(Table1[[#This Row],[Occupational Series]],5)="SECCM","SECCM",IF(OR(RIGHT(Table1[[#This Row],[Occupational Series]],1)="A",RIGHT(Table1[[#This Row],[Occupational Series]],1)="B",RIGHT(Table1[[#This Row],[Occupational Series]],1)="C"),"0301",RIGHT(Table1[[#This Row],[Occupational Series]],4)))</f>
        <v>0871</v>
      </c>
      <c r="D1515" s="50" t="s">
        <v>267</v>
      </c>
      <c r="E1515" s="51" t="s">
        <v>268</v>
      </c>
      <c r="F1515" s="57">
        <f>ROWS($F$2:F1515)</f>
        <v>1514</v>
      </c>
      <c r="G1515" s="57" t="str">
        <f>IF(ISNUMBER(SEARCH('Position Build'!$N$6,Table1[[#This Row],[Series]])),Table1[[#This Row],[Helper1]],"")</f>
        <v/>
      </c>
      <c r="H1515" s="57" t="str">
        <f>IFERROR(SMALL($G$2:$G$4870,ROWS($G$2:G1515)),"")</f>
        <v/>
      </c>
    </row>
    <row r="1516" spans="1:8" ht="51.75" thickBot="1" x14ac:dyDescent="0.3">
      <c r="A1516" s="50" t="s">
        <v>280</v>
      </c>
      <c r="B1516" s="46" t="str">
        <f>Table1[[#This Row],[Series]]&amp;Table1[[#This Row],[Competency Name]]</f>
        <v>0871FINANCIAL MANAGEMENT</v>
      </c>
      <c r="C1516" s="46" t="str">
        <f>IF(RIGHT(Table1[[#This Row],[Occupational Series]],5)="SECCM","SECCM",IF(OR(RIGHT(Table1[[#This Row],[Occupational Series]],1)="A",RIGHT(Table1[[#This Row],[Occupational Series]],1)="B",RIGHT(Table1[[#This Row],[Occupational Series]],1)="C"),"0301",RIGHT(Table1[[#This Row],[Occupational Series]],4)))</f>
        <v>0871</v>
      </c>
      <c r="D1516" s="50" t="s">
        <v>438</v>
      </c>
      <c r="E1516" s="51" t="s">
        <v>439</v>
      </c>
      <c r="F1516" s="57">
        <f>ROWS($F$2:F1516)</f>
        <v>1515</v>
      </c>
      <c r="G1516" s="57" t="str">
        <f>IF(ISNUMBER(SEARCH('Position Build'!$N$6,Table1[[#This Row],[Series]])),Table1[[#This Row],[Helper1]],"")</f>
        <v/>
      </c>
      <c r="H1516" s="57" t="str">
        <f>IFERROR(SMALL($G$2:$G$4870,ROWS($G$2:G1516)),"")</f>
        <v/>
      </c>
    </row>
    <row r="1517" spans="1:8" ht="15.75" customHeight="1" thickBot="1" x14ac:dyDescent="0.3">
      <c r="A1517" s="45" t="s">
        <v>280</v>
      </c>
      <c r="B1517" s="46" t="str">
        <f>Table1[[#This Row],[Series]]&amp;Table1[[#This Row],[Competency Name]]</f>
        <v>0871PARTNERING</v>
      </c>
      <c r="C1517" s="46" t="str">
        <f>IF(RIGHT(Table1[[#This Row],[Occupational Series]],5)="SECCM","SECCM",IF(OR(RIGHT(Table1[[#This Row],[Occupational Series]],1)="A",RIGHT(Table1[[#This Row],[Occupational Series]],1)="B",RIGHT(Table1[[#This Row],[Occupational Series]],1)="C"),"0301",RIGHT(Table1[[#This Row],[Occupational Series]],4)))</f>
        <v>0871</v>
      </c>
      <c r="D1517" s="45" t="s">
        <v>491</v>
      </c>
      <c r="E1517" s="45" t="s">
        <v>492</v>
      </c>
      <c r="F1517" s="57">
        <f>ROWS($F$2:F1517)</f>
        <v>1516</v>
      </c>
      <c r="G1517" s="57" t="str">
        <f>IF(ISNUMBER(SEARCH('Position Build'!$N$6,Table1[[#This Row],[Series]])),Table1[[#This Row],[Helper1]],"")</f>
        <v/>
      </c>
      <c r="H1517" s="57" t="str">
        <f>IFERROR(SMALL($G$2:$G$4870,ROWS($G$2:G1517)),"")</f>
        <v/>
      </c>
    </row>
    <row r="1518" spans="1:8" ht="39" thickBot="1" x14ac:dyDescent="0.3">
      <c r="A1518" s="50" t="s">
        <v>280</v>
      </c>
      <c r="B1518" s="46" t="str">
        <f>Table1[[#This Row],[Series]]&amp;Table1[[#This Row],[Competency Name]]</f>
        <v>0871WRITTEN COMMUNICATION</v>
      </c>
      <c r="C1518" s="46" t="str">
        <f>IF(RIGHT(Table1[[#This Row],[Occupational Series]],5)="SECCM","SECCM",IF(OR(RIGHT(Table1[[#This Row],[Occupational Series]],1)="A",RIGHT(Table1[[#This Row],[Occupational Series]],1)="B",RIGHT(Table1[[#This Row],[Occupational Series]],1)="C"),"0301",RIGHT(Table1[[#This Row],[Occupational Series]],4)))</f>
        <v>0871</v>
      </c>
      <c r="D1518" s="50" t="s">
        <v>507</v>
      </c>
      <c r="E1518" s="51" t="s">
        <v>508</v>
      </c>
      <c r="F1518" s="57">
        <f>ROWS($F$2:F1518)</f>
        <v>1517</v>
      </c>
      <c r="G1518" s="57" t="str">
        <f>IF(ISNUMBER(SEARCH('Position Build'!$N$6,Table1[[#This Row],[Series]])),Table1[[#This Row],[Helper1]],"")</f>
        <v/>
      </c>
      <c r="H1518" s="57" t="str">
        <f>IFERROR(SMALL($G$2:$G$4870,ROWS($G$2:G1518)),"")</f>
        <v/>
      </c>
    </row>
    <row r="1519" spans="1:8" ht="15.75" customHeight="1" thickBot="1" x14ac:dyDescent="0.3">
      <c r="A1519" s="50" t="s">
        <v>280</v>
      </c>
      <c r="B1519" s="46" t="str">
        <f>Table1[[#This Row],[Series]]&amp;Table1[[#This Row],[Competency Name]]</f>
        <v>0871ORAL COMMUNICATION</v>
      </c>
      <c r="C1519" s="46" t="str">
        <f>IF(RIGHT(Table1[[#This Row],[Occupational Series]],5)="SECCM","SECCM",IF(OR(RIGHT(Table1[[#This Row],[Occupational Series]],1)="A",RIGHT(Table1[[#This Row],[Occupational Series]],1)="B",RIGHT(Table1[[#This Row],[Occupational Series]],1)="C"),"0301",RIGHT(Table1[[#This Row],[Occupational Series]],4)))</f>
        <v>0871</v>
      </c>
      <c r="D1519" s="50" t="s">
        <v>537</v>
      </c>
      <c r="E1519" s="51" t="s">
        <v>538</v>
      </c>
      <c r="F1519" s="57">
        <f>ROWS($F$2:F1519)</f>
        <v>1518</v>
      </c>
      <c r="G1519" s="57" t="str">
        <f>IF(ISNUMBER(SEARCH('Position Build'!$N$6,Table1[[#This Row],[Series]])),Table1[[#This Row],[Helper1]],"")</f>
        <v/>
      </c>
      <c r="H1519" s="57" t="str">
        <f>IFERROR(SMALL($G$2:$G$4870,ROWS($G$2:G1519)),"")</f>
        <v/>
      </c>
    </row>
    <row r="1520" spans="1:8" ht="64.5" thickBot="1" x14ac:dyDescent="0.3">
      <c r="A1520" s="50" t="s">
        <v>280</v>
      </c>
      <c r="B1520" s="46" t="str">
        <f>Table1[[#This Row],[Series]]&amp;Table1[[#This Row],[Competency Name]]</f>
        <v>0871ACCOUNTABILITY</v>
      </c>
      <c r="C1520" s="46" t="str">
        <f>IF(RIGHT(Table1[[#This Row],[Occupational Series]],5)="SECCM","SECCM",IF(OR(RIGHT(Table1[[#This Row],[Occupational Series]],1)="A",RIGHT(Table1[[#This Row],[Occupational Series]],1)="B",RIGHT(Table1[[#This Row],[Occupational Series]],1)="C"),"0301",RIGHT(Table1[[#This Row],[Occupational Series]],4)))</f>
        <v>0871</v>
      </c>
      <c r="D1520" s="50" t="s">
        <v>579</v>
      </c>
      <c r="E1520" s="51" t="s">
        <v>580</v>
      </c>
      <c r="F1520" s="57">
        <f>ROWS($F$2:F1520)</f>
        <v>1519</v>
      </c>
      <c r="G1520" s="57" t="str">
        <f>IF(ISNUMBER(SEARCH('Position Build'!$N$6,Table1[[#This Row],[Series]])),Table1[[#This Row],[Helper1]],"")</f>
        <v/>
      </c>
      <c r="H1520" s="57" t="str">
        <f>IFERROR(SMALL($G$2:$G$4870,ROWS($G$2:G1520)),"")</f>
        <v/>
      </c>
    </row>
    <row r="1521" spans="1:8" ht="15.75" customHeight="1" thickBot="1" x14ac:dyDescent="0.3">
      <c r="A1521" s="50" t="s">
        <v>280</v>
      </c>
      <c r="B1521" s="46" t="str">
        <f>Table1[[#This Row],[Series]]&amp;Table1[[#This Row],[Competency Name]]</f>
        <v>0871MANAGING HUMAN RESOURCES</v>
      </c>
      <c r="C1521" s="46" t="str">
        <f>IF(RIGHT(Table1[[#This Row],[Occupational Series]],5)="SECCM","SECCM",IF(OR(RIGHT(Table1[[#This Row],[Occupational Series]],1)="A",RIGHT(Table1[[#This Row],[Occupational Series]],1)="B",RIGHT(Table1[[#This Row],[Occupational Series]],1)="C"),"0301",RIGHT(Table1[[#This Row],[Occupational Series]],4)))</f>
        <v>0871</v>
      </c>
      <c r="D1521" s="50" t="s">
        <v>590</v>
      </c>
      <c r="E1521" s="51" t="s">
        <v>591</v>
      </c>
      <c r="F1521" s="57">
        <f>ROWS($F$2:F1521)</f>
        <v>1520</v>
      </c>
      <c r="G1521" s="57" t="str">
        <f>IF(ISNUMBER(SEARCH('Position Build'!$N$6,Table1[[#This Row],[Series]])),Table1[[#This Row],[Helper1]],"")</f>
        <v/>
      </c>
      <c r="H1521" s="57" t="str">
        <f>IFERROR(SMALL($G$2:$G$4870,ROWS($G$2:G1521)),"")</f>
        <v/>
      </c>
    </row>
    <row r="1522" spans="1:8" ht="51.75" thickBot="1" x14ac:dyDescent="0.3">
      <c r="A1522" s="50" t="s">
        <v>280</v>
      </c>
      <c r="B1522" s="46" t="str">
        <f>Table1[[#This Row],[Series]]&amp;Table1[[#This Row],[Competency Name]]</f>
        <v>0871PROBLEM SOLVING</v>
      </c>
      <c r="C1522" s="46" t="str">
        <f>IF(RIGHT(Table1[[#This Row],[Occupational Series]],5)="SECCM","SECCM",IF(OR(RIGHT(Table1[[#This Row],[Occupational Series]],1)="A",RIGHT(Table1[[#This Row],[Occupational Series]],1)="B",RIGHT(Table1[[#This Row],[Occupational Series]],1)="C"),"0301",RIGHT(Table1[[#This Row],[Occupational Series]],4)))</f>
        <v>0871</v>
      </c>
      <c r="D1522" s="50" t="s">
        <v>596</v>
      </c>
      <c r="E1522" s="51" t="s">
        <v>597</v>
      </c>
      <c r="F1522" s="57">
        <f>ROWS($F$2:F1522)</f>
        <v>1521</v>
      </c>
      <c r="G1522" s="57" t="str">
        <f>IF(ISNUMBER(SEARCH('Position Build'!$N$6,Table1[[#This Row],[Series]])),Table1[[#This Row],[Helper1]],"")</f>
        <v/>
      </c>
      <c r="H1522" s="57" t="str">
        <f>IFERROR(SMALL($G$2:$G$4870,ROWS($G$2:G1522)),"")</f>
        <v/>
      </c>
    </row>
    <row r="1523" spans="1:8" ht="15.75" customHeight="1" thickBot="1" x14ac:dyDescent="0.3">
      <c r="A1523" s="50" t="s">
        <v>280</v>
      </c>
      <c r="B1523" s="46" t="str">
        <f>Table1[[#This Row],[Series]]&amp;Table1[[#This Row],[Competency Name]]</f>
        <v>0871MODELING AND SIMULATION</v>
      </c>
      <c r="C1523" s="46" t="str">
        <f>IF(RIGHT(Table1[[#This Row],[Occupational Series]],5)="SECCM","SECCM",IF(OR(RIGHT(Table1[[#This Row],[Occupational Series]],1)="A",RIGHT(Table1[[#This Row],[Occupational Series]],1)="B",RIGHT(Table1[[#This Row],[Occupational Series]],1)="C"),"0301",RIGHT(Table1[[#This Row],[Occupational Series]],4)))</f>
        <v>0871</v>
      </c>
      <c r="D1523" s="50" t="s">
        <v>783</v>
      </c>
      <c r="E1523" s="51" t="s">
        <v>784</v>
      </c>
      <c r="F1523" s="57">
        <f>ROWS($F$2:F1523)</f>
        <v>1522</v>
      </c>
      <c r="G1523" s="57" t="str">
        <f>IF(ISNUMBER(SEARCH('Position Build'!$N$6,Table1[[#This Row],[Series]])),Table1[[#This Row],[Helper1]],"")</f>
        <v/>
      </c>
      <c r="H1523" s="57" t="str">
        <f>IFERROR(SMALL($G$2:$G$4870,ROWS($G$2:G1523)),"")</f>
        <v/>
      </c>
    </row>
    <row r="1524" spans="1:8" ht="26.25" thickBot="1" x14ac:dyDescent="0.3">
      <c r="A1524" s="50" t="s">
        <v>280</v>
      </c>
      <c r="B1524" s="46" t="str">
        <f>Table1[[#This Row],[Series]]&amp;Table1[[#This Row],[Competency Name]]</f>
        <v>0871SYSTEMS TESTING AND EVALUATION</v>
      </c>
      <c r="C1524" s="46" t="str">
        <f>IF(RIGHT(Table1[[#This Row],[Occupational Series]],5)="SECCM","SECCM",IF(OR(RIGHT(Table1[[#This Row],[Occupational Series]],1)="A",RIGHT(Table1[[#This Row],[Occupational Series]],1)="B",RIGHT(Table1[[#This Row],[Occupational Series]],1)="C"),"0301",RIGHT(Table1[[#This Row],[Occupational Series]],4)))</f>
        <v>0871</v>
      </c>
      <c r="D1524" s="50" t="s">
        <v>850</v>
      </c>
      <c r="E1524" s="51" t="s">
        <v>851</v>
      </c>
      <c r="F1524" s="57">
        <f>ROWS($F$2:F1524)</f>
        <v>1523</v>
      </c>
      <c r="G1524" s="57" t="str">
        <f>IF(ISNUMBER(SEARCH('Position Build'!$N$6,Table1[[#This Row],[Series]])),Table1[[#This Row],[Helper1]],"")</f>
        <v/>
      </c>
      <c r="H1524" s="57" t="str">
        <f>IFERROR(SMALL($G$2:$G$4870,ROWS($G$2:G1524)),"")</f>
        <v/>
      </c>
    </row>
    <row r="1525" spans="1:8" ht="15.75" customHeight="1" thickBot="1" x14ac:dyDescent="0.3">
      <c r="A1525" s="50" t="s">
        <v>280</v>
      </c>
      <c r="B1525" s="46" t="str">
        <f>Table1[[#This Row],[Series]]&amp;Table1[[#This Row],[Competency Name]]</f>
        <v>0871COST - BENEFIT ANALYSIS</v>
      </c>
      <c r="C1525" s="46" t="str">
        <f>IF(RIGHT(Table1[[#This Row],[Occupational Series]],5)="SECCM","SECCM",IF(OR(RIGHT(Table1[[#This Row],[Occupational Series]],1)="A",RIGHT(Table1[[#This Row],[Occupational Series]],1)="B",RIGHT(Table1[[#This Row],[Occupational Series]],1)="C"),"0301",RIGHT(Table1[[#This Row],[Occupational Series]],4)))</f>
        <v>0871</v>
      </c>
      <c r="D1525" s="50" t="s">
        <v>1159</v>
      </c>
      <c r="E1525" s="51" t="s">
        <v>1160</v>
      </c>
      <c r="F1525" s="57">
        <f>ROWS($F$2:F1525)</f>
        <v>1524</v>
      </c>
      <c r="G1525" s="57" t="str">
        <f>IF(ISNUMBER(SEARCH('Position Build'!$N$6,Table1[[#This Row],[Series]])),Table1[[#This Row],[Helper1]],"")</f>
        <v/>
      </c>
      <c r="H1525" s="57" t="str">
        <f>IFERROR(SMALL($G$2:$G$4870,ROWS($G$2:G1525)),"")</f>
        <v/>
      </c>
    </row>
    <row r="1526" spans="1:8" ht="26.25" thickBot="1" x14ac:dyDescent="0.3">
      <c r="A1526" s="50" t="s">
        <v>280</v>
      </c>
      <c r="B1526" s="46" t="str">
        <f>Table1[[#This Row],[Series]]&amp;Table1[[#This Row],[Competency Name]]</f>
        <v>0871ENGINEERING PROJECT MANAGEMENT</v>
      </c>
      <c r="C1526" s="46" t="str">
        <f>IF(RIGHT(Table1[[#This Row],[Occupational Series]],5)="SECCM","SECCM",IF(OR(RIGHT(Table1[[#This Row],[Occupational Series]],1)="A",RIGHT(Table1[[#This Row],[Occupational Series]],1)="B",RIGHT(Table1[[#This Row],[Occupational Series]],1)="C"),"0301",RIGHT(Table1[[#This Row],[Occupational Series]],4)))</f>
        <v>0871</v>
      </c>
      <c r="D1526" s="50" t="s">
        <v>1218</v>
      </c>
      <c r="E1526" s="51" t="s">
        <v>1219</v>
      </c>
      <c r="F1526" s="57">
        <f>ROWS($F$2:F1526)</f>
        <v>1525</v>
      </c>
      <c r="G1526" s="57" t="str">
        <f>IF(ISNUMBER(SEARCH('Position Build'!$N$6,Table1[[#This Row],[Series]])),Table1[[#This Row],[Helper1]],"")</f>
        <v/>
      </c>
      <c r="H1526" s="57" t="str">
        <f>IFERROR(SMALL($G$2:$G$4870,ROWS($G$2:G1526)),"")</f>
        <v/>
      </c>
    </row>
    <row r="1527" spans="1:8" ht="15.75" customHeight="1" thickBot="1" x14ac:dyDescent="0.3">
      <c r="A1527" s="45" t="s">
        <v>280</v>
      </c>
      <c r="B1527" s="46" t="str">
        <f>Table1[[#This Row],[Series]]&amp;Table1[[#This Row],[Competency Name]]</f>
        <v>0871STRUCTURAL ENGINEERING</v>
      </c>
      <c r="C1527" s="46" t="str">
        <f>IF(RIGHT(Table1[[#This Row],[Occupational Series]],5)="SECCM","SECCM",IF(OR(RIGHT(Table1[[#This Row],[Occupational Series]],1)="A",RIGHT(Table1[[#This Row],[Occupational Series]],1)="B",RIGHT(Table1[[#This Row],[Occupational Series]],1)="C"),"0301",RIGHT(Table1[[#This Row],[Occupational Series]],4)))</f>
        <v>0871</v>
      </c>
      <c r="D1527" s="45" t="s">
        <v>1308</v>
      </c>
      <c r="E1527" s="45" t="s">
        <v>1309</v>
      </c>
      <c r="F1527" s="57">
        <f>ROWS($F$2:F1527)</f>
        <v>1526</v>
      </c>
      <c r="G1527" s="57" t="str">
        <f>IF(ISNUMBER(SEARCH('Position Build'!$N$6,Table1[[#This Row],[Series]])),Table1[[#This Row],[Helper1]],"")</f>
        <v/>
      </c>
      <c r="H1527" s="57" t="str">
        <f>IFERROR(SMALL($G$2:$G$4870,ROWS($G$2:G1527)),"")</f>
        <v/>
      </c>
    </row>
    <row r="1528" spans="1:8" ht="15.75" thickBot="1" x14ac:dyDescent="0.3">
      <c r="A1528" s="45" t="s">
        <v>280</v>
      </c>
      <c r="B1528" s="46" t="str">
        <f>Table1[[#This Row],[Series]]&amp;Table1[[#This Row],[Competency Name]]</f>
        <v>0871HYDRODYNAMICS</v>
      </c>
      <c r="C1528" s="46" t="str">
        <f>IF(RIGHT(Table1[[#This Row],[Occupational Series]],5)="SECCM","SECCM",IF(OR(RIGHT(Table1[[#This Row],[Occupational Series]],1)="A",RIGHT(Table1[[#This Row],[Occupational Series]],1)="B",RIGHT(Table1[[#This Row],[Occupational Series]],1)="C"),"0301",RIGHT(Table1[[#This Row],[Occupational Series]],4)))</f>
        <v>0871</v>
      </c>
      <c r="D1528" s="45" t="s">
        <v>1550</v>
      </c>
      <c r="E1528" s="45" t="s">
        <v>1551</v>
      </c>
      <c r="F1528" s="57">
        <f>ROWS($F$2:F1528)</f>
        <v>1527</v>
      </c>
      <c r="G1528" s="57" t="str">
        <f>IF(ISNUMBER(SEARCH('Position Build'!$N$6,Table1[[#This Row],[Series]])),Table1[[#This Row],[Helper1]],"")</f>
        <v/>
      </c>
      <c r="H1528" s="57" t="str">
        <f>IFERROR(SMALL($G$2:$G$4870,ROWS($G$2:G1528)),"")</f>
        <v/>
      </c>
    </row>
    <row r="1529" spans="1:8" ht="15.75" customHeight="1" thickBot="1" x14ac:dyDescent="0.3">
      <c r="A1529" s="50" t="s">
        <v>280</v>
      </c>
      <c r="B1529" s="46" t="str">
        <f>Table1[[#This Row],[Series]]&amp;Table1[[#This Row],[Competency Name]]</f>
        <v>0871NAVAL ARCHITECTURE</v>
      </c>
      <c r="C1529" s="46" t="str">
        <f>IF(RIGHT(Table1[[#This Row],[Occupational Series]],5)="SECCM","SECCM",IF(OR(RIGHT(Table1[[#This Row],[Occupational Series]],1)="A",RIGHT(Table1[[#This Row],[Occupational Series]],1)="B",RIGHT(Table1[[#This Row],[Occupational Series]],1)="C"),"0301",RIGHT(Table1[[#This Row],[Occupational Series]],4)))</f>
        <v>0871</v>
      </c>
      <c r="D1529" s="50" t="s">
        <v>1552</v>
      </c>
      <c r="E1529" s="51" t="s">
        <v>1553</v>
      </c>
      <c r="F1529" s="57">
        <f>ROWS($F$2:F1529)</f>
        <v>1528</v>
      </c>
      <c r="G1529" s="57" t="str">
        <f>IF(ISNUMBER(SEARCH('Position Build'!$N$6,Table1[[#This Row],[Series]])),Table1[[#This Row],[Helper1]],"")</f>
        <v/>
      </c>
      <c r="H1529" s="57" t="str">
        <f>IFERROR(SMALL($G$2:$G$4870,ROWS($G$2:G1529)),"")</f>
        <v/>
      </c>
    </row>
    <row r="1530" spans="1:8" ht="15.75" thickBot="1" x14ac:dyDescent="0.3">
      <c r="A1530" s="45" t="s">
        <v>280</v>
      </c>
      <c r="B1530" s="46" t="str">
        <f>Table1[[#This Row],[Series]]&amp;Table1[[#This Row],[Competency Name]]</f>
        <v>0871SHIP DESIGN</v>
      </c>
      <c r="C1530" s="46" t="str">
        <f>IF(RIGHT(Table1[[#This Row],[Occupational Series]],5)="SECCM","SECCM",IF(OR(RIGHT(Table1[[#This Row],[Occupational Series]],1)="A",RIGHT(Table1[[#This Row],[Occupational Series]],1)="B",RIGHT(Table1[[#This Row],[Occupational Series]],1)="C"),"0301",RIGHT(Table1[[#This Row],[Occupational Series]],4)))</f>
        <v>0871</v>
      </c>
      <c r="D1530" s="45" t="s">
        <v>1554</v>
      </c>
      <c r="E1530" s="45" t="s">
        <v>1555</v>
      </c>
      <c r="F1530" s="57">
        <f>ROWS($F$2:F1530)</f>
        <v>1529</v>
      </c>
      <c r="G1530" s="57" t="str">
        <f>IF(ISNUMBER(SEARCH('Position Build'!$N$6,Table1[[#This Row],[Series]])),Table1[[#This Row],[Helper1]],"")</f>
        <v/>
      </c>
      <c r="H1530" s="57" t="str">
        <f>IFERROR(SMALL($G$2:$G$4870,ROWS($G$2:G1530)),"")</f>
        <v/>
      </c>
    </row>
    <row r="1531" spans="1:8" ht="15.75" customHeight="1" thickBot="1" x14ac:dyDescent="0.3">
      <c r="A1531" s="50" t="s">
        <v>280</v>
      </c>
      <c r="B1531" s="46" t="str">
        <f>Table1[[#This Row],[Series]]&amp;Table1[[#This Row],[Competency Name]]</f>
        <v>0871SHIP SYSTEM DESIGN</v>
      </c>
      <c r="C1531" s="46" t="str">
        <f>IF(RIGHT(Table1[[#This Row],[Occupational Series]],5)="SECCM","SECCM",IF(OR(RIGHT(Table1[[#This Row],[Occupational Series]],1)="A",RIGHT(Table1[[#This Row],[Occupational Series]],1)="B",RIGHT(Table1[[#This Row],[Occupational Series]],1)="C"),"0301",RIGHT(Table1[[#This Row],[Occupational Series]],4)))</f>
        <v>0871</v>
      </c>
      <c r="D1531" s="50" t="s">
        <v>1556</v>
      </c>
      <c r="E1531" s="51" t="s">
        <v>1557</v>
      </c>
      <c r="F1531" s="57">
        <f>ROWS($F$2:F1531)</f>
        <v>1530</v>
      </c>
      <c r="G1531" s="57" t="str">
        <f>IF(ISNUMBER(SEARCH('Position Build'!$N$6,Table1[[#This Row],[Series]])),Table1[[#This Row],[Helper1]],"")</f>
        <v/>
      </c>
      <c r="H1531" s="57" t="str">
        <f>IFERROR(SMALL($G$2:$G$4870,ROWS($G$2:G1531)),"")</f>
        <v/>
      </c>
    </row>
    <row r="1532" spans="1:8" ht="39" thickBot="1" x14ac:dyDescent="0.3">
      <c r="A1532" s="50" t="s">
        <v>518</v>
      </c>
      <c r="B1532" s="46" t="str">
        <f>Table1[[#This Row],[Series]]&amp;Table1[[#This Row],[Competency Name]]</f>
        <v>0873WRITTEN COMMUNICATION</v>
      </c>
      <c r="C1532" s="46" t="str">
        <f>IF(RIGHT(Table1[[#This Row],[Occupational Series]],5)="SECCM","SECCM",IF(OR(RIGHT(Table1[[#This Row],[Occupational Series]],1)="A",RIGHT(Table1[[#This Row],[Occupational Series]],1)="B",RIGHT(Table1[[#This Row],[Occupational Series]],1)="C"),"0301",RIGHT(Table1[[#This Row],[Occupational Series]],4)))</f>
        <v>0873</v>
      </c>
      <c r="D1532" s="50" t="s">
        <v>507</v>
      </c>
      <c r="E1532" s="51" t="s">
        <v>508</v>
      </c>
      <c r="F1532" s="57">
        <f>ROWS($F$2:F1532)</f>
        <v>1531</v>
      </c>
      <c r="G1532" s="57" t="str">
        <f>IF(ISNUMBER(SEARCH('Position Build'!$N$6,Table1[[#This Row],[Series]])),Table1[[#This Row],[Helper1]],"")</f>
        <v/>
      </c>
      <c r="H1532" s="57" t="str">
        <f>IFERROR(SMALL($G$2:$G$4870,ROWS($G$2:G1532)),"")</f>
        <v/>
      </c>
    </row>
    <row r="1533" spans="1:8" ht="15.75" customHeight="1" thickBot="1" x14ac:dyDescent="0.3">
      <c r="A1533" s="50" t="s">
        <v>518</v>
      </c>
      <c r="B1533" s="46" t="str">
        <f>Table1[[#This Row],[Series]]&amp;Table1[[#This Row],[Competency Name]]</f>
        <v>0873ORAL COMMUNICATION</v>
      </c>
      <c r="C1533" s="46" t="str">
        <f>IF(RIGHT(Table1[[#This Row],[Occupational Series]],5)="SECCM","SECCM",IF(OR(RIGHT(Table1[[#This Row],[Occupational Series]],1)="A",RIGHT(Table1[[#This Row],[Occupational Series]],1)="B",RIGHT(Table1[[#This Row],[Occupational Series]],1)="C"),"0301",RIGHT(Table1[[#This Row],[Occupational Series]],4)))</f>
        <v>0873</v>
      </c>
      <c r="D1533" s="50" t="s">
        <v>537</v>
      </c>
      <c r="E1533" s="51" t="s">
        <v>538</v>
      </c>
      <c r="F1533" s="57">
        <f>ROWS($F$2:F1533)</f>
        <v>1532</v>
      </c>
      <c r="G1533" s="57" t="str">
        <f>IF(ISNUMBER(SEARCH('Position Build'!$N$6,Table1[[#This Row],[Series]])),Table1[[#This Row],[Helper1]],"")</f>
        <v/>
      </c>
      <c r="H1533" s="57" t="str">
        <f>IFERROR(SMALL($G$2:$G$4870,ROWS($G$2:G1533)),"")</f>
        <v/>
      </c>
    </row>
    <row r="1534" spans="1:8" ht="39" thickBot="1" x14ac:dyDescent="0.3">
      <c r="A1534" s="50" t="s">
        <v>518</v>
      </c>
      <c r="B1534" s="46" t="str">
        <f>Table1[[#This Row],[Series]]&amp;Table1[[#This Row],[Competency Name]]</f>
        <v>0873PLANNING AND EVALUATING</v>
      </c>
      <c r="C1534" s="46" t="str">
        <f>IF(RIGHT(Table1[[#This Row],[Occupational Series]],5)="SECCM","SECCM",IF(OR(RIGHT(Table1[[#This Row],[Occupational Series]],1)="A",RIGHT(Table1[[#This Row],[Occupational Series]],1)="B",RIGHT(Table1[[#This Row],[Occupational Series]],1)="C"),"0301",RIGHT(Table1[[#This Row],[Occupational Series]],4)))</f>
        <v>0873</v>
      </c>
      <c r="D1534" s="50" t="s">
        <v>571</v>
      </c>
      <c r="E1534" s="51" t="s">
        <v>572</v>
      </c>
      <c r="F1534" s="57">
        <f>ROWS($F$2:F1534)</f>
        <v>1533</v>
      </c>
      <c r="G1534" s="57" t="str">
        <f>IF(ISNUMBER(SEARCH('Position Build'!$N$6,Table1[[#This Row],[Series]])),Table1[[#This Row],[Helper1]],"")</f>
        <v/>
      </c>
      <c r="H1534" s="57" t="str">
        <f>IFERROR(SMALL($G$2:$G$4870,ROWS($G$2:G1534)),"")</f>
        <v/>
      </c>
    </row>
    <row r="1535" spans="1:8" ht="15.75" customHeight="1" thickBot="1" x14ac:dyDescent="0.3">
      <c r="A1535" s="50" t="s">
        <v>518</v>
      </c>
      <c r="B1535" s="46" t="str">
        <f>Table1[[#This Row],[Series]]&amp;Table1[[#This Row],[Competency Name]]</f>
        <v>0873MANAGING HUMAN RESOURCES</v>
      </c>
      <c r="C1535" s="46" t="str">
        <f>IF(RIGHT(Table1[[#This Row],[Occupational Series]],5)="SECCM","SECCM",IF(OR(RIGHT(Table1[[#This Row],[Occupational Series]],1)="A",RIGHT(Table1[[#This Row],[Occupational Series]],1)="B",RIGHT(Table1[[#This Row],[Occupational Series]],1)="C"),"0301",RIGHT(Table1[[#This Row],[Occupational Series]],4)))</f>
        <v>0873</v>
      </c>
      <c r="D1535" s="50" t="s">
        <v>590</v>
      </c>
      <c r="E1535" s="51" t="s">
        <v>591</v>
      </c>
      <c r="F1535" s="57">
        <f>ROWS($F$2:F1535)</f>
        <v>1534</v>
      </c>
      <c r="G1535" s="57" t="str">
        <f>IF(ISNUMBER(SEARCH('Position Build'!$N$6,Table1[[#This Row],[Series]])),Table1[[#This Row],[Helper1]],"")</f>
        <v/>
      </c>
      <c r="H1535" s="57" t="str">
        <f>IFERROR(SMALL($G$2:$G$4870,ROWS($G$2:G1535)),"")</f>
        <v/>
      </c>
    </row>
    <row r="1536" spans="1:8" ht="15.75" thickBot="1" x14ac:dyDescent="0.3">
      <c r="A1536" s="45" t="s">
        <v>518</v>
      </c>
      <c r="B1536" s="46" t="str">
        <f>Table1[[#This Row],[Series]]&amp;Table1[[#This Row],[Competency Name]]</f>
        <v>0873RULEMAKING AND REGULATION</v>
      </c>
      <c r="C1536" s="46" t="str">
        <f>IF(RIGHT(Table1[[#This Row],[Occupational Series]],5)="SECCM","SECCM",IF(OR(RIGHT(Table1[[#This Row],[Occupational Series]],1)="A",RIGHT(Table1[[#This Row],[Occupational Series]],1)="B",RIGHT(Table1[[#This Row],[Occupational Series]],1)="C"),"0301",RIGHT(Table1[[#This Row],[Occupational Series]],4)))</f>
        <v>0873</v>
      </c>
      <c r="D1536" s="45" t="s">
        <v>958</v>
      </c>
      <c r="E1536" s="45" t="s">
        <v>959</v>
      </c>
      <c r="F1536" s="57">
        <f>ROWS($F$2:F1536)</f>
        <v>1535</v>
      </c>
      <c r="G1536" s="57" t="str">
        <f>IF(ISNUMBER(SEARCH('Position Build'!$N$6,Table1[[#This Row],[Series]])),Table1[[#This Row],[Helper1]],"")</f>
        <v/>
      </c>
      <c r="H1536" s="57" t="str">
        <f>IFERROR(SMALL($G$2:$G$4870,ROWS($G$2:G1536)),"")</f>
        <v/>
      </c>
    </row>
    <row r="1537" spans="1:8" ht="15.75" customHeight="1" thickBot="1" x14ac:dyDescent="0.3">
      <c r="A1537" s="50" t="s">
        <v>518</v>
      </c>
      <c r="B1537" s="46" t="str">
        <f>Table1[[#This Row],[Series]]&amp;Table1[[#This Row],[Competency Name]]</f>
        <v>0873ENGINEERING PROJECT MANAGEMENT</v>
      </c>
      <c r="C1537" s="46" t="str">
        <f>IF(RIGHT(Table1[[#This Row],[Occupational Series]],5)="SECCM","SECCM",IF(OR(RIGHT(Table1[[#This Row],[Occupational Series]],1)="A",RIGHT(Table1[[#This Row],[Occupational Series]],1)="B",RIGHT(Table1[[#This Row],[Occupational Series]],1)="C"),"0301",RIGHT(Table1[[#This Row],[Occupational Series]],4)))</f>
        <v>0873</v>
      </c>
      <c r="D1537" s="50" t="s">
        <v>1218</v>
      </c>
      <c r="E1537" s="51" t="s">
        <v>1219</v>
      </c>
      <c r="F1537" s="57">
        <f>ROWS($F$2:F1537)</f>
        <v>1536</v>
      </c>
      <c r="G1537" s="57" t="str">
        <f>IF(ISNUMBER(SEARCH('Position Build'!$N$6,Table1[[#This Row],[Series]])),Table1[[#This Row],[Helper1]],"")</f>
        <v/>
      </c>
      <c r="H1537" s="57" t="str">
        <f>IFERROR(SMALL($G$2:$G$4870,ROWS($G$2:G1537)),"")</f>
        <v/>
      </c>
    </row>
    <row r="1538" spans="1:8" ht="39" thickBot="1" x14ac:dyDescent="0.3">
      <c r="A1538" s="50" t="s">
        <v>518</v>
      </c>
      <c r="B1538" s="46" t="str">
        <f>Table1[[#This Row],[Series]]&amp;Table1[[#This Row],[Competency Name]]</f>
        <v>0873MAINTENANCE AND REPAIR</v>
      </c>
      <c r="C1538" s="46" t="str">
        <f>IF(RIGHT(Table1[[#This Row],[Occupational Series]],5)="SECCM","SECCM",IF(OR(RIGHT(Table1[[#This Row],[Occupational Series]],1)="A",RIGHT(Table1[[#This Row],[Occupational Series]],1)="B",RIGHT(Table1[[#This Row],[Occupational Series]],1)="C"),"0301",RIGHT(Table1[[#This Row],[Occupational Series]],4)))</f>
        <v>0873</v>
      </c>
      <c r="D1538" s="50" t="s">
        <v>1230</v>
      </c>
      <c r="E1538" s="51" t="s">
        <v>1231</v>
      </c>
      <c r="F1538" s="57">
        <f>ROWS($F$2:F1538)</f>
        <v>1537</v>
      </c>
      <c r="G1538" s="57" t="str">
        <f>IF(ISNUMBER(SEARCH('Position Build'!$N$6,Table1[[#This Row],[Series]])),Table1[[#This Row],[Helper1]],"")</f>
        <v/>
      </c>
      <c r="H1538" s="57" t="str">
        <f>IFERROR(SMALL($G$2:$G$4870,ROWS($G$2:G1538)),"")</f>
        <v/>
      </c>
    </row>
    <row r="1539" spans="1:8" ht="15.75" customHeight="1" thickBot="1" x14ac:dyDescent="0.3">
      <c r="A1539" s="50" t="s">
        <v>440</v>
      </c>
      <c r="B1539" s="46" t="str">
        <f>Table1[[#This Row],[Series]]&amp;Table1[[#This Row],[Competency Name]]</f>
        <v>0893FINANCIAL MANAGEMENT</v>
      </c>
      <c r="C1539" s="46" t="str">
        <f>IF(RIGHT(Table1[[#This Row],[Occupational Series]],5)="SECCM","SECCM",IF(OR(RIGHT(Table1[[#This Row],[Occupational Series]],1)="A",RIGHT(Table1[[#This Row],[Occupational Series]],1)="B",RIGHT(Table1[[#This Row],[Occupational Series]],1)="C"),"0301",RIGHT(Table1[[#This Row],[Occupational Series]],4)))</f>
        <v>0893</v>
      </c>
      <c r="D1539" s="50" t="s">
        <v>438</v>
      </c>
      <c r="E1539" s="51" t="s">
        <v>439</v>
      </c>
      <c r="F1539" s="57">
        <f>ROWS($F$2:F1539)</f>
        <v>1538</v>
      </c>
      <c r="G1539" s="57" t="str">
        <f>IF(ISNUMBER(SEARCH('Position Build'!$N$6,Table1[[#This Row],[Series]])),Table1[[#This Row],[Helper1]],"")</f>
        <v/>
      </c>
      <c r="H1539" s="57" t="str">
        <f>IFERROR(SMALL($G$2:$G$4870,ROWS($G$2:G1539)),"")</f>
        <v/>
      </c>
    </row>
    <row r="1540" spans="1:8" ht="15.75" thickBot="1" x14ac:dyDescent="0.3">
      <c r="A1540" s="45" t="s">
        <v>440</v>
      </c>
      <c r="B1540" s="46" t="str">
        <f>Table1[[#This Row],[Series]]&amp;Table1[[#This Row],[Competency Name]]</f>
        <v>0893PARTNERING</v>
      </c>
      <c r="C1540" s="46" t="str">
        <f>IF(RIGHT(Table1[[#This Row],[Occupational Series]],5)="SECCM","SECCM",IF(OR(RIGHT(Table1[[#This Row],[Occupational Series]],1)="A",RIGHT(Table1[[#This Row],[Occupational Series]],1)="B",RIGHT(Table1[[#This Row],[Occupational Series]],1)="C"),"0301",RIGHT(Table1[[#This Row],[Occupational Series]],4)))</f>
        <v>0893</v>
      </c>
      <c r="D1540" s="45" t="s">
        <v>491</v>
      </c>
      <c r="E1540" s="45" t="s">
        <v>492</v>
      </c>
      <c r="F1540" s="57">
        <f>ROWS($F$2:F1540)</f>
        <v>1539</v>
      </c>
      <c r="G1540" s="57" t="str">
        <f>IF(ISNUMBER(SEARCH('Position Build'!$N$6,Table1[[#This Row],[Series]])),Table1[[#This Row],[Helper1]],"")</f>
        <v/>
      </c>
      <c r="H1540" s="57" t="str">
        <f>IFERROR(SMALL($G$2:$G$4870,ROWS($G$2:G1540)),"")</f>
        <v/>
      </c>
    </row>
    <row r="1541" spans="1:8" ht="15.75" customHeight="1" thickBot="1" x14ac:dyDescent="0.3">
      <c r="A1541" s="50" t="s">
        <v>440</v>
      </c>
      <c r="B1541" s="46" t="str">
        <f>Table1[[#This Row],[Series]]&amp;Table1[[#This Row],[Competency Name]]</f>
        <v>0893WRITTEN COMMUNICATION</v>
      </c>
      <c r="C1541" s="46" t="str">
        <f>IF(RIGHT(Table1[[#This Row],[Occupational Series]],5)="SECCM","SECCM",IF(OR(RIGHT(Table1[[#This Row],[Occupational Series]],1)="A",RIGHT(Table1[[#This Row],[Occupational Series]],1)="B",RIGHT(Table1[[#This Row],[Occupational Series]],1)="C"),"0301",RIGHT(Table1[[#This Row],[Occupational Series]],4)))</f>
        <v>0893</v>
      </c>
      <c r="D1541" s="50" t="s">
        <v>507</v>
      </c>
      <c r="E1541" s="51" t="s">
        <v>508</v>
      </c>
      <c r="F1541" s="57">
        <f>ROWS($F$2:F1541)</f>
        <v>1540</v>
      </c>
      <c r="G1541" s="57" t="str">
        <f>IF(ISNUMBER(SEARCH('Position Build'!$N$6,Table1[[#This Row],[Series]])),Table1[[#This Row],[Helper1]],"")</f>
        <v/>
      </c>
      <c r="H1541" s="57" t="str">
        <f>IFERROR(SMALL($G$2:$G$4870,ROWS($G$2:G1541)),"")</f>
        <v/>
      </c>
    </row>
    <row r="1542" spans="1:8" ht="39" thickBot="1" x14ac:dyDescent="0.3">
      <c r="A1542" s="50" t="s">
        <v>440</v>
      </c>
      <c r="B1542" s="46" t="str">
        <f>Table1[[#This Row],[Series]]&amp;Table1[[#This Row],[Competency Name]]</f>
        <v>0893ORAL COMMUNICATION</v>
      </c>
      <c r="C1542" s="46" t="str">
        <f>IF(RIGHT(Table1[[#This Row],[Occupational Series]],5)="SECCM","SECCM",IF(OR(RIGHT(Table1[[#This Row],[Occupational Series]],1)="A",RIGHT(Table1[[#This Row],[Occupational Series]],1)="B",RIGHT(Table1[[#This Row],[Occupational Series]],1)="C"),"0301",RIGHT(Table1[[#This Row],[Occupational Series]],4)))</f>
        <v>0893</v>
      </c>
      <c r="D1542" s="50" t="s">
        <v>537</v>
      </c>
      <c r="E1542" s="51" t="s">
        <v>538</v>
      </c>
      <c r="F1542" s="57">
        <f>ROWS($F$2:F1542)</f>
        <v>1541</v>
      </c>
      <c r="G1542" s="57" t="str">
        <f>IF(ISNUMBER(SEARCH('Position Build'!$N$6,Table1[[#This Row],[Series]])),Table1[[#This Row],[Helper1]],"")</f>
        <v/>
      </c>
      <c r="H1542" s="57" t="str">
        <f>IFERROR(SMALL($G$2:$G$4870,ROWS($G$2:G1542)),"")</f>
        <v/>
      </c>
    </row>
    <row r="1543" spans="1:8" ht="15.75" customHeight="1" thickBot="1" x14ac:dyDescent="0.3">
      <c r="A1543" s="50" t="s">
        <v>440</v>
      </c>
      <c r="B1543" s="46" t="str">
        <f>Table1[[#This Row],[Series]]&amp;Table1[[#This Row],[Competency Name]]</f>
        <v>0893RESOURCE MANAGEMENT</v>
      </c>
      <c r="C1543" s="46" t="str">
        <f>IF(RIGHT(Table1[[#This Row],[Occupational Series]],5)="SECCM","SECCM",IF(OR(RIGHT(Table1[[#This Row],[Occupational Series]],1)="A",RIGHT(Table1[[#This Row],[Occupational Series]],1)="B",RIGHT(Table1[[#This Row],[Occupational Series]],1)="C"),"0301",RIGHT(Table1[[#This Row],[Occupational Series]],4)))</f>
        <v>0893</v>
      </c>
      <c r="D1543" s="50" t="s">
        <v>573</v>
      </c>
      <c r="E1543" s="51" t="s">
        <v>574</v>
      </c>
      <c r="F1543" s="57">
        <f>ROWS($F$2:F1543)</f>
        <v>1542</v>
      </c>
      <c r="G1543" s="57" t="str">
        <f>IF(ISNUMBER(SEARCH('Position Build'!$N$6,Table1[[#This Row],[Series]])),Table1[[#This Row],[Helper1]],"")</f>
        <v/>
      </c>
      <c r="H1543" s="57" t="str">
        <f>IFERROR(SMALL($G$2:$G$4870,ROWS($G$2:G1543)),"")</f>
        <v/>
      </c>
    </row>
    <row r="1544" spans="1:8" ht="64.5" thickBot="1" x14ac:dyDescent="0.3">
      <c r="A1544" s="50" t="s">
        <v>440</v>
      </c>
      <c r="B1544" s="46" t="str">
        <f>Table1[[#This Row],[Series]]&amp;Table1[[#This Row],[Competency Name]]</f>
        <v>0893ACCOUNTABILITY</v>
      </c>
      <c r="C1544" s="46" t="str">
        <f>IF(RIGHT(Table1[[#This Row],[Occupational Series]],5)="SECCM","SECCM",IF(OR(RIGHT(Table1[[#This Row],[Occupational Series]],1)="A",RIGHT(Table1[[#This Row],[Occupational Series]],1)="B",RIGHT(Table1[[#This Row],[Occupational Series]],1)="C"),"0301",RIGHT(Table1[[#This Row],[Occupational Series]],4)))</f>
        <v>0893</v>
      </c>
      <c r="D1544" s="50" t="s">
        <v>579</v>
      </c>
      <c r="E1544" s="51" t="s">
        <v>580</v>
      </c>
      <c r="F1544" s="57">
        <f>ROWS($F$2:F1544)</f>
        <v>1543</v>
      </c>
      <c r="G1544" s="57" t="str">
        <f>IF(ISNUMBER(SEARCH('Position Build'!$N$6,Table1[[#This Row],[Series]])),Table1[[#This Row],[Helper1]],"")</f>
        <v/>
      </c>
      <c r="H1544" s="57" t="str">
        <f>IFERROR(SMALL($G$2:$G$4870,ROWS($G$2:G1544)),"")</f>
        <v/>
      </c>
    </row>
    <row r="1545" spans="1:8" ht="15.75" customHeight="1" thickBot="1" x14ac:dyDescent="0.3">
      <c r="A1545" s="50" t="s">
        <v>440</v>
      </c>
      <c r="B1545" s="46" t="str">
        <f>Table1[[#This Row],[Series]]&amp;Table1[[#This Row],[Competency Name]]</f>
        <v>0893DEVELOPING OTHERS</v>
      </c>
      <c r="C1545" s="46" t="str">
        <f>IF(RIGHT(Table1[[#This Row],[Occupational Series]],5)="SECCM","SECCM",IF(OR(RIGHT(Table1[[#This Row],[Occupational Series]],1)="A",RIGHT(Table1[[#This Row],[Occupational Series]],1)="B",RIGHT(Table1[[#This Row],[Occupational Series]],1)="C"),"0301",RIGHT(Table1[[#This Row],[Occupational Series]],4)))</f>
        <v>0893</v>
      </c>
      <c r="D1545" s="50" t="s">
        <v>585</v>
      </c>
      <c r="E1545" s="51" t="s">
        <v>586</v>
      </c>
      <c r="F1545" s="57">
        <f>ROWS($F$2:F1545)</f>
        <v>1544</v>
      </c>
      <c r="G1545" s="57" t="str">
        <f>IF(ISNUMBER(SEARCH('Position Build'!$N$6,Table1[[#This Row],[Series]])),Table1[[#This Row],[Helper1]],"")</f>
        <v/>
      </c>
      <c r="H1545" s="57" t="str">
        <f>IFERROR(SMALL($G$2:$G$4870,ROWS($G$2:G1545)),"")</f>
        <v/>
      </c>
    </row>
    <row r="1546" spans="1:8" ht="39" thickBot="1" x14ac:dyDescent="0.3">
      <c r="A1546" s="50" t="s">
        <v>440</v>
      </c>
      <c r="B1546" s="46" t="str">
        <f>Table1[[#This Row],[Series]]&amp;Table1[[#This Row],[Competency Name]]</f>
        <v>0893MANAGING HUMAN RESOURCES</v>
      </c>
      <c r="C1546" s="46" t="str">
        <f>IF(RIGHT(Table1[[#This Row],[Occupational Series]],5)="SECCM","SECCM",IF(OR(RIGHT(Table1[[#This Row],[Occupational Series]],1)="A",RIGHT(Table1[[#This Row],[Occupational Series]],1)="B",RIGHT(Table1[[#This Row],[Occupational Series]],1)="C"),"0301",RIGHT(Table1[[#This Row],[Occupational Series]],4)))</f>
        <v>0893</v>
      </c>
      <c r="D1546" s="50" t="s">
        <v>590</v>
      </c>
      <c r="E1546" s="51" t="s">
        <v>591</v>
      </c>
      <c r="F1546" s="57">
        <f>ROWS($F$2:F1546)</f>
        <v>1545</v>
      </c>
      <c r="G1546" s="57" t="str">
        <f>IF(ISNUMBER(SEARCH('Position Build'!$N$6,Table1[[#This Row],[Series]])),Table1[[#This Row],[Helper1]],"")</f>
        <v/>
      </c>
      <c r="H1546" s="57" t="str">
        <f>IFERROR(SMALL($G$2:$G$4870,ROWS($G$2:G1546)),"")</f>
        <v/>
      </c>
    </row>
    <row r="1547" spans="1:8" ht="15.75" customHeight="1" thickBot="1" x14ac:dyDescent="0.3">
      <c r="A1547" s="50" t="s">
        <v>440</v>
      </c>
      <c r="B1547" s="46" t="str">
        <f>Table1[[#This Row],[Series]]&amp;Table1[[#This Row],[Competency Name]]</f>
        <v>0893PROBLEM SOLVING</v>
      </c>
      <c r="C1547" s="46" t="str">
        <f>IF(RIGHT(Table1[[#This Row],[Occupational Series]],5)="SECCM","SECCM",IF(OR(RIGHT(Table1[[#This Row],[Occupational Series]],1)="A",RIGHT(Table1[[#This Row],[Occupational Series]],1)="B",RIGHT(Table1[[#This Row],[Occupational Series]],1)="C"),"0301",RIGHT(Table1[[#This Row],[Occupational Series]],4)))</f>
        <v>0893</v>
      </c>
      <c r="D1547" s="50" t="s">
        <v>596</v>
      </c>
      <c r="E1547" s="51" t="s">
        <v>597</v>
      </c>
      <c r="F1547" s="57">
        <f>ROWS($F$2:F1547)</f>
        <v>1546</v>
      </c>
      <c r="G1547" s="57" t="str">
        <f>IF(ISNUMBER(SEARCH('Position Build'!$N$6,Table1[[#This Row],[Series]])),Table1[[#This Row],[Helper1]],"")</f>
        <v/>
      </c>
      <c r="H1547" s="57" t="str">
        <f>IFERROR(SMALL($G$2:$G$4870,ROWS($G$2:G1547)),"")</f>
        <v/>
      </c>
    </row>
    <row r="1548" spans="1:8" ht="15.75" thickBot="1" x14ac:dyDescent="0.3">
      <c r="A1548" s="45" t="s">
        <v>440</v>
      </c>
      <c r="B1548" s="46" t="str">
        <f>Table1[[#This Row],[Series]]&amp;Table1[[#This Row],[Competency Name]]</f>
        <v>0893RISK MANAGEMENT</v>
      </c>
      <c r="C1548" s="46" t="str">
        <f>IF(RIGHT(Table1[[#This Row],[Occupational Series]],5)="SECCM","SECCM",IF(OR(RIGHT(Table1[[#This Row],[Occupational Series]],1)="A",RIGHT(Table1[[#This Row],[Occupational Series]],1)="B",RIGHT(Table1[[#This Row],[Occupational Series]],1)="C"),"0301",RIGHT(Table1[[#This Row],[Occupational Series]],4)))</f>
        <v>0893</v>
      </c>
      <c r="D1548" s="45" t="s">
        <v>638</v>
      </c>
      <c r="E1548" s="45" t="s">
        <v>639</v>
      </c>
      <c r="F1548" s="57">
        <f>ROWS($F$2:F1548)</f>
        <v>1547</v>
      </c>
      <c r="G1548" s="57" t="str">
        <f>IF(ISNUMBER(SEARCH('Position Build'!$N$6,Table1[[#This Row],[Series]])),Table1[[#This Row],[Helper1]],"")</f>
        <v/>
      </c>
      <c r="H1548" s="57" t="str">
        <f>IFERROR(SMALL($G$2:$G$4870,ROWS($G$2:G1548)),"")</f>
        <v/>
      </c>
    </row>
    <row r="1549" spans="1:8" ht="15.75" customHeight="1" thickBot="1" x14ac:dyDescent="0.3">
      <c r="A1549" s="50" t="s">
        <v>440</v>
      </c>
      <c r="B1549" s="46" t="str">
        <f>Table1[[#This Row],[Series]]&amp;Table1[[#This Row],[Competency Name]]</f>
        <v>0893SYSTEMS TESTING AND EVALUATION</v>
      </c>
      <c r="C1549" s="46" t="str">
        <f>IF(RIGHT(Table1[[#This Row],[Occupational Series]],5)="SECCM","SECCM",IF(OR(RIGHT(Table1[[#This Row],[Occupational Series]],1)="A",RIGHT(Table1[[#This Row],[Occupational Series]],1)="B",RIGHT(Table1[[#This Row],[Occupational Series]],1)="C"),"0301",RIGHT(Table1[[#This Row],[Occupational Series]],4)))</f>
        <v>0893</v>
      </c>
      <c r="D1549" s="50" t="s">
        <v>850</v>
      </c>
      <c r="E1549" s="51" t="s">
        <v>851</v>
      </c>
      <c r="F1549" s="57">
        <f>ROWS($F$2:F1549)</f>
        <v>1548</v>
      </c>
      <c r="G1549" s="57" t="str">
        <f>IF(ISNUMBER(SEARCH('Position Build'!$N$6,Table1[[#This Row],[Series]])),Table1[[#This Row],[Helper1]],"")</f>
        <v/>
      </c>
      <c r="H1549" s="57" t="str">
        <f>IFERROR(SMALL($G$2:$G$4870,ROWS($G$2:G1549)),"")</f>
        <v/>
      </c>
    </row>
    <row r="1550" spans="1:8" ht="26.25" thickBot="1" x14ac:dyDescent="0.3">
      <c r="A1550" s="50" t="s">
        <v>440</v>
      </c>
      <c r="B1550" s="46" t="str">
        <f>Table1[[#This Row],[Series]]&amp;Table1[[#This Row],[Competency Name]]</f>
        <v>0893RESEARCH AND DEVELOPMENT</v>
      </c>
      <c r="C1550" s="46" t="str">
        <f>IF(RIGHT(Table1[[#This Row],[Occupational Series]],5)="SECCM","SECCM",IF(OR(RIGHT(Table1[[#This Row],[Occupational Series]],1)="A",RIGHT(Table1[[#This Row],[Occupational Series]],1)="B",RIGHT(Table1[[#This Row],[Occupational Series]],1)="C"),"0301",RIGHT(Table1[[#This Row],[Occupational Series]],4)))</f>
        <v>0893</v>
      </c>
      <c r="D1550" s="50" t="s">
        <v>1029</v>
      </c>
      <c r="E1550" s="51" t="s">
        <v>1030</v>
      </c>
      <c r="F1550" s="57">
        <f>ROWS($F$2:F1550)</f>
        <v>1549</v>
      </c>
      <c r="G1550" s="57" t="str">
        <f>IF(ISNUMBER(SEARCH('Position Build'!$N$6,Table1[[#This Row],[Series]])),Table1[[#This Row],[Helper1]],"")</f>
        <v/>
      </c>
      <c r="H1550" s="57" t="str">
        <f>IFERROR(SMALL($G$2:$G$4870,ROWS($G$2:G1550)),"")</f>
        <v/>
      </c>
    </row>
    <row r="1551" spans="1:8" ht="15.75" customHeight="1" thickBot="1" x14ac:dyDescent="0.3">
      <c r="A1551" s="50" t="s">
        <v>440</v>
      </c>
      <c r="B1551" s="46" t="str">
        <f>Table1[[#This Row],[Series]]&amp;Table1[[#This Row],[Competency Name]]</f>
        <v>0893ENGINEERING PROJECT MANAGEMENT</v>
      </c>
      <c r="C1551" s="46" t="str">
        <f>IF(RIGHT(Table1[[#This Row],[Occupational Series]],5)="SECCM","SECCM",IF(OR(RIGHT(Table1[[#This Row],[Occupational Series]],1)="A",RIGHT(Table1[[#This Row],[Occupational Series]],1)="B",RIGHT(Table1[[#This Row],[Occupational Series]],1)="C"),"0301",RIGHT(Table1[[#This Row],[Occupational Series]],4)))</f>
        <v>0893</v>
      </c>
      <c r="D1551" s="50" t="s">
        <v>1218</v>
      </c>
      <c r="E1551" s="51" t="s">
        <v>1219</v>
      </c>
      <c r="F1551" s="57">
        <f>ROWS($F$2:F1551)</f>
        <v>1550</v>
      </c>
      <c r="G1551" s="57" t="str">
        <f>IF(ISNUMBER(SEARCH('Position Build'!$N$6,Table1[[#This Row],[Series]])),Table1[[#This Row],[Helper1]],"")</f>
        <v/>
      </c>
      <c r="H1551" s="57" t="str">
        <f>IFERROR(SMALL($G$2:$G$4870,ROWS($G$2:G1551)),"")</f>
        <v/>
      </c>
    </row>
    <row r="1552" spans="1:8" ht="51.75" thickBot="1" x14ac:dyDescent="0.3">
      <c r="A1552" s="50" t="s">
        <v>440</v>
      </c>
      <c r="B1552" s="46" t="str">
        <f>Table1[[#This Row],[Series]]&amp;Table1[[#This Row],[Competency Name]]</f>
        <v>0893CHEMICAL ENGINEERING</v>
      </c>
      <c r="C1552" s="46" t="str">
        <f>IF(RIGHT(Table1[[#This Row],[Occupational Series]],5)="SECCM","SECCM",IF(OR(RIGHT(Table1[[#This Row],[Occupational Series]],1)="A",RIGHT(Table1[[#This Row],[Occupational Series]],1)="B",RIGHT(Table1[[#This Row],[Occupational Series]],1)="C"),"0301",RIGHT(Table1[[#This Row],[Occupational Series]],4)))</f>
        <v>0893</v>
      </c>
      <c r="D1552" s="50" t="s">
        <v>1578</v>
      </c>
      <c r="E1552" s="51" t="s">
        <v>1579</v>
      </c>
      <c r="F1552" s="57">
        <f>ROWS($F$2:F1552)</f>
        <v>1551</v>
      </c>
      <c r="G1552" s="57" t="str">
        <f>IF(ISNUMBER(SEARCH('Position Build'!$N$6,Table1[[#This Row],[Series]])),Table1[[#This Row],[Helper1]],"")</f>
        <v/>
      </c>
      <c r="H1552" s="57" t="str">
        <f>IFERROR(SMALL($G$2:$G$4870,ROWS($G$2:G1552)),"")</f>
        <v/>
      </c>
    </row>
    <row r="1553" spans="1:8" ht="15.75" customHeight="1" thickBot="1" x14ac:dyDescent="0.3">
      <c r="A1553" s="45" t="s">
        <v>493</v>
      </c>
      <c r="B1553" s="46" t="str">
        <f>Table1[[#This Row],[Series]]&amp;Table1[[#This Row],[Competency Name]]</f>
        <v>0895PARTNERING</v>
      </c>
      <c r="C1553" s="46" t="str">
        <f>IF(RIGHT(Table1[[#This Row],[Occupational Series]],5)="SECCM","SECCM",IF(OR(RIGHT(Table1[[#This Row],[Occupational Series]],1)="A",RIGHT(Table1[[#This Row],[Occupational Series]],1)="B",RIGHT(Table1[[#This Row],[Occupational Series]],1)="C"),"0301",RIGHT(Table1[[#This Row],[Occupational Series]],4)))</f>
        <v>0895</v>
      </c>
      <c r="D1553" s="45" t="s">
        <v>491</v>
      </c>
      <c r="E1553" s="45" t="s">
        <v>492</v>
      </c>
      <c r="F1553" s="57">
        <f>ROWS($F$2:F1553)</f>
        <v>1552</v>
      </c>
      <c r="G1553" s="57" t="str">
        <f>IF(ISNUMBER(SEARCH('Position Build'!$N$6,Table1[[#This Row],[Series]])),Table1[[#This Row],[Helper1]],"")</f>
        <v/>
      </c>
      <c r="H1553" s="57" t="str">
        <f>IFERROR(SMALL($G$2:$G$4870,ROWS($G$2:G1553)),"")</f>
        <v/>
      </c>
    </row>
    <row r="1554" spans="1:8" ht="39" thickBot="1" x14ac:dyDescent="0.3">
      <c r="A1554" s="50" t="s">
        <v>493</v>
      </c>
      <c r="B1554" s="46" t="str">
        <f>Table1[[#This Row],[Series]]&amp;Table1[[#This Row],[Competency Name]]</f>
        <v>0895WRITTEN COMMUNICATION</v>
      </c>
      <c r="C1554" s="46" t="str">
        <f>IF(RIGHT(Table1[[#This Row],[Occupational Series]],5)="SECCM","SECCM",IF(OR(RIGHT(Table1[[#This Row],[Occupational Series]],1)="A",RIGHT(Table1[[#This Row],[Occupational Series]],1)="B",RIGHT(Table1[[#This Row],[Occupational Series]],1)="C"),"0301",RIGHT(Table1[[#This Row],[Occupational Series]],4)))</f>
        <v>0895</v>
      </c>
      <c r="D1554" s="50" t="s">
        <v>507</v>
      </c>
      <c r="E1554" s="51" t="s">
        <v>508</v>
      </c>
      <c r="F1554" s="57">
        <f>ROWS($F$2:F1554)</f>
        <v>1553</v>
      </c>
      <c r="G1554" s="57" t="str">
        <f>IF(ISNUMBER(SEARCH('Position Build'!$N$6,Table1[[#This Row],[Series]])),Table1[[#This Row],[Helper1]],"")</f>
        <v/>
      </c>
      <c r="H1554" s="57" t="str">
        <f>IFERROR(SMALL($G$2:$G$4870,ROWS($G$2:G1554)),"")</f>
        <v/>
      </c>
    </row>
    <row r="1555" spans="1:8" ht="15.75" customHeight="1" thickBot="1" x14ac:dyDescent="0.3">
      <c r="A1555" s="50" t="s">
        <v>493</v>
      </c>
      <c r="B1555" s="46" t="str">
        <f>Table1[[#This Row],[Series]]&amp;Table1[[#This Row],[Competency Name]]</f>
        <v>0895ORAL COMMUNICATION</v>
      </c>
      <c r="C1555" s="46" t="str">
        <f>IF(RIGHT(Table1[[#This Row],[Occupational Series]],5)="SECCM","SECCM",IF(OR(RIGHT(Table1[[#This Row],[Occupational Series]],1)="A",RIGHT(Table1[[#This Row],[Occupational Series]],1)="B",RIGHT(Table1[[#This Row],[Occupational Series]],1)="C"),"0301",RIGHT(Table1[[#This Row],[Occupational Series]],4)))</f>
        <v>0895</v>
      </c>
      <c r="D1555" s="50" t="s">
        <v>537</v>
      </c>
      <c r="E1555" s="51" t="s">
        <v>538</v>
      </c>
      <c r="F1555" s="57">
        <f>ROWS($F$2:F1555)</f>
        <v>1554</v>
      </c>
      <c r="G1555" s="57" t="str">
        <f>IF(ISNUMBER(SEARCH('Position Build'!$N$6,Table1[[#This Row],[Series]])),Table1[[#This Row],[Helper1]],"")</f>
        <v/>
      </c>
      <c r="H1555" s="57" t="str">
        <f>IFERROR(SMALL($G$2:$G$4870,ROWS($G$2:G1555)),"")</f>
        <v/>
      </c>
    </row>
    <row r="1556" spans="1:8" ht="51.75" thickBot="1" x14ac:dyDescent="0.3">
      <c r="A1556" s="50" t="s">
        <v>493</v>
      </c>
      <c r="B1556" s="46" t="str">
        <f>Table1[[#This Row],[Series]]&amp;Table1[[#This Row],[Competency Name]]</f>
        <v>0895PROCESS IMPROVEMENT</v>
      </c>
      <c r="C1556" s="46" t="str">
        <f>IF(RIGHT(Table1[[#This Row],[Occupational Series]],5)="SECCM","SECCM",IF(OR(RIGHT(Table1[[#This Row],[Occupational Series]],1)="A",RIGHT(Table1[[#This Row],[Occupational Series]],1)="B",RIGHT(Table1[[#This Row],[Occupational Series]],1)="C"),"0301",RIGHT(Table1[[#This Row],[Occupational Series]],4)))</f>
        <v>0895</v>
      </c>
      <c r="D1556" s="50" t="s">
        <v>1199</v>
      </c>
      <c r="E1556" s="51" t="s">
        <v>1200</v>
      </c>
      <c r="F1556" s="57">
        <f>ROWS($F$2:F1556)</f>
        <v>1555</v>
      </c>
      <c r="G1556" s="57" t="str">
        <f>IF(ISNUMBER(SEARCH('Position Build'!$N$6,Table1[[#This Row],[Series]])),Table1[[#This Row],[Helper1]],"")</f>
        <v/>
      </c>
      <c r="H1556" s="57" t="str">
        <f>IFERROR(SMALL($G$2:$G$4870,ROWS($G$2:G1556)),"")</f>
        <v/>
      </c>
    </row>
    <row r="1557" spans="1:8" ht="15.75" customHeight="1" thickBot="1" x14ac:dyDescent="0.3">
      <c r="A1557" s="50" t="s">
        <v>493</v>
      </c>
      <c r="B1557" s="46" t="str">
        <f>Table1[[#This Row],[Series]]&amp;Table1[[#This Row],[Competency Name]]</f>
        <v>0895ENGINEERING PROJECT MANAGEMENT</v>
      </c>
      <c r="C1557" s="46" t="str">
        <f>IF(RIGHT(Table1[[#This Row],[Occupational Series]],5)="SECCM","SECCM",IF(OR(RIGHT(Table1[[#This Row],[Occupational Series]],1)="A",RIGHT(Table1[[#This Row],[Occupational Series]],1)="B",RIGHT(Table1[[#This Row],[Occupational Series]],1)="C"),"0301",RIGHT(Table1[[#This Row],[Occupational Series]],4)))</f>
        <v>0895</v>
      </c>
      <c r="D1557" s="50" t="s">
        <v>1218</v>
      </c>
      <c r="E1557" s="51" t="s">
        <v>1219</v>
      </c>
      <c r="F1557" s="57">
        <f>ROWS($F$2:F1557)</f>
        <v>1556</v>
      </c>
      <c r="G1557" s="57" t="str">
        <f>IF(ISNUMBER(SEARCH('Position Build'!$N$6,Table1[[#This Row],[Series]])),Table1[[#This Row],[Helper1]],"")</f>
        <v/>
      </c>
      <c r="H1557" s="57" t="str">
        <f>IFERROR(SMALL($G$2:$G$4870,ROWS($G$2:G1557)),"")</f>
        <v/>
      </c>
    </row>
    <row r="1558" spans="1:8" ht="39" thickBot="1" x14ac:dyDescent="0.3">
      <c r="A1558" s="50" t="s">
        <v>493</v>
      </c>
      <c r="B1558" s="46" t="str">
        <f>Table1[[#This Row],[Series]]&amp;Table1[[#This Row],[Competency Name]]</f>
        <v>0895MAINTENANCE AND REPAIR</v>
      </c>
      <c r="C1558" s="46" t="str">
        <f>IF(RIGHT(Table1[[#This Row],[Occupational Series]],5)="SECCM","SECCM",IF(OR(RIGHT(Table1[[#This Row],[Occupational Series]],1)="A",RIGHT(Table1[[#This Row],[Occupational Series]],1)="B",RIGHT(Table1[[#This Row],[Occupational Series]],1)="C"),"0301",RIGHT(Table1[[#This Row],[Occupational Series]],4)))</f>
        <v>0895</v>
      </c>
      <c r="D1558" s="50" t="s">
        <v>1230</v>
      </c>
      <c r="E1558" s="51" t="s">
        <v>1231</v>
      </c>
      <c r="F1558" s="57">
        <f>ROWS($F$2:F1558)</f>
        <v>1557</v>
      </c>
      <c r="G1558" s="57" t="str">
        <f>IF(ISNUMBER(SEARCH('Position Build'!$N$6,Table1[[#This Row],[Series]])),Table1[[#This Row],[Helper1]],"")</f>
        <v/>
      </c>
      <c r="H1558" s="57" t="str">
        <f>IFERROR(SMALL($G$2:$G$4870,ROWS($G$2:G1558)),"")</f>
        <v/>
      </c>
    </row>
    <row r="1559" spans="1:8" ht="15.75" customHeight="1" thickBot="1" x14ac:dyDescent="0.3">
      <c r="A1559" s="50" t="s">
        <v>493</v>
      </c>
      <c r="B1559" s="46" t="str">
        <f>Table1[[#This Row],[Series]]&amp;Table1[[#This Row],[Competency Name]]</f>
        <v>0895INDUSTRIAL ENGINEER SUPPORT</v>
      </c>
      <c r="C1559" s="46" t="str">
        <f>IF(RIGHT(Table1[[#This Row],[Occupational Series]],5)="SECCM","SECCM",IF(OR(RIGHT(Table1[[#This Row],[Occupational Series]],1)="A",RIGHT(Table1[[#This Row],[Occupational Series]],1)="B",RIGHT(Table1[[#This Row],[Occupational Series]],1)="C"),"0301",RIGHT(Table1[[#This Row],[Occupational Series]],4)))</f>
        <v>0895</v>
      </c>
      <c r="D1559" s="50" t="s">
        <v>1703</v>
      </c>
      <c r="E1559" s="51" t="s">
        <v>1704</v>
      </c>
      <c r="F1559" s="57">
        <f>ROWS($F$2:F1559)</f>
        <v>1558</v>
      </c>
      <c r="G1559" s="57" t="str">
        <f>IF(ISNUMBER(SEARCH('Position Build'!$N$6,Table1[[#This Row],[Series]])),Table1[[#This Row],[Helper1]],"")</f>
        <v/>
      </c>
      <c r="H1559" s="57" t="str">
        <f>IFERROR(SMALL($G$2:$G$4870,ROWS($G$2:G1559)),"")</f>
        <v/>
      </c>
    </row>
    <row r="1560" spans="1:8" ht="39" thickBot="1" x14ac:dyDescent="0.3">
      <c r="A1560" s="50" t="s">
        <v>296</v>
      </c>
      <c r="B1560" s="46" t="str">
        <f>Table1[[#This Row],[Series]]&amp;Table1[[#This Row],[Competency Name]]</f>
        <v>0896INFLUENCING/NEGOTIATING</v>
      </c>
      <c r="C1560" s="46" t="str">
        <f>IF(RIGHT(Table1[[#This Row],[Occupational Series]],5)="SECCM","SECCM",IF(OR(RIGHT(Table1[[#This Row],[Occupational Series]],1)="A",RIGHT(Table1[[#This Row],[Occupational Series]],1)="B",RIGHT(Table1[[#This Row],[Occupational Series]],1)="C"),"0301",RIGHT(Table1[[#This Row],[Occupational Series]],4)))</f>
        <v>0896</v>
      </c>
      <c r="D1560" s="50" t="s">
        <v>267</v>
      </c>
      <c r="E1560" s="51" t="s">
        <v>268</v>
      </c>
      <c r="F1560" s="57">
        <f>ROWS($F$2:F1560)</f>
        <v>1559</v>
      </c>
      <c r="G1560" s="57" t="str">
        <f>IF(ISNUMBER(SEARCH('Position Build'!$N$6,Table1[[#This Row],[Series]])),Table1[[#This Row],[Helper1]],"")</f>
        <v/>
      </c>
      <c r="H1560" s="57" t="str">
        <f>IFERROR(SMALL($G$2:$G$4870,ROWS($G$2:G1560)),"")</f>
        <v/>
      </c>
    </row>
    <row r="1561" spans="1:8" ht="15.75" customHeight="1" thickBot="1" x14ac:dyDescent="0.3">
      <c r="A1561" s="50" t="s">
        <v>296</v>
      </c>
      <c r="B1561" s="46" t="str">
        <f>Table1[[#This Row],[Series]]&amp;Table1[[#This Row],[Competency Name]]</f>
        <v>0896FINANCIAL MANAGEMENT</v>
      </c>
      <c r="C1561" s="46" t="str">
        <f>IF(RIGHT(Table1[[#This Row],[Occupational Series]],5)="SECCM","SECCM",IF(OR(RIGHT(Table1[[#This Row],[Occupational Series]],1)="A",RIGHT(Table1[[#This Row],[Occupational Series]],1)="B",RIGHT(Table1[[#This Row],[Occupational Series]],1)="C"),"0301",RIGHT(Table1[[#This Row],[Occupational Series]],4)))</f>
        <v>0896</v>
      </c>
      <c r="D1561" s="50" t="s">
        <v>438</v>
      </c>
      <c r="E1561" s="51" t="s">
        <v>439</v>
      </c>
      <c r="F1561" s="57">
        <f>ROWS($F$2:F1561)</f>
        <v>1560</v>
      </c>
      <c r="G1561" s="57" t="str">
        <f>IF(ISNUMBER(SEARCH('Position Build'!$N$6,Table1[[#This Row],[Series]])),Table1[[#This Row],[Helper1]],"")</f>
        <v/>
      </c>
      <c r="H1561" s="57" t="str">
        <f>IFERROR(SMALL($G$2:$G$4870,ROWS($G$2:G1561)),"")</f>
        <v/>
      </c>
    </row>
    <row r="1562" spans="1:8" ht="15.75" thickBot="1" x14ac:dyDescent="0.3">
      <c r="A1562" s="45" t="s">
        <v>296</v>
      </c>
      <c r="B1562" s="46" t="str">
        <f>Table1[[#This Row],[Series]]&amp;Table1[[#This Row],[Competency Name]]</f>
        <v>0896PARTNERING</v>
      </c>
      <c r="C1562" s="46" t="str">
        <f>IF(RIGHT(Table1[[#This Row],[Occupational Series]],5)="SECCM","SECCM",IF(OR(RIGHT(Table1[[#This Row],[Occupational Series]],1)="A",RIGHT(Table1[[#This Row],[Occupational Series]],1)="B",RIGHT(Table1[[#This Row],[Occupational Series]],1)="C"),"0301",RIGHT(Table1[[#This Row],[Occupational Series]],4)))</f>
        <v>0896</v>
      </c>
      <c r="D1562" s="45" t="s">
        <v>491</v>
      </c>
      <c r="E1562" s="45" t="s">
        <v>492</v>
      </c>
      <c r="F1562" s="57">
        <f>ROWS($F$2:F1562)</f>
        <v>1561</v>
      </c>
      <c r="G1562" s="57" t="str">
        <f>IF(ISNUMBER(SEARCH('Position Build'!$N$6,Table1[[#This Row],[Series]])),Table1[[#This Row],[Helper1]],"")</f>
        <v/>
      </c>
      <c r="H1562" s="57" t="str">
        <f>IFERROR(SMALL($G$2:$G$4870,ROWS($G$2:G1562)),"")</f>
        <v/>
      </c>
    </row>
    <row r="1563" spans="1:8" ht="15.75" customHeight="1" thickBot="1" x14ac:dyDescent="0.3">
      <c r="A1563" s="50" t="s">
        <v>296</v>
      </c>
      <c r="B1563" s="46" t="str">
        <f>Table1[[#This Row],[Series]]&amp;Table1[[#This Row],[Competency Name]]</f>
        <v>0896WRITTEN COMMUNICATION</v>
      </c>
      <c r="C1563" s="46" t="str">
        <f>IF(RIGHT(Table1[[#This Row],[Occupational Series]],5)="SECCM","SECCM",IF(OR(RIGHT(Table1[[#This Row],[Occupational Series]],1)="A",RIGHT(Table1[[#This Row],[Occupational Series]],1)="B",RIGHT(Table1[[#This Row],[Occupational Series]],1)="C"),"0301",RIGHT(Table1[[#This Row],[Occupational Series]],4)))</f>
        <v>0896</v>
      </c>
      <c r="D1563" s="50" t="s">
        <v>507</v>
      </c>
      <c r="E1563" s="51" t="s">
        <v>508</v>
      </c>
      <c r="F1563" s="57">
        <f>ROWS($F$2:F1563)</f>
        <v>1562</v>
      </c>
      <c r="G1563" s="57" t="str">
        <f>IF(ISNUMBER(SEARCH('Position Build'!$N$6,Table1[[#This Row],[Series]])),Table1[[#This Row],[Helper1]],"")</f>
        <v/>
      </c>
      <c r="H1563" s="57" t="str">
        <f>IFERROR(SMALL($G$2:$G$4870,ROWS($G$2:G1563)),"")</f>
        <v/>
      </c>
    </row>
    <row r="1564" spans="1:8" ht="39" thickBot="1" x14ac:dyDescent="0.3">
      <c r="A1564" s="50" t="s">
        <v>296</v>
      </c>
      <c r="B1564" s="46" t="str">
        <f>Table1[[#This Row],[Series]]&amp;Table1[[#This Row],[Competency Name]]</f>
        <v>0896ORAL COMMUNICATION</v>
      </c>
      <c r="C1564" s="46" t="str">
        <f>IF(RIGHT(Table1[[#This Row],[Occupational Series]],5)="SECCM","SECCM",IF(OR(RIGHT(Table1[[#This Row],[Occupational Series]],1)="A",RIGHT(Table1[[#This Row],[Occupational Series]],1)="B",RIGHT(Table1[[#This Row],[Occupational Series]],1)="C"),"0301",RIGHT(Table1[[#This Row],[Occupational Series]],4)))</f>
        <v>0896</v>
      </c>
      <c r="D1564" s="50" t="s">
        <v>537</v>
      </c>
      <c r="E1564" s="51" t="s">
        <v>538</v>
      </c>
      <c r="F1564" s="57">
        <f>ROWS($F$2:F1564)</f>
        <v>1563</v>
      </c>
      <c r="G1564" s="57" t="str">
        <f>IF(ISNUMBER(SEARCH('Position Build'!$N$6,Table1[[#This Row],[Series]])),Table1[[#This Row],[Helper1]],"")</f>
        <v/>
      </c>
      <c r="H1564" s="57" t="str">
        <f>IFERROR(SMALL($G$2:$G$4870,ROWS($G$2:G1564)),"")</f>
        <v/>
      </c>
    </row>
    <row r="1565" spans="1:8" ht="15.75" customHeight="1" thickBot="1" x14ac:dyDescent="0.3">
      <c r="A1565" s="50" t="s">
        <v>296</v>
      </c>
      <c r="B1565" s="46" t="str">
        <f>Table1[[#This Row],[Series]]&amp;Table1[[#This Row],[Competency Name]]</f>
        <v>0896RESOURCE MANAGEMENT</v>
      </c>
      <c r="C1565" s="46" t="str">
        <f>IF(RIGHT(Table1[[#This Row],[Occupational Series]],5)="SECCM","SECCM",IF(OR(RIGHT(Table1[[#This Row],[Occupational Series]],1)="A",RIGHT(Table1[[#This Row],[Occupational Series]],1)="B",RIGHT(Table1[[#This Row],[Occupational Series]],1)="C"),"0301",RIGHT(Table1[[#This Row],[Occupational Series]],4)))</f>
        <v>0896</v>
      </c>
      <c r="D1565" s="50" t="s">
        <v>573</v>
      </c>
      <c r="E1565" s="51" t="s">
        <v>574</v>
      </c>
      <c r="F1565" s="57">
        <f>ROWS($F$2:F1565)</f>
        <v>1564</v>
      </c>
      <c r="G1565" s="57" t="str">
        <f>IF(ISNUMBER(SEARCH('Position Build'!$N$6,Table1[[#This Row],[Series]])),Table1[[#This Row],[Helper1]],"")</f>
        <v/>
      </c>
      <c r="H1565" s="57" t="str">
        <f>IFERROR(SMALL($G$2:$G$4870,ROWS($G$2:G1565)),"")</f>
        <v/>
      </c>
    </row>
    <row r="1566" spans="1:8" ht="64.5" thickBot="1" x14ac:dyDescent="0.3">
      <c r="A1566" s="50" t="s">
        <v>296</v>
      </c>
      <c r="B1566" s="46" t="str">
        <f>Table1[[#This Row],[Series]]&amp;Table1[[#This Row],[Competency Name]]</f>
        <v>0896ACCOUNTABILITY</v>
      </c>
      <c r="C1566" s="46" t="str">
        <f>IF(RIGHT(Table1[[#This Row],[Occupational Series]],5)="SECCM","SECCM",IF(OR(RIGHT(Table1[[#This Row],[Occupational Series]],1)="A",RIGHT(Table1[[#This Row],[Occupational Series]],1)="B",RIGHT(Table1[[#This Row],[Occupational Series]],1)="C"),"0301",RIGHT(Table1[[#This Row],[Occupational Series]],4)))</f>
        <v>0896</v>
      </c>
      <c r="D1566" s="50" t="s">
        <v>579</v>
      </c>
      <c r="E1566" s="51" t="s">
        <v>580</v>
      </c>
      <c r="F1566" s="57">
        <f>ROWS($F$2:F1566)</f>
        <v>1565</v>
      </c>
      <c r="G1566" s="57" t="str">
        <f>IF(ISNUMBER(SEARCH('Position Build'!$N$6,Table1[[#This Row],[Series]])),Table1[[#This Row],[Helper1]],"")</f>
        <v/>
      </c>
      <c r="H1566" s="57" t="str">
        <f>IFERROR(SMALL($G$2:$G$4870,ROWS($G$2:G1566)),"")</f>
        <v/>
      </c>
    </row>
    <row r="1567" spans="1:8" ht="15.75" customHeight="1" thickBot="1" x14ac:dyDescent="0.3">
      <c r="A1567" s="50" t="s">
        <v>296</v>
      </c>
      <c r="B1567" s="46" t="str">
        <f>Table1[[#This Row],[Series]]&amp;Table1[[#This Row],[Competency Name]]</f>
        <v>0896MANAGING HUMAN RESOURCES</v>
      </c>
      <c r="C1567" s="46" t="str">
        <f>IF(RIGHT(Table1[[#This Row],[Occupational Series]],5)="SECCM","SECCM",IF(OR(RIGHT(Table1[[#This Row],[Occupational Series]],1)="A",RIGHT(Table1[[#This Row],[Occupational Series]],1)="B",RIGHT(Table1[[#This Row],[Occupational Series]],1)="C"),"0301",RIGHT(Table1[[#This Row],[Occupational Series]],4)))</f>
        <v>0896</v>
      </c>
      <c r="D1567" s="50" t="s">
        <v>590</v>
      </c>
      <c r="E1567" s="51" t="s">
        <v>591</v>
      </c>
      <c r="F1567" s="57">
        <f>ROWS($F$2:F1567)</f>
        <v>1566</v>
      </c>
      <c r="G1567" s="57" t="str">
        <f>IF(ISNUMBER(SEARCH('Position Build'!$N$6,Table1[[#This Row],[Series]])),Table1[[#This Row],[Helper1]],"")</f>
        <v/>
      </c>
      <c r="H1567" s="57" t="str">
        <f>IFERROR(SMALL($G$2:$G$4870,ROWS($G$2:G1567)),"")</f>
        <v/>
      </c>
    </row>
    <row r="1568" spans="1:8" ht="51.75" thickBot="1" x14ac:dyDescent="0.3">
      <c r="A1568" s="50" t="s">
        <v>296</v>
      </c>
      <c r="B1568" s="46" t="str">
        <f>Table1[[#This Row],[Series]]&amp;Table1[[#This Row],[Competency Name]]</f>
        <v>0896PROBLEM SOLVING</v>
      </c>
      <c r="C1568" s="46" t="str">
        <f>IF(RIGHT(Table1[[#This Row],[Occupational Series]],5)="SECCM","SECCM",IF(OR(RIGHT(Table1[[#This Row],[Occupational Series]],1)="A",RIGHT(Table1[[#This Row],[Occupational Series]],1)="B",RIGHT(Table1[[#This Row],[Occupational Series]],1)="C"),"0301",RIGHT(Table1[[#This Row],[Occupational Series]],4)))</f>
        <v>0896</v>
      </c>
      <c r="D1568" s="50" t="s">
        <v>596</v>
      </c>
      <c r="E1568" s="51" t="s">
        <v>597</v>
      </c>
      <c r="F1568" s="57">
        <f>ROWS($F$2:F1568)</f>
        <v>1567</v>
      </c>
      <c r="G1568" s="57" t="str">
        <f>IF(ISNUMBER(SEARCH('Position Build'!$N$6,Table1[[#This Row],[Series]])),Table1[[#This Row],[Helper1]],"")</f>
        <v/>
      </c>
      <c r="H1568" s="57" t="str">
        <f>IFERROR(SMALL($G$2:$G$4870,ROWS($G$2:G1568)),"")</f>
        <v/>
      </c>
    </row>
    <row r="1569" spans="1:8" ht="15.75" customHeight="1" thickBot="1" x14ac:dyDescent="0.3">
      <c r="A1569" s="50" t="s">
        <v>296</v>
      </c>
      <c r="B1569" s="46" t="str">
        <f>Table1[[#This Row],[Series]]&amp;Table1[[#This Row],[Competency Name]]</f>
        <v>0896QUALITY ASSURANCE</v>
      </c>
      <c r="C1569" s="46" t="str">
        <f>IF(RIGHT(Table1[[#This Row],[Occupational Series]],5)="SECCM","SECCM",IF(OR(RIGHT(Table1[[#This Row],[Occupational Series]],1)="A",RIGHT(Table1[[#This Row],[Occupational Series]],1)="B",RIGHT(Table1[[#This Row],[Occupational Series]],1)="C"),"0301",RIGHT(Table1[[#This Row],[Occupational Series]],4)))</f>
        <v>0896</v>
      </c>
      <c r="D1569" s="50" t="s">
        <v>600</v>
      </c>
      <c r="E1569" s="51" t="s">
        <v>601</v>
      </c>
      <c r="F1569" s="57">
        <f>ROWS($F$2:F1569)</f>
        <v>1568</v>
      </c>
      <c r="G1569" s="57" t="str">
        <f>IF(ISNUMBER(SEARCH('Position Build'!$N$6,Table1[[#This Row],[Series]])),Table1[[#This Row],[Helper1]],"")</f>
        <v/>
      </c>
      <c r="H1569" s="57" t="str">
        <f>IFERROR(SMALL($G$2:$G$4870,ROWS($G$2:G1569)),"")</f>
        <v/>
      </c>
    </row>
    <row r="1570" spans="1:8" ht="26.25" thickBot="1" x14ac:dyDescent="0.3">
      <c r="A1570" s="50" t="s">
        <v>296</v>
      </c>
      <c r="B1570" s="46" t="str">
        <f>Table1[[#This Row],[Series]]&amp;Table1[[#This Row],[Competency Name]]</f>
        <v>0896COST - BENEFIT ANALYSIS</v>
      </c>
      <c r="C1570" s="46" t="str">
        <f>IF(RIGHT(Table1[[#This Row],[Occupational Series]],5)="SECCM","SECCM",IF(OR(RIGHT(Table1[[#This Row],[Occupational Series]],1)="A",RIGHT(Table1[[#This Row],[Occupational Series]],1)="B",RIGHT(Table1[[#This Row],[Occupational Series]],1)="C"),"0301",RIGHT(Table1[[#This Row],[Occupational Series]],4)))</f>
        <v>0896</v>
      </c>
      <c r="D1570" s="50" t="s">
        <v>1159</v>
      </c>
      <c r="E1570" s="51" t="s">
        <v>1160</v>
      </c>
      <c r="F1570" s="57">
        <f>ROWS($F$2:F1570)</f>
        <v>1569</v>
      </c>
      <c r="G1570" s="57" t="str">
        <f>IF(ISNUMBER(SEARCH('Position Build'!$N$6,Table1[[#This Row],[Series]])),Table1[[#This Row],[Helper1]],"")</f>
        <v/>
      </c>
      <c r="H1570" s="57" t="str">
        <f>IFERROR(SMALL($G$2:$G$4870,ROWS($G$2:G1570)),"")</f>
        <v/>
      </c>
    </row>
    <row r="1571" spans="1:8" ht="15.75" customHeight="1" thickBot="1" x14ac:dyDescent="0.3">
      <c r="A1571" s="50" t="s">
        <v>296</v>
      </c>
      <c r="B1571" s="46" t="str">
        <f>Table1[[#This Row],[Series]]&amp;Table1[[#This Row],[Competency Name]]</f>
        <v>0896ENGINEERING PROJECT MANAGEMENT</v>
      </c>
      <c r="C1571" s="46" t="str">
        <f>IF(RIGHT(Table1[[#This Row],[Occupational Series]],5)="SECCM","SECCM",IF(OR(RIGHT(Table1[[#This Row],[Occupational Series]],1)="A",RIGHT(Table1[[#This Row],[Occupational Series]],1)="B",RIGHT(Table1[[#This Row],[Occupational Series]],1)="C"),"0301",RIGHT(Table1[[#This Row],[Occupational Series]],4)))</f>
        <v>0896</v>
      </c>
      <c r="D1571" s="50" t="s">
        <v>1218</v>
      </c>
      <c r="E1571" s="51" t="s">
        <v>1219</v>
      </c>
      <c r="F1571" s="57">
        <f>ROWS($F$2:F1571)</f>
        <v>1570</v>
      </c>
      <c r="G1571" s="57" t="str">
        <f>IF(ISNUMBER(SEARCH('Position Build'!$N$6,Table1[[#This Row],[Series]])),Table1[[#This Row],[Helper1]],"")</f>
        <v/>
      </c>
      <c r="H1571" s="57" t="str">
        <f>IFERROR(SMALL($G$2:$G$4870,ROWS($G$2:G1571)),"")</f>
        <v/>
      </c>
    </row>
    <row r="1572" spans="1:8" ht="77.25" thickBot="1" x14ac:dyDescent="0.3">
      <c r="A1572" s="50" t="s">
        <v>296</v>
      </c>
      <c r="B1572" s="46" t="str">
        <f>Table1[[#This Row],[Series]]&amp;Table1[[#This Row],[Competency Name]]</f>
        <v>0896INDUSTRIAL ENGINEER</v>
      </c>
      <c r="C1572" s="46" t="str">
        <f>IF(RIGHT(Table1[[#This Row],[Occupational Series]],5)="SECCM","SECCM",IF(OR(RIGHT(Table1[[#This Row],[Occupational Series]],1)="A",RIGHT(Table1[[#This Row],[Occupational Series]],1)="B",RIGHT(Table1[[#This Row],[Occupational Series]],1)="C"),"0301",RIGHT(Table1[[#This Row],[Occupational Series]],4)))</f>
        <v>0896</v>
      </c>
      <c r="D1572" s="50" t="s">
        <v>1562</v>
      </c>
      <c r="E1572" s="51" t="s">
        <v>1563</v>
      </c>
      <c r="F1572" s="57">
        <f>ROWS($F$2:F1572)</f>
        <v>1571</v>
      </c>
      <c r="G1572" s="57" t="str">
        <f>IF(ISNUMBER(SEARCH('Position Build'!$N$6,Table1[[#This Row],[Series]])),Table1[[#This Row],[Helper1]],"")</f>
        <v/>
      </c>
      <c r="H1572" s="57" t="str">
        <f>IFERROR(SMALL($G$2:$G$4870,ROWS($G$2:G1572)),"")</f>
        <v/>
      </c>
    </row>
    <row r="1573" spans="1:8" ht="15.75" customHeight="1" thickBot="1" x14ac:dyDescent="0.3">
      <c r="A1573" s="50" t="s">
        <v>323</v>
      </c>
      <c r="B1573" s="46" t="str">
        <f>Table1[[#This Row],[Series]]&amp;Table1[[#This Row],[Competency Name]]</f>
        <v>0901INFORMATION MANAGEMENT</v>
      </c>
      <c r="C1573" s="46" t="str">
        <f>IF(RIGHT(Table1[[#This Row],[Occupational Series]],5)="SECCM","SECCM",IF(OR(RIGHT(Table1[[#This Row],[Occupational Series]],1)="A",RIGHT(Table1[[#This Row],[Occupational Series]],1)="B",RIGHT(Table1[[#This Row],[Occupational Series]],1)="C"),"0301",RIGHT(Table1[[#This Row],[Occupational Series]],4)))</f>
        <v>0901</v>
      </c>
      <c r="D1573" s="50" t="s">
        <v>311</v>
      </c>
      <c r="E1573" s="51" t="s">
        <v>312</v>
      </c>
      <c r="F1573" s="57">
        <f>ROWS($F$2:F1573)</f>
        <v>1572</v>
      </c>
      <c r="G1573" s="57" t="str">
        <f>IF(ISNUMBER(SEARCH('Position Build'!$N$6,Table1[[#This Row],[Series]])),Table1[[#This Row],[Helper1]],"")</f>
        <v/>
      </c>
      <c r="H1573" s="57" t="str">
        <f>IFERROR(SMALL($G$2:$G$4870,ROWS($G$2:G1573)),"")</f>
        <v/>
      </c>
    </row>
    <row r="1574" spans="1:8" ht="15.75" thickBot="1" x14ac:dyDescent="0.3">
      <c r="A1574" s="45" t="s">
        <v>323</v>
      </c>
      <c r="B1574" s="46" t="str">
        <f>Table1[[#This Row],[Series]]&amp;Table1[[#This Row],[Competency Name]]</f>
        <v>0901CUSTOMER SERVICE</v>
      </c>
      <c r="C1574" s="46" t="str">
        <f>IF(RIGHT(Table1[[#This Row],[Occupational Series]],5)="SECCM","SECCM",IF(OR(RIGHT(Table1[[#This Row],[Occupational Series]],1)="A",RIGHT(Table1[[#This Row],[Occupational Series]],1)="B",RIGHT(Table1[[#This Row],[Occupational Series]],1)="C"),"0301",RIGHT(Table1[[#This Row],[Occupational Series]],4)))</f>
        <v>0901</v>
      </c>
      <c r="D1574" s="45" t="s">
        <v>418</v>
      </c>
      <c r="E1574" s="45" t="s">
        <v>419</v>
      </c>
      <c r="F1574" s="57">
        <f>ROWS($F$2:F1574)</f>
        <v>1573</v>
      </c>
      <c r="G1574" s="57" t="str">
        <f>IF(ISNUMBER(SEARCH('Position Build'!$N$6,Table1[[#This Row],[Series]])),Table1[[#This Row],[Helper1]],"")</f>
        <v/>
      </c>
      <c r="H1574" s="57" t="str">
        <f>IFERROR(SMALL($G$2:$G$4870,ROWS($G$2:G1574)),"")</f>
        <v/>
      </c>
    </row>
    <row r="1575" spans="1:8" ht="15.75" customHeight="1" thickBot="1" x14ac:dyDescent="0.3">
      <c r="A1575" s="50" t="s">
        <v>323</v>
      </c>
      <c r="B1575" s="46" t="str">
        <f>Table1[[#This Row],[Series]]&amp;Table1[[#This Row],[Competency Name]]</f>
        <v>0901COMPUTER LITERACY</v>
      </c>
      <c r="C1575" s="46" t="str">
        <f>IF(RIGHT(Table1[[#This Row],[Occupational Series]],5)="SECCM","SECCM",IF(OR(RIGHT(Table1[[#This Row],[Occupational Series]],1)="A",RIGHT(Table1[[#This Row],[Occupational Series]],1)="B",RIGHT(Table1[[#This Row],[Occupational Series]],1)="C"),"0301",RIGHT(Table1[[#This Row],[Occupational Series]],4)))</f>
        <v>0901</v>
      </c>
      <c r="D1575" s="50" t="s">
        <v>456</v>
      </c>
      <c r="E1575" s="51" t="s">
        <v>457</v>
      </c>
      <c r="F1575" s="57">
        <f>ROWS($F$2:F1575)</f>
        <v>1574</v>
      </c>
      <c r="G1575" s="57" t="str">
        <f>IF(ISNUMBER(SEARCH('Position Build'!$N$6,Table1[[#This Row],[Series]])),Table1[[#This Row],[Helper1]],"")</f>
        <v/>
      </c>
      <c r="H1575" s="57" t="str">
        <f>IFERROR(SMALL($G$2:$G$4870,ROWS($G$2:G1575)),"")</f>
        <v/>
      </c>
    </row>
    <row r="1576" spans="1:8" ht="39" thickBot="1" x14ac:dyDescent="0.3">
      <c r="A1576" s="50" t="s">
        <v>323</v>
      </c>
      <c r="B1576" s="46" t="str">
        <f>Table1[[#This Row],[Series]]&amp;Table1[[#This Row],[Competency Name]]</f>
        <v>0901WRITTEN COMMUNICATION</v>
      </c>
      <c r="C1576" s="46" t="str">
        <f>IF(RIGHT(Table1[[#This Row],[Occupational Series]],5)="SECCM","SECCM",IF(OR(RIGHT(Table1[[#This Row],[Occupational Series]],1)="A",RIGHT(Table1[[#This Row],[Occupational Series]],1)="B",RIGHT(Table1[[#This Row],[Occupational Series]],1)="C"),"0301",RIGHT(Table1[[#This Row],[Occupational Series]],4)))</f>
        <v>0901</v>
      </c>
      <c r="D1576" s="50" t="s">
        <v>507</v>
      </c>
      <c r="E1576" s="51" t="s">
        <v>508</v>
      </c>
      <c r="F1576" s="57">
        <f>ROWS($F$2:F1576)</f>
        <v>1575</v>
      </c>
      <c r="G1576" s="57" t="str">
        <f>IF(ISNUMBER(SEARCH('Position Build'!$N$6,Table1[[#This Row],[Series]])),Table1[[#This Row],[Helper1]],"")</f>
        <v/>
      </c>
      <c r="H1576" s="57" t="str">
        <f>IFERROR(SMALL($G$2:$G$4870,ROWS($G$2:G1576)),"")</f>
        <v/>
      </c>
    </row>
    <row r="1577" spans="1:8" ht="15.75" customHeight="1" thickBot="1" x14ac:dyDescent="0.3">
      <c r="A1577" s="50" t="s">
        <v>323</v>
      </c>
      <c r="B1577" s="46" t="str">
        <f>Table1[[#This Row],[Series]]&amp;Table1[[#This Row],[Competency Name]]</f>
        <v>0901ORAL COMMUNICATION</v>
      </c>
      <c r="C1577" s="46" t="str">
        <f>IF(RIGHT(Table1[[#This Row],[Occupational Series]],5)="SECCM","SECCM",IF(OR(RIGHT(Table1[[#This Row],[Occupational Series]],1)="A",RIGHT(Table1[[#This Row],[Occupational Series]],1)="B",RIGHT(Table1[[#This Row],[Occupational Series]],1)="C"),"0301",RIGHT(Table1[[#This Row],[Occupational Series]],4)))</f>
        <v>0901</v>
      </c>
      <c r="D1577" s="50" t="s">
        <v>537</v>
      </c>
      <c r="E1577" s="51" t="s">
        <v>538</v>
      </c>
      <c r="F1577" s="57">
        <f>ROWS($F$2:F1577)</f>
        <v>1576</v>
      </c>
      <c r="G1577" s="57" t="str">
        <f>IF(ISNUMBER(SEARCH('Position Build'!$N$6,Table1[[#This Row],[Series]])),Table1[[#This Row],[Helper1]],"")</f>
        <v/>
      </c>
      <c r="H1577" s="57" t="str">
        <f>IFERROR(SMALL($G$2:$G$4870,ROWS($G$2:G1577)),"")</f>
        <v/>
      </c>
    </row>
    <row r="1578" spans="1:8" ht="15.75" thickBot="1" x14ac:dyDescent="0.3">
      <c r="A1578" s="45" t="s">
        <v>323</v>
      </c>
      <c r="B1578" s="46" t="str">
        <f>Table1[[#This Row],[Series]]&amp;Table1[[#This Row],[Competency Name]]</f>
        <v>0901ADMINISTRATION AND MANAGEMENT</v>
      </c>
      <c r="C1578" s="46" t="str">
        <f>IF(RIGHT(Table1[[#This Row],[Occupational Series]],5)="SECCM","SECCM",IF(OR(RIGHT(Table1[[#This Row],[Occupational Series]],1)="A",RIGHT(Table1[[#This Row],[Occupational Series]],1)="B",RIGHT(Table1[[#This Row],[Occupational Series]],1)="C"),"0301",RIGHT(Table1[[#This Row],[Occupational Series]],4)))</f>
        <v>0901</v>
      </c>
      <c r="D1578" s="45" t="s">
        <v>560</v>
      </c>
      <c r="E1578" s="45" t="s">
        <v>561</v>
      </c>
      <c r="F1578" s="57">
        <f>ROWS($F$2:F1578)</f>
        <v>1577</v>
      </c>
      <c r="G1578" s="57" t="str">
        <f>IF(ISNUMBER(SEARCH('Position Build'!$N$6,Table1[[#This Row],[Series]])),Table1[[#This Row],[Helper1]],"")</f>
        <v/>
      </c>
      <c r="H1578" s="57" t="str">
        <f>IFERROR(SMALL($G$2:$G$4870,ROWS($G$2:G1578)),"")</f>
        <v/>
      </c>
    </row>
    <row r="1579" spans="1:8" ht="15.75" customHeight="1" thickBot="1" x14ac:dyDescent="0.3">
      <c r="A1579" s="50" t="s">
        <v>323</v>
      </c>
      <c r="B1579" s="46" t="str">
        <f>Table1[[#This Row],[Series]]&amp;Table1[[#This Row],[Competency Name]]</f>
        <v>0901MANAGING HUMAN RESOURCES</v>
      </c>
      <c r="C1579" s="46" t="str">
        <f>IF(RIGHT(Table1[[#This Row],[Occupational Series]],5)="SECCM","SECCM",IF(OR(RIGHT(Table1[[#This Row],[Occupational Series]],1)="A",RIGHT(Table1[[#This Row],[Occupational Series]],1)="B",RIGHT(Table1[[#This Row],[Occupational Series]],1)="C"),"0301",RIGHT(Table1[[#This Row],[Occupational Series]],4)))</f>
        <v>0901</v>
      </c>
      <c r="D1579" s="50" t="s">
        <v>590</v>
      </c>
      <c r="E1579" s="51" t="s">
        <v>591</v>
      </c>
      <c r="F1579" s="57">
        <f>ROWS($F$2:F1579)</f>
        <v>1578</v>
      </c>
      <c r="G1579" s="57" t="str">
        <f>IF(ISNUMBER(SEARCH('Position Build'!$N$6,Table1[[#This Row],[Series]])),Table1[[#This Row],[Helper1]],"")</f>
        <v/>
      </c>
      <c r="H1579" s="57" t="str">
        <f>IFERROR(SMALL($G$2:$G$4870,ROWS($G$2:G1579)),"")</f>
        <v/>
      </c>
    </row>
    <row r="1580" spans="1:8" ht="51.75" thickBot="1" x14ac:dyDescent="0.3">
      <c r="A1580" s="50" t="s">
        <v>323</v>
      </c>
      <c r="B1580" s="46" t="str">
        <f>Table1[[#This Row],[Series]]&amp;Table1[[#This Row],[Competency Name]]</f>
        <v>0901DECISIVENESS</v>
      </c>
      <c r="C1580" s="46" t="str">
        <f>IF(RIGHT(Table1[[#This Row],[Occupational Series]],5)="SECCM","SECCM",IF(OR(RIGHT(Table1[[#This Row],[Occupational Series]],1)="A",RIGHT(Table1[[#This Row],[Occupational Series]],1)="B",RIGHT(Table1[[#This Row],[Occupational Series]],1)="C"),"0301",RIGHT(Table1[[#This Row],[Occupational Series]],4)))</f>
        <v>0901</v>
      </c>
      <c r="D1580" s="50" t="s">
        <v>1009</v>
      </c>
      <c r="E1580" s="51" t="s">
        <v>1010</v>
      </c>
      <c r="F1580" s="57">
        <f>ROWS($F$2:F1580)</f>
        <v>1579</v>
      </c>
      <c r="G1580" s="57" t="str">
        <f>IF(ISNUMBER(SEARCH('Position Build'!$N$6,Table1[[#This Row],[Series]])),Table1[[#This Row],[Helper1]],"")</f>
        <v/>
      </c>
      <c r="H1580" s="57" t="str">
        <f>IFERROR(SMALL($G$2:$G$4870,ROWS($G$2:G1580)),"")</f>
        <v/>
      </c>
    </row>
    <row r="1581" spans="1:8" ht="15.75" customHeight="1" thickBot="1" x14ac:dyDescent="0.3">
      <c r="A1581" s="45" t="s">
        <v>323</v>
      </c>
      <c r="B1581" s="46" t="str">
        <f>Table1[[#This Row],[Series]]&amp;Table1[[#This Row],[Competency Name]]</f>
        <v>0901READING AND INTERPRETING REGULATIONS</v>
      </c>
      <c r="C1581" s="46" t="str">
        <f>IF(RIGHT(Table1[[#This Row],[Occupational Series]],5)="SECCM","SECCM",IF(OR(RIGHT(Table1[[#This Row],[Occupational Series]],1)="A",RIGHT(Table1[[#This Row],[Occupational Series]],1)="B",RIGHT(Table1[[#This Row],[Occupational Series]],1)="C"),"0301",RIGHT(Table1[[#This Row],[Occupational Series]],4)))</f>
        <v>0901</v>
      </c>
      <c r="D1581" s="45" t="s">
        <v>1015</v>
      </c>
      <c r="E1581" s="45" t="s">
        <v>1016</v>
      </c>
      <c r="F1581" s="57">
        <f>ROWS($F$2:F1581)</f>
        <v>1580</v>
      </c>
      <c r="G1581" s="57" t="str">
        <f>IF(ISNUMBER(SEARCH('Position Build'!$N$6,Table1[[#This Row],[Series]])),Table1[[#This Row],[Helper1]],"")</f>
        <v/>
      </c>
      <c r="H1581" s="57" t="str">
        <f>IFERROR(SMALL($G$2:$G$4870,ROWS($G$2:G1581)),"")</f>
        <v/>
      </c>
    </row>
    <row r="1582" spans="1:8" ht="15.75" thickBot="1" x14ac:dyDescent="0.3">
      <c r="A1582" s="45" t="s">
        <v>323</v>
      </c>
      <c r="B1582" s="46" t="str">
        <f>Table1[[#This Row],[Series]]&amp;Table1[[#This Row],[Competency Name]]</f>
        <v>0901RESEARCH AND ANALYSIS</v>
      </c>
      <c r="C1582" s="46" t="str">
        <f>IF(RIGHT(Table1[[#This Row],[Occupational Series]],5)="SECCM","SECCM",IF(OR(RIGHT(Table1[[#This Row],[Occupational Series]],1)="A",RIGHT(Table1[[#This Row],[Occupational Series]],1)="B",RIGHT(Table1[[#This Row],[Occupational Series]],1)="C"),"0301",RIGHT(Table1[[#This Row],[Occupational Series]],4)))</f>
        <v>0901</v>
      </c>
      <c r="D1582" s="45" t="s">
        <v>1195</v>
      </c>
      <c r="E1582" s="45" t="s">
        <v>1196</v>
      </c>
      <c r="F1582" s="57">
        <f>ROWS($F$2:F1582)</f>
        <v>1581</v>
      </c>
      <c r="G1582" s="57" t="str">
        <f>IF(ISNUMBER(SEARCH('Position Build'!$N$6,Table1[[#This Row],[Series]])),Table1[[#This Row],[Helper1]],"")</f>
        <v/>
      </c>
      <c r="H1582" s="57" t="str">
        <f>IFERROR(SMALL($G$2:$G$4870,ROWS($G$2:G1582)),"")</f>
        <v/>
      </c>
    </row>
    <row r="1583" spans="1:8" ht="15.75" customHeight="1" thickBot="1" x14ac:dyDescent="0.3">
      <c r="A1583" s="45" t="s">
        <v>323</v>
      </c>
      <c r="B1583" s="46" t="str">
        <f>Table1[[#This Row],[Series]]&amp;Table1[[#This Row],[Competency Name]]</f>
        <v>0901LEGAL SUPPORT</v>
      </c>
      <c r="C1583" s="46" t="str">
        <f>IF(RIGHT(Table1[[#This Row],[Occupational Series]],5)="SECCM","SECCM",IF(OR(RIGHT(Table1[[#This Row],[Occupational Series]],1)="A",RIGHT(Table1[[#This Row],[Occupational Series]],1)="B",RIGHT(Table1[[#This Row],[Occupational Series]],1)="C"),"0301",RIGHT(Table1[[#This Row],[Occupational Series]],4)))</f>
        <v>0901</v>
      </c>
      <c r="D1583" s="45" t="s">
        <v>1596</v>
      </c>
      <c r="E1583" s="45" t="s">
        <v>1597</v>
      </c>
      <c r="F1583" s="57">
        <f>ROWS($F$2:F1583)</f>
        <v>1582</v>
      </c>
      <c r="G1583" s="57" t="str">
        <f>IF(ISNUMBER(SEARCH('Position Build'!$N$6,Table1[[#This Row],[Series]])),Table1[[#This Row],[Helper1]],"")</f>
        <v/>
      </c>
      <c r="H1583" s="57" t="str">
        <f>IFERROR(SMALL($G$2:$G$4870,ROWS($G$2:G1583)),"")</f>
        <v/>
      </c>
    </row>
    <row r="1584" spans="1:8" ht="26.25" thickBot="1" x14ac:dyDescent="0.3">
      <c r="A1584" s="50" t="s">
        <v>323</v>
      </c>
      <c r="B1584" s="46" t="str">
        <f>Table1[[#This Row],[Series]]&amp;Table1[[#This Row],[Competency Name]]</f>
        <v>0901LEGAL, GOVERNMENT AND JURISPRUDENCE</v>
      </c>
      <c r="C1584" s="46" t="str">
        <f>IF(RIGHT(Table1[[#This Row],[Occupational Series]],5)="SECCM","SECCM",IF(OR(RIGHT(Table1[[#This Row],[Occupational Series]],1)="A",RIGHT(Table1[[#This Row],[Occupational Series]],1)="B",RIGHT(Table1[[#This Row],[Occupational Series]],1)="C"),"0301",RIGHT(Table1[[#This Row],[Occupational Series]],4)))</f>
        <v>0901</v>
      </c>
      <c r="D1584" s="50" t="s">
        <v>1598</v>
      </c>
      <c r="E1584" s="51" t="s">
        <v>1599</v>
      </c>
      <c r="F1584" s="57">
        <f>ROWS($F$2:F1584)</f>
        <v>1583</v>
      </c>
      <c r="G1584" s="57" t="str">
        <f>IF(ISNUMBER(SEARCH('Position Build'!$N$6,Table1[[#This Row],[Series]])),Table1[[#This Row],[Helper1]],"")</f>
        <v/>
      </c>
      <c r="H1584" s="57" t="str">
        <f>IFERROR(SMALL($G$2:$G$4870,ROWS($G$2:G1584)),"")</f>
        <v/>
      </c>
    </row>
    <row r="1585" spans="1:8" ht="15.75" customHeight="1" thickBot="1" x14ac:dyDescent="0.3">
      <c r="A1585" s="50" t="s">
        <v>357</v>
      </c>
      <c r="B1585" s="46" t="str">
        <f>Table1[[#This Row],[Series]]&amp;Table1[[#This Row],[Competency Name]]</f>
        <v>0950INFORMATION MANAGEMENT</v>
      </c>
      <c r="C1585" s="46" t="str">
        <f>IF(RIGHT(Table1[[#This Row],[Occupational Series]],5)="SECCM","SECCM",IF(OR(RIGHT(Table1[[#This Row],[Occupational Series]],1)="A",RIGHT(Table1[[#This Row],[Occupational Series]],1)="B",RIGHT(Table1[[#This Row],[Occupational Series]],1)="C"),"0301",RIGHT(Table1[[#This Row],[Occupational Series]],4)))</f>
        <v>0950</v>
      </c>
      <c r="D1585" s="50" t="s">
        <v>311</v>
      </c>
      <c r="E1585" s="51" t="s">
        <v>312</v>
      </c>
      <c r="F1585" s="57">
        <f>ROWS($F$2:F1585)</f>
        <v>1584</v>
      </c>
      <c r="G1585" s="57" t="str">
        <f>IF(ISNUMBER(SEARCH('Position Build'!$N$6,Table1[[#This Row],[Series]])),Table1[[#This Row],[Helper1]],"")</f>
        <v/>
      </c>
      <c r="H1585" s="57" t="str">
        <f>IFERROR(SMALL($G$2:$G$4870,ROWS($G$2:G1585)),"")</f>
        <v/>
      </c>
    </row>
    <row r="1586" spans="1:8" ht="26.25" thickBot="1" x14ac:dyDescent="0.3">
      <c r="A1586" s="50" t="s">
        <v>357</v>
      </c>
      <c r="B1586" s="46" t="str">
        <f>Table1[[#This Row],[Series]]&amp;Table1[[#This Row],[Competency Name]]</f>
        <v>0950COMPUTER LITERACY</v>
      </c>
      <c r="C1586" s="46" t="str">
        <f>IF(RIGHT(Table1[[#This Row],[Occupational Series]],5)="SECCM","SECCM",IF(OR(RIGHT(Table1[[#This Row],[Occupational Series]],1)="A",RIGHT(Table1[[#This Row],[Occupational Series]],1)="B",RIGHT(Table1[[#This Row],[Occupational Series]],1)="C"),"0301",RIGHT(Table1[[#This Row],[Occupational Series]],4)))</f>
        <v>0950</v>
      </c>
      <c r="D1586" s="50" t="s">
        <v>456</v>
      </c>
      <c r="E1586" s="51" t="s">
        <v>457</v>
      </c>
      <c r="F1586" s="57">
        <f>ROWS($F$2:F1586)</f>
        <v>1585</v>
      </c>
      <c r="G1586" s="57" t="str">
        <f>IF(ISNUMBER(SEARCH('Position Build'!$N$6,Table1[[#This Row],[Series]])),Table1[[#This Row],[Helper1]],"")</f>
        <v/>
      </c>
      <c r="H1586" s="57" t="str">
        <f>IFERROR(SMALL($G$2:$G$4870,ROWS($G$2:G1586)),"")</f>
        <v/>
      </c>
    </row>
    <row r="1587" spans="1:8" ht="15.75" customHeight="1" thickBot="1" x14ac:dyDescent="0.3">
      <c r="A1587" s="45" t="s">
        <v>357</v>
      </c>
      <c r="B1587" s="46" t="str">
        <f>Table1[[#This Row],[Series]]&amp;Table1[[#This Row],[Competency Name]]</f>
        <v>0950PARTNERING</v>
      </c>
      <c r="C1587" s="46" t="str">
        <f>IF(RIGHT(Table1[[#This Row],[Occupational Series]],5)="SECCM","SECCM",IF(OR(RIGHT(Table1[[#This Row],[Occupational Series]],1)="A",RIGHT(Table1[[#This Row],[Occupational Series]],1)="B",RIGHT(Table1[[#This Row],[Occupational Series]],1)="C"),"0301",RIGHT(Table1[[#This Row],[Occupational Series]],4)))</f>
        <v>0950</v>
      </c>
      <c r="D1587" s="45" t="s">
        <v>491</v>
      </c>
      <c r="E1587" s="45" t="s">
        <v>492</v>
      </c>
      <c r="F1587" s="57">
        <f>ROWS($F$2:F1587)</f>
        <v>1586</v>
      </c>
      <c r="G1587" s="57" t="str">
        <f>IF(ISNUMBER(SEARCH('Position Build'!$N$6,Table1[[#This Row],[Series]])),Table1[[#This Row],[Helper1]],"")</f>
        <v/>
      </c>
      <c r="H1587" s="57" t="str">
        <f>IFERROR(SMALL($G$2:$G$4870,ROWS($G$2:G1587)),"")</f>
        <v/>
      </c>
    </row>
    <row r="1588" spans="1:8" ht="39" thickBot="1" x14ac:dyDescent="0.3">
      <c r="A1588" s="50" t="s">
        <v>357</v>
      </c>
      <c r="B1588" s="46" t="str">
        <f>Table1[[#This Row],[Series]]&amp;Table1[[#This Row],[Competency Name]]</f>
        <v>0950WRITTEN COMMUNICATION</v>
      </c>
      <c r="C1588" s="46" t="str">
        <f>IF(RIGHT(Table1[[#This Row],[Occupational Series]],5)="SECCM","SECCM",IF(OR(RIGHT(Table1[[#This Row],[Occupational Series]],1)="A",RIGHT(Table1[[#This Row],[Occupational Series]],1)="B",RIGHT(Table1[[#This Row],[Occupational Series]],1)="C"),"0301",RIGHT(Table1[[#This Row],[Occupational Series]],4)))</f>
        <v>0950</v>
      </c>
      <c r="D1588" s="50" t="s">
        <v>507</v>
      </c>
      <c r="E1588" s="51" t="s">
        <v>508</v>
      </c>
      <c r="F1588" s="57">
        <f>ROWS($F$2:F1588)</f>
        <v>1587</v>
      </c>
      <c r="G1588" s="57" t="str">
        <f>IF(ISNUMBER(SEARCH('Position Build'!$N$6,Table1[[#This Row],[Series]])),Table1[[#This Row],[Helper1]],"")</f>
        <v/>
      </c>
      <c r="H1588" s="57" t="str">
        <f>IFERROR(SMALL($G$2:$G$4870,ROWS($G$2:G1588)),"")</f>
        <v/>
      </c>
    </row>
    <row r="1589" spans="1:8" ht="15.75" customHeight="1" thickBot="1" x14ac:dyDescent="0.3">
      <c r="A1589" s="50" t="s">
        <v>357</v>
      </c>
      <c r="B1589" s="46" t="str">
        <f>Table1[[#This Row],[Series]]&amp;Table1[[#This Row],[Competency Name]]</f>
        <v>0950ORAL COMMUNICATION</v>
      </c>
      <c r="C1589" s="46" t="str">
        <f>IF(RIGHT(Table1[[#This Row],[Occupational Series]],5)="SECCM","SECCM",IF(OR(RIGHT(Table1[[#This Row],[Occupational Series]],1)="A",RIGHT(Table1[[#This Row],[Occupational Series]],1)="B",RIGHT(Table1[[#This Row],[Occupational Series]],1)="C"),"0301",RIGHT(Table1[[#This Row],[Occupational Series]],4)))</f>
        <v>0950</v>
      </c>
      <c r="D1589" s="50" t="s">
        <v>537</v>
      </c>
      <c r="E1589" s="51" t="s">
        <v>538</v>
      </c>
      <c r="F1589" s="57">
        <f>ROWS($F$2:F1589)</f>
        <v>1588</v>
      </c>
      <c r="G1589" s="57" t="str">
        <f>IF(ISNUMBER(SEARCH('Position Build'!$N$6,Table1[[#This Row],[Series]])),Table1[[#This Row],[Helper1]],"")</f>
        <v/>
      </c>
      <c r="H1589" s="57" t="str">
        <f>IFERROR(SMALL($G$2:$G$4870,ROWS($G$2:G1589)),"")</f>
        <v/>
      </c>
    </row>
    <row r="1590" spans="1:8" ht="39" thickBot="1" x14ac:dyDescent="0.3">
      <c r="A1590" s="50" t="s">
        <v>357</v>
      </c>
      <c r="B1590" s="46" t="str">
        <f>Table1[[#This Row],[Series]]&amp;Table1[[#This Row],[Competency Name]]</f>
        <v>0950DEVELOPING OTHERS</v>
      </c>
      <c r="C1590" s="46" t="str">
        <f>IF(RIGHT(Table1[[#This Row],[Occupational Series]],5)="SECCM","SECCM",IF(OR(RIGHT(Table1[[#This Row],[Occupational Series]],1)="A",RIGHT(Table1[[#This Row],[Occupational Series]],1)="B",RIGHT(Table1[[#This Row],[Occupational Series]],1)="C"),"0301",RIGHT(Table1[[#This Row],[Occupational Series]],4)))</f>
        <v>0950</v>
      </c>
      <c r="D1590" s="50" t="s">
        <v>585</v>
      </c>
      <c r="E1590" s="51" t="s">
        <v>586</v>
      </c>
      <c r="F1590" s="57">
        <f>ROWS($F$2:F1590)</f>
        <v>1589</v>
      </c>
      <c r="G1590" s="57" t="str">
        <f>IF(ISNUMBER(SEARCH('Position Build'!$N$6,Table1[[#This Row],[Series]])),Table1[[#This Row],[Helper1]],"")</f>
        <v/>
      </c>
      <c r="H1590" s="57" t="str">
        <f>IFERROR(SMALL($G$2:$G$4870,ROWS($G$2:G1590)),"")</f>
        <v/>
      </c>
    </row>
    <row r="1591" spans="1:8" ht="15.75" customHeight="1" thickBot="1" x14ac:dyDescent="0.3">
      <c r="A1591" s="50" t="s">
        <v>357</v>
      </c>
      <c r="B1591" s="46" t="str">
        <f>Table1[[#This Row],[Series]]&amp;Table1[[#This Row],[Competency Name]]</f>
        <v>0950MANAGING HUMAN RESOURCES</v>
      </c>
      <c r="C1591" s="46" t="str">
        <f>IF(RIGHT(Table1[[#This Row],[Occupational Series]],5)="SECCM","SECCM",IF(OR(RIGHT(Table1[[#This Row],[Occupational Series]],1)="A",RIGHT(Table1[[#This Row],[Occupational Series]],1)="B",RIGHT(Table1[[#This Row],[Occupational Series]],1)="C"),"0301",RIGHT(Table1[[#This Row],[Occupational Series]],4)))</f>
        <v>0950</v>
      </c>
      <c r="D1591" s="50" t="s">
        <v>590</v>
      </c>
      <c r="E1591" s="51" t="s">
        <v>591</v>
      </c>
      <c r="F1591" s="57">
        <f>ROWS($F$2:F1591)</f>
        <v>1590</v>
      </c>
      <c r="G1591" s="57" t="str">
        <f>IF(ISNUMBER(SEARCH('Position Build'!$N$6,Table1[[#This Row],[Series]])),Table1[[#This Row],[Helper1]],"")</f>
        <v/>
      </c>
      <c r="H1591" s="57" t="str">
        <f>IFERROR(SMALL($G$2:$G$4870,ROWS($G$2:G1591)),"")</f>
        <v/>
      </c>
    </row>
    <row r="1592" spans="1:8" ht="51.75" thickBot="1" x14ac:dyDescent="0.3">
      <c r="A1592" s="50" t="s">
        <v>357</v>
      </c>
      <c r="B1592" s="46" t="str">
        <f>Table1[[#This Row],[Series]]&amp;Table1[[#This Row],[Competency Name]]</f>
        <v>0950PROBLEM SOLVING</v>
      </c>
      <c r="C1592" s="46" t="str">
        <f>IF(RIGHT(Table1[[#This Row],[Occupational Series]],5)="SECCM","SECCM",IF(OR(RIGHT(Table1[[#This Row],[Occupational Series]],1)="A",RIGHT(Table1[[#This Row],[Occupational Series]],1)="B",RIGHT(Table1[[#This Row],[Occupational Series]],1)="C"),"0301",RIGHT(Table1[[#This Row],[Occupational Series]],4)))</f>
        <v>0950</v>
      </c>
      <c r="D1592" s="50" t="s">
        <v>596</v>
      </c>
      <c r="E1592" s="51" t="s">
        <v>597</v>
      </c>
      <c r="F1592" s="57">
        <f>ROWS($F$2:F1592)</f>
        <v>1591</v>
      </c>
      <c r="G1592" s="57" t="str">
        <f>IF(ISNUMBER(SEARCH('Position Build'!$N$6,Table1[[#This Row],[Series]])),Table1[[#This Row],[Helper1]],"")</f>
        <v/>
      </c>
      <c r="H1592" s="57" t="str">
        <f>IFERROR(SMALL($G$2:$G$4870,ROWS($G$2:G1592)),"")</f>
        <v/>
      </c>
    </row>
    <row r="1593" spans="1:8" ht="15.75" customHeight="1" thickBot="1" x14ac:dyDescent="0.3">
      <c r="A1593" s="45" t="s">
        <v>357</v>
      </c>
      <c r="B1593" s="46" t="str">
        <f>Table1[[#This Row],[Series]]&amp;Table1[[#This Row],[Competency Name]]</f>
        <v>0950READING AND INTERPRETING REGULATIONS</v>
      </c>
      <c r="C1593" s="46" t="str">
        <f>IF(RIGHT(Table1[[#This Row],[Occupational Series]],5)="SECCM","SECCM",IF(OR(RIGHT(Table1[[#This Row],[Occupational Series]],1)="A",RIGHT(Table1[[#This Row],[Occupational Series]],1)="B",RIGHT(Table1[[#This Row],[Occupational Series]],1)="C"),"0301",RIGHT(Table1[[#This Row],[Occupational Series]],4)))</f>
        <v>0950</v>
      </c>
      <c r="D1593" s="45" t="s">
        <v>1015</v>
      </c>
      <c r="E1593" s="45" t="s">
        <v>1016</v>
      </c>
      <c r="F1593" s="57">
        <f>ROWS($F$2:F1593)</f>
        <v>1592</v>
      </c>
      <c r="G1593" s="57" t="str">
        <f>IF(ISNUMBER(SEARCH('Position Build'!$N$6,Table1[[#This Row],[Series]])),Table1[[#This Row],[Helper1]],"")</f>
        <v/>
      </c>
      <c r="H1593" s="57" t="str">
        <f>IFERROR(SMALL($G$2:$G$4870,ROWS($G$2:G1593)),"")</f>
        <v/>
      </c>
    </row>
    <row r="1594" spans="1:8" ht="15.75" thickBot="1" x14ac:dyDescent="0.3">
      <c r="A1594" s="45" t="s">
        <v>357</v>
      </c>
      <c r="B1594" s="46" t="str">
        <f>Table1[[#This Row],[Series]]&amp;Table1[[#This Row],[Competency Name]]</f>
        <v>0950RESEARCH AND ANALYSIS</v>
      </c>
      <c r="C1594" s="46" t="str">
        <f>IF(RIGHT(Table1[[#This Row],[Occupational Series]],5)="SECCM","SECCM",IF(OR(RIGHT(Table1[[#This Row],[Occupational Series]],1)="A",RIGHT(Table1[[#This Row],[Occupational Series]],1)="B",RIGHT(Table1[[#This Row],[Occupational Series]],1)="C"),"0301",RIGHT(Table1[[#This Row],[Occupational Series]],4)))</f>
        <v>0950</v>
      </c>
      <c r="D1594" s="45" t="s">
        <v>1195</v>
      </c>
      <c r="E1594" s="45" t="s">
        <v>1196</v>
      </c>
      <c r="F1594" s="57">
        <f>ROWS($F$2:F1594)</f>
        <v>1593</v>
      </c>
      <c r="G1594" s="57" t="str">
        <f>IF(ISNUMBER(SEARCH('Position Build'!$N$6,Table1[[#This Row],[Series]])),Table1[[#This Row],[Helper1]],"")</f>
        <v/>
      </c>
      <c r="H1594" s="57" t="str">
        <f>IFERROR(SMALL($G$2:$G$4870,ROWS($G$2:G1594)),"")</f>
        <v/>
      </c>
    </row>
    <row r="1595" spans="1:8" ht="15.75" customHeight="1" thickBot="1" x14ac:dyDescent="0.3">
      <c r="A1595" s="45" t="s">
        <v>357</v>
      </c>
      <c r="B1595" s="46" t="str">
        <f>Table1[[#This Row],[Series]]&amp;Table1[[#This Row],[Competency Name]]</f>
        <v>0950LEGAL SUPPORT</v>
      </c>
      <c r="C1595" s="46" t="str">
        <f>IF(RIGHT(Table1[[#This Row],[Occupational Series]],5)="SECCM","SECCM",IF(OR(RIGHT(Table1[[#This Row],[Occupational Series]],1)="A",RIGHT(Table1[[#This Row],[Occupational Series]],1)="B",RIGHT(Table1[[#This Row],[Occupational Series]],1)="C"),"0301",RIGHT(Table1[[#This Row],[Occupational Series]],4)))</f>
        <v>0950</v>
      </c>
      <c r="D1595" s="45" t="s">
        <v>1596</v>
      </c>
      <c r="E1595" s="45" t="s">
        <v>1597</v>
      </c>
      <c r="F1595" s="57">
        <f>ROWS($F$2:F1595)</f>
        <v>1594</v>
      </c>
      <c r="G1595" s="57" t="str">
        <f>IF(ISNUMBER(SEARCH('Position Build'!$N$6,Table1[[#This Row],[Series]])),Table1[[#This Row],[Helper1]],"")</f>
        <v/>
      </c>
      <c r="H1595" s="57" t="str">
        <f>IFERROR(SMALL($G$2:$G$4870,ROWS($G$2:G1595)),"")</f>
        <v/>
      </c>
    </row>
    <row r="1596" spans="1:8" ht="26.25" thickBot="1" x14ac:dyDescent="0.3">
      <c r="A1596" s="50" t="s">
        <v>357</v>
      </c>
      <c r="B1596" s="46" t="str">
        <f>Table1[[#This Row],[Series]]&amp;Table1[[#This Row],[Competency Name]]</f>
        <v>0950LEGAL, GOVERNMENT AND JURISPRUDENCE</v>
      </c>
      <c r="C1596" s="46" t="str">
        <f>IF(RIGHT(Table1[[#This Row],[Occupational Series]],5)="SECCM","SECCM",IF(OR(RIGHT(Table1[[#This Row],[Occupational Series]],1)="A",RIGHT(Table1[[#This Row],[Occupational Series]],1)="B",RIGHT(Table1[[#This Row],[Occupational Series]],1)="C"),"0301",RIGHT(Table1[[#This Row],[Occupational Series]],4)))</f>
        <v>0950</v>
      </c>
      <c r="D1596" s="50" t="s">
        <v>1598</v>
      </c>
      <c r="E1596" s="51" t="s">
        <v>1599</v>
      </c>
      <c r="F1596" s="57">
        <f>ROWS($F$2:F1596)</f>
        <v>1595</v>
      </c>
      <c r="G1596" s="57" t="str">
        <f>IF(ISNUMBER(SEARCH('Position Build'!$N$6,Table1[[#This Row],[Series]])),Table1[[#This Row],[Helper1]],"")</f>
        <v/>
      </c>
      <c r="H1596" s="57" t="str">
        <f>IFERROR(SMALL($G$2:$G$4870,ROWS($G$2:G1596)),"")</f>
        <v/>
      </c>
    </row>
    <row r="1597" spans="1:8" ht="15.75" customHeight="1" thickBot="1" x14ac:dyDescent="0.3">
      <c r="A1597" s="50" t="s">
        <v>367</v>
      </c>
      <c r="B1597" s="46" t="str">
        <f>Table1[[#This Row],[Series]]&amp;Table1[[#This Row],[Competency Name]]</f>
        <v>0962INFORMATION MANAGEMENT</v>
      </c>
      <c r="C1597" s="46" t="str">
        <f>IF(RIGHT(Table1[[#This Row],[Occupational Series]],5)="SECCM","SECCM",IF(OR(RIGHT(Table1[[#This Row],[Occupational Series]],1)="A",RIGHT(Table1[[#This Row],[Occupational Series]],1)="B",RIGHT(Table1[[#This Row],[Occupational Series]],1)="C"),"0301",RIGHT(Table1[[#This Row],[Occupational Series]],4)))</f>
        <v>0962</v>
      </c>
      <c r="D1597" s="50" t="s">
        <v>311</v>
      </c>
      <c r="E1597" s="51" t="s">
        <v>312</v>
      </c>
      <c r="F1597" s="57">
        <f>ROWS($F$2:F1597)</f>
        <v>1596</v>
      </c>
      <c r="G1597" s="57" t="str">
        <f>IF(ISNUMBER(SEARCH('Position Build'!$N$6,Table1[[#This Row],[Series]])),Table1[[#This Row],[Helper1]],"")</f>
        <v/>
      </c>
      <c r="H1597" s="57" t="str">
        <f>IFERROR(SMALL($G$2:$G$4870,ROWS($G$2:G1597)),"")</f>
        <v/>
      </c>
    </row>
    <row r="1598" spans="1:8" ht="15.75" thickBot="1" x14ac:dyDescent="0.3">
      <c r="A1598" s="45" t="s">
        <v>367</v>
      </c>
      <c r="B1598" s="46" t="str">
        <f>Table1[[#This Row],[Series]]&amp;Table1[[#This Row],[Competency Name]]</f>
        <v>0962CUSTOMER SERVICE</v>
      </c>
      <c r="C1598" s="46" t="str">
        <f>IF(RIGHT(Table1[[#This Row],[Occupational Series]],5)="SECCM","SECCM",IF(OR(RIGHT(Table1[[#This Row],[Occupational Series]],1)="A",RIGHT(Table1[[#This Row],[Occupational Series]],1)="B",RIGHT(Table1[[#This Row],[Occupational Series]],1)="C"),"0301",RIGHT(Table1[[#This Row],[Occupational Series]],4)))</f>
        <v>0962</v>
      </c>
      <c r="D1598" s="45" t="s">
        <v>418</v>
      </c>
      <c r="E1598" s="45" t="s">
        <v>419</v>
      </c>
      <c r="F1598" s="57">
        <f>ROWS($F$2:F1598)</f>
        <v>1597</v>
      </c>
      <c r="G1598" s="57" t="str">
        <f>IF(ISNUMBER(SEARCH('Position Build'!$N$6,Table1[[#This Row],[Series]])),Table1[[#This Row],[Helper1]],"")</f>
        <v/>
      </c>
      <c r="H1598" s="57" t="str">
        <f>IFERROR(SMALL($G$2:$G$4870,ROWS($G$2:G1598)),"")</f>
        <v/>
      </c>
    </row>
    <row r="1599" spans="1:8" ht="15.75" customHeight="1" thickBot="1" x14ac:dyDescent="0.3">
      <c r="A1599" s="50" t="s">
        <v>367</v>
      </c>
      <c r="B1599" s="46" t="str">
        <f>Table1[[#This Row],[Series]]&amp;Table1[[#This Row],[Competency Name]]</f>
        <v>0962COMPUTER LITERACY</v>
      </c>
      <c r="C1599" s="46" t="str">
        <f>IF(RIGHT(Table1[[#This Row],[Occupational Series]],5)="SECCM","SECCM",IF(OR(RIGHT(Table1[[#This Row],[Occupational Series]],1)="A",RIGHT(Table1[[#This Row],[Occupational Series]],1)="B",RIGHT(Table1[[#This Row],[Occupational Series]],1)="C"),"0301",RIGHT(Table1[[#This Row],[Occupational Series]],4)))</f>
        <v>0962</v>
      </c>
      <c r="D1599" s="50" t="s">
        <v>456</v>
      </c>
      <c r="E1599" s="51" t="s">
        <v>457</v>
      </c>
      <c r="F1599" s="57">
        <f>ROWS($F$2:F1599)</f>
        <v>1598</v>
      </c>
      <c r="G1599" s="57" t="str">
        <f>IF(ISNUMBER(SEARCH('Position Build'!$N$6,Table1[[#This Row],[Series]])),Table1[[#This Row],[Helper1]],"")</f>
        <v/>
      </c>
      <c r="H1599" s="57" t="str">
        <f>IFERROR(SMALL($G$2:$G$4870,ROWS($G$2:G1599)),"")</f>
        <v/>
      </c>
    </row>
    <row r="1600" spans="1:8" ht="15.75" thickBot="1" x14ac:dyDescent="0.3">
      <c r="A1600" s="45" t="s">
        <v>367</v>
      </c>
      <c r="B1600" s="46" t="str">
        <f>Table1[[#This Row],[Series]]&amp;Table1[[#This Row],[Competency Name]]</f>
        <v>0962PARTNERING</v>
      </c>
      <c r="C1600" s="46" t="str">
        <f>IF(RIGHT(Table1[[#This Row],[Occupational Series]],5)="SECCM","SECCM",IF(OR(RIGHT(Table1[[#This Row],[Occupational Series]],1)="A",RIGHT(Table1[[#This Row],[Occupational Series]],1)="B",RIGHT(Table1[[#This Row],[Occupational Series]],1)="C"),"0301",RIGHT(Table1[[#This Row],[Occupational Series]],4)))</f>
        <v>0962</v>
      </c>
      <c r="D1600" s="45" t="s">
        <v>491</v>
      </c>
      <c r="E1600" s="45" t="s">
        <v>492</v>
      </c>
      <c r="F1600" s="57">
        <f>ROWS($F$2:F1600)</f>
        <v>1599</v>
      </c>
      <c r="G1600" s="57" t="str">
        <f>IF(ISNUMBER(SEARCH('Position Build'!$N$6,Table1[[#This Row],[Series]])),Table1[[#This Row],[Helper1]],"")</f>
        <v/>
      </c>
      <c r="H1600" s="57" t="str">
        <f>IFERROR(SMALL($G$2:$G$4870,ROWS($G$2:G1600)),"")</f>
        <v/>
      </c>
    </row>
    <row r="1601" spans="1:8" ht="15.75" customHeight="1" thickBot="1" x14ac:dyDescent="0.3">
      <c r="A1601" s="50" t="s">
        <v>367</v>
      </c>
      <c r="B1601" s="46" t="str">
        <f>Table1[[#This Row],[Series]]&amp;Table1[[#This Row],[Competency Name]]</f>
        <v>0962WRITTEN COMMUNICATION</v>
      </c>
      <c r="C1601" s="46" t="str">
        <f>IF(RIGHT(Table1[[#This Row],[Occupational Series]],5)="SECCM","SECCM",IF(OR(RIGHT(Table1[[#This Row],[Occupational Series]],1)="A",RIGHT(Table1[[#This Row],[Occupational Series]],1)="B",RIGHT(Table1[[#This Row],[Occupational Series]],1)="C"),"0301",RIGHT(Table1[[#This Row],[Occupational Series]],4)))</f>
        <v>0962</v>
      </c>
      <c r="D1601" s="50" t="s">
        <v>507</v>
      </c>
      <c r="E1601" s="51" t="s">
        <v>508</v>
      </c>
      <c r="F1601" s="57">
        <f>ROWS($F$2:F1601)</f>
        <v>1600</v>
      </c>
      <c r="G1601" s="57" t="str">
        <f>IF(ISNUMBER(SEARCH('Position Build'!$N$6,Table1[[#This Row],[Series]])),Table1[[#This Row],[Helper1]],"")</f>
        <v/>
      </c>
      <c r="H1601" s="57" t="str">
        <f>IFERROR(SMALL($G$2:$G$4870,ROWS($G$2:G1601)),"")</f>
        <v/>
      </c>
    </row>
    <row r="1602" spans="1:8" ht="39" thickBot="1" x14ac:dyDescent="0.3">
      <c r="A1602" s="50" t="s">
        <v>367</v>
      </c>
      <c r="B1602" s="46" t="str">
        <f>Table1[[#This Row],[Series]]&amp;Table1[[#This Row],[Competency Name]]</f>
        <v>0962ORAL COMMUNICATION</v>
      </c>
      <c r="C1602" s="46" t="str">
        <f>IF(RIGHT(Table1[[#This Row],[Occupational Series]],5)="SECCM","SECCM",IF(OR(RIGHT(Table1[[#This Row],[Occupational Series]],1)="A",RIGHT(Table1[[#This Row],[Occupational Series]],1)="B",RIGHT(Table1[[#This Row],[Occupational Series]],1)="C"),"0301",RIGHT(Table1[[#This Row],[Occupational Series]],4)))</f>
        <v>0962</v>
      </c>
      <c r="D1602" s="50" t="s">
        <v>537</v>
      </c>
      <c r="E1602" s="51" t="s">
        <v>538</v>
      </c>
      <c r="F1602" s="57">
        <f>ROWS($F$2:F1602)</f>
        <v>1601</v>
      </c>
      <c r="G1602" s="57" t="str">
        <f>IF(ISNUMBER(SEARCH('Position Build'!$N$6,Table1[[#This Row],[Series]])),Table1[[#This Row],[Helper1]],"")</f>
        <v/>
      </c>
      <c r="H1602" s="57" t="str">
        <f>IFERROR(SMALL($G$2:$G$4870,ROWS($G$2:G1602)),"")</f>
        <v/>
      </c>
    </row>
    <row r="1603" spans="1:8" ht="15.75" customHeight="1" thickBot="1" x14ac:dyDescent="0.3">
      <c r="A1603" s="50" t="s">
        <v>367</v>
      </c>
      <c r="B1603" s="46" t="str">
        <f>Table1[[#This Row],[Series]]&amp;Table1[[#This Row],[Competency Name]]</f>
        <v>0962DEVELOPING OTHERS</v>
      </c>
      <c r="C1603" s="46" t="str">
        <f>IF(RIGHT(Table1[[#This Row],[Occupational Series]],5)="SECCM","SECCM",IF(OR(RIGHT(Table1[[#This Row],[Occupational Series]],1)="A",RIGHT(Table1[[#This Row],[Occupational Series]],1)="B",RIGHT(Table1[[#This Row],[Occupational Series]],1)="C"),"0301",RIGHT(Table1[[#This Row],[Occupational Series]],4)))</f>
        <v>0962</v>
      </c>
      <c r="D1603" s="50" t="s">
        <v>585</v>
      </c>
      <c r="E1603" s="51" t="s">
        <v>586</v>
      </c>
      <c r="F1603" s="57">
        <f>ROWS($F$2:F1603)</f>
        <v>1602</v>
      </c>
      <c r="G1603" s="57" t="str">
        <f>IF(ISNUMBER(SEARCH('Position Build'!$N$6,Table1[[#This Row],[Series]])),Table1[[#This Row],[Helper1]],"")</f>
        <v/>
      </c>
      <c r="H1603" s="57" t="str">
        <f>IFERROR(SMALL($G$2:$G$4870,ROWS($G$2:G1603)),"")</f>
        <v/>
      </c>
    </row>
    <row r="1604" spans="1:8" ht="39" thickBot="1" x14ac:dyDescent="0.3">
      <c r="A1604" s="50" t="s">
        <v>367</v>
      </c>
      <c r="B1604" s="46" t="str">
        <f>Table1[[#This Row],[Series]]&amp;Table1[[#This Row],[Competency Name]]</f>
        <v>0962MANAGING HUMAN RESOURCES</v>
      </c>
      <c r="C1604" s="46" t="str">
        <f>IF(RIGHT(Table1[[#This Row],[Occupational Series]],5)="SECCM","SECCM",IF(OR(RIGHT(Table1[[#This Row],[Occupational Series]],1)="A",RIGHT(Table1[[#This Row],[Occupational Series]],1)="B",RIGHT(Table1[[#This Row],[Occupational Series]],1)="C"),"0301",RIGHT(Table1[[#This Row],[Occupational Series]],4)))</f>
        <v>0962</v>
      </c>
      <c r="D1604" s="50" t="s">
        <v>590</v>
      </c>
      <c r="E1604" s="51" t="s">
        <v>591</v>
      </c>
      <c r="F1604" s="57">
        <f>ROWS($F$2:F1604)</f>
        <v>1603</v>
      </c>
      <c r="G1604" s="57" t="str">
        <f>IF(ISNUMBER(SEARCH('Position Build'!$N$6,Table1[[#This Row],[Series]])),Table1[[#This Row],[Helper1]],"")</f>
        <v/>
      </c>
      <c r="H1604" s="57" t="str">
        <f>IFERROR(SMALL($G$2:$G$4870,ROWS($G$2:G1604)),"")</f>
        <v/>
      </c>
    </row>
    <row r="1605" spans="1:8" ht="15.75" customHeight="1" thickBot="1" x14ac:dyDescent="0.3">
      <c r="A1605" s="50" t="s">
        <v>367</v>
      </c>
      <c r="B1605" s="46" t="str">
        <f>Table1[[#This Row],[Series]]&amp;Table1[[#This Row],[Competency Name]]</f>
        <v>0962PROBLEM SOLVING</v>
      </c>
      <c r="C1605" s="46" t="str">
        <f>IF(RIGHT(Table1[[#This Row],[Occupational Series]],5)="SECCM","SECCM",IF(OR(RIGHT(Table1[[#This Row],[Occupational Series]],1)="A",RIGHT(Table1[[#This Row],[Occupational Series]],1)="B",RIGHT(Table1[[#This Row],[Occupational Series]],1)="C"),"0301",RIGHT(Table1[[#This Row],[Occupational Series]],4)))</f>
        <v>0962</v>
      </c>
      <c r="D1605" s="50" t="s">
        <v>596</v>
      </c>
      <c r="E1605" s="51" t="s">
        <v>597</v>
      </c>
      <c r="F1605" s="57">
        <f>ROWS($F$2:F1605)</f>
        <v>1604</v>
      </c>
      <c r="G1605" s="57" t="str">
        <f>IF(ISNUMBER(SEARCH('Position Build'!$N$6,Table1[[#This Row],[Series]])),Table1[[#This Row],[Helper1]],"")</f>
        <v/>
      </c>
      <c r="H1605" s="57" t="str">
        <f>IFERROR(SMALL($G$2:$G$4870,ROWS($G$2:G1605)),"")</f>
        <v/>
      </c>
    </row>
    <row r="1606" spans="1:8" ht="15.75" thickBot="1" x14ac:dyDescent="0.3">
      <c r="A1606" s="45" t="s">
        <v>367</v>
      </c>
      <c r="B1606" s="46" t="str">
        <f>Table1[[#This Row],[Series]]&amp;Table1[[#This Row],[Competency Name]]</f>
        <v>0962READING AND INTERPRETING REGULATIONS</v>
      </c>
      <c r="C1606" s="46" t="str">
        <f>IF(RIGHT(Table1[[#This Row],[Occupational Series]],5)="SECCM","SECCM",IF(OR(RIGHT(Table1[[#This Row],[Occupational Series]],1)="A",RIGHT(Table1[[#This Row],[Occupational Series]],1)="B",RIGHT(Table1[[#This Row],[Occupational Series]],1)="C"),"0301",RIGHT(Table1[[#This Row],[Occupational Series]],4)))</f>
        <v>0962</v>
      </c>
      <c r="D1606" s="45" t="s">
        <v>1015</v>
      </c>
      <c r="E1606" s="45" t="s">
        <v>1016</v>
      </c>
      <c r="F1606" s="57">
        <f>ROWS($F$2:F1606)</f>
        <v>1605</v>
      </c>
      <c r="G1606" s="57" t="str">
        <f>IF(ISNUMBER(SEARCH('Position Build'!$N$6,Table1[[#This Row],[Series]])),Table1[[#This Row],[Helper1]],"")</f>
        <v/>
      </c>
      <c r="H1606" s="57" t="str">
        <f>IFERROR(SMALL($G$2:$G$4870,ROWS($G$2:G1606)),"")</f>
        <v/>
      </c>
    </row>
    <row r="1607" spans="1:8" ht="15.75" customHeight="1" thickBot="1" x14ac:dyDescent="0.3">
      <c r="A1607" s="45" t="s">
        <v>367</v>
      </c>
      <c r="B1607" s="46" t="str">
        <f>Table1[[#This Row],[Series]]&amp;Table1[[#This Row],[Competency Name]]</f>
        <v>0962HEALTH BENEFITS ASSISTANCE</v>
      </c>
      <c r="C1607" s="46" t="str">
        <f>IF(RIGHT(Table1[[#This Row],[Occupational Series]],5)="SECCM","SECCM",IF(OR(RIGHT(Table1[[#This Row],[Occupational Series]],1)="A",RIGHT(Table1[[#This Row],[Occupational Series]],1)="B",RIGHT(Table1[[#This Row],[Occupational Series]],1)="C"),"0301",RIGHT(Table1[[#This Row],[Occupational Series]],4)))</f>
        <v>0962</v>
      </c>
      <c r="D1607" s="45" t="s">
        <v>1123</v>
      </c>
      <c r="E1607" s="45" t="s">
        <v>1124</v>
      </c>
      <c r="F1607" s="57">
        <f>ROWS($F$2:F1607)</f>
        <v>1606</v>
      </c>
      <c r="G1607" s="57" t="str">
        <f>IF(ISNUMBER(SEARCH('Position Build'!$N$6,Table1[[#This Row],[Series]])),Table1[[#This Row],[Helper1]],"")</f>
        <v/>
      </c>
      <c r="H1607" s="57" t="str">
        <f>IFERROR(SMALL($G$2:$G$4870,ROWS($G$2:G1607)),"")</f>
        <v/>
      </c>
    </row>
    <row r="1608" spans="1:8" ht="15.75" thickBot="1" x14ac:dyDescent="0.3">
      <c r="A1608" s="45" t="s">
        <v>367</v>
      </c>
      <c r="B1608" s="46" t="str">
        <f>Table1[[#This Row],[Series]]&amp;Table1[[#This Row],[Competency Name]]</f>
        <v>0962MEDICAL CLAIMS ASSISTANCE</v>
      </c>
      <c r="C1608" s="46" t="str">
        <f>IF(RIGHT(Table1[[#This Row],[Occupational Series]],5)="SECCM","SECCM",IF(OR(RIGHT(Table1[[#This Row],[Occupational Series]],1)="A",RIGHT(Table1[[#This Row],[Occupational Series]],1)="B",RIGHT(Table1[[#This Row],[Occupational Series]],1)="C"),"0301",RIGHT(Table1[[#This Row],[Occupational Series]],4)))</f>
        <v>0962</v>
      </c>
      <c r="D1608" s="45" t="s">
        <v>1125</v>
      </c>
      <c r="E1608" s="45" t="s">
        <v>1126</v>
      </c>
      <c r="F1608" s="57">
        <f>ROWS($F$2:F1608)</f>
        <v>1607</v>
      </c>
      <c r="G1608" s="57" t="str">
        <f>IF(ISNUMBER(SEARCH('Position Build'!$N$6,Table1[[#This Row],[Series]])),Table1[[#This Row],[Helper1]],"")</f>
        <v/>
      </c>
      <c r="H1608" s="57" t="str">
        <f>IFERROR(SMALL($G$2:$G$4870,ROWS($G$2:G1608)),"")</f>
        <v/>
      </c>
    </row>
    <row r="1609" spans="1:8" ht="15.75" customHeight="1" thickBot="1" x14ac:dyDescent="0.3">
      <c r="A1609" s="45" t="s">
        <v>367</v>
      </c>
      <c r="B1609" s="46" t="str">
        <f>Table1[[#This Row],[Series]]&amp;Table1[[#This Row],[Competency Name]]</f>
        <v>0962MEDICAL DOCUMENTATION ASSISTANCE</v>
      </c>
      <c r="C1609" s="46" t="str">
        <f>IF(RIGHT(Table1[[#This Row],[Occupational Series]],5)="SECCM","SECCM",IF(OR(RIGHT(Table1[[#This Row],[Occupational Series]],1)="A",RIGHT(Table1[[#This Row],[Occupational Series]],1)="B",RIGHT(Table1[[#This Row],[Occupational Series]],1)="C"),"0301",RIGHT(Table1[[#This Row],[Occupational Series]],4)))</f>
        <v>0962</v>
      </c>
      <c r="D1609" s="45" t="s">
        <v>1127</v>
      </c>
      <c r="E1609" s="45" t="s">
        <v>1128</v>
      </c>
      <c r="F1609" s="57">
        <f>ROWS($F$2:F1609)</f>
        <v>1608</v>
      </c>
      <c r="G1609" s="57" t="str">
        <f>IF(ISNUMBER(SEARCH('Position Build'!$N$6,Table1[[#This Row],[Series]])),Table1[[#This Row],[Helper1]],"")</f>
        <v/>
      </c>
      <c r="H1609" s="57" t="str">
        <f>IFERROR(SMALL($G$2:$G$4870,ROWS($G$2:G1609)),"")</f>
        <v/>
      </c>
    </row>
    <row r="1610" spans="1:8" ht="26.25" thickBot="1" x14ac:dyDescent="0.3">
      <c r="A1610" s="50" t="s">
        <v>367</v>
      </c>
      <c r="B1610" s="46" t="str">
        <f>Table1[[#This Row],[Series]]&amp;Table1[[#This Row],[Competency Name]]</f>
        <v>0962TAX ASSISTANCE</v>
      </c>
      <c r="C1610" s="46" t="str">
        <f>IF(RIGHT(Table1[[#This Row],[Occupational Series]],5)="SECCM","SECCM",IF(OR(RIGHT(Table1[[#This Row],[Occupational Series]],1)="A",RIGHT(Table1[[#This Row],[Occupational Series]],1)="B",RIGHT(Table1[[#This Row],[Occupational Series]],1)="C"),"0301",RIGHT(Table1[[#This Row],[Occupational Series]],4)))</f>
        <v>0962</v>
      </c>
      <c r="D1610" s="50" t="s">
        <v>1129</v>
      </c>
      <c r="E1610" s="51" t="s">
        <v>1130</v>
      </c>
      <c r="F1610" s="57">
        <f>ROWS($F$2:F1610)</f>
        <v>1609</v>
      </c>
      <c r="G1610" s="57" t="str">
        <f>IF(ISNUMBER(SEARCH('Position Build'!$N$6,Table1[[#This Row],[Series]])),Table1[[#This Row],[Helper1]],"")</f>
        <v/>
      </c>
      <c r="H1610" s="57" t="str">
        <f>IFERROR(SMALL($G$2:$G$4870,ROWS($G$2:G1610)),"")</f>
        <v/>
      </c>
    </row>
    <row r="1611" spans="1:8" ht="15.75" customHeight="1" thickBot="1" x14ac:dyDescent="0.3">
      <c r="A1611" s="50" t="s">
        <v>529</v>
      </c>
      <c r="B1611" s="46" t="str">
        <f>Table1[[#This Row],[Series]]&amp;Table1[[#This Row],[Competency Name]]</f>
        <v>0967WRITTEN COMMUNICATION</v>
      </c>
      <c r="C1611" s="46" t="str">
        <f>IF(RIGHT(Table1[[#This Row],[Occupational Series]],5)="SECCM","SECCM",IF(OR(RIGHT(Table1[[#This Row],[Occupational Series]],1)="A",RIGHT(Table1[[#This Row],[Occupational Series]],1)="B",RIGHT(Table1[[#This Row],[Occupational Series]],1)="C"),"0301",RIGHT(Table1[[#This Row],[Occupational Series]],4)))</f>
        <v>0967</v>
      </c>
      <c r="D1611" s="50" t="s">
        <v>507</v>
      </c>
      <c r="E1611" s="51" t="s">
        <v>508</v>
      </c>
      <c r="F1611" s="57">
        <f>ROWS($F$2:F1611)</f>
        <v>1610</v>
      </c>
      <c r="G1611" s="57" t="str">
        <f>IF(ISNUMBER(SEARCH('Position Build'!$N$6,Table1[[#This Row],[Series]])),Table1[[#This Row],[Helper1]],"")</f>
        <v/>
      </c>
      <c r="H1611" s="57" t="str">
        <f>IFERROR(SMALL($G$2:$G$4870,ROWS($G$2:G1611)),"")</f>
        <v/>
      </c>
    </row>
    <row r="1612" spans="1:8" ht="39" thickBot="1" x14ac:dyDescent="0.3">
      <c r="A1612" s="50" t="s">
        <v>529</v>
      </c>
      <c r="B1612" s="46" t="str">
        <f>Table1[[#This Row],[Series]]&amp;Table1[[#This Row],[Competency Name]]</f>
        <v>0967ORAL COMMUNICATION</v>
      </c>
      <c r="C1612" s="46" t="str">
        <f>IF(RIGHT(Table1[[#This Row],[Occupational Series]],5)="SECCM","SECCM",IF(OR(RIGHT(Table1[[#This Row],[Occupational Series]],1)="A",RIGHT(Table1[[#This Row],[Occupational Series]],1)="B",RIGHT(Table1[[#This Row],[Occupational Series]],1)="C"),"0301",RIGHT(Table1[[#This Row],[Occupational Series]],4)))</f>
        <v>0967</v>
      </c>
      <c r="D1612" s="50" t="s">
        <v>537</v>
      </c>
      <c r="E1612" s="51" t="s">
        <v>538</v>
      </c>
      <c r="F1612" s="57">
        <f>ROWS($F$2:F1612)</f>
        <v>1611</v>
      </c>
      <c r="G1612" s="57" t="str">
        <f>IF(ISNUMBER(SEARCH('Position Build'!$N$6,Table1[[#This Row],[Series]])),Table1[[#This Row],[Helper1]],"")</f>
        <v/>
      </c>
      <c r="H1612" s="57" t="str">
        <f>IFERROR(SMALL($G$2:$G$4870,ROWS($G$2:G1612)),"")</f>
        <v/>
      </c>
    </row>
    <row r="1613" spans="1:8" ht="15.75" customHeight="1" thickBot="1" x14ac:dyDescent="0.3">
      <c r="A1613" s="50" t="s">
        <v>529</v>
      </c>
      <c r="B1613" s="46" t="str">
        <f>Table1[[#This Row],[Series]]&amp;Table1[[#This Row],[Competency Name]]</f>
        <v>0967MANAGING HUMAN RESOURCES</v>
      </c>
      <c r="C1613" s="46" t="str">
        <f>IF(RIGHT(Table1[[#This Row],[Occupational Series]],5)="SECCM","SECCM",IF(OR(RIGHT(Table1[[#This Row],[Occupational Series]],1)="A",RIGHT(Table1[[#This Row],[Occupational Series]],1)="B",RIGHT(Table1[[#This Row],[Occupational Series]],1)="C"),"0301",RIGHT(Table1[[#This Row],[Occupational Series]],4)))</f>
        <v>0967</v>
      </c>
      <c r="D1613" s="50" t="s">
        <v>590</v>
      </c>
      <c r="E1613" s="51" t="s">
        <v>591</v>
      </c>
      <c r="F1613" s="57">
        <f>ROWS($F$2:F1613)</f>
        <v>1612</v>
      </c>
      <c r="G1613" s="57" t="str">
        <f>IF(ISNUMBER(SEARCH('Position Build'!$N$6,Table1[[#This Row],[Series]])),Table1[[#This Row],[Helper1]],"")</f>
        <v/>
      </c>
      <c r="H1613" s="57" t="str">
        <f>IFERROR(SMALL($G$2:$G$4870,ROWS($G$2:G1613)),"")</f>
        <v/>
      </c>
    </row>
    <row r="1614" spans="1:8" ht="39" thickBot="1" x14ac:dyDescent="0.3">
      <c r="A1614" s="50" t="s">
        <v>529</v>
      </c>
      <c r="B1614" s="46" t="str">
        <f>Table1[[#This Row],[Series]]&amp;Table1[[#This Row],[Competency Name]]</f>
        <v>0967ANALYTICAL TECHNIQUES</v>
      </c>
      <c r="C1614" s="46" t="str">
        <f>IF(RIGHT(Table1[[#This Row],[Occupational Series]],5)="SECCM","SECCM",IF(OR(RIGHT(Table1[[#This Row],[Occupational Series]],1)="A",RIGHT(Table1[[#This Row],[Occupational Series]],1)="B",RIGHT(Table1[[#This Row],[Occupational Series]],1)="C"),"0301",RIGHT(Table1[[#This Row],[Occupational Series]],4)))</f>
        <v>0967</v>
      </c>
      <c r="D1614" s="50" t="s">
        <v>1131</v>
      </c>
      <c r="E1614" s="51" t="s">
        <v>1132</v>
      </c>
      <c r="F1614" s="57">
        <f>ROWS($F$2:F1614)</f>
        <v>1613</v>
      </c>
      <c r="G1614" s="57" t="str">
        <f>IF(ISNUMBER(SEARCH('Position Build'!$N$6,Table1[[#This Row],[Series]])),Table1[[#This Row],[Helper1]],"")</f>
        <v/>
      </c>
      <c r="H1614" s="57" t="str">
        <f>IFERROR(SMALL($G$2:$G$4870,ROWS($G$2:G1614)),"")</f>
        <v/>
      </c>
    </row>
    <row r="1615" spans="1:8" ht="15.75" customHeight="1" thickBot="1" x14ac:dyDescent="0.3">
      <c r="A1615" s="50" t="s">
        <v>529</v>
      </c>
      <c r="B1615" s="46" t="str">
        <f>Table1[[#This Row],[Series]]&amp;Table1[[#This Row],[Competency Name]]</f>
        <v>0967PASSPORT AND VISA EXAMINING</v>
      </c>
      <c r="C1615" s="46" t="str">
        <f>IF(RIGHT(Table1[[#This Row],[Occupational Series]],5)="SECCM","SECCM",IF(OR(RIGHT(Table1[[#This Row],[Occupational Series]],1)="A",RIGHT(Table1[[#This Row],[Occupational Series]],1)="B",RIGHT(Table1[[#This Row],[Occupational Series]],1)="C"),"0301",RIGHT(Table1[[#This Row],[Occupational Series]],4)))</f>
        <v>0967</v>
      </c>
      <c r="D1615" s="50" t="s">
        <v>1886</v>
      </c>
      <c r="E1615" s="51" t="s">
        <v>1887</v>
      </c>
      <c r="F1615" s="57">
        <f>ROWS($F$2:F1615)</f>
        <v>1614</v>
      </c>
      <c r="G1615" s="57" t="str">
        <f>IF(ISNUMBER(SEARCH('Position Build'!$N$6,Table1[[#This Row],[Series]])),Table1[[#This Row],[Helper1]],"")</f>
        <v/>
      </c>
      <c r="H1615" s="57" t="str">
        <f>IFERROR(SMALL($G$2:$G$4870,ROWS($G$2:G1615)),"")</f>
        <v/>
      </c>
    </row>
    <row r="1616" spans="1:8" ht="15.75" thickBot="1" x14ac:dyDescent="0.3">
      <c r="A1616" s="45" t="s">
        <v>420</v>
      </c>
      <c r="B1616" s="46" t="str">
        <f>Table1[[#This Row],[Series]]&amp;Table1[[#This Row],[Competency Name]]</f>
        <v>0986CUSTOMER SERVICE</v>
      </c>
      <c r="C1616" s="46" t="str">
        <f>IF(RIGHT(Table1[[#This Row],[Occupational Series]],5)="SECCM","SECCM",IF(OR(RIGHT(Table1[[#This Row],[Occupational Series]],1)="A",RIGHT(Table1[[#This Row],[Occupational Series]],1)="B",RIGHT(Table1[[#This Row],[Occupational Series]],1)="C"),"0301",RIGHT(Table1[[#This Row],[Occupational Series]],4)))</f>
        <v>0986</v>
      </c>
      <c r="D1616" s="45" t="s">
        <v>418</v>
      </c>
      <c r="E1616" s="45" t="s">
        <v>419</v>
      </c>
      <c r="F1616" s="57">
        <f>ROWS($F$2:F1616)</f>
        <v>1615</v>
      </c>
      <c r="G1616" s="57" t="str">
        <f>IF(ISNUMBER(SEARCH('Position Build'!$N$6,Table1[[#This Row],[Series]])),Table1[[#This Row],[Helper1]],"")</f>
        <v/>
      </c>
      <c r="H1616" s="57" t="str">
        <f>IFERROR(SMALL($G$2:$G$4870,ROWS($G$2:G1616)),"")</f>
        <v/>
      </c>
    </row>
    <row r="1617" spans="1:8" ht="15.75" customHeight="1" thickBot="1" x14ac:dyDescent="0.3">
      <c r="A1617" s="50" t="s">
        <v>420</v>
      </c>
      <c r="B1617" s="46" t="str">
        <f>Table1[[#This Row],[Series]]&amp;Table1[[#This Row],[Competency Name]]</f>
        <v>0986WRITTEN COMMUNICATION</v>
      </c>
      <c r="C1617" s="46" t="str">
        <f>IF(RIGHT(Table1[[#This Row],[Occupational Series]],5)="SECCM","SECCM",IF(OR(RIGHT(Table1[[#This Row],[Occupational Series]],1)="A",RIGHT(Table1[[#This Row],[Occupational Series]],1)="B",RIGHT(Table1[[#This Row],[Occupational Series]],1)="C"),"0301",RIGHT(Table1[[#This Row],[Occupational Series]],4)))</f>
        <v>0986</v>
      </c>
      <c r="D1617" s="50" t="s">
        <v>507</v>
      </c>
      <c r="E1617" s="51" t="s">
        <v>508</v>
      </c>
      <c r="F1617" s="57">
        <f>ROWS($F$2:F1617)</f>
        <v>1616</v>
      </c>
      <c r="G1617" s="57" t="str">
        <f>IF(ISNUMBER(SEARCH('Position Build'!$N$6,Table1[[#This Row],[Series]])),Table1[[#This Row],[Helper1]],"")</f>
        <v/>
      </c>
      <c r="H1617" s="57" t="str">
        <f>IFERROR(SMALL($G$2:$G$4870,ROWS($G$2:G1617)),"")</f>
        <v/>
      </c>
    </row>
    <row r="1618" spans="1:8" ht="39" thickBot="1" x14ac:dyDescent="0.3">
      <c r="A1618" s="50" t="s">
        <v>420</v>
      </c>
      <c r="B1618" s="46" t="str">
        <f>Table1[[#This Row],[Series]]&amp;Table1[[#This Row],[Competency Name]]</f>
        <v>0986ORAL COMMUNICATION</v>
      </c>
      <c r="C1618" s="46" t="str">
        <f>IF(RIGHT(Table1[[#This Row],[Occupational Series]],5)="SECCM","SECCM",IF(OR(RIGHT(Table1[[#This Row],[Occupational Series]],1)="A",RIGHT(Table1[[#This Row],[Occupational Series]],1)="B",RIGHT(Table1[[#This Row],[Occupational Series]],1)="C"),"0301",RIGHT(Table1[[#This Row],[Occupational Series]],4)))</f>
        <v>0986</v>
      </c>
      <c r="D1618" s="50" t="s">
        <v>537</v>
      </c>
      <c r="E1618" s="51" t="s">
        <v>538</v>
      </c>
      <c r="F1618" s="57">
        <f>ROWS($F$2:F1618)</f>
        <v>1617</v>
      </c>
      <c r="G1618" s="57" t="str">
        <f>IF(ISNUMBER(SEARCH('Position Build'!$N$6,Table1[[#This Row],[Series]])),Table1[[#This Row],[Helper1]],"")</f>
        <v/>
      </c>
      <c r="H1618" s="57" t="str">
        <f>IFERROR(SMALL($G$2:$G$4870,ROWS($G$2:G1618)),"")</f>
        <v/>
      </c>
    </row>
    <row r="1619" spans="1:8" ht="15.75" customHeight="1" thickBot="1" x14ac:dyDescent="0.3">
      <c r="A1619" s="50" t="s">
        <v>420</v>
      </c>
      <c r="B1619" s="46" t="str">
        <f>Table1[[#This Row],[Series]]&amp;Table1[[#This Row],[Competency Name]]</f>
        <v>0986CLERICAL SUPPORT FUNCTIONS</v>
      </c>
      <c r="C1619" s="46" t="str">
        <f>IF(RIGHT(Table1[[#This Row],[Occupational Series]],5)="SECCM","SECCM",IF(OR(RIGHT(Table1[[#This Row],[Occupational Series]],1)="A",RIGHT(Table1[[#This Row],[Occupational Series]],1)="B",RIGHT(Table1[[#This Row],[Occupational Series]],1)="C"),"0301",RIGHT(Table1[[#This Row],[Occupational Series]],4)))</f>
        <v>0986</v>
      </c>
      <c r="D1619" s="50" t="s">
        <v>993</v>
      </c>
      <c r="E1619" s="51" t="s">
        <v>994</v>
      </c>
      <c r="F1619" s="57">
        <f>ROWS($F$2:F1619)</f>
        <v>1618</v>
      </c>
      <c r="G1619" s="57" t="str">
        <f>IF(ISNUMBER(SEARCH('Position Build'!$N$6,Table1[[#This Row],[Series]])),Table1[[#This Row],[Helper1]],"")</f>
        <v/>
      </c>
      <c r="H1619" s="57" t="str">
        <f>IFERROR(SMALL($G$2:$G$4870,ROWS($G$2:G1619)),"")</f>
        <v/>
      </c>
    </row>
    <row r="1620" spans="1:8" ht="51.75" thickBot="1" x14ac:dyDescent="0.3">
      <c r="A1620" s="50" t="s">
        <v>420</v>
      </c>
      <c r="B1620" s="46" t="str">
        <f>Table1[[#This Row],[Series]]&amp;Table1[[#This Row],[Competency Name]]</f>
        <v>0986DECISIVENESS</v>
      </c>
      <c r="C1620" s="46" t="str">
        <f>IF(RIGHT(Table1[[#This Row],[Occupational Series]],5)="SECCM","SECCM",IF(OR(RIGHT(Table1[[#This Row],[Occupational Series]],1)="A",RIGHT(Table1[[#This Row],[Occupational Series]],1)="B",RIGHT(Table1[[#This Row],[Occupational Series]],1)="C"),"0301",RIGHT(Table1[[#This Row],[Occupational Series]],4)))</f>
        <v>0986</v>
      </c>
      <c r="D1620" s="50" t="s">
        <v>1009</v>
      </c>
      <c r="E1620" s="51" t="s">
        <v>1010</v>
      </c>
      <c r="F1620" s="57">
        <f>ROWS($F$2:F1620)</f>
        <v>1619</v>
      </c>
      <c r="G1620" s="57" t="str">
        <f>IF(ISNUMBER(SEARCH('Position Build'!$N$6,Table1[[#This Row],[Series]])),Table1[[#This Row],[Helper1]],"")</f>
        <v/>
      </c>
      <c r="H1620" s="57" t="str">
        <f>IFERROR(SMALL($G$2:$G$4870,ROWS($G$2:G1620)),"")</f>
        <v/>
      </c>
    </row>
    <row r="1621" spans="1:8" ht="15.75" customHeight="1" thickBot="1" x14ac:dyDescent="0.3">
      <c r="A1621" s="45" t="s">
        <v>420</v>
      </c>
      <c r="B1621" s="46" t="str">
        <f>Table1[[#This Row],[Series]]&amp;Table1[[#This Row],[Competency Name]]</f>
        <v>0986READING AND INTERPRETING REGULATIONS</v>
      </c>
      <c r="C1621" s="46" t="str">
        <f>IF(RIGHT(Table1[[#This Row],[Occupational Series]],5)="SECCM","SECCM",IF(OR(RIGHT(Table1[[#This Row],[Occupational Series]],1)="A",RIGHT(Table1[[#This Row],[Occupational Series]],1)="B",RIGHT(Table1[[#This Row],[Occupational Series]],1)="C"),"0301",RIGHT(Table1[[#This Row],[Occupational Series]],4)))</f>
        <v>0986</v>
      </c>
      <c r="D1621" s="45" t="s">
        <v>1015</v>
      </c>
      <c r="E1621" s="45" t="s">
        <v>1016</v>
      </c>
      <c r="F1621" s="57">
        <f>ROWS($F$2:F1621)</f>
        <v>1620</v>
      </c>
      <c r="G1621" s="57" t="str">
        <f>IF(ISNUMBER(SEARCH('Position Build'!$N$6,Table1[[#This Row],[Series]])),Table1[[#This Row],[Helper1]],"")</f>
        <v/>
      </c>
      <c r="H1621" s="57" t="str">
        <f>IFERROR(SMALL($G$2:$G$4870,ROWS($G$2:G1621)),"")</f>
        <v/>
      </c>
    </row>
    <row r="1622" spans="1:8" ht="39" thickBot="1" x14ac:dyDescent="0.3">
      <c r="A1622" s="50" t="s">
        <v>420</v>
      </c>
      <c r="B1622" s="46" t="str">
        <f>Table1[[#This Row],[Series]]&amp;Table1[[#This Row],[Competency Name]]</f>
        <v>0986OFFICE AUTOMATION</v>
      </c>
      <c r="C1622" s="46" t="str">
        <f>IF(RIGHT(Table1[[#This Row],[Occupational Series]],5)="SECCM","SECCM",IF(OR(RIGHT(Table1[[#This Row],[Occupational Series]],1)="A",RIGHT(Table1[[#This Row],[Occupational Series]],1)="B",RIGHT(Table1[[#This Row],[Occupational Series]],1)="C"),"0301",RIGHT(Table1[[#This Row],[Occupational Series]],4)))</f>
        <v>0986</v>
      </c>
      <c r="D1622" s="50" t="s">
        <v>1183</v>
      </c>
      <c r="E1622" s="51" t="s">
        <v>1184</v>
      </c>
      <c r="F1622" s="57">
        <f>ROWS($F$2:F1622)</f>
        <v>1621</v>
      </c>
      <c r="G1622" s="57" t="str">
        <f>IF(ISNUMBER(SEARCH('Position Build'!$N$6,Table1[[#This Row],[Series]])),Table1[[#This Row],[Helper1]],"")</f>
        <v/>
      </c>
      <c r="H1622" s="57" t="str">
        <f>IFERROR(SMALL($G$2:$G$4870,ROWS($G$2:G1622)),"")</f>
        <v/>
      </c>
    </row>
    <row r="1623" spans="1:8" ht="15.75" customHeight="1" thickBot="1" x14ac:dyDescent="0.3">
      <c r="A1623" s="45" t="s">
        <v>420</v>
      </c>
      <c r="B1623" s="46" t="str">
        <f>Table1[[#This Row],[Series]]&amp;Table1[[#This Row],[Competency Name]]</f>
        <v>0986RESEARCH AND ANALYSIS</v>
      </c>
      <c r="C1623" s="46" t="str">
        <f>IF(RIGHT(Table1[[#This Row],[Occupational Series]],5)="SECCM","SECCM",IF(OR(RIGHT(Table1[[#This Row],[Occupational Series]],1)="A",RIGHT(Table1[[#This Row],[Occupational Series]],1)="B",RIGHT(Table1[[#This Row],[Occupational Series]],1)="C"),"0301",RIGHT(Table1[[#This Row],[Occupational Series]],4)))</f>
        <v>0986</v>
      </c>
      <c r="D1623" s="45" t="s">
        <v>1195</v>
      </c>
      <c r="E1623" s="45" t="s">
        <v>1196</v>
      </c>
      <c r="F1623" s="57">
        <f>ROWS($F$2:F1623)</f>
        <v>1622</v>
      </c>
      <c r="G1623" s="57" t="str">
        <f>IF(ISNUMBER(SEARCH('Position Build'!$N$6,Table1[[#This Row],[Series]])),Table1[[#This Row],[Helper1]],"")</f>
        <v/>
      </c>
      <c r="H1623" s="57" t="str">
        <f>IFERROR(SMALL($G$2:$G$4870,ROWS($G$2:G1623)),"")</f>
        <v/>
      </c>
    </row>
    <row r="1624" spans="1:8" ht="15.75" thickBot="1" x14ac:dyDescent="0.3">
      <c r="A1624" s="45" t="s">
        <v>420</v>
      </c>
      <c r="B1624" s="46" t="str">
        <f>Table1[[#This Row],[Series]]&amp;Table1[[#This Row],[Competency Name]]</f>
        <v>0986CORRESPONDENCE</v>
      </c>
      <c r="C1624" s="46" t="str">
        <f>IF(RIGHT(Table1[[#This Row],[Occupational Series]],5)="SECCM","SECCM",IF(OR(RIGHT(Table1[[#This Row],[Occupational Series]],1)="A",RIGHT(Table1[[#This Row],[Occupational Series]],1)="B",RIGHT(Table1[[#This Row],[Occupational Series]],1)="C"),"0301",RIGHT(Table1[[#This Row],[Occupational Series]],4)))</f>
        <v>0986</v>
      </c>
      <c r="D1624" s="45" t="s">
        <v>1210</v>
      </c>
      <c r="E1624" s="45" t="s">
        <v>1211</v>
      </c>
      <c r="F1624" s="57">
        <f>ROWS($F$2:F1624)</f>
        <v>1623</v>
      </c>
      <c r="G1624" s="57" t="str">
        <f>IF(ISNUMBER(SEARCH('Position Build'!$N$6,Table1[[#This Row],[Series]])),Table1[[#This Row],[Helper1]],"")</f>
        <v/>
      </c>
      <c r="H1624" s="57" t="str">
        <f>IFERROR(SMALL($G$2:$G$4870,ROWS($G$2:G1624)),"")</f>
        <v/>
      </c>
    </row>
    <row r="1625" spans="1:8" ht="15.75" customHeight="1" thickBot="1" x14ac:dyDescent="0.3">
      <c r="A1625" s="50" t="s">
        <v>420</v>
      </c>
      <c r="B1625" s="46" t="str">
        <f>Table1[[#This Row],[Series]]&amp;Table1[[#This Row],[Competency Name]]</f>
        <v>0986TRAVEL MANAGEMENT SUPPORT</v>
      </c>
      <c r="C1625" s="46" t="str">
        <f>IF(RIGHT(Table1[[#This Row],[Occupational Series]],5)="SECCM","SECCM",IF(OR(RIGHT(Table1[[#This Row],[Occupational Series]],1)="A",RIGHT(Table1[[#This Row],[Occupational Series]],1)="B",RIGHT(Table1[[#This Row],[Occupational Series]],1)="C"),"0301",RIGHT(Table1[[#This Row],[Occupational Series]],4)))</f>
        <v>0986</v>
      </c>
      <c r="D1625" s="50" t="s">
        <v>1212</v>
      </c>
      <c r="E1625" s="51" t="s">
        <v>1213</v>
      </c>
      <c r="F1625" s="57">
        <f>ROWS($F$2:F1625)</f>
        <v>1624</v>
      </c>
      <c r="G1625" s="57" t="str">
        <f>IF(ISNUMBER(SEARCH('Position Build'!$N$6,Table1[[#This Row],[Series]])),Table1[[#This Row],[Helper1]],"")</f>
        <v/>
      </c>
      <c r="H1625" s="57" t="str">
        <f>IFERROR(SMALL($G$2:$G$4870,ROWS($G$2:G1625)),"")</f>
        <v/>
      </c>
    </row>
    <row r="1626" spans="1:8" ht="15.75" thickBot="1" x14ac:dyDescent="0.3">
      <c r="A1626" s="45" t="s">
        <v>420</v>
      </c>
      <c r="B1626" s="46" t="str">
        <f>Table1[[#This Row],[Series]]&amp;Table1[[#This Row],[Competency Name]]</f>
        <v>0986LEGAL SUPPORT</v>
      </c>
      <c r="C1626" s="46" t="str">
        <f>IF(RIGHT(Table1[[#This Row],[Occupational Series]],5)="SECCM","SECCM",IF(OR(RIGHT(Table1[[#This Row],[Occupational Series]],1)="A",RIGHT(Table1[[#This Row],[Occupational Series]],1)="B",RIGHT(Table1[[#This Row],[Occupational Series]],1)="C"),"0301",RIGHT(Table1[[#This Row],[Occupational Series]],4)))</f>
        <v>0986</v>
      </c>
      <c r="D1626" s="45" t="s">
        <v>1596</v>
      </c>
      <c r="E1626" s="45" t="s">
        <v>1597</v>
      </c>
      <c r="F1626" s="57">
        <f>ROWS($F$2:F1626)</f>
        <v>1625</v>
      </c>
      <c r="G1626" s="57" t="str">
        <f>IF(ISNUMBER(SEARCH('Position Build'!$N$6,Table1[[#This Row],[Series]])),Table1[[#This Row],[Helper1]],"")</f>
        <v/>
      </c>
      <c r="H1626" s="57" t="str">
        <f>IFERROR(SMALL($G$2:$G$4870,ROWS($G$2:G1626)),"")</f>
        <v/>
      </c>
    </row>
    <row r="1627" spans="1:8" ht="15.75" customHeight="1" thickBot="1" x14ac:dyDescent="0.3">
      <c r="A1627" s="50" t="s">
        <v>345</v>
      </c>
      <c r="B1627" s="46" t="str">
        <f>Table1[[#This Row],[Series]]&amp;Table1[[#This Row],[Competency Name]]</f>
        <v>0998INFORMATION MANAGEMENT</v>
      </c>
      <c r="C1627" s="46" t="str">
        <f>IF(RIGHT(Table1[[#This Row],[Occupational Series]],5)="SECCM","SECCM",IF(OR(RIGHT(Table1[[#This Row],[Occupational Series]],1)="A",RIGHT(Table1[[#This Row],[Occupational Series]],1)="B",RIGHT(Table1[[#This Row],[Occupational Series]],1)="C"),"0301",RIGHT(Table1[[#This Row],[Occupational Series]],4)))</f>
        <v>0998</v>
      </c>
      <c r="D1627" s="50" t="s">
        <v>311</v>
      </c>
      <c r="E1627" s="51" t="s">
        <v>312</v>
      </c>
      <c r="F1627" s="57">
        <f>ROWS($F$2:F1627)</f>
        <v>1626</v>
      </c>
      <c r="G1627" s="57" t="str">
        <f>IF(ISNUMBER(SEARCH('Position Build'!$N$6,Table1[[#This Row],[Series]])),Table1[[#This Row],[Helper1]],"")</f>
        <v/>
      </c>
      <c r="H1627" s="57" t="str">
        <f>IFERROR(SMALL($G$2:$G$4870,ROWS($G$2:G1627)),"")</f>
        <v/>
      </c>
    </row>
    <row r="1628" spans="1:8" ht="26.25" thickBot="1" x14ac:dyDescent="0.3">
      <c r="A1628" s="50" t="s">
        <v>345</v>
      </c>
      <c r="B1628" s="46" t="str">
        <f>Table1[[#This Row],[Series]]&amp;Table1[[#This Row],[Competency Name]]</f>
        <v>0998COMPUTER LITERACY</v>
      </c>
      <c r="C1628" s="46" t="str">
        <f>IF(RIGHT(Table1[[#This Row],[Occupational Series]],5)="SECCM","SECCM",IF(OR(RIGHT(Table1[[#This Row],[Occupational Series]],1)="A",RIGHT(Table1[[#This Row],[Occupational Series]],1)="B",RIGHT(Table1[[#This Row],[Occupational Series]],1)="C"),"0301",RIGHT(Table1[[#This Row],[Occupational Series]],4)))</f>
        <v>0998</v>
      </c>
      <c r="D1628" s="50" t="s">
        <v>456</v>
      </c>
      <c r="E1628" s="51" t="s">
        <v>457</v>
      </c>
      <c r="F1628" s="57">
        <f>ROWS($F$2:F1628)</f>
        <v>1627</v>
      </c>
      <c r="G1628" s="57" t="str">
        <f>IF(ISNUMBER(SEARCH('Position Build'!$N$6,Table1[[#This Row],[Series]])),Table1[[#This Row],[Helper1]],"")</f>
        <v/>
      </c>
      <c r="H1628" s="57" t="str">
        <f>IFERROR(SMALL($G$2:$G$4870,ROWS($G$2:G1628)),"")</f>
        <v/>
      </c>
    </row>
    <row r="1629" spans="1:8" ht="15.75" customHeight="1" thickBot="1" x14ac:dyDescent="0.3">
      <c r="A1629" s="50" t="s">
        <v>345</v>
      </c>
      <c r="B1629" s="46" t="str">
        <f>Table1[[#This Row],[Series]]&amp;Table1[[#This Row],[Competency Name]]</f>
        <v>0998WRITTEN COMMUNICATION</v>
      </c>
      <c r="C1629" s="46" t="str">
        <f>IF(RIGHT(Table1[[#This Row],[Occupational Series]],5)="SECCM","SECCM",IF(OR(RIGHT(Table1[[#This Row],[Occupational Series]],1)="A",RIGHT(Table1[[#This Row],[Occupational Series]],1)="B",RIGHT(Table1[[#This Row],[Occupational Series]],1)="C"),"0301",RIGHT(Table1[[#This Row],[Occupational Series]],4)))</f>
        <v>0998</v>
      </c>
      <c r="D1629" s="50" t="s">
        <v>507</v>
      </c>
      <c r="E1629" s="51" t="s">
        <v>508</v>
      </c>
      <c r="F1629" s="57">
        <f>ROWS($F$2:F1629)</f>
        <v>1628</v>
      </c>
      <c r="G1629" s="57" t="str">
        <f>IF(ISNUMBER(SEARCH('Position Build'!$N$6,Table1[[#This Row],[Series]])),Table1[[#This Row],[Helper1]],"")</f>
        <v/>
      </c>
      <c r="H1629" s="57" t="str">
        <f>IFERROR(SMALL($G$2:$G$4870,ROWS($G$2:G1629)),"")</f>
        <v/>
      </c>
    </row>
    <row r="1630" spans="1:8" ht="39" thickBot="1" x14ac:dyDescent="0.3">
      <c r="A1630" s="50" t="s">
        <v>345</v>
      </c>
      <c r="B1630" s="46" t="str">
        <f>Table1[[#This Row],[Series]]&amp;Table1[[#This Row],[Competency Name]]</f>
        <v>0998ORAL COMMUNICATION</v>
      </c>
      <c r="C1630" s="46" t="str">
        <f>IF(RIGHT(Table1[[#This Row],[Occupational Series]],5)="SECCM","SECCM",IF(OR(RIGHT(Table1[[#This Row],[Occupational Series]],1)="A",RIGHT(Table1[[#This Row],[Occupational Series]],1)="B",RIGHT(Table1[[#This Row],[Occupational Series]],1)="C"),"0301",RIGHT(Table1[[#This Row],[Occupational Series]],4)))</f>
        <v>0998</v>
      </c>
      <c r="D1630" s="50" t="s">
        <v>537</v>
      </c>
      <c r="E1630" s="51" t="s">
        <v>538</v>
      </c>
      <c r="F1630" s="57">
        <f>ROWS($F$2:F1630)</f>
        <v>1629</v>
      </c>
      <c r="G1630" s="57" t="str">
        <f>IF(ISNUMBER(SEARCH('Position Build'!$N$6,Table1[[#This Row],[Series]])),Table1[[#This Row],[Helper1]],"")</f>
        <v/>
      </c>
      <c r="H1630" s="57" t="str">
        <f>IFERROR(SMALL($G$2:$G$4870,ROWS($G$2:G1630)),"")</f>
        <v/>
      </c>
    </row>
    <row r="1631" spans="1:8" ht="15.75" customHeight="1" thickBot="1" x14ac:dyDescent="0.3">
      <c r="A1631" s="50" t="s">
        <v>345</v>
      </c>
      <c r="B1631" s="46" t="str">
        <f>Table1[[#This Row],[Series]]&amp;Table1[[#This Row],[Competency Name]]</f>
        <v>0998MANAGING HUMAN RESOURCES</v>
      </c>
      <c r="C1631" s="46" t="str">
        <f>IF(RIGHT(Table1[[#This Row],[Occupational Series]],5)="SECCM","SECCM",IF(OR(RIGHT(Table1[[#This Row],[Occupational Series]],1)="A",RIGHT(Table1[[#This Row],[Occupational Series]],1)="B",RIGHT(Table1[[#This Row],[Occupational Series]],1)="C"),"0301",RIGHT(Table1[[#This Row],[Occupational Series]],4)))</f>
        <v>0998</v>
      </c>
      <c r="D1631" s="50" t="s">
        <v>590</v>
      </c>
      <c r="E1631" s="51" t="s">
        <v>591</v>
      </c>
      <c r="F1631" s="57">
        <f>ROWS($F$2:F1631)</f>
        <v>1630</v>
      </c>
      <c r="G1631" s="57" t="str">
        <f>IF(ISNUMBER(SEARCH('Position Build'!$N$6,Table1[[#This Row],[Series]])),Table1[[#This Row],[Helper1]],"")</f>
        <v/>
      </c>
      <c r="H1631" s="57" t="str">
        <f>IFERROR(SMALL($G$2:$G$4870,ROWS($G$2:G1631)),"")</f>
        <v/>
      </c>
    </row>
    <row r="1632" spans="1:8" ht="39" thickBot="1" x14ac:dyDescent="0.3">
      <c r="A1632" s="50" t="s">
        <v>345</v>
      </c>
      <c r="B1632" s="46" t="str">
        <f>Table1[[#This Row],[Series]]&amp;Table1[[#This Row],[Competency Name]]</f>
        <v>0998CLERICAL SUPPORT FUNCTIONS</v>
      </c>
      <c r="C1632" s="46" t="str">
        <f>IF(RIGHT(Table1[[#This Row],[Occupational Series]],5)="SECCM","SECCM",IF(OR(RIGHT(Table1[[#This Row],[Occupational Series]],1)="A",RIGHT(Table1[[#This Row],[Occupational Series]],1)="B",RIGHT(Table1[[#This Row],[Occupational Series]],1)="C"),"0301",RIGHT(Table1[[#This Row],[Occupational Series]],4)))</f>
        <v>0998</v>
      </c>
      <c r="D1632" s="50" t="s">
        <v>993</v>
      </c>
      <c r="E1632" s="51" t="s">
        <v>994</v>
      </c>
      <c r="F1632" s="57">
        <f>ROWS($F$2:F1632)</f>
        <v>1631</v>
      </c>
      <c r="G1632" s="57" t="str">
        <f>IF(ISNUMBER(SEARCH('Position Build'!$N$6,Table1[[#This Row],[Series]])),Table1[[#This Row],[Helper1]],"")</f>
        <v/>
      </c>
      <c r="H1632" s="57" t="str">
        <f>IFERROR(SMALL($G$2:$G$4870,ROWS($G$2:G1632)),"")</f>
        <v/>
      </c>
    </row>
    <row r="1633" spans="1:8" ht="15.75" customHeight="1" thickBot="1" x14ac:dyDescent="0.3">
      <c r="A1633" s="45" t="s">
        <v>345</v>
      </c>
      <c r="B1633" s="46" t="str">
        <f>Table1[[#This Row],[Series]]&amp;Table1[[#This Row],[Competency Name]]</f>
        <v>0998MEDICAL CLAIMS ASSISTANCE</v>
      </c>
      <c r="C1633" s="46" t="str">
        <f>IF(RIGHT(Table1[[#This Row],[Occupational Series]],5)="SECCM","SECCM",IF(OR(RIGHT(Table1[[#This Row],[Occupational Series]],1)="A",RIGHT(Table1[[#This Row],[Occupational Series]],1)="B",RIGHT(Table1[[#This Row],[Occupational Series]],1)="C"),"0301",RIGHT(Table1[[#This Row],[Occupational Series]],4)))</f>
        <v>0998</v>
      </c>
      <c r="D1633" s="45" t="s">
        <v>1125</v>
      </c>
      <c r="E1633" s="45" t="s">
        <v>1126</v>
      </c>
      <c r="F1633" s="57">
        <f>ROWS($F$2:F1633)</f>
        <v>1632</v>
      </c>
      <c r="G1633" s="57" t="str">
        <f>IF(ISNUMBER(SEARCH('Position Build'!$N$6,Table1[[#This Row],[Series]])),Table1[[#This Row],[Helper1]],"")</f>
        <v/>
      </c>
      <c r="H1633" s="57" t="str">
        <f>IFERROR(SMALL($G$2:$G$4870,ROWS($G$2:G1633)),"")</f>
        <v/>
      </c>
    </row>
    <row r="1634" spans="1:8" ht="39" thickBot="1" x14ac:dyDescent="0.3">
      <c r="A1634" s="50" t="s">
        <v>345</v>
      </c>
      <c r="B1634" s="46" t="str">
        <f>Table1[[#This Row],[Series]]&amp;Table1[[#This Row],[Competency Name]]</f>
        <v>0998EXAMINING CLAIMS ASSISTANCE</v>
      </c>
      <c r="C1634" s="46" t="str">
        <f>IF(RIGHT(Table1[[#This Row],[Occupational Series]],5)="SECCM","SECCM",IF(OR(RIGHT(Table1[[#This Row],[Occupational Series]],1)="A",RIGHT(Table1[[#This Row],[Occupational Series]],1)="B",RIGHT(Table1[[#This Row],[Occupational Series]],1)="C"),"0301",RIGHT(Table1[[#This Row],[Occupational Series]],4)))</f>
        <v>0998</v>
      </c>
      <c r="D1634" s="50" t="s">
        <v>1815</v>
      </c>
      <c r="E1634" s="51" t="s">
        <v>1816</v>
      </c>
      <c r="F1634" s="57">
        <f>ROWS($F$2:F1634)</f>
        <v>1633</v>
      </c>
      <c r="G1634" s="57" t="str">
        <f>IF(ISNUMBER(SEARCH('Position Build'!$N$6,Table1[[#This Row],[Series]])),Table1[[#This Row],[Helper1]],"")</f>
        <v/>
      </c>
      <c r="H1634" s="57" t="str">
        <f>IFERROR(SMALL($G$2:$G$4870,ROWS($G$2:G1634)),"")</f>
        <v/>
      </c>
    </row>
    <row r="1635" spans="1:8" ht="15.75" customHeight="1" thickBot="1" x14ac:dyDescent="0.3">
      <c r="A1635" s="50" t="s">
        <v>356</v>
      </c>
      <c r="B1635" s="46" t="str">
        <f>Table1[[#This Row],[Series]]&amp;Table1[[#This Row],[Competency Name]]</f>
        <v>1001INFORMATION MANAGEMENT</v>
      </c>
      <c r="C1635" s="46" t="str">
        <f>IF(RIGHT(Table1[[#This Row],[Occupational Series]],5)="SECCM","SECCM",IF(OR(RIGHT(Table1[[#This Row],[Occupational Series]],1)="A",RIGHT(Table1[[#This Row],[Occupational Series]],1)="B",RIGHT(Table1[[#This Row],[Occupational Series]],1)="C"),"0301",RIGHT(Table1[[#This Row],[Occupational Series]],4)))</f>
        <v>1001</v>
      </c>
      <c r="D1635" s="50" t="s">
        <v>311</v>
      </c>
      <c r="E1635" s="51" t="s">
        <v>312</v>
      </c>
      <c r="F1635" s="57">
        <f>ROWS($F$2:F1635)</f>
        <v>1634</v>
      </c>
      <c r="G1635" s="57" t="str">
        <f>IF(ISNUMBER(SEARCH('Position Build'!$N$6,Table1[[#This Row],[Series]])),Table1[[#This Row],[Helper1]],"")</f>
        <v/>
      </c>
      <c r="H1635" s="57" t="str">
        <f>IFERROR(SMALL($G$2:$G$4870,ROWS($G$2:G1635)),"")</f>
        <v/>
      </c>
    </row>
    <row r="1636" spans="1:8" ht="15.75" thickBot="1" x14ac:dyDescent="0.3">
      <c r="A1636" s="45" t="s">
        <v>356</v>
      </c>
      <c r="B1636" s="46" t="str">
        <f>Table1[[#This Row],[Series]]&amp;Table1[[#This Row],[Competency Name]]</f>
        <v>1001PARTNERING</v>
      </c>
      <c r="C1636" s="46" t="str">
        <f>IF(RIGHT(Table1[[#This Row],[Occupational Series]],5)="SECCM","SECCM",IF(OR(RIGHT(Table1[[#This Row],[Occupational Series]],1)="A",RIGHT(Table1[[#This Row],[Occupational Series]],1)="B",RIGHT(Table1[[#This Row],[Occupational Series]],1)="C"),"0301",RIGHT(Table1[[#This Row],[Occupational Series]],4)))</f>
        <v>1001</v>
      </c>
      <c r="D1636" s="45" t="s">
        <v>491</v>
      </c>
      <c r="E1636" s="45" t="s">
        <v>492</v>
      </c>
      <c r="F1636" s="57">
        <f>ROWS($F$2:F1636)</f>
        <v>1635</v>
      </c>
      <c r="G1636" s="57" t="str">
        <f>IF(ISNUMBER(SEARCH('Position Build'!$N$6,Table1[[#This Row],[Series]])),Table1[[#This Row],[Helper1]],"")</f>
        <v/>
      </c>
      <c r="H1636" s="57" t="str">
        <f>IFERROR(SMALL($G$2:$G$4870,ROWS($G$2:G1636)),"")</f>
        <v/>
      </c>
    </row>
    <row r="1637" spans="1:8" ht="15.75" customHeight="1" thickBot="1" x14ac:dyDescent="0.3">
      <c r="A1637" s="50" t="s">
        <v>356</v>
      </c>
      <c r="B1637" s="46" t="str">
        <f>Table1[[#This Row],[Series]]&amp;Table1[[#This Row],[Competency Name]]</f>
        <v>1001WRITTEN COMMUNICATION</v>
      </c>
      <c r="C1637" s="46" t="str">
        <f>IF(RIGHT(Table1[[#This Row],[Occupational Series]],5)="SECCM","SECCM",IF(OR(RIGHT(Table1[[#This Row],[Occupational Series]],1)="A",RIGHT(Table1[[#This Row],[Occupational Series]],1)="B",RIGHT(Table1[[#This Row],[Occupational Series]],1)="C"),"0301",RIGHT(Table1[[#This Row],[Occupational Series]],4)))</f>
        <v>1001</v>
      </c>
      <c r="D1637" s="50" t="s">
        <v>507</v>
      </c>
      <c r="E1637" s="51" t="s">
        <v>508</v>
      </c>
      <c r="F1637" s="57">
        <f>ROWS($F$2:F1637)</f>
        <v>1636</v>
      </c>
      <c r="G1637" s="57" t="str">
        <f>IF(ISNUMBER(SEARCH('Position Build'!$N$6,Table1[[#This Row],[Series]])),Table1[[#This Row],[Helper1]],"")</f>
        <v/>
      </c>
      <c r="H1637" s="57" t="str">
        <f>IFERROR(SMALL($G$2:$G$4870,ROWS($G$2:G1637)),"")</f>
        <v/>
      </c>
    </row>
    <row r="1638" spans="1:8" ht="39" thickBot="1" x14ac:dyDescent="0.3">
      <c r="A1638" s="50" t="s">
        <v>356</v>
      </c>
      <c r="B1638" s="46" t="str">
        <f>Table1[[#This Row],[Series]]&amp;Table1[[#This Row],[Competency Name]]</f>
        <v>1001ORAL COMMUNICATION</v>
      </c>
      <c r="C1638" s="46" t="str">
        <f>IF(RIGHT(Table1[[#This Row],[Occupational Series]],5)="SECCM","SECCM",IF(OR(RIGHT(Table1[[#This Row],[Occupational Series]],1)="A",RIGHT(Table1[[#This Row],[Occupational Series]],1)="B",RIGHT(Table1[[#This Row],[Occupational Series]],1)="C"),"0301",RIGHT(Table1[[#This Row],[Occupational Series]],4)))</f>
        <v>1001</v>
      </c>
      <c r="D1638" s="50" t="s">
        <v>537</v>
      </c>
      <c r="E1638" s="51" t="s">
        <v>538</v>
      </c>
      <c r="F1638" s="57">
        <f>ROWS($F$2:F1638)</f>
        <v>1637</v>
      </c>
      <c r="G1638" s="57" t="str">
        <f>IF(ISNUMBER(SEARCH('Position Build'!$N$6,Table1[[#This Row],[Series]])),Table1[[#This Row],[Helper1]],"")</f>
        <v/>
      </c>
      <c r="H1638" s="57" t="str">
        <f>IFERROR(SMALL($G$2:$G$4870,ROWS($G$2:G1638)),"")</f>
        <v/>
      </c>
    </row>
    <row r="1639" spans="1:8" ht="15.75" customHeight="1" thickBot="1" x14ac:dyDescent="0.3">
      <c r="A1639" s="50" t="s">
        <v>356</v>
      </c>
      <c r="B1639" s="46" t="str">
        <f>Table1[[#This Row],[Series]]&amp;Table1[[#This Row],[Competency Name]]</f>
        <v>1001MANAGING HUMAN RESOURCES</v>
      </c>
      <c r="C1639" s="46" t="str">
        <f>IF(RIGHT(Table1[[#This Row],[Occupational Series]],5)="SECCM","SECCM",IF(OR(RIGHT(Table1[[#This Row],[Occupational Series]],1)="A",RIGHT(Table1[[#This Row],[Occupational Series]],1)="B",RIGHT(Table1[[#This Row],[Occupational Series]],1)="C"),"0301",RIGHT(Table1[[#This Row],[Occupational Series]],4)))</f>
        <v>1001</v>
      </c>
      <c r="D1639" s="50" t="s">
        <v>590</v>
      </c>
      <c r="E1639" s="51" t="s">
        <v>591</v>
      </c>
      <c r="F1639" s="57">
        <f>ROWS($F$2:F1639)</f>
        <v>1638</v>
      </c>
      <c r="G1639" s="57" t="str">
        <f>IF(ISNUMBER(SEARCH('Position Build'!$N$6,Table1[[#This Row],[Series]])),Table1[[#This Row],[Helper1]],"")</f>
        <v/>
      </c>
      <c r="H1639" s="57" t="str">
        <f>IFERROR(SMALL($G$2:$G$4870,ROWS($G$2:G1639)),"")</f>
        <v/>
      </c>
    </row>
    <row r="1640" spans="1:8" ht="39" thickBot="1" x14ac:dyDescent="0.3">
      <c r="A1640" s="50" t="s">
        <v>356</v>
      </c>
      <c r="B1640" s="46" t="str">
        <f>Table1[[#This Row],[Series]]&amp;Table1[[#This Row],[Competency Name]]</f>
        <v>1001AUDIO-VISUAL EQUIPMENT OPERATION</v>
      </c>
      <c r="C1640" s="46" t="str">
        <f>IF(RIGHT(Table1[[#This Row],[Occupational Series]],5)="SECCM","SECCM",IF(OR(RIGHT(Table1[[#This Row],[Occupational Series]],1)="A",RIGHT(Table1[[#This Row],[Occupational Series]],1)="B",RIGHT(Table1[[#This Row],[Occupational Series]],1)="C"),"0301",RIGHT(Table1[[#This Row],[Occupational Series]],4)))</f>
        <v>1001</v>
      </c>
      <c r="D1640" s="50" t="s">
        <v>990</v>
      </c>
      <c r="E1640" s="51" t="s">
        <v>991</v>
      </c>
      <c r="F1640" s="57">
        <f>ROWS($F$2:F1640)</f>
        <v>1639</v>
      </c>
      <c r="G1640" s="57" t="str">
        <f>IF(ISNUMBER(SEARCH('Position Build'!$N$6,Table1[[#This Row],[Series]])),Table1[[#This Row],[Helper1]],"")</f>
        <v/>
      </c>
      <c r="H1640" s="57" t="str">
        <f>IFERROR(SMALL($G$2:$G$4870,ROWS($G$2:G1640)),"")</f>
        <v/>
      </c>
    </row>
    <row r="1641" spans="1:8" ht="15.75" customHeight="1" thickBot="1" x14ac:dyDescent="0.3">
      <c r="A1641" s="50" t="s">
        <v>356</v>
      </c>
      <c r="B1641" s="46" t="str">
        <f>Table1[[#This Row],[Series]]&amp;Table1[[#This Row],[Competency Name]]</f>
        <v>1001INTERNET</v>
      </c>
      <c r="C1641" s="46" t="str">
        <f>IF(RIGHT(Table1[[#This Row],[Occupational Series]],5)="SECCM","SECCM",IF(OR(RIGHT(Table1[[#This Row],[Occupational Series]],1)="A",RIGHT(Table1[[#This Row],[Occupational Series]],1)="B",RIGHT(Table1[[#This Row],[Occupational Series]],1)="C"),"0301",RIGHT(Table1[[#This Row],[Occupational Series]],4)))</f>
        <v>1001</v>
      </c>
      <c r="D1641" s="50" t="s">
        <v>1109</v>
      </c>
      <c r="E1641" s="51" t="s">
        <v>1110</v>
      </c>
      <c r="F1641" s="57">
        <f>ROWS($F$2:F1641)</f>
        <v>1640</v>
      </c>
      <c r="G1641" s="57" t="str">
        <f>IF(ISNUMBER(SEARCH('Position Build'!$N$6,Table1[[#This Row],[Series]])),Table1[[#This Row],[Helper1]],"")</f>
        <v/>
      </c>
      <c r="H1641" s="57" t="str">
        <f>IFERROR(SMALL($G$2:$G$4870,ROWS($G$2:G1641)),"")</f>
        <v/>
      </c>
    </row>
    <row r="1642" spans="1:8" ht="26.25" thickBot="1" x14ac:dyDescent="0.3">
      <c r="A1642" s="50" t="s">
        <v>356</v>
      </c>
      <c r="B1642" s="46" t="str">
        <f>Table1[[#This Row],[Series]]&amp;Table1[[#This Row],[Competency Name]]</f>
        <v>1001DESIGN</v>
      </c>
      <c r="C1642" s="46" t="str">
        <f>IF(RIGHT(Table1[[#This Row],[Occupational Series]],5)="SECCM","SECCM",IF(OR(RIGHT(Table1[[#This Row],[Occupational Series]],1)="A",RIGHT(Table1[[#This Row],[Occupational Series]],1)="B",RIGHT(Table1[[#This Row],[Occupational Series]],1)="C"),"0301",RIGHT(Table1[[#This Row],[Occupational Series]],4)))</f>
        <v>1001</v>
      </c>
      <c r="D1642" s="50" t="s">
        <v>1135</v>
      </c>
      <c r="E1642" s="51" t="s">
        <v>1136</v>
      </c>
      <c r="F1642" s="57">
        <f>ROWS($F$2:F1642)</f>
        <v>1641</v>
      </c>
      <c r="G1642" s="57" t="str">
        <f>IF(ISNUMBER(SEARCH('Position Build'!$N$6,Table1[[#This Row],[Series]])),Table1[[#This Row],[Helper1]],"")</f>
        <v/>
      </c>
      <c r="H1642" s="57" t="str">
        <f>IFERROR(SMALL($G$2:$G$4870,ROWS($G$2:G1642)),"")</f>
        <v/>
      </c>
    </row>
    <row r="1643" spans="1:8" ht="15.75" customHeight="1" thickBot="1" x14ac:dyDescent="0.3">
      <c r="A1643" s="45" t="s">
        <v>356</v>
      </c>
      <c r="B1643" s="46" t="str">
        <f>Table1[[#This Row],[Series]]&amp;Table1[[#This Row],[Competency Name]]</f>
        <v>1001RESEARCH AND ANALYSIS</v>
      </c>
      <c r="C1643" s="46" t="str">
        <f>IF(RIGHT(Table1[[#This Row],[Occupational Series]],5)="SECCM","SECCM",IF(OR(RIGHT(Table1[[#This Row],[Occupational Series]],1)="A",RIGHT(Table1[[#This Row],[Occupational Series]],1)="B",RIGHT(Table1[[#This Row],[Occupational Series]],1)="C"),"0301",RIGHT(Table1[[#This Row],[Occupational Series]],4)))</f>
        <v>1001</v>
      </c>
      <c r="D1643" s="45" t="s">
        <v>1195</v>
      </c>
      <c r="E1643" s="45" t="s">
        <v>1196</v>
      </c>
      <c r="F1643" s="57">
        <f>ROWS($F$2:F1643)</f>
        <v>1642</v>
      </c>
      <c r="G1643" s="57" t="str">
        <f>IF(ISNUMBER(SEARCH('Position Build'!$N$6,Table1[[#This Row],[Series]])),Table1[[#This Row],[Helper1]],"")</f>
        <v/>
      </c>
      <c r="H1643" s="57" t="str">
        <f>IFERROR(SMALL($G$2:$G$4870,ROWS($G$2:G1643)),"")</f>
        <v/>
      </c>
    </row>
    <row r="1644" spans="1:8" ht="15.75" thickBot="1" x14ac:dyDescent="0.3">
      <c r="A1644" s="45" t="s">
        <v>356</v>
      </c>
      <c r="B1644" s="46" t="str">
        <f>Table1[[#This Row],[Series]]&amp;Table1[[#This Row],[Competency Name]]</f>
        <v>1001COMMUNICATION PLANNING</v>
      </c>
      <c r="C1644" s="46" t="str">
        <f>IF(RIGHT(Table1[[#This Row],[Occupational Series]],5)="SECCM","SECCM",IF(OR(RIGHT(Table1[[#This Row],[Occupational Series]],1)="A",RIGHT(Table1[[#This Row],[Occupational Series]],1)="B",RIGHT(Table1[[#This Row],[Occupational Series]],1)="C"),"0301",RIGHT(Table1[[#This Row],[Occupational Series]],4)))</f>
        <v>1001</v>
      </c>
      <c r="D1644" s="45" t="s">
        <v>1460</v>
      </c>
      <c r="E1644" s="45" t="s">
        <v>1461</v>
      </c>
      <c r="F1644" s="57">
        <f>ROWS($F$2:F1644)</f>
        <v>1643</v>
      </c>
      <c r="G1644" s="57" t="str">
        <f>IF(ISNUMBER(SEARCH('Position Build'!$N$6,Table1[[#This Row],[Series]])),Table1[[#This Row],[Helper1]],"")</f>
        <v/>
      </c>
      <c r="H1644" s="57" t="str">
        <f>IFERROR(SMALL($G$2:$G$4870,ROWS($G$2:G1644)),"")</f>
        <v/>
      </c>
    </row>
    <row r="1645" spans="1:8" ht="15.75" customHeight="1" thickBot="1" x14ac:dyDescent="0.3">
      <c r="A1645" s="45" t="s">
        <v>356</v>
      </c>
      <c r="B1645" s="46" t="str">
        <f>Table1[[#This Row],[Series]]&amp;Table1[[#This Row],[Competency Name]]</f>
        <v>1001STILL PHOTOGRAPHY PRODUCTION</v>
      </c>
      <c r="C1645" s="46" t="str">
        <f>IF(RIGHT(Table1[[#This Row],[Occupational Series]],5)="SECCM","SECCM",IF(OR(RIGHT(Table1[[#This Row],[Occupational Series]],1)="A",RIGHT(Table1[[#This Row],[Occupational Series]],1)="B",RIGHT(Table1[[#This Row],[Occupational Series]],1)="C"),"0301",RIGHT(Table1[[#This Row],[Occupational Series]],4)))</f>
        <v>1001</v>
      </c>
      <c r="D1645" s="45" t="s">
        <v>1612</v>
      </c>
      <c r="E1645" s="45" t="s">
        <v>1613</v>
      </c>
      <c r="F1645" s="57">
        <f>ROWS($F$2:F1645)</f>
        <v>1644</v>
      </c>
      <c r="G1645" s="57" t="str">
        <f>IF(ISNUMBER(SEARCH('Position Build'!$N$6,Table1[[#This Row],[Series]])),Table1[[#This Row],[Helper1]],"")</f>
        <v/>
      </c>
      <c r="H1645" s="57" t="str">
        <f>IFERROR(SMALL($G$2:$G$4870,ROWS($G$2:G1645)),"")</f>
        <v/>
      </c>
    </row>
    <row r="1646" spans="1:8" ht="15.75" thickBot="1" x14ac:dyDescent="0.3">
      <c r="A1646" s="45" t="s">
        <v>356</v>
      </c>
      <c r="B1646" s="46" t="str">
        <f>Table1[[#This Row],[Series]]&amp;Table1[[#This Row],[Competency Name]]</f>
        <v>1001AUDIO,VISUAL,AND MULTIMEDIA PRODUCT DEVELOPMENT</v>
      </c>
      <c r="C1646" s="46" t="str">
        <f>IF(RIGHT(Table1[[#This Row],[Occupational Series]],5)="SECCM","SECCM",IF(OR(RIGHT(Table1[[#This Row],[Occupational Series]],1)="A",RIGHT(Table1[[#This Row],[Occupational Series]],1)="B",RIGHT(Table1[[#This Row],[Occupational Series]],1)="C"),"0301",RIGHT(Table1[[#This Row],[Occupational Series]],4)))</f>
        <v>1001</v>
      </c>
      <c r="D1646" s="45" t="s">
        <v>1655</v>
      </c>
      <c r="E1646" s="45" t="s">
        <v>1459</v>
      </c>
      <c r="F1646" s="57">
        <f>ROWS($F$2:F1646)</f>
        <v>1645</v>
      </c>
      <c r="G1646" s="57" t="str">
        <f>IF(ISNUMBER(SEARCH('Position Build'!$N$6,Table1[[#This Row],[Series]])),Table1[[#This Row],[Helper1]],"")</f>
        <v/>
      </c>
      <c r="H1646" s="57" t="str">
        <f>IFERROR(SMALL($G$2:$G$4870,ROWS($G$2:G1646)),"")</f>
        <v/>
      </c>
    </row>
    <row r="1647" spans="1:8" ht="15.75" customHeight="1" thickBot="1" x14ac:dyDescent="0.3">
      <c r="A1647" s="45" t="s">
        <v>356</v>
      </c>
      <c r="B1647" s="46" t="str">
        <f>Table1[[#This Row],[Series]]&amp;Table1[[#This Row],[Competency Name]]</f>
        <v>1001COMMUNICATION AND MEDIA</v>
      </c>
      <c r="C1647" s="46" t="str">
        <f>IF(RIGHT(Table1[[#This Row],[Occupational Series]],5)="SECCM","SECCM",IF(OR(RIGHT(Table1[[#This Row],[Occupational Series]],1)="A",RIGHT(Table1[[#This Row],[Occupational Series]],1)="B",RIGHT(Table1[[#This Row],[Occupational Series]],1)="C"),"0301",RIGHT(Table1[[#This Row],[Occupational Series]],4)))</f>
        <v>1001</v>
      </c>
      <c r="D1647" s="45" t="s">
        <v>1656</v>
      </c>
      <c r="E1647" s="45" t="s">
        <v>1502</v>
      </c>
      <c r="F1647" s="57">
        <f>ROWS($F$2:F1647)</f>
        <v>1646</v>
      </c>
      <c r="G1647" s="57" t="str">
        <f>IF(ISNUMBER(SEARCH('Position Build'!$N$6,Table1[[#This Row],[Series]])),Table1[[#This Row],[Helper1]],"")</f>
        <v/>
      </c>
      <c r="H1647" s="57" t="str">
        <f>IFERROR(SMALL($G$2:$G$4870,ROWS($G$2:G1647)),"")</f>
        <v/>
      </c>
    </row>
    <row r="1648" spans="1:8" ht="77.25" thickBot="1" x14ac:dyDescent="0.3">
      <c r="A1648" s="50" t="s">
        <v>356</v>
      </c>
      <c r="B1648" s="46" t="str">
        <f>Table1[[#This Row],[Series]]&amp;Table1[[#This Row],[Competency Name]]</f>
        <v>1001TRANSLATING/INTERPRETING LANGUAGE</v>
      </c>
      <c r="C1648" s="46" t="str">
        <f>IF(RIGHT(Table1[[#This Row],[Occupational Series]],5)="SECCM","SECCM",IF(OR(RIGHT(Table1[[#This Row],[Occupational Series]],1)="A",RIGHT(Table1[[#This Row],[Occupational Series]],1)="B",RIGHT(Table1[[#This Row],[Occupational Series]],1)="C"),"0301",RIGHT(Table1[[#This Row],[Occupational Series]],4)))</f>
        <v>1001</v>
      </c>
      <c r="D1648" s="50" t="s">
        <v>1657</v>
      </c>
      <c r="E1648" s="51" t="s">
        <v>1658</v>
      </c>
      <c r="F1648" s="57">
        <f>ROWS($F$2:F1648)</f>
        <v>1647</v>
      </c>
      <c r="G1648" s="57" t="str">
        <f>IF(ISNUMBER(SEARCH('Position Build'!$N$6,Table1[[#This Row],[Series]])),Table1[[#This Row],[Helper1]],"")</f>
        <v/>
      </c>
      <c r="H1648" s="57" t="str">
        <f>IFERROR(SMALL($G$2:$G$4870,ROWS($G$2:G1648)),"")</f>
        <v/>
      </c>
    </row>
    <row r="1649" spans="1:8" ht="15.75" customHeight="1" thickBot="1" x14ac:dyDescent="0.3">
      <c r="A1649" s="50" t="s">
        <v>320</v>
      </c>
      <c r="B1649" s="46" t="str">
        <f>Table1[[#This Row],[Series]]&amp;Table1[[#This Row],[Competency Name]]</f>
        <v>1008INFORMATION MANAGEMENT</v>
      </c>
      <c r="C1649" s="46" t="str">
        <f>IF(RIGHT(Table1[[#This Row],[Occupational Series]],5)="SECCM","SECCM",IF(OR(RIGHT(Table1[[#This Row],[Occupational Series]],1)="A",RIGHT(Table1[[#This Row],[Occupational Series]],1)="B",RIGHT(Table1[[#This Row],[Occupational Series]],1)="C"),"0301",RIGHT(Table1[[#This Row],[Occupational Series]],4)))</f>
        <v>1008</v>
      </c>
      <c r="D1649" s="50" t="s">
        <v>311</v>
      </c>
      <c r="E1649" s="51" t="s">
        <v>312</v>
      </c>
      <c r="F1649" s="57">
        <f>ROWS($F$2:F1649)</f>
        <v>1648</v>
      </c>
      <c r="G1649" s="57" t="str">
        <f>IF(ISNUMBER(SEARCH('Position Build'!$N$6,Table1[[#This Row],[Series]])),Table1[[#This Row],[Helper1]],"")</f>
        <v/>
      </c>
      <c r="H1649" s="57" t="str">
        <f>IFERROR(SMALL($G$2:$G$4870,ROWS($G$2:G1649)),"")</f>
        <v/>
      </c>
    </row>
    <row r="1650" spans="1:8" ht="15.75" thickBot="1" x14ac:dyDescent="0.3">
      <c r="A1650" s="45" t="s">
        <v>320</v>
      </c>
      <c r="B1650" s="46" t="str">
        <f>Table1[[#This Row],[Series]]&amp;Table1[[#This Row],[Competency Name]]</f>
        <v>1008PROJECT MANAGEMENT</v>
      </c>
      <c r="C1650" s="46" t="str">
        <f>IF(RIGHT(Table1[[#This Row],[Occupational Series]],5)="SECCM","SECCM",IF(OR(RIGHT(Table1[[#This Row],[Occupational Series]],1)="A",RIGHT(Table1[[#This Row],[Occupational Series]],1)="B",RIGHT(Table1[[#This Row],[Occupational Series]],1)="C"),"0301",RIGHT(Table1[[#This Row],[Occupational Series]],4)))</f>
        <v>1008</v>
      </c>
      <c r="D1650" s="45" t="s">
        <v>381</v>
      </c>
      <c r="E1650" s="45" t="s">
        <v>382</v>
      </c>
      <c r="F1650" s="57">
        <f>ROWS($F$2:F1650)</f>
        <v>1649</v>
      </c>
      <c r="G1650" s="57" t="str">
        <f>IF(ISNUMBER(SEARCH('Position Build'!$N$6,Table1[[#This Row],[Series]])),Table1[[#This Row],[Helper1]],"")</f>
        <v/>
      </c>
      <c r="H1650" s="57" t="str">
        <f>IFERROR(SMALL($G$2:$G$4870,ROWS($G$2:G1650)),"")</f>
        <v/>
      </c>
    </row>
    <row r="1651" spans="1:8" ht="15.75" customHeight="1" thickBot="1" x14ac:dyDescent="0.3">
      <c r="A1651" s="45" t="s">
        <v>320</v>
      </c>
      <c r="B1651" s="46" t="str">
        <f>Table1[[#This Row],[Series]]&amp;Table1[[#This Row],[Competency Name]]</f>
        <v>1008CUSTOMER SERVICE</v>
      </c>
      <c r="C1651" s="46" t="str">
        <f>IF(RIGHT(Table1[[#This Row],[Occupational Series]],5)="SECCM","SECCM",IF(OR(RIGHT(Table1[[#This Row],[Occupational Series]],1)="A",RIGHT(Table1[[#This Row],[Occupational Series]],1)="B",RIGHT(Table1[[#This Row],[Occupational Series]],1)="C"),"0301",RIGHT(Table1[[#This Row],[Occupational Series]],4)))</f>
        <v>1008</v>
      </c>
      <c r="D1651" s="45" t="s">
        <v>418</v>
      </c>
      <c r="E1651" s="45" t="s">
        <v>419</v>
      </c>
      <c r="F1651" s="57">
        <f>ROWS($F$2:F1651)</f>
        <v>1650</v>
      </c>
      <c r="G1651" s="57" t="str">
        <f>IF(ISNUMBER(SEARCH('Position Build'!$N$6,Table1[[#This Row],[Series]])),Table1[[#This Row],[Helper1]],"")</f>
        <v/>
      </c>
      <c r="H1651" s="57" t="str">
        <f>IFERROR(SMALL($G$2:$G$4870,ROWS($G$2:G1651)),"")</f>
        <v/>
      </c>
    </row>
    <row r="1652" spans="1:8" ht="51.75" thickBot="1" x14ac:dyDescent="0.3">
      <c r="A1652" s="50" t="s">
        <v>320</v>
      </c>
      <c r="B1652" s="46" t="str">
        <f>Table1[[#This Row],[Series]]&amp;Table1[[#This Row],[Competency Name]]</f>
        <v>1008FINANCIAL MANAGEMENT</v>
      </c>
      <c r="C1652" s="46" t="str">
        <f>IF(RIGHT(Table1[[#This Row],[Occupational Series]],5)="SECCM","SECCM",IF(OR(RIGHT(Table1[[#This Row],[Occupational Series]],1)="A",RIGHT(Table1[[#This Row],[Occupational Series]],1)="B",RIGHT(Table1[[#This Row],[Occupational Series]],1)="C"),"0301",RIGHT(Table1[[#This Row],[Occupational Series]],4)))</f>
        <v>1008</v>
      </c>
      <c r="D1652" s="50" t="s">
        <v>438</v>
      </c>
      <c r="E1652" s="51" t="s">
        <v>439</v>
      </c>
      <c r="F1652" s="57">
        <f>ROWS($F$2:F1652)</f>
        <v>1651</v>
      </c>
      <c r="G1652" s="57" t="str">
        <f>IF(ISNUMBER(SEARCH('Position Build'!$N$6,Table1[[#This Row],[Series]])),Table1[[#This Row],[Helper1]],"")</f>
        <v/>
      </c>
      <c r="H1652" s="57" t="str">
        <f>IFERROR(SMALL($G$2:$G$4870,ROWS($G$2:G1652)),"")</f>
        <v/>
      </c>
    </row>
    <row r="1653" spans="1:8" ht="15.75" customHeight="1" thickBot="1" x14ac:dyDescent="0.3">
      <c r="A1653" s="50" t="s">
        <v>320</v>
      </c>
      <c r="B1653" s="46" t="str">
        <f>Table1[[#This Row],[Series]]&amp;Table1[[#This Row],[Competency Name]]</f>
        <v>1008COMPUTER LITERACY</v>
      </c>
      <c r="C1653" s="46" t="str">
        <f>IF(RIGHT(Table1[[#This Row],[Occupational Series]],5)="SECCM","SECCM",IF(OR(RIGHT(Table1[[#This Row],[Occupational Series]],1)="A",RIGHT(Table1[[#This Row],[Occupational Series]],1)="B",RIGHT(Table1[[#This Row],[Occupational Series]],1)="C"),"0301",RIGHT(Table1[[#This Row],[Occupational Series]],4)))</f>
        <v>1008</v>
      </c>
      <c r="D1653" s="50" t="s">
        <v>456</v>
      </c>
      <c r="E1653" s="51" t="s">
        <v>457</v>
      </c>
      <c r="F1653" s="57">
        <f>ROWS($F$2:F1653)</f>
        <v>1652</v>
      </c>
      <c r="G1653" s="57" t="str">
        <f>IF(ISNUMBER(SEARCH('Position Build'!$N$6,Table1[[#This Row],[Series]])),Table1[[#This Row],[Helper1]],"")</f>
        <v/>
      </c>
      <c r="H1653" s="57" t="str">
        <f>IFERROR(SMALL($G$2:$G$4870,ROWS($G$2:G1653)),"")</f>
        <v/>
      </c>
    </row>
    <row r="1654" spans="1:8" ht="15.75" thickBot="1" x14ac:dyDescent="0.3">
      <c r="A1654" s="45" t="s">
        <v>320</v>
      </c>
      <c r="B1654" s="46" t="str">
        <f>Table1[[#This Row],[Series]]&amp;Table1[[#This Row],[Competency Name]]</f>
        <v>1008PARTNERING</v>
      </c>
      <c r="C1654" s="46" t="str">
        <f>IF(RIGHT(Table1[[#This Row],[Occupational Series]],5)="SECCM","SECCM",IF(OR(RIGHT(Table1[[#This Row],[Occupational Series]],1)="A",RIGHT(Table1[[#This Row],[Occupational Series]],1)="B",RIGHT(Table1[[#This Row],[Occupational Series]],1)="C"),"0301",RIGHT(Table1[[#This Row],[Occupational Series]],4)))</f>
        <v>1008</v>
      </c>
      <c r="D1654" s="45" t="s">
        <v>491</v>
      </c>
      <c r="E1654" s="45" t="s">
        <v>492</v>
      </c>
      <c r="F1654" s="57">
        <f>ROWS($F$2:F1654)</f>
        <v>1653</v>
      </c>
      <c r="G1654" s="57" t="str">
        <f>IF(ISNUMBER(SEARCH('Position Build'!$N$6,Table1[[#This Row],[Series]])),Table1[[#This Row],[Helper1]],"")</f>
        <v/>
      </c>
      <c r="H1654" s="57" t="str">
        <f>IFERROR(SMALL($G$2:$G$4870,ROWS($G$2:G1654)),"")</f>
        <v/>
      </c>
    </row>
    <row r="1655" spans="1:8" ht="15.75" customHeight="1" thickBot="1" x14ac:dyDescent="0.3">
      <c r="A1655" s="50" t="s">
        <v>320</v>
      </c>
      <c r="B1655" s="46" t="str">
        <f>Table1[[#This Row],[Series]]&amp;Table1[[#This Row],[Competency Name]]</f>
        <v>1008WRITTEN COMMUNICATION</v>
      </c>
      <c r="C1655" s="46" t="str">
        <f>IF(RIGHT(Table1[[#This Row],[Occupational Series]],5)="SECCM","SECCM",IF(OR(RIGHT(Table1[[#This Row],[Occupational Series]],1)="A",RIGHT(Table1[[#This Row],[Occupational Series]],1)="B",RIGHT(Table1[[#This Row],[Occupational Series]],1)="C"),"0301",RIGHT(Table1[[#This Row],[Occupational Series]],4)))</f>
        <v>1008</v>
      </c>
      <c r="D1655" s="50" t="s">
        <v>507</v>
      </c>
      <c r="E1655" s="51" t="s">
        <v>508</v>
      </c>
      <c r="F1655" s="57">
        <f>ROWS($F$2:F1655)</f>
        <v>1654</v>
      </c>
      <c r="G1655" s="57" t="str">
        <f>IF(ISNUMBER(SEARCH('Position Build'!$N$6,Table1[[#This Row],[Series]])),Table1[[#This Row],[Helper1]],"")</f>
        <v/>
      </c>
      <c r="H1655" s="57" t="str">
        <f>IFERROR(SMALL($G$2:$G$4870,ROWS($G$2:G1655)),"")</f>
        <v/>
      </c>
    </row>
    <row r="1656" spans="1:8" ht="39" thickBot="1" x14ac:dyDescent="0.3">
      <c r="A1656" s="50" t="s">
        <v>320</v>
      </c>
      <c r="B1656" s="46" t="str">
        <f>Table1[[#This Row],[Series]]&amp;Table1[[#This Row],[Competency Name]]</f>
        <v>1008ORAL COMMUNICATION</v>
      </c>
      <c r="C1656" s="46" t="str">
        <f>IF(RIGHT(Table1[[#This Row],[Occupational Series]],5)="SECCM","SECCM",IF(OR(RIGHT(Table1[[#This Row],[Occupational Series]],1)="A",RIGHT(Table1[[#This Row],[Occupational Series]],1)="B",RIGHT(Table1[[#This Row],[Occupational Series]],1)="C"),"0301",RIGHT(Table1[[#This Row],[Occupational Series]],4)))</f>
        <v>1008</v>
      </c>
      <c r="D1656" s="50" t="s">
        <v>537</v>
      </c>
      <c r="E1656" s="51" t="s">
        <v>538</v>
      </c>
      <c r="F1656" s="57">
        <f>ROWS($F$2:F1656)</f>
        <v>1655</v>
      </c>
      <c r="G1656" s="57" t="str">
        <f>IF(ISNUMBER(SEARCH('Position Build'!$N$6,Table1[[#This Row],[Series]])),Table1[[#This Row],[Helper1]],"")</f>
        <v/>
      </c>
      <c r="H1656" s="57" t="str">
        <f>IFERROR(SMALL($G$2:$G$4870,ROWS($G$2:G1656)),"")</f>
        <v/>
      </c>
    </row>
    <row r="1657" spans="1:8" ht="15.75" customHeight="1" thickBot="1" x14ac:dyDescent="0.3">
      <c r="A1657" s="45" t="s">
        <v>320</v>
      </c>
      <c r="B1657" s="46" t="str">
        <f>Table1[[#This Row],[Series]]&amp;Table1[[#This Row],[Competency Name]]</f>
        <v>1008CONTRACTING/PROCUREMENT</v>
      </c>
      <c r="C1657" s="46" t="str">
        <f>IF(RIGHT(Table1[[#This Row],[Occupational Series]],5)="SECCM","SECCM",IF(OR(RIGHT(Table1[[#This Row],[Occupational Series]],1)="A",RIGHT(Table1[[#This Row],[Occupational Series]],1)="B",RIGHT(Table1[[#This Row],[Occupational Series]],1)="C"),"0301",RIGHT(Table1[[#This Row],[Occupational Series]],4)))</f>
        <v>1008</v>
      </c>
      <c r="D1657" s="45" t="s">
        <v>563</v>
      </c>
      <c r="E1657" s="45" t="s">
        <v>564</v>
      </c>
      <c r="F1657" s="57">
        <f>ROWS($F$2:F1657)</f>
        <v>1656</v>
      </c>
      <c r="G1657" s="57" t="str">
        <f>IF(ISNUMBER(SEARCH('Position Build'!$N$6,Table1[[#This Row],[Series]])),Table1[[#This Row],[Helper1]],"")</f>
        <v/>
      </c>
      <c r="H1657" s="57" t="str">
        <f>IFERROR(SMALL($G$2:$G$4870,ROWS($G$2:G1657)),"")</f>
        <v/>
      </c>
    </row>
    <row r="1658" spans="1:8" ht="39" thickBot="1" x14ac:dyDescent="0.3">
      <c r="A1658" s="50" t="s">
        <v>320</v>
      </c>
      <c r="B1658" s="46" t="str">
        <f>Table1[[#This Row],[Series]]&amp;Table1[[#This Row],[Competency Name]]</f>
        <v>1008PLANNING AND EVALUATING</v>
      </c>
      <c r="C1658" s="46" t="str">
        <f>IF(RIGHT(Table1[[#This Row],[Occupational Series]],5)="SECCM","SECCM",IF(OR(RIGHT(Table1[[#This Row],[Occupational Series]],1)="A",RIGHT(Table1[[#This Row],[Occupational Series]],1)="B",RIGHT(Table1[[#This Row],[Occupational Series]],1)="C"),"0301",RIGHT(Table1[[#This Row],[Occupational Series]],4)))</f>
        <v>1008</v>
      </c>
      <c r="D1658" s="50" t="s">
        <v>571</v>
      </c>
      <c r="E1658" s="51" t="s">
        <v>572</v>
      </c>
      <c r="F1658" s="57">
        <f>ROWS($F$2:F1658)</f>
        <v>1657</v>
      </c>
      <c r="G1658" s="57" t="str">
        <f>IF(ISNUMBER(SEARCH('Position Build'!$N$6,Table1[[#This Row],[Series]])),Table1[[#This Row],[Helper1]],"")</f>
        <v/>
      </c>
      <c r="H1658" s="57" t="str">
        <f>IFERROR(SMALL($G$2:$G$4870,ROWS($G$2:G1658)),"")</f>
        <v/>
      </c>
    </row>
    <row r="1659" spans="1:8" ht="15.75" customHeight="1" thickBot="1" x14ac:dyDescent="0.3">
      <c r="A1659" s="50" t="s">
        <v>320</v>
      </c>
      <c r="B1659" s="46" t="str">
        <f>Table1[[#This Row],[Series]]&amp;Table1[[#This Row],[Competency Name]]</f>
        <v>1008MANAGING HUMAN RESOURCES</v>
      </c>
      <c r="C1659" s="46" t="str">
        <f>IF(RIGHT(Table1[[#This Row],[Occupational Series]],5)="SECCM","SECCM",IF(OR(RIGHT(Table1[[#This Row],[Occupational Series]],1)="A",RIGHT(Table1[[#This Row],[Occupational Series]],1)="B",RIGHT(Table1[[#This Row],[Occupational Series]],1)="C"),"0301",RIGHT(Table1[[#This Row],[Occupational Series]],4)))</f>
        <v>1008</v>
      </c>
      <c r="D1659" s="50" t="s">
        <v>590</v>
      </c>
      <c r="E1659" s="51" t="s">
        <v>591</v>
      </c>
      <c r="F1659" s="57">
        <f>ROWS($F$2:F1659)</f>
        <v>1658</v>
      </c>
      <c r="G1659" s="57" t="str">
        <f>IF(ISNUMBER(SEARCH('Position Build'!$N$6,Table1[[#This Row],[Series]])),Table1[[#This Row],[Helper1]],"")</f>
        <v/>
      </c>
      <c r="H1659" s="57" t="str">
        <f>IFERROR(SMALL($G$2:$G$4870,ROWS($G$2:G1659)),"")</f>
        <v/>
      </c>
    </row>
    <row r="1660" spans="1:8" ht="26.25" thickBot="1" x14ac:dyDescent="0.3">
      <c r="A1660" s="50" t="s">
        <v>320</v>
      </c>
      <c r="B1660" s="46" t="str">
        <f>Table1[[#This Row],[Series]]&amp;Table1[[#This Row],[Competency Name]]</f>
        <v>1008QUALITY ASSURANCE</v>
      </c>
      <c r="C1660" s="46" t="str">
        <f>IF(RIGHT(Table1[[#This Row],[Occupational Series]],5)="SECCM","SECCM",IF(OR(RIGHT(Table1[[#This Row],[Occupational Series]],1)="A",RIGHT(Table1[[#This Row],[Occupational Series]],1)="B",RIGHT(Table1[[#This Row],[Occupational Series]],1)="C"),"0301",RIGHT(Table1[[#This Row],[Occupational Series]],4)))</f>
        <v>1008</v>
      </c>
      <c r="D1660" s="50" t="s">
        <v>600</v>
      </c>
      <c r="E1660" s="51" t="s">
        <v>601</v>
      </c>
      <c r="F1660" s="57">
        <f>ROWS($F$2:F1660)</f>
        <v>1659</v>
      </c>
      <c r="G1660" s="57" t="str">
        <f>IF(ISNUMBER(SEARCH('Position Build'!$N$6,Table1[[#This Row],[Series]])),Table1[[#This Row],[Helper1]],"")</f>
        <v/>
      </c>
      <c r="H1660" s="57" t="str">
        <f>IFERROR(SMALL($G$2:$G$4870,ROWS($G$2:G1660)),"")</f>
        <v/>
      </c>
    </row>
    <row r="1661" spans="1:8" ht="15.75" customHeight="1" thickBot="1" x14ac:dyDescent="0.3">
      <c r="A1661" s="45" t="s">
        <v>320</v>
      </c>
      <c r="B1661" s="46" t="str">
        <f>Table1[[#This Row],[Series]]&amp;Table1[[#This Row],[Competency Name]]</f>
        <v>1008RULEMAKING AND REGULATION</v>
      </c>
      <c r="C1661" s="46" t="str">
        <f>IF(RIGHT(Table1[[#This Row],[Occupational Series]],5)="SECCM","SECCM",IF(OR(RIGHT(Table1[[#This Row],[Occupational Series]],1)="A",RIGHT(Table1[[#This Row],[Occupational Series]],1)="B",RIGHT(Table1[[#This Row],[Occupational Series]],1)="C"),"0301",RIGHT(Table1[[#This Row],[Occupational Series]],4)))</f>
        <v>1008</v>
      </c>
      <c r="D1661" s="45" t="s">
        <v>958</v>
      </c>
      <c r="E1661" s="45" t="s">
        <v>959</v>
      </c>
      <c r="F1661" s="57">
        <f>ROWS($F$2:F1661)</f>
        <v>1660</v>
      </c>
      <c r="G1661" s="57" t="str">
        <f>IF(ISNUMBER(SEARCH('Position Build'!$N$6,Table1[[#This Row],[Series]])),Table1[[#This Row],[Helper1]],"")</f>
        <v/>
      </c>
      <c r="H1661" s="57" t="str">
        <f>IFERROR(SMALL($G$2:$G$4870,ROWS($G$2:G1661)),"")</f>
        <v/>
      </c>
    </row>
    <row r="1662" spans="1:8" ht="15.75" thickBot="1" x14ac:dyDescent="0.3">
      <c r="A1662" s="45" t="s">
        <v>320</v>
      </c>
      <c r="B1662" s="46" t="str">
        <f>Table1[[#This Row],[Series]]&amp;Table1[[#This Row],[Competency Name]]</f>
        <v>1008READING AND INTERPRETING REGULATIONS</v>
      </c>
      <c r="C1662" s="46" t="str">
        <f>IF(RIGHT(Table1[[#This Row],[Occupational Series]],5)="SECCM","SECCM",IF(OR(RIGHT(Table1[[#This Row],[Occupational Series]],1)="A",RIGHT(Table1[[#This Row],[Occupational Series]],1)="B",RIGHT(Table1[[#This Row],[Occupational Series]],1)="C"),"0301",RIGHT(Table1[[#This Row],[Occupational Series]],4)))</f>
        <v>1008</v>
      </c>
      <c r="D1662" s="45" t="s">
        <v>1015</v>
      </c>
      <c r="E1662" s="45" t="s">
        <v>1016</v>
      </c>
      <c r="F1662" s="57">
        <f>ROWS($F$2:F1662)</f>
        <v>1661</v>
      </c>
      <c r="G1662" s="57" t="str">
        <f>IF(ISNUMBER(SEARCH('Position Build'!$N$6,Table1[[#This Row],[Series]])),Table1[[#This Row],[Helper1]],"")</f>
        <v/>
      </c>
      <c r="H1662" s="57" t="str">
        <f>IFERROR(SMALL($G$2:$G$4870,ROWS($G$2:G1662)),"")</f>
        <v/>
      </c>
    </row>
    <row r="1663" spans="1:8" ht="15.75" customHeight="1" thickBot="1" x14ac:dyDescent="0.3">
      <c r="A1663" s="50" t="s">
        <v>320</v>
      </c>
      <c r="B1663" s="46" t="str">
        <f>Table1[[#This Row],[Series]]&amp;Table1[[#This Row],[Competency Name]]</f>
        <v>1008FACILITIES MANAGEMENT</v>
      </c>
      <c r="C1663" s="46" t="str">
        <f>IF(RIGHT(Table1[[#This Row],[Occupational Series]],5)="SECCM","SECCM",IF(OR(RIGHT(Table1[[#This Row],[Occupational Series]],1)="A",RIGHT(Table1[[#This Row],[Occupational Series]],1)="B",RIGHT(Table1[[#This Row],[Occupational Series]],1)="C"),"0301",RIGHT(Table1[[#This Row],[Occupational Series]],4)))</f>
        <v>1008</v>
      </c>
      <c r="D1663" s="50" t="s">
        <v>1121</v>
      </c>
      <c r="E1663" s="51" t="s">
        <v>1122</v>
      </c>
      <c r="F1663" s="57">
        <f>ROWS($F$2:F1663)</f>
        <v>1662</v>
      </c>
      <c r="G1663" s="57" t="str">
        <f>IF(ISNUMBER(SEARCH('Position Build'!$N$6,Table1[[#This Row],[Series]])),Table1[[#This Row],[Helper1]],"")</f>
        <v/>
      </c>
      <c r="H1663" s="57" t="str">
        <f>IFERROR(SMALL($G$2:$G$4870,ROWS($G$2:G1663)),"")</f>
        <v/>
      </c>
    </row>
    <row r="1664" spans="1:8" ht="26.25" thickBot="1" x14ac:dyDescent="0.3">
      <c r="A1664" s="50" t="s">
        <v>320</v>
      </c>
      <c r="B1664" s="46" t="str">
        <f>Table1[[#This Row],[Series]]&amp;Table1[[#This Row],[Competency Name]]</f>
        <v>1008DESIGN</v>
      </c>
      <c r="C1664" s="46" t="str">
        <f>IF(RIGHT(Table1[[#This Row],[Occupational Series]],5)="SECCM","SECCM",IF(OR(RIGHT(Table1[[#This Row],[Occupational Series]],1)="A",RIGHT(Table1[[#This Row],[Occupational Series]],1)="B",RIGHT(Table1[[#This Row],[Occupational Series]],1)="C"),"0301",RIGHT(Table1[[#This Row],[Occupational Series]],4)))</f>
        <v>1008</v>
      </c>
      <c r="D1664" s="50" t="s">
        <v>1135</v>
      </c>
      <c r="E1664" s="51" t="s">
        <v>1136</v>
      </c>
      <c r="F1664" s="57">
        <f>ROWS($F$2:F1664)</f>
        <v>1663</v>
      </c>
      <c r="G1664" s="57" t="str">
        <f>IF(ISNUMBER(SEARCH('Position Build'!$N$6,Table1[[#This Row],[Series]])),Table1[[#This Row],[Helper1]],"")</f>
        <v/>
      </c>
      <c r="H1664" s="57" t="str">
        <f>IFERROR(SMALL($G$2:$G$4870,ROWS($G$2:G1664)),"")</f>
        <v/>
      </c>
    </row>
    <row r="1665" spans="1:8" ht="15.75" customHeight="1" thickBot="1" x14ac:dyDescent="0.3">
      <c r="A1665" s="50" t="s">
        <v>320</v>
      </c>
      <c r="B1665" s="46" t="str">
        <f>Table1[[#This Row],[Series]]&amp;Table1[[#This Row],[Competency Name]]</f>
        <v>1008INTERIOR DESIGN</v>
      </c>
      <c r="C1665" s="46" t="str">
        <f>IF(RIGHT(Table1[[#This Row],[Occupational Series]],5)="SECCM","SECCM",IF(OR(RIGHT(Table1[[#This Row],[Occupational Series]],1)="A",RIGHT(Table1[[#This Row],[Occupational Series]],1)="B",RIGHT(Table1[[#This Row],[Occupational Series]],1)="C"),"0301",RIGHT(Table1[[#This Row],[Occupational Series]],4)))</f>
        <v>1008</v>
      </c>
      <c r="D1665" s="50" t="s">
        <v>1536</v>
      </c>
      <c r="E1665" s="51" t="s">
        <v>1537</v>
      </c>
      <c r="F1665" s="57">
        <f>ROWS($F$2:F1665)</f>
        <v>1664</v>
      </c>
      <c r="G1665" s="57" t="str">
        <f>IF(ISNUMBER(SEARCH('Position Build'!$N$6,Table1[[#This Row],[Series]])),Table1[[#This Row],[Helper1]],"")</f>
        <v/>
      </c>
      <c r="H1665" s="57" t="str">
        <f>IFERROR(SMALL($G$2:$G$4870,ROWS($G$2:G1665)),"")</f>
        <v/>
      </c>
    </row>
    <row r="1666" spans="1:8" ht="15.75" thickBot="1" x14ac:dyDescent="0.3">
      <c r="A1666" s="45" t="s">
        <v>499</v>
      </c>
      <c r="B1666" s="46" t="str">
        <f>Table1[[#This Row],[Series]]&amp;Table1[[#This Row],[Competency Name]]</f>
        <v>1010PARTNERING</v>
      </c>
      <c r="C1666" s="46" t="str">
        <f>IF(RIGHT(Table1[[#This Row],[Occupational Series]],5)="SECCM","SECCM",IF(OR(RIGHT(Table1[[#This Row],[Occupational Series]],1)="A",RIGHT(Table1[[#This Row],[Occupational Series]],1)="B",RIGHT(Table1[[#This Row],[Occupational Series]],1)="C"),"0301",RIGHT(Table1[[#This Row],[Occupational Series]],4)))</f>
        <v>1010</v>
      </c>
      <c r="D1666" s="45" t="s">
        <v>491</v>
      </c>
      <c r="E1666" s="45" t="s">
        <v>492</v>
      </c>
      <c r="F1666" s="57">
        <f>ROWS($F$2:F1666)</f>
        <v>1665</v>
      </c>
      <c r="G1666" s="57" t="str">
        <f>IF(ISNUMBER(SEARCH('Position Build'!$N$6,Table1[[#This Row],[Series]])),Table1[[#This Row],[Helper1]],"")</f>
        <v/>
      </c>
      <c r="H1666" s="57" t="str">
        <f>IFERROR(SMALL($G$2:$G$4870,ROWS($G$2:G1666)),"")</f>
        <v/>
      </c>
    </row>
    <row r="1667" spans="1:8" ht="15.75" customHeight="1" thickBot="1" x14ac:dyDescent="0.3">
      <c r="A1667" s="50" t="s">
        <v>499</v>
      </c>
      <c r="B1667" s="46" t="str">
        <f>Table1[[#This Row],[Series]]&amp;Table1[[#This Row],[Competency Name]]</f>
        <v>1010ORAL COMMUNICATION</v>
      </c>
      <c r="C1667" s="46" t="str">
        <f>IF(RIGHT(Table1[[#This Row],[Occupational Series]],5)="SECCM","SECCM",IF(OR(RIGHT(Table1[[#This Row],[Occupational Series]],1)="A",RIGHT(Table1[[#This Row],[Occupational Series]],1)="B",RIGHT(Table1[[#This Row],[Occupational Series]],1)="C"),"0301",RIGHT(Table1[[#This Row],[Occupational Series]],4)))</f>
        <v>1010</v>
      </c>
      <c r="D1667" s="50" t="s">
        <v>537</v>
      </c>
      <c r="E1667" s="51" t="s">
        <v>538</v>
      </c>
      <c r="F1667" s="57">
        <f>ROWS($F$2:F1667)</f>
        <v>1666</v>
      </c>
      <c r="G1667" s="57" t="str">
        <f>IF(ISNUMBER(SEARCH('Position Build'!$N$6,Table1[[#This Row],[Series]])),Table1[[#This Row],[Helper1]],"")</f>
        <v/>
      </c>
      <c r="H1667" s="57" t="str">
        <f>IFERROR(SMALL($G$2:$G$4870,ROWS($G$2:G1667)),"")</f>
        <v/>
      </c>
    </row>
    <row r="1668" spans="1:8" ht="15.75" thickBot="1" x14ac:dyDescent="0.3">
      <c r="A1668" s="45" t="s">
        <v>499</v>
      </c>
      <c r="B1668" s="46" t="str">
        <f>Table1[[#This Row],[Series]]&amp;Table1[[#This Row],[Competency Name]]</f>
        <v>1010ADMINISTRATION AND MANAGEMENT</v>
      </c>
      <c r="C1668" s="46" t="str">
        <f>IF(RIGHT(Table1[[#This Row],[Occupational Series]],5)="SECCM","SECCM",IF(OR(RIGHT(Table1[[#This Row],[Occupational Series]],1)="A",RIGHT(Table1[[#This Row],[Occupational Series]],1)="B",RIGHT(Table1[[#This Row],[Occupational Series]],1)="C"),"0301",RIGHT(Table1[[#This Row],[Occupational Series]],4)))</f>
        <v>1010</v>
      </c>
      <c r="D1668" s="45" t="s">
        <v>560</v>
      </c>
      <c r="E1668" s="45" t="s">
        <v>561</v>
      </c>
      <c r="F1668" s="57">
        <f>ROWS($F$2:F1668)</f>
        <v>1667</v>
      </c>
      <c r="G1668" s="57" t="str">
        <f>IF(ISNUMBER(SEARCH('Position Build'!$N$6,Table1[[#This Row],[Series]])),Table1[[#This Row],[Helper1]],"")</f>
        <v/>
      </c>
      <c r="H1668" s="57" t="str">
        <f>IFERROR(SMALL($G$2:$G$4870,ROWS($G$2:G1668)),"")</f>
        <v/>
      </c>
    </row>
    <row r="1669" spans="1:8" ht="15.75" customHeight="1" thickBot="1" x14ac:dyDescent="0.3">
      <c r="A1669" s="50" t="s">
        <v>499</v>
      </c>
      <c r="B1669" s="46" t="str">
        <f>Table1[[#This Row],[Series]]&amp;Table1[[#This Row],[Competency Name]]</f>
        <v>1010MANAGING HUMAN RESOURCES</v>
      </c>
      <c r="C1669" s="46" t="str">
        <f>IF(RIGHT(Table1[[#This Row],[Occupational Series]],5)="SECCM","SECCM",IF(OR(RIGHT(Table1[[#This Row],[Occupational Series]],1)="A",RIGHT(Table1[[#This Row],[Occupational Series]],1)="B",RIGHT(Table1[[#This Row],[Occupational Series]],1)="C"),"0301",RIGHT(Table1[[#This Row],[Occupational Series]],4)))</f>
        <v>1010</v>
      </c>
      <c r="D1669" s="50" t="s">
        <v>590</v>
      </c>
      <c r="E1669" s="51" t="s">
        <v>591</v>
      </c>
      <c r="F1669" s="57">
        <f>ROWS($F$2:F1669)</f>
        <v>1668</v>
      </c>
      <c r="G1669" s="57" t="str">
        <f>IF(ISNUMBER(SEARCH('Position Build'!$N$6,Table1[[#This Row],[Series]])),Table1[[#This Row],[Helper1]],"")</f>
        <v/>
      </c>
      <c r="H1669" s="57" t="str">
        <f>IFERROR(SMALL($G$2:$G$4870,ROWS($G$2:G1669)),"")</f>
        <v/>
      </c>
    </row>
    <row r="1670" spans="1:8" ht="26.25" thickBot="1" x14ac:dyDescent="0.3">
      <c r="A1670" s="50" t="s">
        <v>499</v>
      </c>
      <c r="B1670" s="46" t="str">
        <f>Table1[[#This Row],[Series]]&amp;Table1[[#This Row],[Competency Name]]</f>
        <v>1010DESIGN</v>
      </c>
      <c r="C1670" s="46" t="str">
        <f>IF(RIGHT(Table1[[#This Row],[Occupational Series]],5)="SECCM","SECCM",IF(OR(RIGHT(Table1[[#This Row],[Occupational Series]],1)="A",RIGHT(Table1[[#This Row],[Occupational Series]],1)="B",RIGHT(Table1[[#This Row],[Occupational Series]],1)="C"),"0301",RIGHT(Table1[[#This Row],[Occupational Series]],4)))</f>
        <v>1010</v>
      </c>
      <c r="D1670" s="50" t="s">
        <v>1135</v>
      </c>
      <c r="E1670" s="51" t="s">
        <v>1136</v>
      </c>
      <c r="F1670" s="57">
        <f>ROWS($F$2:F1670)</f>
        <v>1669</v>
      </c>
      <c r="G1670" s="57" t="str">
        <f>IF(ISNUMBER(SEARCH('Position Build'!$N$6,Table1[[#This Row],[Series]])),Table1[[#This Row],[Helper1]],"")</f>
        <v/>
      </c>
      <c r="H1670" s="57" t="str">
        <f>IFERROR(SMALL($G$2:$G$4870,ROWS($G$2:G1670)),"")</f>
        <v/>
      </c>
    </row>
    <row r="1671" spans="1:8" ht="15.75" customHeight="1" thickBot="1" x14ac:dyDescent="0.3">
      <c r="A1671" s="50" t="s">
        <v>499</v>
      </c>
      <c r="B1671" s="46" t="str">
        <f>Table1[[#This Row],[Series]]&amp;Table1[[#This Row],[Competency Name]]</f>
        <v>1010COLLECTIONS</v>
      </c>
      <c r="C1671" s="46" t="str">
        <f>IF(RIGHT(Table1[[#This Row],[Occupational Series]],5)="SECCM","SECCM",IF(OR(RIGHT(Table1[[#This Row],[Occupational Series]],1)="A",RIGHT(Table1[[#This Row],[Occupational Series]],1)="B",RIGHT(Table1[[#This Row],[Occupational Series]],1)="C"),"0301",RIGHT(Table1[[#This Row],[Occupational Series]],4)))</f>
        <v>1010</v>
      </c>
      <c r="D1671" s="50" t="s">
        <v>1623</v>
      </c>
      <c r="E1671" s="51" t="s">
        <v>1624</v>
      </c>
      <c r="F1671" s="57">
        <f>ROWS($F$2:F1671)</f>
        <v>1670</v>
      </c>
      <c r="G1671" s="57" t="str">
        <f>IF(ISNUMBER(SEARCH('Position Build'!$N$6,Table1[[#This Row],[Series]])),Table1[[#This Row],[Helper1]],"")</f>
        <v/>
      </c>
      <c r="H1671" s="57" t="str">
        <f>IFERROR(SMALL($G$2:$G$4870,ROWS($G$2:G1671)),"")</f>
        <v/>
      </c>
    </row>
    <row r="1672" spans="1:8" ht="51.75" thickBot="1" x14ac:dyDescent="0.3">
      <c r="A1672" s="50" t="s">
        <v>499</v>
      </c>
      <c r="B1672" s="46" t="str">
        <f>Table1[[#This Row],[Series]]&amp;Table1[[#This Row],[Competency Name]]</f>
        <v>1010EXHIBITS</v>
      </c>
      <c r="C1672" s="46" t="str">
        <f>IF(RIGHT(Table1[[#This Row],[Occupational Series]],5)="SECCM","SECCM",IF(OR(RIGHT(Table1[[#This Row],[Occupational Series]],1)="A",RIGHT(Table1[[#This Row],[Occupational Series]],1)="B",RIGHT(Table1[[#This Row],[Occupational Series]],1)="C"),"0301",RIGHT(Table1[[#This Row],[Occupational Series]],4)))</f>
        <v>1010</v>
      </c>
      <c r="D1672" s="50" t="s">
        <v>1625</v>
      </c>
      <c r="E1672" s="51" t="s">
        <v>1626</v>
      </c>
      <c r="F1672" s="57">
        <f>ROWS($F$2:F1672)</f>
        <v>1671</v>
      </c>
      <c r="G1672" s="57" t="str">
        <f>IF(ISNUMBER(SEARCH('Position Build'!$N$6,Table1[[#This Row],[Series]])),Table1[[#This Row],[Helper1]],"")</f>
        <v/>
      </c>
      <c r="H1672" s="57" t="str">
        <f>IFERROR(SMALL($G$2:$G$4870,ROWS($G$2:G1672)),"")</f>
        <v/>
      </c>
    </row>
    <row r="1673" spans="1:8" ht="15.75" customHeight="1" thickBot="1" x14ac:dyDescent="0.3">
      <c r="A1673" s="50" t="s">
        <v>337</v>
      </c>
      <c r="B1673" s="46" t="str">
        <f>Table1[[#This Row],[Series]]&amp;Table1[[#This Row],[Competency Name]]</f>
        <v>1015INFORMATION MANAGEMENT</v>
      </c>
      <c r="C1673" s="46" t="str">
        <f>IF(RIGHT(Table1[[#This Row],[Occupational Series]],5)="SECCM","SECCM",IF(OR(RIGHT(Table1[[#This Row],[Occupational Series]],1)="A",RIGHT(Table1[[#This Row],[Occupational Series]],1)="B",RIGHT(Table1[[#This Row],[Occupational Series]],1)="C"),"0301",RIGHT(Table1[[#This Row],[Occupational Series]],4)))</f>
        <v>1015</v>
      </c>
      <c r="D1673" s="50" t="s">
        <v>311</v>
      </c>
      <c r="E1673" s="51" t="s">
        <v>312</v>
      </c>
      <c r="F1673" s="57">
        <f>ROWS($F$2:F1673)</f>
        <v>1672</v>
      </c>
      <c r="G1673" s="57" t="str">
        <f>IF(ISNUMBER(SEARCH('Position Build'!$N$6,Table1[[#This Row],[Series]])),Table1[[#This Row],[Helper1]],"")</f>
        <v/>
      </c>
      <c r="H1673" s="57" t="str">
        <f>IFERROR(SMALL($G$2:$G$4870,ROWS($G$2:G1673)),"")</f>
        <v/>
      </c>
    </row>
    <row r="1674" spans="1:8" ht="26.25" thickBot="1" x14ac:dyDescent="0.3">
      <c r="A1674" s="50" t="s">
        <v>337</v>
      </c>
      <c r="B1674" s="46" t="str">
        <f>Table1[[#This Row],[Series]]&amp;Table1[[#This Row],[Competency Name]]</f>
        <v>1015COMPUTER LITERACY</v>
      </c>
      <c r="C1674" s="46" t="str">
        <f>IF(RIGHT(Table1[[#This Row],[Occupational Series]],5)="SECCM","SECCM",IF(OR(RIGHT(Table1[[#This Row],[Occupational Series]],1)="A",RIGHT(Table1[[#This Row],[Occupational Series]],1)="B",RIGHT(Table1[[#This Row],[Occupational Series]],1)="C"),"0301",RIGHT(Table1[[#This Row],[Occupational Series]],4)))</f>
        <v>1015</v>
      </c>
      <c r="D1674" s="50" t="s">
        <v>456</v>
      </c>
      <c r="E1674" s="51" t="s">
        <v>457</v>
      </c>
      <c r="F1674" s="57">
        <f>ROWS($F$2:F1674)</f>
        <v>1673</v>
      </c>
      <c r="G1674" s="57" t="str">
        <f>IF(ISNUMBER(SEARCH('Position Build'!$N$6,Table1[[#This Row],[Series]])),Table1[[#This Row],[Helper1]],"")</f>
        <v/>
      </c>
      <c r="H1674" s="57" t="str">
        <f>IFERROR(SMALL($G$2:$G$4870,ROWS($G$2:G1674)),"")</f>
        <v/>
      </c>
    </row>
    <row r="1675" spans="1:8" ht="15.75" customHeight="1" thickBot="1" x14ac:dyDescent="0.3">
      <c r="A1675" s="50" t="s">
        <v>337</v>
      </c>
      <c r="B1675" s="46" t="str">
        <f>Table1[[#This Row],[Series]]&amp;Table1[[#This Row],[Competency Name]]</f>
        <v>1015WRITTEN COMMUNICATION</v>
      </c>
      <c r="C1675" s="46" t="str">
        <f>IF(RIGHT(Table1[[#This Row],[Occupational Series]],5)="SECCM","SECCM",IF(OR(RIGHT(Table1[[#This Row],[Occupational Series]],1)="A",RIGHT(Table1[[#This Row],[Occupational Series]],1)="B",RIGHT(Table1[[#This Row],[Occupational Series]],1)="C"),"0301",RIGHT(Table1[[#This Row],[Occupational Series]],4)))</f>
        <v>1015</v>
      </c>
      <c r="D1675" s="50" t="s">
        <v>507</v>
      </c>
      <c r="E1675" s="51" t="s">
        <v>508</v>
      </c>
      <c r="F1675" s="57">
        <f>ROWS($F$2:F1675)</f>
        <v>1674</v>
      </c>
      <c r="G1675" s="57" t="str">
        <f>IF(ISNUMBER(SEARCH('Position Build'!$N$6,Table1[[#This Row],[Series]])),Table1[[#This Row],[Helper1]],"")</f>
        <v/>
      </c>
      <c r="H1675" s="57" t="str">
        <f>IFERROR(SMALL($G$2:$G$4870,ROWS($G$2:G1675)),"")</f>
        <v/>
      </c>
    </row>
    <row r="1676" spans="1:8" ht="39" thickBot="1" x14ac:dyDescent="0.3">
      <c r="A1676" s="50" t="s">
        <v>337</v>
      </c>
      <c r="B1676" s="46" t="str">
        <f>Table1[[#This Row],[Series]]&amp;Table1[[#This Row],[Competency Name]]</f>
        <v>1015ORAL COMMUNICATION</v>
      </c>
      <c r="C1676" s="46" t="str">
        <f>IF(RIGHT(Table1[[#This Row],[Occupational Series]],5)="SECCM","SECCM",IF(OR(RIGHT(Table1[[#This Row],[Occupational Series]],1)="A",RIGHT(Table1[[#This Row],[Occupational Series]],1)="B",RIGHT(Table1[[#This Row],[Occupational Series]],1)="C"),"0301",RIGHT(Table1[[#This Row],[Occupational Series]],4)))</f>
        <v>1015</v>
      </c>
      <c r="D1676" s="50" t="s">
        <v>537</v>
      </c>
      <c r="E1676" s="51" t="s">
        <v>538</v>
      </c>
      <c r="F1676" s="57">
        <f>ROWS($F$2:F1676)</f>
        <v>1675</v>
      </c>
      <c r="G1676" s="57" t="str">
        <f>IF(ISNUMBER(SEARCH('Position Build'!$N$6,Table1[[#This Row],[Series]])),Table1[[#This Row],[Helper1]],"")</f>
        <v/>
      </c>
      <c r="H1676" s="57" t="str">
        <f>IFERROR(SMALL($G$2:$G$4870,ROWS($G$2:G1676)),"")</f>
        <v/>
      </c>
    </row>
    <row r="1677" spans="1:8" ht="15.75" customHeight="1" thickBot="1" x14ac:dyDescent="0.3">
      <c r="A1677" s="50" t="s">
        <v>337</v>
      </c>
      <c r="B1677" s="46" t="str">
        <f>Table1[[#This Row],[Series]]&amp;Table1[[#This Row],[Competency Name]]</f>
        <v>1015DEVELOPING OTHERS</v>
      </c>
      <c r="C1677" s="46" t="str">
        <f>IF(RIGHT(Table1[[#This Row],[Occupational Series]],5)="SECCM","SECCM",IF(OR(RIGHT(Table1[[#This Row],[Occupational Series]],1)="A",RIGHT(Table1[[#This Row],[Occupational Series]],1)="B",RIGHT(Table1[[#This Row],[Occupational Series]],1)="C"),"0301",RIGHT(Table1[[#This Row],[Occupational Series]],4)))</f>
        <v>1015</v>
      </c>
      <c r="D1677" s="50" t="s">
        <v>585</v>
      </c>
      <c r="E1677" s="51" t="s">
        <v>586</v>
      </c>
      <c r="F1677" s="57">
        <f>ROWS($F$2:F1677)</f>
        <v>1676</v>
      </c>
      <c r="G1677" s="57" t="str">
        <f>IF(ISNUMBER(SEARCH('Position Build'!$N$6,Table1[[#This Row],[Series]])),Table1[[#This Row],[Helper1]],"")</f>
        <v/>
      </c>
      <c r="H1677" s="57" t="str">
        <f>IFERROR(SMALL($G$2:$G$4870,ROWS($G$2:G1677)),"")</f>
        <v/>
      </c>
    </row>
    <row r="1678" spans="1:8" ht="39" thickBot="1" x14ac:dyDescent="0.3">
      <c r="A1678" s="50" t="s">
        <v>337</v>
      </c>
      <c r="B1678" s="46" t="str">
        <f>Table1[[#This Row],[Series]]&amp;Table1[[#This Row],[Competency Name]]</f>
        <v>1015MANAGING HUMAN RESOURCES</v>
      </c>
      <c r="C1678" s="46" t="str">
        <f>IF(RIGHT(Table1[[#This Row],[Occupational Series]],5)="SECCM","SECCM",IF(OR(RIGHT(Table1[[#This Row],[Occupational Series]],1)="A",RIGHT(Table1[[#This Row],[Occupational Series]],1)="B",RIGHT(Table1[[#This Row],[Occupational Series]],1)="C"),"0301",RIGHT(Table1[[#This Row],[Occupational Series]],4)))</f>
        <v>1015</v>
      </c>
      <c r="D1678" s="50" t="s">
        <v>590</v>
      </c>
      <c r="E1678" s="51" t="s">
        <v>591</v>
      </c>
      <c r="F1678" s="57">
        <f>ROWS($F$2:F1678)</f>
        <v>1677</v>
      </c>
      <c r="G1678" s="57" t="str">
        <f>IF(ISNUMBER(SEARCH('Position Build'!$N$6,Table1[[#This Row],[Series]])),Table1[[#This Row],[Helper1]],"")</f>
        <v/>
      </c>
      <c r="H1678" s="57" t="str">
        <f>IFERROR(SMALL($G$2:$G$4870,ROWS($G$2:G1678)),"")</f>
        <v/>
      </c>
    </row>
    <row r="1679" spans="1:8" ht="15.75" customHeight="1" thickBot="1" x14ac:dyDescent="0.3">
      <c r="A1679" s="45" t="s">
        <v>337</v>
      </c>
      <c r="B1679" s="46" t="str">
        <f>Table1[[#This Row],[Series]]&amp;Table1[[#This Row],[Competency Name]]</f>
        <v>1015RESEARCH AND ANALYSIS</v>
      </c>
      <c r="C1679" s="46" t="str">
        <f>IF(RIGHT(Table1[[#This Row],[Occupational Series]],5)="SECCM","SECCM",IF(OR(RIGHT(Table1[[#This Row],[Occupational Series]],1)="A",RIGHT(Table1[[#This Row],[Occupational Series]],1)="B",RIGHT(Table1[[#This Row],[Occupational Series]],1)="C"),"0301",RIGHT(Table1[[#This Row],[Occupational Series]],4)))</f>
        <v>1015</v>
      </c>
      <c r="D1679" s="45" t="s">
        <v>1195</v>
      </c>
      <c r="E1679" s="45" t="s">
        <v>1196</v>
      </c>
      <c r="F1679" s="57">
        <f>ROWS($F$2:F1679)</f>
        <v>1678</v>
      </c>
      <c r="G1679" s="57" t="str">
        <f>IF(ISNUMBER(SEARCH('Position Build'!$N$6,Table1[[#This Row],[Series]])),Table1[[#This Row],[Helper1]],"")</f>
        <v/>
      </c>
      <c r="H1679" s="57" t="str">
        <f>IFERROR(SMALL($G$2:$G$4870,ROWS($G$2:G1679)),"")</f>
        <v/>
      </c>
    </row>
    <row r="1680" spans="1:8" ht="64.5" thickBot="1" x14ac:dyDescent="0.3">
      <c r="A1680" s="50" t="s">
        <v>337</v>
      </c>
      <c r="B1680" s="46" t="str">
        <f>Table1[[#This Row],[Series]]&amp;Table1[[#This Row],[Competency Name]]</f>
        <v>1015COLLECTIONS</v>
      </c>
      <c r="C1680" s="46" t="str">
        <f>IF(RIGHT(Table1[[#This Row],[Occupational Series]],5)="SECCM","SECCM",IF(OR(RIGHT(Table1[[#This Row],[Occupational Series]],1)="A",RIGHT(Table1[[#This Row],[Occupational Series]],1)="B",RIGHT(Table1[[#This Row],[Occupational Series]],1)="C"),"0301",RIGHT(Table1[[#This Row],[Occupational Series]],4)))</f>
        <v>1015</v>
      </c>
      <c r="D1680" s="50" t="s">
        <v>1623</v>
      </c>
      <c r="E1680" s="51" t="s">
        <v>1624</v>
      </c>
      <c r="F1680" s="57">
        <f>ROWS($F$2:F1680)</f>
        <v>1679</v>
      </c>
      <c r="G1680" s="57" t="str">
        <f>IF(ISNUMBER(SEARCH('Position Build'!$N$6,Table1[[#This Row],[Series]])),Table1[[#This Row],[Helper1]],"")</f>
        <v/>
      </c>
      <c r="H1680" s="57" t="str">
        <f>IFERROR(SMALL($G$2:$G$4870,ROWS($G$2:G1680)),"")</f>
        <v/>
      </c>
    </row>
    <row r="1681" spans="1:8" ht="15.75" customHeight="1" thickBot="1" x14ac:dyDescent="0.3">
      <c r="A1681" s="50" t="s">
        <v>337</v>
      </c>
      <c r="B1681" s="46" t="str">
        <f>Table1[[#This Row],[Series]]&amp;Table1[[#This Row],[Competency Name]]</f>
        <v>1015EXHIBITS</v>
      </c>
      <c r="C1681" s="46" t="str">
        <f>IF(RIGHT(Table1[[#This Row],[Occupational Series]],5)="SECCM","SECCM",IF(OR(RIGHT(Table1[[#This Row],[Occupational Series]],1)="A",RIGHT(Table1[[#This Row],[Occupational Series]],1)="B",RIGHT(Table1[[#This Row],[Occupational Series]],1)="C"),"0301",RIGHT(Table1[[#This Row],[Occupational Series]],4)))</f>
        <v>1015</v>
      </c>
      <c r="D1681" s="50" t="s">
        <v>1625</v>
      </c>
      <c r="E1681" s="51" t="s">
        <v>1626</v>
      </c>
      <c r="F1681" s="57">
        <f>ROWS($F$2:F1681)</f>
        <v>1680</v>
      </c>
      <c r="G1681" s="57" t="str">
        <f>IF(ISNUMBER(SEARCH('Position Build'!$N$6,Table1[[#This Row],[Series]])),Table1[[#This Row],[Helper1]],"")</f>
        <v/>
      </c>
      <c r="H1681" s="57" t="str">
        <f>IFERROR(SMALL($G$2:$G$4870,ROWS($G$2:G1681)),"")</f>
        <v/>
      </c>
    </row>
    <row r="1682" spans="1:8" ht="51.75" thickBot="1" x14ac:dyDescent="0.3">
      <c r="A1682" s="50" t="s">
        <v>337</v>
      </c>
      <c r="B1682" s="46" t="str">
        <f>Table1[[#This Row],[Series]]&amp;Table1[[#This Row],[Competency Name]]</f>
        <v>1015PUBLIC EDUCATIONAL SERVICES</v>
      </c>
      <c r="C1682" s="46" t="str">
        <f>IF(RIGHT(Table1[[#This Row],[Occupational Series]],5)="SECCM","SECCM",IF(OR(RIGHT(Table1[[#This Row],[Occupational Series]],1)="A",RIGHT(Table1[[#This Row],[Occupational Series]],1)="B",RIGHT(Table1[[#This Row],[Occupational Series]],1)="C"),"0301",RIGHT(Table1[[#This Row],[Occupational Series]],4)))</f>
        <v>1015</v>
      </c>
      <c r="D1682" s="50" t="s">
        <v>1627</v>
      </c>
      <c r="E1682" s="51" t="s">
        <v>1628</v>
      </c>
      <c r="F1682" s="57">
        <f>ROWS($F$2:F1682)</f>
        <v>1681</v>
      </c>
      <c r="G1682" s="57" t="str">
        <f>IF(ISNUMBER(SEARCH('Position Build'!$N$6,Table1[[#This Row],[Series]])),Table1[[#This Row],[Helper1]],"")</f>
        <v/>
      </c>
      <c r="H1682" s="57" t="str">
        <f>IFERROR(SMALL($G$2:$G$4870,ROWS($G$2:G1682)),"")</f>
        <v/>
      </c>
    </row>
    <row r="1683" spans="1:8" ht="15.75" customHeight="1" thickBot="1" x14ac:dyDescent="0.3">
      <c r="A1683" s="50" t="s">
        <v>354</v>
      </c>
      <c r="B1683" s="46" t="str">
        <f>Table1[[#This Row],[Series]]&amp;Table1[[#This Row],[Competency Name]]</f>
        <v>1016INFORMATION MANAGEMENT</v>
      </c>
      <c r="C1683" s="46" t="str">
        <f>IF(RIGHT(Table1[[#This Row],[Occupational Series]],5)="SECCM","SECCM",IF(OR(RIGHT(Table1[[#This Row],[Occupational Series]],1)="A",RIGHT(Table1[[#This Row],[Occupational Series]],1)="B",RIGHT(Table1[[#This Row],[Occupational Series]],1)="C"),"0301",RIGHT(Table1[[#This Row],[Occupational Series]],4)))</f>
        <v>1016</v>
      </c>
      <c r="D1683" s="50" t="s">
        <v>311</v>
      </c>
      <c r="E1683" s="51" t="s">
        <v>312</v>
      </c>
      <c r="F1683" s="57">
        <f>ROWS($F$2:F1683)</f>
        <v>1682</v>
      </c>
      <c r="G1683" s="57" t="str">
        <f>IF(ISNUMBER(SEARCH('Position Build'!$N$6,Table1[[#This Row],[Series]])),Table1[[#This Row],[Helper1]],"")</f>
        <v/>
      </c>
      <c r="H1683" s="57" t="str">
        <f>IFERROR(SMALL($G$2:$G$4870,ROWS($G$2:G1683)),"")</f>
        <v/>
      </c>
    </row>
    <row r="1684" spans="1:8" ht="26.25" thickBot="1" x14ac:dyDescent="0.3">
      <c r="A1684" s="50" t="s">
        <v>354</v>
      </c>
      <c r="B1684" s="46" t="str">
        <f>Table1[[#This Row],[Series]]&amp;Table1[[#This Row],[Competency Name]]</f>
        <v>1016COMPUTER LITERACY</v>
      </c>
      <c r="C1684" s="46" t="str">
        <f>IF(RIGHT(Table1[[#This Row],[Occupational Series]],5)="SECCM","SECCM",IF(OR(RIGHT(Table1[[#This Row],[Occupational Series]],1)="A",RIGHT(Table1[[#This Row],[Occupational Series]],1)="B",RIGHT(Table1[[#This Row],[Occupational Series]],1)="C"),"0301",RIGHT(Table1[[#This Row],[Occupational Series]],4)))</f>
        <v>1016</v>
      </c>
      <c r="D1684" s="50" t="s">
        <v>456</v>
      </c>
      <c r="E1684" s="51" t="s">
        <v>457</v>
      </c>
      <c r="F1684" s="57">
        <f>ROWS($F$2:F1684)</f>
        <v>1683</v>
      </c>
      <c r="G1684" s="57" t="str">
        <f>IF(ISNUMBER(SEARCH('Position Build'!$N$6,Table1[[#This Row],[Series]])),Table1[[#This Row],[Helper1]],"")</f>
        <v/>
      </c>
      <c r="H1684" s="57" t="str">
        <f>IFERROR(SMALL($G$2:$G$4870,ROWS($G$2:G1684)),"")</f>
        <v/>
      </c>
    </row>
    <row r="1685" spans="1:8" ht="15.75" customHeight="1" thickBot="1" x14ac:dyDescent="0.3">
      <c r="A1685" s="45" t="s">
        <v>354</v>
      </c>
      <c r="B1685" s="46" t="str">
        <f>Table1[[#This Row],[Series]]&amp;Table1[[#This Row],[Competency Name]]</f>
        <v>1016PARTNERING</v>
      </c>
      <c r="C1685" s="46" t="str">
        <f>IF(RIGHT(Table1[[#This Row],[Occupational Series]],5)="SECCM","SECCM",IF(OR(RIGHT(Table1[[#This Row],[Occupational Series]],1)="A",RIGHT(Table1[[#This Row],[Occupational Series]],1)="B",RIGHT(Table1[[#This Row],[Occupational Series]],1)="C"),"0301",RIGHT(Table1[[#This Row],[Occupational Series]],4)))</f>
        <v>1016</v>
      </c>
      <c r="D1685" s="45" t="s">
        <v>491</v>
      </c>
      <c r="E1685" s="45" t="s">
        <v>492</v>
      </c>
      <c r="F1685" s="57">
        <f>ROWS($F$2:F1685)</f>
        <v>1684</v>
      </c>
      <c r="G1685" s="57" t="str">
        <f>IF(ISNUMBER(SEARCH('Position Build'!$N$6,Table1[[#This Row],[Series]])),Table1[[#This Row],[Helper1]],"")</f>
        <v/>
      </c>
      <c r="H1685" s="57" t="str">
        <f>IFERROR(SMALL($G$2:$G$4870,ROWS($G$2:G1685)),"")</f>
        <v/>
      </c>
    </row>
    <row r="1686" spans="1:8" ht="39" thickBot="1" x14ac:dyDescent="0.3">
      <c r="A1686" s="50" t="s">
        <v>354</v>
      </c>
      <c r="B1686" s="46" t="str">
        <f>Table1[[#This Row],[Series]]&amp;Table1[[#This Row],[Competency Name]]</f>
        <v>1016WRITTEN COMMUNICATION</v>
      </c>
      <c r="C1686" s="46" t="str">
        <f>IF(RIGHT(Table1[[#This Row],[Occupational Series]],5)="SECCM","SECCM",IF(OR(RIGHT(Table1[[#This Row],[Occupational Series]],1)="A",RIGHT(Table1[[#This Row],[Occupational Series]],1)="B",RIGHT(Table1[[#This Row],[Occupational Series]],1)="C"),"0301",RIGHT(Table1[[#This Row],[Occupational Series]],4)))</f>
        <v>1016</v>
      </c>
      <c r="D1686" s="50" t="s">
        <v>507</v>
      </c>
      <c r="E1686" s="51" t="s">
        <v>508</v>
      </c>
      <c r="F1686" s="57">
        <f>ROWS($F$2:F1686)</f>
        <v>1685</v>
      </c>
      <c r="G1686" s="57" t="str">
        <f>IF(ISNUMBER(SEARCH('Position Build'!$N$6,Table1[[#This Row],[Series]])),Table1[[#This Row],[Helper1]],"")</f>
        <v/>
      </c>
      <c r="H1686" s="57" t="str">
        <f>IFERROR(SMALL($G$2:$G$4870,ROWS($G$2:G1686)),"")</f>
        <v/>
      </c>
    </row>
    <row r="1687" spans="1:8" ht="15.75" customHeight="1" thickBot="1" x14ac:dyDescent="0.3">
      <c r="A1687" s="50" t="s">
        <v>354</v>
      </c>
      <c r="B1687" s="46" t="str">
        <f>Table1[[#This Row],[Series]]&amp;Table1[[#This Row],[Competency Name]]</f>
        <v>1016ORAL COMMUNICATION</v>
      </c>
      <c r="C1687" s="46" t="str">
        <f>IF(RIGHT(Table1[[#This Row],[Occupational Series]],5)="SECCM","SECCM",IF(OR(RIGHT(Table1[[#This Row],[Occupational Series]],1)="A",RIGHT(Table1[[#This Row],[Occupational Series]],1)="B",RIGHT(Table1[[#This Row],[Occupational Series]],1)="C"),"0301",RIGHT(Table1[[#This Row],[Occupational Series]],4)))</f>
        <v>1016</v>
      </c>
      <c r="D1687" s="50" t="s">
        <v>537</v>
      </c>
      <c r="E1687" s="51" t="s">
        <v>538</v>
      </c>
      <c r="F1687" s="57">
        <f>ROWS($F$2:F1687)</f>
        <v>1686</v>
      </c>
      <c r="G1687" s="57" t="str">
        <f>IF(ISNUMBER(SEARCH('Position Build'!$N$6,Table1[[#This Row],[Series]])),Table1[[#This Row],[Helper1]],"")</f>
        <v/>
      </c>
      <c r="H1687" s="57" t="str">
        <f>IFERROR(SMALL($G$2:$G$4870,ROWS($G$2:G1687)),"")</f>
        <v/>
      </c>
    </row>
    <row r="1688" spans="1:8" ht="15.75" thickBot="1" x14ac:dyDescent="0.3">
      <c r="A1688" s="45" t="s">
        <v>354</v>
      </c>
      <c r="B1688" s="46" t="str">
        <f>Table1[[#This Row],[Series]]&amp;Table1[[#This Row],[Competency Name]]</f>
        <v>1016ADMINISTRATION AND MANAGEMENT</v>
      </c>
      <c r="C1688" s="46" t="str">
        <f>IF(RIGHT(Table1[[#This Row],[Occupational Series]],5)="SECCM","SECCM",IF(OR(RIGHT(Table1[[#This Row],[Occupational Series]],1)="A",RIGHT(Table1[[#This Row],[Occupational Series]],1)="B",RIGHT(Table1[[#This Row],[Occupational Series]],1)="C"),"0301",RIGHT(Table1[[#This Row],[Occupational Series]],4)))</f>
        <v>1016</v>
      </c>
      <c r="D1688" s="45" t="s">
        <v>560</v>
      </c>
      <c r="E1688" s="45" t="s">
        <v>561</v>
      </c>
      <c r="F1688" s="57">
        <f>ROWS($F$2:F1688)</f>
        <v>1687</v>
      </c>
      <c r="G1688" s="57" t="str">
        <f>IF(ISNUMBER(SEARCH('Position Build'!$N$6,Table1[[#This Row],[Series]])),Table1[[#This Row],[Helper1]],"")</f>
        <v/>
      </c>
      <c r="H1688" s="57" t="str">
        <f>IFERROR(SMALL($G$2:$G$4870,ROWS($G$2:G1688)),"")</f>
        <v/>
      </c>
    </row>
    <row r="1689" spans="1:8" ht="15.75" customHeight="1" thickBot="1" x14ac:dyDescent="0.3">
      <c r="A1689" s="50" t="s">
        <v>354</v>
      </c>
      <c r="B1689" s="46" t="str">
        <f>Table1[[#This Row],[Series]]&amp;Table1[[#This Row],[Competency Name]]</f>
        <v>1016CLERICAL SUPPORT FUNCTIONS</v>
      </c>
      <c r="C1689" s="46" t="str">
        <f>IF(RIGHT(Table1[[#This Row],[Occupational Series]],5)="SECCM","SECCM",IF(OR(RIGHT(Table1[[#This Row],[Occupational Series]],1)="A",RIGHT(Table1[[#This Row],[Occupational Series]],1)="B",RIGHT(Table1[[#This Row],[Occupational Series]],1)="C"),"0301",RIGHT(Table1[[#This Row],[Occupational Series]],4)))</f>
        <v>1016</v>
      </c>
      <c r="D1689" s="50" t="s">
        <v>993</v>
      </c>
      <c r="E1689" s="51" t="s">
        <v>994</v>
      </c>
      <c r="F1689" s="57">
        <f>ROWS($F$2:F1689)</f>
        <v>1688</v>
      </c>
      <c r="G1689" s="57" t="str">
        <f>IF(ISNUMBER(SEARCH('Position Build'!$N$6,Table1[[#This Row],[Series]])),Table1[[#This Row],[Helper1]],"")</f>
        <v/>
      </c>
      <c r="H1689" s="57" t="str">
        <f>IFERROR(SMALL($G$2:$G$4870,ROWS($G$2:G1689)),"")</f>
        <v/>
      </c>
    </row>
    <row r="1690" spans="1:8" ht="15.75" thickBot="1" x14ac:dyDescent="0.3">
      <c r="A1690" s="45" t="s">
        <v>354</v>
      </c>
      <c r="B1690" s="46" t="str">
        <f>Table1[[#This Row],[Series]]&amp;Table1[[#This Row],[Competency Name]]</f>
        <v>1016MARKETING AND OUTREACH</v>
      </c>
      <c r="C1690" s="46" t="str">
        <f>IF(RIGHT(Table1[[#This Row],[Occupational Series]],5)="SECCM","SECCM",IF(OR(RIGHT(Table1[[#This Row],[Occupational Series]],1)="A",RIGHT(Table1[[#This Row],[Occupational Series]],1)="B",RIGHT(Table1[[#This Row],[Occupational Series]],1)="C"),"0301",RIGHT(Table1[[#This Row],[Occupational Series]],4)))</f>
        <v>1016</v>
      </c>
      <c r="D1690" s="45" t="s">
        <v>1055</v>
      </c>
      <c r="E1690" s="45" t="s">
        <v>1056</v>
      </c>
      <c r="F1690" s="57">
        <f>ROWS($F$2:F1690)</f>
        <v>1689</v>
      </c>
      <c r="G1690" s="57" t="str">
        <f>IF(ISNUMBER(SEARCH('Position Build'!$N$6,Table1[[#This Row],[Series]])),Table1[[#This Row],[Helper1]],"")</f>
        <v/>
      </c>
      <c r="H1690" s="57" t="str">
        <f>IFERROR(SMALL($G$2:$G$4870,ROWS($G$2:G1690)),"")</f>
        <v/>
      </c>
    </row>
    <row r="1691" spans="1:8" ht="15.75" customHeight="1" thickBot="1" x14ac:dyDescent="0.3">
      <c r="A1691" s="45" t="s">
        <v>354</v>
      </c>
      <c r="B1691" s="46" t="str">
        <f>Table1[[#This Row],[Series]]&amp;Table1[[#This Row],[Competency Name]]</f>
        <v>1016RESEARCH AND ANALYSIS</v>
      </c>
      <c r="C1691" s="46" t="str">
        <f>IF(RIGHT(Table1[[#This Row],[Occupational Series]],5)="SECCM","SECCM",IF(OR(RIGHT(Table1[[#This Row],[Occupational Series]],1)="A",RIGHT(Table1[[#This Row],[Occupational Series]],1)="B",RIGHT(Table1[[#This Row],[Occupational Series]],1)="C"),"0301",RIGHT(Table1[[#This Row],[Occupational Series]],4)))</f>
        <v>1016</v>
      </c>
      <c r="D1691" s="45" t="s">
        <v>1195</v>
      </c>
      <c r="E1691" s="45" t="s">
        <v>1196</v>
      </c>
      <c r="F1691" s="57">
        <f>ROWS($F$2:F1691)</f>
        <v>1690</v>
      </c>
      <c r="G1691" s="57" t="str">
        <f>IF(ISNUMBER(SEARCH('Position Build'!$N$6,Table1[[#This Row],[Series]])),Table1[[#This Row],[Helper1]],"")</f>
        <v/>
      </c>
      <c r="H1691" s="57" t="str">
        <f>IFERROR(SMALL($G$2:$G$4870,ROWS($G$2:G1691)),"")</f>
        <v/>
      </c>
    </row>
    <row r="1692" spans="1:8" ht="64.5" thickBot="1" x14ac:dyDescent="0.3">
      <c r="A1692" s="50" t="s">
        <v>354</v>
      </c>
      <c r="B1692" s="46" t="str">
        <f>Table1[[#This Row],[Series]]&amp;Table1[[#This Row],[Competency Name]]</f>
        <v>1016COLLECTIONS</v>
      </c>
      <c r="C1692" s="46" t="str">
        <f>IF(RIGHT(Table1[[#This Row],[Occupational Series]],5)="SECCM","SECCM",IF(OR(RIGHT(Table1[[#This Row],[Occupational Series]],1)="A",RIGHT(Table1[[#This Row],[Occupational Series]],1)="B",RIGHT(Table1[[#This Row],[Occupational Series]],1)="C"),"0301",RIGHT(Table1[[#This Row],[Occupational Series]],4)))</f>
        <v>1016</v>
      </c>
      <c r="D1692" s="50" t="s">
        <v>1623</v>
      </c>
      <c r="E1692" s="51" t="s">
        <v>1624</v>
      </c>
      <c r="F1692" s="57">
        <f>ROWS($F$2:F1692)</f>
        <v>1691</v>
      </c>
      <c r="G1692" s="57" t="str">
        <f>IF(ISNUMBER(SEARCH('Position Build'!$N$6,Table1[[#This Row],[Series]])),Table1[[#This Row],[Helper1]],"")</f>
        <v/>
      </c>
      <c r="H1692" s="57" t="str">
        <f>IFERROR(SMALL($G$2:$G$4870,ROWS($G$2:G1692)),"")</f>
        <v/>
      </c>
    </row>
    <row r="1693" spans="1:8" ht="15.75" customHeight="1" thickBot="1" x14ac:dyDescent="0.3">
      <c r="A1693" s="50" t="s">
        <v>354</v>
      </c>
      <c r="B1693" s="46" t="str">
        <f>Table1[[#This Row],[Series]]&amp;Table1[[#This Row],[Competency Name]]</f>
        <v>1016EXHIBITS</v>
      </c>
      <c r="C1693" s="46" t="str">
        <f>IF(RIGHT(Table1[[#This Row],[Occupational Series]],5)="SECCM","SECCM",IF(OR(RIGHT(Table1[[#This Row],[Occupational Series]],1)="A",RIGHT(Table1[[#This Row],[Occupational Series]],1)="B",RIGHT(Table1[[#This Row],[Occupational Series]],1)="C"),"0301",RIGHT(Table1[[#This Row],[Occupational Series]],4)))</f>
        <v>1016</v>
      </c>
      <c r="D1693" s="50" t="s">
        <v>1625</v>
      </c>
      <c r="E1693" s="51" t="s">
        <v>1626</v>
      </c>
      <c r="F1693" s="57">
        <f>ROWS($F$2:F1693)</f>
        <v>1692</v>
      </c>
      <c r="G1693" s="57" t="str">
        <f>IF(ISNUMBER(SEARCH('Position Build'!$N$6,Table1[[#This Row],[Series]])),Table1[[#This Row],[Helper1]],"")</f>
        <v/>
      </c>
      <c r="H1693" s="57" t="str">
        <f>IFERROR(SMALL($G$2:$G$4870,ROWS($G$2:G1693)),"")</f>
        <v/>
      </c>
    </row>
    <row r="1694" spans="1:8" ht="51.75" thickBot="1" x14ac:dyDescent="0.3">
      <c r="A1694" s="50" t="s">
        <v>354</v>
      </c>
      <c r="B1694" s="46" t="str">
        <f>Table1[[#This Row],[Series]]&amp;Table1[[#This Row],[Competency Name]]</f>
        <v>1016PUBLIC EDUCATIONAL SERVICES</v>
      </c>
      <c r="C1694" s="46" t="str">
        <f>IF(RIGHT(Table1[[#This Row],[Occupational Series]],5)="SECCM","SECCM",IF(OR(RIGHT(Table1[[#This Row],[Occupational Series]],1)="A",RIGHT(Table1[[#This Row],[Occupational Series]],1)="B",RIGHT(Table1[[#This Row],[Occupational Series]],1)="C"),"0301",RIGHT(Table1[[#This Row],[Occupational Series]],4)))</f>
        <v>1016</v>
      </c>
      <c r="D1694" s="50" t="s">
        <v>1627</v>
      </c>
      <c r="E1694" s="51" t="s">
        <v>1628</v>
      </c>
      <c r="F1694" s="57">
        <f>ROWS($F$2:F1694)</f>
        <v>1693</v>
      </c>
      <c r="G1694" s="57" t="str">
        <f>IF(ISNUMBER(SEARCH('Position Build'!$N$6,Table1[[#This Row],[Series]])),Table1[[#This Row],[Helper1]],"")</f>
        <v/>
      </c>
      <c r="H1694" s="57" t="str">
        <f>IFERROR(SMALL($G$2:$G$4870,ROWS($G$2:G1694)),"")</f>
        <v/>
      </c>
    </row>
    <row r="1695" spans="1:8" ht="15.75" customHeight="1" thickBot="1" x14ac:dyDescent="0.3">
      <c r="A1695" s="50" t="s">
        <v>354</v>
      </c>
      <c r="B1695" s="46" t="str">
        <f>Table1[[#This Row],[Series]]&amp;Table1[[#This Row],[Competency Name]]</f>
        <v>1016MUSEUM SUPPORT</v>
      </c>
      <c r="C1695" s="46" t="str">
        <f>IF(RIGHT(Table1[[#This Row],[Occupational Series]],5)="SECCM","SECCM",IF(OR(RIGHT(Table1[[#This Row],[Occupational Series]],1)="A",RIGHT(Table1[[#This Row],[Occupational Series]],1)="B",RIGHT(Table1[[#This Row],[Occupational Series]],1)="C"),"0301",RIGHT(Table1[[#This Row],[Occupational Series]],4)))</f>
        <v>1016</v>
      </c>
      <c r="D1695" s="50" t="s">
        <v>1661</v>
      </c>
      <c r="E1695" s="51" t="s">
        <v>1662</v>
      </c>
      <c r="F1695" s="57">
        <f>ROWS($F$2:F1695)</f>
        <v>1694</v>
      </c>
      <c r="G1695" s="57" t="str">
        <f>IF(ISNUMBER(SEARCH('Position Build'!$N$6,Table1[[#This Row],[Series]])),Table1[[#This Row],[Helper1]],"")</f>
        <v/>
      </c>
      <c r="H1695" s="57" t="str">
        <f>IFERROR(SMALL($G$2:$G$4870,ROWS($G$2:G1695)),"")</f>
        <v/>
      </c>
    </row>
    <row r="1696" spans="1:8" ht="15.75" thickBot="1" x14ac:dyDescent="0.3">
      <c r="A1696" s="45" t="s">
        <v>494</v>
      </c>
      <c r="B1696" s="46" t="str">
        <f>Table1[[#This Row],[Series]]&amp;Table1[[#This Row],[Competency Name]]</f>
        <v>1035PARTNERING</v>
      </c>
      <c r="C1696" s="46" t="str">
        <f>IF(RIGHT(Table1[[#This Row],[Occupational Series]],5)="SECCM","SECCM",IF(OR(RIGHT(Table1[[#This Row],[Occupational Series]],1)="A",RIGHT(Table1[[#This Row],[Occupational Series]],1)="B",RIGHT(Table1[[#This Row],[Occupational Series]],1)="C"),"0301",RIGHT(Table1[[#This Row],[Occupational Series]],4)))</f>
        <v>1035</v>
      </c>
      <c r="D1696" s="45" t="s">
        <v>491</v>
      </c>
      <c r="E1696" s="45" t="s">
        <v>492</v>
      </c>
      <c r="F1696" s="57">
        <f>ROWS($F$2:F1696)</f>
        <v>1695</v>
      </c>
      <c r="G1696" s="57" t="str">
        <f>IF(ISNUMBER(SEARCH('Position Build'!$N$6,Table1[[#This Row],[Series]])),Table1[[#This Row],[Helper1]],"")</f>
        <v/>
      </c>
      <c r="H1696" s="57" t="str">
        <f>IFERROR(SMALL($G$2:$G$4870,ROWS($G$2:G1696)),"")</f>
        <v/>
      </c>
    </row>
    <row r="1697" spans="1:8" ht="15.75" customHeight="1" thickBot="1" x14ac:dyDescent="0.3">
      <c r="A1697" s="50" t="s">
        <v>494</v>
      </c>
      <c r="B1697" s="46" t="str">
        <f>Table1[[#This Row],[Series]]&amp;Table1[[#This Row],[Competency Name]]</f>
        <v>1035WRITTEN COMMUNICATION</v>
      </c>
      <c r="C1697" s="46" t="str">
        <f>IF(RIGHT(Table1[[#This Row],[Occupational Series]],5)="SECCM","SECCM",IF(OR(RIGHT(Table1[[#This Row],[Occupational Series]],1)="A",RIGHT(Table1[[#This Row],[Occupational Series]],1)="B",RIGHT(Table1[[#This Row],[Occupational Series]],1)="C"),"0301",RIGHT(Table1[[#This Row],[Occupational Series]],4)))</f>
        <v>1035</v>
      </c>
      <c r="D1697" s="50" t="s">
        <v>507</v>
      </c>
      <c r="E1697" s="51" t="s">
        <v>508</v>
      </c>
      <c r="F1697" s="57">
        <f>ROWS($F$2:F1697)</f>
        <v>1696</v>
      </c>
      <c r="G1697" s="57" t="str">
        <f>IF(ISNUMBER(SEARCH('Position Build'!$N$6,Table1[[#This Row],[Series]])),Table1[[#This Row],[Helper1]],"")</f>
        <v/>
      </c>
      <c r="H1697" s="57" t="str">
        <f>IFERROR(SMALL($G$2:$G$4870,ROWS($G$2:G1697)),"")</f>
        <v/>
      </c>
    </row>
    <row r="1698" spans="1:8" ht="39" thickBot="1" x14ac:dyDescent="0.3">
      <c r="A1698" s="50" t="s">
        <v>494</v>
      </c>
      <c r="B1698" s="46" t="str">
        <f>Table1[[#This Row],[Series]]&amp;Table1[[#This Row],[Competency Name]]</f>
        <v>1035ORAL COMMUNICATION</v>
      </c>
      <c r="C1698" s="46" t="str">
        <f>IF(RIGHT(Table1[[#This Row],[Occupational Series]],5)="SECCM","SECCM",IF(OR(RIGHT(Table1[[#This Row],[Occupational Series]],1)="A",RIGHT(Table1[[#This Row],[Occupational Series]],1)="B",RIGHT(Table1[[#This Row],[Occupational Series]],1)="C"),"0301",RIGHT(Table1[[#This Row],[Occupational Series]],4)))</f>
        <v>1035</v>
      </c>
      <c r="D1698" s="50" t="s">
        <v>537</v>
      </c>
      <c r="E1698" s="51" t="s">
        <v>538</v>
      </c>
      <c r="F1698" s="57">
        <f>ROWS($F$2:F1698)</f>
        <v>1697</v>
      </c>
      <c r="G1698" s="57" t="str">
        <f>IF(ISNUMBER(SEARCH('Position Build'!$N$6,Table1[[#This Row],[Series]])),Table1[[#This Row],[Helper1]],"")</f>
        <v/>
      </c>
      <c r="H1698" s="57" t="str">
        <f>IFERROR(SMALL($G$2:$G$4870,ROWS($G$2:G1698)),"")</f>
        <v/>
      </c>
    </row>
    <row r="1699" spans="1:8" ht="15.75" customHeight="1" thickBot="1" x14ac:dyDescent="0.3">
      <c r="A1699" s="50" t="s">
        <v>494</v>
      </c>
      <c r="B1699" s="46" t="str">
        <f>Table1[[#This Row],[Series]]&amp;Table1[[#This Row],[Competency Name]]</f>
        <v>1035RESOURCE MANAGEMENT</v>
      </c>
      <c r="C1699" s="46" t="str">
        <f>IF(RIGHT(Table1[[#This Row],[Occupational Series]],5)="SECCM","SECCM",IF(OR(RIGHT(Table1[[#This Row],[Occupational Series]],1)="A",RIGHT(Table1[[#This Row],[Occupational Series]],1)="B",RIGHT(Table1[[#This Row],[Occupational Series]],1)="C"),"0301",RIGHT(Table1[[#This Row],[Occupational Series]],4)))</f>
        <v>1035</v>
      </c>
      <c r="D1699" s="50" t="s">
        <v>573</v>
      </c>
      <c r="E1699" s="51" t="s">
        <v>574</v>
      </c>
      <c r="F1699" s="57">
        <f>ROWS($F$2:F1699)</f>
        <v>1698</v>
      </c>
      <c r="G1699" s="57" t="str">
        <f>IF(ISNUMBER(SEARCH('Position Build'!$N$6,Table1[[#This Row],[Series]])),Table1[[#This Row],[Helper1]],"")</f>
        <v/>
      </c>
      <c r="H1699" s="57" t="str">
        <f>IFERROR(SMALL($G$2:$G$4870,ROWS($G$2:G1699)),"")</f>
        <v/>
      </c>
    </row>
    <row r="1700" spans="1:8" ht="64.5" thickBot="1" x14ac:dyDescent="0.3">
      <c r="A1700" s="50" t="s">
        <v>494</v>
      </c>
      <c r="B1700" s="46" t="str">
        <f>Table1[[#This Row],[Series]]&amp;Table1[[#This Row],[Competency Name]]</f>
        <v>1035ACCOUNTABILITY</v>
      </c>
      <c r="C1700" s="46" t="str">
        <f>IF(RIGHT(Table1[[#This Row],[Occupational Series]],5)="SECCM","SECCM",IF(OR(RIGHT(Table1[[#This Row],[Occupational Series]],1)="A",RIGHT(Table1[[#This Row],[Occupational Series]],1)="B",RIGHT(Table1[[#This Row],[Occupational Series]],1)="C"),"0301",RIGHT(Table1[[#This Row],[Occupational Series]],4)))</f>
        <v>1035</v>
      </c>
      <c r="D1700" s="50" t="s">
        <v>579</v>
      </c>
      <c r="E1700" s="51" t="s">
        <v>580</v>
      </c>
      <c r="F1700" s="57">
        <f>ROWS($F$2:F1700)</f>
        <v>1699</v>
      </c>
      <c r="G1700" s="57" t="str">
        <f>IF(ISNUMBER(SEARCH('Position Build'!$N$6,Table1[[#This Row],[Series]])),Table1[[#This Row],[Helper1]],"")</f>
        <v/>
      </c>
      <c r="H1700" s="57" t="str">
        <f>IFERROR(SMALL($G$2:$G$4870,ROWS($G$2:G1700)),"")</f>
        <v/>
      </c>
    </row>
    <row r="1701" spans="1:8" ht="15.75" customHeight="1" thickBot="1" x14ac:dyDescent="0.3">
      <c r="A1701" s="50" t="s">
        <v>494</v>
      </c>
      <c r="B1701" s="46" t="str">
        <f>Table1[[#This Row],[Series]]&amp;Table1[[#This Row],[Competency Name]]</f>
        <v>1035MANAGING HUMAN RESOURCES</v>
      </c>
      <c r="C1701" s="46" t="str">
        <f>IF(RIGHT(Table1[[#This Row],[Occupational Series]],5)="SECCM","SECCM",IF(OR(RIGHT(Table1[[#This Row],[Occupational Series]],1)="A",RIGHT(Table1[[#This Row],[Occupational Series]],1)="B",RIGHT(Table1[[#This Row],[Occupational Series]],1)="C"),"0301",RIGHT(Table1[[#This Row],[Occupational Series]],4)))</f>
        <v>1035</v>
      </c>
      <c r="D1701" s="50" t="s">
        <v>590</v>
      </c>
      <c r="E1701" s="51" t="s">
        <v>591</v>
      </c>
      <c r="F1701" s="57">
        <f>ROWS($F$2:F1701)</f>
        <v>1700</v>
      </c>
      <c r="G1701" s="57" t="str">
        <f>IF(ISNUMBER(SEARCH('Position Build'!$N$6,Table1[[#This Row],[Series]])),Table1[[#This Row],[Helper1]],"")</f>
        <v/>
      </c>
      <c r="H1701" s="57" t="str">
        <f>IFERROR(SMALL($G$2:$G$4870,ROWS($G$2:G1701)),"")</f>
        <v/>
      </c>
    </row>
    <row r="1702" spans="1:8" ht="51.75" thickBot="1" x14ac:dyDescent="0.3">
      <c r="A1702" s="50" t="s">
        <v>494</v>
      </c>
      <c r="B1702" s="46" t="str">
        <f>Table1[[#This Row],[Series]]&amp;Table1[[#This Row],[Competency Name]]</f>
        <v>1035PROBLEM SOLVING</v>
      </c>
      <c r="C1702" s="46" t="str">
        <f>IF(RIGHT(Table1[[#This Row],[Occupational Series]],5)="SECCM","SECCM",IF(OR(RIGHT(Table1[[#This Row],[Occupational Series]],1)="A",RIGHT(Table1[[#This Row],[Occupational Series]],1)="B",RIGHT(Table1[[#This Row],[Occupational Series]],1)="C"),"0301",RIGHT(Table1[[#This Row],[Occupational Series]],4)))</f>
        <v>1035</v>
      </c>
      <c r="D1702" s="50" t="s">
        <v>596</v>
      </c>
      <c r="E1702" s="51" t="s">
        <v>597</v>
      </c>
      <c r="F1702" s="57">
        <f>ROWS($F$2:F1702)</f>
        <v>1701</v>
      </c>
      <c r="G1702" s="57" t="str">
        <f>IF(ISNUMBER(SEARCH('Position Build'!$N$6,Table1[[#This Row],[Series]])),Table1[[#This Row],[Helper1]],"")</f>
        <v/>
      </c>
      <c r="H1702" s="57" t="str">
        <f>IFERROR(SMALL($G$2:$G$4870,ROWS($G$2:G1702)),"")</f>
        <v/>
      </c>
    </row>
    <row r="1703" spans="1:8" ht="15.75" customHeight="1" thickBot="1" x14ac:dyDescent="0.3">
      <c r="A1703" s="50" t="s">
        <v>494</v>
      </c>
      <c r="B1703" s="46" t="str">
        <f>Table1[[#This Row],[Series]]&amp;Table1[[#This Row],[Competency Name]]</f>
        <v>1035STRATEGIC THINKING</v>
      </c>
      <c r="C1703" s="46" t="str">
        <f>IF(RIGHT(Table1[[#This Row],[Occupational Series]],5)="SECCM","SECCM",IF(OR(RIGHT(Table1[[#This Row],[Occupational Series]],1)="A",RIGHT(Table1[[#This Row],[Occupational Series]],1)="B",RIGHT(Table1[[#This Row],[Occupational Series]],1)="C"),"0301",RIGHT(Table1[[#This Row],[Occupational Series]],4)))</f>
        <v>1035</v>
      </c>
      <c r="D1703" s="50" t="s">
        <v>826</v>
      </c>
      <c r="E1703" s="51" t="s">
        <v>827</v>
      </c>
      <c r="F1703" s="57">
        <f>ROWS($F$2:F1703)</f>
        <v>1702</v>
      </c>
      <c r="G1703" s="57" t="str">
        <f>IF(ISNUMBER(SEARCH('Position Build'!$N$6,Table1[[#This Row],[Series]])),Table1[[#This Row],[Helper1]],"")</f>
        <v/>
      </c>
      <c r="H1703" s="57" t="str">
        <f>IFERROR(SMALL($G$2:$G$4870,ROWS($G$2:G1703)),"")</f>
        <v/>
      </c>
    </row>
    <row r="1704" spans="1:8" ht="15.75" thickBot="1" x14ac:dyDescent="0.3">
      <c r="A1704" s="45" t="s">
        <v>494</v>
      </c>
      <c r="B1704" s="46" t="str">
        <f>Table1[[#This Row],[Series]]&amp;Table1[[#This Row],[Competency Name]]</f>
        <v>1035RESEARCH AND ANALYSIS</v>
      </c>
      <c r="C1704" s="46" t="str">
        <f>IF(RIGHT(Table1[[#This Row],[Occupational Series]],5)="SECCM","SECCM",IF(OR(RIGHT(Table1[[#This Row],[Occupational Series]],1)="A",RIGHT(Table1[[#This Row],[Occupational Series]],1)="B",RIGHT(Table1[[#This Row],[Occupational Series]],1)="C"),"0301",RIGHT(Table1[[#This Row],[Occupational Series]],4)))</f>
        <v>1035</v>
      </c>
      <c r="D1704" s="45" t="s">
        <v>1195</v>
      </c>
      <c r="E1704" s="45" t="s">
        <v>1196</v>
      </c>
      <c r="F1704" s="57">
        <f>ROWS($F$2:F1704)</f>
        <v>1703</v>
      </c>
      <c r="G1704" s="57" t="str">
        <f>IF(ISNUMBER(SEARCH('Position Build'!$N$6,Table1[[#This Row],[Series]])),Table1[[#This Row],[Helper1]],"")</f>
        <v/>
      </c>
      <c r="H1704" s="57" t="str">
        <f>IFERROR(SMALL($G$2:$G$4870,ROWS($G$2:G1704)),"")</f>
        <v/>
      </c>
    </row>
    <row r="1705" spans="1:8" ht="15.75" customHeight="1" thickBot="1" x14ac:dyDescent="0.3">
      <c r="A1705" s="45" t="s">
        <v>494</v>
      </c>
      <c r="B1705" s="46" t="str">
        <f>Table1[[#This Row],[Series]]&amp;Table1[[#This Row],[Competency Name]]</f>
        <v>1035AUDIO, VISUAL, AND MULTIMEDIA PRODUCT DEVELOPMENT</v>
      </c>
      <c r="C1705" s="46" t="str">
        <f>IF(RIGHT(Table1[[#This Row],[Occupational Series]],5)="SECCM","SECCM",IF(OR(RIGHT(Table1[[#This Row],[Occupational Series]],1)="A",RIGHT(Table1[[#This Row],[Occupational Series]],1)="B",RIGHT(Table1[[#This Row],[Occupational Series]],1)="C"),"0301",RIGHT(Table1[[#This Row],[Occupational Series]],4)))</f>
        <v>1035</v>
      </c>
      <c r="D1705" s="45" t="s">
        <v>1458</v>
      </c>
      <c r="E1705" s="45" t="s">
        <v>1459</v>
      </c>
      <c r="F1705" s="57">
        <f>ROWS($F$2:F1705)</f>
        <v>1704</v>
      </c>
      <c r="G1705" s="57" t="str">
        <f>IF(ISNUMBER(SEARCH('Position Build'!$N$6,Table1[[#This Row],[Series]])),Table1[[#This Row],[Helper1]],"")</f>
        <v/>
      </c>
      <c r="H1705" s="57" t="str">
        <f>IFERROR(SMALL($G$2:$G$4870,ROWS($G$2:G1705)),"")</f>
        <v/>
      </c>
    </row>
    <row r="1706" spans="1:8" ht="15.75" thickBot="1" x14ac:dyDescent="0.3">
      <c r="A1706" s="45" t="s">
        <v>494</v>
      </c>
      <c r="B1706" s="46" t="str">
        <f>Table1[[#This Row],[Series]]&amp;Table1[[#This Row],[Competency Name]]</f>
        <v>1035COMMUNICATION PLANNING</v>
      </c>
      <c r="C1706" s="46" t="str">
        <f>IF(RIGHT(Table1[[#This Row],[Occupational Series]],5)="SECCM","SECCM",IF(OR(RIGHT(Table1[[#This Row],[Occupational Series]],1)="A",RIGHT(Table1[[#This Row],[Occupational Series]],1)="B",RIGHT(Table1[[#This Row],[Occupational Series]],1)="C"),"0301",RIGHT(Table1[[#This Row],[Occupational Series]],4)))</f>
        <v>1035</v>
      </c>
      <c r="D1706" s="45" t="s">
        <v>1460</v>
      </c>
      <c r="E1706" s="45" t="s">
        <v>1461</v>
      </c>
      <c r="F1706" s="57">
        <f>ROWS($F$2:F1706)</f>
        <v>1705</v>
      </c>
      <c r="G1706" s="57" t="str">
        <f>IF(ISNUMBER(SEARCH('Position Build'!$N$6,Table1[[#This Row],[Series]])),Table1[[#This Row],[Helper1]],"")</f>
        <v/>
      </c>
      <c r="H1706" s="57" t="str">
        <f>IFERROR(SMALL($G$2:$G$4870,ROWS($G$2:G1706)),"")</f>
        <v/>
      </c>
    </row>
    <row r="1707" spans="1:8" ht="15.75" customHeight="1" thickBot="1" x14ac:dyDescent="0.3">
      <c r="A1707" s="45" t="s">
        <v>494</v>
      </c>
      <c r="B1707" s="46" t="str">
        <f>Table1[[#This Row],[Series]]&amp;Table1[[#This Row],[Competency Name]]</f>
        <v>1035COMMUNITY OUTREACH</v>
      </c>
      <c r="C1707" s="46" t="str">
        <f>IF(RIGHT(Table1[[#This Row],[Occupational Series]],5)="SECCM","SECCM",IF(OR(RIGHT(Table1[[#This Row],[Occupational Series]],1)="A",RIGHT(Table1[[#This Row],[Occupational Series]],1)="B",RIGHT(Table1[[#This Row],[Occupational Series]],1)="C"),"0301",RIGHT(Table1[[#This Row],[Occupational Series]],4)))</f>
        <v>1035</v>
      </c>
      <c r="D1707" s="45" t="s">
        <v>1462</v>
      </c>
      <c r="E1707" s="45" t="s">
        <v>1463</v>
      </c>
      <c r="F1707" s="57">
        <f>ROWS($F$2:F1707)</f>
        <v>1706</v>
      </c>
      <c r="G1707" s="57" t="str">
        <f>IF(ISNUMBER(SEARCH('Position Build'!$N$6,Table1[[#This Row],[Series]])),Table1[[#This Row],[Helper1]],"")</f>
        <v/>
      </c>
      <c r="H1707" s="57" t="str">
        <f>IFERROR(SMALL($G$2:$G$4870,ROWS($G$2:G1707)),"")</f>
        <v/>
      </c>
    </row>
    <row r="1708" spans="1:8" ht="15.75" thickBot="1" x14ac:dyDescent="0.3">
      <c r="A1708" s="45" t="s">
        <v>494</v>
      </c>
      <c r="B1708" s="46" t="str">
        <f>Table1[[#This Row],[Series]]&amp;Table1[[#This Row],[Competency Name]]</f>
        <v>1035MEDIA RELATIONS MANAGEMENT</v>
      </c>
      <c r="C1708" s="46" t="str">
        <f>IF(RIGHT(Table1[[#This Row],[Occupational Series]],5)="SECCM","SECCM",IF(OR(RIGHT(Table1[[#This Row],[Occupational Series]],1)="A",RIGHT(Table1[[#This Row],[Occupational Series]],1)="B",RIGHT(Table1[[#This Row],[Occupational Series]],1)="C"),"0301",RIGHT(Table1[[#This Row],[Occupational Series]],4)))</f>
        <v>1035</v>
      </c>
      <c r="D1708" s="45" t="s">
        <v>1464</v>
      </c>
      <c r="E1708" s="45" t="s">
        <v>1465</v>
      </c>
      <c r="F1708" s="57">
        <f>ROWS($F$2:F1708)</f>
        <v>1707</v>
      </c>
      <c r="G1708" s="57" t="str">
        <f>IF(ISNUMBER(SEARCH('Position Build'!$N$6,Table1[[#This Row],[Series]])),Table1[[#This Row],[Helper1]],"")</f>
        <v/>
      </c>
      <c r="H1708" s="57" t="str">
        <f>IFERROR(SMALL($G$2:$G$4870,ROWS($G$2:G1708)),"")</f>
        <v/>
      </c>
    </row>
    <row r="1709" spans="1:8" ht="15.75" customHeight="1" thickBot="1" x14ac:dyDescent="0.3">
      <c r="A1709" s="45" t="s">
        <v>494</v>
      </c>
      <c r="B1709" s="46" t="str">
        <f>Table1[[#This Row],[Series]]&amp;Table1[[#This Row],[Competency Name]]</f>
        <v>1035PUBLIC AFFAIRS</v>
      </c>
      <c r="C1709" s="46" t="str">
        <f>IF(RIGHT(Table1[[#This Row],[Occupational Series]],5)="SECCM","SECCM",IF(OR(RIGHT(Table1[[#This Row],[Occupational Series]],1)="A",RIGHT(Table1[[#This Row],[Occupational Series]],1)="B",RIGHT(Table1[[#This Row],[Occupational Series]],1)="C"),"0301",RIGHT(Table1[[#This Row],[Occupational Series]],4)))</f>
        <v>1035</v>
      </c>
      <c r="D1709" s="45" t="s">
        <v>1466</v>
      </c>
      <c r="E1709" s="45" t="s">
        <v>1467</v>
      </c>
      <c r="F1709" s="57">
        <f>ROWS($F$2:F1709)</f>
        <v>1708</v>
      </c>
      <c r="G1709" s="57" t="str">
        <f>IF(ISNUMBER(SEARCH('Position Build'!$N$6,Table1[[#This Row],[Series]])),Table1[[#This Row],[Helper1]],"")</f>
        <v/>
      </c>
      <c r="H1709" s="57" t="str">
        <f>IFERROR(SMALL($G$2:$G$4870,ROWS($G$2:G1709)),"")</f>
        <v/>
      </c>
    </row>
    <row r="1710" spans="1:8" ht="26.25" thickBot="1" x14ac:dyDescent="0.3">
      <c r="A1710" s="50" t="s">
        <v>494</v>
      </c>
      <c r="B1710" s="46" t="str">
        <f>Table1[[#This Row],[Series]]&amp;Table1[[#This Row],[Competency Name]]</f>
        <v>1035PUBLIC AFFAIRS CONSULTATION</v>
      </c>
      <c r="C1710" s="46" t="str">
        <f>IF(RIGHT(Table1[[#This Row],[Occupational Series]],5)="SECCM","SECCM",IF(OR(RIGHT(Table1[[#This Row],[Occupational Series]],1)="A",RIGHT(Table1[[#This Row],[Occupational Series]],1)="B",RIGHT(Table1[[#This Row],[Occupational Series]],1)="C"),"0301",RIGHT(Table1[[#This Row],[Occupational Series]],4)))</f>
        <v>1035</v>
      </c>
      <c r="D1710" s="50" t="s">
        <v>1470</v>
      </c>
      <c r="E1710" s="51" t="s">
        <v>1471</v>
      </c>
      <c r="F1710" s="57">
        <f>ROWS($F$2:F1710)</f>
        <v>1709</v>
      </c>
      <c r="G1710" s="57" t="str">
        <f>IF(ISNUMBER(SEARCH('Position Build'!$N$6,Table1[[#This Row],[Series]])),Table1[[#This Row],[Helper1]],"")</f>
        <v/>
      </c>
      <c r="H1710" s="57" t="str">
        <f>IFERROR(SMALL($G$2:$G$4870,ROWS($G$2:G1710)),"")</f>
        <v/>
      </c>
    </row>
    <row r="1711" spans="1:8" ht="15.75" customHeight="1" thickBot="1" x14ac:dyDescent="0.3">
      <c r="A1711" s="45" t="s">
        <v>494</v>
      </c>
      <c r="B1711" s="46" t="str">
        <f>Table1[[#This Row],[Series]]&amp;Table1[[#This Row],[Competency Name]]</f>
        <v>1035PUBLIC AFFAIRS PROGRAM PERFORMANCE MANAGEMENT</v>
      </c>
      <c r="C1711" s="46" t="str">
        <f>IF(RIGHT(Table1[[#This Row],[Occupational Series]],5)="SECCM","SECCM",IF(OR(RIGHT(Table1[[#This Row],[Occupational Series]],1)="A",RIGHT(Table1[[#This Row],[Occupational Series]],1)="B",RIGHT(Table1[[#This Row],[Occupational Series]],1)="C"),"0301",RIGHT(Table1[[#This Row],[Occupational Series]],4)))</f>
        <v>1035</v>
      </c>
      <c r="D1711" s="45" t="s">
        <v>1472</v>
      </c>
      <c r="E1711" s="45" t="s">
        <v>1473</v>
      </c>
      <c r="F1711" s="57">
        <f>ROWS($F$2:F1711)</f>
        <v>1710</v>
      </c>
      <c r="G1711" s="57" t="str">
        <f>IF(ISNUMBER(SEARCH('Position Build'!$N$6,Table1[[#This Row],[Series]])),Table1[[#This Row],[Helper1]],"")</f>
        <v/>
      </c>
      <c r="H1711" s="57" t="str">
        <f>IFERROR(SMALL($G$2:$G$4870,ROWS($G$2:G1711)),"")</f>
        <v/>
      </c>
    </row>
    <row r="1712" spans="1:8" ht="15.75" thickBot="1" x14ac:dyDescent="0.3">
      <c r="A1712" s="45" t="s">
        <v>404</v>
      </c>
      <c r="B1712" s="46" t="str">
        <f>Table1[[#This Row],[Series]]&amp;Table1[[#This Row],[Competency Name]]</f>
        <v>1040PROJECT MANAGEMENT</v>
      </c>
      <c r="C1712" s="46" t="str">
        <f>IF(RIGHT(Table1[[#This Row],[Occupational Series]],5)="SECCM","SECCM",IF(OR(RIGHT(Table1[[#This Row],[Occupational Series]],1)="A",RIGHT(Table1[[#This Row],[Occupational Series]],1)="B",RIGHT(Table1[[#This Row],[Occupational Series]],1)="C"),"0301",RIGHT(Table1[[#This Row],[Occupational Series]],4)))</f>
        <v>1040</v>
      </c>
      <c r="D1712" s="45" t="s">
        <v>381</v>
      </c>
      <c r="E1712" s="45" t="s">
        <v>382</v>
      </c>
      <c r="F1712" s="57">
        <f>ROWS($F$2:F1712)</f>
        <v>1711</v>
      </c>
      <c r="G1712" s="57" t="str">
        <f>IF(ISNUMBER(SEARCH('Position Build'!$N$6,Table1[[#This Row],[Series]])),Table1[[#This Row],[Helper1]],"")</f>
        <v/>
      </c>
      <c r="H1712" s="57" t="str">
        <f>IFERROR(SMALL($G$2:$G$4870,ROWS($G$2:G1712)),"")</f>
        <v/>
      </c>
    </row>
    <row r="1713" spans="1:8" ht="15.75" customHeight="1" thickBot="1" x14ac:dyDescent="0.3">
      <c r="A1713" s="50" t="s">
        <v>404</v>
      </c>
      <c r="B1713" s="46" t="str">
        <f>Table1[[#This Row],[Series]]&amp;Table1[[#This Row],[Competency Name]]</f>
        <v>1040WRITTEN COMMUNICATION</v>
      </c>
      <c r="C1713" s="46" t="str">
        <f>IF(RIGHT(Table1[[#This Row],[Occupational Series]],5)="SECCM","SECCM",IF(OR(RIGHT(Table1[[#This Row],[Occupational Series]],1)="A",RIGHT(Table1[[#This Row],[Occupational Series]],1)="B",RIGHT(Table1[[#This Row],[Occupational Series]],1)="C"),"0301",RIGHT(Table1[[#This Row],[Occupational Series]],4)))</f>
        <v>1040</v>
      </c>
      <c r="D1713" s="50" t="s">
        <v>507</v>
      </c>
      <c r="E1713" s="51" t="s">
        <v>508</v>
      </c>
      <c r="F1713" s="57">
        <f>ROWS($F$2:F1713)</f>
        <v>1712</v>
      </c>
      <c r="G1713" s="57" t="str">
        <f>IF(ISNUMBER(SEARCH('Position Build'!$N$6,Table1[[#This Row],[Series]])),Table1[[#This Row],[Helper1]],"")</f>
        <v/>
      </c>
      <c r="H1713" s="57" t="str">
        <f>IFERROR(SMALL($G$2:$G$4870,ROWS($G$2:G1713)),"")</f>
        <v/>
      </c>
    </row>
    <row r="1714" spans="1:8" ht="39" thickBot="1" x14ac:dyDescent="0.3">
      <c r="A1714" s="50" t="s">
        <v>404</v>
      </c>
      <c r="B1714" s="46" t="str">
        <f>Table1[[#This Row],[Series]]&amp;Table1[[#This Row],[Competency Name]]</f>
        <v>1040ORAL COMMUNICATION</v>
      </c>
      <c r="C1714" s="46" t="str">
        <f>IF(RIGHT(Table1[[#This Row],[Occupational Series]],5)="SECCM","SECCM",IF(OR(RIGHT(Table1[[#This Row],[Occupational Series]],1)="A",RIGHT(Table1[[#This Row],[Occupational Series]],1)="B",RIGHT(Table1[[#This Row],[Occupational Series]],1)="C"),"0301",RIGHT(Table1[[#This Row],[Occupational Series]],4)))</f>
        <v>1040</v>
      </c>
      <c r="D1714" s="50" t="s">
        <v>537</v>
      </c>
      <c r="E1714" s="51" t="s">
        <v>538</v>
      </c>
      <c r="F1714" s="57">
        <f>ROWS($F$2:F1714)</f>
        <v>1713</v>
      </c>
      <c r="G1714" s="57" t="str">
        <f>IF(ISNUMBER(SEARCH('Position Build'!$N$6,Table1[[#This Row],[Series]])),Table1[[#This Row],[Helper1]],"")</f>
        <v/>
      </c>
      <c r="H1714" s="57" t="str">
        <f>IFERROR(SMALL($G$2:$G$4870,ROWS($G$2:G1714)),"")</f>
        <v/>
      </c>
    </row>
    <row r="1715" spans="1:8" ht="15.75" customHeight="1" thickBot="1" x14ac:dyDescent="0.3">
      <c r="A1715" s="50" t="s">
        <v>404</v>
      </c>
      <c r="B1715" s="46" t="str">
        <f>Table1[[#This Row],[Series]]&amp;Table1[[#This Row],[Competency Name]]</f>
        <v>1040ACCOUNTABILITY</v>
      </c>
      <c r="C1715" s="46" t="str">
        <f>IF(RIGHT(Table1[[#This Row],[Occupational Series]],5)="SECCM","SECCM",IF(OR(RIGHT(Table1[[#This Row],[Occupational Series]],1)="A",RIGHT(Table1[[#This Row],[Occupational Series]],1)="B",RIGHT(Table1[[#This Row],[Occupational Series]],1)="C"),"0301",RIGHT(Table1[[#This Row],[Occupational Series]],4)))</f>
        <v>1040</v>
      </c>
      <c r="D1715" s="50" t="s">
        <v>579</v>
      </c>
      <c r="E1715" s="51" t="s">
        <v>580</v>
      </c>
      <c r="F1715" s="57">
        <f>ROWS($F$2:F1715)</f>
        <v>1714</v>
      </c>
      <c r="G1715" s="57" t="str">
        <f>IF(ISNUMBER(SEARCH('Position Build'!$N$6,Table1[[#This Row],[Series]])),Table1[[#This Row],[Helper1]],"")</f>
        <v/>
      </c>
      <c r="H1715" s="57" t="str">
        <f>IFERROR(SMALL($G$2:$G$4870,ROWS($G$2:G1715)),"")</f>
        <v/>
      </c>
    </row>
    <row r="1716" spans="1:8" ht="39" thickBot="1" x14ac:dyDescent="0.3">
      <c r="A1716" s="50" t="s">
        <v>404</v>
      </c>
      <c r="B1716" s="46" t="str">
        <f>Table1[[#This Row],[Series]]&amp;Table1[[#This Row],[Competency Name]]</f>
        <v>1040DEVELOPING OTHERS</v>
      </c>
      <c r="C1716" s="46" t="str">
        <f>IF(RIGHT(Table1[[#This Row],[Occupational Series]],5)="SECCM","SECCM",IF(OR(RIGHT(Table1[[#This Row],[Occupational Series]],1)="A",RIGHT(Table1[[#This Row],[Occupational Series]],1)="B",RIGHT(Table1[[#This Row],[Occupational Series]],1)="C"),"0301",RIGHT(Table1[[#This Row],[Occupational Series]],4)))</f>
        <v>1040</v>
      </c>
      <c r="D1716" s="50" t="s">
        <v>585</v>
      </c>
      <c r="E1716" s="51" t="s">
        <v>586</v>
      </c>
      <c r="F1716" s="57">
        <f>ROWS($F$2:F1716)</f>
        <v>1715</v>
      </c>
      <c r="G1716" s="57" t="str">
        <f>IF(ISNUMBER(SEARCH('Position Build'!$N$6,Table1[[#This Row],[Series]])),Table1[[#This Row],[Helper1]],"")</f>
        <v/>
      </c>
      <c r="H1716" s="57" t="str">
        <f>IFERROR(SMALL($G$2:$G$4870,ROWS($G$2:G1716)),"")</f>
        <v/>
      </c>
    </row>
    <row r="1717" spans="1:8" ht="15.75" customHeight="1" thickBot="1" x14ac:dyDescent="0.3">
      <c r="A1717" s="50" t="s">
        <v>404</v>
      </c>
      <c r="B1717" s="46" t="str">
        <f>Table1[[#This Row],[Series]]&amp;Table1[[#This Row],[Competency Name]]</f>
        <v>1040PROBLEM SOLVING</v>
      </c>
      <c r="C1717" s="46" t="str">
        <f>IF(RIGHT(Table1[[#This Row],[Occupational Series]],5)="SECCM","SECCM",IF(OR(RIGHT(Table1[[#This Row],[Occupational Series]],1)="A",RIGHT(Table1[[#This Row],[Occupational Series]],1)="B",RIGHT(Table1[[#This Row],[Occupational Series]],1)="C"),"0301",RIGHT(Table1[[#This Row],[Occupational Series]],4)))</f>
        <v>1040</v>
      </c>
      <c r="D1717" s="50" t="s">
        <v>596</v>
      </c>
      <c r="E1717" s="51" t="s">
        <v>597</v>
      </c>
      <c r="F1717" s="57">
        <f>ROWS($F$2:F1717)</f>
        <v>1716</v>
      </c>
      <c r="G1717" s="57" t="str">
        <f>IF(ISNUMBER(SEARCH('Position Build'!$N$6,Table1[[#This Row],[Series]])),Table1[[#This Row],[Helper1]],"")</f>
        <v/>
      </c>
      <c r="H1717" s="57" t="str">
        <f>IFERROR(SMALL($G$2:$G$4870,ROWS($G$2:G1717)),"")</f>
        <v/>
      </c>
    </row>
    <row r="1718" spans="1:8" ht="26.25" thickBot="1" x14ac:dyDescent="0.3">
      <c r="A1718" s="50" t="s">
        <v>404</v>
      </c>
      <c r="B1718" s="46" t="str">
        <f>Table1[[#This Row],[Series]]&amp;Table1[[#This Row],[Competency Name]]</f>
        <v>1040TRANSLATING/INTERPRETING COMMUNICATION</v>
      </c>
      <c r="C1718" s="46" t="str">
        <f>IF(RIGHT(Table1[[#This Row],[Occupational Series]],5)="SECCM","SECCM",IF(OR(RIGHT(Table1[[#This Row],[Occupational Series]],1)="A",RIGHT(Table1[[#This Row],[Occupational Series]],1)="B",RIGHT(Table1[[#This Row],[Occupational Series]],1)="C"),"0301",RIGHT(Table1[[#This Row],[Occupational Series]],4)))</f>
        <v>1040</v>
      </c>
      <c r="D1718" s="50" t="s">
        <v>1837</v>
      </c>
      <c r="E1718" s="51" t="s">
        <v>1838</v>
      </c>
      <c r="F1718" s="57">
        <f>ROWS($F$2:F1718)</f>
        <v>1717</v>
      </c>
      <c r="G1718" s="57" t="str">
        <f>IF(ISNUMBER(SEARCH('Position Build'!$N$6,Table1[[#This Row],[Series]])),Table1[[#This Row],[Helper1]],"")</f>
        <v/>
      </c>
      <c r="H1718" s="57" t="str">
        <f>IFERROR(SMALL($G$2:$G$4870,ROWS($G$2:G1718)),"")</f>
        <v/>
      </c>
    </row>
    <row r="1719" spans="1:8" ht="15.75" customHeight="1" thickBot="1" x14ac:dyDescent="0.3">
      <c r="A1719" s="50" t="s">
        <v>404</v>
      </c>
      <c r="B1719" s="46" t="str">
        <f>Table1[[#This Row],[Series]]&amp;Table1[[#This Row],[Competency Name]]</f>
        <v>1040TRANSLATING/INTERPRETING LANGUAGE</v>
      </c>
      <c r="C1719" s="46" t="str">
        <f>IF(RIGHT(Table1[[#This Row],[Occupational Series]],5)="SECCM","SECCM",IF(OR(RIGHT(Table1[[#This Row],[Occupational Series]],1)="A",RIGHT(Table1[[#This Row],[Occupational Series]],1)="B",RIGHT(Table1[[#This Row],[Occupational Series]],1)="C"),"0301",RIGHT(Table1[[#This Row],[Occupational Series]],4)))</f>
        <v>1040</v>
      </c>
      <c r="D1719" s="50" t="s">
        <v>1657</v>
      </c>
      <c r="E1719" s="51" t="s">
        <v>1658</v>
      </c>
      <c r="F1719" s="57">
        <f>ROWS($F$2:F1719)</f>
        <v>1718</v>
      </c>
      <c r="G1719" s="57" t="str">
        <f>IF(ISNUMBER(SEARCH('Position Build'!$N$6,Table1[[#This Row],[Series]])),Table1[[#This Row],[Helper1]],"")</f>
        <v/>
      </c>
      <c r="H1719" s="57" t="str">
        <f>IFERROR(SMALL($G$2:$G$4870,ROWS($G$2:G1719)),"")</f>
        <v/>
      </c>
    </row>
    <row r="1720" spans="1:8" ht="26.25" thickBot="1" x14ac:dyDescent="0.3">
      <c r="A1720" s="50" t="s">
        <v>359</v>
      </c>
      <c r="B1720" s="46" t="str">
        <f>Table1[[#This Row],[Series]]&amp;Table1[[#This Row],[Competency Name]]</f>
        <v>1060INFORMATION MANAGEMENT</v>
      </c>
      <c r="C1720" s="46" t="str">
        <f>IF(RIGHT(Table1[[#This Row],[Occupational Series]],5)="SECCM","SECCM",IF(OR(RIGHT(Table1[[#This Row],[Occupational Series]],1)="A",RIGHT(Table1[[#This Row],[Occupational Series]],1)="B",RIGHT(Table1[[#This Row],[Occupational Series]],1)="C"),"0301",RIGHT(Table1[[#This Row],[Occupational Series]],4)))</f>
        <v>1060</v>
      </c>
      <c r="D1720" s="50" t="s">
        <v>311</v>
      </c>
      <c r="E1720" s="51" t="s">
        <v>312</v>
      </c>
      <c r="F1720" s="57">
        <f>ROWS($F$2:F1720)</f>
        <v>1719</v>
      </c>
      <c r="G1720" s="57" t="str">
        <f>IF(ISNUMBER(SEARCH('Position Build'!$N$6,Table1[[#This Row],[Series]])),Table1[[#This Row],[Helper1]],"")</f>
        <v/>
      </c>
      <c r="H1720" s="57" t="str">
        <f>IFERROR(SMALL($G$2:$G$4870,ROWS($G$2:G1720)),"")</f>
        <v/>
      </c>
    </row>
    <row r="1721" spans="1:8" ht="15.75" customHeight="1" thickBot="1" x14ac:dyDescent="0.3">
      <c r="A1721" s="45" t="s">
        <v>359</v>
      </c>
      <c r="B1721" s="46" t="str">
        <f>Table1[[#This Row],[Series]]&amp;Table1[[#This Row],[Competency Name]]</f>
        <v>1060PROJECT MANAGEMENT</v>
      </c>
      <c r="C1721" s="46" t="str">
        <f>IF(RIGHT(Table1[[#This Row],[Occupational Series]],5)="SECCM","SECCM",IF(OR(RIGHT(Table1[[#This Row],[Occupational Series]],1)="A",RIGHT(Table1[[#This Row],[Occupational Series]],1)="B",RIGHT(Table1[[#This Row],[Occupational Series]],1)="C"),"0301",RIGHT(Table1[[#This Row],[Occupational Series]],4)))</f>
        <v>1060</v>
      </c>
      <c r="D1721" s="45" t="s">
        <v>381</v>
      </c>
      <c r="E1721" s="45" t="s">
        <v>382</v>
      </c>
      <c r="F1721" s="57">
        <f>ROWS($F$2:F1721)</f>
        <v>1720</v>
      </c>
      <c r="G1721" s="57" t="str">
        <f>IF(ISNUMBER(SEARCH('Position Build'!$N$6,Table1[[#This Row],[Series]])),Table1[[#This Row],[Helper1]],"")</f>
        <v/>
      </c>
      <c r="H1721" s="57" t="str">
        <f>IFERROR(SMALL($G$2:$G$4870,ROWS($G$2:G1721)),"")</f>
        <v/>
      </c>
    </row>
    <row r="1722" spans="1:8" ht="15.75" thickBot="1" x14ac:dyDescent="0.3">
      <c r="A1722" s="45" t="s">
        <v>359</v>
      </c>
      <c r="B1722" s="46" t="str">
        <f>Table1[[#This Row],[Series]]&amp;Table1[[#This Row],[Competency Name]]</f>
        <v>1060CUSTOMER SERVICE</v>
      </c>
      <c r="C1722" s="46" t="str">
        <f>IF(RIGHT(Table1[[#This Row],[Occupational Series]],5)="SECCM","SECCM",IF(OR(RIGHT(Table1[[#This Row],[Occupational Series]],1)="A",RIGHT(Table1[[#This Row],[Occupational Series]],1)="B",RIGHT(Table1[[#This Row],[Occupational Series]],1)="C"),"0301",RIGHT(Table1[[#This Row],[Occupational Series]],4)))</f>
        <v>1060</v>
      </c>
      <c r="D1722" s="45" t="s">
        <v>418</v>
      </c>
      <c r="E1722" s="45" t="s">
        <v>419</v>
      </c>
      <c r="F1722" s="57">
        <f>ROWS($F$2:F1722)</f>
        <v>1721</v>
      </c>
      <c r="G1722" s="57" t="str">
        <f>IF(ISNUMBER(SEARCH('Position Build'!$N$6,Table1[[#This Row],[Series]])),Table1[[#This Row],[Helper1]],"")</f>
        <v/>
      </c>
      <c r="H1722" s="57" t="str">
        <f>IFERROR(SMALL($G$2:$G$4870,ROWS($G$2:G1722)),"")</f>
        <v/>
      </c>
    </row>
    <row r="1723" spans="1:8" ht="15.75" customHeight="1" thickBot="1" x14ac:dyDescent="0.3">
      <c r="A1723" s="50" t="s">
        <v>359</v>
      </c>
      <c r="B1723" s="46" t="str">
        <f>Table1[[#This Row],[Series]]&amp;Table1[[#This Row],[Competency Name]]</f>
        <v>1060FINANCIAL MANAGEMENT</v>
      </c>
      <c r="C1723" s="46" t="str">
        <f>IF(RIGHT(Table1[[#This Row],[Occupational Series]],5)="SECCM","SECCM",IF(OR(RIGHT(Table1[[#This Row],[Occupational Series]],1)="A",RIGHT(Table1[[#This Row],[Occupational Series]],1)="B",RIGHT(Table1[[#This Row],[Occupational Series]],1)="C"),"0301",RIGHT(Table1[[#This Row],[Occupational Series]],4)))</f>
        <v>1060</v>
      </c>
      <c r="D1723" s="50" t="s">
        <v>438</v>
      </c>
      <c r="E1723" s="51" t="s">
        <v>439</v>
      </c>
      <c r="F1723" s="57">
        <f>ROWS($F$2:F1723)</f>
        <v>1722</v>
      </c>
      <c r="G1723" s="57" t="str">
        <f>IF(ISNUMBER(SEARCH('Position Build'!$N$6,Table1[[#This Row],[Series]])),Table1[[#This Row],[Helper1]],"")</f>
        <v/>
      </c>
      <c r="H1723" s="57" t="str">
        <f>IFERROR(SMALL($G$2:$G$4870,ROWS($G$2:G1723)),"")</f>
        <v/>
      </c>
    </row>
    <row r="1724" spans="1:8" ht="26.25" thickBot="1" x14ac:dyDescent="0.3">
      <c r="A1724" s="50" t="s">
        <v>359</v>
      </c>
      <c r="B1724" s="46" t="str">
        <f>Table1[[#This Row],[Series]]&amp;Table1[[#This Row],[Competency Name]]</f>
        <v>1060COMPUTER LITERACY</v>
      </c>
      <c r="C1724" s="46" t="str">
        <f>IF(RIGHT(Table1[[#This Row],[Occupational Series]],5)="SECCM","SECCM",IF(OR(RIGHT(Table1[[#This Row],[Occupational Series]],1)="A",RIGHT(Table1[[#This Row],[Occupational Series]],1)="B",RIGHT(Table1[[#This Row],[Occupational Series]],1)="C"),"0301",RIGHT(Table1[[#This Row],[Occupational Series]],4)))</f>
        <v>1060</v>
      </c>
      <c r="D1724" s="50" t="s">
        <v>456</v>
      </c>
      <c r="E1724" s="51" t="s">
        <v>457</v>
      </c>
      <c r="F1724" s="57">
        <f>ROWS($F$2:F1724)</f>
        <v>1723</v>
      </c>
      <c r="G1724" s="57" t="str">
        <f>IF(ISNUMBER(SEARCH('Position Build'!$N$6,Table1[[#This Row],[Series]])),Table1[[#This Row],[Helper1]],"")</f>
        <v/>
      </c>
      <c r="H1724" s="57" t="str">
        <f>IFERROR(SMALL($G$2:$G$4870,ROWS($G$2:G1724)),"")</f>
        <v/>
      </c>
    </row>
    <row r="1725" spans="1:8" ht="15.75" customHeight="1" thickBot="1" x14ac:dyDescent="0.3">
      <c r="A1725" s="45" t="s">
        <v>359</v>
      </c>
      <c r="B1725" s="46" t="str">
        <f>Table1[[#This Row],[Series]]&amp;Table1[[#This Row],[Competency Name]]</f>
        <v>1060PARTNERING</v>
      </c>
      <c r="C1725" s="46" t="str">
        <f>IF(RIGHT(Table1[[#This Row],[Occupational Series]],5)="SECCM","SECCM",IF(OR(RIGHT(Table1[[#This Row],[Occupational Series]],1)="A",RIGHT(Table1[[#This Row],[Occupational Series]],1)="B",RIGHT(Table1[[#This Row],[Occupational Series]],1)="C"),"0301",RIGHT(Table1[[#This Row],[Occupational Series]],4)))</f>
        <v>1060</v>
      </c>
      <c r="D1725" s="45" t="s">
        <v>491</v>
      </c>
      <c r="E1725" s="45" t="s">
        <v>492</v>
      </c>
      <c r="F1725" s="57">
        <f>ROWS($F$2:F1725)</f>
        <v>1724</v>
      </c>
      <c r="G1725" s="57" t="str">
        <f>IF(ISNUMBER(SEARCH('Position Build'!$N$6,Table1[[#This Row],[Series]])),Table1[[#This Row],[Helper1]],"")</f>
        <v/>
      </c>
      <c r="H1725" s="57" t="str">
        <f>IFERROR(SMALL($G$2:$G$4870,ROWS($G$2:G1725)),"")</f>
        <v/>
      </c>
    </row>
    <row r="1726" spans="1:8" ht="39" thickBot="1" x14ac:dyDescent="0.3">
      <c r="A1726" s="50" t="s">
        <v>359</v>
      </c>
      <c r="B1726" s="46" t="str">
        <f>Table1[[#This Row],[Series]]&amp;Table1[[#This Row],[Competency Name]]</f>
        <v>1060WRITTEN COMMUNICATION</v>
      </c>
      <c r="C1726" s="46" t="str">
        <f>IF(RIGHT(Table1[[#This Row],[Occupational Series]],5)="SECCM","SECCM",IF(OR(RIGHT(Table1[[#This Row],[Occupational Series]],1)="A",RIGHT(Table1[[#This Row],[Occupational Series]],1)="B",RIGHT(Table1[[#This Row],[Occupational Series]],1)="C"),"0301",RIGHT(Table1[[#This Row],[Occupational Series]],4)))</f>
        <v>1060</v>
      </c>
      <c r="D1726" s="50" t="s">
        <v>507</v>
      </c>
      <c r="E1726" s="51" t="s">
        <v>508</v>
      </c>
      <c r="F1726" s="57">
        <f>ROWS($F$2:F1726)</f>
        <v>1725</v>
      </c>
      <c r="G1726" s="57" t="str">
        <f>IF(ISNUMBER(SEARCH('Position Build'!$N$6,Table1[[#This Row],[Series]])),Table1[[#This Row],[Helper1]],"")</f>
        <v/>
      </c>
      <c r="H1726" s="57" t="str">
        <f>IFERROR(SMALL($G$2:$G$4870,ROWS($G$2:G1726)),"")</f>
        <v/>
      </c>
    </row>
    <row r="1727" spans="1:8" ht="15.75" customHeight="1" thickBot="1" x14ac:dyDescent="0.3">
      <c r="A1727" s="50" t="s">
        <v>359</v>
      </c>
      <c r="B1727" s="46" t="str">
        <f>Table1[[#This Row],[Series]]&amp;Table1[[#This Row],[Competency Name]]</f>
        <v>1060ORAL COMMUNICATION</v>
      </c>
      <c r="C1727" s="46" t="str">
        <f>IF(RIGHT(Table1[[#This Row],[Occupational Series]],5)="SECCM","SECCM",IF(OR(RIGHT(Table1[[#This Row],[Occupational Series]],1)="A",RIGHT(Table1[[#This Row],[Occupational Series]],1)="B",RIGHT(Table1[[#This Row],[Occupational Series]],1)="C"),"0301",RIGHT(Table1[[#This Row],[Occupational Series]],4)))</f>
        <v>1060</v>
      </c>
      <c r="D1727" s="50" t="s">
        <v>537</v>
      </c>
      <c r="E1727" s="51" t="s">
        <v>538</v>
      </c>
      <c r="F1727" s="57">
        <f>ROWS($F$2:F1727)</f>
        <v>1726</v>
      </c>
      <c r="G1727" s="57" t="str">
        <f>IF(ISNUMBER(SEARCH('Position Build'!$N$6,Table1[[#This Row],[Series]])),Table1[[#This Row],[Helper1]],"")</f>
        <v/>
      </c>
      <c r="H1727" s="57" t="str">
        <f>IFERROR(SMALL($G$2:$G$4870,ROWS($G$2:G1727)),"")</f>
        <v/>
      </c>
    </row>
    <row r="1728" spans="1:8" ht="39" thickBot="1" x14ac:dyDescent="0.3">
      <c r="A1728" s="50" t="s">
        <v>359</v>
      </c>
      <c r="B1728" s="46" t="str">
        <f>Table1[[#This Row],[Series]]&amp;Table1[[#This Row],[Competency Name]]</f>
        <v>1060PLANNING AND EVALUATING</v>
      </c>
      <c r="C1728" s="46" t="str">
        <f>IF(RIGHT(Table1[[#This Row],[Occupational Series]],5)="SECCM","SECCM",IF(OR(RIGHT(Table1[[#This Row],[Occupational Series]],1)="A",RIGHT(Table1[[#This Row],[Occupational Series]],1)="B",RIGHT(Table1[[#This Row],[Occupational Series]],1)="C"),"0301",RIGHT(Table1[[#This Row],[Occupational Series]],4)))</f>
        <v>1060</v>
      </c>
      <c r="D1728" s="50" t="s">
        <v>571</v>
      </c>
      <c r="E1728" s="51" t="s">
        <v>572</v>
      </c>
      <c r="F1728" s="57">
        <f>ROWS($F$2:F1728)</f>
        <v>1727</v>
      </c>
      <c r="G1728" s="57" t="str">
        <f>IF(ISNUMBER(SEARCH('Position Build'!$N$6,Table1[[#This Row],[Series]])),Table1[[#This Row],[Helper1]],"")</f>
        <v/>
      </c>
      <c r="H1728" s="57" t="str">
        <f>IFERROR(SMALL($G$2:$G$4870,ROWS($G$2:G1728)),"")</f>
        <v/>
      </c>
    </row>
    <row r="1729" spans="1:8" ht="15.75" customHeight="1" thickBot="1" x14ac:dyDescent="0.3">
      <c r="A1729" s="50" t="s">
        <v>359</v>
      </c>
      <c r="B1729" s="46" t="str">
        <f>Table1[[#This Row],[Series]]&amp;Table1[[#This Row],[Competency Name]]</f>
        <v>1060RESOURCE MANAGEMENT</v>
      </c>
      <c r="C1729" s="46" t="str">
        <f>IF(RIGHT(Table1[[#This Row],[Occupational Series]],5)="SECCM","SECCM",IF(OR(RIGHT(Table1[[#This Row],[Occupational Series]],1)="A",RIGHT(Table1[[#This Row],[Occupational Series]],1)="B",RIGHT(Table1[[#This Row],[Occupational Series]],1)="C"),"0301",RIGHT(Table1[[#This Row],[Occupational Series]],4)))</f>
        <v>1060</v>
      </c>
      <c r="D1729" s="50" t="s">
        <v>573</v>
      </c>
      <c r="E1729" s="51" t="s">
        <v>574</v>
      </c>
      <c r="F1729" s="57">
        <f>ROWS($F$2:F1729)</f>
        <v>1728</v>
      </c>
      <c r="G1729" s="57" t="str">
        <f>IF(ISNUMBER(SEARCH('Position Build'!$N$6,Table1[[#This Row],[Series]])),Table1[[#This Row],[Helper1]],"")</f>
        <v/>
      </c>
      <c r="H1729" s="57" t="str">
        <f>IFERROR(SMALL($G$2:$G$4870,ROWS($G$2:G1729)),"")</f>
        <v/>
      </c>
    </row>
    <row r="1730" spans="1:8" ht="51.75" thickBot="1" x14ac:dyDescent="0.3">
      <c r="A1730" s="50" t="s">
        <v>359</v>
      </c>
      <c r="B1730" s="46" t="str">
        <f>Table1[[#This Row],[Series]]&amp;Table1[[#This Row],[Competency Name]]</f>
        <v>1060PROBLEM SOLVING</v>
      </c>
      <c r="C1730" s="46" t="str">
        <f>IF(RIGHT(Table1[[#This Row],[Occupational Series]],5)="SECCM","SECCM",IF(OR(RIGHT(Table1[[#This Row],[Occupational Series]],1)="A",RIGHT(Table1[[#This Row],[Occupational Series]],1)="B",RIGHT(Table1[[#This Row],[Occupational Series]],1)="C"),"0301",RIGHT(Table1[[#This Row],[Occupational Series]],4)))</f>
        <v>1060</v>
      </c>
      <c r="D1730" s="50" t="s">
        <v>596</v>
      </c>
      <c r="E1730" s="51" t="s">
        <v>597</v>
      </c>
      <c r="F1730" s="57">
        <f>ROWS($F$2:F1730)</f>
        <v>1729</v>
      </c>
      <c r="G1730" s="57" t="str">
        <f>IF(ISNUMBER(SEARCH('Position Build'!$N$6,Table1[[#This Row],[Series]])),Table1[[#This Row],[Helper1]],"")</f>
        <v/>
      </c>
      <c r="H1730" s="57" t="str">
        <f>IFERROR(SMALL($G$2:$G$4870,ROWS($G$2:G1730)),"")</f>
        <v/>
      </c>
    </row>
    <row r="1731" spans="1:8" ht="15.75" customHeight="1" thickBot="1" x14ac:dyDescent="0.3">
      <c r="A1731" s="50" t="s">
        <v>359</v>
      </c>
      <c r="B1731" s="46" t="str">
        <f>Table1[[#This Row],[Series]]&amp;Table1[[#This Row],[Competency Name]]</f>
        <v>1060DECISIVENESS</v>
      </c>
      <c r="C1731" s="46" t="str">
        <f>IF(RIGHT(Table1[[#This Row],[Occupational Series]],5)="SECCM","SECCM",IF(OR(RIGHT(Table1[[#This Row],[Occupational Series]],1)="A",RIGHT(Table1[[#This Row],[Occupational Series]],1)="B",RIGHT(Table1[[#This Row],[Occupational Series]],1)="C"),"0301",RIGHT(Table1[[#This Row],[Occupational Series]],4)))</f>
        <v>1060</v>
      </c>
      <c r="D1731" s="50" t="s">
        <v>1009</v>
      </c>
      <c r="E1731" s="51" t="s">
        <v>1010</v>
      </c>
      <c r="F1731" s="57">
        <f>ROWS($F$2:F1731)</f>
        <v>1730</v>
      </c>
      <c r="G1731" s="57" t="str">
        <f>IF(ISNUMBER(SEARCH('Position Build'!$N$6,Table1[[#This Row],[Series]])),Table1[[#This Row],[Helper1]],"")</f>
        <v/>
      </c>
      <c r="H1731" s="57" t="str">
        <f>IFERROR(SMALL($G$2:$G$4870,ROWS($G$2:G1731)),"")</f>
        <v/>
      </c>
    </row>
    <row r="1732" spans="1:8" ht="15.75" thickBot="1" x14ac:dyDescent="0.3">
      <c r="A1732" s="45" t="s">
        <v>359</v>
      </c>
      <c r="B1732" s="46" t="str">
        <f>Table1[[#This Row],[Series]]&amp;Table1[[#This Row],[Competency Name]]</f>
        <v>1060VISUAL INFORMATION EQUIPMENT AND SUPPLIES MANAGEMENT</v>
      </c>
      <c r="C1732" s="46" t="str">
        <f>IF(RIGHT(Table1[[#This Row],[Occupational Series]],5)="SECCM","SECCM",IF(OR(RIGHT(Table1[[#This Row],[Occupational Series]],1)="A",RIGHT(Table1[[#This Row],[Occupational Series]],1)="B",RIGHT(Table1[[#This Row],[Occupational Series]],1)="C"),"0301",RIGHT(Table1[[#This Row],[Occupational Series]],4)))</f>
        <v>1060</v>
      </c>
      <c r="D1732" s="45" t="s">
        <v>1610</v>
      </c>
      <c r="E1732" s="45" t="s">
        <v>1611</v>
      </c>
      <c r="F1732" s="57">
        <f>ROWS($F$2:F1732)</f>
        <v>1731</v>
      </c>
      <c r="G1732" s="57" t="str">
        <f>IF(ISNUMBER(SEARCH('Position Build'!$N$6,Table1[[#This Row],[Series]])),Table1[[#This Row],[Helper1]],"")</f>
        <v/>
      </c>
      <c r="H1732" s="57" t="str">
        <f>IFERROR(SMALL($G$2:$G$4870,ROWS($G$2:G1732)),"")</f>
        <v/>
      </c>
    </row>
    <row r="1733" spans="1:8" ht="15.75" customHeight="1" thickBot="1" x14ac:dyDescent="0.3">
      <c r="A1733" s="45" t="s">
        <v>359</v>
      </c>
      <c r="B1733" s="46" t="str">
        <f>Table1[[#This Row],[Series]]&amp;Table1[[#This Row],[Competency Name]]</f>
        <v>1060STILL PHOTOGRAPHY PRODUCTION</v>
      </c>
      <c r="C1733" s="46" t="str">
        <f>IF(RIGHT(Table1[[#This Row],[Occupational Series]],5)="SECCM","SECCM",IF(OR(RIGHT(Table1[[#This Row],[Occupational Series]],1)="A",RIGHT(Table1[[#This Row],[Occupational Series]],1)="B",RIGHT(Table1[[#This Row],[Occupational Series]],1)="C"),"0301",RIGHT(Table1[[#This Row],[Occupational Series]],4)))</f>
        <v>1060</v>
      </c>
      <c r="D1733" s="45" t="s">
        <v>1612</v>
      </c>
      <c r="E1733" s="45" t="s">
        <v>1613</v>
      </c>
      <c r="F1733" s="57">
        <f>ROWS($F$2:F1733)</f>
        <v>1732</v>
      </c>
      <c r="G1733" s="57" t="str">
        <f>IF(ISNUMBER(SEARCH('Position Build'!$N$6,Table1[[#This Row],[Series]])),Table1[[#This Row],[Helper1]],"")</f>
        <v/>
      </c>
      <c r="H1733" s="57" t="str">
        <f>IFERROR(SMALL($G$2:$G$4870,ROWS($G$2:G1733)),"")</f>
        <v/>
      </c>
    </row>
    <row r="1734" spans="1:8" ht="77.25" thickBot="1" x14ac:dyDescent="0.3">
      <c r="A1734" s="50" t="s">
        <v>359</v>
      </c>
      <c r="B1734" s="46" t="str">
        <f>Table1[[#This Row],[Series]]&amp;Table1[[#This Row],[Competency Name]]</f>
        <v>1060PROCESSING IMAGES</v>
      </c>
      <c r="C1734" s="46" t="str">
        <f>IF(RIGHT(Table1[[#This Row],[Occupational Series]],5)="SECCM","SECCM",IF(OR(RIGHT(Table1[[#This Row],[Occupational Series]],1)="A",RIGHT(Table1[[#This Row],[Occupational Series]],1)="B",RIGHT(Table1[[#This Row],[Occupational Series]],1)="C"),"0301",RIGHT(Table1[[#This Row],[Occupational Series]],4)))</f>
        <v>1060</v>
      </c>
      <c r="D1734" s="50" t="s">
        <v>1614</v>
      </c>
      <c r="E1734" s="51" t="s">
        <v>1615</v>
      </c>
      <c r="F1734" s="57">
        <f>ROWS($F$2:F1734)</f>
        <v>1733</v>
      </c>
      <c r="G1734" s="57" t="str">
        <f>IF(ISNUMBER(SEARCH('Position Build'!$N$6,Table1[[#This Row],[Series]])),Table1[[#This Row],[Helper1]],"")</f>
        <v/>
      </c>
      <c r="H1734" s="57" t="str">
        <f>IFERROR(SMALL($G$2:$G$4870,ROWS($G$2:G1734)),"")</f>
        <v/>
      </c>
    </row>
    <row r="1735" spans="1:8" ht="15.75" customHeight="1" thickBot="1" x14ac:dyDescent="0.3">
      <c r="A1735" s="45" t="s">
        <v>359</v>
      </c>
      <c r="B1735" s="46" t="str">
        <f>Table1[[#This Row],[Series]]&amp;Table1[[#This Row],[Competency Name]]</f>
        <v>1060DIGITAL VIDEO DEVELOPMENT</v>
      </c>
      <c r="C1735" s="46" t="str">
        <f>IF(RIGHT(Table1[[#This Row],[Occupational Series]],5)="SECCM","SECCM",IF(OR(RIGHT(Table1[[#This Row],[Occupational Series]],1)="A",RIGHT(Table1[[#This Row],[Occupational Series]],1)="B",RIGHT(Table1[[#This Row],[Occupational Series]],1)="C"),"0301",RIGHT(Table1[[#This Row],[Occupational Series]],4)))</f>
        <v>1060</v>
      </c>
      <c r="D1735" s="45" t="s">
        <v>1617</v>
      </c>
      <c r="E1735" s="45" t="s">
        <v>1618</v>
      </c>
      <c r="F1735" s="57">
        <f>ROWS($F$2:F1735)</f>
        <v>1734</v>
      </c>
      <c r="G1735" s="57" t="str">
        <f>IF(ISNUMBER(SEARCH('Position Build'!$N$6,Table1[[#This Row],[Series]])),Table1[[#This Row],[Helper1]],"")</f>
        <v/>
      </c>
      <c r="H1735" s="57" t="str">
        <f>IFERROR(SMALL($G$2:$G$4870,ROWS($G$2:G1735)),"")</f>
        <v/>
      </c>
    </row>
    <row r="1736" spans="1:8" ht="15.75" thickBot="1" x14ac:dyDescent="0.3">
      <c r="A1736" s="45" t="s">
        <v>384</v>
      </c>
      <c r="B1736" s="46" t="str">
        <f>Table1[[#This Row],[Series]]&amp;Table1[[#This Row],[Competency Name]]</f>
        <v>1071PROJECT MANAGEMENT</v>
      </c>
      <c r="C1736" s="46" t="str">
        <f>IF(RIGHT(Table1[[#This Row],[Occupational Series]],5)="SECCM","SECCM",IF(OR(RIGHT(Table1[[#This Row],[Occupational Series]],1)="A",RIGHT(Table1[[#This Row],[Occupational Series]],1)="B",RIGHT(Table1[[#This Row],[Occupational Series]],1)="C"),"0301",RIGHT(Table1[[#This Row],[Occupational Series]],4)))</f>
        <v>1071</v>
      </c>
      <c r="D1736" s="45" t="s">
        <v>381</v>
      </c>
      <c r="E1736" s="45" t="s">
        <v>382</v>
      </c>
      <c r="F1736" s="57">
        <f>ROWS($F$2:F1736)</f>
        <v>1735</v>
      </c>
      <c r="G1736" s="57" t="str">
        <f>IF(ISNUMBER(SEARCH('Position Build'!$N$6,Table1[[#This Row],[Series]])),Table1[[#This Row],[Helper1]],"")</f>
        <v/>
      </c>
      <c r="H1736" s="57" t="str">
        <f>IFERROR(SMALL($G$2:$G$4870,ROWS($G$2:G1736)),"")</f>
        <v/>
      </c>
    </row>
    <row r="1737" spans="1:8" ht="15.75" customHeight="1" thickBot="1" x14ac:dyDescent="0.3">
      <c r="A1737" s="45" t="s">
        <v>384</v>
      </c>
      <c r="B1737" s="46" t="str">
        <f>Table1[[#This Row],[Series]]&amp;Table1[[#This Row],[Competency Name]]</f>
        <v>1071CUSTOMER SERVICE</v>
      </c>
      <c r="C1737" s="46" t="str">
        <f>IF(RIGHT(Table1[[#This Row],[Occupational Series]],5)="SECCM","SECCM",IF(OR(RIGHT(Table1[[#This Row],[Occupational Series]],1)="A",RIGHT(Table1[[#This Row],[Occupational Series]],1)="B",RIGHT(Table1[[#This Row],[Occupational Series]],1)="C"),"0301",RIGHT(Table1[[#This Row],[Occupational Series]],4)))</f>
        <v>1071</v>
      </c>
      <c r="D1737" s="45" t="s">
        <v>418</v>
      </c>
      <c r="E1737" s="45" t="s">
        <v>419</v>
      </c>
      <c r="F1737" s="57">
        <f>ROWS($F$2:F1737)</f>
        <v>1736</v>
      </c>
      <c r="G1737" s="57" t="str">
        <f>IF(ISNUMBER(SEARCH('Position Build'!$N$6,Table1[[#This Row],[Series]])),Table1[[#This Row],[Helper1]],"")</f>
        <v/>
      </c>
      <c r="H1737" s="57" t="str">
        <f>IFERROR(SMALL($G$2:$G$4870,ROWS($G$2:G1737)),"")</f>
        <v/>
      </c>
    </row>
    <row r="1738" spans="1:8" ht="51.75" thickBot="1" x14ac:dyDescent="0.3">
      <c r="A1738" s="50" t="s">
        <v>384</v>
      </c>
      <c r="B1738" s="46" t="str">
        <f>Table1[[#This Row],[Series]]&amp;Table1[[#This Row],[Competency Name]]</f>
        <v>1071FINANCIAL MANAGEMENT</v>
      </c>
      <c r="C1738" s="46" t="str">
        <f>IF(RIGHT(Table1[[#This Row],[Occupational Series]],5)="SECCM","SECCM",IF(OR(RIGHT(Table1[[#This Row],[Occupational Series]],1)="A",RIGHT(Table1[[#This Row],[Occupational Series]],1)="B",RIGHT(Table1[[#This Row],[Occupational Series]],1)="C"),"0301",RIGHT(Table1[[#This Row],[Occupational Series]],4)))</f>
        <v>1071</v>
      </c>
      <c r="D1738" s="50" t="s">
        <v>438</v>
      </c>
      <c r="E1738" s="51" t="s">
        <v>439</v>
      </c>
      <c r="F1738" s="57">
        <f>ROWS($F$2:F1738)</f>
        <v>1737</v>
      </c>
      <c r="G1738" s="57" t="str">
        <f>IF(ISNUMBER(SEARCH('Position Build'!$N$6,Table1[[#This Row],[Series]])),Table1[[#This Row],[Helper1]],"")</f>
        <v/>
      </c>
      <c r="H1738" s="57" t="str">
        <f>IFERROR(SMALL($G$2:$G$4870,ROWS($G$2:G1738)),"")</f>
        <v/>
      </c>
    </row>
    <row r="1739" spans="1:8" ht="15.75" customHeight="1" thickBot="1" x14ac:dyDescent="0.3">
      <c r="A1739" s="50" t="s">
        <v>384</v>
      </c>
      <c r="B1739" s="46" t="str">
        <f>Table1[[#This Row],[Series]]&amp;Table1[[#This Row],[Competency Name]]</f>
        <v>1071COMPUTER LITERACY</v>
      </c>
      <c r="C1739" s="46" t="str">
        <f>IF(RIGHT(Table1[[#This Row],[Occupational Series]],5)="SECCM","SECCM",IF(OR(RIGHT(Table1[[#This Row],[Occupational Series]],1)="A",RIGHT(Table1[[#This Row],[Occupational Series]],1)="B",RIGHT(Table1[[#This Row],[Occupational Series]],1)="C"),"0301",RIGHT(Table1[[#This Row],[Occupational Series]],4)))</f>
        <v>1071</v>
      </c>
      <c r="D1739" s="50" t="s">
        <v>456</v>
      </c>
      <c r="E1739" s="51" t="s">
        <v>457</v>
      </c>
      <c r="F1739" s="57">
        <f>ROWS($F$2:F1739)</f>
        <v>1738</v>
      </c>
      <c r="G1739" s="57" t="str">
        <f>IF(ISNUMBER(SEARCH('Position Build'!$N$6,Table1[[#This Row],[Series]])),Table1[[#This Row],[Helper1]],"")</f>
        <v/>
      </c>
      <c r="H1739" s="57" t="str">
        <f>IFERROR(SMALL($G$2:$G$4870,ROWS($G$2:G1739)),"")</f>
        <v/>
      </c>
    </row>
    <row r="1740" spans="1:8" ht="39" thickBot="1" x14ac:dyDescent="0.3">
      <c r="A1740" s="50" t="s">
        <v>384</v>
      </c>
      <c r="B1740" s="46" t="str">
        <f>Table1[[#This Row],[Series]]&amp;Table1[[#This Row],[Competency Name]]</f>
        <v>1071WRITTEN COMMUNICATION</v>
      </c>
      <c r="C1740" s="46" t="str">
        <f>IF(RIGHT(Table1[[#This Row],[Occupational Series]],5)="SECCM","SECCM",IF(OR(RIGHT(Table1[[#This Row],[Occupational Series]],1)="A",RIGHT(Table1[[#This Row],[Occupational Series]],1)="B",RIGHT(Table1[[#This Row],[Occupational Series]],1)="C"),"0301",RIGHT(Table1[[#This Row],[Occupational Series]],4)))</f>
        <v>1071</v>
      </c>
      <c r="D1740" s="50" t="s">
        <v>507</v>
      </c>
      <c r="E1740" s="51" t="s">
        <v>508</v>
      </c>
      <c r="F1740" s="57">
        <f>ROWS($F$2:F1740)</f>
        <v>1739</v>
      </c>
      <c r="G1740" s="57" t="str">
        <f>IF(ISNUMBER(SEARCH('Position Build'!$N$6,Table1[[#This Row],[Series]])),Table1[[#This Row],[Helper1]],"")</f>
        <v/>
      </c>
      <c r="H1740" s="57" t="str">
        <f>IFERROR(SMALL($G$2:$G$4870,ROWS($G$2:G1740)),"")</f>
        <v/>
      </c>
    </row>
    <row r="1741" spans="1:8" ht="15.75" customHeight="1" thickBot="1" x14ac:dyDescent="0.3">
      <c r="A1741" s="50" t="s">
        <v>384</v>
      </c>
      <c r="B1741" s="46" t="str">
        <f>Table1[[#This Row],[Series]]&amp;Table1[[#This Row],[Competency Name]]</f>
        <v>1071ORAL COMMUNICATION</v>
      </c>
      <c r="C1741" s="46" t="str">
        <f>IF(RIGHT(Table1[[#This Row],[Occupational Series]],5)="SECCM","SECCM",IF(OR(RIGHT(Table1[[#This Row],[Occupational Series]],1)="A",RIGHT(Table1[[#This Row],[Occupational Series]],1)="B",RIGHT(Table1[[#This Row],[Occupational Series]],1)="C"),"0301",RIGHT(Table1[[#This Row],[Occupational Series]],4)))</f>
        <v>1071</v>
      </c>
      <c r="D1741" s="50" t="s">
        <v>537</v>
      </c>
      <c r="E1741" s="51" t="s">
        <v>538</v>
      </c>
      <c r="F1741" s="57">
        <f>ROWS($F$2:F1741)</f>
        <v>1740</v>
      </c>
      <c r="G1741" s="57" t="str">
        <f>IF(ISNUMBER(SEARCH('Position Build'!$N$6,Table1[[#This Row],[Series]])),Table1[[#This Row],[Helper1]],"")</f>
        <v/>
      </c>
      <c r="H1741" s="57" t="str">
        <f>IFERROR(SMALL($G$2:$G$4870,ROWS($G$2:G1741)),"")</f>
        <v/>
      </c>
    </row>
    <row r="1742" spans="1:8" ht="39" thickBot="1" x14ac:dyDescent="0.3">
      <c r="A1742" s="50" t="s">
        <v>384</v>
      </c>
      <c r="B1742" s="46" t="str">
        <f>Table1[[#This Row],[Series]]&amp;Table1[[#This Row],[Competency Name]]</f>
        <v>1071MANAGING HUMAN RESOURCES</v>
      </c>
      <c r="C1742" s="46" t="str">
        <f>IF(RIGHT(Table1[[#This Row],[Occupational Series]],5)="SECCM","SECCM",IF(OR(RIGHT(Table1[[#This Row],[Occupational Series]],1)="A",RIGHT(Table1[[#This Row],[Occupational Series]],1)="B",RIGHT(Table1[[#This Row],[Occupational Series]],1)="C"),"0301",RIGHT(Table1[[#This Row],[Occupational Series]],4)))</f>
        <v>1071</v>
      </c>
      <c r="D1742" s="50" t="s">
        <v>590</v>
      </c>
      <c r="E1742" s="51" t="s">
        <v>591</v>
      </c>
      <c r="F1742" s="57">
        <f>ROWS($F$2:F1742)</f>
        <v>1741</v>
      </c>
      <c r="G1742" s="57" t="str">
        <f>IF(ISNUMBER(SEARCH('Position Build'!$N$6,Table1[[#This Row],[Series]])),Table1[[#This Row],[Helper1]],"")</f>
        <v/>
      </c>
      <c r="H1742" s="57" t="str">
        <f>IFERROR(SMALL($G$2:$G$4870,ROWS($G$2:G1742)),"")</f>
        <v/>
      </c>
    </row>
    <row r="1743" spans="1:8" ht="15.75" customHeight="1" thickBot="1" x14ac:dyDescent="0.3">
      <c r="A1743" s="50" t="s">
        <v>384</v>
      </c>
      <c r="B1743" s="46" t="str">
        <f>Table1[[#This Row],[Series]]&amp;Table1[[#This Row],[Competency Name]]</f>
        <v>1071PROBLEM SOLVING</v>
      </c>
      <c r="C1743" s="46" t="str">
        <f>IF(RIGHT(Table1[[#This Row],[Occupational Series]],5)="SECCM","SECCM",IF(OR(RIGHT(Table1[[#This Row],[Occupational Series]],1)="A",RIGHT(Table1[[#This Row],[Occupational Series]],1)="B",RIGHT(Table1[[#This Row],[Occupational Series]],1)="C"),"0301",RIGHT(Table1[[#This Row],[Occupational Series]],4)))</f>
        <v>1071</v>
      </c>
      <c r="D1743" s="50" t="s">
        <v>596</v>
      </c>
      <c r="E1743" s="51" t="s">
        <v>597</v>
      </c>
      <c r="F1743" s="57">
        <f>ROWS($F$2:F1743)</f>
        <v>1742</v>
      </c>
      <c r="G1743" s="57" t="str">
        <f>IF(ISNUMBER(SEARCH('Position Build'!$N$6,Table1[[#This Row],[Series]])),Table1[[#This Row],[Helper1]],"")</f>
        <v/>
      </c>
      <c r="H1743" s="57" t="str">
        <f>IFERROR(SMALL($G$2:$G$4870,ROWS($G$2:G1743)),"")</f>
        <v/>
      </c>
    </row>
    <row r="1744" spans="1:8" ht="39" thickBot="1" x14ac:dyDescent="0.3">
      <c r="A1744" s="50" t="s">
        <v>384</v>
      </c>
      <c r="B1744" s="46" t="str">
        <f>Table1[[#This Row],[Series]]&amp;Table1[[#This Row],[Competency Name]]</f>
        <v>1071AUDIO-VISUAL EQUIPMENT OPERATION</v>
      </c>
      <c r="C1744" s="46" t="str">
        <f>IF(RIGHT(Table1[[#This Row],[Occupational Series]],5)="SECCM","SECCM",IF(OR(RIGHT(Table1[[#This Row],[Occupational Series]],1)="A",RIGHT(Table1[[#This Row],[Occupational Series]],1)="B",RIGHT(Table1[[#This Row],[Occupational Series]],1)="C"),"0301",RIGHT(Table1[[#This Row],[Occupational Series]],4)))</f>
        <v>1071</v>
      </c>
      <c r="D1744" s="50" t="s">
        <v>990</v>
      </c>
      <c r="E1744" s="51" t="s">
        <v>991</v>
      </c>
      <c r="F1744" s="57">
        <f>ROWS($F$2:F1744)</f>
        <v>1743</v>
      </c>
      <c r="G1744" s="57" t="str">
        <f>IF(ISNUMBER(SEARCH('Position Build'!$N$6,Table1[[#This Row],[Series]])),Table1[[#This Row],[Helper1]],"")</f>
        <v/>
      </c>
      <c r="H1744" s="57" t="str">
        <f>IFERROR(SMALL($G$2:$G$4870,ROWS($G$2:G1744)),"")</f>
        <v/>
      </c>
    </row>
    <row r="1745" spans="1:8" ht="15.75" customHeight="1" thickBot="1" x14ac:dyDescent="0.3">
      <c r="A1745" s="45" t="s">
        <v>384</v>
      </c>
      <c r="B1745" s="46" t="str">
        <f>Table1[[#This Row],[Series]]&amp;Table1[[#This Row],[Competency Name]]</f>
        <v>1071RESEARCH AND ANALYSIS</v>
      </c>
      <c r="C1745" s="46" t="str">
        <f>IF(RIGHT(Table1[[#This Row],[Occupational Series]],5)="SECCM","SECCM",IF(OR(RIGHT(Table1[[#This Row],[Occupational Series]],1)="A",RIGHT(Table1[[#This Row],[Occupational Series]],1)="B",RIGHT(Table1[[#This Row],[Occupational Series]],1)="C"),"0301",RIGHT(Table1[[#This Row],[Occupational Series]],4)))</f>
        <v>1071</v>
      </c>
      <c r="D1745" s="45" t="s">
        <v>1195</v>
      </c>
      <c r="E1745" s="45" t="s">
        <v>1196</v>
      </c>
      <c r="F1745" s="57">
        <f>ROWS($F$2:F1745)</f>
        <v>1744</v>
      </c>
      <c r="G1745" s="57" t="str">
        <f>IF(ISNUMBER(SEARCH('Position Build'!$N$6,Table1[[#This Row],[Series]])),Table1[[#This Row],[Helper1]],"")</f>
        <v/>
      </c>
      <c r="H1745" s="57" t="str">
        <f>IFERROR(SMALL($G$2:$G$4870,ROWS($G$2:G1745)),"")</f>
        <v/>
      </c>
    </row>
    <row r="1746" spans="1:8" ht="15.75" thickBot="1" x14ac:dyDescent="0.3">
      <c r="A1746" s="45" t="s">
        <v>384</v>
      </c>
      <c r="B1746" s="46" t="str">
        <f>Table1[[#This Row],[Series]]&amp;Table1[[#This Row],[Competency Name]]</f>
        <v>1071AUDIO, VISUAL, AND MULTIMEDIA PRODUCT DEVELOPMENT</v>
      </c>
      <c r="C1746" s="46" t="str">
        <f>IF(RIGHT(Table1[[#This Row],[Occupational Series]],5)="SECCM","SECCM",IF(OR(RIGHT(Table1[[#This Row],[Occupational Series]],1)="A",RIGHT(Table1[[#This Row],[Occupational Series]],1)="B",RIGHT(Table1[[#This Row],[Occupational Series]],1)="C"),"0301",RIGHT(Table1[[#This Row],[Occupational Series]],4)))</f>
        <v>1071</v>
      </c>
      <c r="D1746" s="45" t="s">
        <v>1458</v>
      </c>
      <c r="E1746" s="45" t="s">
        <v>1459</v>
      </c>
      <c r="F1746" s="57">
        <f>ROWS($F$2:F1746)</f>
        <v>1745</v>
      </c>
      <c r="G1746" s="57" t="str">
        <f>IF(ISNUMBER(SEARCH('Position Build'!$N$6,Table1[[#This Row],[Series]])),Table1[[#This Row],[Helper1]],"")</f>
        <v/>
      </c>
      <c r="H1746" s="57" t="str">
        <f>IFERROR(SMALL($G$2:$G$4870,ROWS($G$2:G1746)),"")</f>
        <v/>
      </c>
    </row>
    <row r="1747" spans="1:8" ht="15.75" customHeight="1" thickBot="1" x14ac:dyDescent="0.3">
      <c r="A1747" s="50" t="s">
        <v>458</v>
      </c>
      <c r="B1747" s="46" t="str">
        <f>Table1[[#This Row],[Series]]&amp;Table1[[#This Row],[Competency Name]]</f>
        <v>1082COMPUTER LITERACY</v>
      </c>
      <c r="C1747" s="46" t="str">
        <f>IF(RIGHT(Table1[[#This Row],[Occupational Series]],5)="SECCM","SECCM",IF(OR(RIGHT(Table1[[#This Row],[Occupational Series]],1)="A",RIGHT(Table1[[#This Row],[Occupational Series]],1)="B",RIGHT(Table1[[#This Row],[Occupational Series]],1)="C"),"0301",RIGHT(Table1[[#This Row],[Occupational Series]],4)))</f>
        <v>1082</v>
      </c>
      <c r="D1747" s="50" t="s">
        <v>456</v>
      </c>
      <c r="E1747" s="51" t="s">
        <v>457</v>
      </c>
      <c r="F1747" s="57">
        <f>ROWS($F$2:F1747)</f>
        <v>1746</v>
      </c>
      <c r="G1747" s="57" t="str">
        <f>IF(ISNUMBER(SEARCH('Position Build'!$N$6,Table1[[#This Row],[Series]])),Table1[[#This Row],[Helper1]],"")</f>
        <v/>
      </c>
      <c r="H1747" s="57" t="str">
        <f>IFERROR(SMALL($G$2:$G$4870,ROWS($G$2:G1747)),"")</f>
        <v/>
      </c>
    </row>
    <row r="1748" spans="1:8" ht="15.75" thickBot="1" x14ac:dyDescent="0.3">
      <c r="A1748" s="45" t="s">
        <v>458</v>
      </c>
      <c r="B1748" s="46" t="str">
        <f>Table1[[#This Row],[Series]]&amp;Table1[[#This Row],[Competency Name]]</f>
        <v>1082PARTNERING</v>
      </c>
      <c r="C1748" s="46" t="str">
        <f>IF(RIGHT(Table1[[#This Row],[Occupational Series]],5)="SECCM","SECCM",IF(OR(RIGHT(Table1[[#This Row],[Occupational Series]],1)="A",RIGHT(Table1[[#This Row],[Occupational Series]],1)="B",RIGHT(Table1[[#This Row],[Occupational Series]],1)="C"),"0301",RIGHT(Table1[[#This Row],[Occupational Series]],4)))</f>
        <v>1082</v>
      </c>
      <c r="D1748" s="45" t="s">
        <v>491</v>
      </c>
      <c r="E1748" s="45" t="s">
        <v>492</v>
      </c>
      <c r="F1748" s="57">
        <f>ROWS($F$2:F1748)</f>
        <v>1747</v>
      </c>
      <c r="G1748" s="57" t="str">
        <f>IF(ISNUMBER(SEARCH('Position Build'!$N$6,Table1[[#This Row],[Series]])),Table1[[#This Row],[Helper1]],"")</f>
        <v/>
      </c>
      <c r="H1748" s="57" t="str">
        <f>IFERROR(SMALL($G$2:$G$4870,ROWS($G$2:G1748)),"")</f>
        <v/>
      </c>
    </row>
    <row r="1749" spans="1:8" ht="15.75" customHeight="1" thickBot="1" x14ac:dyDescent="0.3">
      <c r="A1749" s="50" t="s">
        <v>458</v>
      </c>
      <c r="B1749" s="46" t="str">
        <f>Table1[[#This Row],[Series]]&amp;Table1[[#This Row],[Competency Name]]</f>
        <v>1082WRITTEN COMMUNICATION</v>
      </c>
      <c r="C1749" s="46" t="str">
        <f>IF(RIGHT(Table1[[#This Row],[Occupational Series]],5)="SECCM","SECCM",IF(OR(RIGHT(Table1[[#This Row],[Occupational Series]],1)="A",RIGHT(Table1[[#This Row],[Occupational Series]],1)="B",RIGHT(Table1[[#This Row],[Occupational Series]],1)="C"),"0301",RIGHT(Table1[[#This Row],[Occupational Series]],4)))</f>
        <v>1082</v>
      </c>
      <c r="D1749" s="50" t="s">
        <v>507</v>
      </c>
      <c r="E1749" s="51" t="s">
        <v>508</v>
      </c>
      <c r="F1749" s="57">
        <f>ROWS($F$2:F1749)</f>
        <v>1748</v>
      </c>
      <c r="G1749" s="57" t="str">
        <f>IF(ISNUMBER(SEARCH('Position Build'!$N$6,Table1[[#This Row],[Series]])),Table1[[#This Row],[Helper1]],"")</f>
        <v/>
      </c>
      <c r="H1749" s="57" t="str">
        <f>IFERROR(SMALL($G$2:$G$4870,ROWS($G$2:G1749)),"")</f>
        <v/>
      </c>
    </row>
    <row r="1750" spans="1:8" ht="39" thickBot="1" x14ac:dyDescent="0.3">
      <c r="A1750" s="50" t="s">
        <v>458</v>
      </c>
      <c r="B1750" s="46" t="str">
        <f>Table1[[#This Row],[Series]]&amp;Table1[[#This Row],[Competency Name]]</f>
        <v>1082ORAL COMMUNICATION</v>
      </c>
      <c r="C1750" s="46" t="str">
        <f>IF(RIGHT(Table1[[#This Row],[Occupational Series]],5)="SECCM","SECCM",IF(OR(RIGHT(Table1[[#This Row],[Occupational Series]],1)="A",RIGHT(Table1[[#This Row],[Occupational Series]],1)="B",RIGHT(Table1[[#This Row],[Occupational Series]],1)="C"),"0301",RIGHT(Table1[[#This Row],[Occupational Series]],4)))</f>
        <v>1082</v>
      </c>
      <c r="D1750" s="50" t="s">
        <v>537</v>
      </c>
      <c r="E1750" s="51" t="s">
        <v>538</v>
      </c>
      <c r="F1750" s="57">
        <f>ROWS($F$2:F1750)</f>
        <v>1749</v>
      </c>
      <c r="G1750" s="57" t="str">
        <f>IF(ISNUMBER(SEARCH('Position Build'!$N$6,Table1[[#This Row],[Series]])),Table1[[#This Row],[Helper1]],"")</f>
        <v/>
      </c>
      <c r="H1750" s="57" t="str">
        <f>IFERROR(SMALL($G$2:$G$4870,ROWS($G$2:G1750)),"")</f>
        <v/>
      </c>
    </row>
    <row r="1751" spans="1:8" ht="15.75" customHeight="1" thickBot="1" x14ac:dyDescent="0.3">
      <c r="A1751" s="50" t="s">
        <v>458</v>
      </c>
      <c r="B1751" s="46" t="str">
        <f>Table1[[#This Row],[Series]]&amp;Table1[[#This Row],[Competency Name]]</f>
        <v>1082MANAGING HUMAN RESOURCES</v>
      </c>
      <c r="C1751" s="46" t="str">
        <f>IF(RIGHT(Table1[[#This Row],[Occupational Series]],5)="SECCM","SECCM",IF(OR(RIGHT(Table1[[#This Row],[Occupational Series]],1)="A",RIGHT(Table1[[#This Row],[Occupational Series]],1)="B",RIGHT(Table1[[#This Row],[Occupational Series]],1)="C"),"0301",RIGHT(Table1[[#This Row],[Occupational Series]],4)))</f>
        <v>1082</v>
      </c>
      <c r="D1751" s="50" t="s">
        <v>590</v>
      </c>
      <c r="E1751" s="51" t="s">
        <v>591</v>
      </c>
      <c r="F1751" s="57">
        <f>ROWS($F$2:F1751)</f>
        <v>1750</v>
      </c>
      <c r="G1751" s="57" t="str">
        <f>IF(ISNUMBER(SEARCH('Position Build'!$N$6,Table1[[#This Row],[Series]])),Table1[[#This Row],[Helper1]],"")</f>
        <v/>
      </c>
      <c r="H1751" s="57" t="str">
        <f>IFERROR(SMALL($G$2:$G$4870,ROWS($G$2:G1751)),"")</f>
        <v/>
      </c>
    </row>
    <row r="1752" spans="1:8" ht="15.75" thickBot="1" x14ac:dyDescent="0.3">
      <c r="A1752" s="45" t="s">
        <v>458</v>
      </c>
      <c r="B1752" s="46" t="str">
        <f>Table1[[#This Row],[Series]]&amp;Table1[[#This Row],[Competency Name]]</f>
        <v>1082RESEARCH AND ANALYSIS</v>
      </c>
      <c r="C1752" s="46" t="str">
        <f>IF(RIGHT(Table1[[#This Row],[Occupational Series]],5)="SECCM","SECCM",IF(OR(RIGHT(Table1[[#This Row],[Occupational Series]],1)="A",RIGHT(Table1[[#This Row],[Occupational Series]],1)="B",RIGHT(Table1[[#This Row],[Occupational Series]],1)="C"),"0301",RIGHT(Table1[[#This Row],[Occupational Series]],4)))</f>
        <v>1082</v>
      </c>
      <c r="D1752" s="45" t="s">
        <v>1195</v>
      </c>
      <c r="E1752" s="45" t="s">
        <v>1196</v>
      </c>
      <c r="F1752" s="57">
        <f>ROWS($F$2:F1752)</f>
        <v>1751</v>
      </c>
      <c r="G1752" s="57" t="str">
        <f>IF(ISNUMBER(SEARCH('Position Build'!$N$6,Table1[[#This Row],[Series]])),Table1[[#This Row],[Helper1]],"")</f>
        <v/>
      </c>
      <c r="H1752" s="57" t="str">
        <f>IFERROR(SMALL($G$2:$G$4870,ROWS($G$2:G1752)),"")</f>
        <v/>
      </c>
    </row>
    <row r="1753" spans="1:8" ht="15.75" customHeight="1" thickBot="1" x14ac:dyDescent="0.3">
      <c r="A1753" s="45" t="s">
        <v>458</v>
      </c>
      <c r="B1753" s="46" t="str">
        <f>Table1[[#This Row],[Series]]&amp;Table1[[#This Row],[Competency Name]]</f>
        <v>1082AUDIO, VISUAL, AND MULTIMEDIA PRODUCT DEVELOPMENT</v>
      </c>
      <c r="C1753" s="46" t="str">
        <f>IF(RIGHT(Table1[[#This Row],[Occupational Series]],5)="SECCM","SECCM",IF(OR(RIGHT(Table1[[#This Row],[Occupational Series]],1)="A",RIGHT(Table1[[#This Row],[Occupational Series]],1)="B",RIGHT(Table1[[#This Row],[Occupational Series]],1)="C"),"0301",RIGHT(Table1[[#This Row],[Occupational Series]],4)))</f>
        <v>1082</v>
      </c>
      <c r="D1753" s="45" t="s">
        <v>1458</v>
      </c>
      <c r="E1753" s="45" t="s">
        <v>1459</v>
      </c>
      <c r="F1753" s="57">
        <f>ROWS($F$2:F1753)</f>
        <v>1752</v>
      </c>
      <c r="G1753" s="57" t="str">
        <f>IF(ISNUMBER(SEARCH('Position Build'!$N$6,Table1[[#This Row],[Series]])),Table1[[#This Row],[Helper1]],"")</f>
        <v/>
      </c>
      <c r="H1753" s="57" t="str">
        <f>IFERROR(SMALL($G$2:$G$4870,ROWS($G$2:G1753)),"")</f>
        <v/>
      </c>
    </row>
    <row r="1754" spans="1:8" ht="64.5" thickBot="1" x14ac:dyDescent="0.3">
      <c r="A1754" s="50" t="s">
        <v>458</v>
      </c>
      <c r="B1754" s="46" t="str">
        <f>Table1[[#This Row],[Series]]&amp;Table1[[#This Row],[Competency Name]]</f>
        <v>1082EDITING</v>
      </c>
      <c r="C1754" s="46" t="str">
        <f>IF(RIGHT(Table1[[#This Row],[Occupational Series]],5)="SECCM","SECCM",IF(OR(RIGHT(Table1[[#This Row],[Occupational Series]],1)="A",RIGHT(Table1[[#This Row],[Occupational Series]],1)="B",RIGHT(Table1[[#This Row],[Occupational Series]],1)="C"),"0301",RIGHT(Table1[[#This Row],[Occupational Series]],4)))</f>
        <v>1082</v>
      </c>
      <c r="D1754" s="50" t="s">
        <v>1639</v>
      </c>
      <c r="E1754" s="51" t="s">
        <v>1640</v>
      </c>
      <c r="F1754" s="57">
        <f>ROWS($F$2:F1754)</f>
        <v>1753</v>
      </c>
      <c r="G1754" s="57" t="str">
        <f>IF(ISNUMBER(SEARCH('Position Build'!$N$6,Table1[[#This Row],[Series]])),Table1[[#This Row],[Helper1]],"")</f>
        <v/>
      </c>
      <c r="H1754" s="57" t="str">
        <f>IFERROR(SMALL($G$2:$G$4870,ROWS($G$2:G1754)),"")</f>
        <v/>
      </c>
    </row>
    <row r="1755" spans="1:8" ht="15.75" customHeight="1" thickBot="1" x14ac:dyDescent="0.3">
      <c r="A1755" s="50" t="s">
        <v>458</v>
      </c>
      <c r="B1755" s="46" t="str">
        <f>Table1[[#This Row],[Series]]&amp;Table1[[#This Row],[Competency Name]]</f>
        <v>1082PUBLISHING CONCEPTS, PRACTICES, AND STANDARDS</v>
      </c>
      <c r="C1755" s="46" t="str">
        <f>IF(RIGHT(Table1[[#This Row],[Occupational Series]],5)="SECCM","SECCM",IF(OR(RIGHT(Table1[[#This Row],[Occupational Series]],1)="A",RIGHT(Table1[[#This Row],[Occupational Series]],1)="B",RIGHT(Table1[[#This Row],[Occupational Series]],1)="C"),"0301",RIGHT(Table1[[#This Row],[Occupational Series]],4)))</f>
        <v>1082</v>
      </c>
      <c r="D1755" s="50" t="s">
        <v>1677</v>
      </c>
      <c r="E1755" s="51" t="s">
        <v>1678</v>
      </c>
      <c r="F1755" s="57">
        <f>ROWS($F$2:F1755)</f>
        <v>1754</v>
      </c>
      <c r="G1755" s="57" t="str">
        <f>IF(ISNUMBER(SEARCH('Position Build'!$N$6,Table1[[#This Row],[Series]])),Table1[[#This Row],[Helper1]],"")</f>
        <v/>
      </c>
      <c r="H1755" s="57" t="str">
        <f>IFERROR(SMALL($G$2:$G$4870,ROWS($G$2:G1755)),"")</f>
        <v/>
      </c>
    </row>
    <row r="1756" spans="1:8" ht="26.25" thickBot="1" x14ac:dyDescent="0.3">
      <c r="A1756" s="50" t="s">
        <v>363</v>
      </c>
      <c r="B1756" s="46" t="str">
        <f>Table1[[#This Row],[Series]]&amp;Table1[[#This Row],[Competency Name]]</f>
        <v>1083INFORMATION MANAGEMENT</v>
      </c>
      <c r="C1756" s="46" t="str">
        <f>IF(RIGHT(Table1[[#This Row],[Occupational Series]],5)="SECCM","SECCM",IF(OR(RIGHT(Table1[[#This Row],[Occupational Series]],1)="A",RIGHT(Table1[[#This Row],[Occupational Series]],1)="B",RIGHT(Table1[[#This Row],[Occupational Series]],1)="C"),"0301",RIGHT(Table1[[#This Row],[Occupational Series]],4)))</f>
        <v>1083</v>
      </c>
      <c r="D1756" s="50" t="s">
        <v>311</v>
      </c>
      <c r="E1756" s="51" t="s">
        <v>312</v>
      </c>
      <c r="F1756" s="57">
        <f>ROWS($F$2:F1756)</f>
        <v>1755</v>
      </c>
      <c r="G1756" s="57" t="str">
        <f>IF(ISNUMBER(SEARCH('Position Build'!$N$6,Table1[[#This Row],[Series]])),Table1[[#This Row],[Helper1]],"")</f>
        <v/>
      </c>
      <c r="H1756" s="57" t="str">
        <f>IFERROR(SMALL($G$2:$G$4870,ROWS($G$2:G1756)),"")</f>
        <v/>
      </c>
    </row>
    <row r="1757" spans="1:8" ht="15.75" customHeight="1" thickBot="1" x14ac:dyDescent="0.3">
      <c r="A1757" s="45" t="s">
        <v>363</v>
      </c>
      <c r="B1757" s="46" t="str">
        <f>Table1[[#This Row],[Series]]&amp;Table1[[#This Row],[Competency Name]]</f>
        <v>1083PROJECT MANAGEMENT</v>
      </c>
      <c r="C1757" s="46" t="str">
        <f>IF(RIGHT(Table1[[#This Row],[Occupational Series]],5)="SECCM","SECCM",IF(OR(RIGHT(Table1[[#This Row],[Occupational Series]],1)="A",RIGHT(Table1[[#This Row],[Occupational Series]],1)="B",RIGHT(Table1[[#This Row],[Occupational Series]],1)="C"),"0301",RIGHT(Table1[[#This Row],[Occupational Series]],4)))</f>
        <v>1083</v>
      </c>
      <c r="D1757" s="45" t="s">
        <v>381</v>
      </c>
      <c r="E1757" s="45" t="s">
        <v>382</v>
      </c>
      <c r="F1757" s="57">
        <f>ROWS($F$2:F1757)</f>
        <v>1756</v>
      </c>
      <c r="G1757" s="57" t="str">
        <f>IF(ISNUMBER(SEARCH('Position Build'!$N$6,Table1[[#This Row],[Series]])),Table1[[#This Row],[Helper1]],"")</f>
        <v/>
      </c>
      <c r="H1757" s="57" t="str">
        <f>IFERROR(SMALL($G$2:$G$4870,ROWS($G$2:G1757)),"")</f>
        <v/>
      </c>
    </row>
    <row r="1758" spans="1:8" ht="51.75" thickBot="1" x14ac:dyDescent="0.3">
      <c r="A1758" s="50" t="s">
        <v>363</v>
      </c>
      <c r="B1758" s="46" t="str">
        <f>Table1[[#This Row],[Series]]&amp;Table1[[#This Row],[Competency Name]]</f>
        <v>1083FINANCIAL MANAGEMENT</v>
      </c>
      <c r="C1758" s="46" t="str">
        <f>IF(RIGHT(Table1[[#This Row],[Occupational Series]],5)="SECCM","SECCM",IF(OR(RIGHT(Table1[[#This Row],[Occupational Series]],1)="A",RIGHT(Table1[[#This Row],[Occupational Series]],1)="B",RIGHT(Table1[[#This Row],[Occupational Series]],1)="C"),"0301",RIGHT(Table1[[#This Row],[Occupational Series]],4)))</f>
        <v>1083</v>
      </c>
      <c r="D1758" s="50" t="s">
        <v>438</v>
      </c>
      <c r="E1758" s="51" t="s">
        <v>439</v>
      </c>
      <c r="F1758" s="57">
        <f>ROWS($F$2:F1758)</f>
        <v>1757</v>
      </c>
      <c r="G1758" s="57" t="str">
        <f>IF(ISNUMBER(SEARCH('Position Build'!$N$6,Table1[[#This Row],[Series]])),Table1[[#This Row],[Helper1]],"")</f>
        <v/>
      </c>
      <c r="H1758" s="57" t="str">
        <f>IFERROR(SMALL($G$2:$G$4870,ROWS($G$2:G1758)),"")</f>
        <v/>
      </c>
    </row>
    <row r="1759" spans="1:8" ht="15.75" customHeight="1" thickBot="1" x14ac:dyDescent="0.3">
      <c r="A1759" s="50" t="s">
        <v>363</v>
      </c>
      <c r="B1759" s="46" t="str">
        <f>Table1[[#This Row],[Series]]&amp;Table1[[#This Row],[Competency Name]]</f>
        <v>1083COMPUTER LITERACY</v>
      </c>
      <c r="C1759" s="46" t="str">
        <f>IF(RIGHT(Table1[[#This Row],[Occupational Series]],5)="SECCM","SECCM",IF(OR(RIGHT(Table1[[#This Row],[Occupational Series]],1)="A",RIGHT(Table1[[#This Row],[Occupational Series]],1)="B",RIGHT(Table1[[#This Row],[Occupational Series]],1)="C"),"0301",RIGHT(Table1[[#This Row],[Occupational Series]],4)))</f>
        <v>1083</v>
      </c>
      <c r="D1759" s="50" t="s">
        <v>456</v>
      </c>
      <c r="E1759" s="51" t="s">
        <v>457</v>
      </c>
      <c r="F1759" s="57">
        <f>ROWS($F$2:F1759)</f>
        <v>1758</v>
      </c>
      <c r="G1759" s="57" t="str">
        <f>IF(ISNUMBER(SEARCH('Position Build'!$N$6,Table1[[#This Row],[Series]])),Table1[[#This Row],[Helper1]],"")</f>
        <v/>
      </c>
      <c r="H1759" s="57" t="str">
        <f>IFERROR(SMALL($G$2:$G$4870,ROWS($G$2:G1759)),"")</f>
        <v/>
      </c>
    </row>
    <row r="1760" spans="1:8" ht="15.75" thickBot="1" x14ac:dyDescent="0.3">
      <c r="A1760" s="45" t="s">
        <v>363</v>
      </c>
      <c r="B1760" s="46" t="str">
        <f>Table1[[#This Row],[Series]]&amp;Table1[[#This Row],[Competency Name]]</f>
        <v>1083PARTNERING</v>
      </c>
      <c r="C1760" s="46" t="str">
        <f>IF(RIGHT(Table1[[#This Row],[Occupational Series]],5)="SECCM","SECCM",IF(OR(RIGHT(Table1[[#This Row],[Occupational Series]],1)="A",RIGHT(Table1[[#This Row],[Occupational Series]],1)="B",RIGHT(Table1[[#This Row],[Occupational Series]],1)="C"),"0301",RIGHT(Table1[[#This Row],[Occupational Series]],4)))</f>
        <v>1083</v>
      </c>
      <c r="D1760" s="45" t="s">
        <v>491</v>
      </c>
      <c r="E1760" s="45" t="s">
        <v>492</v>
      </c>
      <c r="F1760" s="57">
        <f>ROWS($F$2:F1760)</f>
        <v>1759</v>
      </c>
      <c r="G1760" s="57" t="str">
        <f>IF(ISNUMBER(SEARCH('Position Build'!$N$6,Table1[[#This Row],[Series]])),Table1[[#This Row],[Helper1]],"")</f>
        <v/>
      </c>
      <c r="H1760" s="57" t="str">
        <f>IFERROR(SMALL($G$2:$G$4870,ROWS($G$2:G1760)),"")</f>
        <v/>
      </c>
    </row>
    <row r="1761" spans="1:8" ht="15.75" customHeight="1" thickBot="1" x14ac:dyDescent="0.3">
      <c r="A1761" s="50" t="s">
        <v>363</v>
      </c>
      <c r="B1761" s="46" t="str">
        <f>Table1[[#This Row],[Series]]&amp;Table1[[#This Row],[Competency Name]]</f>
        <v>1083WRITTEN COMMUNICATION</v>
      </c>
      <c r="C1761" s="46" t="str">
        <f>IF(RIGHT(Table1[[#This Row],[Occupational Series]],5)="SECCM","SECCM",IF(OR(RIGHT(Table1[[#This Row],[Occupational Series]],1)="A",RIGHT(Table1[[#This Row],[Occupational Series]],1)="B",RIGHT(Table1[[#This Row],[Occupational Series]],1)="C"),"0301",RIGHT(Table1[[#This Row],[Occupational Series]],4)))</f>
        <v>1083</v>
      </c>
      <c r="D1761" s="50" t="s">
        <v>507</v>
      </c>
      <c r="E1761" s="51" t="s">
        <v>508</v>
      </c>
      <c r="F1761" s="57">
        <f>ROWS($F$2:F1761)</f>
        <v>1760</v>
      </c>
      <c r="G1761" s="57" t="str">
        <f>IF(ISNUMBER(SEARCH('Position Build'!$N$6,Table1[[#This Row],[Series]])),Table1[[#This Row],[Helper1]],"")</f>
        <v/>
      </c>
      <c r="H1761" s="57" t="str">
        <f>IFERROR(SMALL($G$2:$G$4870,ROWS($G$2:G1761)),"")</f>
        <v/>
      </c>
    </row>
    <row r="1762" spans="1:8" ht="39" thickBot="1" x14ac:dyDescent="0.3">
      <c r="A1762" s="50" t="s">
        <v>363</v>
      </c>
      <c r="B1762" s="46" t="str">
        <f>Table1[[#This Row],[Series]]&amp;Table1[[#This Row],[Competency Name]]</f>
        <v>1083ORAL COMMUNICATION</v>
      </c>
      <c r="C1762" s="46" t="str">
        <f>IF(RIGHT(Table1[[#This Row],[Occupational Series]],5)="SECCM","SECCM",IF(OR(RIGHT(Table1[[#This Row],[Occupational Series]],1)="A",RIGHT(Table1[[#This Row],[Occupational Series]],1)="B",RIGHT(Table1[[#This Row],[Occupational Series]],1)="C"),"0301",RIGHT(Table1[[#This Row],[Occupational Series]],4)))</f>
        <v>1083</v>
      </c>
      <c r="D1762" s="50" t="s">
        <v>537</v>
      </c>
      <c r="E1762" s="51" t="s">
        <v>538</v>
      </c>
      <c r="F1762" s="57">
        <f>ROWS($F$2:F1762)</f>
        <v>1761</v>
      </c>
      <c r="G1762" s="57" t="str">
        <f>IF(ISNUMBER(SEARCH('Position Build'!$N$6,Table1[[#This Row],[Series]])),Table1[[#This Row],[Helper1]],"")</f>
        <v/>
      </c>
      <c r="H1762" s="57" t="str">
        <f>IFERROR(SMALL($G$2:$G$4870,ROWS($G$2:G1762)),"")</f>
        <v/>
      </c>
    </row>
    <row r="1763" spans="1:8" ht="15.75" customHeight="1" thickBot="1" x14ac:dyDescent="0.3">
      <c r="A1763" s="50" t="s">
        <v>363</v>
      </c>
      <c r="B1763" s="46" t="str">
        <f>Table1[[#This Row],[Series]]&amp;Table1[[#This Row],[Competency Name]]</f>
        <v>1083DEVELOPING OTHERS</v>
      </c>
      <c r="C1763" s="46" t="str">
        <f>IF(RIGHT(Table1[[#This Row],[Occupational Series]],5)="SECCM","SECCM",IF(OR(RIGHT(Table1[[#This Row],[Occupational Series]],1)="A",RIGHT(Table1[[#This Row],[Occupational Series]],1)="B",RIGHT(Table1[[#This Row],[Occupational Series]],1)="C"),"0301",RIGHT(Table1[[#This Row],[Occupational Series]],4)))</f>
        <v>1083</v>
      </c>
      <c r="D1763" s="50" t="s">
        <v>585</v>
      </c>
      <c r="E1763" s="51" t="s">
        <v>586</v>
      </c>
      <c r="F1763" s="57">
        <f>ROWS($F$2:F1763)</f>
        <v>1762</v>
      </c>
      <c r="G1763" s="57" t="str">
        <f>IF(ISNUMBER(SEARCH('Position Build'!$N$6,Table1[[#This Row],[Series]])),Table1[[#This Row],[Helper1]],"")</f>
        <v/>
      </c>
      <c r="H1763" s="57" t="str">
        <f>IFERROR(SMALL($G$2:$G$4870,ROWS($G$2:G1763)),"")</f>
        <v/>
      </c>
    </row>
    <row r="1764" spans="1:8" ht="39" thickBot="1" x14ac:dyDescent="0.3">
      <c r="A1764" s="50" t="s">
        <v>363</v>
      </c>
      <c r="B1764" s="46" t="str">
        <f>Table1[[#This Row],[Series]]&amp;Table1[[#This Row],[Competency Name]]</f>
        <v>1083MANAGING HUMAN RESOURCES</v>
      </c>
      <c r="C1764" s="46" t="str">
        <f>IF(RIGHT(Table1[[#This Row],[Occupational Series]],5)="SECCM","SECCM",IF(OR(RIGHT(Table1[[#This Row],[Occupational Series]],1)="A",RIGHT(Table1[[#This Row],[Occupational Series]],1)="B",RIGHT(Table1[[#This Row],[Occupational Series]],1)="C"),"0301",RIGHT(Table1[[#This Row],[Occupational Series]],4)))</f>
        <v>1083</v>
      </c>
      <c r="D1764" s="50" t="s">
        <v>590</v>
      </c>
      <c r="E1764" s="51" t="s">
        <v>591</v>
      </c>
      <c r="F1764" s="57">
        <f>ROWS($F$2:F1764)</f>
        <v>1763</v>
      </c>
      <c r="G1764" s="57" t="str">
        <f>IF(ISNUMBER(SEARCH('Position Build'!$N$6,Table1[[#This Row],[Series]])),Table1[[#This Row],[Helper1]],"")</f>
        <v/>
      </c>
      <c r="H1764" s="57" t="str">
        <f>IFERROR(SMALL($G$2:$G$4870,ROWS($G$2:G1764)),"")</f>
        <v/>
      </c>
    </row>
    <row r="1765" spans="1:8" ht="15.75" customHeight="1" thickBot="1" x14ac:dyDescent="0.3">
      <c r="A1765" s="50" t="s">
        <v>363</v>
      </c>
      <c r="B1765" s="46" t="str">
        <f>Table1[[#This Row],[Series]]&amp;Table1[[#This Row],[Competency Name]]</f>
        <v>1083PROBLEM SOLVING</v>
      </c>
      <c r="C1765" s="46" t="str">
        <f>IF(RIGHT(Table1[[#This Row],[Occupational Series]],5)="SECCM","SECCM",IF(OR(RIGHT(Table1[[#This Row],[Occupational Series]],1)="A",RIGHT(Table1[[#This Row],[Occupational Series]],1)="B",RIGHT(Table1[[#This Row],[Occupational Series]],1)="C"),"0301",RIGHT(Table1[[#This Row],[Occupational Series]],4)))</f>
        <v>1083</v>
      </c>
      <c r="D1765" s="50" t="s">
        <v>596</v>
      </c>
      <c r="E1765" s="51" t="s">
        <v>597</v>
      </c>
      <c r="F1765" s="57">
        <f>ROWS($F$2:F1765)</f>
        <v>1764</v>
      </c>
      <c r="G1765" s="57" t="str">
        <f>IF(ISNUMBER(SEARCH('Position Build'!$N$6,Table1[[#This Row],[Series]])),Table1[[#This Row],[Helper1]],"")</f>
        <v/>
      </c>
      <c r="H1765" s="57" t="str">
        <f>IFERROR(SMALL($G$2:$G$4870,ROWS($G$2:G1765)),"")</f>
        <v/>
      </c>
    </row>
    <row r="1766" spans="1:8" ht="15.75" thickBot="1" x14ac:dyDescent="0.3">
      <c r="A1766" s="45" t="s">
        <v>363</v>
      </c>
      <c r="B1766" s="46" t="str">
        <f>Table1[[#This Row],[Series]]&amp;Table1[[#This Row],[Competency Name]]</f>
        <v>1083RULEMAKING AND REGULATION</v>
      </c>
      <c r="C1766" s="46" t="str">
        <f>IF(RIGHT(Table1[[#This Row],[Occupational Series]],5)="SECCM","SECCM",IF(OR(RIGHT(Table1[[#This Row],[Occupational Series]],1)="A",RIGHT(Table1[[#This Row],[Occupational Series]],1)="B",RIGHT(Table1[[#This Row],[Occupational Series]],1)="C"),"0301",RIGHT(Table1[[#This Row],[Occupational Series]],4)))</f>
        <v>1083</v>
      </c>
      <c r="D1766" s="45" t="s">
        <v>958</v>
      </c>
      <c r="E1766" s="45" t="s">
        <v>959</v>
      </c>
      <c r="F1766" s="57">
        <f>ROWS($F$2:F1766)</f>
        <v>1765</v>
      </c>
      <c r="G1766" s="57" t="str">
        <f>IF(ISNUMBER(SEARCH('Position Build'!$N$6,Table1[[#This Row],[Series]])),Table1[[#This Row],[Helper1]],"")</f>
        <v/>
      </c>
      <c r="H1766" s="57" t="str">
        <f>IFERROR(SMALL($G$2:$G$4870,ROWS($G$2:G1766)),"")</f>
        <v/>
      </c>
    </row>
    <row r="1767" spans="1:8" ht="15.75" customHeight="1" thickBot="1" x14ac:dyDescent="0.3">
      <c r="A1767" s="45" t="s">
        <v>363</v>
      </c>
      <c r="B1767" s="46" t="str">
        <f>Table1[[#This Row],[Series]]&amp;Table1[[#This Row],[Competency Name]]</f>
        <v>1083READING AND INTERPRETING REGULATIONS</v>
      </c>
      <c r="C1767" s="46" t="str">
        <f>IF(RIGHT(Table1[[#This Row],[Occupational Series]],5)="SECCM","SECCM",IF(OR(RIGHT(Table1[[#This Row],[Occupational Series]],1)="A",RIGHT(Table1[[#This Row],[Occupational Series]],1)="B",RIGHT(Table1[[#This Row],[Occupational Series]],1)="C"),"0301",RIGHT(Table1[[#This Row],[Occupational Series]],4)))</f>
        <v>1083</v>
      </c>
      <c r="D1767" s="45" t="s">
        <v>1015</v>
      </c>
      <c r="E1767" s="45" t="s">
        <v>1016</v>
      </c>
      <c r="F1767" s="57">
        <f>ROWS($F$2:F1767)</f>
        <v>1766</v>
      </c>
      <c r="G1767" s="57" t="str">
        <f>IF(ISNUMBER(SEARCH('Position Build'!$N$6,Table1[[#This Row],[Series]])),Table1[[#This Row],[Helper1]],"")</f>
        <v/>
      </c>
      <c r="H1767" s="57" t="str">
        <f>IFERROR(SMALL($G$2:$G$4870,ROWS($G$2:G1767)),"")</f>
        <v/>
      </c>
    </row>
    <row r="1768" spans="1:8" ht="39" thickBot="1" x14ac:dyDescent="0.3">
      <c r="A1768" s="50" t="s">
        <v>363</v>
      </c>
      <c r="B1768" s="46" t="str">
        <f>Table1[[#This Row],[Series]]&amp;Table1[[#This Row],[Competency Name]]</f>
        <v>1083ANALYTICAL TECHNIQUES</v>
      </c>
      <c r="C1768" s="46" t="str">
        <f>IF(RIGHT(Table1[[#This Row],[Occupational Series]],5)="SECCM","SECCM",IF(OR(RIGHT(Table1[[#This Row],[Occupational Series]],1)="A",RIGHT(Table1[[#This Row],[Occupational Series]],1)="B",RIGHT(Table1[[#This Row],[Occupational Series]],1)="C"),"0301",RIGHT(Table1[[#This Row],[Occupational Series]],4)))</f>
        <v>1083</v>
      </c>
      <c r="D1768" s="50" t="s">
        <v>1131</v>
      </c>
      <c r="E1768" s="51" t="s">
        <v>1132</v>
      </c>
      <c r="F1768" s="57">
        <f>ROWS($F$2:F1768)</f>
        <v>1767</v>
      </c>
      <c r="G1768" s="57" t="str">
        <f>IF(ISNUMBER(SEARCH('Position Build'!$N$6,Table1[[#This Row],[Series]])),Table1[[#This Row],[Helper1]],"")</f>
        <v/>
      </c>
      <c r="H1768" s="57" t="str">
        <f>IFERROR(SMALL($G$2:$G$4870,ROWS($G$2:G1768)),"")</f>
        <v/>
      </c>
    </row>
    <row r="1769" spans="1:8" ht="15.75" customHeight="1" thickBot="1" x14ac:dyDescent="0.3">
      <c r="A1769" s="45" t="s">
        <v>363</v>
      </c>
      <c r="B1769" s="46" t="str">
        <f>Table1[[#This Row],[Series]]&amp;Table1[[#This Row],[Competency Name]]</f>
        <v>1083RESEARCH AND ANALYSIS</v>
      </c>
      <c r="C1769" s="46" t="str">
        <f>IF(RIGHT(Table1[[#This Row],[Occupational Series]],5)="SECCM","SECCM",IF(OR(RIGHT(Table1[[#This Row],[Occupational Series]],1)="A",RIGHT(Table1[[#This Row],[Occupational Series]],1)="B",RIGHT(Table1[[#This Row],[Occupational Series]],1)="C"),"0301",RIGHT(Table1[[#This Row],[Occupational Series]],4)))</f>
        <v>1083</v>
      </c>
      <c r="D1769" s="45" t="s">
        <v>1195</v>
      </c>
      <c r="E1769" s="45" t="s">
        <v>1196</v>
      </c>
      <c r="F1769" s="57">
        <f>ROWS($F$2:F1769)</f>
        <v>1768</v>
      </c>
      <c r="G1769" s="57" t="str">
        <f>IF(ISNUMBER(SEARCH('Position Build'!$N$6,Table1[[#This Row],[Series]])),Table1[[#This Row],[Helper1]],"")</f>
        <v/>
      </c>
      <c r="H1769" s="57" t="str">
        <f>IFERROR(SMALL($G$2:$G$4870,ROWS($G$2:G1769)),"")</f>
        <v/>
      </c>
    </row>
    <row r="1770" spans="1:8" ht="51.75" thickBot="1" x14ac:dyDescent="0.3">
      <c r="A1770" s="50" t="s">
        <v>363</v>
      </c>
      <c r="B1770" s="46" t="str">
        <f>Table1[[#This Row],[Series]]&amp;Table1[[#This Row],[Competency Name]]</f>
        <v>1083PROCESS IMPROVEMENT</v>
      </c>
      <c r="C1770" s="46" t="str">
        <f>IF(RIGHT(Table1[[#This Row],[Occupational Series]],5)="SECCM","SECCM",IF(OR(RIGHT(Table1[[#This Row],[Occupational Series]],1)="A",RIGHT(Table1[[#This Row],[Occupational Series]],1)="B",RIGHT(Table1[[#This Row],[Occupational Series]],1)="C"),"0301",RIGHT(Table1[[#This Row],[Occupational Series]],4)))</f>
        <v>1083</v>
      </c>
      <c r="D1770" s="50" t="s">
        <v>1199</v>
      </c>
      <c r="E1770" s="51" t="s">
        <v>1200</v>
      </c>
      <c r="F1770" s="57">
        <f>ROWS($F$2:F1770)</f>
        <v>1769</v>
      </c>
      <c r="G1770" s="57" t="str">
        <f>IF(ISNUMBER(SEARCH('Position Build'!$N$6,Table1[[#This Row],[Series]])),Table1[[#This Row],[Helper1]],"")</f>
        <v/>
      </c>
      <c r="H1770" s="57" t="str">
        <f>IFERROR(SMALL($G$2:$G$4870,ROWS($G$2:G1770)),"")</f>
        <v/>
      </c>
    </row>
    <row r="1771" spans="1:8" ht="15.75" customHeight="1" thickBot="1" x14ac:dyDescent="0.3">
      <c r="A1771" s="45" t="s">
        <v>363</v>
      </c>
      <c r="B1771" s="46" t="str">
        <f>Table1[[#This Row],[Series]]&amp;Table1[[#This Row],[Competency Name]]</f>
        <v>1083AUDIO, VISUAL, AND MULTIMEDIA PRODUCT DEVELOPMENT</v>
      </c>
      <c r="C1771" s="46" t="str">
        <f>IF(RIGHT(Table1[[#This Row],[Occupational Series]],5)="SECCM","SECCM",IF(OR(RIGHT(Table1[[#This Row],[Occupational Series]],1)="A",RIGHT(Table1[[#This Row],[Occupational Series]],1)="B",RIGHT(Table1[[#This Row],[Occupational Series]],1)="C"),"0301",RIGHT(Table1[[#This Row],[Occupational Series]],4)))</f>
        <v>1083</v>
      </c>
      <c r="D1771" s="45" t="s">
        <v>1458</v>
      </c>
      <c r="E1771" s="45" t="s">
        <v>1459</v>
      </c>
      <c r="F1771" s="57">
        <f>ROWS($F$2:F1771)</f>
        <v>1770</v>
      </c>
      <c r="G1771" s="57" t="str">
        <f>IF(ISNUMBER(SEARCH('Position Build'!$N$6,Table1[[#This Row],[Series]])),Table1[[#This Row],[Helper1]],"")</f>
        <v/>
      </c>
      <c r="H1771" s="57" t="str">
        <f>IFERROR(SMALL($G$2:$G$4870,ROWS($G$2:G1771)),"")</f>
        <v/>
      </c>
    </row>
    <row r="1772" spans="1:8" ht="64.5" thickBot="1" x14ac:dyDescent="0.3">
      <c r="A1772" s="50" t="s">
        <v>363</v>
      </c>
      <c r="B1772" s="46" t="str">
        <f>Table1[[#This Row],[Series]]&amp;Table1[[#This Row],[Competency Name]]</f>
        <v>1083EDITING</v>
      </c>
      <c r="C1772" s="46" t="str">
        <f>IF(RIGHT(Table1[[#This Row],[Occupational Series]],5)="SECCM","SECCM",IF(OR(RIGHT(Table1[[#This Row],[Occupational Series]],1)="A",RIGHT(Table1[[#This Row],[Occupational Series]],1)="B",RIGHT(Table1[[#This Row],[Occupational Series]],1)="C"),"0301",RIGHT(Table1[[#This Row],[Occupational Series]],4)))</f>
        <v>1083</v>
      </c>
      <c r="D1772" s="50" t="s">
        <v>1639</v>
      </c>
      <c r="E1772" s="51" t="s">
        <v>1640</v>
      </c>
      <c r="F1772" s="57">
        <f>ROWS($F$2:F1772)</f>
        <v>1771</v>
      </c>
      <c r="G1772" s="57" t="str">
        <f>IF(ISNUMBER(SEARCH('Position Build'!$N$6,Table1[[#This Row],[Series]])),Table1[[#This Row],[Helper1]],"")</f>
        <v/>
      </c>
      <c r="H1772" s="57" t="str">
        <f>IFERROR(SMALL($G$2:$G$4870,ROWS($G$2:G1772)),"")</f>
        <v/>
      </c>
    </row>
    <row r="1773" spans="1:8" ht="15.75" customHeight="1" thickBot="1" x14ac:dyDescent="0.3">
      <c r="A1773" s="50" t="s">
        <v>347</v>
      </c>
      <c r="B1773" s="46" t="str">
        <f>Table1[[#This Row],[Series]]&amp;Table1[[#This Row],[Competency Name]]</f>
        <v>1084INFORMATION MANAGEMENT</v>
      </c>
      <c r="C1773" s="46" t="str">
        <f>IF(RIGHT(Table1[[#This Row],[Occupational Series]],5)="SECCM","SECCM",IF(OR(RIGHT(Table1[[#This Row],[Occupational Series]],1)="A",RIGHT(Table1[[#This Row],[Occupational Series]],1)="B",RIGHT(Table1[[#This Row],[Occupational Series]],1)="C"),"0301",RIGHT(Table1[[#This Row],[Occupational Series]],4)))</f>
        <v>1084</v>
      </c>
      <c r="D1773" s="50" t="s">
        <v>311</v>
      </c>
      <c r="E1773" s="51" t="s">
        <v>312</v>
      </c>
      <c r="F1773" s="57">
        <f>ROWS($F$2:F1773)</f>
        <v>1772</v>
      </c>
      <c r="G1773" s="57" t="str">
        <f>IF(ISNUMBER(SEARCH('Position Build'!$N$6,Table1[[#This Row],[Series]])),Table1[[#This Row],[Helper1]],"")</f>
        <v/>
      </c>
      <c r="H1773" s="57" t="str">
        <f>IFERROR(SMALL($G$2:$G$4870,ROWS($G$2:G1773)),"")</f>
        <v/>
      </c>
    </row>
    <row r="1774" spans="1:8" ht="15.75" thickBot="1" x14ac:dyDescent="0.3">
      <c r="A1774" s="45" t="s">
        <v>347</v>
      </c>
      <c r="B1774" s="46" t="str">
        <f>Table1[[#This Row],[Series]]&amp;Table1[[#This Row],[Competency Name]]</f>
        <v>1084PROJECT MANAGEMENT</v>
      </c>
      <c r="C1774" s="46" t="str">
        <f>IF(RIGHT(Table1[[#This Row],[Occupational Series]],5)="SECCM","SECCM",IF(OR(RIGHT(Table1[[#This Row],[Occupational Series]],1)="A",RIGHT(Table1[[#This Row],[Occupational Series]],1)="B",RIGHT(Table1[[#This Row],[Occupational Series]],1)="C"),"0301",RIGHT(Table1[[#This Row],[Occupational Series]],4)))</f>
        <v>1084</v>
      </c>
      <c r="D1774" s="45" t="s">
        <v>381</v>
      </c>
      <c r="E1774" s="45" t="s">
        <v>382</v>
      </c>
      <c r="F1774" s="57">
        <f>ROWS($F$2:F1774)</f>
        <v>1773</v>
      </c>
      <c r="G1774" s="57" t="str">
        <f>IF(ISNUMBER(SEARCH('Position Build'!$N$6,Table1[[#This Row],[Series]])),Table1[[#This Row],[Helper1]],"")</f>
        <v/>
      </c>
      <c r="H1774" s="57" t="str">
        <f>IFERROR(SMALL($G$2:$G$4870,ROWS($G$2:G1774)),"")</f>
        <v/>
      </c>
    </row>
    <row r="1775" spans="1:8" ht="15.75" customHeight="1" thickBot="1" x14ac:dyDescent="0.3">
      <c r="A1775" s="45" t="s">
        <v>347</v>
      </c>
      <c r="B1775" s="46" t="str">
        <f>Table1[[#This Row],[Series]]&amp;Table1[[#This Row],[Competency Name]]</f>
        <v>1084PARTNERING</v>
      </c>
      <c r="C1775" s="46" t="str">
        <f>IF(RIGHT(Table1[[#This Row],[Occupational Series]],5)="SECCM","SECCM",IF(OR(RIGHT(Table1[[#This Row],[Occupational Series]],1)="A",RIGHT(Table1[[#This Row],[Occupational Series]],1)="B",RIGHT(Table1[[#This Row],[Occupational Series]],1)="C"),"0301",RIGHT(Table1[[#This Row],[Occupational Series]],4)))</f>
        <v>1084</v>
      </c>
      <c r="D1775" s="45" t="s">
        <v>491</v>
      </c>
      <c r="E1775" s="45" t="s">
        <v>492</v>
      </c>
      <c r="F1775" s="57">
        <f>ROWS($F$2:F1775)</f>
        <v>1774</v>
      </c>
      <c r="G1775" s="57" t="str">
        <f>IF(ISNUMBER(SEARCH('Position Build'!$N$6,Table1[[#This Row],[Series]])),Table1[[#This Row],[Helper1]],"")</f>
        <v/>
      </c>
      <c r="H1775" s="57" t="str">
        <f>IFERROR(SMALL($G$2:$G$4870,ROWS($G$2:G1775)),"")</f>
        <v/>
      </c>
    </row>
    <row r="1776" spans="1:8" ht="39" thickBot="1" x14ac:dyDescent="0.3">
      <c r="A1776" s="50" t="s">
        <v>347</v>
      </c>
      <c r="B1776" s="46" t="str">
        <f>Table1[[#This Row],[Series]]&amp;Table1[[#This Row],[Competency Name]]</f>
        <v>1084ORAL COMMUNICATION</v>
      </c>
      <c r="C1776" s="46" t="str">
        <f>IF(RIGHT(Table1[[#This Row],[Occupational Series]],5)="SECCM","SECCM",IF(OR(RIGHT(Table1[[#This Row],[Occupational Series]],1)="A",RIGHT(Table1[[#This Row],[Occupational Series]],1)="B",RIGHT(Table1[[#This Row],[Occupational Series]],1)="C"),"0301",RIGHT(Table1[[#This Row],[Occupational Series]],4)))</f>
        <v>1084</v>
      </c>
      <c r="D1776" s="50" t="s">
        <v>537</v>
      </c>
      <c r="E1776" s="51" t="s">
        <v>538</v>
      </c>
      <c r="F1776" s="57">
        <f>ROWS($F$2:F1776)</f>
        <v>1775</v>
      </c>
      <c r="G1776" s="57" t="str">
        <f>IF(ISNUMBER(SEARCH('Position Build'!$N$6,Table1[[#This Row],[Series]])),Table1[[#This Row],[Helper1]],"")</f>
        <v/>
      </c>
      <c r="H1776" s="57" t="str">
        <f>IFERROR(SMALL($G$2:$G$4870,ROWS($G$2:G1776)),"")</f>
        <v/>
      </c>
    </row>
    <row r="1777" spans="1:8" ht="15.75" customHeight="1" thickBot="1" x14ac:dyDescent="0.3">
      <c r="A1777" s="50" t="s">
        <v>347</v>
      </c>
      <c r="B1777" s="46" t="str">
        <f>Table1[[#This Row],[Series]]&amp;Table1[[#This Row],[Competency Name]]</f>
        <v>1084MANAGING HUMAN RESOURCES</v>
      </c>
      <c r="C1777" s="46" t="str">
        <f>IF(RIGHT(Table1[[#This Row],[Occupational Series]],5)="SECCM","SECCM",IF(OR(RIGHT(Table1[[#This Row],[Occupational Series]],1)="A",RIGHT(Table1[[#This Row],[Occupational Series]],1)="B",RIGHT(Table1[[#This Row],[Occupational Series]],1)="C"),"0301",RIGHT(Table1[[#This Row],[Occupational Series]],4)))</f>
        <v>1084</v>
      </c>
      <c r="D1777" s="50" t="s">
        <v>590</v>
      </c>
      <c r="E1777" s="51" t="s">
        <v>591</v>
      </c>
      <c r="F1777" s="57">
        <f>ROWS($F$2:F1777)</f>
        <v>1776</v>
      </c>
      <c r="G1777" s="57" t="str">
        <f>IF(ISNUMBER(SEARCH('Position Build'!$N$6,Table1[[#This Row],[Series]])),Table1[[#This Row],[Helper1]],"")</f>
        <v/>
      </c>
      <c r="H1777" s="57" t="str">
        <f>IFERROR(SMALL($G$2:$G$4870,ROWS($G$2:G1777)),"")</f>
        <v/>
      </c>
    </row>
    <row r="1778" spans="1:8" ht="51.75" thickBot="1" x14ac:dyDescent="0.3">
      <c r="A1778" s="50" t="s">
        <v>347</v>
      </c>
      <c r="B1778" s="46" t="str">
        <f>Table1[[#This Row],[Series]]&amp;Table1[[#This Row],[Competency Name]]</f>
        <v>1084PROBLEM SOLVING</v>
      </c>
      <c r="C1778" s="46" t="str">
        <f>IF(RIGHT(Table1[[#This Row],[Occupational Series]],5)="SECCM","SECCM",IF(OR(RIGHT(Table1[[#This Row],[Occupational Series]],1)="A",RIGHT(Table1[[#This Row],[Occupational Series]],1)="B",RIGHT(Table1[[#This Row],[Occupational Series]],1)="C"),"0301",RIGHT(Table1[[#This Row],[Occupational Series]],4)))</f>
        <v>1084</v>
      </c>
      <c r="D1778" s="50" t="s">
        <v>596</v>
      </c>
      <c r="E1778" s="51" t="s">
        <v>597</v>
      </c>
      <c r="F1778" s="57">
        <f>ROWS($F$2:F1778)</f>
        <v>1777</v>
      </c>
      <c r="G1778" s="57" t="str">
        <f>IF(ISNUMBER(SEARCH('Position Build'!$N$6,Table1[[#This Row],[Series]])),Table1[[#This Row],[Helper1]],"")</f>
        <v/>
      </c>
      <c r="H1778" s="57" t="str">
        <f>IFERROR(SMALL($G$2:$G$4870,ROWS($G$2:G1778)),"")</f>
        <v/>
      </c>
    </row>
    <row r="1779" spans="1:8" ht="15.75" thickBot="1" x14ac:dyDescent="0.3">
      <c r="A1779" s="45" t="s">
        <v>347</v>
      </c>
      <c r="B1779" s="46" t="str">
        <f>Table1[[#This Row],[Series]]&amp;Table1[[#This Row],[Competency Name]]</f>
        <v>1084VISUAL INFORMATION EQUIPMENT AND SUPPLIES MANAGEMENT</v>
      </c>
      <c r="C1779" s="46" t="str">
        <f>IF(RIGHT(Table1[[#This Row],[Occupational Series]],5)="SECCM","SECCM",IF(OR(RIGHT(Table1[[#This Row],[Occupational Series]],1)="A",RIGHT(Table1[[#This Row],[Occupational Series]],1)="B",RIGHT(Table1[[#This Row],[Occupational Series]],1)="C"),"0301",RIGHT(Table1[[#This Row],[Occupational Series]],4)))</f>
        <v>1084</v>
      </c>
      <c r="D1779" s="45" t="s">
        <v>1610</v>
      </c>
      <c r="E1779" s="45" t="s">
        <v>1611</v>
      </c>
      <c r="F1779" s="57">
        <f>ROWS($F$2:F1779)</f>
        <v>1778</v>
      </c>
      <c r="G1779" s="57" t="str">
        <f>IF(ISNUMBER(SEARCH('Position Build'!$N$6,Table1[[#This Row],[Series]])),Table1[[#This Row],[Helper1]],"")</f>
        <v/>
      </c>
      <c r="H1779" s="57" t="str">
        <f>IFERROR(SMALL($G$2:$G$4870,ROWS($G$2:G1779)),"")</f>
        <v/>
      </c>
    </row>
    <row r="1780" spans="1:8" ht="15.75" thickBot="1" x14ac:dyDescent="0.3">
      <c r="A1780" s="45" t="s">
        <v>347</v>
      </c>
      <c r="B1780" s="46" t="str">
        <f>Table1[[#This Row],[Series]]&amp;Table1[[#This Row],[Competency Name]]</f>
        <v>1084STILL PHOTOGRAPHY PRODUCTION</v>
      </c>
      <c r="C1780" s="46" t="str">
        <f>IF(RIGHT(Table1[[#This Row],[Occupational Series]],5)="SECCM","SECCM",IF(OR(RIGHT(Table1[[#This Row],[Occupational Series]],1)="A",RIGHT(Table1[[#This Row],[Occupational Series]],1)="B",RIGHT(Table1[[#This Row],[Occupational Series]],1)="C"),"0301",RIGHT(Table1[[#This Row],[Occupational Series]],4)))</f>
        <v>1084</v>
      </c>
      <c r="D1780" s="45" t="s">
        <v>1612</v>
      </c>
      <c r="E1780" s="45" t="s">
        <v>1613</v>
      </c>
      <c r="F1780" s="57">
        <f>ROWS($F$2:F1780)</f>
        <v>1779</v>
      </c>
      <c r="G1780" s="57" t="str">
        <f>IF(ISNUMBER(SEARCH('Position Build'!$N$6,Table1[[#This Row],[Series]])),Table1[[#This Row],[Helper1]],"")</f>
        <v/>
      </c>
      <c r="H1780" s="57" t="str">
        <f>IFERROR(SMALL($G$2:$G$4870,ROWS($G$2:G1780)),"")</f>
        <v/>
      </c>
    </row>
    <row r="1781" spans="1:8" ht="15.75" customHeight="1" thickBot="1" x14ac:dyDescent="0.3">
      <c r="A1781" s="45" t="s">
        <v>347</v>
      </c>
      <c r="B1781" s="46" t="str">
        <f>Table1[[#This Row],[Series]]&amp;Table1[[#This Row],[Competency Name]]</f>
        <v>1084VISUAL INFORMATION CONSULTATION</v>
      </c>
      <c r="C1781" s="46" t="str">
        <f>IF(RIGHT(Table1[[#This Row],[Occupational Series]],5)="SECCM","SECCM",IF(OR(RIGHT(Table1[[#This Row],[Occupational Series]],1)="A",RIGHT(Table1[[#This Row],[Occupational Series]],1)="B",RIGHT(Table1[[#This Row],[Occupational Series]],1)="C"),"0301",RIGHT(Table1[[#This Row],[Occupational Series]],4)))</f>
        <v>1084</v>
      </c>
      <c r="D1781" s="45" t="s">
        <v>1641</v>
      </c>
      <c r="E1781" s="45" t="s">
        <v>1642</v>
      </c>
      <c r="F1781" s="57">
        <f>ROWS($F$2:F1781)</f>
        <v>1780</v>
      </c>
      <c r="G1781" s="57" t="str">
        <f>IF(ISNUMBER(SEARCH('Position Build'!$N$6,Table1[[#This Row],[Series]])),Table1[[#This Row],[Helper1]],"")</f>
        <v/>
      </c>
      <c r="H1781" s="57" t="str">
        <f>IFERROR(SMALL($G$2:$G$4870,ROWS($G$2:G1781)),"")</f>
        <v/>
      </c>
    </row>
    <row r="1782" spans="1:8" ht="15.75" thickBot="1" x14ac:dyDescent="0.3">
      <c r="A1782" s="53" t="s">
        <v>347</v>
      </c>
      <c r="B1782" s="46" t="str">
        <f>Table1[[#This Row],[Series]]&amp;Table1[[#This Row],[Competency Name]]</f>
        <v>1084STATIC ARTWORK DEVELOPMENT</v>
      </c>
      <c r="C1782" s="46" t="str">
        <f>IF(RIGHT(Table1[[#This Row],[Occupational Series]],5)="SECCM","SECCM",IF(OR(RIGHT(Table1[[#This Row],[Occupational Series]],1)="A",RIGHT(Table1[[#This Row],[Occupational Series]],1)="B",RIGHT(Table1[[#This Row],[Occupational Series]],1)="C"),"0301",RIGHT(Table1[[#This Row],[Occupational Series]],4)))</f>
        <v>1084</v>
      </c>
      <c r="D1782" s="53" t="s">
        <v>1643</v>
      </c>
      <c r="E1782" s="53" t="s">
        <v>1644</v>
      </c>
      <c r="F1782" s="57">
        <f>ROWS($F$2:F1782)</f>
        <v>1781</v>
      </c>
      <c r="G1782" s="57" t="str">
        <f>IF(ISNUMBER(SEARCH('Position Build'!$N$6,Table1[[#This Row],[Series]])),Table1[[#This Row],[Helper1]],"")</f>
        <v/>
      </c>
      <c r="H1782" s="57" t="str">
        <f>IFERROR(SMALL($G$2:$G$4870,ROWS($G$2:G1782)),"")</f>
        <v/>
      </c>
    </row>
    <row r="1783" spans="1:8" ht="15.75" thickBot="1" x14ac:dyDescent="0.3">
      <c r="A1783" s="45" t="s">
        <v>347</v>
      </c>
      <c r="B1783" s="46" t="str">
        <f>Table1[[#This Row],[Series]]&amp;Table1[[#This Row],[Competency Name]]</f>
        <v>1084PRINT PRODUCT DEVELOPMENT</v>
      </c>
      <c r="C1783" s="46" t="str">
        <f>IF(RIGHT(Table1[[#This Row],[Occupational Series]],5)="SECCM","SECCM",IF(OR(RIGHT(Table1[[#This Row],[Occupational Series]],1)="A",RIGHT(Table1[[#This Row],[Occupational Series]],1)="B",RIGHT(Table1[[#This Row],[Occupational Series]],1)="C"),"0301",RIGHT(Table1[[#This Row],[Occupational Series]],4)))</f>
        <v>1084</v>
      </c>
      <c r="D1783" s="45" t="s">
        <v>1645</v>
      </c>
      <c r="E1783" s="45" t="s">
        <v>1646</v>
      </c>
      <c r="F1783" s="57">
        <f>ROWS($F$2:F1783)</f>
        <v>1782</v>
      </c>
      <c r="G1783" s="57" t="str">
        <f>IF(ISNUMBER(SEARCH('Position Build'!$N$6,Table1[[#This Row],[Series]])),Table1[[#This Row],[Helper1]],"")</f>
        <v/>
      </c>
      <c r="H1783" s="57" t="str">
        <f>IFERROR(SMALL($G$2:$G$4870,ROWS($G$2:G1783)),"")</f>
        <v/>
      </c>
    </row>
    <row r="1784" spans="1:8" ht="15.75" customHeight="1" thickBot="1" x14ac:dyDescent="0.3">
      <c r="A1784" s="45" t="s">
        <v>347</v>
      </c>
      <c r="B1784" s="46" t="str">
        <f>Table1[[#This Row],[Series]]&amp;Table1[[#This Row],[Competency Name]]</f>
        <v>1084NON-INTERACTIVE VISUAL PRODUCT CREATION</v>
      </c>
      <c r="C1784" s="46" t="str">
        <f>IF(RIGHT(Table1[[#This Row],[Occupational Series]],5)="SECCM","SECCM",IF(OR(RIGHT(Table1[[#This Row],[Occupational Series]],1)="A",RIGHT(Table1[[#This Row],[Occupational Series]],1)="B",RIGHT(Table1[[#This Row],[Occupational Series]],1)="C"),"0301",RIGHT(Table1[[#This Row],[Occupational Series]],4)))</f>
        <v>1084</v>
      </c>
      <c r="D1784" s="45" t="s">
        <v>1647</v>
      </c>
      <c r="E1784" s="45" t="s">
        <v>1648</v>
      </c>
      <c r="F1784" s="57">
        <f>ROWS($F$2:F1784)</f>
        <v>1783</v>
      </c>
      <c r="G1784" s="57" t="str">
        <f>IF(ISNUMBER(SEARCH('Position Build'!$N$6,Table1[[#This Row],[Series]])),Table1[[#This Row],[Helper1]],"")</f>
        <v/>
      </c>
      <c r="H1784" s="57" t="str">
        <f>IFERROR(SMALL($G$2:$G$4870,ROWS($G$2:G1784)),"")</f>
        <v/>
      </c>
    </row>
    <row r="1785" spans="1:8" ht="26.25" thickBot="1" x14ac:dyDescent="0.3">
      <c r="A1785" s="52" t="s">
        <v>347</v>
      </c>
      <c r="B1785" s="46" t="str">
        <f>Table1[[#This Row],[Series]]&amp;Table1[[#This Row],[Competency Name]]</f>
        <v>1084MOTION GRAPHICS DEVELOPMENT</v>
      </c>
      <c r="C1785" s="46" t="str">
        <f>IF(RIGHT(Table1[[#This Row],[Occupational Series]],5)="SECCM","SECCM",IF(OR(RIGHT(Table1[[#This Row],[Occupational Series]],1)="A",RIGHT(Table1[[#This Row],[Occupational Series]],1)="B",RIGHT(Table1[[#This Row],[Occupational Series]],1)="C"),"0301",RIGHT(Table1[[#This Row],[Occupational Series]],4)))</f>
        <v>1084</v>
      </c>
      <c r="D1785" s="52" t="s">
        <v>1649</v>
      </c>
      <c r="E1785" s="54" t="s">
        <v>1650</v>
      </c>
      <c r="F1785" s="57">
        <f>ROWS($F$2:F1785)</f>
        <v>1784</v>
      </c>
      <c r="G1785" s="57" t="str">
        <f>IF(ISNUMBER(SEARCH('Position Build'!$N$6,Table1[[#This Row],[Series]])),Table1[[#This Row],[Helper1]],"")</f>
        <v/>
      </c>
      <c r="H1785" s="57" t="str">
        <f>IFERROR(SMALL($G$2:$G$4870,ROWS($G$2:G1785)),"")</f>
        <v/>
      </c>
    </row>
    <row r="1786" spans="1:8" ht="26.25" thickBot="1" x14ac:dyDescent="0.3">
      <c r="A1786" s="50" t="s">
        <v>347</v>
      </c>
      <c r="B1786" s="46" t="str">
        <f>Table1[[#This Row],[Series]]&amp;Table1[[#This Row],[Competency Name]]</f>
        <v>1084INTERACTIVE VISUAL PRODUCT CREATION</v>
      </c>
      <c r="C1786" s="46" t="str">
        <f>IF(RIGHT(Table1[[#This Row],[Occupational Series]],5)="SECCM","SECCM",IF(OR(RIGHT(Table1[[#This Row],[Occupational Series]],1)="A",RIGHT(Table1[[#This Row],[Occupational Series]],1)="B",RIGHT(Table1[[#This Row],[Occupational Series]],1)="C"),"0301",RIGHT(Table1[[#This Row],[Occupational Series]],4)))</f>
        <v>1084</v>
      </c>
      <c r="D1786" s="50" t="s">
        <v>1651</v>
      </c>
      <c r="E1786" s="51" t="s">
        <v>1652</v>
      </c>
      <c r="F1786" s="57">
        <f>ROWS($F$2:F1786)</f>
        <v>1785</v>
      </c>
      <c r="G1786" s="57" t="str">
        <f>IF(ISNUMBER(SEARCH('Position Build'!$N$6,Table1[[#This Row],[Series]])),Table1[[#This Row],[Helper1]],"")</f>
        <v/>
      </c>
      <c r="H1786" s="57" t="str">
        <f>IFERROR(SMALL($G$2:$G$4870,ROWS($G$2:G1786)),"")</f>
        <v/>
      </c>
    </row>
    <row r="1787" spans="1:8" ht="15.75" customHeight="1" thickBot="1" x14ac:dyDescent="0.3">
      <c r="A1787" s="50" t="s">
        <v>355</v>
      </c>
      <c r="B1787" s="46" t="str">
        <f>Table1[[#This Row],[Series]]&amp;Table1[[#This Row],[Competency Name]]</f>
        <v>1087INFORMATION MANAGEMENT</v>
      </c>
      <c r="C1787" s="46" t="str">
        <f>IF(RIGHT(Table1[[#This Row],[Occupational Series]],5)="SECCM","SECCM",IF(OR(RIGHT(Table1[[#This Row],[Occupational Series]],1)="A",RIGHT(Table1[[#This Row],[Occupational Series]],1)="B",RIGHT(Table1[[#This Row],[Occupational Series]],1)="C"),"0301",RIGHT(Table1[[#This Row],[Occupational Series]],4)))</f>
        <v>1087</v>
      </c>
      <c r="D1787" s="50" t="s">
        <v>311</v>
      </c>
      <c r="E1787" s="51" t="s">
        <v>312</v>
      </c>
      <c r="F1787" s="57">
        <f>ROWS($F$2:F1787)</f>
        <v>1786</v>
      </c>
      <c r="G1787" s="57" t="str">
        <f>IF(ISNUMBER(SEARCH('Position Build'!$N$6,Table1[[#This Row],[Series]])),Table1[[#This Row],[Helper1]],"")</f>
        <v/>
      </c>
      <c r="H1787" s="57" t="str">
        <f>IFERROR(SMALL($G$2:$G$4870,ROWS($G$2:G1787)),"")</f>
        <v/>
      </c>
    </row>
    <row r="1788" spans="1:8" ht="15.75" thickBot="1" x14ac:dyDescent="0.3">
      <c r="A1788" s="53" t="s">
        <v>355</v>
      </c>
      <c r="B1788" s="46" t="str">
        <f>Table1[[#This Row],[Series]]&amp;Table1[[#This Row],[Competency Name]]</f>
        <v>1087CUSTOMER SERVICE</v>
      </c>
      <c r="C1788" s="46" t="str">
        <f>IF(RIGHT(Table1[[#This Row],[Occupational Series]],5)="SECCM","SECCM",IF(OR(RIGHT(Table1[[#This Row],[Occupational Series]],1)="A",RIGHT(Table1[[#This Row],[Occupational Series]],1)="B",RIGHT(Table1[[#This Row],[Occupational Series]],1)="C"),"0301",RIGHT(Table1[[#This Row],[Occupational Series]],4)))</f>
        <v>1087</v>
      </c>
      <c r="D1788" s="53" t="s">
        <v>418</v>
      </c>
      <c r="E1788" s="53" t="s">
        <v>419</v>
      </c>
      <c r="F1788" s="57">
        <f>ROWS($F$2:F1788)</f>
        <v>1787</v>
      </c>
      <c r="G1788" s="57" t="str">
        <f>IF(ISNUMBER(SEARCH('Position Build'!$N$6,Table1[[#This Row],[Series]])),Table1[[#This Row],[Helper1]],"")</f>
        <v/>
      </c>
      <c r="H1788" s="57" t="str">
        <f>IFERROR(SMALL($G$2:$G$4870,ROWS($G$2:G1788)),"")</f>
        <v/>
      </c>
    </row>
    <row r="1789" spans="1:8" ht="26.25" thickBot="1" x14ac:dyDescent="0.3">
      <c r="A1789" s="50" t="s">
        <v>355</v>
      </c>
      <c r="B1789" s="46" t="str">
        <f>Table1[[#This Row],[Series]]&amp;Table1[[#This Row],[Competency Name]]</f>
        <v>1087COMPUTER LITERACY</v>
      </c>
      <c r="C1789" s="46" t="str">
        <f>IF(RIGHT(Table1[[#This Row],[Occupational Series]],5)="SECCM","SECCM",IF(OR(RIGHT(Table1[[#This Row],[Occupational Series]],1)="A",RIGHT(Table1[[#This Row],[Occupational Series]],1)="B",RIGHT(Table1[[#This Row],[Occupational Series]],1)="C"),"0301",RIGHT(Table1[[#This Row],[Occupational Series]],4)))</f>
        <v>1087</v>
      </c>
      <c r="D1789" s="50" t="s">
        <v>456</v>
      </c>
      <c r="E1789" s="51" t="s">
        <v>457</v>
      </c>
      <c r="F1789" s="57">
        <f>ROWS($F$2:F1789)</f>
        <v>1788</v>
      </c>
      <c r="G1789" s="57" t="str">
        <f>IF(ISNUMBER(SEARCH('Position Build'!$N$6,Table1[[#This Row],[Series]])),Table1[[#This Row],[Helper1]],"")</f>
        <v/>
      </c>
      <c r="H1789" s="57" t="str">
        <f>IFERROR(SMALL($G$2:$G$4870,ROWS($G$2:G1789)),"")</f>
        <v/>
      </c>
    </row>
    <row r="1790" spans="1:8" ht="15.75" customHeight="1" thickBot="1" x14ac:dyDescent="0.3">
      <c r="A1790" s="50" t="s">
        <v>355</v>
      </c>
      <c r="B1790" s="46" t="str">
        <f>Table1[[#This Row],[Series]]&amp;Table1[[#This Row],[Competency Name]]</f>
        <v>1087WRITTEN COMMUNICATION</v>
      </c>
      <c r="C1790" s="46" t="str">
        <f>IF(RIGHT(Table1[[#This Row],[Occupational Series]],5)="SECCM","SECCM",IF(OR(RIGHT(Table1[[#This Row],[Occupational Series]],1)="A",RIGHT(Table1[[#This Row],[Occupational Series]],1)="B",RIGHT(Table1[[#This Row],[Occupational Series]],1)="C"),"0301",RIGHT(Table1[[#This Row],[Occupational Series]],4)))</f>
        <v>1087</v>
      </c>
      <c r="D1790" s="50" t="s">
        <v>507</v>
      </c>
      <c r="E1790" s="51" t="s">
        <v>508</v>
      </c>
      <c r="F1790" s="57">
        <f>ROWS($F$2:F1790)</f>
        <v>1789</v>
      </c>
      <c r="G1790" s="57" t="str">
        <f>IF(ISNUMBER(SEARCH('Position Build'!$N$6,Table1[[#This Row],[Series]])),Table1[[#This Row],[Helper1]],"")</f>
        <v/>
      </c>
      <c r="H1790" s="57" t="str">
        <f>IFERROR(SMALL($G$2:$G$4870,ROWS($G$2:G1790)),"")</f>
        <v/>
      </c>
    </row>
    <row r="1791" spans="1:8" ht="39" thickBot="1" x14ac:dyDescent="0.3">
      <c r="A1791" s="52" t="s">
        <v>355</v>
      </c>
      <c r="B1791" s="46" t="str">
        <f>Table1[[#This Row],[Series]]&amp;Table1[[#This Row],[Competency Name]]</f>
        <v>1087ORAL COMMUNICATION</v>
      </c>
      <c r="C1791" s="46" t="str">
        <f>IF(RIGHT(Table1[[#This Row],[Occupational Series]],5)="SECCM","SECCM",IF(OR(RIGHT(Table1[[#This Row],[Occupational Series]],1)="A",RIGHT(Table1[[#This Row],[Occupational Series]],1)="B",RIGHT(Table1[[#This Row],[Occupational Series]],1)="C"),"0301",RIGHT(Table1[[#This Row],[Occupational Series]],4)))</f>
        <v>1087</v>
      </c>
      <c r="D1791" s="52" t="s">
        <v>537</v>
      </c>
      <c r="E1791" s="54" t="s">
        <v>538</v>
      </c>
      <c r="F1791" s="57">
        <f>ROWS($F$2:F1791)</f>
        <v>1790</v>
      </c>
      <c r="G1791" s="57" t="str">
        <f>IF(ISNUMBER(SEARCH('Position Build'!$N$6,Table1[[#This Row],[Series]])),Table1[[#This Row],[Helper1]],"")</f>
        <v/>
      </c>
      <c r="H1791" s="57" t="str">
        <f>IFERROR(SMALL($G$2:$G$4870,ROWS($G$2:G1791)),"")</f>
        <v/>
      </c>
    </row>
    <row r="1792" spans="1:8" ht="39" thickBot="1" x14ac:dyDescent="0.3">
      <c r="A1792" s="50" t="s">
        <v>355</v>
      </c>
      <c r="B1792" s="46" t="str">
        <f>Table1[[#This Row],[Series]]&amp;Table1[[#This Row],[Competency Name]]</f>
        <v>1087MANAGING HUMAN RESOURCES</v>
      </c>
      <c r="C1792" s="46" t="str">
        <f>IF(RIGHT(Table1[[#This Row],[Occupational Series]],5)="SECCM","SECCM",IF(OR(RIGHT(Table1[[#This Row],[Occupational Series]],1)="A",RIGHT(Table1[[#This Row],[Occupational Series]],1)="B",RIGHT(Table1[[#This Row],[Occupational Series]],1)="C"),"0301",RIGHT(Table1[[#This Row],[Occupational Series]],4)))</f>
        <v>1087</v>
      </c>
      <c r="D1792" s="50" t="s">
        <v>590</v>
      </c>
      <c r="E1792" s="51" t="s">
        <v>591</v>
      </c>
      <c r="F1792" s="57">
        <f>ROWS($F$2:F1792)</f>
        <v>1791</v>
      </c>
      <c r="G1792" s="57" t="str">
        <f>IF(ISNUMBER(SEARCH('Position Build'!$N$6,Table1[[#This Row],[Series]])),Table1[[#This Row],[Helper1]],"")</f>
        <v/>
      </c>
      <c r="H1792" s="57" t="str">
        <f>IFERROR(SMALL($G$2:$G$4870,ROWS($G$2:G1792)),"")</f>
        <v/>
      </c>
    </row>
    <row r="1793" spans="1:8" ht="15.75" customHeight="1" thickBot="1" x14ac:dyDescent="0.3">
      <c r="A1793" s="45" t="s">
        <v>355</v>
      </c>
      <c r="B1793" s="46" t="str">
        <f>Table1[[#This Row],[Series]]&amp;Table1[[#This Row],[Competency Name]]</f>
        <v>1087RESEARCH AND ANALYSIS</v>
      </c>
      <c r="C1793" s="46" t="str">
        <f>IF(RIGHT(Table1[[#This Row],[Occupational Series]],5)="SECCM","SECCM",IF(OR(RIGHT(Table1[[#This Row],[Occupational Series]],1)="A",RIGHT(Table1[[#This Row],[Occupational Series]],1)="B",RIGHT(Table1[[#This Row],[Occupational Series]],1)="C"),"0301",RIGHT(Table1[[#This Row],[Occupational Series]],4)))</f>
        <v>1087</v>
      </c>
      <c r="D1793" s="45" t="s">
        <v>1195</v>
      </c>
      <c r="E1793" s="45" t="s">
        <v>1196</v>
      </c>
      <c r="F1793" s="57">
        <f>ROWS($F$2:F1793)</f>
        <v>1792</v>
      </c>
      <c r="G1793" s="57" t="str">
        <f>IF(ISNUMBER(SEARCH('Position Build'!$N$6,Table1[[#This Row],[Series]])),Table1[[#This Row],[Helper1]],"")</f>
        <v/>
      </c>
      <c r="H1793" s="57" t="str">
        <f>IFERROR(SMALL($G$2:$G$4870,ROWS($G$2:G1793)),"")</f>
        <v/>
      </c>
    </row>
    <row r="1794" spans="1:8" ht="15.75" thickBot="1" x14ac:dyDescent="0.3">
      <c r="A1794" s="53" t="s">
        <v>355</v>
      </c>
      <c r="B1794" s="46" t="str">
        <f>Table1[[#This Row],[Series]]&amp;Table1[[#This Row],[Competency Name]]</f>
        <v>1087COMMUNICATIONS AND MEDIA</v>
      </c>
      <c r="C1794" s="46" t="str">
        <f>IF(RIGHT(Table1[[#This Row],[Occupational Series]],5)="SECCM","SECCM",IF(OR(RIGHT(Table1[[#This Row],[Occupational Series]],1)="A",RIGHT(Table1[[#This Row],[Occupational Series]],1)="B",RIGHT(Table1[[#This Row],[Occupational Series]],1)="C"),"0301",RIGHT(Table1[[#This Row],[Occupational Series]],4)))</f>
        <v>1087</v>
      </c>
      <c r="D1794" s="53" t="s">
        <v>1501</v>
      </c>
      <c r="E1794" s="53" t="s">
        <v>1502</v>
      </c>
      <c r="F1794" s="57">
        <f>ROWS($F$2:F1794)</f>
        <v>1793</v>
      </c>
      <c r="G1794" s="57" t="str">
        <f>IF(ISNUMBER(SEARCH('Position Build'!$N$6,Table1[[#This Row],[Series]])),Table1[[#This Row],[Helper1]],"")</f>
        <v/>
      </c>
      <c r="H1794" s="57" t="str">
        <f>IFERROR(SMALL($G$2:$G$4870,ROWS($G$2:G1794)),"")</f>
        <v/>
      </c>
    </row>
    <row r="1795" spans="1:8" ht="51.75" thickBot="1" x14ac:dyDescent="0.3">
      <c r="A1795" s="50" t="s">
        <v>444</v>
      </c>
      <c r="B1795" s="46" t="str">
        <f>Table1[[#This Row],[Series]]&amp;Table1[[#This Row],[Competency Name]]</f>
        <v>1101FINANCIAL MANAGEMENT</v>
      </c>
      <c r="C1795" s="46" t="str">
        <f>IF(RIGHT(Table1[[#This Row],[Occupational Series]],5)="SECCM","SECCM",IF(OR(RIGHT(Table1[[#This Row],[Occupational Series]],1)="A",RIGHT(Table1[[#This Row],[Occupational Series]],1)="B",RIGHT(Table1[[#This Row],[Occupational Series]],1)="C"),"0301",RIGHT(Table1[[#This Row],[Occupational Series]],4)))</f>
        <v>1101</v>
      </c>
      <c r="D1795" s="50" t="s">
        <v>438</v>
      </c>
      <c r="E1795" s="51" t="s">
        <v>439</v>
      </c>
      <c r="F1795" s="57">
        <f>ROWS($F$2:F1795)</f>
        <v>1794</v>
      </c>
      <c r="G1795" s="57" t="str">
        <f>IF(ISNUMBER(SEARCH('Position Build'!$N$6,Table1[[#This Row],[Series]])),Table1[[#This Row],[Helper1]],"")</f>
        <v/>
      </c>
      <c r="H1795" s="57" t="str">
        <f>IFERROR(SMALL($G$2:$G$4870,ROWS($G$2:G1795)),"")</f>
        <v/>
      </c>
    </row>
    <row r="1796" spans="1:8" ht="26.25" thickBot="1" x14ac:dyDescent="0.3">
      <c r="A1796" s="50" t="s">
        <v>444</v>
      </c>
      <c r="B1796" s="46" t="str">
        <f>Table1[[#This Row],[Series]]&amp;Table1[[#This Row],[Competency Name]]</f>
        <v>1101COMPUTER LITERACY</v>
      </c>
      <c r="C1796" s="46" t="str">
        <f>IF(RIGHT(Table1[[#This Row],[Occupational Series]],5)="SECCM","SECCM",IF(OR(RIGHT(Table1[[#This Row],[Occupational Series]],1)="A",RIGHT(Table1[[#This Row],[Occupational Series]],1)="B",RIGHT(Table1[[#This Row],[Occupational Series]],1)="C"),"0301",RIGHT(Table1[[#This Row],[Occupational Series]],4)))</f>
        <v>1101</v>
      </c>
      <c r="D1796" s="50" t="s">
        <v>456</v>
      </c>
      <c r="E1796" s="51" t="s">
        <v>457</v>
      </c>
      <c r="F1796" s="57">
        <f>ROWS($F$2:F1796)</f>
        <v>1795</v>
      </c>
      <c r="G1796" s="57" t="str">
        <f>IF(ISNUMBER(SEARCH('Position Build'!$N$6,Table1[[#This Row],[Series]])),Table1[[#This Row],[Helper1]],"")</f>
        <v/>
      </c>
      <c r="H1796" s="57" t="str">
        <f>IFERROR(SMALL($G$2:$G$4870,ROWS($G$2:G1796)),"")</f>
        <v/>
      </c>
    </row>
    <row r="1797" spans="1:8" ht="15.75" thickBot="1" x14ac:dyDescent="0.3">
      <c r="A1797" s="45" t="s">
        <v>444</v>
      </c>
      <c r="B1797" s="46" t="str">
        <f>Table1[[#This Row],[Series]]&amp;Table1[[#This Row],[Competency Name]]</f>
        <v>1101PARTNERING</v>
      </c>
      <c r="C1797" s="46" t="str">
        <f>IF(RIGHT(Table1[[#This Row],[Occupational Series]],5)="SECCM","SECCM",IF(OR(RIGHT(Table1[[#This Row],[Occupational Series]],1)="A",RIGHT(Table1[[#This Row],[Occupational Series]],1)="B",RIGHT(Table1[[#This Row],[Occupational Series]],1)="C"),"0301",RIGHT(Table1[[#This Row],[Occupational Series]],4)))</f>
        <v>1101</v>
      </c>
      <c r="D1797" s="45" t="s">
        <v>491</v>
      </c>
      <c r="E1797" s="45" t="s">
        <v>492</v>
      </c>
      <c r="F1797" s="57">
        <f>ROWS($F$2:F1797)</f>
        <v>1796</v>
      </c>
      <c r="G1797" s="57" t="str">
        <f>IF(ISNUMBER(SEARCH('Position Build'!$N$6,Table1[[#This Row],[Series]])),Table1[[#This Row],[Helper1]],"")</f>
        <v/>
      </c>
      <c r="H1797" s="57" t="str">
        <f>IFERROR(SMALL($G$2:$G$4870,ROWS($G$2:G1797)),"")</f>
        <v/>
      </c>
    </row>
    <row r="1798" spans="1:8" ht="39" thickBot="1" x14ac:dyDescent="0.3">
      <c r="A1798" s="50" t="s">
        <v>444</v>
      </c>
      <c r="B1798" s="46" t="str">
        <f>Table1[[#This Row],[Series]]&amp;Table1[[#This Row],[Competency Name]]</f>
        <v>1101WRITTEN COMMUNICATION</v>
      </c>
      <c r="C1798" s="46" t="str">
        <f>IF(RIGHT(Table1[[#This Row],[Occupational Series]],5)="SECCM","SECCM",IF(OR(RIGHT(Table1[[#This Row],[Occupational Series]],1)="A",RIGHT(Table1[[#This Row],[Occupational Series]],1)="B",RIGHT(Table1[[#This Row],[Occupational Series]],1)="C"),"0301",RIGHT(Table1[[#This Row],[Occupational Series]],4)))</f>
        <v>1101</v>
      </c>
      <c r="D1798" s="50" t="s">
        <v>507</v>
      </c>
      <c r="E1798" s="51" t="s">
        <v>508</v>
      </c>
      <c r="F1798" s="57">
        <f>ROWS($F$2:F1798)</f>
        <v>1797</v>
      </c>
      <c r="G1798" s="57" t="str">
        <f>IF(ISNUMBER(SEARCH('Position Build'!$N$6,Table1[[#This Row],[Series]])),Table1[[#This Row],[Helper1]],"")</f>
        <v/>
      </c>
      <c r="H1798" s="57" t="str">
        <f>IFERROR(SMALL($G$2:$G$4870,ROWS($G$2:G1798)),"")</f>
        <v/>
      </c>
    </row>
    <row r="1799" spans="1:8" ht="39" thickBot="1" x14ac:dyDescent="0.3">
      <c r="A1799" s="50" t="s">
        <v>444</v>
      </c>
      <c r="B1799" s="46" t="str">
        <f>Table1[[#This Row],[Series]]&amp;Table1[[#This Row],[Competency Name]]</f>
        <v>1101ORAL COMMUNICATION</v>
      </c>
      <c r="C1799" s="46" t="str">
        <f>IF(RIGHT(Table1[[#This Row],[Occupational Series]],5)="SECCM","SECCM",IF(OR(RIGHT(Table1[[#This Row],[Occupational Series]],1)="A",RIGHT(Table1[[#This Row],[Occupational Series]],1)="B",RIGHT(Table1[[#This Row],[Occupational Series]],1)="C"),"0301",RIGHT(Table1[[#This Row],[Occupational Series]],4)))</f>
        <v>1101</v>
      </c>
      <c r="D1799" s="50" t="s">
        <v>537</v>
      </c>
      <c r="E1799" s="51" t="s">
        <v>538</v>
      </c>
      <c r="F1799" s="57">
        <f>ROWS($F$2:F1799)</f>
        <v>1798</v>
      </c>
      <c r="G1799" s="57" t="str">
        <f>IF(ISNUMBER(SEARCH('Position Build'!$N$6,Table1[[#This Row],[Series]])),Table1[[#This Row],[Helper1]],"")</f>
        <v/>
      </c>
      <c r="H1799" s="57" t="str">
        <f>IFERROR(SMALL($G$2:$G$4870,ROWS($G$2:G1799)),"")</f>
        <v/>
      </c>
    </row>
    <row r="1800" spans="1:8" ht="15.75" thickBot="1" x14ac:dyDescent="0.3">
      <c r="A1800" s="45" t="s">
        <v>444</v>
      </c>
      <c r="B1800" s="46" t="str">
        <f>Table1[[#This Row],[Series]]&amp;Table1[[#This Row],[Competency Name]]</f>
        <v>1101CONTRACTING/PROCUREMENT</v>
      </c>
      <c r="C1800" s="46" t="str">
        <f>IF(RIGHT(Table1[[#This Row],[Occupational Series]],5)="SECCM","SECCM",IF(OR(RIGHT(Table1[[#This Row],[Occupational Series]],1)="A",RIGHT(Table1[[#This Row],[Occupational Series]],1)="B",RIGHT(Table1[[#This Row],[Occupational Series]],1)="C"),"0301",RIGHT(Table1[[#This Row],[Occupational Series]],4)))</f>
        <v>1101</v>
      </c>
      <c r="D1800" s="45" t="s">
        <v>563</v>
      </c>
      <c r="E1800" s="45" t="s">
        <v>564</v>
      </c>
      <c r="F1800" s="57">
        <f>ROWS($F$2:F1800)</f>
        <v>1799</v>
      </c>
      <c r="G1800" s="57" t="str">
        <f>IF(ISNUMBER(SEARCH('Position Build'!$N$6,Table1[[#This Row],[Series]])),Table1[[#This Row],[Helper1]],"")</f>
        <v/>
      </c>
      <c r="H1800" s="57" t="str">
        <f>IFERROR(SMALL($G$2:$G$4870,ROWS($G$2:G1800)),"")</f>
        <v/>
      </c>
    </row>
    <row r="1801" spans="1:8" ht="39" thickBot="1" x14ac:dyDescent="0.3">
      <c r="A1801" s="50" t="s">
        <v>444</v>
      </c>
      <c r="B1801" s="46" t="str">
        <f>Table1[[#This Row],[Series]]&amp;Table1[[#This Row],[Competency Name]]</f>
        <v>1101RESOURCE MANAGEMENT</v>
      </c>
      <c r="C1801" s="46" t="str">
        <f>IF(RIGHT(Table1[[#This Row],[Occupational Series]],5)="SECCM","SECCM",IF(OR(RIGHT(Table1[[#This Row],[Occupational Series]],1)="A",RIGHT(Table1[[#This Row],[Occupational Series]],1)="B",RIGHT(Table1[[#This Row],[Occupational Series]],1)="C"),"0301",RIGHT(Table1[[#This Row],[Occupational Series]],4)))</f>
        <v>1101</v>
      </c>
      <c r="D1801" s="50" t="s">
        <v>573</v>
      </c>
      <c r="E1801" s="51" t="s">
        <v>574</v>
      </c>
      <c r="F1801" s="57">
        <f>ROWS($F$2:F1801)</f>
        <v>1800</v>
      </c>
      <c r="G1801" s="57" t="str">
        <f>IF(ISNUMBER(SEARCH('Position Build'!$N$6,Table1[[#This Row],[Series]])),Table1[[#This Row],[Helper1]],"")</f>
        <v/>
      </c>
      <c r="H1801" s="57" t="str">
        <f>IFERROR(SMALL($G$2:$G$4870,ROWS($G$2:G1801)),"")</f>
        <v/>
      </c>
    </row>
    <row r="1802" spans="1:8" ht="64.5" thickBot="1" x14ac:dyDescent="0.3">
      <c r="A1802" s="50" t="s">
        <v>444</v>
      </c>
      <c r="B1802" s="46" t="str">
        <f>Table1[[#This Row],[Series]]&amp;Table1[[#This Row],[Competency Name]]</f>
        <v>1101ACCOUNTABILITY</v>
      </c>
      <c r="C1802" s="46" t="str">
        <f>IF(RIGHT(Table1[[#This Row],[Occupational Series]],5)="SECCM","SECCM",IF(OR(RIGHT(Table1[[#This Row],[Occupational Series]],1)="A",RIGHT(Table1[[#This Row],[Occupational Series]],1)="B",RIGHT(Table1[[#This Row],[Occupational Series]],1)="C"),"0301",RIGHT(Table1[[#This Row],[Occupational Series]],4)))</f>
        <v>1101</v>
      </c>
      <c r="D1802" s="50" t="s">
        <v>579</v>
      </c>
      <c r="E1802" s="51" t="s">
        <v>580</v>
      </c>
      <c r="F1802" s="57">
        <f>ROWS($F$2:F1802)</f>
        <v>1801</v>
      </c>
      <c r="G1802" s="57" t="str">
        <f>IF(ISNUMBER(SEARCH('Position Build'!$N$6,Table1[[#This Row],[Series]])),Table1[[#This Row],[Helper1]],"")</f>
        <v/>
      </c>
      <c r="H1802" s="57" t="str">
        <f>IFERROR(SMALL($G$2:$G$4870,ROWS($G$2:G1802)),"")</f>
        <v/>
      </c>
    </row>
    <row r="1803" spans="1:8" ht="39" thickBot="1" x14ac:dyDescent="0.3">
      <c r="A1803" s="50" t="s">
        <v>444</v>
      </c>
      <c r="B1803" s="46" t="str">
        <f>Table1[[#This Row],[Series]]&amp;Table1[[#This Row],[Competency Name]]</f>
        <v>1101DEVELOPING OTHERS</v>
      </c>
      <c r="C1803" s="46" t="str">
        <f>IF(RIGHT(Table1[[#This Row],[Occupational Series]],5)="SECCM","SECCM",IF(OR(RIGHT(Table1[[#This Row],[Occupational Series]],1)="A",RIGHT(Table1[[#This Row],[Occupational Series]],1)="B",RIGHT(Table1[[#This Row],[Occupational Series]],1)="C"),"0301",RIGHT(Table1[[#This Row],[Occupational Series]],4)))</f>
        <v>1101</v>
      </c>
      <c r="D1803" s="50" t="s">
        <v>585</v>
      </c>
      <c r="E1803" s="51" t="s">
        <v>586</v>
      </c>
      <c r="F1803" s="57">
        <f>ROWS($F$2:F1803)</f>
        <v>1802</v>
      </c>
      <c r="G1803" s="57" t="str">
        <f>IF(ISNUMBER(SEARCH('Position Build'!$N$6,Table1[[#This Row],[Series]])),Table1[[#This Row],[Helper1]],"")</f>
        <v/>
      </c>
      <c r="H1803" s="57" t="str">
        <f>IFERROR(SMALL($G$2:$G$4870,ROWS($G$2:G1803)),"")</f>
        <v/>
      </c>
    </row>
    <row r="1804" spans="1:8" ht="39" thickBot="1" x14ac:dyDescent="0.3">
      <c r="A1804" s="50" t="s">
        <v>444</v>
      </c>
      <c r="B1804" s="46" t="str">
        <f>Table1[[#This Row],[Series]]&amp;Table1[[#This Row],[Competency Name]]</f>
        <v>1101MANAGING HUMAN RESOURCES</v>
      </c>
      <c r="C1804" s="46" t="str">
        <f>IF(RIGHT(Table1[[#This Row],[Occupational Series]],5)="SECCM","SECCM",IF(OR(RIGHT(Table1[[#This Row],[Occupational Series]],1)="A",RIGHT(Table1[[#This Row],[Occupational Series]],1)="B",RIGHT(Table1[[#This Row],[Occupational Series]],1)="C"),"0301",RIGHT(Table1[[#This Row],[Occupational Series]],4)))</f>
        <v>1101</v>
      </c>
      <c r="D1804" s="50" t="s">
        <v>590</v>
      </c>
      <c r="E1804" s="51" t="s">
        <v>591</v>
      </c>
      <c r="F1804" s="57">
        <f>ROWS($F$2:F1804)</f>
        <v>1803</v>
      </c>
      <c r="G1804" s="57" t="str">
        <f>IF(ISNUMBER(SEARCH('Position Build'!$N$6,Table1[[#This Row],[Series]])),Table1[[#This Row],[Helper1]],"")</f>
        <v/>
      </c>
      <c r="H1804" s="57" t="str">
        <f>IFERROR(SMALL($G$2:$G$4870,ROWS($G$2:G1804)),"")</f>
        <v/>
      </c>
    </row>
    <row r="1805" spans="1:8" ht="51.75" thickBot="1" x14ac:dyDescent="0.3">
      <c r="A1805" s="50" t="s">
        <v>444</v>
      </c>
      <c r="B1805" s="46" t="str">
        <f>Table1[[#This Row],[Series]]&amp;Table1[[#This Row],[Competency Name]]</f>
        <v>1101PROBLEM SOLVING</v>
      </c>
      <c r="C1805" s="46" t="str">
        <f>IF(RIGHT(Table1[[#This Row],[Occupational Series]],5)="SECCM","SECCM",IF(OR(RIGHT(Table1[[#This Row],[Occupational Series]],1)="A",RIGHT(Table1[[#This Row],[Occupational Series]],1)="B",RIGHT(Table1[[#This Row],[Occupational Series]],1)="C"),"0301",RIGHT(Table1[[#This Row],[Occupational Series]],4)))</f>
        <v>1101</v>
      </c>
      <c r="D1805" s="50" t="s">
        <v>596</v>
      </c>
      <c r="E1805" s="51" t="s">
        <v>597</v>
      </c>
      <c r="F1805" s="57">
        <f>ROWS($F$2:F1805)</f>
        <v>1804</v>
      </c>
      <c r="G1805" s="57" t="str">
        <f>IF(ISNUMBER(SEARCH('Position Build'!$N$6,Table1[[#This Row],[Series]])),Table1[[#This Row],[Helper1]],"")</f>
        <v/>
      </c>
      <c r="H1805" s="57" t="str">
        <f>IFERROR(SMALL($G$2:$G$4870,ROWS($G$2:G1805)),"")</f>
        <v/>
      </c>
    </row>
    <row r="1806" spans="1:8" ht="26.25" thickBot="1" x14ac:dyDescent="0.3">
      <c r="A1806" s="50" t="s">
        <v>444</v>
      </c>
      <c r="B1806" s="46" t="str">
        <f>Table1[[#This Row],[Series]]&amp;Table1[[#This Row],[Competency Name]]</f>
        <v>1101QUALITY ASSURANCE</v>
      </c>
      <c r="C1806" s="46" t="str">
        <f>IF(RIGHT(Table1[[#This Row],[Occupational Series]],5)="SECCM","SECCM",IF(OR(RIGHT(Table1[[#This Row],[Occupational Series]],1)="A",RIGHT(Table1[[#This Row],[Occupational Series]],1)="B",RIGHT(Table1[[#This Row],[Occupational Series]],1)="C"),"0301",RIGHT(Table1[[#This Row],[Occupational Series]],4)))</f>
        <v>1101</v>
      </c>
      <c r="D1806" s="50" t="s">
        <v>600</v>
      </c>
      <c r="E1806" s="51" t="s">
        <v>601</v>
      </c>
      <c r="F1806" s="57">
        <f>ROWS($F$2:F1806)</f>
        <v>1805</v>
      </c>
      <c r="G1806" s="57" t="str">
        <f>IF(ISNUMBER(SEARCH('Position Build'!$N$6,Table1[[#This Row],[Series]])),Table1[[#This Row],[Helper1]],"")</f>
        <v/>
      </c>
      <c r="H1806" s="57" t="str">
        <f>IFERROR(SMALL($G$2:$G$4870,ROWS($G$2:G1806)),"")</f>
        <v/>
      </c>
    </row>
    <row r="1807" spans="1:8" ht="51.75" thickBot="1" x14ac:dyDescent="0.3">
      <c r="A1807" s="50" t="s">
        <v>444</v>
      </c>
      <c r="B1807" s="46" t="str">
        <f>Table1[[#This Row],[Series]]&amp;Table1[[#This Row],[Competency Name]]</f>
        <v>1101REAL PROPERTY MANAGEMENT</v>
      </c>
      <c r="C1807" s="46" t="str">
        <f>IF(RIGHT(Table1[[#This Row],[Occupational Series]],5)="SECCM","SECCM",IF(OR(RIGHT(Table1[[#This Row],[Occupational Series]],1)="A",RIGHT(Table1[[#This Row],[Occupational Series]],1)="B",RIGHT(Table1[[#This Row],[Occupational Series]],1)="C"),"0301",RIGHT(Table1[[#This Row],[Occupational Series]],4)))</f>
        <v>1101</v>
      </c>
      <c r="D1807" s="50" t="s">
        <v>818</v>
      </c>
      <c r="E1807" s="51" t="s">
        <v>819</v>
      </c>
      <c r="F1807" s="57">
        <f>ROWS($F$2:F1807)</f>
        <v>1806</v>
      </c>
      <c r="G1807" s="57" t="str">
        <f>IF(ISNUMBER(SEARCH('Position Build'!$N$6,Table1[[#This Row],[Series]])),Table1[[#This Row],[Helper1]],"")</f>
        <v/>
      </c>
      <c r="H1807" s="57" t="str">
        <f>IFERROR(SMALL($G$2:$G$4870,ROWS($G$2:G1807)),"")</f>
        <v/>
      </c>
    </row>
    <row r="1808" spans="1:8" ht="51.75" thickBot="1" x14ac:dyDescent="0.3">
      <c r="A1808" s="50" t="s">
        <v>444</v>
      </c>
      <c r="B1808" s="46" t="str">
        <f>Table1[[#This Row],[Series]]&amp;Table1[[#This Row],[Competency Name]]</f>
        <v>1101STRATEGIC THINKING</v>
      </c>
      <c r="C1808" s="46" t="str">
        <f>IF(RIGHT(Table1[[#This Row],[Occupational Series]],5)="SECCM","SECCM",IF(OR(RIGHT(Table1[[#This Row],[Occupational Series]],1)="A",RIGHT(Table1[[#This Row],[Occupational Series]],1)="B",RIGHT(Table1[[#This Row],[Occupational Series]],1)="C"),"0301",RIGHT(Table1[[#This Row],[Occupational Series]],4)))</f>
        <v>1101</v>
      </c>
      <c r="D1808" s="50" t="s">
        <v>826</v>
      </c>
      <c r="E1808" s="51" t="s">
        <v>827</v>
      </c>
      <c r="F1808" s="57">
        <f>ROWS($F$2:F1808)</f>
        <v>1807</v>
      </c>
      <c r="G1808" s="57" t="str">
        <f>IF(ISNUMBER(SEARCH('Position Build'!$N$6,Table1[[#This Row],[Series]])),Table1[[#This Row],[Helper1]],"")</f>
        <v/>
      </c>
      <c r="H1808" s="57" t="str">
        <f>IFERROR(SMALL($G$2:$G$4870,ROWS($G$2:G1808)),"")</f>
        <v/>
      </c>
    </row>
    <row r="1809" spans="1:8" ht="39" thickBot="1" x14ac:dyDescent="0.3">
      <c r="A1809" s="50" t="s">
        <v>444</v>
      </c>
      <c r="B1809" s="46" t="str">
        <f>Table1[[#This Row],[Series]]&amp;Table1[[#This Row],[Competency Name]]</f>
        <v>1101PRODUCTION PLANNING</v>
      </c>
      <c r="C1809" s="46" t="str">
        <f>IF(RIGHT(Table1[[#This Row],[Occupational Series]],5)="SECCM","SECCM",IF(OR(RIGHT(Table1[[#This Row],[Occupational Series]],1)="A",RIGHT(Table1[[#This Row],[Occupational Series]],1)="B",RIGHT(Table1[[#This Row],[Occupational Series]],1)="C"),"0301",RIGHT(Table1[[#This Row],[Occupational Series]],4)))</f>
        <v>1101</v>
      </c>
      <c r="D1809" s="50" t="s">
        <v>980</v>
      </c>
      <c r="E1809" s="51" t="s">
        <v>981</v>
      </c>
      <c r="F1809" s="57">
        <f>ROWS($F$2:F1809)</f>
        <v>1808</v>
      </c>
      <c r="G1809" s="57" t="str">
        <f>IF(ISNUMBER(SEARCH('Position Build'!$N$6,Table1[[#This Row],[Series]])),Table1[[#This Row],[Helper1]],"")</f>
        <v/>
      </c>
      <c r="H1809" s="57" t="str">
        <f>IFERROR(SMALL($G$2:$G$4870,ROWS($G$2:G1809)),"")</f>
        <v/>
      </c>
    </row>
    <row r="1810" spans="1:8" ht="39" thickBot="1" x14ac:dyDescent="0.3">
      <c r="A1810" s="50" t="s">
        <v>444</v>
      </c>
      <c r="B1810" s="46" t="str">
        <f>Table1[[#This Row],[Series]]&amp;Table1[[#This Row],[Competency Name]]</f>
        <v>1101ANALYTICAL TECHNIQUES</v>
      </c>
      <c r="C1810" s="46" t="str">
        <f>IF(RIGHT(Table1[[#This Row],[Occupational Series]],5)="SECCM","SECCM",IF(OR(RIGHT(Table1[[#This Row],[Occupational Series]],1)="A",RIGHT(Table1[[#This Row],[Occupational Series]],1)="B",RIGHT(Table1[[#This Row],[Occupational Series]],1)="C"),"0301",RIGHT(Table1[[#This Row],[Occupational Series]],4)))</f>
        <v>1101</v>
      </c>
      <c r="D1810" s="50" t="s">
        <v>1131</v>
      </c>
      <c r="E1810" s="51" t="s">
        <v>1132</v>
      </c>
      <c r="F1810" s="57">
        <f>ROWS($F$2:F1810)</f>
        <v>1809</v>
      </c>
      <c r="G1810" s="57" t="str">
        <f>IF(ISNUMBER(SEARCH('Position Build'!$N$6,Table1[[#This Row],[Series]])),Table1[[#This Row],[Helper1]],"")</f>
        <v/>
      </c>
      <c r="H1810" s="57" t="str">
        <f>IFERROR(SMALL($G$2:$G$4870,ROWS($G$2:G1810)),"")</f>
        <v/>
      </c>
    </row>
    <row r="1811" spans="1:8" ht="77.25" thickBot="1" x14ac:dyDescent="0.3">
      <c r="A1811" s="50" t="s">
        <v>444</v>
      </c>
      <c r="B1811" s="46" t="str">
        <f>Table1[[#This Row],[Series]]&amp;Table1[[#This Row],[Competency Name]]</f>
        <v>1101GOVERNMENT PURCHASE CARD</v>
      </c>
      <c r="C1811" s="46" t="str">
        <f>IF(RIGHT(Table1[[#This Row],[Occupational Series]],5)="SECCM","SECCM",IF(OR(RIGHT(Table1[[#This Row],[Occupational Series]],1)="A",RIGHT(Table1[[#This Row],[Occupational Series]],1)="B",RIGHT(Table1[[#This Row],[Occupational Series]],1)="C"),"0301",RIGHT(Table1[[#This Row],[Occupational Series]],4)))</f>
        <v>1101</v>
      </c>
      <c r="D1811" s="50" t="s">
        <v>1181</v>
      </c>
      <c r="E1811" s="51" t="s">
        <v>1182</v>
      </c>
      <c r="F1811" s="57">
        <f>ROWS($F$2:F1811)</f>
        <v>1810</v>
      </c>
      <c r="G1811" s="57" t="str">
        <f>IF(ISNUMBER(SEARCH('Position Build'!$N$6,Table1[[#This Row],[Series]])),Table1[[#This Row],[Helper1]],"")</f>
        <v/>
      </c>
      <c r="H1811" s="57" t="str">
        <f>IFERROR(SMALL($G$2:$G$4870,ROWS($G$2:G1811)),"")</f>
        <v/>
      </c>
    </row>
    <row r="1812" spans="1:8" ht="51.75" thickBot="1" x14ac:dyDescent="0.3">
      <c r="A1812" s="50" t="s">
        <v>444</v>
      </c>
      <c r="B1812" s="46" t="str">
        <f>Table1[[#This Row],[Series]]&amp;Table1[[#This Row],[Competency Name]]</f>
        <v>1101COST AND/OR PRICE ANALYSIS</v>
      </c>
      <c r="C1812" s="46" t="str">
        <f>IF(RIGHT(Table1[[#This Row],[Occupational Series]],5)="SECCM","SECCM",IF(OR(RIGHT(Table1[[#This Row],[Occupational Series]],1)="A",RIGHT(Table1[[#This Row],[Occupational Series]],1)="B",RIGHT(Table1[[#This Row],[Occupational Series]],1)="C"),"0301",RIGHT(Table1[[#This Row],[Occupational Series]],4)))</f>
        <v>1101</v>
      </c>
      <c r="D1812" s="50" t="s">
        <v>1224</v>
      </c>
      <c r="E1812" s="51" t="s">
        <v>1225</v>
      </c>
      <c r="F1812" s="57">
        <f>ROWS($F$2:F1812)</f>
        <v>1811</v>
      </c>
      <c r="G1812" s="57" t="str">
        <f>IF(ISNUMBER(SEARCH('Position Build'!$N$6,Table1[[#This Row],[Series]])),Table1[[#This Row],[Helper1]],"")</f>
        <v/>
      </c>
      <c r="H1812" s="57" t="str">
        <f>IFERROR(SMALL($G$2:$G$4870,ROWS($G$2:G1812)),"")</f>
        <v/>
      </c>
    </row>
    <row r="1813" spans="1:8" ht="26.25" thickBot="1" x14ac:dyDescent="0.3">
      <c r="A1813" s="50" t="s">
        <v>444</v>
      </c>
      <c r="B1813" s="46" t="str">
        <f>Table1[[#This Row],[Series]]&amp;Table1[[#This Row],[Competency Name]]</f>
        <v>1101SYSTEMS ACQUISITION</v>
      </c>
      <c r="C1813" s="46" t="str">
        <f>IF(RIGHT(Table1[[#This Row],[Occupational Series]],5)="SECCM","SECCM",IF(OR(RIGHT(Table1[[#This Row],[Occupational Series]],1)="A",RIGHT(Table1[[#This Row],[Occupational Series]],1)="B",RIGHT(Table1[[#This Row],[Occupational Series]],1)="C"),"0301",RIGHT(Table1[[#This Row],[Occupational Series]],4)))</f>
        <v>1101</v>
      </c>
      <c r="D1813" s="50" t="s">
        <v>1280</v>
      </c>
      <c r="E1813" s="51" t="s">
        <v>1281</v>
      </c>
      <c r="F1813" s="57">
        <f>ROWS($F$2:F1813)</f>
        <v>1812</v>
      </c>
      <c r="G1813" s="57" t="str">
        <f>IF(ISNUMBER(SEARCH('Position Build'!$N$6,Table1[[#This Row],[Series]])),Table1[[#This Row],[Helper1]],"")</f>
        <v/>
      </c>
      <c r="H1813" s="57" t="str">
        <f>IFERROR(SMALL($G$2:$G$4870,ROWS($G$2:G1813)),"")</f>
        <v/>
      </c>
    </row>
    <row r="1814" spans="1:8" ht="15.75" thickBot="1" x14ac:dyDescent="0.3">
      <c r="A1814" s="45" t="s">
        <v>444</v>
      </c>
      <c r="B1814" s="46" t="str">
        <f>Table1[[#This Row],[Series]]&amp;Table1[[#This Row],[Competency Name]]</f>
        <v>1101BUSINESS ANALYSIS</v>
      </c>
      <c r="C1814" s="46" t="str">
        <f>IF(RIGHT(Table1[[#This Row],[Occupational Series]],5)="SECCM","SECCM",IF(OR(RIGHT(Table1[[#This Row],[Occupational Series]],1)="A",RIGHT(Table1[[#This Row],[Occupational Series]],1)="B",RIGHT(Table1[[#This Row],[Occupational Series]],1)="C"),"0301",RIGHT(Table1[[#This Row],[Occupational Series]],4)))</f>
        <v>1101</v>
      </c>
      <c r="D1814" s="45" t="s">
        <v>1393</v>
      </c>
      <c r="E1814" s="45" t="s">
        <v>1394</v>
      </c>
      <c r="F1814" s="57">
        <f>ROWS($F$2:F1814)</f>
        <v>1813</v>
      </c>
      <c r="G1814" s="57" t="str">
        <f>IF(ISNUMBER(SEARCH('Position Build'!$N$6,Table1[[#This Row],[Series]])),Table1[[#This Row],[Helper1]],"")</f>
        <v/>
      </c>
      <c r="H1814" s="57" t="str">
        <f>IFERROR(SMALL($G$2:$G$4870,ROWS($G$2:G1814)),"")</f>
        <v/>
      </c>
    </row>
    <row r="1815" spans="1:8" ht="64.5" thickBot="1" x14ac:dyDescent="0.3">
      <c r="A1815" s="50" t="s">
        <v>444</v>
      </c>
      <c r="B1815" s="46" t="str">
        <f>Table1[[#This Row],[Series]]&amp;Table1[[#This Row],[Competency Name]]</f>
        <v>1101CONTRACT PERFORMANCE MANAGEMENT</v>
      </c>
      <c r="C1815" s="46" t="str">
        <f>IF(RIGHT(Table1[[#This Row],[Occupational Series]],5)="SECCM","SECCM",IF(OR(RIGHT(Table1[[#This Row],[Occupational Series]],1)="A",RIGHT(Table1[[#This Row],[Occupational Series]],1)="B",RIGHT(Table1[[#This Row],[Occupational Series]],1)="C"),"0301",RIGHT(Table1[[#This Row],[Occupational Series]],4)))</f>
        <v>1101</v>
      </c>
      <c r="D1815" s="50" t="s">
        <v>1401</v>
      </c>
      <c r="E1815" s="51" t="s">
        <v>1402</v>
      </c>
      <c r="F1815" s="57">
        <f>ROWS($F$2:F1815)</f>
        <v>1814</v>
      </c>
      <c r="G1815" s="57" t="str">
        <f>IF(ISNUMBER(SEARCH('Position Build'!$N$6,Table1[[#This Row],[Series]])),Table1[[#This Row],[Helper1]],"")</f>
        <v/>
      </c>
      <c r="H1815" s="57" t="str">
        <f>IFERROR(SMALL($G$2:$G$4870,ROWS($G$2:G1815)),"")</f>
        <v/>
      </c>
    </row>
    <row r="1816" spans="1:8" ht="15.75" thickBot="1" x14ac:dyDescent="0.3">
      <c r="A1816" s="45" t="s">
        <v>444</v>
      </c>
      <c r="B1816" s="46" t="str">
        <f>Table1[[#This Row],[Series]]&amp;Table1[[#This Row],[Competency Name]]</f>
        <v>1101EARNED VALUE MANAGEMENT</v>
      </c>
      <c r="C1816" s="46" t="str">
        <f>IF(RIGHT(Table1[[#This Row],[Occupational Series]],5)="SECCM","SECCM",IF(OR(RIGHT(Table1[[#This Row],[Occupational Series]],1)="A",RIGHT(Table1[[#This Row],[Occupational Series]],1)="B",RIGHT(Table1[[#This Row],[Occupational Series]],1)="C"),"0301",RIGHT(Table1[[#This Row],[Occupational Series]],4)))</f>
        <v>1101</v>
      </c>
      <c r="D1816" s="45" t="s">
        <v>1403</v>
      </c>
      <c r="E1816" s="45" t="s">
        <v>1404</v>
      </c>
      <c r="F1816" s="57">
        <f>ROWS($F$2:F1816)</f>
        <v>1815</v>
      </c>
      <c r="G1816" s="57" t="str">
        <f>IF(ISNUMBER(SEARCH('Position Build'!$N$6,Table1[[#This Row],[Series]])),Table1[[#This Row],[Helper1]],"")</f>
        <v/>
      </c>
      <c r="H1816" s="57" t="str">
        <f>IFERROR(SMALL($G$2:$G$4870,ROWS($G$2:G1816)),"")</f>
        <v/>
      </c>
    </row>
    <row r="1817" spans="1:8" ht="15.75" thickBot="1" x14ac:dyDescent="0.3">
      <c r="A1817" s="45" t="s">
        <v>444</v>
      </c>
      <c r="B1817" s="46" t="str">
        <f>Table1[[#This Row],[Series]]&amp;Table1[[#This Row],[Competency Name]]</f>
        <v>1101INDUSTRIAL OPERATIONS</v>
      </c>
      <c r="C1817" s="46" t="str">
        <f>IF(RIGHT(Table1[[#This Row],[Occupational Series]],5)="SECCM","SECCM",IF(OR(RIGHT(Table1[[#This Row],[Occupational Series]],1)="A",RIGHT(Table1[[#This Row],[Occupational Series]],1)="B",RIGHT(Table1[[#This Row],[Occupational Series]],1)="C"),"0301",RIGHT(Table1[[#This Row],[Occupational Series]],4)))</f>
        <v>1101</v>
      </c>
      <c r="D1817" s="45" t="s">
        <v>1405</v>
      </c>
      <c r="E1817" s="45" t="s">
        <v>1406</v>
      </c>
      <c r="F1817" s="57">
        <f>ROWS($F$2:F1817)</f>
        <v>1816</v>
      </c>
      <c r="G1817" s="57" t="str">
        <f>IF(ISNUMBER(SEARCH('Position Build'!$N$6,Table1[[#This Row],[Series]])),Table1[[#This Row],[Helper1]],"")</f>
        <v/>
      </c>
      <c r="H1817" s="57" t="str">
        <f>IFERROR(SMALL($G$2:$G$4870,ROWS($G$2:G1817)),"")</f>
        <v/>
      </c>
    </row>
    <row r="1818" spans="1:8" ht="39" thickBot="1" x14ac:dyDescent="0.3">
      <c r="A1818" s="50" t="s">
        <v>444</v>
      </c>
      <c r="B1818" s="46" t="str">
        <f>Table1[[#This Row],[Series]]&amp;Table1[[#This Row],[Competency Name]]</f>
        <v>1101BUSINESS OPERATIONS</v>
      </c>
      <c r="C1818" s="46" t="str">
        <f>IF(RIGHT(Table1[[#This Row],[Occupational Series]],5)="SECCM","SECCM",IF(OR(RIGHT(Table1[[#This Row],[Occupational Series]],1)="A",RIGHT(Table1[[#This Row],[Occupational Series]],1)="B",RIGHT(Table1[[#This Row],[Occupational Series]],1)="C"),"0301",RIGHT(Table1[[#This Row],[Occupational Series]],4)))</f>
        <v>1101</v>
      </c>
      <c r="D1818" s="50" t="s">
        <v>1487</v>
      </c>
      <c r="E1818" s="51" t="s">
        <v>1488</v>
      </c>
      <c r="F1818" s="57">
        <f>ROWS($F$2:F1818)</f>
        <v>1817</v>
      </c>
      <c r="G1818" s="57" t="str">
        <f>IF(ISNUMBER(SEARCH('Position Build'!$N$6,Table1[[#This Row],[Series]])),Table1[[#This Row],[Helper1]],"")</f>
        <v/>
      </c>
      <c r="H1818" s="57" t="str">
        <f>IFERROR(SMALL($G$2:$G$4870,ROWS($G$2:G1818)),"")</f>
        <v/>
      </c>
    </row>
    <row r="1819" spans="1:8" ht="15.75" thickBot="1" x14ac:dyDescent="0.3">
      <c r="A1819" s="45" t="s">
        <v>423</v>
      </c>
      <c r="B1819" s="46" t="str">
        <f>Table1[[#This Row],[Series]]&amp;Table1[[#This Row],[Competency Name]]</f>
        <v>1102CUSTOMER SERVICE</v>
      </c>
      <c r="C1819" s="46" t="str">
        <f>IF(RIGHT(Table1[[#This Row],[Occupational Series]],5)="SECCM","SECCM",IF(OR(RIGHT(Table1[[#This Row],[Occupational Series]],1)="A",RIGHT(Table1[[#This Row],[Occupational Series]],1)="B",RIGHT(Table1[[#This Row],[Occupational Series]],1)="C"),"0301",RIGHT(Table1[[#This Row],[Occupational Series]],4)))</f>
        <v>1102</v>
      </c>
      <c r="D1819" s="45" t="s">
        <v>418</v>
      </c>
      <c r="E1819" s="45" t="s">
        <v>419</v>
      </c>
      <c r="F1819" s="57">
        <f>ROWS($F$2:F1819)</f>
        <v>1818</v>
      </c>
      <c r="G1819" s="57" t="str">
        <f>IF(ISNUMBER(SEARCH('Position Build'!$N$6,Table1[[#This Row],[Series]])),Table1[[#This Row],[Helper1]],"")</f>
        <v/>
      </c>
      <c r="H1819" s="57" t="str">
        <f>IFERROR(SMALL($G$2:$G$4870,ROWS($G$2:G1819)),"")</f>
        <v/>
      </c>
    </row>
    <row r="1820" spans="1:8" ht="51.75" thickBot="1" x14ac:dyDescent="0.3">
      <c r="A1820" s="50" t="s">
        <v>423</v>
      </c>
      <c r="B1820" s="46" t="str">
        <f>Table1[[#This Row],[Series]]&amp;Table1[[#This Row],[Competency Name]]</f>
        <v>1102FINANCIAL MANAGEMENT</v>
      </c>
      <c r="C1820" s="46" t="str">
        <f>IF(RIGHT(Table1[[#This Row],[Occupational Series]],5)="SECCM","SECCM",IF(OR(RIGHT(Table1[[#This Row],[Occupational Series]],1)="A",RIGHT(Table1[[#This Row],[Occupational Series]],1)="B",RIGHT(Table1[[#This Row],[Occupational Series]],1)="C"),"0301",RIGHT(Table1[[#This Row],[Occupational Series]],4)))</f>
        <v>1102</v>
      </c>
      <c r="D1820" s="50" t="s">
        <v>438</v>
      </c>
      <c r="E1820" s="51" t="s">
        <v>439</v>
      </c>
      <c r="F1820" s="57">
        <f>ROWS($F$2:F1820)</f>
        <v>1819</v>
      </c>
      <c r="G1820" s="57" t="str">
        <f>IF(ISNUMBER(SEARCH('Position Build'!$N$6,Table1[[#This Row],[Series]])),Table1[[#This Row],[Helper1]],"")</f>
        <v/>
      </c>
      <c r="H1820" s="57" t="str">
        <f>IFERROR(SMALL($G$2:$G$4870,ROWS($G$2:G1820)),"")</f>
        <v/>
      </c>
    </row>
    <row r="1821" spans="1:8" ht="26.25" thickBot="1" x14ac:dyDescent="0.3">
      <c r="A1821" s="50" t="s">
        <v>423</v>
      </c>
      <c r="B1821" s="46" t="str">
        <f>Table1[[#This Row],[Series]]&amp;Table1[[#This Row],[Competency Name]]</f>
        <v>1102COMPUTER LITERACY</v>
      </c>
      <c r="C1821" s="46" t="str">
        <f>IF(RIGHT(Table1[[#This Row],[Occupational Series]],5)="SECCM","SECCM",IF(OR(RIGHT(Table1[[#This Row],[Occupational Series]],1)="A",RIGHT(Table1[[#This Row],[Occupational Series]],1)="B",RIGHT(Table1[[#This Row],[Occupational Series]],1)="C"),"0301",RIGHT(Table1[[#This Row],[Occupational Series]],4)))</f>
        <v>1102</v>
      </c>
      <c r="D1821" s="50" t="s">
        <v>456</v>
      </c>
      <c r="E1821" s="51" t="s">
        <v>457</v>
      </c>
      <c r="F1821" s="57">
        <f>ROWS($F$2:F1821)</f>
        <v>1820</v>
      </c>
      <c r="G1821" s="57" t="str">
        <f>IF(ISNUMBER(SEARCH('Position Build'!$N$6,Table1[[#This Row],[Series]])),Table1[[#This Row],[Helper1]],"")</f>
        <v/>
      </c>
      <c r="H1821" s="57" t="str">
        <f>IFERROR(SMALL($G$2:$G$4870,ROWS($G$2:G1821)),"")</f>
        <v/>
      </c>
    </row>
    <row r="1822" spans="1:8" ht="15.75" thickBot="1" x14ac:dyDescent="0.3">
      <c r="A1822" s="45" t="s">
        <v>423</v>
      </c>
      <c r="B1822" s="46" t="str">
        <f>Table1[[#This Row],[Series]]&amp;Table1[[#This Row],[Competency Name]]</f>
        <v>1102PARTNERING</v>
      </c>
      <c r="C1822" s="46" t="str">
        <f>IF(RIGHT(Table1[[#This Row],[Occupational Series]],5)="SECCM","SECCM",IF(OR(RIGHT(Table1[[#This Row],[Occupational Series]],1)="A",RIGHT(Table1[[#This Row],[Occupational Series]],1)="B",RIGHT(Table1[[#This Row],[Occupational Series]],1)="C"),"0301",RIGHT(Table1[[#This Row],[Occupational Series]],4)))</f>
        <v>1102</v>
      </c>
      <c r="D1822" s="45" t="s">
        <v>491</v>
      </c>
      <c r="E1822" s="45" t="s">
        <v>492</v>
      </c>
      <c r="F1822" s="57">
        <f>ROWS($F$2:F1822)</f>
        <v>1821</v>
      </c>
      <c r="G1822" s="57" t="str">
        <f>IF(ISNUMBER(SEARCH('Position Build'!$N$6,Table1[[#This Row],[Series]])),Table1[[#This Row],[Helper1]],"")</f>
        <v/>
      </c>
      <c r="H1822" s="57" t="str">
        <f>IFERROR(SMALL($G$2:$G$4870,ROWS($G$2:G1822)),"")</f>
        <v/>
      </c>
    </row>
    <row r="1823" spans="1:8" ht="39" thickBot="1" x14ac:dyDescent="0.3">
      <c r="A1823" s="50" t="s">
        <v>423</v>
      </c>
      <c r="B1823" s="46" t="str">
        <f>Table1[[#This Row],[Series]]&amp;Table1[[#This Row],[Competency Name]]</f>
        <v>1102WRITTEN COMMUNICATION</v>
      </c>
      <c r="C1823" s="46" t="str">
        <f>IF(RIGHT(Table1[[#This Row],[Occupational Series]],5)="SECCM","SECCM",IF(OR(RIGHT(Table1[[#This Row],[Occupational Series]],1)="A",RIGHT(Table1[[#This Row],[Occupational Series]],1)="B",RIGHT(Table1[[#This Row],[Occupational Series]],1)="C"),"0301",RIGHT(Table1[[#This Row],[Occupational Series]],4)))</f>
        <v>1102</v>
      </c>
      <c r="D1823" s="50" t="s">
        <v>507</v>
      </c>
      <c r="E1823" s="51" t="s">
        <v>508</v>
      </c>
      <c r="F1823" s="57">
        <f>ROWS($F$2:F1823)</f>
        <v>1822</v>
      </c>
      <c r="G1823" s="57" t="str">
        <f>IF(ISNUMBER(SEARCH('Position Build'!$N$6,Table1[[#This Row],[Series]])),Table1[[#This Row],[Helper1]],"")</f>
        <v/>
      </c>
      <c r="H1823" s="57" t="str">
        <f>IFERROR(SMALL($G$2:$G$4870,ROWS($G$2:G1823)),"")</f>
        <v/>
      </c>
    </row>
    <row r="1824" spans="1:8" ht="39" thickBot="1" x14ac:dyDescent="0.3">
      <c r="A1824" s="50" t="s">
        <v>423</v>
      </c>
      <c r="B1824" s="46" t="str">
        <f>Table1[[#This Row],[Series]]&amp;Table1[[#This Row],[Competency Name]]</f>
        <v>1102ORAL COMMUNICATION</v>
      </c>
      <c r="C1824" s="46" t="str">
        <f>IF(RIGHT(Table1[[#This Row],[Occupational Series]],5)="SECCM","SECCM",IF(OR(RIGHT(Table1[[#This Row],[Occupational Series]],1)="A",RIGHT(Table1[[#This Row],[Occupational Series]],1)="B",RIGHT(Table1[[#This Row],[Occupational Series]],1)="C"),"0301",RIGHT(Table1[[#This Row],[Occupational Series]],4)))</f>
        <v>1102</v>
      </c>
      <c r="D1824" s="50" t="s">
        <v>537</v>
      </c>
      <c r="E1824" s="51" t="s">
        <v>538</v>
      </c>
      <c r="F1824" s="57">
        <f>ROWS($F$2:F1824)</f>
        <v>1823</v>
      </c>
      <c r="G1824" s="57" t="str">
        <f>IF(ISNUMBER(SEARCH('Position Build'!$N$6,Table1[[#This Row],[Series]])),Table1[[#This Row],[Helper1]],"")</f>
        <v/>
      </c>
      <c r="H1824" s="57" t="str">
        <f>IFERROR(SMALL($G$2:$G$4870,ROWS($G$2:G1824)),"")</f>
        <v/>
      </c>
    </row>
    <row r="1825" spans="1:8" ht="64.5" thickBot="1" x14ac:dyDescent="0.3">
      <c r="A1825" s="50" t="s">
        <v>423</v>
      </c>
      <c r="B1825" s="46" t="str">
        <f>Table1[[#This Row],[Series]]&amp;Table1[[#This Row],[Competency Name]]</f>
        <v>1102ACCOUNTABILITY</v>
      </c>
      <c r="C1825" s="46" t="str">
        <f>IF(RIGHT(Table1[[#This Row],[Occupational Series]],5)="SECCM","SECCM",IF(OR(RIGHT(Table1[[#This Row],[Occupational Series]],1)="A",RIGHT(Table1[[#This Row],[Occupational Series]],1)="B",RIGHT(Table1[[#This Row],[Occupational Series]],1)="C"),"0301",RIGHT(Table1[[#This Row],[Occupational Series]],4)))</f>
        <v>1102</v>
      </c>
      <c r="D1825" s="50" t="s">
        <v>579</v>
      </c>
      <c r="E1825" s="51" t="s">
        <v>580</v>
      </c>
      <c r="F1825" s="57">
        <f>ROWS($F$2:F1825)</f>
        <v>1824</v>
      </c>
      <c r="G1825" s="57" t="str">
        <f>IF(ISNUMBER(SEARCH('Position Build'!$N$6,Table1[[#This Row],[Series]])),Table1[[#This Row],[Helper1]],"")</f>
        <v/>
      </c>
      <c r="H1825" s="57" t="str">
        <f>IFERROR(SMALL($G$2:$G$4870,ROWS($G$2:G1825)),"")</f>
        <v/>
      </c>
    </row>
    <row r="1826" spans="1:8" ht="39" thickBot="1" x14ac:dyDescent="0.3">
      <c r="A1826" s="50" t="s">
        <v>423</v>
      </c>
      <c r="B1826" s="46" t="str">
        <f>Table1[[#This Row],[Series]]&amp;Table1[[#This Row],[Competency Name]]</f>
        <v>1102DEVELOPING OTHERS</v>
      </c>
      <c r="C1826" s="46" t="str">
        <f>IF(RIGHT(Table1[[#This Row],[Occupational Series]],5)="SECCM","SECCM",IF(OR(RIGHT(Table1[[#This Row],[Occupational Series]],1)="A",RIGHT(Table1[[#This Row],[Occupational Series]],1)="B",RIGHT(Table1[[#This Row],[Occupational Series]],1)="C"),"0301",RIGHT(Table1[[#This Row],[Occupational Series]],4)))</f>
        <v>1102</v>
      </c>
      <c r="D1826" s="50" t="s">
        <v>585</v>
      </c>
      <c r="E1826" s="51" t="s">
        <v>586</v>
      </c>
      <c r="F1826" s="57">
        <f>ROWS($F$2:F1826)</f>
        <v>1825</v>
      </c>
      <c r="G1826" s="57" t="str">
        <f>IF(ISNUMBER(SEARCH('Position Build'!$N$6,Table1[[#This Row],[Series]])),Table1[[#This Row],[Helper1]],"")</f>
        <v/>
      </c>
      <c r="H1826" s="57" t="str">
        <f>IFERROR(SMALL($G$2:$G$4870,ROWS($G$2:G1826)),"")</f>
        <v/>
      </c>
    </row>
    <row r="1827" spans="1:8" ht="39" thickBot="1" x14ac:dyDescent="0.3">
      <c r="A1827" s="50" t="s">
        <v>423</v>
      </c>
      <c r="B1827" s="46" t="str">
        <f>Table1[[#This Row],[Series]]&amp;Table1[[#This Row],[Competency Name]]</f>
        <v>1102MANAGING HUMAN RESOURCES</v>
      </c>
      <c r="C1827" s="46" t="str">
        <f>IF(RIGHT(Table1[[#This Row],[Occupational Series]],5)="SECCM","SECCM",IF(OR(RIGHT(Table1[[#This Row],[Occupational Series]],1)="A",RIGHT(Table1[[#This Row],[Occupational Series]],1)="B",RIGHT(Table1[[#This Row],[Occupational Series]],1)="C"),"0301",RIGHT(Table1[[#This Row],[Occupational Series]],4)))</f>
        <v>1102</v>
      </c>
      <c r="D1827" s="50" t="s">
        <v>590</v>
      </c>
      <c r="E1827" s="51" t="s">
        <v>591</v>
      </c>
      <c r="F1827" s="57">
        <f>ROWS($F$2:F1827)</f>
        <v>1826</v>
      </c>
      <c r="G1827" s="57" t="str">
        <f>IF(ISNUMBER(SEARCH('Position Build'!$N$6,Table1[[#This Row],[Series]])),Table1[[#This Row],[Helper1]],"")</f>
        <v/>
      </c>
      <c r="H1827" s="57" t="str">
        <f>IFERROR(SMALL($G$2:$G$4870,ROWS($G$2:G1827)),"")</f>
        <v/>
      </c>
    </row>
    <row r="1828" spans="1:8" ht="51.75" thickBot="1" x14ac:dyDescent="0.3">
      <c r="A1828" s="50" t="s">
        <v>423</v>
      </c>
      <c r="B1828" s="46" t="str">
        <f>Table1[[#This Row],[Series]]&amp;Table1[[#This Row],[Competency Name]]</f>
        <v>1102PROBLEM SOLVING</v>
      </c>
      <c r="C1828" s="46" t="str">
        <f>IF(RIGHT(Table1[[#This Row],[Occupational Series]],5)="SECCM","SECCM",IF(OR(RIGHT(Table1[[#This Row],[Occupational Series]],1)="A",RIGHT(Table1[[#This Row],[Occupational Series]],1)="B",RIGHT(Table1[[#This Row],[Occupational Series]],1)="C"),"0301",RIGHT(Table1[[#This Row],[Occupational Series]],4)))</f>
        <v>1102</v>
      </c>
      <c r="D1828" s="50" t="s">
        <v>596</v>
      </c>
      <c r="E1828" s="51" t="s">
        <v>597</v>
      </c>
      <c r="F1828" s="57">
        <f>ROWS($F$2:F1828)</f>
        <v>1827</v>
      </c>
      <c r="G1828" s="57" t="str">
        <f>IF(ISNUMBER(SEARCH('Position Build'!$N$6,Table1[[#This Row],[Series]])),Table1[[#This Row],[Helper1]],"")</f>
        <v/>
      </c>
      <c r="H1828" s="57" t="str">
        <f>IFERROR(SMALL($G$2:$G$4870,ROWS($G$2:G1828)),"")</f>
        <v/>
      </c>
    </row>
    <row r="1829" spans="1:8" ht="15.75" thickBot="1" x14ac:dyDescent="0.3">
      <c r="A1829" s="45" t="s">
        <v>423</v>
      </c>
      <c r="B1829" s="46" t="str">
        <f>Table1[[#This Row],[Series]]&amp;Table1[[#This Row],[Competency Name]]</f>
        <v>1102ACTIVITY PROGRAM COORDINATOR FOR PURCHASE CARD</v>
      </c>
      <c r="C1829" s="46" t="str">
        <f>IF(RIGHT(Table1[[#This Row],[Occupational Series]],5)="SECCM","SECCM",IF(OR(RIGHT(Table1[[#This Row],[Occupational Series]],1)="A",RIGHT(Table1[[#This Row],[Occupational Series]],1)="B",RIGHT(Table1[[#This Row],[Occupational Series]],1)="C"),"0301",RIGHT(Table1[[#This Row],[Occupational Series]],4)))</f>
        <v>1102</v>
      </c>
      <c r="D1829" s="45" t="s">
        <v>1232</v>
      </c>
      <c r="E1829" s="45" t="s">
        <v>1233</v>
      </c>
      <c r="F1829" s="57">
        <f>ROWS($F$2:F1829)</f>
        <v>1828</v>
      </c>
      <c r="G1829" s="57" t="str">
        <f>IF(ISNUMBER(SEARCH('Position Build'!$N$6,Table1[[#This Row],[Series]])),Table1[[#This Row],[Helper1]],"")</f>
        <v/>
      </c>
      <c r="H1829" s="57" t="str">
        <f>IFERROR(SMALL($G$2:$G$4870,ROWS($G$2:G1829)),"")</f>
        <v/>
      </c>
    </row>
    <row r="1830" spans="1:8" ht="64.5" thickBot="1" x14ac:dyDescent="0.3">
      <c r="A1830" s="50" t="s">
        <v>423</v>
      </c>
      <c r="B1830" s="46" t="str">
        <f>Table1[[#This Row],[Series]]&amp;Table1[[#This Row],[Competency Name]]</f>
        <v>1102ADDRESSING SMALL BUSINESS CONCERNS</v>
      </c>
      <c r="C1830" s="46" t="str">
        <f>IF(RIGHT(Table1[[#This Row],[Occupational Series]],5)="SECCM","SECCM",IF(OR(RIGHT(Table1[[#This Row],[Occupational Series]],1)="A",RIGHT(Table1[[#This Row],[Occupational Series]],1)="B",RIGHT(Table1[[#This Row],[Occupational Series]],1)="C"),"0301",RIGHT(Table1[[#This Row],[Occupational Series]],4)))</f>
        <v>1102</v>
      </c>
      <c r="D1830" s="50" t="s">
        <v>1234</v>
      </c>
      <c r="E1830" s="51" t="s">
        <v>1235</v>
      </c>
      <c r="F1830" s="57">
        <f>ROWS($F$2:F1830)</f>
        <v>1829</v>
      </c>
      <c r="G1830" s="57" t="str">
        <f>IF(ISNUMBER(SEARCH('Position Build'!$N$6,Table1[[#This Row],[Series]])),Table1[[#This Row],[Helper1]],"")</f>
        <v/>
      </c>
      <c r="H1830" s="57" t="str">
        <f>IFERROR(SMALL($G$2:$G$4870,ROWS($G$2:G1830)),"")</f>
        <v/>
      </c>
    </row>
    <row r="1831" spans="1:8" ht="51.75" thickBot="1" x14ac:dyDescent="0.3">
      <c r="A1831" s="50" t="s">
        <v>423</v>
      </c>
      <c r="B1831" s="46" t="str">
        <f>Table1[[#This Row],[Series]]&amp;Table1[[#This Row],[Competency Name]]</f>
        <v>1102ADVANCED COST AND/OR PRICE ANALYSIS</v>
      </c>
      <c r="C1831" s="46" t="str">
        <f>IF(RIGHT(Table1[[#This Row],[Occupational Series]],5)="SECCM","SECCM",IF(OR(RIGHT(Table1[[#This Row],[Occupational Series]],1)="A",RIGHT(Table1[[#This Row],[Occupational Series]],1)="B",RIGHT(Table1[[#This Row],[Occupational Series]],1)="C"),"0301",RIGHT(Table1[[#This Row],[Occupational Series]],4)))</f>
        <v>1102</v>
      </c>
      <c r="D1831" s="50" t="s">
        <v>1236</v>
      </c>
      <c r="E1831" s="51" t="s">
        <v>1237</v>
      </c>
      <c r="F1831" s="57">
        <f>ROWS($F$2:F1831)</f>
        <v>1830</v>
      </c>
      <c r="G1831" s="57" t="str">
        <f>IF(ISNUMBER(SEARCH('Position Build'!$N$6,Table1[[#This Row],[Series]])),Table1[[#This Row],[Helper1]],"")</f>
        <v/>
      </c>
      <c r="H1831" s="57" t="str">
        <f>IFERROR(SMALL($G$2:$G$4870,ROWS($G$2:G1831)),"")</f>
        <v/>
      </c>
    </row>
    <row r="1832" spans="1:8" ht="26.25" thickBot="1" x14ac:dyDescent="0.3">
      <c r="A1832" s="50" t="s">
        <v>423</v>
      </c>
      <c r="B1832" s="46" t="str">
        <f>Table1[[#This Row],[Series]]&amp;Table1[[#This Row],[Competency Name]]</f>
        <v>1102APPROVE PAYMENT REQUESTS</v>
      </c>
      <c r="C1832" s="46" t="str">
        <f>IF(RIGHT(Table1[[#This Row],[Occupational Series]],5)="SECCM","SECCM",IF(OR(RIGHT(Table1[[#This Row],[Occupational Series]],1)="A",RIGHT(Table1[[#This Row],[Occupational Series]],1)="B",RIGHT(Table1[[#This Row],[Occupational Series]],1)="C"),"0301",RIGHT(Table1[[#This Row],[Occupational Series]],4)))</f>
        <v>1102</v>
      </c>
      <c r="D1832" s="50" t="s">
        <v>1238</v>
      </c>
      <c r="E1832" s="51" t="s">
        <v>1239</v>
      </c>
      <c r="F1832" s="57">
        <f>ROWS($F$2:F1832)</f>
        <v>1831</v>
      </c>
      <c r="G1832" s="57" t="str">
        <f>IF(ISNUMBER(SEARCH('Position Build'!$N$6,Table1[[#This Row],[Series]])),Table1[[#This Row],[Helper1]],"")</f>
        <v/>
      </c>
      <c r="H1832" s="57" t="str">
        <f>IFERROR(SMALL($G$2:$G$4870,ROWS($G$2:G1832)),"")</f>
        <v/>
      </c>
    </row>
    <row r="1833" spans="1:8" ht="26.25" thickBot="1" x14ac:dyDescent="0.3">
      <c r="A1833" s="50" t="s">
        <v>423</v>
      </c>
      <c r="B1833" s="46" t="str">
        <f>Table1[[#This Row],[Series]]&amp;Table1[[#This Row],[Competency Name]]</f>
        <v>1102BID EVALUATION (SEALED BIDDING)</v>
      </c>
      <c r="C1833" s="46" t="str">
        <f>IF(RIGHT(Table1[[#This Row],[Occupational Series]],5)="SECCM","SECCM",IF(OR(RIGHT(Table1[[#This Row],[Occupational Series]],1)="A",RIGHT(Table1[[#This Row],[Occupational Series]],1)="B",RIGHT(Table1[[#This Row],[Occupational Series]],1)="C"),"0301",RIGHT(Table1[[#This Row],[Occupational Series]],4)))</f>
        <v>1102</v>
      </c>
      <c r="D1833" s="50" t="s">
        <v>1240</v>
      </c>
      <c r="E1833" s="51" t="s">
        <v>1241</v>
      </c>
      <c r="F1833" s="57">
        <f>ROWS($F$2:F1833)</f>
        <v>1832</v>
      </c>
      <c r="G1833" s="57" t="str">
        <f>IF(ISNUMBER(SEARCH('Position Build'!$N$6,Table1[[#This Row],[Series]])),Table1[[#This Row],[Helper1]],"")</f>
        <v/>
      </c>
      <c r="H1833" s="57" t="str">
        <f>IFERROR(SMALL($G$2:$G$4870,ROWS($G$2:G1833)),"")</f>
        <v/>
      </c>
    </row>
    <row r="1834" spans="1:8" ht="15.75" thickBot="1" x14ac:dyDescent="0.3">
      <c r="A1834" s="45" t="s">
        <v>423</v>
      </c>
      <c r="B1834" s="46" t="str">
        <f>Table1[[#This Row],[Series]]&amp;Table1[[#This Row],[Competency Name]]</f>
        <v>1102CLOSE-OUT CONTRACTS</v>
      </c>
      <c r="C1834" s="46" t="str">
        <f>IF(RIGHT(Table1[[#This Row],[Occupational Series]],5)="SECCM","SECCM",IF(OR(RIGHT(Table1[[#This Row],[Occupational Series]],1)="A",RIGHT(Table1[[#This Row],[Occupational Series]],1)="B",RIGHT(Table1[[#This Row],[Occupational Series]],1)="C"),"0301",RIGHT(Table1[[#This Row],[Occupational Series]],4)))</f>
        <v>1102</v>
      </c>
      <c r="D1834" s="45" t="s">
        <v>1242</v>
      </c>
      <c r="E1834" s="45" t="s">
        <v>1243</v>
      </c>
      <c r="F1834" s="57">
        <f>ROWS($F$2:F1834)</f>
        <v>1833</v>
      </c>
      <c r="G1834" s="57" t="str">
        <f>IF(ISNUMBER(SEARCH('Position Build'!$N$6,Table1[[#This Row],[Series]])),Table1[[#This Row],[Helper1]],"")</f>
        <v/>
      </c>
      <c r="H1834" s="57" t="str">
        <f>IFERROR(SMALL($G$2:$G$4870,ROWS($G$2:G1834)),"")</f>
        <v/>
      </c>
    </row>
    <row r="1835" spans="1:8" ht="26.25" thickBot="1" x14ac:dyDescent="0.3">
      <c r="A1835" s="50" t="s">
        <v>423</v>
      </c>
      <c r="B1835" s="46" t="str">
        <f>Table1[[#This Row],[Series]]&amp;Table1[[#This Row],[Competency Name]]</f>
        <v>1102CONSIDER SOCIO-ECONOMIC REQUIREMENTS</v>
      </c>
      <c r="C1835" s="46" t="str">
        <f>IF(RIGHT(Table1[[#This Row],[Occupational Series]],5)="SECCM","SECCM",IF(OR(RIGHT(Table1[[#This Row],[Occupational Series]],1)="A",RIGHT(Table1[[#This Row],[Occupational Series]],1)="B",RIGHT(Table1[[#This Row],[Occupational Series]],1)="C"),"0301",RIGHT(Table1[[#This Row],[Occupational Series]],4)))</f>
        <v>1102</v>
      </c>
      <c r="D1835" s="50" t="s">
        <v>1244</v>
      </c>
      <c r="E1835" s="51" t="s">
        <v>1245</v>
      </c>
      <c r="F1835" s="57">
        <f>ROWS($F$2:F1835)</f>
        <v>1834</v>
      </c>
      <c r="G1835" s="57" t="str">
        <f>IF(ISNUMBER(SEARCH('Position Build'!$N$6,Table1[[#This Row],[Series]])),Table1[[#This Row],[Helper1]],"")</f>
        <v/>
      </c>
      <c r="H1835" s="57" t="str">
        <f>IFERROR(SMALL($G$2:$G$4870,ROWS($G$2:G1835)),"")</f>
        <v/>
      </c>
    </row>
    <row r="1836" spans="1:8" ht="39" thickBot="1" x14ac:dyDescent="0.3">
      <c r="A1836" s="50" t="s">
        <v>423</v>
      </c>
      <c r="B1836" s="46" t="str">
        <f>Table1[[#This Row],[Series]]&amp;Table1[[#This Row],[Competency Name]]</f>
        <v>1102CONSTRUCTION/ARCHITECT &amp; ENGINEERING (A&amp;E)</v>
      </c>
      <c r="C1836" s="46" t="str">
        <f>IF(RIGHT(Table1[[#This Row],[Occupational Series]],5)="SECCM","SECCM",IF(OR(RIGHT(Table1[[#This Row],[Occupational Series]],1)="A",RIGHT(Table1[[#This Row],[Occupational Series]],1)="B",RIGHT(Table1[[#This Row],[Occupational Series]],1)="C"),"0301",RIGHT(Table1[[#This Row],[Occupational Series]],4)))</f>
        <v>1102</v>
      </c>
      <c r="D1836" s="50" t="s">
        <v>1252</v>
      </c>
      <c r="E1836" s="51" t="s">
        <v>1253</v>
      </c>
      <c r="F1836" s="57">
        <f>ROWS($F$2:F1836)</f>
        <v>1835</v>
      </c>
      <c r="G1836" s="57" t="str">
        <f>IF(ISNUMBER(SEARCH('Position Build'!$N$6,Table1[[#This Row],[Series]])),Table1[[#This Row],[Helper1]],"")</f>
        <v/>
      </c>
      <c r="H1836" s="57" t="str">
        <f>IFERROR(SMALL($G$2:$G$4870,ROWS($G$2:G1836)),"")</f>
        <v/>
      </c>
    </row>
    <row r="1837" spans="1:8" ht="39" thickBot="1" x14ac:dyDescent="0.3">
      <c r="A1837" s="50" t="s">
        <v>423</v>
      </c>
      <c r="B1837" s="46" t="str">
        <f>Table1[[#This Row],[Series]]&amp;Table1[[#This Row],[Competency Name]]</f>
        <v>1102CONTRACT AWARD</v>
      </c>
      <c r="C1837" s="46" t="str">
        <f>IF(RIGHT(Table1[[#This Row],[Occupational Series]],5)="SECCM","SECCM",IF(OR(RIGHT(Table1[[#This Row],[Occupational Series]],1)="A",RIGHT(Table1[[#This Row],[Occupational Series]],1)="B",RIGHT(Table1[[#This Row],[Occupational Series]],1)="C"),"0301",RIGHT(Table1[[#This Row],[Occupational Series]],4)))</f>
        <v>1102</v>
      </c>
      <c r="D1837" s="50" t="s">
        <v>1254</v>
      </c>
      <c r="E1837" s="51" t="s">
        <v>1255</v>
      </c>
      <c r="F1837" s="57">
        <f>ROWS($F$2:F1837)</f>
        <v>1836</v>
      </c>
      <c r="G1837" s="57" t="str">
        <f>IF(ISNUMBER(SEARCH('Position Build'!$N$6,Table1[[#This Row],[Series]])),Table1[[#This Row],[Helper1]],"")</f>
        <v/>
      </c>
      <c r="H1837" s="57" t="str">
        <f>IFERROR(SMALL($G$2:$G$4870,ROWS($G$2:G1837)),"")</f>
        <v/>
      </c>
    </row>
    <row r="1838" spans="1:8" ht="15.75" thickBot="1" x14ac:dyDescent="0.3">
      <c r="A1838" s="45" t="s">
        <v>423</v>
      </c>
      <c r="B1838" s="46" t="str">
        <f>Table1[[#This Row],[Series]]&amp;Table1[[#This Row],[Competency Name]]</f>
        <v>1102CONTRACT TERMINATION</v>
      </c>
      <c r="C1838" s="46" t="str">
        <f>IF(RIGHT(Table1[[#This Row],[Occupational Series]],5)="SECCM","SECCM",IF(OR(RIGHT(Table1[[#This Row],[Occupational Series]],1)="A",RIGHT(Table1[[#This Row],[Occupational Series]],1)="B",RIGHT(Table1[[#This Row],[Occupational Series]],1)="C"),"0301",RIGHT(Table1[[#This Row],[Occupational Series]],4)))</f>
        <v>1102</v>
      </c>
      <c r="D1838" s="45" t="s">
        <v>1256</v>
      </c>
      <c r="E1838" s="45" t="s">
        <v>1257</v>
      </c>
      <c r="F1838" s="57">
        <f>ROWS($F$2:F1838)</f>
        <v>1837</v>
      </c>
      <c r="G1838" s="57" t="str">
        <f>IF(ISNUMBER(SEARCH('Position Build'!$N$6,Table1[[#This Row],[Series]])),Table1[[#This Row],[Helper1]],"")</f>
        <v/>
      </c>
      <c r="H1838" s="57" t="str">
        <f>IFERROR(SMALL($G$2:$G$4870,ROWS($G$2:G1838)),"")</f>
        <v/>
      </c>
    </row>
    <row r="1839" spans="1:8" ht="15.75" thickBot="1" x14ac:dyDescent="0.3">
      <c r="A1839" s="45" t="s">
        <v>423</v>
      </c>
      <c r="B1839" s="46" t="str">
        <f>Table1[[#This Row],[Series]]&amp;Table1[[#This Row],[Competency Name]]</f>
        <v>1102ISSUE CHANGES AND MODIFICATIONS</v>
      </c>
      <c r="C1839" s="46" t="str">
        <f>IF(RIGHT(Table1[[#This Row],[Occupational Series]],5)="SECCM","SECCM",IF(OR(RIGHT(Table1[[#This Row],[Occupational Series]],1)="A",RIGHT(Table1[[#This Row],[Occupational Series]],1)="B",RIGHT(Table1[[#This Row],[Occupational Series]],1)="C"),"0301",RIGHT(Table1[[#This Row],[Occupational Series]],4)))</f>
        <v>1102</v>
      </c>
      <c r="D1839" s="45" t="s">
        <v>1260</v>
      </c>
      <c r="E1839" s="45" t="s">
        <v>1261</v>
      </c>
      <c r="F1839" s="57">
        <f>ROWS($F$2:F1839)</f>
        <v>1838</v>
      </c>
      <c r="G1839" s="57" t="str">
        <f>IF(ISNUMBER(SEARCH('Position Build'!$N$6,Table1[[#This Row],[Series]])),Table1[[#This Row],[Helper1]],"")</f>
        <v/>
      </c>
      <c r="H1839" s="57" t="str">
        <f>IFERROR(SMALL($G$2:$G$4870,ROWS($G$2:G1839)),"")</f>
        <v/>
      </c>
    </row>
    <row r="1840" spans="1:8" ht="39" thickBot="1" x14ac:dyDescent="0.3">
      <c r="A1840" s="50" t="s">
        <v>423</v>
      </c>
      <c r="B1840" s="46" t="str">
        <f>Table1[[#This Row],[Series]]&amp;Table1[[#This Row],[Competency Name]]</f>
        <v>1102PREPARATION AND NEGOTIATION</v>
      </c>
      <c r="C1840" s="46" t="str">
        <f>IF(RIGHT(Table1[[#This Row],[Occupational Series]],5)="SECCM","SECCM",IF(OR(RIGHT(Table1[[#This Row],[Occupational Series]],1)="A",RIGHT(Table1[[#This Row],[Occupational Series]],1)="B",RIGHT(Table1[[#This Row],[Occupational Series]],1)="C"),"0301",RIGHT(Table1[[#This Row],[Occupational Series]],4)))</f>
        <v>1102</v>
      </c>
      <c r="D1840" s="50" t="s">
        <v>1262</v>
      </c>
      <c r="E1840" s="51" t="s">
        <v>1263</v>
      </c>
      <c r="F1840" s="57">
        <f>ROWS($F$2:F1840)</f>
        <v>1839</v>
      </c>
      <c r="G1840" s="57" t="str">
        <f>IF(ISNUMBER(SEARCH('Position Build'!$N$6,Table1[[#This Row],[Series]])),Table1[[#This Row],[Helper1]],"")</f>
        <v/>
      </c>
      <c r="H1840" s="57" t="str">
        <f>IFERROR(SMALL($G$2:$G$4870,ROWS($G$2:G1840)),"")</f>
        <v/>
      </c>
    </row>
    <row r="1841" spans="1:8" ht="15.75" thickBot="1" x14ac:dyDescent="0.3">
      <c r="A1841" s="45" t="s">
        <v>423</v>
      </c>
      <c r="B1841" s="46" t="str">
        <f>Table1[[#This Row],[Series]]&amp;Table1[[#This Row],[Competency Name]]</f>
        <v>1102PROCESS PROTESTS</v>
      </c>
      <c r="C1841" s="46" t="str">
        <f>IF(RIGHT(Table1[[#This Row],[Occupational Series]],5)="SECCM","SECCM",IF(OR(RIGHT(Table1[[#This Row],[Occupational Series]],1)="A",RIGHT(Table1[[#This Row],[Occupational Series]],1)="B",RIGHT(Table1[[#This Row],[Occupational Series]],1)="C"),"0301",RIGHT(Table1[[#This Row],[Occupational Series]],4)))</f>
        <v>1102</v>
      </c>
      <c r="D1841" s="45" t="s">
        <v>1264</v>
      </c>
      <c r="E1841" s="45" t="s">
        <v>1265</v>
      </c>
      <c r="F1841" s="57">
        <f>ROWS($F$2:F1841)</f>
        <v>1840</v>
      </c>
      <c r="G1841" s="57" t="str">
        <f>IF(ISNUMBER(SEARCH('Position Build'!$N$6,Table1[[#This Row],[Series]])),Table1[[#This Row],[Helper1]],"")</f>
        <v/>
      </c>
      <c r="H1841" s="57" t="str">
        <f>IFERROR(SMALL($G$2:$G$4870,ROWS($G$2:G1841)),"")</f>
        <v/>
      </c>
    </row>
    <row r="1842" spans="1:8" ht="15.75" customHeight="1" thickBot="1" x14ac:dyDescent="0.3">
      <c r="A1842" s="50" t="s">
        <v>423</v>
      </c>
      <c r="B1842" s="46" t="str">
        <f>Table1[[#This Row],[Series]]&amp;Table1[[#This Row],[Competency Name]]</f>
        <v>1102PROPOSAL EVALUATION (CONTRACTING BY NEGOTIATION)</v>
      </c>
      <c r="C1842" s="46" t="str">
        <f>IF(RIGHT(Table1[[#This Row],[Occupational Series]],5)="SECCM","SECCM",IF(OR(RIGHT(Table1[[#This Row],[Occupational Series]],1)="A",RIGHT(Table1[[#This Row],[Occupational Series]],1)="B",RIGHT(Table1[[#This Row],[Occupational Series]],1)="C"),"0301",RIGHT(Table1[[#This Row],[Occupational Series]],4)))</f>
        <v>1102</v>
      </c>
      <c r="D1842" s="50" t="s">
        <v>1266</v>
      </c>
      <c r="E1842" s="51" t="s">
        <v>1267</v>
      </c>
      <c r="F1842" s="57">
        <f>ROWS($F$2:F1842)</f>
        <v>1841</v>
      </c>
      <c r="G1842" s="57" t="str">
        <f>IF(ISNUMBER(SEARCH('Position Build'!$N$6,Table1[[#This Row],[Series]])),Table1[[#This Row],[Helper1]],"")</f>
        <v/>
      </c>
      <c r="H1842" s="57" t="str">
        <f>IFERROR(SMALL($G$2:$G$4870,ROWS($G$2:G1842)),"")</f>
        <v/>
      </c>
    </row>
    <row r="1843" spans="1:8" ht="15.75" thickBot="1" x14ac:dyDescent="0.3">
      <c r="A1843" s="45" t="s">
        <v>423</v>
      </c>
      <c r="B1843" s="46" t="str">
        <f>Table1[[#This Row],[Series]]&amp;Table1[[#This Row],[Competency Name]]</f>
        <v>1102RESPONSIBILITY DETERMINATION</v>
      </c>
      <c r="C1843" s="46" t="str">
        <f>IF(RIGHT(Table1[[#This Row],[Occupational Series]],5)="SECCM","SECCM",IF(OR(RIGHT(Table1[[#This Row],[Occupational Series]],1)="A",RIGHT(Table1[[#This Row],[Occupational Series]],1)="B",RIGHT(Table1[[#This Row],[Occupational Series]],1)="C"),"0301",RIGHT(Table1[[#This Row],[Occupational Series]],4)))</f>
        <v>1102</v>
      </c>
      <c r="D1843" s="45" t="s">
        <v>1268</v>
      </c>
      <c r="E1843" s="45" t="s">
        <v>1269</v>
      </c>
      <c r="F1843" s="57">
        <f>ROWS($F$2:F1843)</f>
        <v>1842</v>
      </c>
      <c r="G1843" s="57" t="str">
        <f>IF(ISNUMBER(SEARCH('Position Build'!$N$6,Table1[[#This Row],[Series]])),Table1[[#This Row],[Helper1]],"")</f>
        <v/>
      </c>
      <c r="H1843" s="57" t="str">
        <f>IFERROR(SMALL($G$2:$G$4870,ROWS($G$2:G1843)),"")</f>
        <v/>
      </c>
    </row>
    <row r="1844" spans="1:8" ht="15.75" customHeight="1" thickBot="1" x14ac:dyDescent="0.3">
      <c r="A1844" s="50" t="s">
        <v>423</v>
      </c>
      <c r="B1844" s="46" t="str">
        <f>Table1[[#This Row],[Series]]&amp;Table1[[#This Row],[Competency Name]]</f>
        <v>1102SOLICITATION OF OFFERS</v>
      </c>
      <c r="C1844" s="46" t="str">
        <f>IF(RIGHT(Table1[[#This Row],[Occupational Series]],5)="SECCM","SECCM",IF(OR(RIGHT(Table1[[#This Row],[Occupational Series]],1)="A",RIGHT(Table1[[#This Row],[Occupational Series]],1)="B",RIGHT(Table1[[#This Row],[Occupational Series]],1)="C"),"0301",RIGHT(Table1[[#This Row],[Occupational Series]],4)))</f>
        <v>1102</v>
      </c>
      <c r="D1844" s="50" t="s">
        <v>1272</v>
      </c>
      <c r="E1844" s="51" t="s">
        <v>1273</v>
      </c>
      <c r="F1844" s="57">
        <f>ROWS($F$2:F1844)</f>
        <v>1843</v>
      </c>
      <c r="G1844" s="57" t="str">
        <f>IF(ISNUMBER(SEARCH('Position Build'!$N$6,Table1[[#This Row],[Series]])),Table1[[#This Row],[Helper1]],"")</f>
        <v/>
      </c>
      <c r="H1844" s="57" t="str">
        <f>IFERROR(SMALL($G$2:$G$4870,ROWS($G$2:G1844)),"")</f>
        <v/>
      </c>
    </row>
    <row r="1845" spans="1:8" ht="15.75" thickBot="1" x14ac:dyDescent="0.3">
      <c r="A1845" s="45" t="s">
        <v>423</v>
      </c>
      <c r="B1845" s="46" t="str">
        <f>Table1[[#This Row],[Series]]&amp;Table1[[#This Row],[Competency Name]]</f>
        <v>1102SOURCE SELECTION</v>
      </c>
      <c r="C1845" s="46" t="str">
        <f>IF(RIGHT(Table1[[#This Row],[Occupational Series]],5)="SECCM","SECCM",IF(OR(RIGHT(Table1[[#This Row],[Occupational Series]],1)="A",RIGHT(Table1[[#This Row],[Occupational Series]],1)="B",RIGHT(Table1[[#This Row],[Occupational Series]],1)="C"),"0301",RIGHT(Table1[[#This Row],[Occupational Series]],4)))</f>
        <v>1102</v>
      </c>
      <c r="D1845" s="45" t="s">
        <v>1276</v>
      </c>
      <c r="E1845" s="45" t="s">
        <v>1277</v>
      </c>
      <c r="F1845" s="57">
        <f>ROWS($F$2:F1845)</f>
        <v>1844</v>
      </c>
      <c r="G1845" s="57" t="str">
        <f>IF(ISNUMBER(SEARCH('Position Build'!$N$6,Table1[[#This Row],[Series]])),Table1[[#This Row],[Helper1]],"")</f>
        <v/>
      </c>
      <c r="H1845" s="57" t="str">
        <f>IFERROR(SMALL($G$2:$G$4870,ROWS($G$2:G1845)),"")</f>
        <v/>
      </c>
    </row>
    <row r="1846" spans="1:8" ht="15.75" customHeight="1" thickBot="1" x14ac:dyDescent="0.3">
      <c r="A1846" s="50" t="s">
        <v>423</v>
      </c>
      <c r="B1846" s="46" t="str">
        <f>Table1[[#This Row],[Series]]&amp;Table1[[#This Row],[Competency Name]]</f>
        <v>1102SYSTEMS ACQUISITION</v>
      </c>
      <c r="C1846" s="46" t="str">
        <f>IF(RIGHT(Table1[[#This Row],[Occupational Series]],5)="SECCM","SECCM",IF(OR(RIGHT(Table1[[#This Row],[Occupational Series]],1)="A",RIGHT(Table1[[#This Row],[Occupational Series]],1)="B",RIGHT(Table1[[#This Row],[Occupational Series]],1)="C"),"0301",RIGHT(Table1[[#This Row],[Occupational Series]],4)))</f>
        <v>1102</v>
      </c>
      <c r="D1846" s="50" t="s">
        <v>1280</v>
      </c>
      <c r="E1846" s="51" t="s">
        <v>1281</v>
      </c>
      <c r="F1846" s="57">
        <f>ROWS($F$2:F1846)</f>
        <v>1845</v>
      </c>
      <c r="G1846" s="57" t="str">
        <f>IF(ISNUMBER(SEARCH('Position Build'!$N$6,Table1[[#This Row],[Series]])),Table1[[#This Row],[Helper1]],"")</f>
        <v/>
      </c>
      <c r="H1846" s="57" t="str">
        <f>IFERROR(SMALL($G$2:$G$4870,ROWS($G$2:G1846)),"")</f>
        <v/>
      </c>
    </row>
    <row r="1847" spans="1:8" ht="39" thickBot="1" x14ac:dyDescent="0.3">
      <c r="A1847" s="50" t="s">
        <v>423</v>
      </c>
      <c r="B1847" s="46" t="str">
        <f>Table1[[#This Row],[Series]]&amp;Table1[[#This Row],[Competency Name]]</f>
        <v>1102TERMS AND CONDITIONS</v>
      </c>
      <c r="C1847" s="46" t="str">
        <f>IF(RIGHT(Table1[[#This Row],[Occupational Series]],5)="SECCM","SECCM",IF(OR(RIGHT(Table1[[#This Row],[Occupational Series]],1)="A",RIGHT(Table1[[#This Row],[Occupational Series]],1)="B",RIGHT(Table1[[#This Row],[Occupational Series]],1)="C"),"0301",RIGHT(Table1[[#This Row],[Occupational Series]],4)))</f>
        <v>1102</v>
      </c>
      <c r="D1847" s="50" t="s">
        <v>1282</v>
      </c>
      <c r="E1847" s="51" t="s">
        <v>1283</v>
      </c>
      <c r="F1847" s="57">
        <f>ROWS($F$2:F1847)</f>
        <v>1846</v>
      </c>
      <c r="G1847" s="57" t="str">
        <f>IF(ISNUMBER(SEARCH('Position Build'!$N$6,Table1[[#This Row],[Series]])),Table1[[#This Row],[Helper1]],"")</f>
        <v/>
      </c>
      <c r="H1847" s="57" t="str">
        <f>IFERROR(SMALL($G$2:$G$4870,ROWS($G$2:G1847)),"")</f>
        <v/>
      </c>
    </row>
    <row r="1848" spans="1:8" ht="15.75" customHeight="1" thickBot="1" x14ac:dyDescent="0.3">
      <c r="A1848" s="50" t="s">
        <v>423</v>
      </c>
      <c r="B1848" s="46" t="str">
        <f>Table1[[#This Row],[Series]]&amp;Table1[[#This Row],[Competency Name]]</f>
        <v>1102CONTRACT PERFORMANCE MANAGEMENT</v>
      </c>
      <c r="C1848" s="46" t="str">
        <f>IF(RIGHT(Table1[[#This Row],[Occupational Series]],5)="SECCM","SECCM",IF(OR(RIGHT(Table1[[#This Row],[Occupational Series]],1)="A",RIGHT(Table1[[#This Row],[Occupational Series]],1)="B",RIGHT(Table1[[#This Row],[Occupational Series]],1)="C"),"0301",RIGHT(Table1[[#This Row],[Occupational Series]],4)))</f>
        <v>1102</v>
      </c>
      <c r="D1848" s="50" t="s">
        <v>1401</v>
      </c>
      <c r="E1848" s="51" t="s">
        <v>1402</v>
      </c>
      <c r="F1848" s="57">
        <f>ROWS($F$2:F1848)</f>
        <v>1847</v>
      </c>
      <c r="G1848" s="57" t="str">
        <f>IF(ISNUMBER(SEARCH('Position Build'!$N$6,Table1[[#This Row],[Series]])),Table1[[#This Row],[Helper1]],"")</f>
        <v/>
      </c>
      <c r="H1848" s="57" t="str">
        <f>IFERROR(SMALL($G$2:$G$4870,ROWS($G$2:G1848)),"")</f>
        <v/>
      </c>
    </row>
    <row r="1849" spans="1:8" ht="26.25" thickBot="1" x14ac:dyDescent="0.3">
      <c r="A1849" s="50" t="s">
        <v>350</v>
      </c>
      <c r="B1849" s="46" t="str">
        <f>Table1[[#This Row],[Series]]&amp;Table1[[#This Row],[Competency Name]]</f>
        <v>1103INFORMATION MANAGEMENT</v>
      </c>
      <c r="C1849" s="46" t="str">
        <f>IF(RIGHT(Table1[[#This Row],[Occupational Series]],5)="SECCM","SECCM",IF(OR(RIGHT(Table1[[#This Row],[Occupational Series]],1)="A",RIGHT(Table1[[#This Row],[Occupational Series]],1)="B",RIGHT(Table1[[#This Row],[Occupational Series]],1)="C"),"0301",RIGHT(Table1[[#This Row],[Occupational Series]],4)))</f>
        <v>1103</v>
      </c>
      <c r="D1849" s="50" t="s">
        <v>311</v>
      </c>
      <c r="E1849" s="51" t="s">
        <v>312</v>
      </c>
      <c r="F1849" s="57">
        <f>ROWS($F$2:F1849)</f>
        <v>1848</v>
      </c>
      <c r="G1849" s="57" t="str">
        <f>IF(ISNUMBER(SEARCH('Position Build'!$N$6,Table1[[#This Row],[Series]])),Table1[[#This Row],[Helper1]],"")</f>
        <v/>
      </c>
      <c r="H1849" s="57" t="str">
        <f>IFERROR(SMALL($G$2:$G$4870,ROWS($G$2:G1849)),"")</f>
        <v/>
      </c>
    </row>
    <row r="1850" spans="1:8" ht="15.75" customHeight="1" thickBot="1" x14ac:dyDescent="0.3">
      <c r="A1850" s="50" t="s">
        <v>350</v>
      </c>
      <c r="B1850" s="46" t="str">
        <f>Table1[[#This Row],[Series]]&amp;Table1[[#This Row],[Competency Name]]</f>
        <v>1103WRITTEN COMMUNICATION</v>
      </c>
      <c r="C1850" s="46" t="str">
        <f>IF(RIGHT(Table1[[#This Row],[Occupational Series]],5)="SECCM","SECCM",IF(OR(RIGHT(Table1[[#This Row],[Occupational Series]],1)="A",RIGHT(Table1[[#This Row],[Occupational Series]],1)="B",RIGHT(Table1[[#This Row],[Occupational Series]],1)="C"),"0301",RIGHT(Table1[[#This Row],[Occupational Series]],4)))</f>
        <v>1103</v>
      </c>
      <c r="D1850" s="50" t="s">
        <v>507</v>
      </c>
      <c r="E1850" s="51" t="s">
        <v>508</v>
      </c>
      <c r="F1850" s="57">
        <f>ROWS($F$2:F1850)</f>
        <v>1849</v>
      </c>
      <c r="G1850" s="57" t="str">
        <f>IF(ISNUMBER(SEARCH('Position Build'!$N$6,Table1[[#This Row],[Series]])),Table1[[#This Row],[Helper1]],"")</f>
        <v/>
      </c>
      <c r="H1850" s="57" t="str">
        <f>IFERROR(SMALL($G$2:$G$4870,ROWS($G$2:G1850)),"")</f>
        <v/>
      </c>
    </row>
    <row r="1851" spans="1:8" ht="39" thickBot="1" x14ac:dyDescent="0.3">
      <c r="A1851" s="50" t="s">
        <v>350</v>
      </c>
      <c r="B1851" s="46" t="str">
        <f>Table1[[#This Row],[Series]]&amp;Table1[[#This Row],[Competency Name]]</f>
        <v>1103ORAL COMMUNICATION</v>
      </c>
      <c r="C1851" s="46" t="str">
        <f>IF(RIGHT(Table1[[#This Row],[Occupational Series]],5)="SECCM","SECCM",IF(OR(RIGHT(Table1[[#This Row],[Occupational Series]],1)="A",RIGHT(Table1[[#This Row],[Occupational Series]],1)="B",RIGHT(Table1[[#This Row],[Occupational Series]],1)="C"),"0301",RIGHT(Table1[[#This Row],[Occupational Series]],4)))</f>
        <v>1103</v>
      </c>
      <c r="D1851" s="50" t="s">
        <v>537</v>
      </c>
      <c r="E1851" s="51" t="s">
        <v>538</v>
      </c>
      <c r="F1851" s="57">
        <f>ROWS($F$2:F1851)</f>
        <v>1850</v>
      </c>
      <c r="G1851" s="57" t="str">
        <f>IF(ISNUMBER(SEARCH('Position Build'!$N$6,Table1[[#This Row],[Series]])),Table1[[#This Row],[Helper1]],"")</f>
        <v/>
      </c>
      <c r="H1851" s="57" t="str">
        <f>IFERROR(SMALL($G$2:$G$4870,ROWS($G$2:G1851)),"")</f>
        <v/>
      </c>
    </row>
    <row r="1852" spans="1:8" ht="15.75" customHeight="1" thickBot="1" x14ac:dyDescent="0.3">
      <c r="A1852" s="50" t="s">
        <v>350</v>
      </c>
      <c r="B1852" s="46" t="str">
        <f>Table1[[#This Row],[Series]]&amp;Table1[[#This Row],[Competency Name]]</f>
        <v>1103RESOURCE MANAGEMENT</v>
      </c>
      <c r="C1852" s="46" t="str">
        <f>IF(RIGHT(Table1[[#This Row],[Occupational Series]],5)="SECCM","SECCM",IF(OR(RIGHT(Table1[[#This Row],[Occupational Series]],1)="A",RIGHT(Table1[[#This Row],[Occupational Series]],1)="B",RIGHT(Table1[[#This Row],[Occupational Series]],1)="C"),"0301",RIGHT(Table1[[#This Row],[Occupational Series]],4)))</f>
        <v>1103</v>
      </c>
      <c r="D1852" s="50" t="s">
        <v>573</v>
      </c>
      <c r="E1852" s="51" t="s">
        <v>574</v>
      </c>
      <c r="F1852" s="57">
        <f>ROWS($F$2:F1852)</f>
        <v>1851</v>
      </c>
      <c r="G1852" s="57" t="str">
        <f>IF(ISNUMBER(SEARCH('Position Build'!$N$6,Table1[[#This Row],[Series]])),Table1[[#This Row],[Helper1]],"")</f>
        <v/>
      </c>
      <c r="H1852" s="57" t="str">
        <f>IFERROR(SMALL($G$2:$G$4870,ROWS($G$2:G1852)),"")</f>
        <v/>
      </c>
    </row>
    <row r="1853" spans="1:8" ht="64.5" thickBot="1" x14ac:dyDescent="0.3">
      <c r="A1853" s="50" t="s">
        <v>350</v>
      </c>
      <c r="B1853" s="46" t="str">
        <f>Table1[[#This Row],[Series]]&amp;Table1[[#This Row],[Competency Name]]</f>
        <v>1103ACCOUNTABILITY</v>
      </c>
      <c r="C1853" s="46" t="str">
        <f>IF(RIGHT(Table1[[#This Row],[Occupational Series]],5)="SECCM","SECCM",IF(OR(RIGHT(Table1[[#This Row],[Occupational Series]],1)="A",RIGHT(Table1[[#This Row],[Occupational Series]],1)="B",RIGHT(Table1[[#This Row],[Occupational Series]],1)="C"),"0301",RIGHT(Table1[[#This Row],[Occupational Series]],4)))</f>
        <v>1103</v>
      </c>
      <c r="D1853" s="50" t="s">
        <v>579</v>
      </c>
      <c r="E1853" s="51" t="s">
        <v>580</v>
      </c>
      <c r="F1853" s="57">
        <f>ROWS($F$2:F1853)</f>
        <v>1852</v>
      </c>
      <c r="G1853" s="57" t="str">
        <f>IF(ISNUMBER(SEARCH('Position Build'!$N$6,Table1[[#This Row],[Series]])),Table1[[#This Row],[Helper1]],"")</f>
        <v/>
      </c>
      <c r="H1853" s="57" t="str">
        <f>IFERROR(SMALL($G$2:$G$4870,ROWS($G$2:G1853)),"")</f>
        <v/>
      </c>
    </row>
    <row r="1854" spans="1:8" ht="15.75" customHeight="1" thickBot="1" x14ac:dyDescent="0.3">
      <c r="A1854" s="50" t="s">
        <v>350</v>
      </c>
      <c r="B1854" s="46" t="str">
        <f>Table1[[#This Row],[Series]]&amp;Table1[[#This Row],[Competency Name]]</f>
        <v>1103MANAGING HUMAN RESOURCES</v>
      </c>
      <c r="C1854" s="46" t="str">
        <f>IF(RIGHT(Table1[[#This Row],[Occupational Series]],5)="SECCM","SECCM",IF(OR(RIGHT(Table1[[#This Row],[Occupational Series]],1)="A",RIGHT(Table1[[#This Row],[Occupational Series]],1)="B",RIGHT(Table1[[#This Row],[Occupational Series]],1)="C"),"0301",RIGHT(Table1[[#This Row],[Occupational Series]],4)))</f>
        <v>1103</v>
      </c>
      <c r="D1854" s="50" t="s">
        <v>590</v>
      </c>
      <c r="E1854" s="51" t="s">
        <v>591</v>
      </c>
      <c r="F1854" s="57">
        <f>ROWS($F$2:F1854)</f>
        <v>1853</v>
      </c>
      <c r="G1854" s="57" t="str">
        <f>IF(ISNUMBER(SEARCH('Position Build'!$N$6,Table1[[#This Row],[Series]])),Table1[[#This Row],[Helper1]],"")</f>
        <v/>
      </c>
      <c r="H1854" s="57" t="str">
        <f>IFERROR(SMALL($G$2:$G$4870,ROWS($G$2:G1854)),"")</f>
        <v/>
      </c>
    </row>
    <row r="1855" spans="1:8" ht="51.75" thickBot="1" x14ac:dyDescent="0.3">
      <c r="A1855" s="50" t="s">
        <v>350</v>
      </c>
      <c r="B1855" s="46" t="str">
        <f>Table1[[#This Row],[Series]]&amp;Table1[[#This Row],[Competency Name]]</f>
        <v>1103PROBLEM SOLVING</v>
      </c>
      <c r="C1855" s="46" t="str">
        <f>IF(RIGHT(Table1[[#This Row],[Occupational Series]],5)="SECCM","SECCM",IF(OR(RIGHT(Table1[[#This Row],[Occupational Series]],1)="A",RIGHT(Table1[[#This Row],[Occupational Series]],1)="B",RIGHT(Table1[[#This Row],[Occupational Series]],1)="C"),"0301",RIGHT(Table1[[#This Row],[Occupational Series]],4)))</f>
        <v>1103</v>
      </c>
      <c r="D1855" s="50" t="s">
        <v>596</v>
      </c>
      <c r="E1855" s="51" t="s">
        <v>597</v>
      </c>
      <c r="F1855" s="57">
        <f>ROWS($F$2:F1855)</f>
        <v>1854</v>
      </c>
      <c r="G1855" s="57" t="str">
        <f>IF(ISNUMBER(SEARCH('Position Build'!$N$6,Table1[[#This Row],[Series]])),Table1[[#This Row],[Helper1]],"")</f>
        <v/>
      </c>
      <c r="H1855" s="57" t="str">
        <f>IFERROR(SMALL($G$2:$G$4870,ROWS($G$2:G1855)),"")</f>
        <v/>
      </c>
    </row>
    <row r="1856" spans="1:8" ht="15.75" customHeight="1" thickBot="1" x14ac:dyDescent="0.3">
      <c r="A1856" s="50" t="s">
        <v>350</v>
      </c>
      <c r="B1856" s="46" t="str">
        <f>Table1[[#This Row],[Series]]&amp;Table1[[#This Row],[Competency Name]]</f>
        <v>1103COMPLIANCE AND ENFORCEMENT</v>
      </c>
      <c r="C1856" s="46" t="str">
        <f>IF(RIGHT(Table1[[#This Row],[Occupational Series]],5)="SECCM","SECCM",IF(OR(RIGHT(Table1[[#This Row],[Occupational Series]],1)="A",RIGHT(Table1[[#This Row],[Occupational Series]],1)="B",RIGHT(Table1[[#This Row],[Occupational Series]],1)="C"),"0301",RIGHT(Table1[[#This Row],[Occupational Series]],4)))</f>
        <v>1103</v>
      </c>
      <c r="D1856" s="50" t="s">
        <v>950</v>
      </c>
      <c r="E1856" s="51" t="s">
        <v>951</v>
      </c>
      <c r="F1856" s="57">
        <f>ROWS($F$2:F1856)</f>
        <v>1855</v>
      </c>
      <c r="G1856" s="57" t="str">
        <f>IF(ISNUMBER(SEARCH('Position Build'!$N$6,Table1[[#This Row],[Series]])),Table1[[#This Row],[Helper1]],"")</f>
        <v/>
      </c>
      <c r="H1856" s="57" t="str">
        <f>IFERROR(SMALL($G$2:$G$4870,ROWS($G$2:G1856)),"")</f>
        <v/>
      </c>
    </row>
    <row r="1857" spans="1:8" ht="15.75" thickBot="1" x14ac:dyDescent="0.3">
      <c r="A1857" s="45" t="s">
        <v>350</v>
      </c>
      <c r="B1857" s="46" t="str">
        <f>Table1[[#This Row],[Series]]&amp;Table1[[#This Row],[Competency Name]]</f>
        <v>1103CONTRACTOR SURVEILLANCE</v>
      </c>
      <c r="C1857" s="46" t="str">
        <f>IF(RIGHT(Table1[[#This Row],[Occupational Series]],5)="SECCM","SECCM",IF(OR(RIGHT(Table1[[#This Row],[Occupational Series]],1)="A",RIGHT(Table1[[#This Row],[Occupational Series]],1)="B",RIGHT(Table1[[#This Row],[Occupational Series]],1)="C"),"0301",RIGHT(Table1[[#This Row],[Occupational Series]],4)))</f>
        <v>1103</v>
      </c>
      <c r="D1857" s="45" t="s">
        <v>1777</v>
      </c>
      <c r="E1857" s="45" t="s">
        <v>1778</v>
      </c>
      <c r="F1857" s="57">
        <f>ROWS($F$2:F1857)</f>
        <v>1856</v>
      </c>
      <c r="G1857" s="57" t="str">
        <f>IF(ISNUMBER(SEARCH('Position Build'!$N$6,Table1[[#This Row],[Series]])),Table1[[#This Row],[Helper1]],"")</f>
        <v/>
      </c>
      <c r="H1857" s="57" t="str">
        <f>IFERROR(SMALL($G$2:$G$4870,ROWS($G$2:G1857)),"")</f>
        <v/>
      </c>
    </row>
    <row r="1858" spans="1:8" ht="15.75" thickBot="1" x14ac:dyDescent="0.3">
      <c r="A1858" s="45" t="s">
        <v>350</v>
      </c>
      <c r="B1858" s="46" t="str">
        <f>Table1[[#This Row],[Series]]&amp;Table1[[#This Row],[Competency Name]]</f>
        <v>1103INDUSTRIAL PROPERTY MANAGEMENT</v>
      </c>
      <c r="C1858" s="46" t="str">
        <f>IF(RIGHT(Table1[[#This Row],[Occupational Series]],5)="SECCM","SECCM",IF(OR(RIGHT(Table1[[#This Row],[Occupational Series]],1)="A",RIGHT(Table1[[#This Row],[Occupational Series]],1)="B",RIGHT(Table1[[#This Row],[Occupational Series]],1)="C"),"0301",RIGHT(Table1[[#This Row],[Occupational Series]],4)))</f>
        <v>1103</v>
      </c>
      <c r="D1858" s="45" t="s">
        <v>1779</v>
      </c>
      <c r="E1858" s="45" t="s">
        <v>1780</v>
      </c>
      <c r="F1858" s="57">
        <f>ROWS($F$2:F1858)</f>
        <v>1857</v>
      </c>
      <c r="G1858" s="57" t="str">
        <f>IF(ISNUMBER(SEARCH('Position Build'!$N$6,Table1[[#This Row],[Series]])),Table1[[#This Row],[Helper1]],"")</f>
        <v/>
      </c>
      <c r="H1858" s="57" t="str">
        <f>IFERROR(SMALL($G$2:$G$4870,ROWS($G$2:G1858)),"")</f>
        <v/>
      </c>
    </row>
    <row r="1859" spans="1:8" ht="15.75" customHeight="1" thickBot="1" x14ac:dyDescent="0.3">
      <c r="A1859" s="50" t="s">
        <v>316</v>
      </c>
      <c r="B1859" s="46" t="str">
        <f>Table1[[#This Row],[Series]]&amp;Table1[[#This Row],[Competency Name]]</f>
        <v>1104INFORMATION MANAGEMENT</v>
      </c>
      <c r="C1859" s="46" t="str">
        <f>IF(RIGHT(Table1[[#This Row],[Occupational Series]],5)="SECCM","SECCM",IF(OR(RIGHT(Table1[[#This Row],[Occupational Series]],1)="A",RIGHT(Table1[[#This Row],[Occupational Series]],1)="B",RIGHT(Table1[[#This Row],[Occupational Series]],1)="C"),"0301",RIGHT(Table1[[#This Row],[Occupational Series]],4)))</f>
        <v>1104</v>
      </c>
      <c r="D1859" s="50" t="s">
        <v>311</v>
      </c>
      <c r="E1859" s="51" t="s">
        <v>312</v>
      </c>
      <c r="F1859" s="57">
        <f>ROWS($F$2:F1859)</f>
        <v>1858</v>
      </c>
      <c r="G1859" s="57" t="str">
        <f>IF(ISNUMBER(SEARCH('Position Build'!$N$6,Table1[[#This Row],[Series]])),Table1[[#This Row],[Helper1]],"")</f>
        <v/>
      </c>
      <c r="H1859" s="57" t="str">
        <f>IFERROR(SMALL($G$2:$G$4870,ROWS($G$2:G1859)),"")</f>
        <v/>
      </c>
    </row>
    <row r="1860" spans="1:8" ht="39" thickBot="1" x14ac:dyDescent="0.3">
      <c r="A1860" s="50" t="s">
        <v>316</v>
      </c>
      <c r="B1860" s="46" t="str">
        <f>Table1[[#This Row],[Series]]&amp;Table1[[#This Row],[Competency Name]]</f>
        <v>1104WRITTEN COMMUNICATION</v>
      </c>
      <c r="C1860" s="46" t="str">
        <f>IF(RIGHT(Table1[[#This Row],[Occupational Series]],5)="SECCM","SECCM",IF(OR(RIGHT(Table1[[#This Row],[Occupational Series]],1)="A",RIGHT(Table1[[#This Row],[Occupational Series]],1)="B",RIGHT(Table1[[#This Row],[Occupational Series]],1)="C"),"0301",RIGHT(Table1[[#This Row],[Occupational Series]],4)))</f>
        <v>1104</v>
      </c>
      <c r="D1860" s="50" t="s">
        <v>507</v>
      </c>
      <c r="E1860" s="51" t="s">
        <v>508</v>
      </c>
      <c r="F1860" s="57">
        <f>ROWS($F$2:F1860)</f>
        <v>1859</v>
      </c>
      <c r="G1860" s="57" t="str">
        <f>IF(ISNUMBER(SEARCH('Position Build'!$N$6,Table1[[#This Row],[Series]])),Table1[[#This Row],[Helper1]],"")</f>
        <v/>
      </c>
      <c r="H1860" s="57" t="str">
        <f>IFERROR(SMALL($G$2:$G$4870,ROWS($G$2:G1860)),"")</f>
        <v/>
      </c>
    </row>
    <row r="1861" spans="1:8" ht="15.75" customHeight="1" thickBot="1" x14ac:dyDescent="0.3">
      <c r="A1861" s="50" t="s">
        <v>316</v>
      </c>
      <c r="B1861" s="46" t="str">
        <f>Table1[[#This Row],[Series]]&amp;Table1[[#This Row],[Competency Name]]</f>
        <v>1104ORAL COMMUNICATION</v>
      </c>
      <c r="C1861" s="46" t="str">
        <f>IF(RIGHT(Table1[[#This Row],[Occupational Series]],5)="SECCM","SECCM",IF(OR(RIGHT(Table1[[#This Row],[Occupational Series]],1)="A",RIGHT(Table1[[#This Row],[Occupational Series]],1)="B",RIGHT(Table1[[#This Row],[Occupational Series]],1)="C"),"0301",RIGHT(Table1[[#This Row],[Occupational Series]],4)))</f>
        <v>1104</v>
      </c>
      <c r="D1861" s="50" t="s">
        <v>537</v>
      </c>
      <c r="E1861" s="51" t="s">
        <v>538</v>
      </c>
      <c r="F1861" s="57">
        <f>ROWS($F$2:F1861)</f>
        <v>1860</v>
      </c>
      <c r="G1861" s="57" t="str">
        <f>IF(ISNUMBER(SEARCH('Position Build'!$N$6,Table1[[#This Row],[Series]])),Table1[[#This Row],[Helper1]],"")</f>
        <v/>
      </c>
      <c r="H1861" s="57" t="str">
        <f>IFERROR(SMALL($G$2:$G$4870,ROWS($G$2:G1861)),"")</f>
        <v/>
      </c>
    </row>
    <row r="1862" spans="1:8" ht="15.75" thickBot="1" x14ac:dyDescent="0.3">
      <c r="A1862" s="45" t="s">
        <v>316</v>
      </c>
      <c r="B1862" s="46" t="str">
        <f>Table1[[#This Row],[Series]]&amp;Table1[[#This Row],[Competency Name]]</f>
        <v>1104ADMINISTRATION AND MANAGEMENT</v>
      </c>
      <c r="C1862" s="46" t="str">
        <f>IF(RIGHT(Table1[[#This Row],[Occupational Series]],5)="SECCM","SECCM",IF(OR(RIGHT(Table1[[#This Row],[Occupational Series]],1)="A",RIGHT(Table1[[#This Row],[Occupational Series]],1)="B",RIGHT(Table1[[#This Row],[Occupational Series]],1)="C"),"0301",RIGHT(Table1[[#This Row],[Occupational Series]],4)))</f>
        <v>1104</v>
      </c>
      <c r="D1862" s="45" t="s">
        <v>560</v>
      </c>
      <c r="E1862" s="45" t="s">
        <v>561</v>
      </c>
      <c r="F1862" s="57">
        <f>ROWS($F$2:F1862)</f>
        <v>1861</v>
      </c>
      <c r="G1862" s="57" t="str">
        <f>IF(ISNUMBER(SEARCH('Position Build'!$N$6,Table1[[#This Row],[Series]])),Table1[[#This Row],[Helper1]],"")</f>
        <v/>
      </c>
      <c r="H1862" s="57" t="str">
        <f>IFERROR(SMALL($G$2:$G$4870,ROWS($G$2:G1862)),"")</f>
        <v/>
      </c>
    </row>
    <row r="1863" spans="1:8" ht="15.75" customHeight="1" thickBot="1" x14ac:dyDescent="0.3">
      <c r="A1863" s="50" t="s">
        <v>316</v>
      </c>
      <c r="B1863" s="46" t="str">
        <f>Table1[[#This Row],[Series]]&amp;Table1[[#This Row],[Competency Name]]</f>
        <v>1104MANAGING HUMAN RESOURCES</v>
      </c>
      <c r="C1863" s="46" t="str">
        <f>IF(RIGHT(Table1[[#This Row],[Occupational Series]],5)="SECCM","SECCM",IF(OR(RIGHT(Table1[[#This Row],[Occupational Series]],1)="A",RIGHT(Table1[[#This Row],[Occupational Series]],1)="B",RIGHT(Table1[[#This Row],[Occupational Series]],1)="C"),"0301",RIGHT(Table1[[#This Row],[Occupational Series]],4)))</f>
        <v>1104</v>
      </c>
      <c r="D1863" s="50" t="s">
        <v>590</v>
      </c>
      <c r="E1863" s="51" t="s">
        <v>591</v>
      </c>
      <c r="F1863" s="57">
        <f>ROWS($F$2:F1863)</f>
        <v>1862</v>
      </c>
      <c r="G1863" s="57" t="str">
        <f>IF(ISNUMBER(SEARCH('Position Build'!$N$6,Table1[[#This Row],[Series]])),Table1[[#This Row],[Helper1]],"")</f>
        <v/>
      </c>
      <c r="H1863" s="57" t="str">
        <f>IFERROR(SMALL($G$2:$G$4870,ROWS($G$2:G1863)),"")</f>
        <v/>
      </c>
    </row>
    <row r="1864" spans="1:8" ht="39" thickBot="1" x14ac:dyDescent="0.3">
      <c r="A1864" s="50" t="s">
        <v>316</v>
      </c>
      <c r="B1864" s="46" t="str">
        <f>Table1[[#This Row],[Series]]&amp;Table1[[#This Row],[Competency Name]]</f>
        <v>1104ANALYTICAL TECHNIQUES</v>
      </c>
      <c r="C1864" s="46" t="str">
        <f>IF(RIGHT(Table1[[#This Row],[Occupational Series]],5)="SECCM","SECCM",IF(OR(RIGHT(Table1[[#This Row],[Occupational Series]],1)="A",RIGHT(Table1[[#This Row],[Occupational Series]],1)="B",RIGHT(Table1[[#This Row],[Occupational Series]],1)="C"),"0301",RIGHT(Table1[[#This Row],[Occupational Series]],4)))</f>
        <v>1104</v>
      </c>
      <c r="D1864" s="50" t="s">
        <v>1131</v>
      </c>
      <c r="E1864" s="51" t="s">
        <v>1132</v>
      </c>
      <c r="F1864" s="57">
        <f>ROWS($F$2:F1864)</f>
        <v>1863</v>
      </c>
      <c r="G1864" s="57" t="str">
        <f>IF(ISNUMBER(SEARCH('Position Build'!$N$6,Table1[[#This Row],[Series]])),Table1[[#This Row],[Helper1]],"")</f>
        <v/>
      </c>
      <c r="H1864" s="57" t="str">
        <f>IFERROR(SMALL($G$2:$G$4870,ROWS($G$2:G1864)),"")</f>
        <v/>
      </c>
    </row>
    <row r="1865" spans="1:8" ht="15.75" customHeight="1" thickBot="1" x14ac:dyDescent="0.3">
      <c r="A1865" s="50" t="s">
        <v>316</v>
      </c>
      <c r="B1865" s="46" t="str">
        <f>Table1[[#This Row],[Series]]&amp;Table1[[#This Row],[Competency Name]]</f>
        <v>1104PERSONAL PROPERTY DISPOSAL</v>
      </c>
      <c r="C1865" s="46" t="str">
        <f>IF(RIGHT(Table1[[#This Row],[Occupational Series]],5)="SECCM","SECCM",IF(OR(RIGHT(Table1[[#This Row],[Occupational Series]],1)="A",RIGHT(Table1[[#This Row],[Occupational Series]],1)="B",RIGHT(Table1[[#This Row],[Occupational Series]],1)="C"),"0301",RIGHT(Table1[[#This Row],[Occupational Series]],4)))</f>
        <v>1104</v>
      </c>
      <c r="D1865" s="50" t="s">
        <v>1881</v>
      </c>
      <c r="E1865" s="51" t="s">
        <v>1882</v>
      </c>
      <c r="F1865" s="57">
        <f>ROWS($F$2:F1865)</f>
        <v>1864</v>
      </c>
      <c r="G1865" s="57" t="str">
        <f>IF(ISNUMBER(SEARCH('Position Build'!$N$6,Table1[[#This Row],[Series]])),Table1[[#This Row],[Helper1]],"")</f>
        <v/>
      </c>
      <c r="H1865" s="57" t="str">
        <f>IFERROR(SMALL($G$2:$G$4870,ROWS($G$2:G1865)),"")</f>
        <v/>
      </c>
    </row>
    <row r="1866" spans="1:8" ht="39" thickBot="1" x14ac:dyDescent="0.3">
      <c r="A1866" s="50" t="s">
        <v>309</v>
      </c>
      <c r="B1866" s="46" t="str">
        <f>Table1[[#This Row],[Series]]&amp;Table1[[#This Row],[Competency Name]]</f>
        <v>1105INFLUENCING/NEGOTIATING</v>
      </c>
      <c r="C1866" s="46" t="str">
        <f>IF(RIGHT(Table1[[#This Row],[Occupational Series]],5)="SECCM","SECCM",IF(OR(RIGHT(Table1[[#This Row],[Occupational Series]],1)="A",RIGHT(Table1[[#This Row],[Occupational Series]],1)="B",RIGHT(Table1[[#This Row],[Occupational Series]],1)="C"),"0301",RIGHT(Table1[[#This Row],[Occupational Series]],4)))</f>
        <v>1105</v>
      </c>
      <c r="D1866" s="50" t="s">
        <v>267</v>
      </c>
      <c r="E1866" s="51" t="s">
        <v>268</v>
      </c>
      <c r="F1866" s="57">
        <f>ROWS($F$2:F1866)</f>
        <v>1865</v>
      </c>
      <c r="G1866" s="57" t="str">
        <f>IF(ISNUMBER(SEARCH('Position Build'!$N$6,Table1[[#This Row],[Series]])),Table1[[#This Row],[Helper1]],"")</f>
        <v/>
      </c>
      <c r="H1866" s="57" t="str">
        <f>IFERROR(SMALL($G$2:$G$4870,ROWS($G$2:G1866)),"")</f>
        <v/>
      </c>
    </row>
    <row r="1867" spans="1:8" ht="15.75" customHeight="1" thickBot="1" x14ac:dyDescent="0.3">
      <c r="A1867" s="50" t="s">
        <v>309</v>
      </c>
      <c r="B1867" s="46" t="str">
        <f>Table1[[#This Row],[Series]]&amp;Table1[[#This Row],[Competency Name]]</f>
        <v>1105INFORMATION MANAGEMENT</v>
      </c>
      <c r="C1867" s="46" t="str">
        <f>IF(RIGHT(Table1[[#This Row],[Occupational Series]],5)="SECCM","SECCM",IF(OR(RIGHT(Table1[[#This Row],[Occupational Series]],1)="A",RIGHT(Table1[[#This Row],[Occupational Series]],1)="B",RIGHT(Table1[[#This Row],[Occupational Series]],1)="C"),"0301",RIGHT(Table1[[#This Row],[Occupational Series]],4)))</f>
        <v>1105</v>
      </c>
      <c r="D1867" s="50" t="s">
        <v>311</v>
      </c>
      <c r="E1867" s="51" t="s">
        <v>312</v>
      </c>
      <c r="F1867" s="57">
        <f>ROWS($F$2:F1867)</f>
        <v>1866</v>
      </c>
      <c r="G1867" s="57" t="str">
        <f>IF(ISNUMBER(SEARCH('Position Build'!$N$6,Table1[[#This Row],[Series]])),Table1[[#This Row],[Helper1]],"")</f>
        <v/>
      </c>
      <c r="H1867" s="57" t="str">
        <f>IFERROR(SMALL($G$2:$G$4870,ROWS($G$2:G1867)),"")</f>
        <v/>
      </c>
    </row>
    <row r="1868" spans="1:8" ht="15.75" thickBot="1" x14ac:dyDescent="0.3">
      <c r="A1868" s="45" t="s">
        <v>309</v>
      </c>
      <c r="B1868" s="46" t="str">
        <f>Table1[[#This Row],[Series]]&amp;Table1[[#This Row],[Competency Name]]</f>
        <v>1105CUSTOMER SERVICE</v>
      </c>
      <c r="C1868" s="46" t="str">
        <f>IF(RIGHT(Table1[[#This Row],[Occupational Series]],5)="SECCM","SECCM",IF(OR(RIGHT(Table1[[#This Row],[Occupational Series]],1)="A",RIGHT(Table1[[#This Row],[Occupational Series]],1)="B",RIGHT(Table1[[#This Row],[Occupational Series]],1)="C"),"0301",RIGHT(Table1[[#This Row],[Occupational Series]],4)))</f>
        <v>1105</v>
      </c>
      <c r="D1868" s="45" t="s">
        <v>418</v>
      </c>
      <c r="E1868" s="45" t="s">
        <v>419</v>
      </c>
      <c r="F1868" s="57">
        <f>ROWS($F$2:F1868)</f>
        <v>1867</v>
      </c>
      <c r="G1868" s="57" t="str">
        <f>IF(ISNUMBER(SEARCH('Position Build'!$N$6,Table1[[#This Row],[Series]])),Table1[[#This Row],[Helper1]],"")</f>
        <v/>
      </c>
      <c r="H1868" s="57" t="str">
        <f>IFERROR(SMALL($G$2:$G$4870,ROWS($G$2:G1868)),"")</f>
        <v/>
      </c>
    </row>
    <row r="1869" spans="1:8" ht="15.75" customHeight="1" thickBot="1" x14ac:dyDescent="0.3">
      <c r="A1869" s="50" t="s">
        <v>309</v>
      </c>
      <c r="B1869" s="46" t="str">
        <f>Table1[[#This Row],[Series]]&amp;Table1[[#This Row],[Competency Name]]</f>
        <v>1105FINANCIAL MANAGEMENT</v>
      </c>
      <c r="C1869" s="46" t="str">
        <f>IF(RIGHT(Table1[[#This Row],[Occupational Series]],5)="SECCM","SECCM",IF(OR(RIGHT(Table1[[#This Row],[Occupational Series]],1)="A",RIGHT(Table1[[#This Row],[Occupational Series]],1)="B",RIGHT(Table1[[#This Row],[Occupational Series]],1)="C"),"0301",RIGHT(Table1[[#This Row],[Occupational Series]],4)))</f>
        <v>1105</v>
      </c>
      <c r="D1869" s="50" t="s">
        <v>438</v>
      </c>
      <c r="E1869" s="51" t="s">
        <v>439</v>
      </c>
      <c r="F1869" s="57">
        <f>ROWS($F$2:F1869)</f>
        <v>1868</v>
      </c>
      <c r="G1869" s="57" t="str">
        <f>IF(ISNUMBER(SEARCH('Position Build'!$N$6,Table1[[#This Row],[Series]])),Table1[[#This Row],[Helper1]],"")</f>
        <v/>
      </c>
      <c r="H1869" s="57" t="str">
        <f>IFERROR(SMALL($G$2:$G$4870,ROWS($G$2:G1869)),"")</f>
        <v/>
      </c>
    </row>
    <row r="1870" spans="1:8" ht="26.25" thickBot="1" x14ac:dyDescent="0.3">
      <c r="A1870" s="50" t="s">
        <v>309</v>
      </c>
      <c r="B1870" s="46" t="str">
        <f>Table1[[#This Row],[Series]]&amp;Table1[[#This Row],[Competency Name]]</f>
        <v>1105COMPUTER LITERACY</v>
      </c>
      <c r="C1870" s="46" t="str">
        <f>IF(RIGHT(Table1[[#This Row],[Occupational Series]],5)="SECCM","SECCM",IF(OR(RIGHT(Table1[[#This Row],[Occupational Series]],1)="A",RIGHT(Table1[[#This Row],[Occupational Series]],1)="B",RIGHT(Table1[[#This Row],[Occupational Series]],1)="C"),"0301",RIGHT(Table1[[#This Row],[Occupational Series]],4)))</f>
        <v>1105</v>
      </c>
      <c r="D1870" s="50" t="s">
        <v>456</v>
      </c>
      <c r="E1870" s="51" t="s">
        <v>457</v>
      </c>
      <c r="F1870" s="57">
        <f>ROWS($F$2:F1870)</f>
        <v>1869</v>
      </c>
      <c r="G1870" s="57" t="str">
        <f>IF(ISNUMBER(SEARCH('Position Build'!$N$6,Table1[[#This Row],[Series]])),Table1[[#This Row],[Helper1]],"")</f>
        <v/>
      </c>
      <c r="H1870" s="57" t="str">
        <f>IFERROR(SMALL($G$2:$G$4870,ROWS($G$2:G1870)),"")</f>
        <v/>
      </c>
    </row>
    <row r="1871" spans="1:8" ht="15.75" customHeight="1" thickBot="1" x14ac:dyDescent="0.3">
      <c r="A1871" s="45" t="s">
        <v>309</v>
      </c>
      <c r="B1871" s="46" t="str">
        <f>Table1[[#This Row],[Series]]&amp;Table1[[#This Row],[Competency Name]]</f>
        <v>1105PARTNERING</v>
      </c>
      <c r="C1871" s="46" t="str">
        <f>IF(RIGHT(Table1[[#This Row],[Occupational Series]],5)="SECCM","SECCM",IF(OR(RIGHT(Table1[[#This Row],[Occupational Series]],1)="A",RIGHT(Table1[[#This Row],[Occupational Series]],1)="B",RIGHT(Table1[[#This Row],[Occupational Series]],1)="C"),"0301",RIGHT(Table1[[#This Row],[Occupational Series]],4)))</f>
        <v>1105</v>
      </c>
      <c r="D1871" s="45" t="s">
        <v>491</v>
      </c>
      <c r="E1871" s="45" t="s">
        <v>492</v>
      </c>
      <c r="F1871" s="57">
        <f>ROWS($F$2:F1871)</f>
        <v>1870</v>
      </c>
      <c r="G1871" s="57" t="str">
        <f>IF(ISNUMBER(SEARCH('Position Build'!$N$6,Table1[[#This Row],[Series]])),Table1[[#This Row],[Helper1]],"")</f>
        <v/>
      </c>
      <c r="H1871" s="57" t="str">
        <f>IFERROR(SMALL($G$2:$G$4870,ROWS($G$2:G1871)),"")</f>
        <v/>
      </c>
    </row>
    <row r="1872" spans="1:8" ht="39" thickBot="1" x14ac:dyDescent="0.3">
      <c r="A1872" s="50" t="s">
        <v>309</v>
      </c>
      <c r="B1872" s="46" t="str">
        <f>Table1[[#This Row],[Series]]&amp;Table1[[#This Row],[Competency Name]]</f>
        <v>1105WRITTEN COMMUNICATION</v>
      </c>
      <c r="C1872" s="46" t="str">
        <f>IF(RIGHT(Table1[[#This Row],[Occupational Series]],5)="SECCM","SECCM",IF(OR(RIGHT(Table1[[#This Row],[Occupational Series]],1)="A",RIGHT(Table1[[#This Row],[Occupational Series]],1)="B",RIGHT(Table1[[#This Row],[Occupational Series]],1)="C"),"0301",RIGHT(Table1[[#This Row],[Occupational Series]],4)))</f>
        <v>1105</v>
      </c>
      <c r="D1872" s="50" t="s">
        <v>507</v>
      </c>
      <c r="E1872" s="51" t="s">
        <v>508</v>
      </c>
      <c r="F1872" s="57">
        <f>ROWS($F$2:F1872)</f>
        <v>1871</v>
      </c>
      <c r="G1872" s="57" t="str">
        <f>IF(ISNUMBER(SEARCH('Position Build'!$N$6,Table1[[#This Row],[Series]])),Table1[[#This Row],[Helper1]],"")</f>
        <v/>
      </c>
      <c r="H1872" s="57" t="str">
        <f>IFERROR(SMALL($G$2:$G$4870,ROWS($G$2:G1872)),"")</f>
        <v/>
      </c>
    </row>
    <row r="1873" spans="1:8" ht="15.75" customHeight="1" thickBot="1" x14ac:dyDescent="0.3">
      <c r="A1873" s="50" t="s">
        <v>309</v>
      </c>
      <c r="B1873" s="46" t="str">
        <f>Table1[[#This Row],[Series]]&amp;Table1[[#This Row],[Competency Name]]</f>
        <v>1105ORAL COMMUNICATION</v>
      </c>
      <c r="C1873" s="46" t="str">
        <f>IF(RIGHT(Table1[[#This Row],[Occupational Series]],5)="SECCM","SECCM",IF(OR(RIGHT(Table1[[#This Row],[Occupational Series]],1)="A",RIGHT(Table1[[#This Row],[Occupational Series]],1)="B",RIGHT(Table1[[#This Row],[Occupational Series]],1)="C"),"0301",RIGHT(Table1[[#This Row],[Occupational Series]],4)))</f>
        <v>1105</v>
      </c>
      <c r="D1873" s="50" t="s">
        <v>537</v>
      </c>
      <c r="E1873" s="51" t="s">
        <v>538</v>
      </c>
      <c r="F1873" s="57">
        <f>ROWS($F$2:F1873)</f>
        <v>1872</v>
      </c>
      <c r="G1873" s="57" t="str">
        <f>IF(ISNUMBER(SEARCH('Position Build'!$N$6,Table1[[#This Row],[Series]])),Table1[[#This Row],[Helper1]],"")</f>
        <v/>
      </c>
      <c r="H1873" s="57" t="str">
        <f>IFERROR(SMALL($G$2:$G$4870,ROWS($G$2:G1873)),"")</f>
        <v/>
      </c>
    </row>
    <row r="1874" spans="1:8" ht="39" thickBot="1" x14ac:dyDescent="0.3">
      <c r="A1874" s="50" t="s">
        <v>309</v>
      </c>
      <c r="B1874" s="46" t="str">
        <f>Table1[[#This Row],[Series]]&amp;Table1[[#This Row],[Competency Name]]</f>
        <v>1105DEVELOPING OTHERS</v>
      </c>
      <c r="C1874" s="46" t="str">
        <f>IF(RIGHT(Table1[[#This Row],[Occupational Series]],5)="SECCM","SECCM",IF(OR(RIGHT(Table1[[#This Row],[Occupational Series]],1)="A",RIGHT(Table1[[#This Row],[Occupational Series]],1)="B",RIGHT(Table1[[#This Row],[Occupational Series]],1)="C"),"0301",RIGHT(Table1[[#This Row],[Occupational Series]],4)))</f>
        <v>1105</v>
      </c>
      <c r="D1874" s="50" t="s">
        <v>585</v>
      </c>
      <c r="E1874" s="51" t="s">
        <v>586</v>
      </c>
      <c r="F1874" s="57">
        <f>ROWS($F$2:F1874)</f>
        <v>1873</v>
      </c>
      <c r="G1874" s="57" t="str">
        <f>IF(ISNUMBER(SEARCH('Position Build'!$N$6,Table1[[#This Row],[Series]])),Table1[[#This Row],[Helper1]],"")</f>
        <v/>
      </c>
      <c r="H1874" s="57" t="str">
        <f>IFERROR(SMALL($G$2:$G$4870,ROWS($G$2:G1874)),"")</f>
        <v/>
      </c>
    </row>
    <row r="1875" spans="1:8" ht="15.75" customHeight="1" thickBot="1" x14ac:dyDescent="0.3">
      <c r="A1875" s="50" t="s">
        <v>309</v>
      </c>
      <c r="B1875" s="46" t="str">
        <f>Table1[[#This Row],[Series]]&amp;Table1[[#This Row],[Competency Name]]</f>
        <v>1105MANAGING HUMAN RESOURCES</v>
      </c>
      <c r="C1875" s="46" t="str">
        <f>IF(RIGHT(Table1[[#This Row],[Occupational Series]],5)="SECCM","SECCM",IF(OR(RIGHT(Table1[[#This Row],[Occupational Series]],1)="A",RIGHT(Table1[[#This Row],[Occupational Series]],1)="B",RIGHT(Table1[[#This Row],[Occupational Series]],1)="C"),"0301",RIGHT(Table1[[#This Row],[Occupational Series]],4)))</f>
        <v>1105</v>
      </c>
      <c r="D1875" s="50" t="s">
        <v>590</v>
      </c>
      <c r="E1875" s="51" t="s">
        <v>591</v>
      </c>
      <c r="F1875" s="57">
        <f>ROWS($F$2:F1875)</f>
        <v>1874</v>
      </c>
      <c r="G1875" s="57" t="str">
        <f>IF(ISNUMBER(SEARCH('Position Build'!$N$6,Table1[[#This Row],[Series]])),Table1[[#This Row],[Helper1]],"")</f>
        <v/>
      </c>
      <c r="H1875" s="57" t="str">
        <f>IFERROR(SMALL($G$2:$G$4870,ROWS($G$2:G1875)),"")</f>
        <v/>
      </c>
    </row>
    <row r="1876" spans="1:8" ht="51.75" thickBot="1" x14ac:dyDescent="0.3">
      <c r="A1876" s="50" t="s">
        <v>309</v>
      </c>
      <c r="B1876" s="46" t="str">
        <f>Table1[[#This Row],[Series]]&amp;Table1[[#This Row],[Competency Name]]</f>
        <v>1105PROBLEM SOLVING</v>
      </c>
      <c r="C1876" s="46" t="str">
        <f>IF(RIGHT(Table1[[#This Row],[Occupational Series]],5)="SECCM","SECCM",IF(OR(RIGHT(Table1[[#This Row],[Occupational Series]],1)="A",RIGHT(Table1[[#This Row],[Occupational Series]],1)="B",RIGHT(Table1[[#This Row],[Occupational Series]],1)="C"),"0301",RIGHT(Table1[[#This Row],[Occupational Series]],4)))</f>
        <v>1105</v>
      </c>
      <c r="D1876" s="50" t="s">
        <v>596</v>
      </c>
      <c r="E1876" s="51" t="s">
        <v>597</v>
      </c>
      <c r="F1876" s="57">
        <f>ROWS($F$2:F1876)</f>
        <v>1875</v>
      </c>
      <c r="G1876" s="57" t="str">
        <f>IF(ISNUMBER(SEARCH('Position Build'!$N$6,Table1[[#This Row],[Series]])),Table1[[#This Row],[Helper1]],"")</f>
        <v/>
      </c>
      <c r="H1876" s="57" t="str">
        <f>IFERROR(SMALL($G$2:$G$4870,ROWS($G$2:G1876)),"")</f>
        <v/>
      </c>
    </row>
    <row r="1877" spans="1:8" ht="15.75" customHeight="1" thickBot="1" x14ac:dyDescent="0.3">
      <c r="A1877" s="50" t="s">
        <v>309</v>
      </c>
      <c r="B1877" s="46" t="str">
        <f>Table1[[#This Row],[Series]]&amp;Table1[[#This Row],[Competency Name]]</f>
        <v>1105SOURCING</v>
      </c>
      <c r="C1877" s="46" t="str">
        <f>IF(RIGHT(Table1[[#This Row],[Occupational Series]],5)="SECCM","SECCM",IF(OR(RIGHT(Table1[[#This Row],[Occupational Series]],1)="A",RIGHT(Table1[[#This Row],[Occupational Series]],1)="B",RIGHT(Table1[[#This Row],[Occupational Series]],1)="C"),"0301",RIGHT(Table1[[#This Row],[Occupational Series]],4)))</f>
        <v>1105</v>
      </c>
      <c r="D1877" s="50" t="s">
        <v>918</v>
      </c>
      <c r="E1877" s="51" t="s">
        <v>919</v>
      </c>
      <c r="F1877" s="57">
        <f>ROWS($F$2:F1877)</f>
        <v>1876</v>
      </c>
      <c r="G1877" s="57" t="str">
        <f>IF(ISNUMBER(SEARCH('Position Build'!$N$6,Table1[[#This Row],[Series]])),Table1[[#This Row],[Helper1]],"")</f>
        <v/>
      </c>
      <c r="H1877" s="57" t="str">
        <f>IFERROR(SMALL($G$2:$G$4870,ROWS($G$2:G1877)),"")</f>
        <v/>
      </c>
    </row>
    <row r="1878" spans="1:8" ht="39" thickBot="1" x14ac:dyDescent="0.3">
      <c r="A1878" s="50" t="s">
        <v>309</v>
      </c>
      <c r="B1878" s="46" t="str">
        <f>Table1[[#This Row],[Series]]&amp;Table1[[#This Row],[Competency Name]]</f>
        <v>1105CLERICAL SUPPORT FUNCTIONS</v>
      </c>
      <c r="C1878" s="46" t="str">
        <f>IF(RIGHT(Table1[[#This Row],[Occupational Series]],5)="SECCM","SECCM",IF(OR(RIGHT(Table1[[#This Row],[Occupational Series]],1)="A",RIGHT(Table1[[#This Row],[Occupational Series]],1)="B",RIGHT(Table1[[#This Row],[Occupational Series]],1)="C"),"0301",RIGHT(Table1[[#This Row],[Occupational Series]],4)))</f>
        <v>1105</v>
      </c>
      <c r="D1878" s="50" t="s">
        <v>993</v>
      </c>
      <c r="E1878" s="51" t="s">
        <v>994</v>
      </c>
      <c r="F1878" s="57">
        <f>ROWS($F$2:F1878)</f>
        <v>1877</v>
      </c>
      <c r="G1878" s="57" t="str">
        <f>IF(ISNUMBER(SEARCH('Position Build'!$N$6,Table1[[#This Row],[Series]])),Table1[[#This Row],[Helper1]],"")</f>
        <v/>
      </c>
      <c r="H1878" s="57" t="str">
        <f>IFERROR(SMALL($G$2:$G$4870,ROWS($G$2:G1878)),"")</f>
        <v/>
      </c>
    </row>
    <row r="1879" spans="1:8" ht="15.75" customHeight="1" thickBot="1" x14ac:dyDescent="0.3">
      <c r="A1879" s="50" t="s">
        <v>309</v>
      </c>
      <c r="B1879" s="46" t="str">
        <f>Table1[[#This Row],[Series]]&amp;Table1[[#This Row],[Competency Name]]</f>
        <v>1105DECISIVENESS</v>
      </c>
      <c r="C1879" s="46" t="str">
        <f>IF(RIGHT(Table1[[#This Row],[Occupational Series]],5)="SECCM","SECCM",IF(OR(RIGHT(Table1[[#This Row],[Occupational Series]],1)="A",RIGHT(Table1[[#This Row],[Occupational Series]],1)="B",RIGHT(Table1[[#This Row],[Occupational Series]],1)="C"),"0301",RIGHT(Table1[[#This Row],[Occupational Series]],4)))</f>
        <v>1105</v>
      </c>
      <c r="D1879" s="50" t="s">
        <v>1009</v>
      </c>
      <c r="E1879" s="51" t="s">
        <v>1010</v>
      </c>
      <c r="F1879" s="57">
        <f>ROWS($F$2:F1879)</f>
        <v>1878</v>
      </c>
      <c r="G1879" s="57" t="str">
        <f>IF(ISNUMBER(SEARCH('Position Build'!$N$6,Table1[[#This Row],[Series]])),Table1[[#This Row],[Helper1]],"")</f>
        <v/>
      </c>
      <c r="H1879" s="57" t="str">
        <f>IFERROR(SMALL($G$2:$G$4870,ROWS($G$2:G1879)),"")</f>
        <v/>
      </c>
    </row>
    <row r="1880" spans="1:8" ht="15.75" thickBot="1" x14ac:dyDescent="0.3">
      <c r="A1880" s="45" t="s">
        <v>309</v>
      </c>
      <c r="B1880" s="46" t="str">
        <f>Table1[[#This Row],[Series]]&amp;Table1[[#This Row],[Competency Name]]</f>
        <v>1105READING AND INTERPRETING REGULATIONS</v>
      </c>
      <c r="C1880" s="46" t="str">
        <f>IF(RIGHT(Table1[[#This Row],[Occupational Series]],5)="SECCM","SECCM",IF(OR(RIGHT(Table1[[#This Row],[Occupational Series]],1)="A",RIGHT(Table1[[#This Row],[Occupational Series]],1)="B",RIGHT(Table1[[#This Row],[Occupational Series]],1)="C"),"0301",RIGHT(Table1[[#This Row],[Occupational Series]],4)))</f>
        <v>1105</v>
      </c>
      <c r="D1880" s="45" t="s">
        <v>1015</v>
      </c>
      <c r="E1880" s="45" t="s">
        <v>1016</v>
      </c>
      <c r="F1880" s="57">
        <f>ROWS($F$2:F1880)</f>
        <v>1879</v>
      </c>
      <c r="G1880" s="57" t="str">
        <f>IF(ISNUMBER(SEARCH('Position Build'!$N$6,Table1[[#This Row],[Series]])),Table1[[#This Row],[Helper1]],"")</f>
        <v/>
      </c>
      <c r="H1880" s="57" t="str">
        <f>IFERROR(SMALL($G$2:$G$4870,ROWS($G$2:G1880)),"")</f>
        <v/>
      </c>
    </row>
    <row r="1881" spans="1:8" ht="15.75" customHeight="1" thickBot="1" x14ac:dyDescent="0.3">
      <c r="A1881" s="50" t="s">
        <v>309</v>
      </c>
      <c r="B1881" s="46" t="str">
        <f>Table1[[#This Row],[Series]]&amp;Table1[[#This Row],[Competency Name]]</f>
        <v>1105CONTRACTING AND PROCUREMENT</v>
      </c>
      <c r="C1881" s="46" t="str">
        <f>IF(RIGHT(Table1[[#This Row],[Occupational Series]],5)="SECCM","SECCM",IF(OR(RIGHT(Table1[[#This Row],[Occupational Series]],1)="A",RIGHT(Table1[[#This Row],[Occupational Series]],1)="B",RIGHT(Table1[[#This Row],[Occupational Series]],1)="C"),"0301",RIGHT(Table1[[#This Row],[Occupational Series]],4)))</f>
        <v>1105</v>
      </c>
      <c r="D1881" s="50" t="s">
        <v>1157</v>
      </c>
      <c r="E1881" s="51" t="s">
        <v>1158</v>
      </c>
      <c r="F1881" s="57">
        <f>ROWS($F$2:F1881)</f>
        <v>1880</v>
      </c>
      <c r="G1881" s="57" t="str">
        <f>IF(ISNUMBER(SEARCH('Position Build'!$N$6,Table1[[#This Row],[Series]])),Table1[[#This Row],[Helper1]],"")</f>
        <v/>
      </c>
      <c r="H1881" s="57" t="str">
        <f>IFERROR(SMALL($G$2:$G$4870,ROWS($G$2:G1881)),"")</f>
        <v/>
      </c>
    </row>
    <row r="1882" spans="1:8" ht="77.25" thickBot="1" x14ac:dyDescent="0.3">
      <c r="A1882" s="50" t="s">
        <v>309</v>
      </c>
      <c r="B1882" s="46" t="str">
        <f>Table1[[#This Row],[Series]]&amp;Table1[[#This Row],[Competency Name]]</f>
        <v>1105GOVERNMENT PURCHASE CARD</v>
      </c>
      <c r="C1882" s="46" t="str">
        <f>IF(RIGHT(Table1[[#This Row],[Occupational Series]],5)="SECCM","SECCM",IF(OR(RIGHT(Table1[[#This Row],[Occupational Series]],1)="A",RIGHT(Table1[[#This Row],[Occupational Series]],1)="B",RIGHT(Table1[[#This Row],[Occupational Series]],1)="C"),"0301",RIGHT(Table1[[#This Row],[Occupational Series]],4)))</f>
        <v>1105</v>
      </c>
      <c r="D1882" s="50" t="s">
        <v>1181</v>
      </c>
      <c r="E1882" s="51" t="s">
        <v>1182</v>
      </c>
      <c r="F1882" s="57">
        <f>ROWS($F$2:F1882)</f>
        <v>1881</v>
      </c>
      <c r="G1882" s="57" t="str">
        <f>IF(ISNUMBER(SEARCH('Position Build'!$N$6,Table1[[#This Row],[Series]])),Table1[[#This Row],[Helper1]],"")</f>
        <v/>
      </c>
      <c r="H1882" s="57" t="str">
        <f>IFERROR(SMALL($G$2:$G$4870,ROWS($G$2:G1882)),"")</f>
        <v/>
      </c>
    </row>
    <row r="1883" spans="1:8" ht="15.75" customHeight="1" thickBot="1" x14ac:dyDescent="0.3">
      <c r="A1883" s="50" t="s">
        <v>309</v>
      </c>
      <c r="B1883" s="46" t="str">
        <f>Table1[[#This Row],[Series]]&amp;Table1[[#This Row],[Competency Name]]</f>
        <v>1105COST AND/OR PRICE ANALYSIS</v>
      </c>
      <c r="C1883" s="46" t="str">
        <f>IF(RIGHT(Table1[[#This Row],[Occupational Series]],5)="SECCM","SECCM",IF(OR(RIGHT(Table1[[#This Row],[Occupational Series]],1)="A",RIGHT(Table1[[#This Row],[Occupational Series]],1)="B",RIGHT(Table1[[#This Row],[Occupational Series]],1)="C"),"0301",RIGHT(Table1[[#This Row],[Occupational Series]],4)))</f>
        <v>1105</v>
      </c>
      <c r="D1883" s="50" t="s">
        <v>1224</v>
      </c>
      <c r="E1883" s="51" t="s">
        <v>1225</v>
      </c>
      <c r="F1883" s="57">
        <f>ROWS($F$2:F1883)</f>
        <v>1882</v>
      </c>
      <c r="G1883" s="57" t="str">
        <f>IF(ISNUMBER(SEARCH('Position Build'!$N$6,Table1[[#This Row],[Series]])),Table1[[#This Row],[Helper1]],"")</f>
        <v/>
      </c>
      <c r="H1883" s="57" t="str">
        <f>IFERROR(SMALL($G$2:$G$4870,ROWS($G$2:G1883)),"")</f>
        <v/>
      </c>
    </row>
    <row r="1884" spans="1:8" ht="26.25" thickBot="1" x14ac:dyDescent="0.3">
      <c r="A1884" s="50" t="s">
        <v>361</v>
      </c>
      <c r="B1884" s="46" t="str">
        <f>Table1[[#This Row],[Series]]&amp;Table1[[#This Row],[Competency Name]]</f>
        <v>1106INFORMATION MANAGEMENT</v>
      </c>
      <c r="C1884" s="46" t="str">
        <f>IF(RIGHT(Table1[[#This Row],[Occupational Series]],5)="SECCM","SECCM",IF(OR(RIGHT(Table1[[#This Row],[Occupational Series]],1)="A",RIGHT(Table1[[#This Row],[Occupational Series]],1)="B",RIGHT(Table1[[#This Row],[Occupational Series]],1)="C"),"0301",RIGHT(Table1[[#This Row],[Occupational Series]],4)))</f>
        <v>1106</v>
      </c>
      <c r="D1884" s="50" t="s">
        <v>311</v>
      </c>
      <c r="E1884" s="51" t="s">
        <v>312</v>
      </c>
      <c r="F1884" s="57">
        <f>ROWS($F$2:F1884)</f>
        <v>1883</v>
      </c>
      <c r="G1884" s="57" t="str">
        <f>IF(ISNUMBER(SEARCH('Position Build'!$N$6,Table1[[#This Row],[Series]])),Table1[[#This Row],[Helper1]],"")</f>
        <v/>
      </c>
      <c r="H1884" s="57" t="str">
        <f>IFERROR(SMALL($G$2:$G$4870,ROWS($G$2:G1884)),"")</f>
        <v/>
      </c>
    </row>
    <row r="1885" spans="1:8" ht="15.75" customHeight="1" thickBot="1" x14ac:dyDescent="0.3">
      <c r="A1885" s="50" t="s">
        <v>361</v>
      </c>
      <c r="B1885" s="46" t="str">
        <f>Table1[[#This Row],[Series]]&amp;Table1[[#This Row],[Competency Name]]</f>
        <v>1106COMPUTER LITERACY</v>
      </c>
      <c r="C1885" s="46" t="str">
        <f>IF(RIGHT(Table1[[#This Row],[Occupational Series]],5)="SECCM","SECCM",IF(OR(RIGHT(Table1[[#This Row],[Occupational Series]],1)="A",RIGHT(Table1[[#This Row],[Occupational Series]],1)="B",RIGHT(Table1[[#This Row],[Occupational Series]],1)="C"),"0301",RIGHT(Table1[[#This Row],[Occupational Series]],4)))</f>
        <v>1106</v>
      </c>
      <c r="D1885" s="50" t="s">
        <v>456</v>
      </c>
      <c r="E1885" s="51" t="s">
        <v>457</v>
      </c>
      <c r="F1885" s="57">
        <f>ROWS($F$2:F1885)</f>
        <v>1884</v>
      </c>
      <c r="G1885" s="57" t="str">
        <f>IF(ISNUMBER(SEARCH('Position Build'!$N$6,Table1[[#This Row],[Series]])),Table1[[#This Row],[Helper1]],"")</f>
        <v/>
      </c>
      <c r="H1885" s="57" t="str">
        <f>IFERROR(SMALL($G$2:$G$4870,ROWS($G$2:G1885)),"")</f>
        <v/>
      </c>
    </row>
    <row r="1886" spans="1:8" ht="15.75" thickBot="1" x14ac:dyDescent="0.3">
      <c r="A1886" s="45" t="s">
        <v>361</v>
      </c>
      <c r="B1886" s="46" t="str">
        <f>Table1[[#This Row],[Series]]&amp;Table1[[#This Row],[Competency Name]]</f>
        <v>1106PARTNERING</v>
      </c>
      <c r="C1886" s="46" t="str">
        <f>IF(RIGHT(Table1[[#This Row],[Occupational Series]],5)="SECCM","SECCM",IF(OR(RIGHT(Table1[[#This Row],[Occupational Series]],1)="A",RIGHT(Table1[[#This Row],[Occupational Series]],1)="B",RIGHT(Table1[[#This Row],[Occupational Series]],1)="C"),"0301",RIGHT(Table1[[#This Row],[Occupational Series]],4)))</f>
        <v>1106</v>
      </c>
      <c r="D1886" s="45" t="s">
        <v>491</v>
      </c>
      <c r="E1886" s="45" t="s">
        <v>492</v>
      </c>
      <c r="F1886" s="57">
        <f>ROWS($F$2:F1886)</f>
        <v>1885</v>
      </c>
      <c r="G1886" s="57" t="str">
        <f>IF(ISNUMBER(SEARCH('Position Build'!$N$6,Table1[[#This Row],[Series]])),Table1[[#This Row],[Helper1]],"")</f>
        <v/>
      </c>
      <c r="H1886" s="57" t="str">
        <f>IFERROR(SMALL($G$2:$G$4870,ROWS($G$2:G1886)),"")</f>
        <v/>
      </c>
    </row>
    <row r="1887" spans="1:8" ht="15.75" customHeight="1" thickBot="1" x14ac:dyDescent="0.3">
      <c r="A1887" s="50" t="s">
        <v>361</v>
      </c>
      <c r="B1887" s="46" t="str">
        <f>Table1[[#This Row],[Series]]&amp;Table1[[#This Row],[Competency Name]]</f>
        <v>1106WRITTEN COMMUNICATION</v>
      </c>
      <c r="C1887" s="46" t="str">
        <f>IF(RIGHT(Table1[[#This Row],[Occupational Series]],5)="SECCM","SECCM",IF(OR(RIGHT(Table1[[#This Row],[Occupational Series]],1)="A",RIGHT(Table1[[#This Row],[Occupational Series]],1)="B",RIGHT(Table1[[#This Row],[Occupational Series]],1)="C"),"0301",RIGHT(Table1[[#This Row],[Occupational Series]],4)))</f>
        <v>1106</v>
      </c>
      <c r="D1887" s="50" t="s">
        <v>507</v>
      </c>
      <c r="E1887" s="51" t="s">
        <v>508</v>
      </c>
      <c r="F1887" s="57">
        <f>ROWS($F$2:F1887)</f>
        <v>1886</v>
      </c>
      <c r="G1887" s="57" t="str">
        <f>IF(ISNUMBER(SEARCH('Position Build'!$N$6,Table1[[#This Row],[Series]])),Table1[[#This Row],[Helper1]],"")</f>
        <v/>
      </c>
      <c r="H1887" s="57" t="str">
        <f>IFERROR(SMALL($G$2:$G$4870,ROWS($G$2:G1887)),"")</f>
        <v/>
      </c>
    </row>
    <row r="1888" spans="1:8" ht="39" thickBot="1" x14ac:dyDescent="0.3">
      <c r="A1888" s="50" t="s">
        <v>361</v>
      </c>
      <c r="B1888" s="46" t="str">
        <f>Table1[[#This Row],[Series]]&amp;Table1[[#This Row],[Competency Name]]</f>
        <v>1106ORAL COMMUNICATION</v>
      </c>
      <c r="C1888" s="46" t="str">
        <f>IF(RIGHT(Table1[[#This Row],[Occupational Series]],5)="SECCM","SECCM",IF(OR(RIGHT(Table1[[#This Row],[Occupational Series]],1)="A",RIGHT(Table1[[#This Row],[Occupational Series]],1)="B",RIGHT(Table1[[#This Row],[Occupational Series]],1)="C"),"0301",RIGHT(Table1[[#This Row],[Occupational Series]],4)))</f>
        <v>1106</v>
      </c>
      <c r="D1888" s="50" t="s">
        <v>537</v>
      </c>
      <c r="E1888" s="51" t="s">
        <v>538</v>
      </c>
      <c r="F1888" s="57">
        <f>ROWS($F$2:F1888)</f>
        <v>1887</v>
      </c>
      <c r="G1888" s="57" t="str">
        <f>IF(ISNUMBER(SEARCH('Position Build'!$N$6,Table1[[#This Row],[Series]])),Table1[[#This Row],[Helper1]],"")</f>
        <v/>
      </c>
      <c r="H1888" s="57" t="str">
        <f>IFERROR(SMALL($G$2:$G$4870,ROWS($G$2:G1888)),"")</f>
        <v/>
      </c>
    </row>
    <row r="1889" spans="1:8" ht="15.75" customHeight="1" thickBot="1" x14ac:dyDescent="0.3">
      <c r="A1889" s="45" t="s">
        <v>361</v>
      </c>
      <c r="B1889" s="46" t="str">
        <f>Table1[[#This Row],[Series]]&amp;Table1[[#This Row],[Competency Name]]</f>
        <v>1106CONTRACTING/PROCUREMENT</v>
      </c>
      <c r="C1889" s="46" t="str">
        <f>IF(RIGHT(Table1[[#This Row],[Occupational Series]],5)="SECCM","SECCM",IF(OR(RIGHT(Table1[[#This Row],[Occupational Series]],1)="A",RIGHT(Table1[[#This Row],[Occupational Series]],1)="B",RIGHT(Table1[[#This Row],[Occupational Series]],1)="C"),"0301",RIGHT(Table1[[#This Row],[Occupational Series]],4)))</f>
        <v>1106</v>
      </c>
      <c r="D1889" s="45" t="s">
        <v>563</v>
      </c>
      <c r="E1889" s="45" t="s">
        <v>564</v>
      </c>
      <c r="F1889" s="57">
        <f>ROWS($F$2:F1889)</f>
        <v>1888</v>
      </c>
      <c r="G1889" s="57" t="str">
        <f>IF(ISNUMBER(SEARCH('Position Build'!$N$6,Table1[[#This Row],[Series]])),Table1[[#This Row],[Helper1]],"")</f>
        <v/>
      </c>
      <c r="H1889" s="57" t="str">
        <f>IFERROR(SMALL($G$2:$G$4870,ROWS($G$2:G1889)),"")</f>
        <v/>
      </c>
    </row>
    <row r="1890" spans="1:8" ht="51.75" thickBot="1" x14ac:dyDescent="0.3">
      <c r="A1890" s="50" t="s">
        <v>361</v>
      </c>
      <c r="B1890" s="46" t="str">
        <f>Table1[[#This Row],[Series]]&amp;Table1[[#This Row],[Competency Name]]</f>
        <v>1106PROBLEM SOLVING</v>
      </c>
      <c r="C1890" s="46" t="str">
        <f>IF(RIGHT(Table1[[#This Row],[Occupational Series]],5)="SECCM","SECCM",IF(OR(RIGHT(Table1[[#This Row],[Occupational Series]],1)="A",RIGHT(Table1[[#This Row],[Occupational Series]],1)="B",RIGHT(Table1[[#This Row],[Occupational Series]],1)="C"),"0301",RIGHT(Table1[[#This Row],[Occupational Series]],4)))</f>
        <v>1106</v>
      </c>
      <c r="D1890" s="50" t="s">
        <v>596</v>
      </c>
      <c r="E1890" s="51" t="s">
        <v>597</v>
      </c>
      <c r="F1890" s="57">
        <f>ROWS($F$2:F1890)</f>
        <v>1889</v>
      </c>
      <c r="G1890" s="57" t="str">
        <f>IF(ISNUMBER(SEARCH('Position Build'!$N$6,Table1[[#This Row],[Series]])),Table1[[#This Row],[Helper1]],"")</f>
        <v/>
      </c>
      <c r="H1890" s="57" t="str">
        <f>IFERROR(SMALL($G$2:$G$4870,ROWS($G$2:G1890)),"")</f>
        <v/>
      </c>
    </row>
    <row r="1891" spans="1:8" ht="15.75" customHeight="1" thickBot="1" x14ac:dyDescent="0.3">
      <c r="A1891" s="50" t="s">
        <v>361</v>
      </c>
      <c r="B1891" s="46" t="str">
        <f>Table1[[#This Row],[Series]]&amp;Table1[[#This Row],[Competency Name]]</f>
        <v>1106CLERICAL SUPPORT FUNCTIONS</v>
      </c>
      <c r="C1891" s="46" t="str">
        <f>IF(RIGHT(Table1[[#This Row],[Occupational Series]],5)="SECCM","SECCM",IF(OR(RIGHT(Table1[[#This Row],[Occupational Series]],1)="A",RIGHT(Table1[[#This Row],[Occupational Series]],1)="B",RIGHT(Table1[[#This Row],[Occupational Series]],1)="C"),"0301",RIGHT(Table1[[#This Row],[Occupational Series]],4)))</f>
        <v>1106</v>
      </c>
      <c r="D1891" s="50" t="s">
        <v>993</v>
      </c>
      <c r="E1891" s="51" t="s">
        <v>994</v>
      </c>
      <c r="F1891" s="57">
        <f>ROWS($F$2:F1891)</f>
        <v>1890</v>
      </c>
      <c r="G1891" s="57" t="str">
        <f>IF(ISNUMBER(SEARCH('Position Build'!$N$6,Table1[[#This Row],[Series]])),Table1[[#This Row],[Helper1]],"")</f>
        <v/>
      </c>
      <c r="H1891" s="57" t="str">
        <f>IFERROR(SMALL($G$2:$G$4870,ROWS($G$2:G1891)),"")</f>
        <v/>
      </c>
    </row>
    <row r="1892" spans="1:8" ht="15.75" thickBot="1" x14ac:dyDescent="0.3">
      <c r="A1892" s="45" t="s">
        <v>398</v>
      </c>
      <c r="B1892" s="46" t="str">
        <f>Table1[[#This Row],[Series]]&amp;Table1[[#This Row],[Competency Name]]</f>
        <v>1150PROJECT MANAGEMENT</v>
      </c>
      <c r="C1892" s="46" t="str">
        <f>IF(RIGHT(Table1[[#This Row],[Occupational Series]],5)="SECCM","SECCM",IF(OR(RIGHT(Table1[[#This Row],[Occupational Series]],1)="A",RIGHT(Table1[[#This Row],[Occupational Series]],1)="B",RIGHT(Table1[[#This Row],[Occupational Series]],1)="C"),"0301",RIGHT(Table1[[#This Row],[Occupational Series]],4)))</f>
        <v>1150</v>
      </c>
      <c r="D1892" s="45" t="s">
        <v>381</v>
      </c>
      <c r="E1892" s="45" t="s">
        <v>382</v>
      </c>
      <c r="F1892" s="57">
        <f>ROWS($F$2:F1892)</f>
        <v>1891</v>
      </c>
      <c r="G1892" s="57" t="str">
        <f>IF(ISNUMBER(SEARCH('Position Build'!$N$6,Table1[[#This Row],[Series]])),Table1[[#This Row],[Helper1]],"")</f>
        <v/>
      </c>
      <c r="H1892" s="57" t="str">
        <f>IFERROR(SMALL($G$2:$G$4870,ROWS($G$2:G1892)),"")</f>
        <v/>
      </c>
    </row>
    <row r="1893" spans="1:8" ht="15.75" customHeight="1" thickBot="1" x14ac:dyDescent="0.3">
      <c r="A1893" s="45" t="s">
        <v>398</v>
      </c>
      <c r="B1893" s="46" t="str">
        <f>Table1[[#This Row],[Series]]&amp;Table1[[#This Row],[Competency Name]]</f>
        <v>1150CUSTOMER SERVICE</v>
      </c>
      <c r="C1893" s="46" t="str">
        <f>IF(RIGHT(Table1[[#This Row],[Occupational Series]],5)="SECCM","SECCM",IF(OR(RIGHT(Table1[[#This Row],[Occupational Series]],1)="A",RIGHT(Table1[[#This Row],[Occupational Series]],1)="B",RIGHT(Table1[[#This Row],[Occupational Series]],1)="C"),"0301",RIGHT(Table1[[#This Row],[Occupational Series]],4)))</f>
        <v>1150</v>
      </c>
      <c r="D1893" s="45" t="s">
        <v>418</v>
      </c>
      <c r="E1893" s="45" t="s">
        <v>419</v>
      </c>
      <c r="F1893" s="57">
        <f>ROWS($F$2:F1893)</f>
        <v>1892</v>
      </c>
      <c r="G1893" s="57" t="str">
        <f>IF(ISNUMBER(SEARCH('Position Build'!$N$6,Table1[[#This Row],[Series]])),Table1[[#This Row],[Helper1]],"")</f>
        <v/>
      </c>
      <c r="H1893" s="57" t="str">
        <f>IFERROR(SMALL($G$2:$G$4870,ROWS($G$2:G1893)),"")</f>
        <v/>
      </c>
    </row>
    <row r="1894" spans="1:8" ht="51.75" thickBot="1" x14ac:dyDescent="0.3">
      <c r="A1894" s="50" t="s">
        <v>398</v>
      </c>
      <c r="B1894" s="46" t="str">
        <f>Table1[[#This Row],[Series]]&amp;Table1[[#This Row],[Competency Name]]</f>
        <v>1150FINANCIAL MANAGEMENT</v>
      </c>
      <c r="C1894" s="46" t="str">
        <f>IF(RIGHT(Table1[[#This Row],[Occupational Series]],5)="SECCM","SECCM",IF(OR(RIGHT(Table1[[#This Row],[Occupational Series]],1)="A",RIGHT(Table1[[#This Row],[Occupational Series]],1)="B",RIGHT(Table1[[#This Row],[Occupational Series]],1)="C"),"0301",RIGHT(Table1[[#This Row],[Occupational Series]],4)))</f>
        <v>1150</v>
      </c>
      <c r="D1894" s="50" t="s">
        <v>438</v>
      </c>
      <c r="E1894" s="51" t="s">
        <v>439</v>
      </c>
      <c r="F1894" s="57">
        <f>ROWS($F$2:F1894)</f>
        <v>1893</v>
      </c>
      <c r="G1894" s="57" t="str">
        <f>IF(ISNUMBER(SEARCH('Position Build'!$N$6,Table1[[#This Row],[Series]])),Table1[[#This Row],[Helper1]],"")</f>
        <v/>
      </c>
      <c r="H1894" s="57" t="str">
        <f>IFERROR(SMALL($G$2:$G$4870,ROWS($G$2:G1894)),"")</f>
        <v/>
      </c>
    </row>
    <row r="1895" spans="1:8" ht="15.75" customHeight="1" thickBot="1" x14ac:dyDescent="0.3">
      <c r="A1895" s="50" t="s">
        <v>398</v>
      </c>
      <c r="B1895" s="46" t="str">
        <f>Table1[[#This Row],[Series]]&amp;Table1[[#This Row],[Competency Name]]</f>
        <v>1150COMPUTER LITERACY</v>
      </c>
      <c r="C1895" s="46" t="str">
        <f>IF(RIGHT(Table1[[#This Row],[Occupational Series]],5)="SECCM","SECCM",IF(OR(RIGHT(Table1[[#This Row],[Occupational Series]],1)="A",RIGHT(Table1[[#This Row],[Occupational Series]],1)="B",RIGHT(Table1[[#This Row],[Occupational Series]],1)="C"),"0301",RIGHT(Table1[[#This Row],[Occupational Series]],4)))</f>
        <v>1150</v>
      </c>
      <c r="D1895" s="50" t="s">
        <v>456</v>
      </c>
      <c r="E1895" s="51" t="s">
        <v>457</v>
      </c>
      <c r="F1895" s="57">
        <f>ROWS($F$2:F1895)</f>
        <v>1894</v>
      </c>
      <c r="G1895" s="57" t="str">
        <f>IF(ISNUMBER(SEARCH('Position Build'!$N$6,Table1[[#This Row],[Series]])),Table1[[#This Row],[Helper1]],"")</f>
        <v/>
      </c>
      <c r="H1895" s="57" t="str">
        <f>IFERROR(SMALL($G$2:$G$4870,ROWS($G$2:G1895)),"")</f>
        <v/>
      </c>
    </row>
    <row r="1896" spans="1:8" ht="15.75" thickBot="1" x14ac:dyDescent="0.3">
      <c r="A1896" s="45" t="s">
        <v>398</v>
      </c>
      <c r="B1896" s="46" t="str">
        <f>Table1[[#This Row],[Series]]&amp;Table1[[#This Row],[Competency Name]]</f>
        <v>1150PARTNERING</v>
      </c>
      <c r="C1896" s="46" t="str">
        <f>IF(RIGHT(Table1[[#This Row],[Occupational Series]],5)="SECCM","SECCM",IF(OR(RIGHT(Table1[[#This Row],[Occupational Series]],1)="A",RIGHT(Table1[[#This Row],[Occupational Series]],1)="B",RIGHT(Table1[[#This Row],[Occupational Series]],1)="C"),"0301",RIGHT(Table1[[#This Row],[Occupational Series]],4)))</f>
        <v>1150</v>
      </c>
      <c r="D1896" s="45" t="s">
        <v>491</v>
      </c>
      <c r="E1896" s="45" t="s">
        <v>492</v>
      </c>
      <c r="F1896" s="57">
        <f>ROWS($F$2:F1896)</f>
        <v>1895</v>
      </c>
      <c r="G1896" s="57" t="str">
        <f>IF(ISNUMBER(SEARCH('Position Build'!$N$6,Table1[[#This Row],[Series]])),Table1[[#This Row],[Helper1]],"")</f>
        <v/>
      </c>
      <c r="H1896" s="57" t="str">
        <f>IFERROR(SMALL($G$2:$G$4870,ROWS($G$2:G1896)),"")</f>
        <v/>
      </c>
    </row>
    <row r="1897" spans="1:8" ht="15.75" customHeight="1" thickBot="1" x14ac:dyDescent="0.3">
      <c r="A1897" s="50" t="s">
        <v>398</v>
      </c>
      <c r="B1897" s="46" t="str">
        <f>Table1[[#This Row],[Series]]&amp;Table1[[#This Row],[Competency Name]]</f>
        <v>1150WRITTEN COMMUNICATION</v>
      </c>
      <c r="C1897" s="46" t="str">
        <f>IF(RIGHT(Table1[[#This Row],[Occupational Series]],5)="SECCM","SECCM",IF(OR(RIGHT(Table1[[#This Row],[Occupational Series]],1)="A",RIGHT(Table1[[#This Row],[Occupational Series]],1)="B",RIGHT(Table1[[#This Row],[Occupational Series]],1)="C"),"0301",RIGHT(Table1[[#This Row],[Occupational Series]],4)))</f>
        <v>1150</v>
      </c>
      <c r="D1897" s="50" t="s">
        <v>507</v>
      </c>
      <c r="E1897" s="51" t="s">
        <v>508</v>
      </c>
      <c r="F1897" s="57">
        <f>ROWS($F$2:F1897)</f>
        <v>1896</v>
      </c>
      <c r="G1897" s="57" t="str">
        <f>IF(ISNUMBER(SEARCH('Position Build'!$N$6,Table1[[#This Row],[Series]])),Table1[[#This Row],[Helper1]],"")</f>
        <v/>
      </c>
      <c r="H1897" s="57" t="str">
        <f>IFERROR(SMALL($G$2:$G$4870,ROWS($G$2:G1897)),"")</f>
        <v/>
      </c>
    </row>
    <row r="1898" spans="1:8" ht="39" thickBot="1" x14ac:dyDescent="0.3">
      <c r="A1898" s="50" t="s">
        <v>398</v>
      </c>
      <c r="B1898" s="46" t="str">
        <f>Table1[[#This Row],[Series]]&amp;Table1[[#This Row],[Competency Name]]</f>
        <v>1150ORAL COMMUNICATION</v>
      </c>
      <c r="C1898" s="46" t="str">
        <f>IF(RIGHT(Table1[[#This Row],[Occupational Series]],5)="SECCM","SECCM",IF(OR(RIGHT(Table1[[#This Row],[Occupational Series]],1)="A",RIGHT(Table1[[#This Row],[Occupational Series]],1)="B",RIGHT(Table1[[#This Row],[Occupational Series]],1)="C"),"0301",RIGHT(Table1[[#This Row],[Occupational Series]],4)))</f>
        <v>1150</v>
      </c>
      <c r="D1898" s="50" t="s">
        <v>537</v>
      </c>
      <c r="E1898" s="51" t="s">
        <v>538</v>
      </c>
      <c r="F1898" s="57">
        <f>ROWS($F$2:F1898)</f>
        <v>1897</v>
      </c>
      <c r="G1898" s="57" t="str">
        <f>IF(ISNUMBER(SEARCH('Position Build'!$N$6,Table1[[#This Row],[Series]])),Table1[[#This Row],[Helper1]],"")</f>
        <v/>
      </c>
      <c r="H1898" s="57" t="str">
        <f>IFERROR(SMALL($G$2:$G$4870,ROWS($G$2:G1898)),"")</f>
        <v/>
      </c>
    </row>
    <row r="1899" spans="1:8" ht="15.75" customHeight="1" thickBot="1" x14ac:dyDescent="0.3">
      <c r="A1899" s="50" t="s">
        <v>398</v>
      </c>
      <c r="B1899" s="46" t="str">
        <f>Table1[[#This Row],[Series]]&amp;Table1[[#This Row],[Competency Name]]</f>
        <v>1150RESOURCE MANAGEMENT</v>
      </c>
      <c r="C1899" s="46" t="str">
        <f>IF(RIGHT(Table1[[#This Row],[Occupational Series]],5)="SECCM","SECCM",IF(OR(RIGHT(Table1[[#This Row],[Occupational Series]],1)="A",RIGHT(Table1[[#This Row],[Occupational Series]],1)="B",RIGHT(Table1[[#This Row],[Occupational Series]],1)="C"),"0301",RIGHT(Table1[[#This Row],[Occupational Series]],4)))</f>
        <v>1150</v>
      </c>
      <c r="D1899" s="50" t="s">
        <v>573</v>
      </c>
      <c r="E1899" s="51" t="s">
        <v>574</v>
      </c>
      <c r="F1899" s="57">
        <f>ROWS($F$2:F1899)</f>
        <v>1898</v>
      </c>
      <c r="G1899" s="57" t="str">
        <f>IF(ISNUMBER(SEARCH('Position Build'!$N$6,Table1[[#This Row],[Series]])),Table1[[#This Row],[Helper1]],"")</f>
        <v/>
      </c>
      <c r="H1899" s="57" t="str">
        <f>IFERROR(SMALL($G$2:$G$4870,ROWS($G$2:G1899)),"")</f>
        <v/>
      </c>
    </row>
    <row r="1900" spans="1:8" ht="64.5" thickBot="1" x14ac:dyDescent="0.3">
      <c r="A1900" s="50" t="s">
        <v>398</v>
      </c>
      <c r="B1900" s="46" t="str">
        <f>Table1[[#This Row],[Series]]&amp;Table1[[#This Row],[Competency Name]]</f>
        <v>1150ACCOUNTABILITY</v>
      </c>
      <c r="C1900" s="46" t="str">
        <f>IF(RIGHT(Table1[[#This Row],[Occupational Series]],5)="SECCM","SECCM",IF(OR(RIGHT(Table1[[#This Row],[Occupational Series]],1)="A",RIGHT(Table1[[#This Row],[Occupational Series]],1)="B",RIGHT(Table1[[#This Row],[Occupational Series]],1)="C"),"0301",RIGHT(Table1[[#This Row],[Occupational Series]],4)))</f>
        <v>1150</v>
      </c>
      <c r="D1900" s="50" t="s">
        <v>579</v>
      </c>
      <c r="E1900" s="51" t="s">
        <v>580</v>
      </c>
      <c r="F1900" s="57">
        <f>ROWS($F$2:F1900)</f>
        <v>1899</v>
      </c>
      <c r="G1900" s="57" t="str">
        <f>IF(ISNUMBER(SEARCH('Position Build'!$N$6,Table1[[#This Row],[Series]])),Table1[[#This Row],[Helper1]],"")</f>
        <v/>
      </c>
      <c r="H1900" s="57" t="str">
        <f>IFERROR(SMALL($G$2:$G$4870,ROWS($G$2:G1900)),"")</f>
        <v/>
      </c>
    </row>
    <row r="1901" spans="1:8" ht="15.75" customHeight="1" thickBot="1" x14ac:dyDescent="0.3">
      <c r="A1901" s="50" t="s">
        <v>398</v>
      </c>
      <c r="B1901" s="46" t="str">
        <f>Table1[[#This Row],[Series]]&amp;Table1[[#This Row],[Competency Name]]</f>
        <v>1150DEVELOPING OTHERS</v>
      </c>
      <c r="C1901" s="46" t="str">
        <f>IF(RIGHT(Table1[[#This Row],[Occupational Series]],5)="SECCM","SECCM",IF(OR(RIGHT(Table1[[#This Row],[Occupational Series]],1)="A",RIGHT(Table1[[#This Row],[Occupational Series]],1)="B",RIGHT(Table1[[#This Row],[Occupational Series]],1)="C"),"0301",RIGHT(Table1[[#This Row],[Occupational Series]],4)))</f>
        <v>1150</v>
      </c>
      <c r="D1901" s="50" t="s">
        <v>585</v>
      </c>
      <c r="E1901" s="51" t="s">
        <v>586</v>
      </c>
      <c r="F1901" s="57">
        <f>ROWS($F$2:F1901)</f>
        <v>1900</v>
      </c>
      <c r="G1901" s="57" t="str">
        <f>IF(ISNUMBER(SEARCH('Position Build'!$N$6,Table1[[#This Row],[Series]])),Table1[[#This Row],[Helper1]],"")</f>
        <v/>
      </c>
      <c r="H1901" s="57" t="str">
        <f>IFERROR(SMALL($G$2:$G$4870,ROWS($G$2:G1901)),"")</f>
        <v/>
      </c>
    </row>
    <row r="1902" spans="1:8" ht="39" thickBot="1" x14ac:dyDescent="0.3">
      <c r="A1902" s="50" t="s">
        <v>398</v>
      </c>
      <c r="B1902" s="46" t="str">
        <f>Table1[[#This Row],[Series]]&amp;Table1[[#This Row],[Competency Name]]</f>
        <v>1150MANAGING HUMAN RESOURCES</v>
      </c>
      <c r="C1902" s="46" t="str">
        <f>IF(RIGHT(Table1[[#This Row],[Occupational Series]],5)="SECCM","SECCM",IF(OR(RIGHT(Table1[[#This Row],[Occupational Series]],1)="A",RIGHT(Table1[[#This Row],[Occupational Series]],1)="B",RIGHT(Table1[[#This Row],[Occupational Series]],1)="C"),"0301",RIGHT(Table1[[#This Row],[Occupational Series]],4)))</f>
        <v>1150</v>
      </c>
      <c r="D1902" s="50" t="s">
        <v>590</v>
      </c>
      <c r="E1902" s="51" t="s">
        <v>591</v>
      </c>
      <c r="F1902" s="57">
        <f>ROWS($F$2:F1902)</f>
        <v>1901</v>
      </c>
      <c r="G1902" s="57" t="str">
        <f>IF(ISNUMBER(SEARCH('Position Build'!$N$6,Table1[[#This Row],[Series]])),Table1[[#This Row],[Helper1]],"")</f>
        <v/>
      </c>
      <c r="H1902" s="57" t="str">
        <f>IFERROR(SMALL($G$2:$G$4870,ROWS($G$2:G1902)),"")</f>
        <v/>
      </c>
    </row>
    <row r="1903" spans="1:8" ht="15.75" customHeight="1" thickBot="1" x14ac:dyDescent="0.3">
      <c r="A1903" s="50" t="s">
        <v>398</v>
      </c>
      <c r="B1903" s="46" t="str">
        <f>Table1[[#This Row],[Series]]&amp;Table1[[#This Row],[Competency Name]]</f>
        <v>1150PROBLEM SOLVING</v>
      </c>
      <c r="C1903" s="46" t="str">
        <f>IF(RIGHT(Table1[[#This Row],[Occupational Series]],5)="SECCM","SECCM",IF(OR(RIGHT(Table1[[#This Row],[Occupational Series]],1)="A",RIGHT(Table1[[#This Row],[Occupational Series]],1)="B",RIGHT(Table1[[#This Row],[Occupational Series]],1)="C"),"0301",RIGHT(Table1[[#This Row],[Occupational Series]],4)))</f>
        <v>1150</v>
      </c>
      <c r="D1903" s="50" t="s">
        <v>596</v>
      </c>
      <c r="E1903" s="51" t="s">
        <v>597</v>
      </c>
      <c r="F1903" s="57">
        <f>ROWS($F$2:F1903)</f>
        <v>1902</v>
      </c>
      <c r="G1903" s="57" t="str">
        <f>IF(ISNUMBER(SEARCH('Position Build'!$N$6,Table1[[#This Row],[Series]])),Table1[[#This Row],[Helper1]],"")</f>
        <v/>
      </c>
      <c r="H1903" s="57" t="str">
        <f>IFERROR(SMALL($G$2:$G$4870,ROWS($G$2:G1903)),"")</f>
        <v/>
      </c>
    </row>
    <row r="1904" spans="1:8" ht="26.25" thickBot="1" x14ac:dyDescent="0.3">
      <c r="A1904" s="50" t="s">
        <v>398</v>
      </c>
      <c r="B1904" s="46" t="str">
        <f>Table1[[#This Row],[Series]]&amp;Table1[[#This Row],[Competency Name]]</f>
        <v>1150QUALITY ASSURANCE</v>
      </c>
      <c r="C1904" s="46" t="str">
        <f>IF(RIGHT(Table1[[#This Row],[Occupational Series]],5)="SECCM","SECCM",IF(OR(RIGHT(Table1[[#This Row],[Occupational Series]],1)="A",RIGHT(Table1[[#This Row],[Occupational Series]],1)="B",RIGHT(Table1[[#This Row],[Occupational Series]],1)="C"),"0301",RIGHT(Table1[[#This Row],[Occupational Series]],4)))</f>
        <v>1150</v>
      </c>
      <c r="D1904" s="50" t="s">
        <v>600</v>
      </c>
      <c r="E1904" s="51" t="s">
        <v>601</v>
      </c>
      <c r="F1904" s="57">
        <f>ROWS($F$2:F1904)</f>
        <v>1903</v>
      </c>
      <c r="G1904" s="57" t="str">
        <f>IF(ISNUMBER(SEARCH('Position Build'!$N$6,Table1[[#This Row],[Series]])),Table1[[#This Row],[Helper1]],"")</f>
        <v/>
      </c>
      <c r="H1904" s="57" t="str">
        <f>IFERROR(SMALL($G$2:$G$4870,ROWS($G$2:G1904)),"")</f>
        <v/>
      </c>
    </row>
    <row r="1905" spans="1:8" ht="15.75" customHeight="1" thickBot="1" x14ac:dyDescent="0.3">
      <c r="A1905" s="50" t="s">
        <v>398</v>
      </c>
      <c r="B1905" s="46" t="str">
        <f>Table1[[#This Row],[Series]]&amp;Table1[[#This Row],[Competency Name]]</f>
        <v>1150SOURCING</v>
      </c>
      <c r="C1905" s="46" t="str">
        <f>IF(RIGHT(Table1[[#This Row],[Occupational Series]],5)="SECCM","SECCM",IF(OR(RIGHT(Table1[[#This Row],[Occupational Series]],1)="A",RIGHT(Table1[[#This Row],[Occupational Series]],1)="B",RIGHT(Table1[[#This Row],[Occupational Series]],1)="C"),"0301",RIGHT(Table1[[#This Row],[Occupational Series]],4)))</f>
        <v>1150</v>
      </c>
      <c r="D1905" s="50" t="s">
        <v>918</v>
      </c>
      <c r="E1905" s="51" t="s">
        <v>919</v>
      </c>
      <c r="F1905" s="57">
        <f>ROWS($F$2:F1905)</f>
        <v>1904</v>
      </c>
      <c r="G1905" s="57" t="str">
        <f>IF(ISNUMBER(SEARCH('Position Build'!$N$6,Table1[[#This Row],[Series]])),Table1[[#This Row],[Helper1]],"")</f>
        <v/>
      </c>
      <c r="H1905" s="57" t="str">
        <f>IFERROR(SMALL($G$2:$G$4870,ROWS($G$2:G1905)),"")</f>
        <v/>
      </c>
    </row>
    <row r="1906" spans="1:8" ht="15.75" thickBot="1" x14ac:dyDescent="0.3">
      <c r="A1906" s="45" t="s">
        <v>398</v>
      </c>
      <c r="B1906" s="46" t="str">
        <f>Table1[[#This Row],[Series]]&amp;Table1[[#This Row],[Competency Name]]</f>
        <v>1150RULEMAKING AND REGULATION</v>
      </c>
      <c r="C1906" s="46" t="str">
        <f>IF(RIGHT(Table1[[#This Row],[Occupational Series]],5)="SECCM","SECCM",IF(OR(RIGHT(Table1[[#This Row],[Occupational Series]],1)="A",RIGHT(Table1[[#This Row],[Occupational Series]],1)="B",RIGHT(Table1[[#This Row],[Occupational Series]],1)="C"),"0301",RIGHT(Table1[[#This Row],[Occupational Series]],4)))</f>
        <v>1150</v>
      </c>
      <c r="D1906" s="45" t="s">
        <v>958</v>
      </c>
      <c r="E1906" s="45" t="s">
        <v>959</v>
      </c>
      <c r="F1906" s="57">
        <f>ROWS($F$2:F1906)</f>
        <v>1905</v>
      </c>
      <c r="G1906" s="57" t="str">
        <f>IF(ISNUMBER(SEARCH('Position Build'!$N$6,Table1[[#This Row],[Series]])),Table1[[#This Row],[Helper1]],"")</f>
        <v/>
      </c>
      <c r="H1906" s="57" t="str">
        <f>IFERROR(SMALL($G$2:$G$4870,ROWS($G$2:G1906)),"")</f>
        <v/>
      </c>
    </row>
    <row r="1907" spans="1:8" ht="15.75" customHeight="1" thickBot="1" x14ac:dyDescent="0.3">
      <c r="A1907" s="50" t="s">
        <v>398</v>
      </c>
      <c r="B1907" s="46" t="str">
        <f>Table1[[#This Row],[Series]]&amp;Table1[[#This Row],[Competency Name]]</f>
        <v>1150DECISIVENESS</v>
      </c>
      <c r="C1907" s="46" t="str">
        <f>IF(RIGHT(Table1[[#This Row],[Occupational Series]],5)="SECCM","SECCM",IF(OR(RIGHT(Table1[[#This Row],[Occupational Series]],1)="A",RIGHT(Table1[[#This Row],[Occupational Series]],1)="B",RIGHT(Table1[[#This Row],[Occupational Series]],1)="C"),"0301",RIGHT(Table1[[#This Row],[Occupational Series]],4)))</f>
        <v>1150</v>
      </c>
      <c r="D1907" s="50" t="s">
        <v>1009</v>
      </c>
      <c r="E1907" s="51" t="s">
        <v>1010</v>
      </c>
      <c r="F1907" s="57">
        <f>ROWS($F$2:F1907)</f>
        <v>1906</v>
      </c>
      <c r="G1907" s="57" t="str">
        <f>IF(ISNUMBER(SEARCH('Position Build'!$N$6,Table1[[#This Row],[Series]])),Table1[[#This Row],[Helper1]],"")</f>
        <v/>
      </c>
      <c r="H1907" s="57" t="str">
        <f>IFERROR(SMALL($G$2:$G$4870,ROWS($G$2:G1907)),"")</f>
        <v/>
      </c>
    </row>
    <row r="1908" spans="1:8" ht="15.75" thickBot="1" x14ac:dyDescent="0.3">
      <c r="A1908" s="45" t="s">
        <v>398</v>
      </c>
      <c r="B1908" s="46" t="str">
        <f>Table1[[#This Row],[Series]]&amp;Table1[[#This Row],[Competency Name]]</f>
        <v>1150READING AND INTERPRETING REGULATIONS</v>
      </c>
      <c r="C1908" s="46" t="str">
        <f>IF(RIGHT(Table1[[#This Row],[Occupational Series]],5)="SECCM","SECCM",IF(OR(RIGHT(Table1[[#This Row],[Occupational Series]],1)="A",RIGHT(Table1[[#This Row],[Occupational Series]],1)="B",RIGHT(Table1[[#This Row],[Occupational Series]],1)="C"),"0301",RIGHT(Table1[[#This Row],[Occupational Series]],4)))</f>
        <v>1150</v>
      </c>
      <c r="D1908" s="45" t="s">
        <v>1015</v>
      </c>
      <c r="E1908" s="45" t="s">
        <v>1016</v>
      </c>
      <c r="F1908" s="57">
        <f>ROWS($F$2:F1908)</f>
        <v>1907</v>
      </c>
      <c r="G1908" s="57" t="str">
        <f>IF(ISNUMBER(SEARCH('Position Build'!$N$6,Table1[[#This Row],[Series]])),Table1[[#This Row],[Helper1]],"")</f>
        <v/>
      </c>
      <c r="H1908" s="57" t="str">
        <f>IFERROR(SMALL($G$2:$G$4870,ROWS($G$2:G1908)),"")</f>
        <v/>
      </c>
    </row>
    <row r="1909" spans="1:8" ht="15.75" customHeight="1" thickBot="1" x14ac:dyDescent="0.3">
      <c r="A1909" s="50" t="s">
        <v>398</v>
      </c>
      <c r="B1909" s="46" t="str">
        <f>Table1[[#This Row],[Series]]&amp;Table1[[#This Row],[Competency Name]]</f>
        <v>1150ANALYTICAL TECHNIQUES</v>
      </c>
      <c r="C1909" s="46" t="str">
        <f>IF(RIGHT(Table1[[#This Row],[Occupational Series]],5)="SECCM","SECCM",IF(OR(RIGHT(Table1[[#This Row],[Occupational Series]],1)="A",RIGHT(Table1[[#This Row],[Occupational Series]],1)="B",RIGHT(Table1[[#This Row],[Occupational Series]],1)="C"),"0301",RIGHT(Table1[[#This Row],[Occupational Series]],4)))</f>
        <v>1150</v>
      </c>
      <c r="D1909" s="50" t="s">
        <v>1131</v>
      </c>
      <c r="E1909" s="51" t="s">
        <v>1132</v>
      </c>
      <c r="F1909" s="57">
        <f>ROWS($F$2:F1909)</f>
        <v>1908</v>
      </c>
      <c r="G1909" s="57" t="str">
        <f>IF(ISNUMBER(SEARCH('Position Build'!$N$6,Table1[[#This Row],[Series]])),Table1[[#This Row],[Helper1]],"")</f>
        <v/>
      </c>
      <c r="H1909" s="57" t="str">
        <f>IFERROR(SMALL($G$2:$G$4870,ROWS($G$2:G1909)),"")</f>
        <v/>
      </c>
    </row>
    <row r="1910" spans="1:8" ht="39" thickBot="1" x14ac:dyDescent="0.3">
      <c r="A1910" s="50" t="s">
        <v>398</v>
      </c>
      <c r="B1910" s="46" t="str">
        <f>Table1[[#This Row],[Series]]&amp;Table1[[#This Row],[Competency Name]]</f>
        <v>1150REPORTING AND RECOMMENDATIONS</v>
      </c>
      <c r="C1910" s="46" t="str">
        <f>IF(RIGHT(Table1[[#This Row],[Occupational Series]],5)="SECCM","SECCM",IF(OR(RIGHT(Table1[[#This Row],[Occupational Series]],1)="A",RIGHT(Table1[[#This Row],[Occupational Series]],1)="B",RIGHT(Table1[[#This Row],[Occupational Series]],1)="C"),"0301",RIGHT(Table1[[#This Row],[Occupational Series]],4)))</f>
        <v>1150</v>
      </c>
      <c r="D1910" s="50" t="s">
        <v>1141</v>
      </c>
      <c r="E1910" s="51" t="s">
        <v>1142</v>
      </c>
      <c r="F1910" s="57">
        <f>ROWS($F$2:F1910)</f>
        <v>1909</v>
      </c>
      <c r="G1910" s="57" t="str">
        <f>IF(ISNUMBER(SEARCH('Position Build'!$N$6,Table1[[#This Row],[Series]])),Table1[[#This Row],[Helper1]],"")</f>
        <v/>
      </c>
      <c r="H1910" s="57" t="str">
        <f>IFERROR(SMALL($G$2:$G$4870,ROWS($G$2:G1910)),"")</f>
        <v/>
      </c>
    </row>
    <row r="1911" spans="1:8" ht="15.75" customHeight="1" thickBot="1" x14ac:dyDescent="0.3">
      <c r="A1911" s="50" t="s">
        <v>398</v>
      </c>
      <c r="B1911" s="46" t="str">
        <f>Table1[[#This Row],[Series]]&amp;Table1[[#This Row],[Competency Name]]</f>
        <v>1150PROCESS IMPROVEMENT</v>
      </c>
      <c r="C1911" s="46" t="str">
        <f>IF(RIGHT(Table1[[#This Row],[Occupational Series]],5)="SECCM","SECCM",IF(OR(RIGHT(Table1[[#This Row],[Occupational Series]],1)="A",RIGHT(Table1[[#This Row],[Occupational Series]],1)="B",RIGHT(Table1[[#This Row],[Occupational Series]],1)="C"),"0301",RIGHT(Table1[[#This Row],[Occupational Series]],4)))</f>
        <v>1150</v>
      </c>
      <c r="D1911" s="50" t="s">
        <v>1199</v>
      </c>
      <c r="E1911" s="51" t="s">
        <v>1200</v>
      </c>
      <c r="F1911" s="57">
        <f>ROWS($F$2:F1911)</f>
        <v>1910</v>
      </c>
      <c r="G1911" s="57" t="str">
        <f>IF(ISNUMBER(SEARCH('Position Build'!$N$6,Table1[[#This Row],[Series]])),Table1[[#This Row],[Helper1]],"")</f>
        <v/>
      </c>
      <c r="H1911" s="57" t="str">
        <f>IFERROR(SMALL($G$2:$G$4870,ROWS($G$2:G1911)),"")</f>
        <v/>
      </c>
    </row>
    <row r="1912" spans="1:8" ht="51.75" thickBot="1" x14ac:dyDescent="0.3">
      <c r="A1912" s="50" t="s">
        <v>398</v>
      </c>
      <c r="B1912" s="46" t="str">
        <f>Table1[[#This Row],[Series]]&amp;Table1[[#This Row],[Competency Name]]</f>
        <v>1150COST AND/OR PRICE ANALYSIS</v>
      </c>
      <c r="C1912" s="46" t="str">
        <f>IF(RIGHT(Table1[[#This Row],[Occupational Series]],5)="SECCM","SECCM",IF(OR(RIGHT(Table1[[#This Row],[Occupational Series]],1)="A",RIGHT(Table1[[#This Row],[Occupational Series]],1)="B",RIGHT(Table1[[#This Row],[Occupational Series]],1)="C"),"0301",RIGHT(Table1[[#This Row],[Occupational Series]],4)))</f>
        <v>1150</v>
      </c>
      <c r="D1912" s="50" t="s">
        <v>1224</v>
      </c>
      <c r="E1912" s="51" t="s">
        <v>1225</v>
      </c>
      <c r="F1912" s="57">
        <f>ROWS($F$2:F1912)</f>
        <v>1911</v>
      </c>
      <c r="G1912" s="57" t="str">
        <f>IF(ISNUMBER(SEARCH('Position Build'!$N$6,Table1[[#This Row],[Series]])),Table1[[#This Row],[Helper1]],"")</f>
        <v/>
      </c>
      <c r="H1912" s="57" t="str">
        <f>IFERROR(SMALL($G$2:$G$4870,ROWS($G$2:G1912)),"")</f>
        <v/>
      </c>
    </row>
    <row r="1913" spans="1:8" ht="15.75" customHeight="1" thickBot="1" x14ac:dyDescent="0.3">
      <c r="A1913" s="45" t="s">
        <v>398</v>
      </c>
      <c r="B1913" s="46" t="str">
        <f>Table1[[#This Row],[Series]]&amp;Table1[[#This Row],[Competency Name]]</f>
        <v>1150PRODUCTION AND SUPPORT</v>
      </c>
      <c r="C1913" s="46" t="str">
        <f>IF(RIGHT(Table1[[#This Row],[Occupational Series]],5)="SECCM","SECCM",IF(OR(RIGHT(Table1[[#This Row],[Occupational Series]],1)="A",RIGHT(Table1[[#This Row],[Occupational Series]],1)="B",RIGHT(Table1[[#This Row],[Occupational Series]],1)="C"),"0301",RIGHT(Table1[[#This Row],[Occupational Series]],4)))</f>
        <v>1150</v>
      </c>
      <c r="D1913" s="45" t="s">
        <v>1391</v>
      </c>
      <c r="E1913" s="45" t="s">
        <v>1392</v>
      </c>
      <c r="F1913" s="57">
        <f>ROWS($F$2:F1913)</f>
        <v>1912</v>
      </c>
      <c r="G1913" s="57" t="str">
        <f>IF(ISNUMBER(SEARCH('Position Build'!$N$6,Table1[[#This Row],[Series]])),Table1[[#This Row],[Helper1]],"")</f>
        <v/>
      </c>
      <c r="H1913" s="57" t="str">
        <f>IFERROR(SMALL($G$2:$G$4870,ROWS($G$2:G1913)),"")</f>
        <v/>
      </c>
    </row>
    <row r="1914" spans="1:8" ht="64.5" thickBot="1" x14ac:dyDescent="0.3">
      <c r="A1914" s="50" t="s">
        <v>398</v>
      </c>
      <c r="B1914" s="46" t="str">
        <f>Table1[[#This Row],[Series]]&amp;Table1[[#This Row],[Competency Name]]</f>
        <v>1150CONTRACT PERFORMANCE MANAGEMENT</v>
      </c>
      <c r="C1914" s="46" t="str">
        <f>IF(RIGHT(Table1[[#This Row],[Occupational Series]],5)="SECCM","SECCM",IF(OR(RIGHT(Table1[[#This Row],[Occupational Series]],1)="A",RIGHT(Table1[[#This Row],[Occupational Series]],1)="B",RIGHT(Table1[[#This Row],[Occupational Series]],1)="C"),"0301",RIGHT(Table1[[#This Row],[Occupational Series]],4)))</f>
        <v>1150</v>
      </c>
      <c r="D1914" s="50" t="s">
        <v>1401</v>
      </c>
      <c r="E1914" s="51" t="s">
        <v>1402</v>
      </c>
      <c r="F1914" s="57">
        <f>ROWS($F$2:F1914)</f>
        <v>1913</v>
      </c>
      <c r="G1914" s="57" t="str">
        <f>IF(ISNUMBER(SEARCH('Position Build'!$N$6,Table1[[#This Row],[Series]])),Table1[[#This Row],[Helper1]],"")</f>
        <v/>
      </c>
      <c r="H1914" s="57" t="str">
        <f>IFERROR(SMALL($G$2:$G$4870,ROWS($G$2:G1914)),"")</f>
        <v/>
      </c>
    </row>
    <row r="1915" spans="1:8" ht="15.75" customHeight="1" thickBot="1" x14ac:dyDescent="0.3">
      <c r="A1915" s="45" t="s">
        <v>398</v>
      </c>
      <c r="B1915" s="46" t="str">
        <f>Table1[[#This Row],[Series]]&amp;Table1[[#This Row],[Competency Name]]</f>
        <v>1150INDUSTRIAL OPERATIONS</v>
      </c>
      <c r="C1915" s="46" t="str">
        <f>IF(RIGHT(Table1[[#This Row],[Occupational Series]],5)="SECCM","SECCM",IF(OR(RIGHT(Table1[[#This Row],[Occupational Series]],1)="A",RIGHT(Table1[[#This Row],[Occupational Series]],1)="B",RIGHT(Table1[[#This Row],[Occupational Series]],1)="C"),"0301",RIGHT(Table1[[#This Row],[Occupational Series]],4)))</f>
        <v>1150</v>
      </c>
      <c r="D1915" s="45" t="s">
        <v>1405</v>
      </c>
      <c r="E1915" s="45" t="s">
        <v>1406</v>
      </c>
      <c r="F1915" s="57">
        <f>ROWS($F$2:F1915)</f>
        <v>1914</v>
      </c>
      <c r="G1915" s="57" t="str">
        <f>IF(ISNUMBER(SEARCH('Position Build'!$N$6,Table1[[#This Row],[Series]])),Table1[[#This Row],[Helper1]],"")</f>
        <v/>
      </c>
      <c r="H1915" s="57" t="str">
        <f>IFERROR(SMALL($G$2:$G$4870,ROWS($G$2:G1915)),"")</f>
        <v/>
      </c>
    </row>
    <row r="1916" spans="1:8" ht="39" thickBot="1" x14ac:dyDescent="0.3">
      <c r="A1916" s="50" t="s">
        <v>288</v>
      </c>
      <c r="B1916" s="46" t="str">
        <f>Table1[[#This Row],[Series]]&amp;Table1[[#This Row],[Competency Name]]</f>
        <v>1152INFLUENCING/NEGOTIATING</v>
      </c>
      <c r="C1916" s="46" t="str">
        <f>IF(RIGHT(Table1[[#This Row],[Occupational Series]],5)="SECCM","SECCM",IF(OR(RIGHT(Table1[[#This Row],[Occupational Series]],1)="A",RIGHT(Table1[[#This Row],[Occupational Series]],1)="B",RIGHT(Table1[[#This Row],[Occupational Series]],1)="C"),"0301",RIGHT(Table1[[#This Row],[Occupational Series]],4)))</f>
        <v>1152</v>
      </c>
      <c r="D1916" s="50" t="s">
        <v>267</v>
      </c>
      <c r="E1916" s="51" t="s">
        <v>268</v>
      </c>
      <c r="F1916" s="57">
        <f>ROWS($F$2:F1916)</f>
        <v>1915</v>
      </c>
      <c r="G1916" s="57" t="str">
        <f>IF(ISNUMBER(SEARCH('Position Build'!$N$6,Table1[[#This Row],[Series]])),Table1[[#This Row],[Helper1]],"")</f>
        <v/>
      </c>
      <c r="H1916" s="57" t="str">
        <f>IFERROR(SMALL($G$2:$G$4870,ROWS($G$2:G1916)),"")</f>
        <v/>
      </c>
    </row>
    <row r="1917" spans="1:8" ht="15.75" customHeight="1" thickBot="1" x14ac:dyDescent="0.3">
      <c r="A1917" s="50" t="s">
        <v>288</v>
      </c>
      <c r="B1917" s="46" t="str">
        <f>Table1[[#This Row],[Series]]&amp;Table1[[#This Row],[Competency Name]]</f>
        <v>1152INFORMATION MANAGEMENT</v>
      </c>
      <c r="C1917" s="46" t="str">
        <f>IF(RIGHT(Table1[[#This Row],[Occupational Series]],5)="SECCM","SECCM",IF(OR(RIGHT(Table1[[#This Row],[Occupational Series]],1)="A",RIGHT(Table1[[#This Row],[Occupational Series]],1)="B",RIGHT(Table1[[#This Row],[Occupational Series]],1)="C"),"0301",RIGHT(Table1[[#This Row],[Occupational Series]],4)))</f>
        <v>1152</v>
      </c>
      <c r="D1917" s="50" t="s">
        <v>311</v>
      </c>
      <c r="E1917" s="51" t="s">
        <v>312</v>
      </c>
      <c r="F1917" s="57">
        <f>ROWS($F$2:F1917)</f>
        <v>1916</v>
      </c>
      <c r="G1917" s="57" t="str">
        <f>IF(ISNUMBER(SEARCH('Position Build'!$N$6,Table1[[#This Row],[Series]])),Table1[[#This Row],[Helper1]],"")</f>
        <v/>
      </c>
      <c r="H1917" s="57" t="str">
        <f>IFERROR(SMALL($G$2:$G$4870,ROWS($G$2:G1917)),"")</f>
        <v/>
      </c>
    </row>
    <row r="1918" spans="1:8" ht="26.25" thickBot="1" x14ac:dyDescent="0.3">
      <c r="A1918" s="50" t="s">
        <v>288</v>
      </c>
      <c r="B1918" s="46" t="str">
        <f>Table1[[#This Row],[Series]]&amp;Table1[[#This Row],[Competency Name]]</f>
        <v>1152COMPUTER LITERACY</v>
      </c>
      <c r="C1918" s="46" t="str">
        <f>IF(RIGHT(Table1[[#This Row],[Occupational Series]],5)="SECCM","SECCM",IF(OR(RIGHT(Table1[[#This Row],[Occupational Series]],1)="A",RIGHT(Table1[[#This Row],[Occupational Series]],1)="B",RIGHT(Table1[[#This Row],[Occupational Series]],1)="C"),"0301",RIGHT(Table1[[#This Row],[Occupational Series]],4)))</f>
        <v>1152</v>
      </c>
      <c r="D1918" s="50" t="s">
        <v>456</v>
      </c>
      <c r="E1918" s="51" t="s">
        <v>457</v>
      </c>
      <c r="F1918" s="57">
        <f>ROWS($F$2:F1918)</f>
        <v>1917</v>
      </c>
      <c r="G1918" s="57" t="str">
        <f>IF(ISNUMBER(SEARCH('Position Build'!$N$6,Table1[[#This Row],[Series]])),Table1[[#This Row],[Helper1]],"")</f>
        <v/>
      </c>
      <c r="H1918" s="57" t="str">
        <f>IFERROR(SMALL($G$2:$G$4870,ROWS($G$2:G1918)),"")</f>
        <v/>
      </c>
    </row>
    <row r="1919" spans="1:8" ht="15.75" customHeight="1" thickBot="1" x14ac:dyDescent="0.3">
      <c r="A1919" s="45" t="s">
        <v>288</v>
      </c>
      <c r="B1919" s="46" t="str">
        <f>Table1[[#This Row],[Series]]&amp;Table1[[#This Row],[Competency Name]]</f>
        <v>1152PARTNERING</v>
      </c>
      <c r="C1919" s="46" t="str">
        <f>IF(RIGHT(Table1[[#This Row],[Occupational Series]],5)="SECCM","SECCM",IF(OR(RIGHT(Table1[[#This Row],[Occupational Series]],1)="A",RIGHT(Table1[[#This Row],[Occupational Series]],1)="B",RIGHT(Table1[[#This Row],[Occupational Series]],1)="C"),"0301",RIGHT(Table1[[#This Row],[Occupational Series]],4)))</f>
        <v>1152</v>
      </c>
      <c r="D1919" s="45" t="s">
        <v>491</v>
      </c>
      <c r="E1919" s="45" t="s">
        <v>492</v>
      </c>
      <c r="F1919" s="57">
        <f>ROWS($F$2:F1919)</f>
        <v>1918</v>
      </c>
      <c r="G1919" s="57" t="str">
        <f>IF(ISNUMBER(SEARCH('Position Build'!$N$6,Table1[[#This Row],[Series]])),Table1[[#This Row],[Helper1]],"")</f>
        <v/>
      </c>
      <c r="H1919" s="57" t="str">
        <f>IFERROR(SMALL($G$2:$G$4870,ROWS($G$2:G1919)),"")</f>
        <v/>
      </c>
    </row>
    <row r="1920" spans="1:8" ht="39" thickBot="1" x14ac:dyDescent="0.3">
      <c r="A1920" s="50" t="s">
        <v>288</v>
      </c>
      <c r="B1920" s="46" t="str">
        <f>Table1[[#This Row],[Series]]&amp;Table1[[#This Row],[Competency Name]]</f>
        <v>1152WRITTEN COMMUNICATION</v>
      </c>
      <c r="C1920" s="46" t="str">
        <f>IF(RIGHT(Table1[[#This Row],[Occupational Series]],5)="SECCM","SECCM",IF(OR(RIGHT(Table1[[#This Row],[Occupational Series]],1)="A",RIGHT(Table1[[#This Row],[Occupational Series]],1)="B",RIGHT(Table1[[#This Row],[Occupational Series]],1)="C"),"0301",RIGHT(Table1[[#This Row],[Occupational Series]],4)))</f>
        <v>1152</v>
      </c>
      <c r="D1920" s="50" t="s">
        <v>507</v>
      </c>
      <c r="E1920" s="51" t="s">
        <v>508</v>
      </c>
      <c r="F1920" s="57">
        <f>ROWS($F$2:F1920)</f>
        <v>1919</v>
      </c>
      <c r="G1920" s="57" t="str">
        <f>IF(ISNUMBER(SEARCH('Position Build'!$N$6,Table1[[#This Row],[Series]])),Table1[[#This Row],[Helper1]],"")</f>
        <v/>
      </c>
      <c r="H1920" s="57" t="str">
        <f>IFERROR(SMALL($G$2:$G$4870,ROWS($G$2:G1920)),"")</f>
        <v/>
      </c>
    </row>
    <row r="1921" spans="1:8" ht="15.75" customHeight="1" thickBot="1" x14ac:dyDescent="0.3">
      <c r="A1921" s="50" t="s">
        <v>288</v>
      </c>
      <c r="B1921" s="46" t="str">
        <f>Table1[[#This Row],[Series]]&amp;Table1[[#This Row],[Competency Name]]</f>
        <v>1152ORAL COMMUNICATION</v>
      </c>
      <c r="C1921" s="46" t="str">
        <f>IF(RIGHT(Table1[[#This Row],[Occupational Series]],5)="SECCM","SECCM",IF(OR(RIGHT(Table1[[#This Row],[Occupational Series]],1)="A",RIGHT(Table1[[#This Row],[Occupational Series]],1)="B",RIGHT(Table1[[#This Row],[Occupational Series]],1)="C"),"0301",RIGHT(Table1[[#This Row],[Occupational Series]],4)))</f>
        <v>1152</v>
      </c>
      <c r="D1921" s="50" t="s">
        <v>537</v>
      </c>
      <c r="E1921" s="51" t="s">
        <v>538</v>
      </c>
      <c r="F1921" s="57">
        <f>ROWS($F$2:F1921)</f>
        <v>1920</v>
      </c>
      <c r="G1921" s="57" t="str">
        <f>IF(ISNUMBER(SEARCH('Position Build'!$N$6,Table1[[#This Row],[Series]])),Table1[[#This Row],[Helper1]],"")</f>
        <v/>
      </c>
      <c r="H1921" s="57" t="str">
        <f>IFERROR(SMALL($G$2:$G$4870,ROWS($G$2:G1921)),"")</f>
        <v/>
      </c>
    </row>
    <row r="1922" spans="1:8" ht="39" thickBot="1" x14ac:dyDescent="0.3">
      <c r="A1922" s="50" t="s">
        <v>288</v>
      </c>
      <c r="B1922" s="46" t="str">
        <f>Table1[[#This Row],[Series]]&amp;Table1[[#This Row],[Competency Name]]</f>
        <v>1152RESOURCE MANAGEMENT</v>
      </c>
      <c r="C1922" s="46" t="str">
        <f>IF(RIGHT(Table1[[#This Row],[Occupational Series]],5)="SECCM","SECCM",IF(OR(RIGHT(Table1[[#This Row],[Occupational Series]],1)="A",RIGHT(Table1[[#This Row],[Occupational Series]],1)="B",RIGHT(Table1[[#This Row],[Occupational Series]],1)="C"),"0301",RIGHT(Table1[[#This Row],[Occupational Series]],4)))</f>
        <v>1152</v>
      </c>
      <c r="D1922" s="50" t="s">
        <v>573</v>
      </c>
      <c r="E1922" s="51" t="s">
        <v>574</v>
      </c>
      <c r="F1922" s="57">
        <f>ROWS($F$2:F1922)</f>
        <v>1921</v>
      </c>
      <c r="G1922" s="57" t="str">
        <f>IF(ISNUMBER(SEARCH('Position Build'!$N$6,Table1[[#This Row],[Series]])),Table1[[#This Row],[Helper1]],"")</f>
        <v/>
      </c>
      <c r="H1922" s="57" t="str">
        <f>IFERROR(SMALL($G$2:$G$4870,ROWS($G$2:G1922)),"")</f>
        <v/>
      </c>
    </row>
    <row r="1923" spans="1:8" ht="15.75" customHeight="1" thickBot="1" x14ac:dyDescent="0.3">
      <c r="A1923" s="50" t="s">
        <v>288</v>
      </c>
      <c r="B1923" s="46" t="str">
        <f>Table1[[#This Row],[Series]]&amp;Table1[[#This Row],[Competency Name]]</f>
        <v>1152DEVELOPING OTHERS</v>
      </c>
      <c r="C1923" s="46" t="str">
        <f>IF(RIGHT(Table1[[#This Row],[Occupational Series]],5)="SECCM","SECCM",IF(OR(RIGHT(Table1[[#This Row],[Occupational Series]],1)="A",RIGHT(Table1[[#This Row],[Occupational Series]],1)="B",RIGHT(Table1[[#This Row],[Occupational Series]],1)="C"),"0301",RIGHT(Table1[[#This Row],[Occupational Series]],4)))</f>
        <v>1152</v>
      </c>
      <c r="D1923" s="50" t="s">
        <v>585</v>
      </c>
      <c r="E1923" s="51" t="s">
        <v>586</v>
      </c>
      <c r="F1923" s="57">
        <f>ROWS($F$2:F1923)</f>
        <v>1922</v>
      </c>
      <c r="G1923" s="57" t="str">
        <f>IF(ISNUMBER(SEARCH('Position Build'!$N$6,Table1[[#This Row],[Series]])),Table1[[#This Row],[Helper1]],"")</f>
        <v/>
      </c>
      <c r="H1923" s="57" t="str">
        <f>IFERROR(SMALL($G$2:$G$4870,ROWS($G$2:G1923)),"")</f>
        <v/>
      </c>
    </row>
    <row r="1924" spans="1:8" ht="39" thickBot="1" x14ac:dyDescent="0.3">
      <c r="A1924" s="50" t="s">
        <v>288</v>
      </c>
      <c r="B1924" s="46" t="str">
        <f>Table1[[#This Row],[Series]]&amp;Table1[[#This Row],[Competency Name]]</f>
        <v>1152MANAGING HUMAN RESOURCES</v>
      </c>
      <c r="C1924" s="46" t="str">
        <f>IF(RIGHT(Table1[[#This Row],[Occupational Series]],5)="SECCM","SECCM",IF(OR(RIGHT(Table1[[#This Row],[Occupational Series]],1)="A",RIGHT(Table1[[#This Row],[Occupational Series]],1)="B",RIGHT(Table1[[#This Row],[Occupational Series]],1)="C"),"0301",RIGHT(Table1[[#This Row],[Occupational Series]],4)))</f>
        <v>1152</v>
      </c>
      <c r="D1924" s="50" t="s">
        <v>590</v>
      </c>
      <c r="E1924" s="51" t="s">
        <v>591</v>
      </c>
      <c r="F1924" s="57">
        <f>ROWS($F$2:F1924)</f>
        <v>1923</v>
      </c>
      <c r="G1924" s="57" t="str">
        <f>IF(ISNUMBER(SEARCH('Position Build'!$N$6,Table1[[#This Row],[Series]])),Table1[[#This Row],[Helper1]],"")</f>
        <v/>
      </c>
      <c r="H1924" s="57" t="str">
        <f>IFERROR(SMALL($G$2:$G$4870,ROWS($G$2:G1924)),"")</f>
        <v/>
      </c>
    </row>
    <row r="1925" spans="1:8" ht="15.75" customHeight="1" thickBot="1" x14ac:dyDescent="0.3">
      <c r="A1925" s="50" t="s">
        <v>288</v>
      </c>
      <c r="B1925" s="46" t="str">
        <f>Table1[[#This Row],[Series]]&amp;Table1[[#This Row],[Competency Name]]</f>
        <v>1152PROBLEM SOLVING</v>
      </c>
      <c r="C1925" s="46" t="str">
        <f>IF(RIGHT(Table1[[#This Row],[Occupational Series]],5)="SECCM","SECCM",IF(OR(RIGHT(Table1[[#This Row],[Occupational Series]],1)="A",RIGHT(Table1[[#This Row],[Occupational Series]],1)="B",RIGHT(Table1[[#This Row],[Occupational Series]],1)="C"),"0301",RIGHT(Table1[[#This Row],[Occupational Series]],4)))</f>
        <v>1152</v>
      </c>
      <c r="D1925" s="50" t="s">
        <v>596</v>
      </c>
      <c r="E1925" s="51" t="s">
        <v>597</v>
      </c>
      <c r="F1925" s="57">
        <f>ROWS($F$2:F1925)</f>
        <v>1924</v>
      </c>
      <c r="G1925" s="57" t="str">
        <f>IF(ISNUMBER(SEARCH('Position Build'!$N$6,Table1[[#This Row],[Series]])),Table1[[#This Row],[Helper1]],"")</f>
        <v/>
      </c>
      <c r="H1925" s="57" t="str">
        <f>IFERROR(SMALL($G$2:$G$4870,ROWS($G$2:G1925)),"")</f>
        <v/>
      </c>
    </row>
    <row r="1926" spans="1:8" ht="15.75" thickBot="1" x14ac:dyDescent="0.3">
      <c r="A1926" s="45" t="s">
        <v>288</v>
      </c>
      <c r="B1926" s="46" t="str">
        <f>Table1[[#This Row],[Series]]&amp;Table1[[#This Row],[Competency Name]]</f>
        <v>1152CONTRACTING</v>
      </c>
      <c r="C1926" s="46" t="str">
        <f>IF(RIGHT(Table1[[#This Row],[Occupational Series]],5)="SECCM","SECCM",IF(OR(RIGHT(Table1[[#This Row],[Occupational Series]],1)="A",RIGHT(Table1[[#This Row],[Occupational Series]],1)="B",RIGHT(Table1[[#This Row],[Occupational Series]],1)="C"),"0301",RIGHT(Table1[[#This Row],[Occupational Series]],4)))</f>
        <v>1152</v>
      </c>
      <c r="D1926" s="45" t="s">
        <v>974</v>
      </c>
      <c r="E1926" s="45" t="s">
        <v>975</v>
      </c>
      <c r="F1926" s="57">
        <f>ROWS($F$2:F1926)</f>
        <v>1925</v>
      </c>
      <c r="G1926" s="57" t="str">
        <f>IF(ISNUMBER(SEARCH('Position Build'!$N$6,Table1[[#This Row],[Series]])),Table1[[#This Row],[Helper1]],"")</f>
        <v/>
      </c>
      <c r="H1926" s="57" t="str">
        <f>IFERROR(SMALL($G$2:$G$4870,ROWS($G$2:G1926)),"")</f>
        <v/>
      </c>
    </row>
    <row r="1927" spans="1:8" ht="15.75" customHeight="1" thickBot="1" x14ac:dyDescent="0.3">
      <c r="A1927" s="50" t="s">
        <v>288</v>
      </c>
      <c r="B1927" s="46" t="str">
        <f>Table1[[#This Row],[Series]]&amp;Table1[[#This Row],[Competency Name]]</f>
        <v>1152PRODUCTION CONTROL</v>
      </c>
      <c r="C1927" s="46" t="str">
        <f>IF(RIGHT(Table1[[#This Row],[Occupational Series]],5)="SECCM","SECCM",IF(OR(RIGHT(Table1[[#This Row],[Occupational Series]],1)="A",RIGHT(Table1[[#This Row],[Occupational Series]],1)="B",RIGHT(Table1[[#This Row],[Occupational Series]],1)="C"),"0301",RIGHT(Table1[[#This Row],[Occupational Series]],4)))</f>
        <v>1152</v>
      </c>
      <c r="D1927" s="50" t="s">
        <v>976</v>
      </c>
      <c r="E1927" s="51" t="s">
        <v>977</v>
      </c>
      <c r="F1927" s="57">
        <f>ROWS($F$2:F1927)</f>
        <v>1926</v>
      </c>
      <c r="G1927" s="57" t="str">
        <f>IF(ISNUMBER(SEARCH('Position Build'!$N$6,Table1[[#This Row],[Series]])),Table1[[#This Row],[Helper1]],"")</f>
        <v/>
      </c>
      <c r="H1927" s="57" t="str">
        <f>IFERROR(SMALL($G$2:$G$4870,ROWS($G$2:G1927)),"")</f>
        <v/>
      </c>
    </row>
    <row r="1928" spans="1:8" ht="15.75" thickBot="1" x14ac:dyDescent="0.3">
      <c r="A1928" s="45" t="s">
        <v>288</v>
      </c>
      <c r="B1928" s="46" t="str">
        <f>Table1[[#This Row],[Series]]&amp;Table1[[#This Row],[Competency Name]]</f>
        <v>1152PRODUCTION EXPEDITING</v>
      </c>
      <c r="C1928" s="46" t="str">
        <f>IF(RIGHT(Table1[[#This Row],[Occupational Series]],5)="SECCM","SECCM",IF(OR(RIGHT(Table1[[#This Row],[Occupational Series]],1)="A",RIGHT(Table1[[#This Row],[Occupational Series]],1)="B",RIGHT(Table1[[#This Row],[Occupational Series]],1)="C"),"0301",RIGHT(Table1[[#This Row],[Occupational Series]],4)))</f>
        <v>1152</v>
      </c>
      <c r="D1928" s="45" t="s">
        <v>978</v>
      </c>
      <c r="E1928" s="45" t="s">
        <v>979</v>
      </c>
      <c r="F1928" s="57">
        <f>ROWS($F$2:F1928)</f>
        <v>1927</v>
      </c>
      <c r="G1928" s="57" t="str">
        <f>IF(ISNUMBER(SEARCH('Position Build'!$N$6,Table1[[#This Row],[Series]])),Table1[[#This Row],[Helper1]],"")</f>
        <v/>
      </c>
      <c r="H1928" s="57" t="str">
        <f>IFERROR(SMALL($G$2:$G$4870,ROWS($G$2:G1928)),"")</f>
        <v/>
      </c>
    </row>
    <row r="1929" spans="1:8" ht="15.75" customHeight="1" thickBot="1" x14ac:dyDescent="0.3">
      <c r="A1929" s="50" t="s">
        <v>288</v>
      </c>
      <c r="B1929" s="46" t="str">
        <f>Table1[[#This Row],[Series]]&amp;Table1[[#This Row],[Competency Name]]</f>
        <v>1152PRODUCTION PLANNING</v>
      </c>
      <c r="C1929" s="46" t="str">
        <f>IF(RIGHT(Table1[[#This Row],[Occupational Series]],5)="SECCM","SECCM",IF(OR(RIGHT(Table1[[#This Row],[Occupational Series]],1)="A",RIGHT(Table1[[#This Row],[Occupational Series]],1)="B",RIGHT(Table1[[#This Row],[Occupational Series]],1)="C"),"0301",RIGHT(Table1[[#This Row],[Occupational Series]],4)))</f>
        <v>1152</v>
      </c>
      <c r="D1929" s="50" t="s">
        <v>980</v>
      </c>
      <c r="E1929" s="51" t="s">
        <v>981</v>
      </c>
      <c r="F1929" s="57">
        <f>ROWS($F$2:F1929)</f>
        <v>1928</v>
      </c>
      <c r="G1929" s="57" t="str">
        <f>IF(ISNUMBER(SEARCH('Position Build'!$N$6,Table1[[#This Row],[Series]])),Table1[[#This Row],[Helper1]],"")</f>
        <v/>
      </c>
      <c r="H1929" s="57" t="str">
        <f>IFERROR(SMALL($G$2:$G$4870,ROWS($G$2:G1929)),"")</f>
        <v/>
      </c>
    </row>
    <row r="1930" spans="1:8" ht="26.25" thickBot="1" x14ac:dyDescent="0.3">
      <c r="A1930" s="50" t="s">
        <v>288</v>
      </c>
      <c r="B1930" s="46" t="str">
        <f>Table1[[#This Row],[Series]]&amp;Table1[[#This Row],[Competency Name]]</f>
        <v>1152PRODUCTION SCHEDULING</v>
      </c>
      <c r="C1930" s="46" t="str">
        <f>IF(RIGHT(Table1[[#This Row],[Occupational Series]],5)="SECCM","SECCM",IF(OR(RIGHT(Table1[[#This Row],[Occupational Series]],1)="A",RIGHT(Table1[[#This Row],[Occupational Series]],1)="B",RIGHT(Table1[[#This Row],[Occupational Series]],1)="C"),"0301",RIGHT(Table1[[#This Row],[Occupational Series]],4)))</f>
        <v>1152</v>
      </c>
      <c r="D1930" s="50" t="s">
        <v>982</v>
      </c>
      <c r="E1930" s="51" t="s">
        <v>983</v>
      </c>
      <c r="F1930" s="57">
        <f>ROWS($F$2:F1930)</f>
        <v>1929</v>
      </c>
      <c r="G1930" s="57" t="str">
        <f>IF(ISNUMBER(SEARCH('Position Build'!$N$6,Table1[[#This Row],[Series]])),Table1[[#This Row],[Helper1]],"")</f>
        <v/>
      </c>
      <c r="H1930" s="57" t="str">
        <f>IFERROR(SMALL($G$2:$G$4870,ROWS($G$2:G1930)),"")</f>
        <v/>
      </c>
    </row>
    <row r="1931" spans="1:8" ht="15.75" customHeight="1" thickBot="1" x14ac:dyDescent="0.3">
      <c r="A1931" s="45" t="s">
        <v>288</v>
      </c>
      <c r="B1931" s="46" t="str">
        <f>Table1[[#This Row],[Series]]&amp;Table1[[#This Row],[Competency Name]]</f>
        <v>1152PRODUCTION/COST ESTIMATING</v>
      </c>
      <c r="C1931" s="46" t="str">
        <f>IF(RIGHT(Table1[[#This Row],[Occupational Series]],5)="SECCM","SECCM",IF(OR(RIGHT(Table1[[#This Row],[Occupational Series]],1)="A",RIGHT(Table1[[#This Row],[Occupational Series]],1)="B",RIGHT(Table1[[#This Row],[Occupational Series]],1)="C"),"0301",RIGHT(Table1[[#This Row],[Occupational Series]],4)))</f>
        <v>1152</v>
      </c>
      <c r="D1931" s="45" t="s">
        <v>984</v>
      </c>
      <c r="E1931" s="45" t="s">
        <v>985</v>
      </c>
      <c r="F1931" s="57">
        <f>ROWS($F$2:F1931)</f>
        <v>1930</v>
      </c>
      <c r="G1931" s="57" t="str">
        <f>IF(ISNUMBER(SEARCH('Position Build'!$N$6,Table1[[#This Row],[Series]])),Table1[[#This Row],[Helper1]],"")</f>
        <v/>
      </c>
      <c r="H1931" s="57" t="str">
        <f>IFERROR(SMALL($G$2:$G$4870,ROWS($G$2:G1931)),"")</f>
        <v/>
      </c>
    </row>
    <row r="1932" spans="1:8" ht="26.25" thickBot="1" x14ac:dyDescent="0.3">
      <c r="A1932" s="50" t="s">
        <v>479</v>
      </c>
      <c r="B1932" s="46" t="str">
        <f>Table1[[#This Row],[Series]]&amp;Table1[[#This Row],[Competency Name]]</f>
        <v>1170COMPUTER LITERACY</v>
      </c>
      <c r="C1932" s="46" t="str">
        <f>IF(RIGHT(Table1[[#This Row],[Occupational Series]],5)="SECCM","SECCM",IF(OR(RIGHT(Table1[[#This Row],[Occupational Series]],1)="A",RIGHT(Table1[[#This Row],[Occupational Series]],1)="B",RIGHT(Table1[[#This Row],[Occupational Series]],1)="C"),"0301",RIGHT(Table1[[#This Row],[Occupational Series]],4)))</f>
        <v>1170</v>
      </c>
      <c r="D1932" s="50" t="s">
        <v>456</v>
      </c>
      <c r="E1932" s="51" t="s">
        <v>457</v>
      </c>
      <c r="F1932" s="57">
        <f>ROWS($F$2:F1932)</f>
        <v>1931</v>
      </c>
      <c r="G1932" s="57" t="str">
        <f>IF(ISNUMBER(SEARCH('Position Build'!$N$6,Table1[[#This Row],[Series]])),Table1[[#This Row],[Helper1]],"")</f>
        <v/>
      </c>
      <c r="H1932" s="57" t="str">
        <f>IFERROR(SMALL($G$2:$G$4870,ROWS($G$2:G1932)),"")</f>
        <v/>
      </c>
    </row>
    <row r="1933" spans="1:8" ht="15.75" customHeight="1" thickBot="1" x14ac:dyDescent="0.3">
      <c r="A1933" s="45" t="s">
        <v>479</v>
      </c>
      <c r="B1933" s="46" t="str">
        <f>Table1[[#This Row],[Series]]&amp;Table1[[#This Row],[Competency Name]]</f>
        <v>1170PARTNERING</v>
      </c>
      <c r="C1933" s="46" t="str">
        <f>IF(RIGHT(Table1[[#This Row],[Occupational Series]],5)="SECCM","SECCM",IF(OR(RIGHT(Table1[[#This Row],[Occupational Series]],1)="A",RIGHT(Table1[[#This Row],[Occupational Series]],1)="B",RIGHT(Table1[[#This Row],[Occupational Series]],1)="C"),"0301",RIGHT(Table1[[#This Row],[Occupational Series]],4)))</f>
        <v>1170</v>
      </c>
      <c r="D1933" s="45" t="s">
        <v>491</v>
      </c>
      <c r="E1933" s="45" t="s">
        <v>492</v>
      </c>
      <c r="F1933" s="57">
        <f>ROWS($F$2:F1933)</f>
        <v>1932</v>
      </c>
      <c r="G1933" s="57" t="str">
        <f>IF(ISNUMBER(SEARCH('Position Build'!$N$6,Table1[[#This Row],[Series]])),Table1[[#This Row],[Helper1]],"")</f>
        <v/>
      </c>
      <c r="H1933" s="57" t="str">
        <f>IFERROR(SMALL($G$2:$G$4870,ROWS($G$2:G1933)),"")</f>
        <v/>
      </c>
    </row>
    <row r="1934" spans="1:8" ht="39" thickBot="1" x14ac:dyDescent="0.3">
      <c r="A1934" s="50" t="s">
        <v>479</v>
      </c>
      <c r="B1934" s="46" t="str">
        <f>Table1[[#This Row],[Series]]&amp;Table1[[#This Row],[Competency Name]]</f>
        <v>1170WRITTEN COMMUNICATION</v>
      </c>
      <c r="C1934" s="46" t="str">
        <f>IF(RIGHT(Table1[[#This Row],[Occupational Series]],5)="SECCM","SECCM",IF(OR(RIGHT(Table1[[#This Row],[Occupational Series]],1)="A",RIGHT(Table1[[#This Row],[Occupational Series]],1)="B",RIGHT(Table1[[#This Row],[Occupational Series]],1)="C"),"0301",RIGHT(Table1[[#This Row],[Occupational Series]],4)))</f>
        <v>1170</v>
      </c>
      <c r="D1934" s="50" t="s">
        <v>507</v>
      </c>
      <c r="E1934" s="51" t="s">
        <v>508</v>
      </c>
      <c r="F1934" s="57">
        <f>ROWS($F$2:F1934)</f>
        <v>1933</v>
      </c>
      <c r="G1934" s="57" t="str">
        <f>IF(ISNUMBER(SEARCH('Position Build'!$N$6,Table1[[#This Row],[Series]])),Table1[[#This Row],[Helper1]],"")</f>
        <v/>
      </c>
      <c r="H1934" s="57" t="str">
        <f>IFERROR(SMALL($G$2:$G$4870,ROWS($G$2:G1934)),"")</f>
        <v/>
      </c>
    </row>
    <row r="1935" spans="1:8" ht="15.75" customHeight="1" thickBot="1" x14ac:dyDescent="0.3">
      <c r="A1935" s="50" t="s">
        <v>479</v>
      </c>
      <c r="B1935" s="46" t="str">
        <f>Table1[[#This Row],[Series]]&amp;Table1[[#This Row],[Competency Name]]</f>
        <v>1170ORAL COMMUNICATION</v>
      </c>
      <c r="C1935" s="46" t="str">
        <f>IF(RIGHT(Table1[[#This Row],[Occupational Series]],5)="SECCM","SECCM",IF(OR(RIGHT(Table1[[#This Row],[Occupational Series]],1)="A",RIGHT(Table1[[#This Row],[Occupational Series]],1)="B",RIGHT(Table1[[#This Row],[Occupational Series]],1)="C"),"0301",RIGHT(Table1[[#This Row],[Occupational Series]],4)))</f>
        <v>1170</v>
      </c>
      <c r="D1935" s="50" t="s">
        <v>537</v>
      </c>
      <c r="E1935" s="51" t="s">
        <v>538</v>
      </c>
      <c r="F1935" s="57">
        <f>ROWS($F$2:F1935)</f>
        <v>1934</v>
      </c>
      <c r="G1935" s="57" t="str">
        <f>IF(ISNUMBER(SEARCH('Position Build'!$N$6,Table1[[#This Row],[Series]])),Table1[[#This Row],[Helper1]],"")</f>
        <v/>
      </c>
      <c r="H1935" s="57" t="str">
        <f>IFERROR(SMALL($G$2:$G$4870,ROWS($G$2:G1935)),"")</f>
        <v/>
      </c>
    </row>
    <row r="1936" spans="1:8" ht="64.5" thickBot="1" x14ac:dyDescent="0.3">
      <c r="A1936" s="50" t="s">
        <v>479</v>
      </c>
      <c r="B1936" s="46" t="str">
        <f>Table1[[#This Row],[Series]]&amp;Table1[[#This Row],[Competency Name]]</f>
        <v>1170ACCOUNTABILITY</v>
      </c>
      <c r="C1936" s="46" t="str">
        <f>IF(RIGHT(Table1[[#This Row],[Occupational Series]],5)="SECCM","SECCM",IF(OR(RIGHT(Table1[[#This Row],[Occupational Series]],1)="A",RIGHT(Table1[[#This Row],[Occupational Series]],1)="B",RIGHT(Table1[[#This Row],[Occupational Series]],1)="C"),"0301",RIGHT(Table1[[#This Row],[Occupational Series]],4)))</f>
        <v>1170</v>
      </c>
      <c r="D1936" s="50" t="s">
        <v>579</v>
      </c>
      <c r="E1936" s="51" t="s">
        <v>580</v>
      </c>
      <c r="F1936" s="57">
        <f>ROWS($F$2:F1936)</f>
        <v>1935</v>
      </c>
      <c r="G1936" s="57" t="str">
        <f>IF(ISNUMBER(SEARCH('Position Build'!$N$6,Table1[[#This Row],[Series]])),Table1[[#This Row],[Helper1]],"")</f>
        <v/>
      </c>
      <c r="H1936" s="57" t="str">
        <f>IFERROR(SMALL($G$2:$G$4870,ROWS($G$2:G1936)),"")</f>
        <v/>
      </c>
    </row>
    <row r="1937" spans="1:8" ht="15.75" customHeight="1" thickBot="1" x14ac:dyDescent="0.3">
      <c r="A1937" s="50" t="s">
        <v>479</v>
      </c>
      <c r="B1937" s="46" t="str">
        <f>Table1[[#This Row],[Series]]&amp;Table1[[#This Row],[Competency Name]]</f>
        <v>1170DEVELOPING OTHERS</v>
      </c>
      <c r="C1937" s="46" t="str">
        <f>IF(RIGHT(Table1[[#This Row],[Occupational Series]],5)="SECCM","SECCM",IF(OR(RIGHT(Table1[[#This Row],[Occupational Series]],1)="A",RIGHT(Table1[[#This Row],[Occupational Series]],1)="B",RIGHT(Table1[[#This Row],[Occupational Series]],1)="C"),"0301",RIGHT(Table1[[#This Row],[Occupational Series]],4)))</f>
        <v>1170</v>
      </c>
      <c r="D1937" s="50" t="s">
        <v>585</v>
      </c>
      <c r="E1937" s="51" t="s">
        <v>586</v>
      </c>
      <c r="F1937" s="57">
        <f>ROWS($F$2:F1937)</f>
        <v>1936</v>
      </c>
      <c r="G1937" s="57" t="str">
        <f>IF(ISNUMBER(SEARCH('Position Build'!$N$6,Table1[[#This Row],[Series]])),Table1[[#This Row],[Helper1]],"")</f>
        <v/>
      </c>
      <c r="H1937" s="57" t="str">
        <f>IFERROR(SMALL($G$2:$G$4870,ROWS($G$2:G1937)),"")</f>
        <v/>
      </c>
    </row>
    <row r="1938" spans="1:8" ht="39" thickBot="1" x14ac:dyDescent="0.3">
      <c r="A1938" s="50" t="s">
        <v>479</v>
      </c>
      <c r="B1938" s="46" t="str">
        <f>Table1[[#This Row],[Series]]&amp;Table1[[#This Row],[Competency Name]]</f>
        <v>1170MANAGING HUMAN RESOURCES</v>
      </c>
      <c r="C1938" s="46" t="str">
        <f>IF(RIGHT(Table1[[#This Row],[Occupational Series]],5)="SECCM","SECCM",IF(OR(RIGHT(Table1[[#This Row],[Occupational Series]],1)="A",RIGHT(Table1[[#This Row],[Occupational Series]],1)="B",RIGHT(Table1[[#This Row],[Occupational Series]],1)="C"),"0301",RIGHT(Table1[[#This Row],[Occupational Series]],4)))</f>
        <v>1170</v>
      </c>
      <c r="D1938" s="50" t="s">
        <v>590</v>
      </c>
      <c r="E1938" s="51" t="s">
        <v>591</v>
      </c>
      <c r="F1938" s="57">
        <f>ROWS($F$2:F1938)</f>
        <v>1937</v>
      </c>
      <c r="G1938" s="57" t="str">
        <f>IF(ISNUMBER(SEARCH('Position Build'!$N$6,Table1[[#This Row],[Series]])),Table1[[#This Row],[Helper1]],"")</f>
        <v/>
      </c>
      <c r="H1938" s="57" t="str">
        <f>IFERROR(SMALL($G$2:$G$4870,ROWS($G$2:G1938)),"")</f>
        <v/>
      </c>
    </row>
    <row r="1939" spans="1:8" ht="15.75" customHeight="1" thickBot="1" x14ac:dyDescent="0.3">
      <c r="A1939" s="50" t="s">
        <v>479</v>
      </c>
      <c r="B1939" s="46" t="str">
        <f>Table1[[#This Row],[Series]]&amp;Table1[[#This Row],[Competency Name]]</f>
        <v>1170PROBLEM SOLVING</v>
      </c>
      <c r="C1939" s="46" t="str">
        <f>IF(RIGHT(Table1[[#This Row],[Occupational Series]],5)="SECCM","SECCM",IF(OR(RIGHT(Table1[[#This Row],[Occupational Series]],1)="A",RIGHT(Table1[[#This Row],[Occupational Series]],1)="B",RIGHT(Table1[[#This Row],[Occupational Series]],1)="C"),"0301",RIGHT(Table1[[#This Row],[Occupational Series]],4)))</f>
        <v>1170</v>
      </c>
      <c r="D1939" s="50" t="s">
        <v>596</v>
      </c>
      <c r="E1939" s="51" t="s">
        <v>597</v>
      </c>
      <c r="F1939" s="57">
        <f>ROWS($F$2:F1939)</f>
        <v>1938</v>
      </c>
      <c r="G1939" s="57" t="str">
        <f>IF(ISNUMBER(SEARCH('Position Build'!$N$6,Table1[[#This Row],[Series]])),Table1[[#This Row],[Helper1]],"")</f>
        <v/>
      </c>
      <c r="H1939" s="57" t="str">
        <f>IFERROR(SMALL($G$2:$G$4870,ROWS($G$2:G1939)),"")</f>
        <v/>
      </c>
    </row>
    <row r="1940" spans="1:8" ht="39" thickBot="1" x14ac:dyDescent="0.3">
      <c r="A1940" s="50" t="s">
        <v>479</v>
      </c>
      <c r="B1940" s="46" t="str">
        <f>Table1[[#This Row],[Series]]&amp;Table1[[#This Row],[Competency Name]]</f>
        <v>1170REAL PROPERTY ACQUISITION</v>
      </c>
      <c r="C1940" s="46" t="str">
        <f>IF(RIGHT(Table1[[#This Row],[Occupational Series]],5)="SECCM","SECCM",IF(OR(RIGHT(Table1[[#This Row],[Occupational Series]],1)="A",RIGHT(Table1[[#This Row],[Occupational Series]],1)="B",RIGHT(Table1[[#This Row],[Occupational Series]],1)="C"),"0301",RIGHT(Table1[[#This Row],[Occupational Series]],4)))</f>
        <v>1170</v>
      </c>
      <c r="D1940" s="50" t="s">
        <v>814</v>
      </c>
      <c r="E1940" s="51" t="s">
        <v>815</v>
      </c>
      <c r="F1940" s="57">
        <f>ROWS($F$2:F1940)</f>
        <v>1939</v>
      </c>
      <c r="G1940" s="57" t="str">
        <f>IF(ISNUMBER(SEARCH('Position Build'!$N$6,Table1[[#This Row],[Series]])),Table1[[#This Row],[Helper1]],"")</f>
        <v/>
      </c>
      <c r="H1940" s="57" t="str">
        <f>IFERROR(SMALL($G$2:$G$4870,ROWS($G$2:G1940)),"")</f>
        <v/>
      </c>
    </row>
    <row r="1941" spans="1:8" ht="15.75" customHeight="1" thickBot="1" x14ac:dyDescent="0.3">
      <c r="A1941" s="50" t="s">
        <v>479</v>
      </c>
      <c r="B1941" s="46" t="str">
        <f>Table1[[#This Row],[Series]]&amp;Table1[[#This Row],[Competency Name]]</f>
        <v>1170REAL PROPERTY DISPOSAL</v>
      </c>
      <c r="C1941" s="46" t="str">
        <f>IF(RIGHT(Table1[[#This Row],[Occupational Series]],5)="SECCM","SECCM",IF(OR(RIGHT(Table1[[#This Row],[Occupational Series]],1)="A",RIGHT(Table1[[#This Row],[Occupational Series]],1)="B",RIGHT(Table1[[#This Row],[Occupational Series]],1)="C"),"0301",RIGHT(Table1[[#This Row],[Occupational Series]],4)))</f>
        <v>1170</v>
      </c>
      <c r="D1941" s="50" t="s">
        <v>816</v>
      </c>
      <c r="E1941" s="51" t="s">
        <v>817</v>
      </c>
      <c r="F1941" s="57">
        <f>ROWS($F$2:F1941)</f>
        <v>1940</v>
      </c>
      <c r="G1941" s="57" t="str">
        <f>IF(ISNUMBER(SEARCH('Position Build'!$N$6,Table1[[#This Row],[Series]])),Table1[[#This Row],[Helper1]],"")</f>
        <v/>
      </c>
      <c r="H1941" s="57" t="str">
        <f>IFERROR(SMALL($G$2:$G$4870,ROWS($G$2:G1941)),"")</f>
        <v/>
      </c>
    </row>
    <row r="1942" spans="1:8" ht="51.75" thickBot="1" x14ac:dyDescent="0.3">
      <c r="A1942" s="50" t="s">
        <v>479</v>
      </c>
      <c r="B1942" s="46" t="str">
        <f>Table1[[#This Row],[Series]]&amp;Table1[[#This Row],[Competency Name]]</f>
        <v>1170REAL PROPERTY MANAGEMENT</v>
      </c>
      <c r="C1942" s="46" t="str">
        <f>IF(RIGHT(Table1[[#This Row],[Occupational Series]],5)="SECCM","SECCM",IF(OR(RIGHT(Table1[[#This Row],[Occupational Series]],1)="A",RIGHT(Table1[[#This Row],[Occupational Series]],1)="B",RIGHT(Table1[[#This Row],[Occupational Series]],1)="C"),"0301",RIGHT(Table1[[#This Row],[Occupational Series]],4)))</f>
        <v>1170</v>
      </c>
      <c r="D1942" s="50" t="s">
        <v>818</v>
      </c>
      <c r="E1942" s="51" t="s">
        <v>819</v>
      </c>
      <c r="F1942" s="57">
        <f>ROWS($F$2:F1942)</f>
        <v>1941</v>
      </c>
      <c r="G1942" s="57" t="str">
        <f>IF(ISNUMBER(SEARCH('Position Build'!$N$6,Table1[[#This Row],[Series]])),Table1[[#This Row],[Helper1]],"")</f>
        <v/>
      </c>
      <c r="H1942" s="57" t="str">
        <f>IFERROR(SMALL($G$2:$G$4870,ROWS($G$2:G1942)),"")</f>
        <v/>
      </c>
    </row>
    <row r="1943" spans="1:8" ht="15.75" customHeight="1" thickBot="1" x14ac:dyDescent="0.3">
      <c r="A1943" s="45" t="s">
        <v>377</v>
      </c>
      <c r="B1943" s="46" t="str">
        <f>Table1[[#This Row],[Series]]&amp;Table1[[#This Row],[Competency Name]]</f>
        <v>1171REASONING</v>
      </c>
      <c r="C1943" s="46" t="str">
        <f>IF(RIGHT(Table1[[#This Row],[Occupational Series]],5)="SECCM","SECCM",IF(OR(RIGHT(Table1[[#This Row],[Occupational Series]],1)="A",RIGHT(Table1[[#This Row],[Occupational Series]],1)="B",RIGHT(Table1[[#This Row],[Occupational Series]],1)="C"),"0301",RIGHT(Table1[[#This Row],[Occupational Series]],4)))</f>
        <v>1171</v>
      </c>
      <c r="D1943" s="45" t="s">
        <v>375</v>
      </c>
      <c r="E1943" s="45" t="s">
        <v>376</v>
      </c>
      <c r="F1943" s="57">
        <f>ROWS($F$2:F1943)</f>
        <v>1942</v>
      </c>
      <c r="G1943" s="57" t="str">
        <f>IF(ISNUMBER(SEARCH('Position Build'!$N$6,Table1[[#This Row],[Series]])),Table1[[#This Row],[Helper1]],"")</f>
        <v/>
      </c>
      <c r="H1943" s="57" t="str">
        <f>IFERROR(SMALL($G$2:$G$4870,ROWS($G$2:G1943)),"")</f>
        <v/>
      </c>
    </row>
    <row r="1944" spans="1:8" ht="15.75" thickBot="1" x14ac:dyDescent="0.3">
      <c r="A1944" s="45" t="s">
        <v>377</v>
      </c>
      <c r="B1944" s="46" t="str">
        <f>Table1[[#This Row],[Series]]&amp;Table1[[#This Row],[Competency Name]]</f>
        <v>1171PROJECT MANAGEMENT</v>
      </c>
      <c r="C1944" s="46" t="str">
        <f>IF(RIGHT(Table1[[#This Row],[Occupational Series]],5)="SECCM","SECCM",IF(OR(RIGHT(Table1[[#This Row],[Occupational Series]],1)="A",RIGHT(Table1[[#This Row],[Occupational Series]],1)="B",RIGHT(Table1[[#This Row],[Occupational Series]],1)="C"),"0301",RIGHT(Table1[[#This Row],[Occupational Series]],4)))</f>
        <v>1171</v>
      </c>
      <c r="D1944" s="45" t="s">
        <v>381</v>
      </c>
      <c r="E1944" s="45" t="s">
        <v>382</v>
      </c>
      <c r="F1944" s="57">
        <f>ROWS($F$2:F1944)</f>
        <v>1943</v>
      </c>
      <c r="G1944" s="57" t="str">
        <f>IF(ISNUMBER(SEARCH('Position Build'!$N$6,Table1[[#This Row],[Series]])),Table1[[#This Row],[Helper1]],"")</f>
        <v/>
      </c>
      <c r="H1944" s="57" t="str">
        <f>IFERROR(SMALL($G$2:$G$4870,ROWS($G$2:G1944)),"")</f>
        <v/>
      </c>
    </row>
    <row r="1945" spans="1:8" ht="15.75" customHeight="1" thickBot="1" x14ac:dyDescent="0.3">
      <c r="A1945" s="45" t="s">
        <v>377</v>
      </c>
      <c r="B1945" s="46" t="str">
        <f>Table1[[#This Row],[Series]]&amp;Table1[[#This Row],[Competency Name]]</f>
        <v>1171CUSTOMER SERVICE</v>
      </c>
      <c r="C1945" s="46" t="str">
        <f>IF(RIGHT(Table1[[#This Row],[Occupational Series]],5)="SECCM","SECCM",IF(OR(RIGHT(Table1[[#This Row],[Occupational Series]],1)="A",RIGHT(Table1[[#This Row],[Occupational Series]],1)="B",RIGHT(Table1[[#This Row],[Occupational Series]],1)="C"),"0301",RIGHT(Table1[[#This Row],[Occupational Series]],4)))</f>
        <v>1171</v>
      </c>
      <c r="D1945" s="45" t="s">
        <v>418</v>
      </c>
      <c r="E1945" s="45" t="s">
        <v>419</v>
      </c>
      <c r="F1945" s="57">
        <f>ROWS($F$2:F1945)</f>
        <v>1944</v>
      </c>
      <c r="G1945" s="57" t="str">
        <f>IF(ISNUMBER(SEARCH('Position Build'!$N$6,Table1[[#This Row],[Series]])),Table1[[#This Row],[Helper1]],"")</f>
        <v/>
      </c>
      <c r="H1945" s="57" t="str">
        <f>IFERROR(SMALL($G$2:$G$4870,ROWS($G$2:G1945)),"")</f>
        <v/>
      </c>
    </row>
    <row r="1946" spans="1:8" ht="39" thickBot="1" x14ac:dyDescent="0.3">
      <c r="A1946" s="50" t="s">
        <v>377</v>
      </c>
      <c r="B1946" s="46" t="str">
        <f>Table1[[#This Row],[Series]]&amp;Table1[[#This Row],[Competency Name]]</f>
        <v>1171WRITTEN COMMUNICATION</v>
      </c>
      <c r="C1946" s="46" t="str">
        <f>IF(RIGHT(Table1[[#This Row],[Occupational Series]],5)="SECCM","SECCM",IF(OR(RIGHT(Table1[[#This Row],[Occupational Series]],1)="A",RIGHT(Table1[[#This Row],[Occupational Series]],1)="B",RIGHT(Table1[[#This Row],[Occupational Series]],1)="C"),"0301",RIGHT(Table1[[#This Row],[Occupational Series]],4)))</f>
        <v>1171</v>
      </c>
      <c r="D1946" s="50" t="s">
        <v>507</v>
      </c>
      <c r="E1946" s="51" t="s">
        <v>508</v>
      </c>
      <c r="F1946" s="57">
        <f>ROWS($F$2:F1946)</f>
        <v>1945</v>
      </c>
      <c r="G1946" s="57" t="str">
        <f>IF(ISNUMBER(SEARCH('Position Build'!$N$6,Table1[[#This Row],[Series]])),Table1[[#This Row],[Helper1]],"")</f>
        <v/>
      </c>
      <c r="H1946" s="57" t="str">
        <f>IFERROR(SMALL($G$2:$G$4870,ROWS($G$2:G1946)),"")</f>
        <v/>
      </c>
    </row>
    <row r="1947" spans="1:8" ht="15.75" customHeight="1" thickBot="1" x14ac:dyDescent="0.3">
      <c r="A1947" s="50" t="s">
        <v>377</v>
      </c>
      <c r="B1947" s="46" t="str">
        <f>Table1[[#This Row],[Series]]&amp;Table1[[#This Row],[Competency Name]]</f>
        <v>1171ORAL COMMUNICATION</v>
      </c>
      <c r="C1947" s="46" t="str">
        <f>IF(RIGHT(Table1[[#This Row],[Occupational Series]],5)="SECCM","SECCM",IF(OR(RIGHT(Table1[[#This Row],[Occupational Series]],1)="A",RIGHT(Table1[[#This Row],[Occupational Series]],1)="B",RIGHT(Table1[[#This Row],[Occupational Series]],1)="C"),"0301",RIGHT(Table1[[#This Row],[Occupational Series]],4)))</f>
        <v>1171</v>
      </c>
      <c r="D1947" s="50" t="s">
        <v>537</v>
      </c>
      <c r="E1947" s="51" t="s">
        <v>538</v>
      </c>
      <c r="F1947" s="57">
        <f>ROWS($F$2:F1947)</f>
        <v>1946</v>
      </c>
      <c r="G1947" s="57" t="str">
        <f>IF(ISNUMBER(SEARCH('Position Build'!$N$6,Table1[[#This Row],[Series]])),Table1[[#This Row],[Helper1]],"")</f>
        <v/>
      </c>
      <c r="H1947" s="57" t="str">
        <f>IFERROR(SMALL($G$2:$G$4870,ROWS($G$2:G1947)),"")</f>
        <v/>
      </c>
    </row>
    <row r="1948" spans="1:8" ht="15.75" thickBot="1" x14ac:dyDescent="0.3">
      <c r="A1948" s="45" t="s">
        <v>377</v>
      </c>
      <c r="B1948" s="46" t="str">
        <f>Table1[[#This Row],[Series]]&amp;Table1[[#This Row],[Competency Name]]</f>
        <v>1171CONTRACTING/PROCUREMENT</v>
      </c>
      <c r="C1948" s="46" t="str">
        <f>IF(RIGHT(Table1[[#This Row],[Occupational Series]],5)="SECCM","SECCM",IF(OR(RIGHT(Table1[[#This Row],[Occupational Series]],1)="A",RIGHT(Table1[[#This Row],[Occupational Series]],1)="B",RIGHT(Table1[[#This Row],[Occupational Series]],1)="C"),"0301",RIGHT(Table1[[#This Row],[Occupational Series]],4)))</f>
        <v>1171</v>
      </c>
      <c r="D1948" s="45" t="s">
        <v>563</v>
      </c>
      <c r="E1948" s="45" t="s">
        <v>564</v>
      </c>
      <c r="F1948" s="57">
        <f>ROWS($F$2:F1948)</f>
        <v>1947</v>
      </c>
      <c r="G1948" s="57" t="str">
        <f>IF(ISNUMBER(SEARCH('Position Build'!$N$6,Table1[[#This Row],[Series]])),Table1[[#This Row],[Helper1]],"")</f>
        <v/>
      </c>
      <c r="H1948" s="57" t="str">
        <f>IFERROR(SMALL($G$2:$G$4870,ROWS($G$2:G1948)),"")</f>
        <v/>
      </c>
    </row>
    <row r="1949" spans="1:8" ht="15.75" customHeight="1" thickBot="1" x14ac:dyDescent="0.3">
      <c r="A1949" s="50" t="s">
        <v>377</v>
      </c>
      <c r="B1949" s="46" t="str">
        <f>Table1[[#This Row],[Series]]&amp;Table1[[#This Row],[Competency Name]]</f>
        <v>1171PROBLEM SOLVING</v>
      </c>
      <c r="C1949" s="46" t="str">
        <f>IF(RIGHT(Table1[[#This Row],[Occupational Series]],5)="SECCM","SECCM",IF(OR(RIGHT(Table1[[#This Row],[Occupational Series]],1)="A",RIGHT(Table1[[#This Row],[Occupational Series]],1)="B",RIGHT(Table1[[#This Row],[Occupational Series]],1)="C"),"0301",RIGHT(Table1[[#This Row],[Occupational Series]],4)))</f>
        <v>1171</v>
      </c>
      <c r="D1949" s="50" t="s">
        <v>596</v>
      </c>
      <c r="E1949" s="51" t="s">
        <v>597</v>
      </c>
      <c r="F1949" s="57">
        <f>ROWS($F$2:F1949)</f>
        <v>1948</v>
      </c>
      <c r="G1949" s="57" t="str">
        <f>IF(ISNUMBER(SEARCH('Position Build'!$N$6,Table1[[#This Row],[Series]])),Table1[[#This Row],[Helper1]],"")</f>
        <v/>
      </c>
      <c r="H1949" s="57" t="str">
        <f>IFERROR(SMALL($G$2:$G$4870,ROWS($G$2:G1949)),"")</f>
        <v/>
      </c>
    </row>
    <row r="1950" spans="1:8" ht="26.25" thickBot="1" x14ac:dyDescent="0.3">
      <c r="A1950" s="50" t="s">
        <v>377</v>
      </c>
      <c r="B1950" s="46" t="str">
        <f>Table1[[#This Row],[Series]]&amp;Table1[[#This Row],[Competency Name]]</f>
        <v>1171COMPLIANCE AND ENFORCEMENT</v>
      </c>
      <c r="C1950" s="46" t="str">
        <f>IF(RIGHT(Table1[[#This Row],[Occupational Series]],5)="SECCM","SECCM",IF(OR(RIGHT(Table1[[#This Row],[Occupational Series]],1)="A",RIGHT(Table1[[#This Row],[Occupational Series]],1)="B",RIGHT(Table1[[#This Row],[Occupational Series]],1)="C"),"0301",RIGHT(Table1[[#This Row],[Occupational Series]],4)))</f>
        <v>1171</v>
      </c>
      <c r="D1950" s="50" t="s">
        <v>950</v>
      </c>
      <c r="E1950" s="51" t="s">
        <v>951</v>
      </c>
      <c r="F1950" s="57">
        <f>ROWS($F$2:F1950)</f>
        <v>1949</v>
      </c>
      <c r="G1950" s="57" t="str">
        <f>IF(ISNUMBER(SEARCH('Position Build'!$N$6,Table1[[#This Row],[Series]])),Table1[[#This Row],[Helper1]],"")</f>
        <v/>
      </c>
      <c r="H1950" s="57" t="str">
        <f>IFERROR(SMALL($G$2:$G$4870,ROWS($G$2:G1950)),"")</f>
        <v/>
      </c>
    </row>
    <row r="1951" spans="1:8" ht="15.75" customHeight="1" thickBot="1" x14ac:dyDescent="0.3">
      <c r="A1951" s="45" t="s">
        <v>377</v>
      </c>
      <c r="B1951" s="46" t="str">
        <f>Table1[[#This Row],[Series]]&amp;Table1[[#This Row],[Competency Name]]</f>
        <v>1171RULEMAKING AND REGULATION</v>
      </c>
      <c r="C1951" s="46" t="str">
        <f>IF(RIGHT(Table1[[#This Row],[Occupational Series]],5)="SECCM","SECCM",IF(OR(RIGHT(Table1[[#This Row],[Occupational Series]],1)="A",RIGHT(Table1[[#This Row],[Occupational Series]],1)="B",RIGHT(Table1[[#This Row],[Occupational Series]],1)="C"),"0301",RIGHT(Table1[[#This Row],[Occupational Series]],4)))</f>
        <v>1171</v>
      </c>
      <c r="D1951" s="45" t="s">
        <v>958</v>
      </c>
      <c r="E1951" s="45" t="s">
        <v>959</v>
      </c>
      <c r="F1951" s="57">
        <f>ROWS($F$2:F1951)</f>
        <v>1950</v>
      </c>
      <c r="G1951" s="57" t="str">
        <f>IF(ISNUMBER(SEARCH('Position Build'!$N$6,Table1[[#This Row],[Series]])),Table1[[#This Row],[Helper1]],"")</f>
        <v/>
      </c>
      <c r="H1951" s="57" t="str">
        <f>IFERROR(SMALL($G$2:$G$4870,ROWS($G$2:G1951)),"")</f>
        <v/>
      </c>
    </row>
    <row r="1952" spans="1:8" ht="15.75" thickBot="1" x14ac:dyDescent="0.3">
      <c r="A1952" s="45" t="s">
        <v>377</v>
      </c>
      <c r="B1952" s="46" t="str">
        <f>Table1[[#This Row],[Series]]&amp;Table1[[#This Row],[Competency Name]]</f>
        <v>1171READING AND INTERPRETING REGULATIONS</v>
      </c>
      <c r="C1952" s="46" t="str">
        <f>IF(RIGHT(Table1[[#This Row],[Occupational Series]],5)="SECCM","SECCM",IF(OR(RIGHT(Table1[[#This Row],[Occupational Series]],1)="A",RIGHT(Table1[[#This Row],[Occupational Series]],1)="B",RIGHT(Table1[[#This Row],[Occupational Series]],1)="C"),"0301",RIGHT(Table1[[#This Row],[Occupational Series]],4)))</f>
        <v>1171</v>
      </c>
      <c r="D1952" s="45" t="s">
        <v>1015</v>
      </c>
      <c r="E1952" s="45" t="s">
        <v>1016</v>
      </c>
      <c r="F1952" s="57">
        <f>ROWS($F$2:F1952)</f>
        <v>1951</v>
      </c>
      <c r="G1952" s="57" t="str">
        <f>IF(ISNUMBER(SEARCH('Position Build'!$N$6,Table1[[#This Row],[Series]])),Table1[[#This Row],[Helper1]],"")</f>
        <v/>
      </c>
      <c r="H1952" s="57" t="str">
        <f>IFERROR(SMALL($G$2:$G$4870,ROWS($G$2:G1952)),"")</f>
        <v/>
      </c>
    </row>
    <row r="1953" spans="1:8" ht="15.75" customHeight="1" thickBot="1" x14ac:dyDescent="0.3">
      <c r="A1953" s="45" t="s">
        <v>377</v>
      </c>
      <c r="B1953" s="46" t="str">
        <f>Table1[[#This Row],[Series]]&amp;Table1[[#This Row],[Competency Name]]</f>
        <v>1171REAL ESTATE</v>
      </c>
      <c r="C1953" s="46" t="str">
        <f>IF(RIGHT(Table1[[#This Row],[Occupational Series]],5)="SECCM","SECCM",IF(OR(RIGHT(Table1[[#This Row],[Occupational Series]],1)="A",RIGHT(Table1[[#This Row],[Occupational Series]],1)="B",RIGHT(Table1[[#This Row],[Occupational Series]],1)="C"),"0301",RIGHT(Table1[[#This Row],[Occupational Series]],4)))</f>
        <v>1171</v>
      </c>
      <c r="D1953" s="45" t="s">
        <v>1529</v>
      </c>
      <c r="E1953" s="45" t="s">
        <v>1530</v>
      </c>
      <c r="F1953" s="57">
        <f>ROWS($F$2:F1953)</f>
        <v>1952</v>
      </c>
      <c r="G1953" s="57" t="str">
        <f>IF(ISNUMBER(SEARCH('Position Build'!$N$6,Table1[[#This Row],[Series]])),Table1[[#This Row],[Helper1]],"")</f>
        <v/>
      </c>
      <c r="H1953" s="57" t="str">
        <f>IFERROR(SMALL($G$2:$G$4870,ROWS($G$2:G1953)),"")</f>
        <v/>
      </c>
    </row>
    <row r="1954" spans="1:8" ht="39" thickBot="1" x14ac:dyDescent="0.3">
      <c r="A1954" s="50" t="s">
        <v>305</v>
      </c>
      <c r="B1954" s="46" t="str">
        <f>Table1[[#This Row],[Series]]&amp;Table1[[#This Row],[Competency Name]]</f>
        <v>1173INFLUENCING/NEGOTIATING</v>
      </c>
      <c r="C1954" s="46" t="str">
        <f>IF(RIGHT(Table1[[#This Row],[Occupational Series]],5)="SECCM","SECCM",IF(OR(RIGHT(Table1[[#This Row],[Occupational Series]],1)="A",RIGHT(Table1[[#This Row],[Occupational Series]],1)="B",RIGHT(Table1[[#This Row],[Occupational Series]],1)="C"),"0301",RIGHT(Table1[[#This Row],[Occupational Series]],4)))</f>
        <v>1173</v>
      </c>
      <c r="D1954" s="50" t="s">
        <v>267</v>
      </c>
      <c r="E1954" s="51" t="s">
        <v>268</v>
      </c>
      <c r="F1954" s="57">
        <f>ROWS($F$2:F1954)</f>
        <v>1953</v>
      </c>
      <c r="G1954" s="57" t="str">
        <f>IF(ISNUMBER(SEARCH('Position Build'!$N$6,Table1[[#This Row],[Series]])),Table1[[#This Row],[Helper1]],"")</f>
        <v/>
      </c>
      <c r="H1954" s="57" t="str">
        <f>IFERROR(SMALL($G$2:$G$4870,ROWS($G$2:G1954)),"")</f>
        <v/>
      </c>
    </row>
    <row r="1955" spans="1:8" ht="15.75" customHeight="1" thickBot="1" x14ac:dyDescent="0.3">
      <c r="A1955" s="45" t="s">
        <v>305</v>
      </c>
      <c r="B1955" s="46" t="str">
        <f>Table1[[#This Row],[Series]]&amp;Table1[[#This Row],[Competency Name]]</f>
        <v>1173PROJECT MANAGEMENT</v>
      </c>
      <c r="C1955" s="46" t="str">
        <f>IF(RIGHT(Table1[[#This Row],[Occupational Series]],5)="SECCM","SECCM",IF(OR(RIGHT(Table1[[#This Row],[Occupational Series]],1)="A",RIGHT(Table1[[#This Row],[Occupational Series]],1)="B",RIGHT(Table1[[#This Row],[Occupational Series]],1)="C"),"0301",RIGHT(Table1[[#This Row],[Occupational Series]],4)))</f>
        <v>1173</v>
      </c>
      <c r="D1955" s="45" t="s">
        <v>381</v>
      </c>
      <c r="E1955" s="45" t="s">
        <v>382</v>
      </c>
      <c r="F1955" s="57">
        <f>ROWS($F$2:F1955)</f>
        <v>1954</v>
      </c>
      <c r="G1955" s="57" t="str">
        <f>IF(ISNUMBER(SEARCH('Position Build'!$N$6,Table1[[#This Row],[Series]])),Table1[[#This Row],[Helper1]],"")</f>
        <v/>
      </c>
      <c r="H1955" s="57" t="str">
        <f>IFERROR(SMALL($G$2:$G$4870,ROWS($G$2:G1955)),"")</f>
        <v/>
      </c>
    </row>
    <row r="1956" spans="1:8" ht="51.75" thickBot="1" x14ac:dyDescent="0.3">
      <c r="A1956" s="50" t="s">
        <v>305</v>
      </c>
      <c r="B1956" s="46" t="str">
        <f>Table1[[#This Row],[Series]]&amp;Table1[[#This Row],[Competency Name]]</f>
        <v>1173FINANCIAL MANAGEMENT</v>
      </c>
      <c r="C1956" s="46" t="str">
        <f>IF(RIGHT(Table1[[#This Row],[Occupational Series]],5)="SECCM","SECCM",IF(OR(RIGHT(Table1[[#This Row],[Occupational Series]],1)="A",RIGHT(Table1[[#This Row],[Occupational Series]],1)="B",RIGHT(Table1[[#This Row],[Occupational Series]],1)="C"),"0301",RIGHT(Table1[[#This Row],[Occupational Series]],4)))</f>
        <v>1173</v>
      </c>
      <c r="D1956" s="50" t="s">
        <v>438</v>
      </c>
      <c r="E1956" s="51" t="s">
        <v>439</v>
      </c>
      <c r="F1956" s="57">
        <f>ROWS($F$2:F1956)</f>
        <v>1955</v>
      </c>
      <c r="G1956" s="57" t="str">
        <f>IF(ISNUMBER(SEARCH('Position Build'!$N$6,Table1[[#This Row],[Series]])),Table1[[#This Row],[Helper1]],"")</f>
        <v/>
      </c>
      <c r="H1956" s="57" t="str">
        <f>IFERROR(SMALL($G$2:$G$4870,ROWS($G$2:G1956)),"")</f>
        <v/>
      </c>
    </row>
    <row r="1957" spans="1:8" ht="15.75" customHeight="1" thickBot="1" x14ac:dyDescent="0.3">
      <c r="A1957" s="50" t="s">
        <v>305</v>
      </c>
      <c r="B1957" s="46" t="str">
        <f>Table1[[#This Row],[Series]]&amp;Table1[[#This Row],[Competency Name]]</f>
        <v>1173COMPUTER LITERACY</v>
      </c>
      <c r="C1957" s="46" t="str">
        <f>IF(RIGHT(Table1[[#This Row],[Occupational Series]],5)="SECCM","SECCM",IF(OR(RIGHT(Table1[[#This Row],[Occupational Series]],1)="A",RIGHT(Table1[[#This Row],[Occupational Series]],1)="B",RIGHT(Table1[[#This Row],[Occupational Series]],1)="C"),"0301",RIGHT(Table1[[#This Row],[Occupational Series]],4)))</f>
        <v>1173</v>
      </c>
      <c r="D1957" s="50" t="s">
        <v>456</v>
      </c>
      <c r="E1957" s="51" t="s">
        <v>457</v>
      </c>
      <c r="F1957" s="57">
        <f>ROWS($F$2:F1957)</f>
        <v>1956</v>
      </c>
      <c r="G1957" s="57" t="str">
        <f>IF(ISNUMBER(SEARCH('Position Build'!$N$6,Table1[[#This Row],[Series]])),Table1[[#This Row],[Helper1]],"")</f>
        <v/>
      </c>
      <c r="H1957" s="57" t="str">
        <f>IFERROR(SMALL($G$2:$G$4870,ROWS($G$2:G1957)),"")</f>
        <v/>
      </c>
    </row>
    <row r="1958" spans="1:8" ht="15.75" thickBot="1" x14ac:dyDescent="0.3">
      <c r="A1958" s="45" t="s">
        <v>305</v>
      </c>
      <c r="B1958" s="46" t="str">
        <f>Table1[[#This Row],[Series]]&amp;Table1[[#This Row],[Competency Name]]</f>
        <v>1173PARTNERING</v>
      </c>
      <c r="C1958" s="46" t="str">
        <f>IF(RIGHT(Table1[[#This Row],[Occupational Series]],5)="SECCM","SECCM",IF(OR(RIGHT(Table1[[#This Row],[Occupational Series]],1)="A",RIGHT(Table1[[#This Row],[Occupational Series]],1)="B",RIGHT(Table1[[#This Row],[Occupational Series]],1)="C"),"0301",RIGHT(Table1[[#This Row],[Occupational Series]],4)))</f>
        <v>1173</v>
      </c>
      <c r="D1958" s="45" t="s">
        <v>491</v>
      </c>
      <c r="E1958" s="45" t="s">
        <v>492</v>
      </c>
      <c r="F1958" s="57">
        <f>ROWS($F$2:F1958)</f>
        <v>1957</v>
      </c>
      <c r="G1958" s="57" t="str">
        <f>IF(ISNUMBER(SEARCH('Position Build'!$N$6,Table1[[#This Row],[Series]])),Table1[[#This Row],[Helper1]],"")</f>
        <v/>
      </c>
      <c r="H1958" s="57" t="str">
        <f>IFERROR(SMALL($G$2:$G$4870,ROWS($G$2:G1958)),"")</f>
        <v/>
      </c>
    </row>
    <row r="1959" spans="1:8" ht="15.75" customHeight="1" thickBot="1" x14ac:dyDescent="0.3">
      <c r="A1959" s="50" t="s">
        <v>305</v>
      </c>
      <c r="B1959" s="46" t="str">
        <f>Table1[[#This Row],[Series]]&amp;Table1[[#This Row],[Competency Name]]</f>
        <v>1173WRITTEN COMMUNICATION</v>
      </c>
      <c r="C1959" s="46" t="str">
        <f>IF(RIGHT(Table1[[#This Row],[Occupational Series]],5)="SECCM","SECCM",IF(OR(RIGHT(Table1[[#This Row],[Occupational Series]],1)="A",RIGHT(Table1[[#This Row],[Occupational Series]],1)="B",RIGHT(Table1[[#This Row],[Occupational Series]],1)="C"),"0301",RIGHT(Table1[[#This Row],[Occupational Series]],4)))</f>
        <v>1173</v>
      </c>
      <c r="D1959" s="50" t="s">
        <v>507</v>
      </c>
      <c r="E1959" s="51" t="s">
        <v>508</v>
      </c>
      <c r="F1959" s="57">
        <f>ROWS($F$2:F1959)</f>
        <v>1958</v>
      </c>
      <c r="G1959" s="57" t="str">
        <f>IF(ISNUMBER(SEARCH('Position Build'!$N$6,Table1[[#This Row],[Series]])),Table1[[#This Row],[Helper1]],"")</f>
        <v/>
      </c>
      <c r="H1959" s="57" t="str">
        <f>IFERROR(SMALL($G$2:$G$4870,ROWS($G$2:G1959)),"")</f>
        <v/>
      </c>
    </row>
    <row r="1960" spans="1:8" ht="39" thickBot="1" x14ac:dyDescent="0.3">
      <c r="A1960" s="50" t="s">
        <v>305</v>
      </c>
      <c r="B1960" s="46" t="str">
        <f>Table1[[#This Row],[Series]]&amp;Table1[[#This Row],[Competency Name]]</f>
        <v>1173ORAL COMMUNICATION</v>
      </c>
      <c r="C1960" s="46" t="str">
        <f>IF(RIGHT(Table1[[#This Row],[Occupational Series]],5)="SECCM","SECCM",IF(OR(RIGHT(Table1[[#This Row],[Occupational Series]],1)="A",RIGHT(Table1[[#This Row],[Occupational Series]],1)="B",RIGHT(Table1[[#This Row],[Occupational Series]],1)="C"),"0301",RIGHT(Table1[[#This Row],[Occupational Series]],4)))</f>
        <v>1173</v>
      </c>
      <c r="D1960" s="50" t="s">
        <v>537</v>
      </c>
      <c r="E1960" s="51" t="s">
        <v>538</v>
      </c>
      <c r="F1960" s="57">
        <f>ROWS($F$2:F1960)</f>
        <v>1959</v>
      </c>
      <c r="G1960" s="57" t="str">
        <f>IF(ISNUMBER(SEARCH('Position Build'!$N$6,Table1[[#This Row],[Series]])),Table1[[#This Row],[Helper1]],"")</f>
        <v/>
      </c>
      <c r="H1960" s="57" t="str">
        <f>IFERROR(SMALL($G$2:$G$4870,ROWS($G$2:G1960)),"")</f>
        <v/>
      </c>
    </row>
    <row r="1961" spans="1:8" ht="15.75" customHeight="1" thickBot="1" x14ac:dyDescent="0.3">
      <c r="A1961" s="50" t="s">
        <v>305</v>
      </c>
      <c r="B1961" s="46" t="str">
        <f>Table1[[#This Row],[Series]]&amp;Table1[[#This Row],[Competency Name]]</f>
        <v>1173RESOURCE MANAGEMENT</v>
      </c>
      <c r="C1961" s="46" t="str">
        <f>IF(RIGHT(Table1[[#This Row],[Occupational Series]],5)="SECCM","SECCM",IF(OR(RIGHT(Table1[[#This Row],[Occupational Series]],1)="A",RIGHT(Table1[[#This Row],[Occupational Series]],1)="B",RIGHT(Table1[[#This Row],[Occupational Series]],1)="C"),"0301",RIGHT(Table1[[#This Row],[Occupational Series]],4)))</f>
        <v>1173</v>
      </c>
      <c r="D1961" s="50" t="s">
        <v>573</v>
      </c>
      <c r="E1961" s="51" t="s">
        <v>574</v>
      </c>
      <c r="F1961" s="57">
        <f>ROWS($F$2:F1961)</f>
        <v>1960</v>
      </c>
      <c r="G1961" s="57" t="str">
        <f>IF(ISNUMBER(SEARCH('Position Build'!$N$6,Table1[[#This Row],[Series]])),Table1[[#This Row],[Helper1]],"")</f>
        <v/>
      </c>
      <c r="H1961" s="57" t="str">
        <f>IFERROR(SMALL($G$2:$G$4870,ROWS($G$2:G1961)),"")</f>
        <v/>
      </c>
    </row>
    <row r="1962" spans="1:8" ht="64.5" thickBot="1" x14ac:dyDescent="0.3">
      <c r="A1962" s="50" t="s">
        <v>305</v>
      </c>
      <c r="B1962" s="46" t="str">
        <f>Table1[[#This Row],[Series]]&amp;Table1[[#This Row],[Competency Name]]</f>
        <v>1173ACCOUNTABILITY</v>
      </c>
      <c r="C1962" s="46" t="str">
        <f>IF(RIGHT(Table1[[#This Row],[Occupational Series]],5)="SECCM","SECCM",IF(OR(RIGHT(Table1[[#This Row],[Occupational Series]],1)="A",RIGHT(Table1[[#This Row],[Occupational Series]],1)="B",RIGHT(Table1[[#This Row],[Occupational Series]],1)="C"),"0301",RIGHT(Table1[[#This Row],[Occupational Series]],4)))</f>
        <v>1173</v>
      </c>
      <c r="D1962" s="50" t="s">
        <v>579</v>
      </c>
      <c r="E1962" s="51" t="s">
        <v>580</v>
      </c>
      <c r="F1962" s="57">
        <f>ROWS($F$2:F1962)</f>
        <v>1961</v>
      </c>
      <c r="G1962" s="57" t="str">
        <f>IF(ISNUMBER(SEARCH('Position Build'!$N$6,Table1[[#This Row],[Series]])),Table1[[#This Row],[Helper1]],"")</f>
        <v/>
      </c>
      <c r="H1962" s="57" t="str">
        <f>IFERROR(SMALL($G$2:$G$4870,ROWS($G$2:G1962)),"")</f>
        <v/>
      </c>
    </row>
    <row r="1963" spans="1:8" ht="15.75" customHeight="1" thickBot="1" x14ac:dyDescent="0.3">
      <c r="A1963" s="50" t="s">
        <v>305</v>
      </c>
      <c r="B1963" s="46" t="str">
        <f>Table1[[#This Row],[Series]]&amp;Table1[[#This Row],[Competency Name]]</f>
        <v>1173MANAGING HUMAN RESOURCES</v>
      </c>
      <c r="C1963" s="46" t="str">
        <f>IF(RIGHT(Table1[[#This Row],[Occupational Series]],5)="SECCM","SECCM",IF(OR(RIGHT(Table1[[#This Row],[Occupational Series]],1)="A",RIGHT(Table1[[#This Row],[Occupational Series]],1)="B",RIGHT(Table1[[#This Row],[Occupational Series]],1)="C"),"0301",RIGHT(Table1[[#This Row],[Occupational Series]],4)))</f>
        <v>1173</v>
      </c>
      <c r="D1963" s="50" t="s">
        <v>590</v>
      </c>
      <c r="E1963" s="51" t="s">
        <v>591</v>
      </c>
      <c r="F1963" s="57">
        <f>ROWS($F$2:F1963)</f>
        <v>1962</v>
      </c>
      <c r="G1963" s="57" t="str">
        <f>IF(ISNUMBER(SEARCH('Position Build'!$N$6,Table1[[#This Row],[Series]])),Table1[[#This Row],[Helper1]],"")</f>
        <v/>
      </c>
      <c r="H1963" s="57" t="str">
        <f>IFERROR(SMALL($G$2:$G$4870,ROWS($G$2:G1963)),"")</f>
        <v/>
      </c>
    </row>
    <row r="1964" spans="1:8" ht="51.75" thickBot="1" x14ac:dyDescent="0.3">
      <c r="A1964" s="50" t="s">
        <v>305</v>
      </c>
      <c r="B1964" s="46" t="str">
        <f>Table1[[#This Row],[Series]]&amp;Table1[[#This Row],[Competency Name]]</f>
        <v>1173PROBLEM SOLVING</v>
      </c>
      <c r="C1964" s="46" t="str">
        <f>IF(RIGHT(Table1[[#This Row],[Occupational Series]],5)="SECCM","SECCM",IF(OR(RIGHT(Table1[[#This Row],[Occupational Series]],1)="A",RIGHT(Table1[[#This Row],[Occupational Series]],1)="B",RIGHT(Table1[[#This Row],[Occupational Series]],1)="C"),"0301",RIGHT(Table1[[#This Row],[Occupational Series]],4)))</f>
        <v>1173</v>
      </c>
      <c r="D1964" s="50" t="s">
        <v>596</v>
      </c>
      <c r="E1964" s="51" t="s">
        <v>597</v>
      </c>
      <c r="F1964" s="57">
        <f>ROWS($F$2:F1964)</f>
        <v>1963</v>
      </c>
      <c r="G1964" s="57" t="str">
        <f>IF(ISNUMBER(SEARCH('Position Build'!$N$6,Table1[[#This Row],[Series]])),Table1[[#This Row],[Helper1]],"")</f>
        <v/>
      </c>
      <c r="H1964" s="57" t="str">
        <f>IFERROR(SMALL($G$2:$G$4870,ROWS($G$2:G1964)),"")</f>
        <v/>
      </c>
    </row>
    <row r="1965" spans="1:8" ht="15.75" customHeight="1" thickBot="1" x14ac:dyDescent="0.3">
      <c r="A1965" s="50" t="s">
        <v>305</v>
      </c>
      <c r="B1965" s="46" t="str">
        <f>Table1[[#This Row],[Series]]&amp;Table1[[#This Row],[Competency Name]]</f>
        <v>1173CLERICAL SUPPORT FUNCTIONS</v>
      </c>
      <c r="C1965" s="46" t="str">
        <f>IF(RIGHT(Table1[[#This Row],[Occupational Series]],5)="SECCM","SECCM",IF(OR(RIGHT(Table1[[#This Row],[Occupational Series]],1)="A",RIGHT(Table1[[#This Row],[Occupational Series]],1)="B",RIGHT(Table1[[#This Row],[Occupational Series]],1)="C"),"0301",RIGHT(Table1[[#This Row],[Occupational Series]],4)))</f>
        <v>1173</v>
      </c>
      <c r="D1965" s="50" t="s">
        <v>993</v>
      </c>
      <c r="E1965" s="51" t="s">
        <v>994</v>
      </c>
      <c r="F1965" s="57">
        <f>ROWS($F$2:F1965)</f>
        <v>1964</v>
      </c>
      <c r="G1965" s="57" t="str">
        <f>IF(ISNUMBER(SEARCH('Position Build'!$N$6,Table1[[#This Row],[Series]])),Table1[[#This Row],[Helper1]],"")</f>
        <v/>
      </c>
      <c r="H1965" s="57" t="str">
        <f>IFERROR(SMALL($G$2:$G$4870,ROWS($G$2:G1965)),"")</f>
        <v/>
      </c>
    </row>
    <row r="1966" spans="1:8" ht="39" thickBot="1" x14ac:dyDescent="0.3">
      <c r="A1966" s="50" t="s">
        <v>305</v>
      </c>
      <c r="B1966" s="46" t="str">
        <f>Table1[[#This Row],[Series]]&amp;Table1[[#This Row],[Competency Name]]</f>
        <v>1173FACILITIES MAINTENANCE</v>
      </c>
      <c r="C1966" s="46" t="str">
        <f>IF(RIGHT(Table1[[#This Row],[Occupational Series]],5)="SECCM","SECCM",IF(OR(RIGHT(Table1[[#This Row],[Occupational Series]],1)="A",RIGHT(Table1[[#This Row],[Occupational Series]],1)="B",RIGHT(Table1[[#This Row],[Occupational Series]],1)="C"),"0301",RIGHT(Table1[[#This Row],[Occupational Series]],4)))</f>
        <v>1173</v>
      </c>
      <c r="D1966" s="50" t="s">
        <v>1187</v>
      </c>
      <c r="E1966" s="51" t="s">
        <v>1188</v>
      </c>
      <c r="F1966" s="57">
        <f>ROWS($F$2:F1966)</f>
        <v>1965</v>
      </c>
      <c r="G1966" s="57" t="str">
        <f>IF(ISNUMBER(SEARCH('Position Build'!$N$6,Table1[[#This Row],[Series]])),Table1[[#This Row],[Helper1]],"")</f>
        <v/>
      </c>
      <c r="H1966" s="57" t="str">
        <f>IFERROR(SMALL($G$2:$G$4870,ROWS($G$2:G1966)),"")</f>
        <v/>
      </c>
    </row>
    <row r="1967" spans="1:8" ht="15.75" customHeight="1" thickBot="1" x14ac:dyDescent="0.3">
      <c r="A1967" s="50" t="s">
        <v>305</v>
      </c>
      <c r="B1967" s="46" t="str">
        <f>Table1[[#This Row],[Series]]&amp;Table1[[#This Row],[Competency Name]]</f>
        <v>1173HOUSING MANAGEMENT</v>
      </c>
      <c r="C1967" s="46" t="str">
        <f>IF(RIGHT(Table1[[#This Row],[Occupational Series]],5)="SECCM","SECCM",IF(OR(RIGHT(Table1[[#This Row],[Occupational Series]],1)="A",RIGHT(Table1[[#This Row],[Occupational Series]],1)="B",RIGHT(Table1[[#This Row],[Occupational Series]],1)="C"),"0301",RIGHT(Table1[[#This Row],[Occupational Series]],4)))</f>
        <v>1173</v>
      </c>
      <c r="D1967" s="50" t="s">
        <v>1574</v>
      </c>
      <c r="E1967" s="51" t="s">
        <v>1575</v>
      </c>
      <c r="F1967" s="57">
        <f>ROWS($F$2:F1967)</f>
        <v>1966</v>
      </c>
      <c r="G1967" s="57" t="str">
        <f>IF(ISNUMBER(SEARCH('Position Build'!$N$6,Table1[[#This Row],[Series]])),Table1[[#This Row],[Helper1]],"")</f>
        <v/>
      </c>
      <c r="H1967" s="57" t="str">
        <f>IFERROR(SMALL($G$2:$G$4870,ROWS($G$2:G1967)),"")</f>
        <v/>
      </c>
    </row>
    <row r="1968" spans="1:8" ht="26.25" thickBot="1" x14ac:dyDescent="0.3">
      <c r="A1968" s="50" t="s">
        <v>464</v>
      </c>
      <c r="B1968" s="46" t="str">
        <f>Table1[[#This Row],[Series]]&amp;Table1[[#This Row],[Competency Name]]</f>
        <v>1176COMPUTER LITERACY</v>
      </c>
      <c r="C1968" s="46" t="str">
        <f>IF(RIGHT(Table1[[#This Row],[Occupational Series]],5)="SECCM","SECCM",IF(OR(RIGHT(Table1[[#This Row],[Occupational Series]],1)="A",RIGHT(Table1[[#This Row],[Occupational Series]],1)="B",RIGHT(Table1[[#This Row],[Occupational Series]],1)="C"),"0301",RIGHT(Table1[[#This Row],[Occupational Series]],4)))</f>
        <v>1176</v>
      </c>
      <c r="D1968" s="50" t="s">
        <v>456</v>
      </c>
      <c r="E1968" s="51" t="s">
        <v>457</v>
      </c>
      <c r="F1968" s="57">
        <f>ROWS($F$2:F1968)</f>
        <v>1967</v>
      </c>
      <c r="G1968" s="57" t="str">
        <f>IF(ISNUMBER(SEARCH('Position Build'!$N$6,Table1[[#This Row],[Series]])),Table1[[#This Row],[Helper1]],"")</f>
        <v/>
      </c>
      <c r="H1968" s="57" t="str">
        <f>IFERROR(SMALL($G$2:$G$4870,ROWS($G$2:G1968)),"")</f>
        <v/>
      </c>
    </row>
    <row r="1969" spans="1:8" ht="15.75" customHeight="1" thickBot="1" x14ac:dyDescent="0.3">
      <c r="A1969" s="45" t="s">
        <v>464</v>
      </c>
      <c r="B1969" s="46" t="str">
        <f>Table1[[#This Row],[Series]]&amp;Table1[[#This Row],[Competency Name]]</f>
        <v>1176PARTNERING</v>
      </c>
      <c r="C1969" s="46" t="str">
        <f>IF(RIGHT(Table1[[#This Row],[Occupational Series]],5)="SECCM","SECCM",IF(OR(RIGHT(Table1[[#This Row],[Occupational Series]],1)="A",RIGHT(Table1[[#This Row],[Occupational Series]],1)="B",RIGHT(Table1[[#This Row],[Occupational Series]],1)="C"),"0301",RIGHT(Table1[[#This Row],[Occupational Series]],4)))</f>
        <v>1176</v>
      </c>
      <c r="D1969" s="45" t="s">
        <v>491</v>
      </c>
      <c r="E1969" s="45" t="s">
        <v>492</v>
      </c>
      <c r="F1969" s="57">
        <f>ROWS($F$2:F1969)</f>
        <v>1968</v>
      </c>
      <c r="G1969" s="57" t="str">
        <f>IF(ISNUMBER(SEARCH('Position Build'!$N$6,Table1[[#This Row],[Series]])),Table1[[#This Row],[Helper1]],"")</f>
        <v/>
      </c>
      <c r="H1969" s="57" t="str">
        <f>IFERROR(SMALL($G$2:$G$4870,ROWS($G$2:G1969)),"")</f>
        <v/>
      </c>
    </row>
    <row r="1970" spans="1:8" ht="39" thickBot="1" x14ac:dyDescent="0.3">
      <c r="A1970" s="50" t="s">
        <v>464</v>
      </c>
      <c r="B1970" s="46" t="str">
        <f>Table1[[#This Row],[Series]]&amp;Table1[[#This Row],[Competency Name]]</f>
        <v>1176WRITTEN COMMUNICATION</v>
      </c>
      <c r="C1970" s="46" t="str">
        <f>IF(RIGHT(Table1[[#This Row],[Occupational Series]],5)="SECCM","SECCM",IF(OR(RIGHT(Table1[[#This Row],[Occupational Series]],1)="A",RIGHT(Table1[[#This Row],[Occupational Series]],1)="B",RIGHT(Table1[[#This Row],[Occupational Series]],1)="C"),"0301",RIGHT(Table1[[#This Row],[Occupational Series]],4)))</f>
        <v>1176</v>
      </c>
      <c r="D1970" s="50" t="s">
        <v>507</v>
      </c>
      <c r="E1970" s="51" t="s">
        <v>508</v>
      </c>
      <c r="F1970" s="57">
        <f>ROWS($F$2:F1970)</f>
        <v>1969</v>
      </c>
      <c r="G1970" s="57" t="str">
        <f>IF(ISNUMBER(SEARCH('Position Build'!$N$6,Table1[[#This Row],[Series]])),Table1[[#This Row],[Helper1]],"")</f>
        <v/>
      </c>
      <c r="H1970" s="57" t="str">
        <f>IFERROR(SMALL($G$2:$G$4870,ROWS($G$2:G1970)),"")</f>
        <v/>
      </c>
    </row>
    <row r="1971" spans="1:8" ht="15.75" customHeight="1" thickBot="1" x14ac:dyDescent="0.3">
      <c r="A1971" s="50" t="s">
        <v>464</v>
      </c>
      <c r="B1971" s="46" t="str">
        <f>Table1[[#This Row],[Series]]&amp;Table1[[#This Row],[Competency Name]]</f>
        <v>1176ORAL COMMUNICATION</v>
      </c>
      <c r="C1971" s="46" t="str">
        <f>IF(RIGHT(Table1[[#This Row],[Occupational Series]],5)="SECCM","SECCM",IF(OR(RIGHT(Table1[[#This Row],[Occupational Series]],1)="A",RIGHT(Table1[[#This Row],[Occupational Series]],1)="B",RIGHT(Table1[[#This Row],[Occupational Series]],1)="C"),"0301",RIGHT(Table1[[#This Row],[Occupational Series]],4)))</f>
        <v>1176</v>
      </c>
      <c r="D1971" s="50" t="s">
        <v>537</v>
      </c>
      <c r="E1971" s="51" t="s">
        <v>538</v>
      </c>
      <c r="F1971" s="57">
        <f>ROWS($F$2:F1971)</f>
        <v>1970</v>
      </c>
      <c r="G1971" s="57" t="str">
        <f>IF(ISNUMBER(SEARCH('Position Build'!$N$6,Table1[[#This Row],[Series]])),Table1[[#This Row],[Helper1]],"")</f>
        <v/>
      </c>
      <c r="H1971" s="57" t="str">
        <f>IFERROR(SMALL($G$2:$G$4870,ROWS($G$2:G1971)),"")</f>
        <v/>
      </c>
    </row>
    <row r="1972" spans="1:8" ht="51.75" thickBot="1" x14ac:dyDescent="0.3">
      <c r="A1972" s="50" t="s">
        <v>464</v>
      </c>
      <c r="B1972" s="46" t="str">
        <f>Table1[[#This Row],[Series]]&amp;Table1[[#This Row],[Competency Name]]</f>
        <v>1176PROBLEM SOLVING</v>
      </c>
      <c r="C1972" s="46" t="str">
        <f>IF(RIGHT(Table1[[#This Row],[Occupational Series]],5)="SECCM","SECCM",IF(OR(RIGHT(Table1[[#This Row],[Occupational Series]],1)="A",RIGHT(Table1[[#This Row],[Occupational Series]],1)="B",RIGHT(Table1[[#This Row],[Occupational Series]],1)="C"),"0301",RIGHT(Table1[[#This Row],[Occupational Series]],4)))</f>
        <v>1176</v>
      </c>
      <c r="D1972" s="50" t="s">
        <v>596</v>
      </c>
      <c r="E1972" s="51" t="s">
        <v>597</v>
      </c>
      <c r="F1972" s="57">
        <f>ROWS($F$2:F1972)</f>
        <v>1971</v>
      </c>
      <c r="G1972" s="57" t="str">
        <f>IF(ISNUMBER(SEARCH('Position Build'!$N$6,Table1[[#This Row],[Series]])),Table1[[#This Row],[Helper1]],"")</f>
        <v/>
      </c>
      <c r="H1972" s="57" t="str">
        <f>IFERROR(SMALL($G$2:$G$4870,ROWS($G$2:G1972)),"")</f>
        <v/>
      </c>
    </row>
    <row r="1973" spans="1:8" ht="15.75" customHeight="1" thickBot="1" x14ac:dyDescent="0.3">
      <c r="A1973" s="50" t="s">
        <v>464</v>
      </c>
      <c r="B1973" s="46" t="str">
        <f>Table1[[#This Row],[Series]]&amp;Table1[[#This Row],[Competency Name]]</f>
        <v>1176FACILITIES MANAGEMENT</v>
      </c>
      <c r="C1973" s="46" t="str">
        <f>IF(RIGHT(Table1[[#This Row],[Occupational Series]],5)="SECCM","SECCM",IF(OR(RIGHT(Table1[[#This Row],[Occupational Series]],1)="A",RIGHT(Table1[[#This Row],[Occupational Series]],1)="B",RIGHT(Table1[[#This Row],[Occupational Series]],1)="C"),"0301",RIGHT(Table1[[#This Row],[Occupational Series]],4)))</f>
        <v>1176</v>
      </c>
      <c r="D1973" s="50" t="s">
        <v>1121</v>
      </c>
      <c r="E1973" s="51" t="s">
        <v>1122</v>
      </c>
      <c r="F1973" s="57">
        <f>ROWS($F$2:F1973)</f>
        <v>1972</v>
      </c>
      <c r="G1973" s="57" t="str">
        <f>IF(ISNUMBER(SEARCH('Position Build'!$N$6,Table1[[#This Row],[Series]])),Table1[[#This Row],[Helper1]],"")</f>
        <v/>
      </c>
      <c r="H1973" s="57" t="str">
        <f>IFERROR(SMALL($G$2:$G$4870,ROWS($G$2:G1973)),"")</f>
        <v/>
      </c>
    </row>
    <row r="1974" spans="1:8" ht="39" thickBot="1" x14ac:dyDescent="0.3">
      <c r="A1974" s="50" t="s">
        <v>464</v>
      </c>
      <c r="B1974" s="46" t="str">
        <f>Table1[[#This Row],[Series]]&amp;Table1[[#This Row],[Competency Name]]</f>
        <v>1176FACILITIES OPERATIONS</v>
      </c>
      <c r="C1974" s="46" t="str">
        <f>IF(RIGHT(Table1[[#This Row],[Occupational Series]],5)="SECCM","SECCM",IF(OR(RIGHT(Table1[[#This Row],[Occupational Series]],1)="A",RIGHT(Table1[[#This Row],[Occupational Series]],1)="B",RIGHT(Table1[[#This Row],[Occupational Series]],1)="C"),"0301",RIGHT(Table1[[#This Row],[Occupational Series]],4)))</f>
        <v>1176</v>
      </c>
      <c r="D1974" s="50" t="s">
        <v>1189</v>
      </c>
      <c r="E1974" s="51" t="s">
        <v>1190</v>
      </c>
      <c r="F1974" s="57">
        <f>ROWS($F$2:F1974)</f>
        <v>1973</v>
      </c>
      <c r="G1974" s="57" t="str">
        <f>IF(ISNUMBER(SEARCH('Position Build'!$N$6,Table1[[#This Row],[Series]])),Table1[[#This Row],[Helper1]],"")</f>
        <v/>
      </c>
      <c r="H1974" s="57" t="str">
        <f>IFERROR(SMALL($G$2:$G$4870,ROWS($G$2:G1974)),"")</f>
        <v/>
      </c>
    </row>
    <row r="1975" spans="1:8" ht="15.75" customHeight="1" thickBot="1" x14ac:dyDescent="0.3">
      <c r="A1975" s="50" t="s">
        <v>464</v>
      </c>
      <c r="B1975" s="46" t="str">
        <f>Table1[[#This Row],[Series]]&amp;Table1[[#This Row],[Competency Name]]</f>
        <v>1176BUSINESS OPERATIONS</v>
      </c>
      <c r="C1975" s="46" t="str">
        <f>IF(RIGHT(Table1[[#This Row],[Occupational Series]],5)="SECCM","SECCM",IF(OR(RIGHT(Table1[[#This Row],[Occupational Series]],1)="A",RIGHT(Table1[[#This Row],[Occupational Series]],1)="B",RIGHT(Table1[[#This Row],[Occupational Series]],1)="C"),"0301",RIGHT(Table1[[#This Row],[Occupational Series]],4)))</f>
        <v>1176</v>
      </c>
      <c r="D1975" s="50" t="s">
        <v>1487</v>
      </c>
      <c r="E1975" s="51" t="s">
        <v>1488</v>
      </c>
      <c r="F1975" s="57">
        <f>ROWS($F$2:F1975)</f>
        <v>1974</v>
      </c>
      <c r="G1975" s="57" t="str">
        <f>IF(ISNUMBER(SEARCH('Position Build'!$N$6,Table1[[#This Row],[Series]])),Table1[[#This Row],[Helper1]],"")</f>
        <v/>
      </c>
      <c r="H1975" s="57" t="str">
        <f>IFERROR(SMALL($G$2:$G$4870,ROWS($G$2:G1975)),"")</f>
        <v/>
      </c>
    </row>
    <row r="1976" spans="1:8" ht="15.75" thickBot="1" x14ac:dyDescent="0.3">
      <c r="A1976" s="45" t="s">
        <v>391</v>
      </c>
      <c r="B1976" s="46" t="str">
        <f>Table1[[#This Row],[Series]]&amp;Table1[[#This Row],[Competency Name]]</f>
        <v>1301PROJECT MANAGEMENT</v>
      </c>
      <c r="C1976" s="46" t="str">
        <f>IF(RIGHT(Table1[[#This Row],[Occupational Series]],5)="SECCM","SECCM",IF(OR(RIGHT(Table1[[#This Row],[Occupational Series]],1)="A",RIGHT(Table1[[#This Row],[Occupational Series]],1)="B",RIGHT(Table1[[#This Row],[Occupational Series]],1)="C"),"0301",RIGHT(Table1[[#This Row],[Occupational Series]],4)))</f>
        <v>1301</v>
      </c>
      <c r="D1976" s="45" t="s">
        <v>381</v>
      </c>
      <c r="E1976" s="45" t="s">
        <v>382</v>
      </c>
      <c r="F1976" s="57">
        <f>ROWS($F$2:F1976)</f>
        <v>1975</v>
      </c>
      <c r="G1976" s="57" t="str">
        <f>IF(ISNUMBER(SEARCH('Position Build'!$N$6,Table1[[#This Row],[Series]])),Table1[[#This Row],[Helper1]],"")</f>
        <v/>
      </c>
      <c r="H1976" s="57" t="str">
        <f>IFERROR(SMALL($G$2:$G$4870,ROWS($G$2:G1976)),"")</f>
        <v/>
      </c>
    </row>
    <row r="1977" spans="1:8" ht="15.75" customHeight="1" thickBot="1" x14ac:dyDescent="0.3">
      <c r="A1977" s="50" t="s">
        <v>391</v>
      </c>
      <c r="B1977" s="46" t="str">
        <f>Table1[[#This Row],[Series]]&amp;Table1[[#This Row],[Competency Name]]</f>
        <v>1301FINANCIAL MANAGEMENT</v>
      </c>
      <c r="C1977" s="46" t="str">
        <f>IF(RIGHT(Table1[[#This Row],[Occupational Series]],5)="SECCM","SECCM",IF(OR(RIGHT(Table1[[#This Row],[Occupational Series]],1)="A",RIGHT(Table1[[#This Row],[Occupational Series]],1)="B",RIGHT(Table1[[#This Row],[Occupational Series]],1)="C"),"0301",RIGHT(Table1[[#This Row],[Occupational Series]],4)))</f>
        <v>1301</v>
      </c>
      <c r="D1977" s="50" t="s">
        <v>438</v>
      </c>
      <c r="E1977" s="51" t="s">
        <v>439</v>
      </c>
      <c r="F1977" s="57">
        <f>ROWS($F$2:F1977)</f>
        <v>1976</v>
      </c>
      <c r="G1977" s="57" t="str">
        <f>IF(ISNUMBER(SEARCH('Position Build'!$N$6,Table1[[#This Row],[Series]])),Table1[[#This Row],[Helper1]],"")</f>
        <v/>
      </c>
      <c r="H1977" s="57" t="str">
        <f>IFERROR(SMALL($G$2:$G$4870,ROWS($G$2:G1977)),"")</f>
        <v/>
      </c>
    </row>
    <row r="1978" spans="1:8" ht="15.75" thickBot="1" x14ac:dyDescent="0.3">
      <c r="A1978" s="45" t="s">
        <v>391</v>
      </c>
      <c r="B1978" s="46" t="str">
        <f>Table1[[#This Row],[Series]]&amp;Table1[[#This Row],[Competency Name]]</f>
        <v>1301PARTNERING</v>
      </c>
      <c r="C1978" s="46" t="str">
        <f>IF(RIGHT(Table1[[#This Row],[Occupational Series]],5)="SECCM","SECCM",IF(OR(RIGHT(Table1[[#This Row],[Occupational Series]],1)="A",RIGHT(Table1[[#This Row],[Occupational Series]],1)="B",RIGHT(Table1[[#This Row],[Occupational Series]],1)="C"),"0301",RIGHT(Table1[[#This Row],[Occupational Series]],4)))</f>
        <v>1301</v>
      </c>
      <c r="D1978" s="45" t="s">
        <v>491</v>
      </c>
      <c r="E1978" s="45" t="s">
        <v>492</v>
      </c>
      <c r="F1978" s="57">
        <f>ROWS($F$2:F1978)</f>
        <v>1977</v>
      </c>
      <c r="G1978" s="57" t="str">
        <f>IF(ISNUMBER(SEARCH('Position Build'!$N$6,Table1[[#This Row],[Series]])),Table1[[#This Row],[Helper1]],"")</f>
        <v/>
      </c>
      <c r="H1978" s="57" t="str">
        <f>IFERROR(SMALL($G$2:$G$4870,ROWS($G$2:G1978)),"")</f>
        <v/>
      </c>
    </row>
    <row r="1979" spans="1:8" ht="15.75" customHeight="1" thickBot="1" x14ac:dyDescent="0.3">
      <c r="A1979" s="50" t="s">
        <v>391</v>
      </c>
      <c r="B1979" s="46" t="str">
        <f>Table1[[#This Row],[Series]]&amp;Table1[[#This Row],[Competency Name]]</f>
        <v>1301WRITTEN COMMUNICATION</v>
      </c>
      <c r="C1979" s="46" t="str">
        <f>IF(RIGHT(Table1[[#This Row],[Occupational Series]],5)="SECCM","SECCM",IF(OR(RIGHT(Table1[[#This Row],[Occupational Series]],1)="A",RIGHT(Table1[[#This Row],[Occupational Series]],1)="B",RIGHT(Table1[[#This Row],[Occupational Series]],1)="C"),"0301",RIGHT(Table1[[#This Row],[Occupational Series]],4)))</f>
        <v>1301</v>
      </c>
      <c r="D1979" s="50" t="s">
        <v>507</v>
      </c>
      <c r="E1979" s="51" t="s">
        <v>508</v>
      </c>
      <c r="F1979" s="57">
        <f>ROWS($F$2:F1979)</f>
        <v>1978</v>
      </c>
      <c r="G1979" s="57" t="str">
        <f>IF(ISNUMBER(SEARCH('Position Build'!$N$6,Table1[[#This Row],[Series]])),Table1[[#This Row],[Helper1]],"")</f>
        <v/>
      </c>
      <c r="H1979" s="57" t="str">
        <f>IFERROR(SMALL($G$2:$G$4870,ROWS($G$2:G1979)),"")</f>
        <v/>
      </c>
    </row>
    <row r="1980" spans="1:8" ht="39" thickBot="1" x14ac:dyDescent="0.3">
      <c r="A1980" s="50" t="s">
        <v>391</v>
      </c>
      <c r="B1980" s="46" t="str">
        <f>Table1[[#This Row],[Series]]&amp;Table1[[#This Row],[Competency Name]]</f>
        <v>1301ORAL COMMUNICATION</v>
      </c>
      <c r="C1980" s="46" t="str">
        <f>IF(RIGHT(Table1[[#This Row],[Occupational Series]],5)="SECCM","SECCM",IF(OR(RIGHT(Table1[[#This Row],[Occupational Series]],1)="A",RIGHT(Table1[[#This Row],[Occupational Series]],1)="B",RIGHT(Table1[[#This Row],[Occupational Series]],1)="C"),"0301",RIGHT(Table1[[#This Row],[Occupational Series]],4)))</f>
        <v>1301</v>
      </c>
      <c r="D1980" s="50" t="s">
        <v>537</v>
      </c>
      <c r="E1980" s="51" t="s">
        <v>538</v>
      </c>
      <c r="F1980" s="57">
        <f>ROWS($F$2:F1980)</f>
        <v>1979</v>
      </c>
      <c r="G1980" s="57" t="str">
        <f>IF(ISNUMBER(SEARCH('Position Build'!$N$6,Table1[[#This Row],[Series]])),Table1[[#This Row],[Helper1]],"")</f>
        <v/>
      </c>
      <c r="H1980" s="57" t="str">
        <f>IFERROR(SMALL($G$2:$G$4870,ROWS($G$2:G1980)),"")</f>
        <v/>
      </c>
    </row>
    <row r="1981" spans="1:8" ht="15.75" customHeight="1" thickBot="1" x14ac:dyDescent="0.3">
      <c r="A1981" s="50" t="s">
        <v>391</v>
      </c>
      <c r="B1981" s="46" t="str">
        <f>Table1[[#This Row],[Series]]&amp;Table1[[#This Row],[Competency Name]]</f>
        <v>1301RESOURCE MANAGEMENT</v>
      </c>
      <c r="C1981" s="46" t="str">
        <f>IF(RIGHT(Table1[[#This Row],[Occupational Series]],5)="SECCM","SECCM",IF(OR(RIGHT(Table1[[#This Row],[Occupational Series]],1)="A",RIGHT(Table1[[#This Row],[Occupational Series]],1)="B",RIGHT(Table1[[#This Row],[Occupational Series]],1)="C"),"0301",RIGHT(Table1[[#This Row],[Occupational Series]],4)))</f>
        <v>1301</v>
      </c>
      <c r="D1981" s="50" t="s">
        <v>573</v>
      </c>
      <c r="E1981" s="51" t="s">
        <v>574</v>
      </c>
      <c r="F1981" s="57">
        <f>ROWS($F$2:F1981)</f>
        <v>1980</v>
      </c>
      <c r="G1981" s="57" t="str">
        <f>IF(ISNUMBER(SEARCH('Position Build'!$N$6,Table1[[#This Row],[Series]])),Table1[[#This Row],[Helper1]],"")</f>
        <v/>
      </c>
      <c r="H1981" s="57" t="str">
        <f>IFERROR(SMALL($G$2:$G$4870,ROWS($G$2:G1981)),"")</f>
        <v/>
      </c>
    </row>
    <row r="1982" spans="1:8" ht="64.5" thickBot="1" x14ac:dyDescent="0.3">
      <c r="A1982" s="50" t="s">
        <v>391</v>
      </c>
      <c r="B1982" s="46" t="str">
        <f>Table1[[#This Row],[Series]]&amp;Table1[[#This Row],[Competency Name]]</f>
        <v>1301ACCOUNTABILITY</v>
      </c>
      <c r="C1982" s="46" t="str">
        <f>IF(RIGHT(Table1[[#This Row],[Occupational Series]],5)="SECCM","SECCM",IF(OR(RIGHT(Table1[[#This Row],[Occupational Series]],1)="A",RIGHT(Table1[[#This Row],[Occupational Series]],1)="B",RIGHT(Table1[[#This Row],[Occupational Series]],1)="C"),"0301",RIGHT(Table1[[#This Row],[Occupational Series]],4)))</f>
        <v>1301</v>
      </c>
      <c r="D1982" s="50" t="s">
        <v>579</v>
      </c>
      <c r="E1982" s="51" t="s">
        <v>580</v>
      </c>
      <c r="F1982" s="57">
        <f>ROWS($F$2:F1982)</f>
        <v>1981</v>
      </c>
      <c r="G1982" s="57" t="str">
        <f>IF(ISNUMBER(SEARCH('Position Build'!$N$6,Table1[[#This Row],[Series]])),Table1[[#This Row],[Helper1]],"")</f>
        <v/>
      </c>
      <c r="H1982" s="57" t="str">
        <f>IFERROR(SMALL($G$2:$G$4870,ROWS($G$2:G1982)),"")</f>
        <v/>
      </c>
    </row>
    <row r="1983" spans="1:8" ht="15.75" customHeight="1" thickBot="1" x14ac:dyDescent="0.3">
      <c r="A1983" s="50" t="s">
        <v>391</v>
      </c>
      <c r="B1983" s="46" t="str">
        <f>Table1[[#This Row],[Series]]&amp;Table1[[#This Row],[Competency Name]]</f>
        <v>1301DEVELOPING OTHERS</v>
      </c>
      <c r="C1983" s="46" t="str">
        <f>IF(RIGHT(Table1[[#This Row],[Occupational Series]],5)="SECCM","SECCM",IF(OR(RIGHT(Table1[[#This Row],[Occupational Series]],1)="A",RIGHT(Table1[[#This Row],[Occupational Series]],1)="B",RIGHT(Table1[[#This Row],[Occupational Series]],1)="C"),"0301",RIGHT(Table1[[#This Row],[Occupational Series]],4)))</f>
        <v>1301</v>
      </c>
      <c r="D1983" s="50" t="s">
        <v>585</v>
      </c>
      <c r="E1983" s="51" t="s">
        <v>586</v>
      </c>
      <c r="F1983" s="57">
        <f>ROWS($F$2:F1983)</f>
        <v>1982</v>
      </c>
      <c r="G1983" s="57" t="str">
        <f>IF(ISNUMBER(SEARCH('Position Build'!$N$6,Table1[[#This Row],[Series]])),Table1[[#This Row],[Helper1]],"")</f>
        <v/>
      </c>
      <c r="H1983" s="57" t="str">
        <f>IFERROR(SMALL($G$2:$G$4870,ROWS($G$2:G1983)),"")</f>
        <v/>
      </c>
    </row>
    <row r="1984" spans="1:8" ht="39" thickBot="1" x14ac:dyDescent="0.3">
      <c r="A1984" s="50" t="s">
        <v>391</v>
      </c>
      <c r="B1984" s="46" t="str">
        <f>Table1[[#This Row],[Series]]&amp;Table1[[#This Row],[Competency Name]]</f>
        <v>1301MANAGING HUMAN RESOURCES</v>
      </c>
      <c r="C1984" s="46" t="str">
        <f>IF(RIGHT(Table1[[#This Row],[Occupational Series]],5)="SECCM","SECCM",IF(OR(RIGHT(Table1[[#This Row],[Occupational Series]],1)="A",RIGHT(Table1[[#This Row],[Occupational Series]],1)="B",RIGHT(Table1[[#This Row],[Occupational Series]],1)="C"),"0301",RIGHT(Table1[[#This Row],[Occupational Series]],4)))</f>
        <v>1301</v>
      </c>
      <c r="D1984" s="50" t="s">
        <v>590</v>
      </c>
      <c r="E1984" s="51" t="s">
        <v>591</v>
      </c>
      <c r="F1984" s="57">
        <f>ROWS($F$2:F1984)</f>
        <v>1983</v>
      </c>
      <c r="G1984" s="57" t="str">
        <f>IF(ISNUMBER(SEARCH('Position Build'!$N$6,Table1[[#This Row],[Series]])),Table1[[#This Row],[Helper1]],"")</f>
        <v/>
      </c>
      <c r="H1984" s="57" t="str">
        <f>IFERROR(SMALL($G$2:$G$4870,ROWS($G$2:G1984)),"")</f>
        <v/>
      </c>
    </row>
    <row r="1985" spans="1:8" ht="15.75" customHeight="1" thickBot="1" x14ac:dyDescent="0.3">
      <c r="A1985" s="50" t="s">
        <v>391</v>
      </c>
      <c r="B1985" s="46" t="str">
        <f>Table1[[#This Row],[Series]]&amp;Table1[[#This Row],[Competency Name]]</f>
        <v>1301PROBLEM SOLVING</v>
      </c>
      <c r="C1985" s="46" t="str">
        <f>IF(RIGHT(Table1[[#This Row],[Occupational Series]],5)="SECCM","SECCM",IF(OR(RIGHT(Table1[[#This Row],[Occupational Series]],1)="A",RIGHT(Table1[[#This Row],[Occupational Series]],1)="B",RIGHT(Table1[[#This Row],[Occupational Series]],1)="C"),"0301",RIGHT(Table1[[#This Row],[Occupational Series]],4)))</f>
        <v>1301</v>
      </c>
      <c r="D1985" s="50" t="s">
        <v>596</v>
      </c>
      <c r="E1985" s="51" t="s">
        <v>597</v>
      </c>
      <c r="F1985" s="57">
        <f>ROWS($F$2:F1985)</f>
        <v>1984</v>
      </c>
      <c r="G1985" s="57" t="str">
        <f>IF(ISNUMBER(SEARCH('Position Build'!$N$6,Table1[[#This Row],[Series]])),Table1[[#This Row],[Helper1]],"")</f>
        <v/>
      </c>
      <c r="H1985" s="57" t="str">
        <f>IFERROR(SMALL($G$2:$G$4870,ROWS($G$2:G1985)),"")</f>
        <v/>
      </c>
    </row>
    <row r="1986" spans="1:8" ht="51.75" thickBot="1" x14ac:dyDescent="0.3">
      <c r="A1986" s="50" t="s">
        <v>391</v>
      </c>
      <c r="B1986" s="46" t="str">
        <f>Table1[[#This Row],[Series]]&amp;Table1[[#This Row],[Competency Name]]</f>
        <v>1301STRATEGIC THINKING</v>
      </c>
      <c r="C1986" s="46" t="str">
        <f>IF(RIGHT(Table1[[#This Row],[Occupational Series]],5)="SECCM","SECCM",IF(OR(RIGHT(Table1[[#This Row],[Occupational Series]],1)="A",RIGHT(Table1[[#This Row],[Occupational Series]],1)="B",RIGHT(Table1[[#This Row],[Occupational Series]],1)="C"),"0301",RIGHT(Table1[[#This Row],[Occupational Series]],4)))</f>
        <v>1301</v>
      </c>
      <c r="D1986" s="50" t="s">
        <v>826</v>
      </c>
      <c r="E1986" s="51" t="s">
        <v>827</v>
      </c>
      <c r="F1986" s="57">
        <f>ROWS($F$2:F1986)</f>
        <v>1985</v>
      </c>
      <c r="G1986" s="57" t="str">
        <f>IF(ISNUMBER(SEARCH('Position Build'!$N$6,Table1[[#This Row],[Series]])),Table1[[#This Row],[Helper1]],"")</f>
        <v/>
      </c>
      <c r="H1986" s="57" t="str">
        <f>IFERROR(SMALL($G$2:$G$4870,ROWS($G$2:G1986)),"")</f>
        <v/>
      </c>
    </row>
    <row r="1987" spans="1:8" ht="15.75" customHeight="1" thickBot="1" x14ac:dyDescent="0.3">
      <c r="A1987" s="50" t="s">
        <v>391</v>
      </c>
      <c r="B1987" s="46" t="str">
        <f>Table1[[#This Row],[Series]]&amp;Table1[[#This Row],[Competency Name]]</f>
        <v>1301SYSTEMS TESTING AND EVALUATION</v>
      </c>
      <c r="C1987" s="46" t="str">
        <f>IF(RIGHT(Table1[[#This Row],[Occupational Series]],5)="SECCM","SECCM",IF(OR(RIGHT(Table1[[#This Row],[Occupational Series]],1)="A",RIGHT(Table1[[#This Row],[Occupational Series]],1)="B",RIGHT(Table1[[#This Row],[Occupational Series]],1)="C"),"0301",RIGHT(Table1[[#This Row],[Occupational Series]],4)))</f>
        <v>1301</v>
      </c>
      <c r="D1987" s="50" t="s">
        <v>850</v>
      </c>
      <c r="E1987" s="51" t="s">
        <v>851</v>
      </c>
      <c r="F1987" s="57">
        <f>ROWS($F$2:F1987)</f>
        <v>1986</v>
      </c>
      <c r="G1987" s="57" t="str">
        <f>IF(ISNUMBER(SEARCH('Position Build'!$N$6,Table1[[#This Row],[Series]])),Table1[[#This Row],[Helper1]],"")</f>
        <v/>
      </c>
      <c r="H1987" s="57" t="str">
        <f>IFERROR(SMALL($G$2:$G$4870,ROWS($G$2:G1987)),"")</f>
        <v/>
      </c>
    </row>
    <row r="1988" spans="1:8" ht="15.75" thickBot="1" x14ac:dyDescent="0.3">
      <c r="A1988" s="45" t="s">
        <v>391</v>
      </c>
      <c r="B1988" s="46" t="str">
        <f>Table1[[#This Row],[Series]]&amp;Table1[[#This Row],[Competency Name]]</f>
        <v>1301SYSTEMS ENGINEERING</v>
      </c>
      <c r="C1988" s="46" t="str">
        <f>IF(RIGHT(Table1[[#This Row],[Occupational Series]],5)="SECCM","SECCM",IF(OR(RIGHT(Table1[[#This Row],[Occupational Series]],1)="A",RIGHT(Table1[[#This Row],[Occupational Series]],1)="B",RIGHT(Table1[[#This Row],[Occupational Series]],1)="C"),"0301",RIGHT(Table1[[#This Row],[Occupational Series]],4)))</f>
        <v>1301</v>
      </c>
      <c r="D1988" s="45" t="s">
        <v>1385</v>
      </c>
      <c r="E1988" s="45" t="s">
        <v>1386</v>
      </c>
      <c r="F1988" s="57">
        <f>ROWS($F$2:F1988)</f>
        <v>1987</v>
      </c>
      <c r="G1988" s="57" t="str">
        <f>IF(ISNUMBER(SEARCH('Position Build'!$N$6,Table1[[#This Row],[Series]])),Table1[[#This Row],[Helper1]],"")</f>
        <v/>
      </c>
      <c r="H1988" s="57" t="str">
        <f>IFERROR(SMALL($G$2:$G$4870,ROWS($G$2:G1988)),"")</f>
        <v/>
      </c>
    </row>
    <row r="1989" spans="1:8" ht="15.75" customHeight="1" thickBot="1" x14ac:dyDescent="0.3">
      <c r="A1989" s="50" t="s">
        <v>274</v>
      </c>
      <c r="B1989" s="46" t="str">
        <f>Table1[[#This Row],[Series]]&amp;Table1[[#This Row],[Competency Name]]</f>
        <v>1306INFLUENCING/NEGOTIATING</v>
      </c>
      <c r="C1989" s="46" t="str">
        <f>IF(RIGHT(Table1[[#This Row],[Occupational Series]],5)="SECCM","SECCM",IF(OR(RIGHT(Table1[[#This Row],[Occupational Series]],1)="A",RIGHT(Table1[[#This Row],[Occupational Series]],1)="B",RIGHT(Table1[[#This Row],[Occupational Series]],1)="C"),"0301",RIGHT(Table1[[#This Row],[Occupational Series]],4)))</f>
        <v>1306</v>
      </c>
      <c r="D1989" s="50" t="s">
        <v>267</v>
      </c>
      <c r="E1989" s="51" t="s">
        <v>268</v>
      </c>
      <c r="F1989" s="57">
        <f>ROWS($F$2:F1989)</f>
        <v>1988</v>
      </c>
      <c r="G1989" s="57" t="str">
        <f>IF(ISNUMBER(SEARCH('Position Build'!$N$6,Table1[[#This Row],[Series]])),Table1[[#This Row],[Helper1]],"")</f>
        <v/>
      </c>
      <c r="H1989" s="57" t="str">
        <f>IFERROR(SMALL($G$2:$G$4870,ROWS($G$2:G1989)),"")</f>
        <v/>
      </c>
    </row>
    <row r="1990" spans="1:8" ht="15.75" thickBot="1" x14ac:dyDescent="0.3">
      <c r="A1990" s="45" t="s">
        <v>274</v>
      </c>
      <c r="B1990" s="46" t="str">
        <f>Table1[[#This Row],[Series]]&amp;Table1[[#This Row],[Competency Name]]</f>
        <v>1306PROJECT MANAGEMENT</v>
      </c>
      <c r="C1990" s="46" t="str">
        <f>IF(RIGHT(Table1[[#This Row],[Occupational Series]],5)="SECCM","SECCM",IF(OR(RIGHT(Table1[[#This Row],[Occupational Series]],1)="A",RIGHT(Table1[[#This Row],[Occupational Series]],1)="B",RIGHT(Table1[[#This Row],[Occupational Series]],1)="C"),"0301",RIGHT(Table1[[#This Row],[Occupational Series]],4)))</f>
        <v>1306</v>
      </c>
      <c r="D1990" s="45" t="s">
        <v>381</v>
      </c>
      <c r="E1990" s="45" t="s">
        <v>382</v>
      </c>
      <c r="F1990" s="57">
        <f>ROWS($F$2:F1990)</f>
        <v>1989</v>
      </c>
      <c r="G1990" s="57" t="str">
        <f>IF(ISNUMBER(SEARCH('Position Build'!$N$6,Table1[[#This Row],[Series]])),Table1[[#This Row],[Helper1]],"")</f>
        <v/>
      </c>
      <c r="H1990" s="57" t="str">
        <f>IFERROR(SMALL($G$2:$G$4870,ROWS($G$2:G1990)),"")</f>
        <v/>
      </c>
    </row>
    <row r="1991" spans="1:8" ht="15.75" customHeight="1" thickBot="1" x14ac:dyDescent="0.3">
      <c r="A1991" s="50" t="s">
        <v>274</v>
      </c>
      <c r="B1991" s="46" t="str">
        <f>Table1[[#This Row],[Series]]&amp;Table1[[#This Row],[Competency Name]]</f>
        <v>1306WRITTEN COMMUNICATION</v>
      </c>
      <c r="C1991" s="46" t="str">
        <f>IF(RIGHT(Table1[[#This Row],[Occupational Series]],5)="SECCM","SECCM",IF(OR(RIGHT(Table1[[#This Row],[Occupational Series]],1)="A",RIGHT(Table1[[#This Row],[Occupational Series]],1)="B",RIGHT(Table1[[#This Row],[Occupational Series]],1)="C"),"0301",RIGHT(Table1[[#This Row],[Occupational Series]],4)))</f>
        <v>1306</v>
      </c>
      <c r="D1991" s="50" t="s">
        <v>507</v>
      </c>
      <c r="E1991" s="51" t="s">
        <v>508</v>
      </c>
      <c r="F1991" s="57">
        <f>ROWS($F$2:F1991)</f>
        <v>1990</v>
      </c>
      <c r="G1991" s="57" t="str">
        <f>IF(ISNUMBER(SEARCH('Position Build'!$N$6,Table1[[#This Row],[Series]])),Table1[[#This Row],[Helper1]],"")</f>
        <v/>
      </c>
      <c r="H1991" s="57" t="str">
        <f>IFERROR(SMALL($G$2:$G$4870,ROWS($G$2:G1991)),"")</f>
        <v/>
      </c>
    </row>
    <row r="1992" spans="1:8" ht="39" thickBot="1" x14ac:dyDescent="0.3">
      <c r="A1992" s="50" t="s">
        <v>274</v>
      </c>
      <c r="B1992" s="46" t="str">
        <f>Table1[[#This Row],[Series]]&amp;Table1[[#This Row],[Competency Name]]</f>
        <v>1306ORAL COMMUNICATION</v>
      </c>
      <c r="C1992" s="46" t="str">
        <f>IF(RIGHT(Table1[[#This Row],[Occupational Series]],5)="SECCM","SECCM",IF(OR(RIGHT(Table1[[#This Row],[Occupational Series]],1)="A",RIGHT(Table1[[#This Row],[Occupational Series]],1)="B",RIGHT(Table1[[#This Row],[Occupational Series]],1)="C"),"0301",RIGHT(Table1[[#This Row],[Occupational Series]],4)))</f>
        <v>1306</v>
      </c>
      <c r="D1992" s="50" t="s">
        <v>537</v>
      </c>
      <c r="E1992" s="51" t="s">
        <v>538</v>
      </c>
      <c r="F1992" s="57">
        <f>ROWS($F$2:F1992)</f>
        <v>1991</v>
      </c>
      <c r="G1992" s="57" t="str">
        <f>IF(ISNUMBER(SEARCH('Position Build'!$N$6,Table1[[#This Row],[Series]])),Table1[[#This Row],[Helper1]],"")</f>
        <v/>
      </c>
      <c r="H1992" s="57" t="str">
        <f>IFERROR(SMALL($G$2:$G$4870,ROWS($G$2:G1992)),"")</f>
        <v/>
      </c>
    </row>
    <row r="1993" spans="1:8" ht="15.75" customHeight="1" thickBot="1" x14ac:dyDescent="0.3">
      <c r="A1993" s="50" t="s">
        <v>274</v>
      </c>
      <c r="B1993" s="46" t="str">
        <f>Table1[[#This Row],[Series]]&amp;Table1[[#This Row],[Competency Name]]</f>
        <v>1306RESOURCE MANAGEMENT</v>
      </c>
      <c r="C1993" s="46" t="str">
        <f>IF(RIGHT(Table1[[#This Row],[Occupational Series]],5)="SECCM","SECCM",IF(OR(RIGHT(Table1[[#This Row],[Occupational Series]],1)="A",RIGHT(Table1[[#This Row],[Occupational Series]],1)="B",RIGHT(Table1[[#This Row],[Occupational Series]],1)="C"),"0301",RIGHT(Table1[[#This Row],[Occupational Series]],4)))</f>
        <v>1306</v>
      </c>
      <c r="D1993" s="50" t="s">
        <v>573</v>
      </c>
      <c r="E1993" s="51" t="s">
        <v>574</v>
      </c>
      <c r="F1993" s="57">
        <f>ROWS($F$2:F1993)</f>
        <v>1992</v>
      </c>
      <c r="G1993" s="57" t="str">
        <f>IF(ISNUMBER(SEARCH('Position Build'!$N$6,Table1[[#This Row],[Series]])),Table1[[#This Row],[Helper1]],"")</f>
        <v/>
      </c>
      <c r="H1993" s="57" t="str">
        <f>IFERROR(SMALL($G$2:$G$4870,ROWS($G$2:G1993)),"")</f>
        <v/>
      </c>
    </row>
    <row r="1994" spans="1:8" ht="64.5" thickBot="1" x14ac:dyDescent="0.3">
      <c r="A1994" s="50" t="s">
        <v>274</v>
      </c>
      <c r="B1994" s="46" t="str">
        <f>Table1[[#This Row],[Series]]&amp;Table1[[#This Row],[Competency Name]]</f>
        <v>1306ACCOUNTABILITY</v>
      </c>
      <c r="C1994" s="46" t="str">
        <f>IF(RIGHT(Table1[[#This Row],[Occupational Series]],5)="SECCM","SECCM",IF(OR(RIGHT(Table1[[#This Row],[Occupational Series]],1)="A",RIGHT(Table1[[#This Row],[Occupational Series]],1)="B",RIGHT(Table1[[#This Row],[Occupational Series]],1)="C"),"0301",RIGHT(Table1[[#This Row],[Occupational Series]],4)))</f>
        <v>1306</v>
      </c>
      <c r="D1994" s="50" t="s">
        <v>579</v>
      </c>
      <c r="E1994" s="51" t="s">
        <v>580</v>
      </c>
      <c r="F1994" s="57">
        <f>ROWS($F$2:F1994)</f>
        <v>1993</v>
      </c>
      <c r="G1994" s="57" t="str">
        <f>IF(ISNUMBER(SEARCH('Position Build'!$N$6,Table1[[#This Row],[Series]])),Table1[[#This Row],[Helper1]],"")</f>
        <v/>
      </c>
      <c r="H1994" s="57" t="str">
        <f>IFERROR(SMALL($G$2:$G$4870,ROWS($G$2:G1994)),"")</f>
        <v/>
      </c>
    </row>
    <row r="1995" spans="1:8" ht="15.75" customHeight="1" thickBot="1" x14ac:dyDescent="0.3">
      <c r="A1995" s="50" t="s">
        <v>274</v>
      </c>
      <c r="B1995" s="46" t="str">
        <f>Table1[[#This Row],[Series]]&amp;Table1[[#This Row],[Competency Name]]</f>
        <v>1306DEVELOPING OTHERS</v>
      </c>
      <c r="C1995" s="46" t="str">
        <f>IF(RIGHT(Table1[[#This Row],[Occupational Series]],5)="SECCM","SECCM",IF(OR(RIGHT(Table1[[#This Row],[Occupational Series]],1)="A",RIGHT(Table1[[#This Row],[Occupational Series]],1)="B",RIGHT(Table1[[#This Row],[Occupational Series]],1)="C"),"0301",RIGHT(Table1[[#This Row],[Occupational Series]],4)))</f>
        <v>1306</v>
      </c>
      <c r="D1995" s="50" t="s">
        <v>585</v>
      </c>
      <c r="E1995" s="51" t="s">
        <v>586</v>
      </c>
      <c r="F1995" s="57">
        <f>ROWS($F$2:F1995)</f>
        <v>1994</v>
      </c>
      <c r="G1995" s="57" t="str">
        <f>IF(ISNUMBER(SEARCH('Position Build'!$N$6,Table1[[#This Row],[Series]])),Table1[[#This Row],[Helper1]],"")</f>
        <v/>
      </c>
      <c r="H1995" s="57" t="str">
        <f>IFERROR(SMALL($G$2:$G$4870,ROWS($G$2:G1995)),"")</f>
        <v/>
      </c>
    </row>
    <row r="1996" spans="1:8" ht="39" thickBot="1" x14ac:dyDescent="0.3">
      <c r="A1996" s="50" t="s">
        <v>274</v>
      </c>
      <c r="B1996" s="46" t="str">
        <f>Table1[[#This Row],[Series]]&amp;Table1[[#This Row],[Competency Name]]</f>
        <v>1306MANAGING HUMAN RESOURCES</v>
      </c>
      <c r="C1996" s="46" t="str">
        <f>IF(RIGHT(Table1[[#This Row],[Occupational Series]],5)="SECCM","SECCM",IF(OR(RIGHT(Table1[[#This Row],[Occupational Series]],1)="A",RIGHT(Table1[[#This Row],[Occupational Series]],1)="B",RIGHT(Table1[[#This Row],[Occupational Series]],1)="C"),"0301",RIGHT(Table1[[#This Row],[Occupational Series]],4)))</f>
        <v>1306</v>
      </c>
      <c r="D1996" s="50" t="s">
        <v>590</v>
      </c>
      <c r="E1996" s="51" t="s">
        <v>591</v>
      </c>
      <c r="F1996" s="57">
        <f>ROWS($F$2:F1996)</f>
        <v>1995</v>
      </c>
      <c r="G1996" s="57" t="str">
        <f>IF(ISNUMBER(SEARCH('Position Build'!$N$6,Table1[[#This Row],[Series]])),Table1[[#This Row],[Helper1]],"")</f>
        <v/>
      </c>
      <c r="H1996" s="57" t="str">
        <f>IFERROR(SMALL($G$2:$G$4870,ROWS($G$2:G1996)),"")</f>
        <v/>
      </c>
    </row>
    <row r="1997" spans="1:8" ht="15.75" customHeight="1" thickBot="1" x14ac:dyDescent="0.3">
      <c r="A1997" s="50" t="s">
        <v>274</v>
      </c>
      <c r="B1997" s="46" t="str">
        <f>Table1[[#This Row],[Series]]&amp;Table1[[#This Row],[Competency Name]]</f>
        <v>1306PROBLEM SOLVING</v>
      </c>
      <c r="C1997" s="46" t="str">
        <f>IF(RIGHT(Table1[[#This Row],[Occupational Series]],5)="SECCM","SECCM",IF(OR(RIGHT(Table1[[#This Row],[Occupational Series]],1)="A",RIGHT(Table1[[#This Row],[Occupational Series]],1)="B",RIGHT(Table1[[#This Row],[Occupational Series]],1)="C"),"0301",RIGHT(Table1[[#This Row],[Occupational Series]],4)))</f>
        <v>1306</v>
      </c>
      <c r="D1997" s="50" t="s">
        <v>596</v>
      </c>
      <c r="E1997" s="51" t="s">
        <v>597</v>
      </c>
      <c r="F1997" s="57">
        <f>ROWS($F$2:F1997)</f>
        <v>1996</v>
      </c>
      <c r="G1997" s="57" t="str">
        <f>IF(ISNUMBER(SEARCH('Position Build'!$N$6,Table1[[#This Row],[Series]])),Table1[[#This Row],[Helper1]],"")</f>
        <v/>
      </c>
      <c r="H1997" s="57" t="str">
        <f>IFERROR(SMALL($G$2:$G$4870,ROWS($G$2:G1997)),"")</f>
        <v/>
      </c>
    </row>
    <row r="1998" spans="1:8" ht="39" thickBot="1" x14ac:dyDescent="0.3">
      <c r="A1998" s="50" t="s">
        <v>274</v>
      </c>
      <c r="B1998" s="46" t="str">
        <f>Table1[[#This Row],[Series]]&amp;Table1[[#This Row],[Competency Name]]</f>
        <v>1306ANALYTICAL TECHNIQUES</v>
      </c>
      <c r="C1998" s="46" t="str">
        <f>IF(RIGHT(Table1[[#This Row],[Occupational Series]],5)="SECCM","SECCM",IF(OR(RIGHT(Table1[[#This Row],[Occupational Series]],1)="A",RIGHT(Table1[[#This Row],[Occupational Series]],1)="B",RIGHT(Table1[[#This Row],[Occupational Series]],1)="C"),"0301",RIGHT(Table1[[#This Row],[Occupational Series]],4)))</f>
        <v>1306</v>
      </c>
      <c r="D1998" s="50" t="s">
        <v>1131</v>
      </c>
      <c r="E1998" s="51" t="s">
        <v>1132</v>
      </c>
      <c r="F1998" s="57">
        <f>ROWS($F$2:F1998)</f>
        <v>1997</v>
      </c>
      <c r="G1998" s="57" t="str">
        <f>IF(ISNUMBER(SEARCH('Position Build'!$N$6,Table1[[#This Row],[Series]])),Table1[[#This Row],[Helper1]],"")</f>
        <v/>
      </c>
      <c r="H1998" s="57" t="str">
        <f>IFERROR(SMALL($G$2:$G$4870,ROWS($G$2:G1998)),"")</f>
        <v/>
      </c>
    </row>
    <row r="1999" spans="1:8" ht="15.75" customHeight="1" thickBot="1" x14ac:dyDescent="0.3">
      <c r="A1999" s="50" t="s">
        <v>274</v>
      </c>
      <c r="B1999" s="46" t="str">
        <f>Table1[[#This Row],[Series]]&amp;Table1[[#This Row],[Competency Name]]</f>
        <v>1306TRAINING PROGRAM ADMINISTRATION</v>
      </c>
      <c r="C1999" s="46" t="str">
        <f>IF(RIGHT(Table1[[#This Row],[Occupational Series]],5)="SECCM","SECCM",IF(OR(RIGHT(Table1[[#This Row],[Occupational Series]],1)="A",RIGHT(Table1[[#This Row],[Occupational Series]],1)="B",RIGHT(Table1[[#This Row],[Occupational Series]],1)="C"),"0301",RIGHT(Table1[[#This Row],[Occupational Series]],4)))</f>
        <v>1306</v>
      </c>
      <c r="D1999" s="50" t="s">
        <v>1222</v>
      </c>
      <c r="E1999" s="51" t="s">
        <v>1223</v>
      </c>
      <c r="F1999" s="57">
        <f>ROWS($F$2:F1999)</f>
        <v>1998</v>
      </c>
      <c r="G1999" s="57" t="str">
        <f>IF(ISNUMBER(SEARCH('Position Build'!$N$6,Table1[[#This Row],[Series]])),Table1[[#This Row],[Helper1]],"")</f>
        <v/>
      </c>
      <c r="H1999" s="57" t="str">
        <f>IFERROR(SMALL($G$2:$G$4870,ROWS($G$2:G1999)),"")</f>
        <v/>
      </c>
    </row>
    <row r="2000" spans="1:8" ht="15.75" thickBot="1" x14ac:dyDescent="0.3">
      <c r="A2000" s="45" t="s">
        <v>274</v>
      </c>
      <c r="B2000" s="46" t="str">
        <f>Table1[[#This Row],[Series]]&amp;Table1[[#This Row],[Competency Name]]</f>
        <v>1306RADIOLOGICAL SAFETY</v>
      </c>
      <c r="C2000" s="46" t="str">
        <f>IF(RIGHT(Table1[[#This Row],[Occupational Series]],5)="SECCM","SECCM",IF(OR(RIGHT(Table1[[#This Row],[Occupational Series]],1)="A",RIGHT(Table1[[#This Row],[Occupational Series]],1)="B",RIGHT(Table1[[#This Row],[Occupational Series]],1)="C"),"0301",RIGHT(Table1[[#This Row],[Occupational Series]],4)))</f>
        <v>1306</v>
      </c>
      <c r="D2000" s="45" t="s">
        <v>1560</v>
      </c>
      <c r="E2000" s="45" t="s">
        <v>1561</v>
      </c>
      <c r="F2000" s="57">
        <f>ROWS($F$2:F2000)</f>
        <v>1999</v>
      </c>
      <c r="G2000" s="57" t="str">
        <f>IF(ISNUMBER(SEARCH('Position Build'!$N$6,Table1[[#This Row],[Series]])),Table1[[#This Row],[Helper1]],"")</f>
        <v/>
      </c>
      <c r="H2000" s="57" t="str">
        <f>IFERROR(SMALL($G$2:$G$4870,ROWS($G$2:G2000)),"")</f>
        <v/>
      </c>
    </row>
    <row r="2001" spans="1:8" ht="15.75" customHeight="1" thickBot="1" x14ac:dyDescent="0.3">
      <c r="A2001" s="50" t="s">
        <v>303</v>
      </c>
      <c r="B2001" s="46" t="str">
        <f>Table1[[#This Row],[Series]]&amp;Table1[[#This Row],[Competency Name]]</f>
        <v>1310INFLUENCING/NEGOTIATING</v>
      </c>
      <c r="C2001" s="46" t="str">
        <f>IF(RIGHT(Table1[[#This Row],[Occupational Series]],5)="SECCM","SECCM",IF(OR(RIGHT(Table1[[#This Row],[Occupational Series]],1)="A",RIGHT(Table1[[#This Row],[Occupational Series]],1)="B",RIGHT(Table1[[#This Row],[Occupational Series]],1)="C"),"0301",RIGHT(Table1[[#This Row],[Occupational Series]],4)))</f>
        <v>1310</v>
      </c>
      <c r="D2001" s="50" t="s">
        <v>267</v>
      </c>
      <c r="E2001" s="51" t="s">
        <v>268</v>
      </c>
      <c r="F2001" s="57">
        <f>ROWS($F$2:F2001)</f>
        <v>2000</v>
      </c>
      <c r="G2001" s="57" t="str">
        <f>IF(ISNUMBER(SEARCH('Position Build'!$N$6,Table1[[#This Row],[Series]])),Table1[[#This Row],[Helper1]],"")</f>
        <v/>
      </c>
      <c r="H2001" s="57" t="str">
        <f>IFERROR(SMALL($G$2:$G$4870,ROWS($G$2:G2001)),"")</f>
        <v/>
      </c>
    </row>
    <row r="2002" spans="1:8" ht="15.75" thickBot="1" x14ac:dyDescent="0.3">
      <c r="A2002" s="45" t="s">
        <v>303</v>
      </c>
      <c r="B2002" s="46" t="str">
        <f>Table1[[#This Row],[Series]]&amp;Table1[[#This Row],[Competency Name]]</f>
        <v>1310PROJECT MANAGEMENT</v>
      </c>
      <c r="C2002" s="46" t="str">
        <f>IF(RIGHT(Table1[[#This Row],[Occupational Series]],5)="SECCM","SECCM",IF(OR(RIGHT(Table1[[#This Row],[Occupational Series]],1)="A",RIGHT(Table1[[#This Row],[Occupational Series]],1)="B",RIGHT(Table1[[#This Row],[Occupational Series]],1)="C"),"0301",RIGHT(Table1[[#This Row],[Occupational Series]],4)))</f>
        <v>1310</v>
      </c>
      <c r="D2002" s="45" t="s">
        <v>381</v>
      </c>
      <c r="E2002" s="45" t="s">
        <v>382</v>
      </c>
      <c r="F2002" s="57">
        <f>ROWS($F$2:F2002)</f>
        <v>2001</v>
      </c>
      <c r="G2002" s="57" t="str">
        <f>IF(ISNUMBER(SEARCH('Position Build'!$N$6,Table1[[#This Row],[Series]])),Table1[[#This Row],[Helper1]],"")</f>
        <v/>
      </c>
      <c r="H2002" s="57" t="str">
        <f>IFERROR(SMALL($G$2:$G$4870,ROWS($G$2:G2002)),"")</f>
        <v/>
      </c>
    </row>
    <row r="2003" spans="1:8" ht="15.75" customHeight="1" thickBot="1" x14ac:dyDescent="0.3">
      <c r="A2003" s="45" t="s">
        <v>303</v>
      </c>
      <c r="B2003" s="46" t="str">
        <f>Table1[[#This Row],[Series]]&amp;Table1[[#This Row],[Competency Name]]</f>
        <v>1310CUSTOMER SERVICE</v>
      </c>
      <c r="C2003" s="46" t="str">
        <f>IF(RIGHT(Table1[[#This Row],[Occupational Series]],5)="SECCM","SECCM",IF(OR(RIGHT(Table1[[#This Row],[Occupational Series]],1)="A",RIGHT(Table1[[#This Row],[Occupational Series]],1)="B",RIGHT(Table1[[#This Row],[Occupational Series]],1)="C"),"0301",RIGHT(Table1[[#This Row],[Occupational Series]],4)))</f>
        <v>1310</v>
      </c>
      <c r="D2003" s="45" t="s">
        <v>418</v>
      </c>
      <c r="E2003" s="45" t="s">
        <v>419</v>
      </c>
      <c r="F2003" s="57">
        <f>ROWS($F$2:F2003)</f>
        <v>2002</v>
      </c>
      <c r="G2003" s="57" t="str">
        <f>IF(ISNUMBER(SEARCH('Position Build'!$N$6,Table1[[#This Row],[Series]])),Table1[[#This Row],[Helper1]],"")</f>
        <v/>
      </c>
      <c r="H2003" s="57" t="str">
        <f>IFERROR(SMALL($G$2:$G$4870,ROWS($G$2:G2003)),"")</f>
        <v/>
      </c>
    </row>
    <row r="2004" spans="1:8" ht="51.75" thickBot="1" x14ac:dyDescent="0.3">
      <c r="A2004" s="50" t="s">
        <v>303</v>
      </c>
      <c r="B2004" s="46" t="str">
        <f>Table1[[#This Row],[Series]]&amp;Table1[[#This Row],[Competency Name]]</f>
        <v>1310FINANCIAL MANAGEMENT</v>
      </c>
      <c r="C2004" s="46" t="str">
        <f>IF(RIGHT(Table1[[#This Row],[Occupational Series]],5)="SECCM","SECCM",IF(OR(RIGHT(Table1[[#This Row],[Occupational Series]],1)="A",RIGHT(Table1[[#This Row],[Occupational Series]],1)="B",RIGHT(Table1[[#This Row],[Occupational Series]],1)="C"),"0301",RIGHT(Table1[[#This Row],[Occupational Series]],4)))</f>
        <v>1310</v>
      </c>
      <c r="D2004" s="50" t="s">
        <v>438</v>
      </c>
      <c r="E2004" s="51" t="s">
        <v>439</v>
      </c>
      <c r="F2004" s="57">
        <f>ROWS($F$2:F2004)</f>
        <v>2003</v>
      </c>
      <c r="G2004" s="57" t="str">
        <f>IF(ISNUMBER(SEARCH('Position Build'!$N$6,Table1[[#This Row],[Series]])),Table1[[#This Row],[Helper1]],"")</f>
        <v/>
      </c>
      <c r="H2004" s="57" t="str">
        <f>IFERROR(SMALL($G$2:$G$4870,ROWS($G$2:G2004)),"")</f>
        <v/>
      </c>
    </row>
    <row r="2005" spans="1:8" ht="15.75" customHeight="1" thickBot="1" x14ac:dyDescent="0.3">
      <c r="A2005" s="50" t="s">
        <v>303</v>
      </c>
      <c r="B2005" s="46" t="str">
        <f>Table1[[#This Row],[Series]]&amp;Table1[[#This Row],[Competency Name]]</f>
        <v>1310COMPUTER LITERACY</v>
      </c>
      <c r="C2005" s="46" t="str">
        <f>IF(RIGHT(Table1[[#This Row],[Occupational Series]],5)="SECCM","SECCM",IF(OR(RIGHT(Table1[[#This Row],[Occupational Series]],1)="A",RIGHT(Table1[[#This Row],[Occupational Series]],1)="B",RIGHT(Table1[[#This Row],[Occupational Series]],1)="C"),"0301",RIGHT(Table1[[#This Row],[Occupational Series]],4)))</f>
        <v>1310</v>
      </c>
      <c r="D2005" s="50" t="s">
        <v>456</v>
      </c>
      <c r="E2005" s="51" t="s">
        <v>457</v>
      </c>
      <c r="F2005" s="57">
        <f>ROWS($F$2:F2005)</f>
        <v>2004</v>
      </c>
      <c r="G2005" s="57" t="str">
        <f>IF(ISNUMBER(SEARCH('Position Build'!$N$6,Table1[[#This Row],[Series]])),Table1[[#This Row],[Helper1]],"")</f>
        <v/>
      </c>
      <c r="H2005" s="57" t="str">
        <f>IFERROR(SMALL($G$2:$G$4870,ROWS($G$2:G2005)),"")</f>
        <v/>
      </c>
    </row>
    <row r="2006" spans="1:8" ht="15.75" thickBot="1" x14ac:dyDescent="0.3">
      <c r="A2006" s="45" t="s">
        <v>303</v>
      </c>
      <c r="B2006" s="46" t="str">
        <f>Table1[[#This Row],[Series]]&amp;Table1[[#This Row],[Competency Name]]</f>
        <v>1310PARTNERING</v>
      </c>
      <c r="C2006" s="46" t="str">
        <f>IF(RIGHT(Table1[[#This Row],[Occupational Series]],5)="SECCM","SECCM",IF(OR(RIGHT(Table1[[#This Row],[Occupational Series]],1)="A",RIGHT(Table1[[#This Row],[Occupational Series]],1)="B",RIGHT(Table1[[#This Row],[Occupational Series]],1)="C"),"0301",RIGHT(Table1[[#This Row],[Occupational Series]],4)))</f>
        <v>1310</v>
      </c>
      <c r="D2006" s="45" t="s">
        <v>491</v>
      </c>
      <c r="E2006" s="45" t="s">
        <v>492</v>
      </c>
      <c r="F2006" s="57">
        <f>ROWS($F$2:F2006)</f>
        <v>2005</v>
      </c>
      <c r="G2006" s="57" t="str">
        <f>IF(ISNUMBER(SEARCH('Position Build'!$N$6,Table1[[#This Row],[Series]])),Table1[[#This Row],[Helper1]],"")</f>
        <v/>
      </c>
      <c r="H2006" s="57" t="str">
        <f>IFERROR(SMALL($G$2:$G$4870,ROWS($G$2:G2006)),"")</f>
        <v/>
      </c>
    </row>
    <row r="2007" spans="1:8" ht="15.75" customHeight="1" thickBot="1" x14ac:dyDescent="0.3">
      <c r="A2007" s="50" t="s">
        <v>303</v>
      </c>
      <c r="B2007" s="46" t="str">
        <f>Table1[[#This Row],[Series]]&amp;Table1[[#This Row],[Competency Name]]</f>
        <v>1310WRITTEN COMMUNICATION</v>
      </c>
      <c r="C2007" s="46" t="str">
        <f>IF(RIGHT(Table1[[#This Row],[Occupational Series]],5)="SECCM","SECCM",IF(OR(RIGHT(Table1[[#This Row],[Occupational Series]],1)="A",RIGHT(Table1[[#This Row],[Occupational Series]],1)="B",RIGHT(Table1[[#This Row],[Occupational Series]],1)="C"),"0301",RIGHT(Table1[[#This Row],[Occupational Series]],4)))</f>
        <v>1310</v>
      </c>
      <c r="D2007" s="50" t="s">
        <v>507</v>
      </c>
      <c r="E2007" s="51" t="s">
        <v>508</v>
      </c>
      <c r="F2007" s="57">
        <f>ROWS($F$2:F2007)</f>
        <v>2006</v>
      </c>
      <c r="G2007" s="57" t="str">
        <f>IF(ISNUMBER(SEARCH('Position Build'!$N$6,Table1[[#This Row],[Series]])),Table1[[#This Row],[Helper1]],"")</f>
        <v/>
      </c>
      <c r="H2007" s="57" t="str">
        <f>IFERROR(SMALL($G$2:$G$4870,ROWS($G$2:G2007)),"")</f>
        <v/>
      </c>
    </row>
    <row r="2008" spans="1:8" ht="39" thickBot="1" x14ac:dyDescent="0.3">
      <c r="A2008" s="50" t="s">
        <v>303</v>
      </c>
      <c r="B2008" s="46" t="str">
        <f>Table1[[#This Row],[Series]]&amp;Table1[[#This Row],[Competency Name]]</f>
        <v>1310ORAL COMMUNICATION</v>
      </c>
      <c r="C2008" s="46" t="str">
        <f>IF(RIGHT(Table1[[#This Row],[Occupational Series]],5)="SECCM","SECCM",IF(OR(RIGHT(Table1[[#This Row],[Occupational Series]],1)="A",RIGHT(Table1[[#This Row],[Occupational Series]],1)="B",RIGHT(Table1[[#This Row],[Occupational Series]],1)="C"),"0301",RIGHT(Table1[[#This Row],[Occupational Series]],4)))</f>
        <v>1310</v>
      </c>
      <c r="D2008" s="50" t="s">
        <v>537</v>
      </c>
      <c r="E2008" s="51" t="s">
        <v>538</v>
      </c>
      <c r="F2008" s="57">
        <f>ROWS($F$2:F2008)</f>
        <v>2007</v>
      </c>
      <c r="G2008" s="57" t="str">
        <f>IF(ISNUMBER(SEARCH('Position Build'!$N$6,Table1[[#This Row],[Series]])),Table1[[#This Row],[Helper1]],"")</f>
        <v/>
      </c>
      <c r="H2008" s="57" t="str">
        <f>IFERROR(SMALL($G$2:$G$4870,ROWS($G$2:G2008)),"")</f>
        <v/>
      </c>
    </row>
    <row r="2009" spans="1:8" ht="15.75" customHeight="1" thickBot="1" x14ac:dyDescent="0.3">
      <c r="A2009" s="50" t="s">
        <v>303</v>
      </c>
      <c r="B2009" s="46" t="str">
        <f>Table1[[#This Row],[Series]]&amp;Table1[[#This Row],[Competency Name]]</f>
        <v>1310RESOURCE MANAGEMENT</v>
      </c>
      <c r="C2009" s="46" t="str">
        <f>IF(RIGHT(Table1[[#This Row],[Occupational Series]],5)="SECCM","SECCM",IF(OR(RIGHT(Table1[[#This Row],[Occupational Series]],1)="A",RIGHT(Table1[[#This Row],[Occupational Series]],1)="B",RIGHT(Table1[[#This Row],[Occupational Series]],1)="C"),"0301",RIGHT(Table1[[#This Row],[Occupational Series]],4)))</f>
        <v>1310</v>
      </c>
      <c r="D2009" s="50" t="s">
        <v>573</v>
      </c>
      <c r="E2009" s="51" t="s">
        <v>574</v>
      </c>
      <c r="F2009" s="57">
        <f>ROWS($F$2:F2009)</f>
        <v>2008</v>
      </c>
      <c r="G2009" s="57" t="str">
        <f>IF(ISNUMBER(SEARCH('Position Build'!$N$6,Table1[[#This Row],[Series]])),Table1[[#This Row],[Helper1]],"")</f>
        <v/>
      </c>
      <c r="H2009" s="57" t="str">
        <f>IFERROR(SMALL($G$2:$G$4870,ROWS($G$2:G2009)),"")</f>
        <v/>
      </c>
    </row>
    <row r="2010" spans="1:8" ht="64.5" thickBot="1" x14ac:dyDescent="0.3">
      <c r="A2010" s="50" t="s">
        <v>303</v>
      </c>
      <c r="B2010" s="46" t="str">
        <f>Table1[[#This Row],[Series]]&amp;Table1[[#This Row],[Competency Name]]</f>
        <v>1310ACCOUNTABILITY</v>
      </c>
      <c r="C2010" s="46" t="str">
        <f>IF(RIGHT(Table1[[#This Row],[Occupational Series]],5)="SECCM","SECCM",IF(OR(RIGHT(Table1[[#This Row],[Occupational Series]],1)="A",RIGHT(Table1[[#This Row],[Occupational Series]],1)="B",RIGHT(Table1[[#This Row],[Occupational Series]],1)="C"),"0301",RIGHT(Table1[[#This Row],[Occupational Series]],4)))</f>
        <v>1310</v>
      </c>
      <c r="D2010" s="50" t="s">
        <v>579</v>
      </c>
      <c r="E2010" s="51" t="s">
        <v>580</v>
      </c>
      <c r="F2010" s="57">
        <f>ROWS($F$2:F2010)</f>
        <v>2009</v>
      </c>
      <c r="G2010" s="57" t="str">
        <f>IF(ISNUMBER(SEARCH('Position Build'!$N$6,Table1[[#This Row],[Series]])),Table1[[#This Row],[Helper1]],"")</f>
        <v/>
      </c>
      <c r="H2010" s="57" t="str">
        <f>IFERROR(SMALL($G$2:$G$4870,ROWS($G$2:G2010)),"")</f>
        <v/>
      </c>
    </row>
    <row r="2011" spans="1:8" ht="15.75" customHeight="1" thickBot="1" x14ac:dyDescent="0.3">
      <c r="A2011" s="50" t="s">
        <v>303</v>
      </c>
      <c r="B2011" s="46" t="str">
        <f>Table1[[#This Row],[Series]]&amp;Table1[[#This Row],[Competency Name]]</f>
        <v>1310DEVELOPING OTHERS</v>
      </c>
      <c r="C2011" s="46" t="str">
        <f>IF(RIGHT(Table1[[#This Row],[Occupational Series]],5)="SECCM","SECCM",IF(OR(RIGHT(Table1[[#This Row],[Occupational Series]],1)="A",RIGHT(Table1[[#This Row],[Occupational Series]],1)="B",RIGHT(Table1[[#This Row],[Occupational Series]],1)="C"),"0301",RIGHT(Table1[[#This Row],[Occupational Series]],4)))</f>
        <v>1310</v>
      </c>
      <c r="D2011" s="50" t="s">
        <v>585</v>
      </c>
      <c r="E2011" s="51" t="s">
        <v>586</v>
      </c>
      <c r="F2011" s="57">
        <f>ROWS($F$2:F2011)</f>
        <v>2010</v>
      </c>
      <c r="G2011" s="57" t="str">
        <f>IF(ISNUMBER(SEARCH('Position Build'!$N$6,Table1[[#This Row],[Series]])),Table1[[#This Row],[Helper1]],"")</f>
        <v/>
      </c>
      <c r="H2011" s="57" t="str">
        <f>IFERROR(SMALL($G$2:$G$4870,ROWS($G$2:G2011)),"")</f>
        <v/>
      </c>
    </row>
    <row r="2012" spans="1:8" ht="39" thickBot="1" x14ac:dyDescent="0.3">
      <c r="A2012" s="52" t="s">
        <v>303</v>
      </c>
      <c r="B2012" s="46" t="str">
        <f>Table1[[#This Row],[Series]]&amp;Table1[[#This Row],[Competency Name]]</f>
        <v>1310MANAGING HUMAN RESOURCES</v>
      </c>
      <c r="C2012" s="46" t="str">
        <f>IF(RIGHT(Table1[[#This Row],[Occupational Series]],5)="SECCM","SECCM",IF(OR(RIGHT(Table1[[#This Row],[Occupational Series]],1)="A",RIGHT(Table1[[#This Row],[Occupational Series]],1)="B",RIGHT(Table1[[#This Row],[Occupational Series]],1)="C"),"0301",RIGHT(Table1[[#This Row],[Occupational Series]],4)))</f>
        <v>1310</v>
      </c>
      <c r="D2012" s="52" t="s">
        <v>590</v>
      </c>
      <c r="E2012" s="54" t="s">
        <v>591</v>
      </c>
      <c r="F2012" s="57">
        <f>ROWS($F$2:F2012)</f>
        <v>2011</v>
      </c>
      <c r="G2012" s="57" t="str">
        <f>IF(ISNUMBER(SEARCH('Position Build'!$N$6,Table1[[#This Row],[Series]])),Table1[[#This Row],[Helper1]],"")</f>
        <v/>
      </c>
      <c r="H2012" s="57" t="str">
        <f>IFERROR(SMALL($G$2:$G$4870,ROWS($G$2:G2012)),"")</f>
        <v/>
      </c>
    </row>
    <row r="2013" spans="1:8" ht="51.75" thickBot="1" x14ac:dyDescent="0.3">
      <c r="A2013" s="50" t="s">
        <v>303</v>
      </c>
      <c r="B2013" s="46" t="str">
        <f>Table1[[#This Row],[Series]]&amp;Table1[[#This Row],[Competency Name]]</f>
        <v>1310PROBLEM SOLVING</v>
      </c>
      <c r="C2013" s="46" t="str">
        <f>IF(RIGHT(Table1[[#This Row],[Occupational Series]],5)="SECCM","SECCM",IF(OR(RIGHT(Table1[[#This Row],[Occupational Series]],1)="A",RIGHT(Table1[[#This Row],[Occupational Series]],1)="B",RIGHT(Table1[[#This Row],[Occupational Series]],1)="C"),"0301",RIGHT(Table1[[#This Row],[Occupational Series]],4)))</f>
        <v>1310</v>
      </c>
      <c r="D2013" s="50" t="s">
        <v>596</v>
      </c>
      <c r="E2013" s="51" t="s">
        <v>597</v>
      </c>
      <c r="F2013" s="57">
        <f>ROWS($F$2:F2013)</f>
        <v>2012</v>
      </c>
      <c r="G2013" s="57" t="str">
        <f>IF(ISNUMBER(SEARCH('Position Build'!$N$6,Table1[[#This Row],[Series]])),Table1[[#This Row],[Helper1]],"")</f>
        <v/>
      </c>
      <c r="H2013" s="57" t="str">
        <f>IFERROR(SMALL($G$2:$G$4870,ROWS($G$2:G2013)),"")</f>
        <v/>
      </c>
    </row>
    <row r="2014" spans="1:8" ht="15.75" customHeight="1" thickBot="1" x14ac:dyDescent="0.3">
      <c r="A2014" s="45" t="s">
        <v>303</v>
      </c>
      <c r="B2014" s="46" t="str">
        <f>Table1[[#This Row],[Series]]&amp;Table1[[#This Row],[Competency Name]]</f>
        <v>1310RISK MANAGEMENT</v>
      </c>
      <c r="C2014" s="46" t="str">
        <f>IF(RIGHT(Table1[[#This Row],[Occupational Series]],5)="SECCM","SECCM",IF(OR(RIGHT(Table1[[#This Row],[Occupational Series]],1)="A",RIGHT(Table1[[#This Row],[Occupational Series]],1)="B",RIGHT(Table1[[#This Row],[Occupational Series]],1)="C"),"0301",RIGHT(Table1[[#This Row],[Occupational Series]],4)))</f>
        <v>1310</v>
      </c>
      <c r="D2014" s="45" t="s">
        <v>638</v>
      </c>
      <c r="E2014" s="45" t="s">
        <v>639</v>
      </c>
      <c r="F2014" s="57">
        <f>ROWS($F$2:F2014)</f>
        <v>2013</v>
      </c>
      <c r="G2014" s="57" t="str">
        <f>IF(ISNUMBER(SEARCH('Position Build'!$N$6,Table1[[#This Row],[Series]])),Table1[[#This Row],[Helper1]],"")</f>
        <v/>
      </c>
      <c r="H2014" s="57" t="str">
        <f>IFERROR(SMALL($G$2:$G$4870,ROWS($G$2:G2014)),"")</f>
        <v/>
      </c>
    </row>
    <row r="2015" spans="1:8" ht="39" thickBot="1" x14ac:dyDescent="0.3">
      <c r="A2015" s="52" t="s">
        <v>303</v>
      </c>
      <c r="B2015" s="46" t="str">
        <f>Table1[[#This Row],[Series]]&amp;Table1[[#This Row],[Competency Name]]</f>
        <v>1310MODELING AND SIMULATION</v>
      </c>
      <c r="C2015" s="46" t="str">
        <f>IF(RIGHT(Table1[[#This Row],[Occupational Series]],5)="SECCM","SECCM",IF(OR(RIGHT(Table1[[#This Row],[Occupational Series]],1)="A",RIGHT(Table1[[#This Row],[Occupational Series]],1)="B",RIGHT(Table1[[#This Row],[Occupational Series]],1)="C"),"0301",RIGHT(Table1[[#This Row],[Occupational Series]],4)))</f>
        <v>1310</v>
      </c>
      <c r="D2015" s="52" t="s">
        <v>783</v>
      </c>
      <c r="E2015" s="54" t="s">
        <v>784</v>
      </c>
      <c r="F2015" s="57">
        <f>ROWS($F$2:F2015)</f>
        <v>2014</v>
      </c>
      <c r="G2015" s="57" t="str">
        <f>IF(ISNUMBER(SEARCH('Position Build'!$N$6,Table1[[#This Row],[Series]])),Table1[[#This Row],[Helper1]],"")</f>
        <v/>
      </c>
      <c r="H2015" s="57" t="str">
        <f>IFERROR(SMALL($G$2:$G$4870,ROWS($G$2:G2015)),"")</f>
        <v/>
      </c>
    </row>
    <row r="2016" spans="1:8" ht="51.75" thickBot="1" x14ac:dyDescent="0.3">
      <c r="A2016" s="50" t="s">
        <v>303</v>
      </c>
      <c r="B2016" s="46" t="str">
        <f>Table1[[#This Row],[Series]]&amp;Table1[[#This Row],[Competency Name]]</f>
        <v>1310STRATEGIC THINKING</v>
      </c>
      <c r="C2016" s="46" t="str">
        <f>IF(RIGHT(Table1[[#This Row],[Occupational Series]],5)="SECCM","SECCM",IF(OR(RIGHT(Table1[[#This Row],[Occupational Series]],1)="A",RIGHT(Table1[[#This Row],[Occupational Series]],1)="B",RIGHT(Table1[[#This Row],[Occupational Series]],1)="C"),"0301",RIGHT(Table1[[#This Row],[Occupational Series]],4)))</f>
        <v>1310</v>
      </c>
      <c r="D2016" s="50" t="s">
        <v>826</v>
      </c>
      <c r="E2016" s="51" t="s">
        <v>827</v>
      </c>
      <c r="F2016" s="57">
        <f>ROWS($F$2:F2016)</f>
        <v>2015</v>
      </c>
      <c r="G2016" s="57" t="str">
        <f>IF(ISNUMBER(SEARCH('Position Build'!$N$6,Table1[[#This Row],[Series]])),Table1[[#This Row],[Helper1]],"")</f>
        <v/>
      </c>
      <c r="H2016" s="57" t="str">
        <f>IFERROR(SMALL($G$2:$G$4870,ROWS($G$2:G2016)),"")</f>
        <v/>
      </c>
    </row>
    <row r="2017" spans="1:8" ht="15.75" customHeight="1" thickBot="1" x14ac:dyDescent="0.3">
      <c r="A2017" s="50" t="s">
        <v>303</v>
      </c>
      <c r="B2017" s="46" t="str">
        <f>Table1[[#This Row],[Series]]&amp;Table1[[#This Row],[Competency Name]]</f>
        <v>1310SOFTWARE ENGINEERING</v>
      </c>
      <c r="C2017" s="46" t="str">
        <f>IF(RIGHT(Table1[[#This Row],[Occupational Series]],5)="SECCM","SECCM",IF(OR(RIGHT(Table1[[#This Row],[Occupational Series]],1)="A",RIGHT(Table1[[#This Row],[Occupational Series]],1)="B",RIGHT(Table1[[#This Row],[Occupational Series]],1)="C"),"0301",RIGHT(Table1[[#This Row],[Occupational Series]],4)))</f>
        <v>1310</v>
      </c>
      <c r="D2017" s="50" t="s">
        <v>842</v>
      </c>
      <c r="E2017" s="51" t="s">
        <v>843</v>
      </c>
      <c r="F2017" s="57">
        <f>ROWS($F$2:F2017)</f>
        <v>2016</v>
      </c>
      <c r="G2017" s="57" t="str">
        <f>IF(ISNUMBER(SEARCH('Position Build'!$N$6,Table1[[#This Row],[Series]])),Table1[[#This Row],[Helper1]],"")</f>
        <v/>
      </c>
      <c r="H2017" s="57" t="str">
        <f>IFERROR(SMALL($G$2:$G$4870,ROWS($G$2:G2017)),"")</f>
        <v/>
      </c>
    </row>
    <row r="2018" spans="1:8" ht="26.25" thickBot="1" x14ac:dyDescent="0.3">
      <c r="A2018" s="52" t="s">
        <v>303</v>
      </c>
      <c r="B2018" s="46" t="str">
        <f>Table1[[#This Row],[Series]]&amp;Table1[[#This Row],[Competency Name]]</f>
        <v>1310SYSTEMS TESTING AND EVALUATION</v>
      </c>
      <c r="C2018" s="46" t="str">
        <f>IF(RIGHT(Table1[[#This Row],[Occupational Series]],5)="SECCM","SECCM",IF(OR(RIGHT(Table1[[#This Row],[Occupational Series]],1)="A",RIGHT(Table1[[#This Row],[Occupational Series]],1)="B",RIGHT(Table1[[#This Row],[Occupational Series]],1)="C"),"0301",RIGHT(Table1[[#This Row],[Occupational Series]],4)))</f>
        <v>1310</v>
      </c>
      <c r="D2018" s="52" t="s">
        <v>850</v>
      </c>
      <c r="E2018" s="54" t="s">
        <v>851</v>
      </c>
      <c r="F2018" s="57">
        <f>ROWS($F$2:F2018)</f>
        <v>2017</v>
      </c>
      <c r="G2018" s="57" t="str">
        <f>IF(ISNUMBER(SEARCH('Position Build'!$N$6,Table1[[#This Row],[Series]])),Table1[[#This Row],[Helper1]],"")</f>
        <v/>
      </c>
      <c r="H2018" s="57" t="str">
        <f>IFERROR(SMALL($G$2:$G$4870,ROWS($G$2:G2018)),"")</f>
        <v/>
      </c>
    </row>
    <row r="2019" spans="1:8" ht="15.75" thickBot="1" x14ac:dyDescent="0.3">
      <c r="A2019" s="45" t="s">
        <v>303</v>
      </c>
      <c r="B2019" s="46" t="str">
        <f>Table1[[#This Row],[Series]]&amp;Table1[[#This Row],[Competency Name]]</f>
        <v>1310RULEMAKING AND REGULATION</v>
      </c>
      <c r="C2019" s="46" t="str">
        <f>IF(RIGHT(Table1[[#This Row],[Occupational Series]],5)="SECCM","SECCM",IF(OR(RIGHT(Table1[[#This Row],[Occupational Series]],1)="A",RIGHT(Table1[[#This Row],[Occupational Series]],1)="B",RIGHT(Table1[[#This Row],[Occupational Series]],1)="C"),"0301",RIGHT(Table1[[#This Row],[Occupational Series]],4)))</f>
        <v>1310</v>
      </c>
      <c r="D2019" s="45" t="s">
        <v>958</v>
      </c>
      <c r="E2019" s="45" t="s">
        <v>959</v>
      </c>
      <c r="F2019" s="57">
        <f>ROWS($F$2:F2019)</f>
        <v>2018</v>
      </c>
      <c r="G2019" s="57" t="str">
        <f>IF(ISNUMBER(SEARCH('Position Build'!$N$6,Table1[[#This Row],[Series]])),Table1[[#This Row],[Helper1]],"")</f>
        <v/>
      </c>
      <c r="H2019" s="57" t="str">
        <f>IFERROR(SMALL($G$2:$G$4870,ROWS($G$2:G2019)),"")</f>
        <v/>
      </c>
    </row>
    <row r="2020" spans="1:8" ht="15.75" customHeight="1" thickBot="1" x14ac:dyDescent="0.3">
      <c r="A2020" s="50" t="s">
        <v>303</v>
      </c>
      <c r="B2020" s="46" t="str">
        <f>Table1[[#This Row],[Series]]&amp;Table1[[#This Row],[Competency Name]]</f>
        <v>1310DECISIVENESS</v>
      </c>
      <c r="C2020" s="46" t="str">
        <f>IF(RIGHT(Table1[[#This Row],[Occupational Series]],5)="SECCM","SECCM",IF(OR(RIGHT(Table1[[#This Row],[Occupational Series]],1)="A",RIGHT(Table1[[#This Row],[Occupational Series]],1)="B",RIGHT(Table1[[#This Row],[Occupational Series]],1)="C"),"0301",RIGHT(Table1[[#This Row],[Occupational Series]],4)))</f>
        <v>1310</v>
      </c>
      <c r="D2020" s="50" t="s">
        <v>1009</v>
      </c>
      <c r="E2020" s="51" t="s">
        <v>1010</v>
      </c>
      <c r="F2020" s="57">
        <f>ROWS($F$2:F2020)</f>
        <v>2019</v>
      </c>
      <c r="G2020" s="57" t="str">
        <f>IF(ISNUMBER(SEARCH('Position Build'!$N$6,Table1[[#This Row],[Series]])),Table1[[#This Row],[Helper1]],"")</f>
        <v/>
      </c>
      <c r="H2020" s="57" t="str">
        <f>IFERROR(SMALL($G$2:$G$4870,ROWS($G$2:G2020)),"")</f>
        <v/>
      </c>
    </row>
    <row r="2021" spans="1:8" ht="15.75" thickBot="1" x14ac:dyDescent="0.3">
      <c r="A2021" s="53" t="s">
        <v>303</v>
      </c>
      <c r="B2021" s="46" t="str">
        <f>Table1[[#This Row],[Series]]&amp;Table1[[#This Row],[Competency Name]]</f>
        <v>1310READING AND INTERPRETING REGULATIONS</v>
      </c>
      <c r="C2021" s="46" t="str">
        <f>IF(RIGHT(Table1[[#This Row],[Occupational Series]],5)="SECCM","SECCM",IF(OR(RIGHT(Table1[[#This Row],[Occupational Series]],1)="A",RIGHT(Table1[[#This Row],[Occupational Series]],1)="B",RIGHT(Table1[[#This Row],[Occupational Series]],1)="C"),"0301",RIGHT(Table1[[#This Row],[Occupational Series]],4)))</f>
        <v>1310</v>
      </c>
      <c r="D2021" s="53" t="s">
        <v>1015</v>
      </c>
      <c r="E2021" s="53" t="s">
        <v>1016</v>
      </c>
      <c r="F2021" s="57">
        <f>ROWS($F$2:F2021)</f>
        <v>2020</v>
      </c>
      <c r="G2021" s="57" t="str">
        <f>IF(ISNUMBER(SEARCH('Position Build'!$N$6,Table1[[#This Row],[Series]])),Table1[[#This Row],[Helper1]],"")</f>
        <v/>
      </c>
      <c r="H2021" s="57" t="str">
        <f>IFERROR(SMALL($G$2:$G$4870,ROWS($G$2:G2021)),"")</f>
        <v/>
      </c>
    </row>
    <row r="2022" spans="1:8" ht="26.25" thickBot="1" x14ac:dyDescent="0.3">
      <c r="A2022" s="50" t="s">
        <v>303</v>
      </c>
      <c r="B2022" s="46" t="str">
        <f>Table1[[#This Row],[Series]]&amp;Table1[[#This Row],[Competency Name]]</f>
        <v>1310RESEARCH AND DEVELOPMENT</v>
      </c>
      <c r="C2022" s="46" t="str">
        <f>IF(RIGHT(Table1[[#This Row],[Occupational Series]],5)="SECCM","SECCM",IF(OR(RIGHT(Table1[[#This Row],[Occupational Series]],1)="A",RIGHT(Table1[[#This Row],[Occupational Series]],1)="B",RIGHT(Table1[[#This Row],[Occupational Series]],1)="C"),"0301",RIGHT(Table1[[#This Row],[Occupational Series]],4)))</f>
        <v>1310</v>
      </c>
      <c r="D2022" s="50" t="s">
        <v>1029</v>
      </c>
      <c r="E2022" s="51" t="s">
        <v>1030</v>
      </c>
      <c r="F2022" s="57">
        <f>ROWS($F$2:F2022)</f>
        <v>2021</v>
      </c>
      <c r="G2022" s="57" t="str">
        <f>IF(ISNUMBER(SEARCH('Position Build'!$N$6,Table1[[#This Row],[Series]])),Table1[[#This Row],[Helper1]],"")</f>
        <v/>
      </c>
      <c r="H2022" s="57" t="str">
        <f>IFERROR(SMALL($G$2:$G$4870,ROWS($G$2:G2022)),"")</f>
        <v/>
      </c>
    </row>
    <row r="2023" spans="1:8" ht="15.75" customHeight="1" thickBot="1" x14ac:dyDescent="0.3">
      <c r="A2023" s="50" t="s">
        <v>303</v>
      </c>
      <c r="B2023" s="46" t="str">
        <f>Table1[[#This Row],[Series]]&amp;Table1[[#This Row],[Competency Name]]</f>
        <v>1310ANALYTICAL TECHNIQUES</v>
      </c>
      <c r="C2023" s="46" t="str">
        <f>IF(RIGHT(Table1[[#This Row],[Occupational Series]],5)="SECCM","SECCM",IF(OR(RIGHT(Table1[[#This Row],[Occupational Series]],1)="A",RIGHT(Table1[[#This Row],[Occupational Series]],1)="B",RIGHT(Table1[[#This Row],[Occupational Series]],1)="C"),"0301",RIGHT(Table1[[#This Row],[Occupational Series]],4)))</f>
        <v>1310</v>
      </c>
      <c r="D2023" s="50" t="s">
        <v>1131</v>
      </c>
      <c r="E2023" s="51" t="s">
        <v>1132</v>
      </c>
      <c r="F2023" s="57">
        <f>ROWS($F$2:F2023)</f>
        <v>2022</v>
      </c>
      <c r="G2023" s="57" t="str">
        <f>IF(ISNUMBER(SEARCH('Position Build'!$N$6,Table1[[#This Row],[Series]])),Table1[[#This Row],[Helper1]],"")</f>
        <v/>
      </c>
      <c r="H2023" s="57" t="str">
        <f>IFERROR(SMALL($G$2:$G$4870,ROWS($G$2:G2023)),"")</f>
        <v/>
      </c>
    </row>
    <row r="2024" spans="1:8" ht="51.75" thickBot="1" x14ac:dyDescent="0.3">
      <c r="A2024" s="52" t="s">
        <v>303</v>
      </c>
      <c r="B2024" s="46" t="str">
        <f>Table1[[#This Row],[Series]]&amp;Table1[[#This Row],[Competency Name]]</f>
        <v>1310PROCESS IMPROVEMENT</v>
      </c>
      <c r="C2024" s="46" t="str">
        <f>IF(RIGHT(Table1[[#This Row],[Occupational Series]],5)="SECCM","SECCM",IF(OR(RIGHT(Table1[[#This Row],[Occupational Series]],1)="A",RIGHT(Table1[[#This Row],[Occupational Series]],1)="B",RIGHT(Table1[[#This Row],[Occupational Series]],1)="C"),"0301",RIGHT(Table1[[#This Row],[Occupational Series]],4)))</f>
        <v>1310</v>
      </c>
      <c r="D2024" s="52" t="s">
        <v>1199</v>
      </c>
      <c r="E2024" s="54" t="s">
        <v>1200</v>
      </c>
      <c r="F2024" s="57">
        <f>ROWS($F$2:F2024)</f>
        <v>2023</v>
      </c>
      <c r="G2024" s="57" t="str">
        <f>IF(ISNUMBER(SEARCH('Position Build'!$N$6,Table1[[#This Row],[Series]])),Table1[[#This Row],[Helper1]],"")</f>
        <v/>
      </c>
      <c r="H2024" s="57" t="str">
        <f>IFERROR(SMALL($G$2:$G$4870,ROWS($G$2:G2024)),"")</f>
        <v/>
      </c>
    </row>
    <row r="2025" spans="1:8" ht="26.25" thickBot="1" x14ac:dyDescent="0.3">
      <c r="A2025" s="50" t="s">
        <v>303</v>
      </c>
      <c r="B2025" s="46" t="str">
        <f>Table1[[#This Row],[Series]]&amp;Table1[[#This Row],[Competency Name]]</f>
        <v>1310CREATIVITY AND INNOVATION</v>
      </c>
      <c r="C2025" s="46" t="str">
        <f>IF(RIGHT(Table1[[#This Row],[Occupational Series]],5)="SECCM","SECCM",IF(OR(RIGHT(Table1[[#This Row],[Occupational Series]],1)="A",RIGHT(Table1[[#This Row],[Occupational Series]],1)="B",RIGHT(Table1[[#This Row],[Occupational Series]],1)="C"),"0301",RIGHT(Table1[[#This Row],[Occupational Series]],4)))</f>
        <v>1310</v>
      </c>
      <c r="D2025" s="50" t="s">
        <v>1214</v>
      </c>
      <c r="E2025" s="51" t="s">
        <v>1215</v>
      </c>
      <c r="F2025" s="57">
        <f>ROWS($F$2:F2025)</f>
        <v>2024</v>
      </c>
      <c r="G2025" s="57" t="str">
        <f>IF(ISNUMBER(SEARCH('Position Build'!$N$6,Table1[[#This Row],[Series]])),Table1[[#This Row],[Helper1]],"")</f>
        <v/>
      </c>
      <c r="H2025" s="57" t="str">
        <f>IFERROR(SMALL($G$2:$G$4870,ROWS($G$2:G2025)),"")</f>
        <v/>
      </c>
    </row>
    <row r="2026" spans="1:8" ht="15.75" customHeight="1" thickBot="1" x14ac:dyDescent="0.3">
      <c r="A2026" s="50" t="s">
        <v>303</v>
      </c>
      <c r="B2026" s="46" t="str">
        <f>Table1[[#This Row],[Series]]&amp;Table1[[#This Row],[Competency Name]]</f>
        <v>1310DESIGN AND DEVELOPMENT</v>
      </c>
      <c r="C2026" s="46" t="str">
        <f>IF(RIGHT(Table1[[#This Row],[Occupational Series]],5)="SECCM","SECCM",IF(OR(RIGHT(Table1[[#This Row],[Occupational Series]],1)="A",RIGHT(Table1[[#This Row],[Occupational Series]],1)="B",RIGHT(Table1[[#This Row],[Occupational Series]],1)="C"),"0301",RIGHT(Table1[[#This Row],[Occupational Series]],4)))</f>
        <v>1310</v>
      </c>
      <c r="D2026" s="50" t="s">
        <v>1250</v>
      </c>
      <c r="E2026" s="51" t="s">
        <v>1251</v>
      </c>
      <c r="F2026" s="57">
        <f>ROWS($F$2:F2026)</f>
        <v>2025</v>
      </c>
      <c r="G2026" s="57" t="str">
        <f>IF(ISNUMBER(SEARCH('Position Build'!$N$6,Table1[[#This Row],[Series]])),Table1[[#This Row],[Helper1]],"")</f>
        <v/>
      </c>
      <c r="H2026" s="57" t="str">
        <f>IFERROR(SMALL($G$2:$G$4870,ROWS($G$2:G2026)),"")</f>
        <v/>
      </c>
    </row>
    <row r="2027" spans="1:8" ht="15.75" thickBot="1" x14ac:dyDescent="0.3">
      <c r="A2027" s="53" t="s">
        <v>303</v>
      </c>
      <c r="B2027" s="46" t="str">
        <f>Table1[[#This Row],[Series]]&amp;Table1[[#This Row],[Competency Name]]</f>
        <v>1310SYSTEMS ENGINEERING</v>
      </c>
      <c r="C2027" s="46" t="str">
        <f>IF(RIGHT(Table1[[#This Row],[Occupational Series]],5)="SECCM","SECCM",IF(OR(RIGHT(Table1[[#This Row],[Occupational Series]],1)="A",RIGHT(Table1[[#This Row],[Occupational Series]],1)="B",RIGHT(Table1[[#This Row],[Occupational Series]],1)="C"),"0301",RIGHT(Table1[[#This Row],[Occupational Series]],4)))</f>
        <v>1310</v>
      </c>
      <c r="D2027" s="53" t="s">
        <v>1385</v>
      </c>
      <c r="E2027" s="53" t="s">
        <v>1386</v>
      </c>
      <c r="F2027" s="57">
        <f>ROWS($F$2:F2027)</f>
        <v>2026</v>
      </c>
      <c r="G2027" s="57" t="str">
        <f>IF(ISNUMBER(SEARCH('Position Build'!$N$6,Table1[[#This Row],[Series]])),Table1[[#This Row],[Helper1]],"")</f>
        <v/>
      </c>
      <c r="H2027" s="57" t="str">
        <f>IFERROR(SMALL($G$2:$G$4870,ROWS($G$2:G2027)),"")</f>
        <v/>
      </c>
    </row>
    <row r="2028" spans="1:8" ht="15.75" thickBot="1" x14ac:dyDescent="0.3">
      <c r="A2028" s="45" t="s">
        <v>303</v>
      </c>
      <c r="B2028" s="46" t="str">
        <f>Table1[[#This Row],[Series]]&amp;Table1[[#This Row],[Competency Name]]</f>
        <v>1310ACOUSTICS</v>
      </c>
      <c r="C2028" s="46" t="str">
        <f>IF(RIGHT(Table1[[#This Row],[Occupational Series]],5)="SECCM","SECCM",IF(OR(RIGHT(Table1[[#This Row],[Occupational Series]],1)="A",RIGHT(Table1[[#This Row],[Occupational Series]],1)="B",RIGHT(Table1[[#This Row],[Occupational Series]],1)="C"),"0301",RIGHT(Table1[[#This Row],[Occupational Series]],4)))</f>
        <v>1310</v>
      </c>
      <c r="D2028" s="45" t="s">
        <v>1416</v>
      </c>
      <c r="E2028" s="45" t="s">
        <v>1417</v>
      </c>
      <c r="F2028" s="57">
        <f>ROWS($F$2:F2028)</f>
        <v>2027</v>
      </c>
      <c r="G2028" s="57" t="str">
        <f>IF(ISNUMBER(SEARCH('Position Build'!$N$6,Table1[[#This Row],[Series]])),Table1[[#This Row],[Helper1]],"")</f>
        <v/>
      </c>
      <c r="H2028" s="57" t="str">
        <f>IFERROR(SMALL($G$2:$G$4870,ROWS($G$2:G2028)),"")</f>
        <v/>
      </c>
    </row>
    <row r="2029" spans="1:8" ht="15.75" customHeight="1" thickBot="1" x14ac:dyDescent="0.3">
      <c r="A2029" s="50" t="s">
        <v>303</v>
      </c>
      <c r="B2029" s="46" t="str">
        <f>Table1[[#This Row],[Series]]&amp;Table1[[#This Row],[Competency Name]]</f>
        <v>1310PHYSICS</v>
      </c>
      <c r="C2029" s="46" t="str">
        <f>IF(RIGHT(Table1[[#This Row],[Occupational Series]],5)="SECCM","SECCM",IF(OR(RIGHT(Table1[[#This Row],[Occupational Series]],1)="A",RIGHT(Table1[[#This Row],[Occupational Series]],1)="B",RIGHT(Table1[[#This Row],[Occupational Series]],1)="C"),"0301",RIGHT(Table1[[#This Row],[Occupational Series]],4)))</f>
        <v>1310</v>
      </c>
      <c r="D2029" s="50" t="s">
        <v>1436</v>
      </c>
      <c r="E2029" s="51" t="s">
        <v>1437</v>
      </c>
      <c r="F2029" s="57">
        <f>ROWS($F$2:F2029)</f>
        <v>2028</v>
      </c>
      <c r="G2029" s="57" t="str">
        <f>IF(ISNUMBER(SEARCH('Position Build'!$N$6,Table1[[#This Row],[Series]])),Table1[[#This Row],[Helper1]],"")</f>
        <v/>
      </c>
      <c r="H2029" s="57" t="str">
        <f>IFERROR(SMALL($G$2:$G$4870,ROWS($G$2:G2029)),"")</f>
        <v/>
      </c>
    </row>
    <row r="2030" spans="1:8" ht="39" thickBot="1" x14ac:dyDescent="0.3">
      <c r="A2030" s="52" t="s">
        <v>287</v>
      </c>
      <c r="B2030" s="46" t="str">
        <f>Table1[[#This Row],[Series]]&amp;Table1[[#This Row],[Competency Name]]</f>
        <v>1311INFLUENCING/NEGOTIATING</v>
      </c>
      <c r="C2030" s="46" t="str">
        <f>IF(RIGHT(Table1[[#This Row],[Occupational Series]],5)="SECCM","SECCM",IF(OR(RIGHT(Table1[[#This Row],[Occupational Series]],1)="A",RIGHT(Table1[[#This Row],[Occupational Series]],1)="B",RIGHT(Table1[[#This Row],[Occupational Series]],1)="C"),"0301",RIGHT(Table1[[#This Row],[Occupational Series]],4)))</f>
        <v>1311</v>
      </c>
      <c r="D2030" s="52" t="s">
        <v>267</v>
      </c>
      <c r="E2030" s="54" t="s">
        <v>268</v>
      </c>
      <c r="F2030" s="57">
        <f>ROWS($F$2:F2030)</f>
        <v>2029</v>
      </c>
      <c r="G2030" s="57" t="str">
        <f>IF(ISNUMBER(SEARCH('Position Build'!$N$6,Table1[[#This Row],[Series]])),Table1[[#This Row],[Helper1]],"")</f>
        <v/>
      </c>
      <c r="H2030" s="57" t="str">
        <f>IFERROR(SMALL($G$2:$G$4870,ROWS($G$2:G2030)),"")</f>
        <v/>
      </c>
    </row>
    <row r="2031" spans="1:8" ht="26.25" thickBot="1" x14ac:dyDescent="0.3">
      <c r="A2031" s="50" t="s">
        <v>287</v>
      </c>
      <c r="B2031" s="46" t="str">
        <f>Table1[[#This Row],[Series]]&amp;Table1[[#This Row],[Competency Name]]</f>
        <v>1311INFORMATION MANAGEMENT</v>
      </c>
      <c r="C2031" s="46" t="str">
        <f>IF(RIGHT(Table1[[#This Row],[Occupational Series]],5)="SECCM","SECCM",IF(OR(RIGHT(Table1[[#This Row],[Occupational Series]],1)="A",RIGHT(Table1[[#This Row],[Occupational Series]],1)="B",RIGHT(Table1[[#This Row],[Occupational Series]],1)="C"),"0301",RIGHT(Table1[[#This Row],[Occupational Series]],4)))</f>
        <v>1311</v>
      </c>
      <c r="D2031" s="50" t="s">
        <v>311</v>
      </c>
      <c r="E2031" s="51" t="s">
        <v>312</v>
      </c>
      <c r="F2031" s="57">
        <f>ROWS($F$2:F2031)</f>
        <v>2030</v>
      </c>
      <c r="G2031" s="57" t="str">
        <f>IF(ISNUMBER(SEARCH('Position Build'!$N$6,Table1[[#This Row],[Series]])),Table1[[#This Row],[Helper1]],"")</f>
        <v/>
      </c>
      <c r="H2031" s="57" t="str">
        <f>IFERROR(SMALL($G$2:$G$4870,ROWS($G$2:G2031)),"")</f>
        <v/>
      </c>
    </row>
    <row r="2032" spans="1:8" ht="15.75" customHeight="1" thickBot="1" x14ac:dyDescent="0.3">
      <c r="A2032" s="45" t="s">
        <v>287</v>
      </c>
      <c r="B2032" s="46" t="str">
        <f>Table1[[#This Row],[Series]]&amp;Table1[[#This Row],[Competency Name]]</f>
        <v>1311PROJECT MANAGEMENT</v>
      </c>
      <c r="C2032" s="46" t="str">
        <f>IF(RIGHT(Table1[[#This Row],[Occupational Series]],5)="SECCM","SECCM",IF(OR(RIGHT(Table1[[#This Row],[Occupational Series]],1)="A",RIGHT(Table1[[#This Row],[Occupational Series]],1)="B",RIGHT(Table1[[#This Row],[Occupational Series]],1)="C"),"0301",RIGHT(Table1[[#This Row],[Occupational Series]],4)))</f>
        <v>1311</v>
      </c>
      <c r="D2032" s="45" t="s">
        <v>381</v>
      </c>
      <c r="E2032" s="45" t="s">
        <v>382</v>
      </c>
      <c r="F2032" s="57">
        <f>ROWS($F$2:F2032)</f>
        <v>2031</v>
      </c>
      <c r="G2032" s="57" t="str">
        <f>IF(ISNUMBER(SEARCH('Position Build'!$N$6,Table1[[#This Row],[Series]])),Table1[[#This Row],[Helper1]],"")</f>
        <v/>
      </c>
      <c r="H2032" s="57" t="str">
        <f>IFERROR(SMALL($G$2:$G$4870,ROWS($G$2:G2032)),"")</f>
        <v/>
      </c>
    </row>
    <row r="2033" spans="1:8" ht="15.75" thickBot="1" x14ac:dyDescent="0.3">
      <c r="A2033" s="53" t="s">
        <v>287</v>
      </c>
      <c r="B2033" s="46" t="str">
        <f>Table1[[#This Row],[Series]]&amp;Table1[[#This Row],[Competency Name]]</f>
        <v>1311CUSTOMER SERVICE</v>
      </c>
      <c r="C2033" s="46" t="str">
        <f>IF(RIGHT(Table1[[#This Row],[Occupational Series]],5)="SECCM","SECCM",IF(OR(RIGHT(Table1[[#This Row],[Occupational Series]],1)="A",RIGHT(Table1[[#This Row],[Occupational Series]],1)="B",RIGHT(Table1[[#This Row],[Occupational Series]],1)="C"),"0301",RIGHT(Table1[[#This Row],[Occupational Series]],4)))</f>
        <v>1311</v>
      </c>
      <c r="D2033" s="53" t="s">
        <v>418</v>
      </c>
      <c r="E2033" s="53" t="s">
        <v>419</v>
      </c>
      <c r="F2033" s="57">
        <f>ROWS($F$2:F2033)</f>
        <v>2032</v>
      </c>
      <c r="G2033" s="57" t="str">
        <f>IF(ISNUMBER(SEARCH('Position Build'!$N$6,Table1[[#This Row],[Series]])),Table1[[#This Row],[Helper1]],"")</f>
        <v/>
      </c>
      <c r="H2033" s="57" t="str">
        <f>IFERROR(SMALL($G$2:$G$4870,ROWS($G$2:G2033)),"")</f>
        <v/>
      </c>
    </row>
    <row r="2034" spans="1:8" ht="26.25" thickBot="1" x14ac:dyDescent="0.3">
      <c r="A2034" s="50" t="s">
        <v>287</v>
      </c>
      <c r="B2034" s="46" t="str">
        <f>Table1[[#This Row],[Series]]&amp;Table1[[#This Row],[Competency Name]]</f>
        <v>1311COMPUTER LITERACY</v>
      </c>
      <c r="C2034" s="46" t="str">
        <f>IF(RIGHT(Table1[[#This Row],[Occupational Series]],5)="SECCM","SECCM",IF(OR(RIGHT(Table1[[#This Row],[Occupational Series]],1)="A",RIGHT(Table1[[#This Row],[Occupational Series]],1)="B",RIGHT(Table1[[#This Row],[Occupational Series]],1)="C"),"0301",RIGHT(Table1[[#This Row],[Occupational Series]],4)))</f>
        <v>1311</v>
      </c>
      <c r="D2034" s="50" t="s">
        <v>456</v>
      </c>
      <c r="E2034" s="51" t="s">
        <v>457</v>
      </c>
      <c r="F2034" s="57">
        <f>ROWS($F$2:F2034)</f>
        <v>2033</v>
      </c>
      <c r="G2034" s="57" t="str">
        <f>IF(ISNUMBER(SEARCH('Position Build'!$N$6,Table1[[#This Row],[Series]])),Table1[[#This Row],[Helper1]],"")</f>
        <v/>
      </c>
      <c r="H2034" s="57" t="str">
        <f>IFERROR(SMALL($G$2:$G$4870,ROWS($G$2:G2034)),"")</f>
        <v/>
      </c>
    </row>
    <row r="2035" spans="1:8" ht="15.75" customHeight="1" thickBot="1" x14ac:dyDescent="0.3">
      <c r="A2035" s="50" t="s">
        <v>287</v>
      </c>
      <c r="B2035" s="46" t="str">
        <f>Table1[[#This Row],[Series]]&amp;Table1[[#This Row],[Competency Name]]</f>
        <v>1311WRITTEN COMMUNICATION</v>
      </c>
      <c r="C2035" s="46" t="str">
        <f>IF(RIGHT(Table1[[#This Row],[Occupational Series]],5)="SECCM","SECCM",IF(OR(RIGHT(Table1[[#This Row],[Occupational Series]],1)="A",RIGHT(Table1[[#This Row],[Occupational Series]],1)="B",RIGHT(Table1[[#This Row],[Occupational Series]],1)="C"),"0301",RIGHT(Table1[[#This Row],[Occupational Series]],4)))</f>
        <v>1311</v>
      </c>
      <c r="D2035" s="50" t="s">
        <v>507</v>
      </c>
      <c r="E2035" s="51" t="s">
        <v>508</v>
      </c>
      <c r="F2035" s="57">
        <f>ROWS($F$2:F2035)</f>
        <v>2034</v>
      </c>
      <c r="G2035" s="57" t="str">
        <f>IF(ISNUMBER(SEARCH('Position Build'!$N$6,Table1[[#This Row],[Series]])),Table1[[#This Row],[Helper1]],"")</f>
        <v/>
      </c>
      <c r="H2035" s="57" t="str">
        <f>IFERROR(SMALL($G$2:$G$4870,ROWS($G$2:G2035)),"")</f>
        <v/>
      </c>
    </row>
    <row r="2036" spans="1:8" ht="39" thickBot="1" x14ac:dyDescent="0.3">
      <c r="A2036" s="52" t="s">
        <v>287</v>
      </c>
      <c r="B2036" s="46" t="str">
        <f>Table1[[#This Row],[Series]]&amp;Table1[[#This Row],[Competency Name]]</f>
        <v>1311ORAL COMMUNICATION</v>
      </c>
      <c r="C2036" s="46" t="str">
        <f>IF(RIGHT(Table1[[#This Row],[Occupational Series]],5)="SECCM","SECCM",IF(OR(RIGHT(Table1[[#This Row],[Occupational Series]],1)="A",RIGHT(Table1[[#This Row],[Occupational Series]],1)="B",RIGHT(Table1[[#This Row],[Occupational Series]],1)="C"),"0301",RIGHT(Table1[[#This Row],[Occupational Series]],4)))</f>
        <v>1311</v>
      </c>
      <c r="D2036" s="52" t="s">
        <v>537</v>
      </c>
      <c r="E2036" s="54" t="s">
        <v>538</v>
      </c>
      <c r="F2036" s="57">
        <f>ROWS($F$2:F2036)</f>
        <v>2035</v>
      </c>
      <c r="G2036" s="57" t="str">
        <f>IF(ISNUMBER(SEARCH('Position Build'!$N$6,Table1[[#This Row],[Series]])),Table1[[#This Row],[Helper1]],"")</f>
        <v/>
      </c>
      <c r="H2036" s="57" t="str">
        <f>IFERROR(SMALL($G$2:$G$4870,ROWS($G$2:G2036)),"")</f>
        <v/>
      </c>
    </row>
    <row r="2037" spans="1:8" ht="64.5" thickBot="1" x14ac:dyDescent="0.3">
      <c r="A2037" s="50" t="s">
        <v>287</v>
      </c>
      <c r="B2037" s="46" t="str">
        <f>Table1[[#This Row],[Series]]&amp;Table1[[#This Row],[Competency Name]]</f>
        <v>1311ACCOUNTABILITY</v>
      </c>
      <c r="C2037" s="46" t="str">
        <f>IF(RIGHT(Table1[[#This Row],[Occupational Series]],5)="SECCM","SECCM",IF(OR(RIGHT(Table1[[#This Row],[Occupational Series]],1)="A",RIGHT(Table1[[#This Row],[Occupational Series]],1)="B",RIGHT(Table1[[#This Row],[Occupational Series]],1)="C"),"0301",RIGHT(Table1[[#This Row],[Occupational Series]],4)))</f>
        <v>1311</v>
      </c>
      <c r="D2037" s="50" t="s">
        <v>579</v>
      </c>
      <c r="E2037" s="51" t="s">
        <v>580</v>
      </c>
      <c r="F2037" s="57">
        <f>ROWS($F$2:F2037)</f>
        <v>2036</v>
      </c>
      <c r="G2037" s="57" t="str">
        <f>IF(ISNUMBER(SEARCH('Position Build'!$N$6,Table1[[#This Row],[Series]])),Table1[[#This Row],[Helper1]],"")</f>
        <v/>
      </c>
      <c r="H2037" s="57" t="str">
        <f>IFERROR(SMALL($G$2:$G$4870,ROWS($G$2:G2037)),"")</f>
        <v/>
      </c>
    </row>
    <row r="2038" spans="1:8" ht="15.75" customHeight="1" thickBot="1" x14ac:dyDescent="0.3">
      <c r="A2038" s="50" t="s">
        <v>287</v>
      </c>
      <c r="B2038" s="46" t="str">
        <f>Table1[[#This Row],[Series]]&amp;Table1[[#This Row],[Competency Name]]</f>
        <v>1311DEVELOPING OTHERS</v>
      </c>
      <c r="C2038" s="46" t="str">
        <f>IF(RIGHT(Table1[[#This Row],[Occupational Series]],5)="SECCM","SECCM",IF(OR(RIGHT(Table1[[#This Row],[Occupational Series]],1)="A",RIGHT(Table1[[#This Row],[Occupational Series]],1)="B",RIGHT(Table1[[#This Row],[Occupational Series]],1)="C"),"0301",RIGHT(Table1[[#This Row],[Occupational Series]],4)))</f>
        <v>1311</v>
      </c>
      <c r="D2038" s="50" t="s">
        <v>585</v>
      </c>
      <c r="E2038" s="51" t="s">
        <v>586</v>
      </c>
      <c r="F2038" s="57">
        <f>ROWS($F$2:F2038)</f>
        <v>2037</v>
      </c>
      <c r="G2038" s="57" t="str">
        <f>IF(ISNUMBER(SEARCH('Position Build'!$N$6,Table1[[#This Row],[Series]])),Table1[[#This Row],[Helper1]],"")</f>
        <v/>
      </c>
      <c r="H2038" s="57" t="str">
        <f>IFERROR(SMALL($G$2:$G$4870,ROWS($G$2:G2038)),"")</f>
        <v/>
      </c>
    </row>
    <row r="2039" spans="1:8" ht="39" thickBot="1" x14ac:dyDescent="0.3">
      <c r="A2039" s="52" t="s">
        <v>287</v>
      </c>
      <c r="B2039" s="46" t="str">
        <f>Table1[[#This Row],[Series]]&amp;Table1[[#This Row],[Competency Name]]</f>
        <v>1311MANAGING HUMAN RESOURCES</v>
      </c>
      <c r="C2039" s="46" t="str">
        <f>IF(RIGHT(Table1[[#This Row],[Occupational Series]],5)="SECCM","SECCM",IF(OR(RIGHT(Table1[[#This Row],[Occupational Series]],1)="A",RIGHT(Table1[[#This Row],[Occupational Series]],1)="B",RIGHT(Table1[[#This Row],[Occupational Series]],1)="C"),"0301",RIGHT(Table1[[#This Row],[Occupational Series]],4)))</f>
        <v>1311</v>
      </c>
      <c r="D2039" s="52" t="s">
        <v>590</v>
      </c>
      <c r="E2039" s="54" t="s">
        <v>591</v>
      </c>
      <c r="F2039" s="57">
        <f>ROWS($F$2:F2039)</f>
        <v>2038</v>
      </c>
      <c r="G2039" s="57" t="str">
        <f>IF(ISNUMBER(SEARCH('Position Build'!$N$6,Table1[[#This Row],[Series]])),Table1[[#This Row],[Helper1]],"")</f>
        <v/>
      </c>
      <c r="H2039" s="57" t="str">
        <f>IFERROR(SMALL($G$2:$G$4870,ROWS($G$2:G2039)),"")</f>
        <v/>
      </c>
    </row>
    <row r="2040" spans="1:8" ht="51.75" thickBot="1" x14ac:dyDescent="0.3">
      <c r="A2040" s="50" t="s">
        <v>287</v>
      </c>
      <c r="B2040" s="46" t="str">
        <f>Table1[[#This Row],[Series]]&amp;Table1[[#This Row],[Competency Name]]</f>
        <v>1311PROBLEM SOLVING</v>
      </c>
      <c r="C2040" s="46" t="str">
        <f>IF(RIGHT(Table1[[#This Row],[Occupational Series]],5)="SECCM","SECCM",IF(OR(RIGHT(Table1[[#This Row],[Occupational Series]],1)="A",RIGHT(Table1[[#This Row],[Occupational Series]],1)="B",RIGHT(Table1[[#This Row],[Occupational Series]],1)="C"),"0301",RIGHT(Table1[[#This Row],[Occupational Series]],4)))</f>
        <v>1311</v>
      </c>
      <c r="D2040" s="50" t="s">
        <v>596</v>
      </c>
      <c r="E2040" s="51" t="s">
        <v>597</v>
      </c>
      <c r="F2040" s="57">
        <f>ROWS($F$2:F2040)</f>
        <v>2039</v>
      </c>
      <c r="G2040" s="57" t="str">
        <f>IF(ISNUMBER(SEARCH('Position Build'!$N$6,Table1[[#This Row],[Series]])),Table1[[#This Row],[Helper1]],"")</f>
        <v/>
      </c>
      <c r="H2040" s="57" t="str">
        <f>IFERROR(SMALL($G$2:$G$4870,ROWS($G$2:G2040)),"")</f>
        <v/>
      </c>
    </row>
    <row r="2041" spans="1:8" ht="15.75" customHeight="1" thickBot="1" x14ac:dyDescent="0.3">
      <c r="A2041" s="50" t="s">
        <v>287</v>
      </c>
      <c r="B2041" s="46" t="str">
        <f>Table1[[#This Row],[Series]]&amp;Table1[[#This Row],[Competency Name]]</f>
        <v>1311HAZARDOUS MATERIAL MANAGEMENT</v>
      </c>
      <c r="C2041" s="46" t="str">
        <f>IF(RIGHT(Table1[[#This Row],[Occupational Series]],5)="SECCM","SECCM",IF(OR(RIGHT(Table1[[#This Row],[Occupational Series]],1)="A",RIGHT(Table1[[#This Row],[Occupational Series]],1)="B",RIGHT(Table1[[#This Row],[Occupational Series]],1)="C"),"0301",RIGHT(Table1[[#This Row],[Occupational Series]],4)))</f>
        <v>1311</v>
      </c>
      <c r="D2041" s="50" t="s">
        <v>954</v>
      </c>
      <c r="E2041" s="51" t="s">
        <v>955</v>
      </c>
      <c r="F2041" s="57">
        <f>ROWS($F$2:F2041)</f>
        <v>2040</v>
      </c>
      <c r="G2041" s="57" t="str">
        <f>IF(ISNUMBER(SEARCH('Position Build'!$N$6,Table1[[#This Row],[Series]])),Table1[[#This Row],[Helper1]],"")</f>
        <v/>
      </c>
      <c r="H2041" s="57" t="str">
        <f>IFERROR(SMALL($G$2:$G$4870,ROWS($G$2:G2041)),"")</f>
        <v/>
      </c>
    </row>
    <row r="2042" spans="1:8" ht="15.75" thickBot="1" x14ac:dyDescent="0.3">
      <c r="A2042" s="53" t="s">
        <v>287</v>
      </c>
      <c r="B2042" s="46" t="str">
        <f>Table1[[#This Row],[Series]]&amp;Table1[[#This Row],[Competency Name]]</f>
        <v>1311RULEMAKING AND REGULATION</v>
      </c>
      <c r="C2042" s="46" t="str">
        <f>IF(RIGHT(Table1[[#This Row],[Occupational Series]],5)="SECCM","SECCM",IF(OR(RIGHT(Table1[[#This Row],[Occupational Series]],1)="A",RIGHT(Table1[[#This Row],[Occupational Series]],1)="B",RIGHT(Table1[[#This Row],[Occupational Series]],1)="C"),"0301",RIGHT(Table1[[#This Row],[Occupational Series]],4)))</f>
        <v>1311</v>
      </c>
      <c r="D2042" s="53" t="s">
        <v>958</v>
      </c>
      <c r="E2042" s="53" t="s">
        <v>959</v>
      </c>
      <c r="F2042" s="57">
        <f>ROWS($F$2:F2042)</f>
        <v>2041</v>
      </c>
      <c r="G2042" s="57" t="str">
        <f>IF(ISNUMBER(SEARCH('Position Build'!$N$6,Table1[[#This Row],[Series]])),Table1[[#This Row],[Helper1]],"")</f>
        <v/>
      </c>
      <c r="H2042" s="57" t="str">
        <f>IFERROR(SMALL($G$2:$G$4870,ROWS($G$2:G2042)),"")</f>
        <v/>
      </c>
    </row>
    <row r="2043" spans="1:8" ht="51.75" thickBot="1" x14ac:dyDescent="0.3">
      <c r="A2043" s="50" t="s">
        <v>287</v>
      </c>
      <c r="B2043" s="46" t="str">
        <f>Table1[[#This Row],[Series]]&amp;Table1[[#This Row],[Competency Name]]</f>
        <v>1311DECISIVENESS</v>
      </c>
      <c r="C2043" s="46" t="str">
        <f>IF(RIGHT(Table1[[#This Row],[Occupational Series]],5)="SECCM","SECCM",IF(OR(RIGHT(Table1[[#This Row],[Occupational Series]],1)="A",RIGHT(Table1[[#This Row],[Occupational Series]],1)="B",RIGHT(Table1[[#This Row],[Occupational Series]],1)="C"),"0301",RIGHT(Table1[[#This Row],[Occupational Series]],4)))</f>
        <v>1311</v>
      </c>
      <c r="D2043" s="50" t="s">
        <v>1009</v>
      </c>
      <c r="E2043" s="51" t="s">
        <v>1010</v>
      </c>
      <c r="F2043" s="57">
        <f>ROWS($F$2:F2043)</f>
        <v>2042</v>
      </c>
      <c r="G2043" s="57" t="str">
        <f>IF(ISNUMBER(SEARCH('Position Build'!$N$6,Table1[[#This Row],[Series]])),Table1[[#This Row],[Helper1]],"")</f>
        <v/>
      </c>
      <c r="H2043" s="57" t="str">
        <f>IFERROR(SMALL($G$2:$G$4870,ROWS($G$2:G2043)),"")</f>
        <v/>
      </c>
    </row>
    <row r="2044" spans="1:8" ht="15.75" customHeight="1" thickBot="1" x14ac:dyDescent="0.3">
      <c r="A2044" s="45" t="s">
        <v>287</v>
      </c>
      <c r="B2044" s="46" t="str">
        <f>Table1[[#This Row],[Series]]&amp;Table1[[#This Row],[Competency Name]]</f>
        <v>1311READING AND INTERPRETING REGULATIONS</v>
      </c>
      <c r="C2044" s="46" t="str">
        <f>IF(RIGHT(Table1[[#This Row],[Occupational Series]],5)="SECCM","SECCM",IF(OR(RIGHT(Table1[[#This Row],[Occupational Series]],1)="A",RIGHT(Table1[[#This Row],[Occupational Series]],1)="B",RIGHT(Table1[[#This Row],[Occupational Series]],1)="C"),"0301",RIGHT(Table1[[#This Row],[Occupational Series]],4)))</f>
        <v>1311</v>
      </c>
      <c r="D2044" s="45" t="s">
        <v>1015</v>
      </c>
      <c r="E2044" s="45" t="s">
        <v>1016</v>
      </c>
      <c r="F2044" s="57">
        <f>ROWS($F$2:F2044)</f>
        <v>2043</v>
      </c>
      <c r="G2044" s="57" t="str">
        <f>IF(ISNUMBER(SEARCH('Position Build'!$N$6,Table1[[#This Row],[Series]])),Table1[[#This Row],[Helper1]],"")</f>
        <v/>
      </c>
      <c r="H2044" s="57" t="str">
        <f>IFERROR(SMALL($G$2:$G$4870,ROWS($G$2:G2044)),"")</f>
        <v/>
      </c>
    </row>
    <row r="2045" spans="1:8" ht="26.25" thickBot="1" x14ac:dyDescent="0.3">
      <c r="A2045" s="52" t="s">
        <v>287</v>
      </c>
      <c r="B2045" s="46" t="str">
        <f>Table1[[#This Row],[Series]]&amp;Table1[[#This Row],[Competency Name]]</f>
        <v>1311ANALYTICAL CONCEPTS, POLICIES, AND PRINCIPLES</v>
      </c>
      <c r="C2045" s="46" t="str">
        <f>IF(RIGHT(Table1[[#This Row],[Occupational Series]],5)="SECCM","SECCM",IF(OR(RIGHT(Table1[[#This Row],[Occupational Series]],1)="A",RIGHT(Table1[[#This Row],[Occupational Series]],1)="B",RIGHT(Table1[[#This Row],[Occupational Series]],1)="C"),"0301",RIGHT(Table1[[#This Row],[Occupational Series]],4)))</f>
        <v>1311</v>
      </c>
      <c r="D2045" s="52" t="s">
        <v>1191</v>
      </c>
      <c r="E2045" s="54" t="s">
        <v>1192</v>
      </c>
      <c r="F2045" s="57">
        <f>ROWS($F$2:F2045)</f>
        <v>2044</v>
      </c>
      <c r="G2045" s="57" t="str">
        <f>IF(ISNUMBER(SEARCH('Position Build'!$N$6,Table1[[#This Row],[Series]])),Table1[[#This Row],[Helper1]],"")</f>
        <v/>
      </c>
      <c r="H2045" s="57" t="str">
        <f>IFERROR(SMALL($G$2:$G$4870,ROWS($G$2:G2045)),"")</f>
        <v/>
      </c>
    </row>
    <row r="2046" spans="1:8" ht="39" thickBot="1" x14ac:dyDescent="0.3">
      <c r="A2046" s="50" t="s">
        <v>287</v>
      </c>
      <c r="B2046" s="46" t="str">
        <f>Table1[[#This Row],[Series]]&amp;Table1[[#This Row],[Competency Name]]</f>
        <v>1311TRAINING PROGRAM ADMINISTRATION</v>
      </c>
      <c r="C2046" s="46" t="str">
        <f>IF(RIGHT(Table1[[#This Row],[Occupational Series]],5)="SECCM","SECCM",IF(OR(RIGHT(Table1[[#This Row],[Occupational Series]],1)="A",RIGHT(Table1[[#This Row],[Occupational Series]],1)="B",RIGHT(Table1[[#This Row],[Occupational Series]],1)="C"),"0301",RIGHT(Table1[[#This Row],[Occupational Series]],4)))</f>
        <v>1311</v>
      </c>
      <c r="D2046" s="50" t="s">
        <v>1222</v>
      </c>
      <c r="E2046" s="51" t="s">
        <v>1223</v>
      </c>
      <c r="F2046" s="57">
        <f>ROWS($F$2:F2046)</f>
        <v>2045</v>
      </c>
      <c r="G2046" s="57" t="str">
        <f>IF(ISNUMBER(SEARCH('Position Build'!$N$6,Table1[[#This Row],[Series]])),Table1[[#This Row],[Helper1]],"")</f>
        <v/>
      </c>
      <c r="H2046" s="57" t="str">
        <f>IFERROR(SMALL($G$2:$G$4870,ROWS($G$2:G2046)),"")</f>
        <v/>
      </c>
    </row>
    <row r="2047" spans="1:8" ht="15.75" customHeight="1" thickBot="1" x14ac:dyDescent="0.3">
      <c r="A2047" s="45" t="s">
        <v>287</v>
      </c>
      <c r="B2047" s="46" t="str">
        <f>Table1[[#This Row],[Series]]&amp;Table1[[#This Row],[Competency Name]]</f>
        <v>1311RADIOLOGICAL SAFETY</v>
      </c>
      <c r="C2047" s="46" t="str">
        <f>IF(RIGHT(Table1[[#This Row],[Occupational Series]],5)="SECCM","SECCM",IF(OR(RIGHT(Table1[[#This Row],[Occupational Series]],1)="A",RIGHT(Table1[[#This Row],[Occupational Series]],1)="B",RIGHT(Table1[[#This Row],[Occupational Series]],1)="C"),"0301",RIGHT(Table1[[#This Row],[Occupational Series]],4)))</f>
        <v>1311</v>
      </c>
      <c r="D2047" s="45" t="s">
        <v>1560</v>
      </c>
      <c r="E2047" s="45" t="s">
        <v>1561</v>
      </c>
      <c r="F2047" s="57">
        <f>ROWS($F$2:F2047)</f>
        <v>2046</v>
      </c>
      <c r="G2047" s="57" t="str">
        <f>IF(ISNUMBER(SEARCH('Position Build'!$N$6,Table1[[#This Row],[Series]])),Table1[[#This Row],[Helper1]],"")</f>
        <v/>
      </c>
      <c r="H2047" s="57" t="str">
        <f>IFERROR(SMALL($G$2:$G$4870,ROWS($G$2:G2047)),"")</f>
        <v/>
      </c>
    </row>
    <row r="2048" spans="1:8" ht="64.5" thickBot="1" x14ac:dyDescent="0.3">
      <c r="A2048" s="52" t="s">
        <v>287</v>
      </c>
      <c r="B2048" s="46" t="str">
        <f>Table1[[#This Row],[Series]]&amp;Table1[[#This Row],[Competency Name]]</f>
        <v>1311PHYSICAL  SCIENCE CONCEPTS, PRINCIPLES, AND PRACTICES</v>
      </c>
      <c r="C2048" s="46" t="str">
        <f>IF(RIGHT(Table1[[#This Row],[Occupational Series]],5)="SECCM","SECCM",IF(OR(RIGHT(Table1[[#This Row],[Occupational Series]],1)="A",RIGHT(Table1[[#This Row],[Occupational Series]],1)="B",RIGHT(Table1[[#This Row],[Occupational Series]],1)="C"),"0301",RIGHT(Table1[[#This Row],[Occupational Series]],4)))</f>
        <v>1311</v>
      </c>
      <c r="D2048" s="52" t="s">
        <v>1564</v>
      </c>
      <c r="E2048" s="54" t="s">
        <v>1565</v>
      </c>
      <c r="F2048" s="57">
        <f>ROWS($F$2:F2048)</f>
        <v>2047</v>
      </c>
      <c r="G2048" s="57" t="str">
        <f>IF(ISNUMBER(SEARCH('Position Build'!$N$6,Table1[[#This Row],[Series]])),Table1[[#This Row],[Helper1]],"")</f>
        <v/>
      </c>
      <c r="H2048" s="57" t="str">
        <f>IFERROR(SMALL($G$2:$G$4870,ROWS($G$2:G2048)),"")</f>
        <v/>
      </c>
    </row>
    <row r="2049" spans="1:8" ht="39" thickBot="1" x14ac:dyDescent="0.3">
      <c r="A2049" s="50" t="s">
        <v>298</v>
      </c>
      <c r="B2049" s="46" t="str">
        <f>Table1[[#This Row],[Series]]&amp;Table1[[#This Row],[Competency Name]]</f>
        <v>1313INFLUENCING/NEGOTIATING</v>
      </c>
      <c r="C2049" s="46" t="str">
        <f>IF(RIGHT(Table1[[#This Row],[Occupational Series]],5)="SECCM","SECCM",IF(OR(RIGHT(Table1[[#This Row],[Occupational Series]],1)="A",RIGHT(Table1[[#This Row],[Occupational Series]],1)="B",RIGHT(Table1[[#This Row],[Occupational Series]],1)="C"),"0301",RIGHT(Table1[[#This Row],[Occupational Series]],4)))</f>
        <v>1313</v>
      </c>
      <c r="D2049" s="50" t="s">
        <v>267</v>
      </c>
      <c r="E2049" s="51" t="s">
        <v>268</v>
      </c>
      <c r="F2049" s="57">
        <f>ROWS($F$2:F2049)</f>
        <v>2048</v>
      </c>
      <c r="G2049" s="57" t="str">
        <f>IF(ISNUMBER(SEARCH('Position Build'!$N$6,Table1[[#This Row],[Series]])),Table1[[#This Row],[Helper1]],"")</f>
        <v/>
      </c>
      <c r="H2049" s="57" t="str">
        <f>IFERROR(SMALL($G$2:$G$4870,ROWS($G$2:G2049)),"")</f>
        <v/>
      </c>
    </row>
    <row r="2050" spans="1:8" ht="15.75" customHeight="1" thickBot="1" x14ac:dyDescent="0.3">
      <c r="A2050" s="45" t="s">
        <v>298</v>
      </c>
      <c r="B2050" s="46" t="str">
        <f>Table1[[#This Row],[Series]]&amp;Table1[[#This Row],[Competency Name]]</f>
        <v>1313PROJECT MANAGEMENT</v>
      </c>
      <c r="C2050" s="46" t="str">
        <f>IF(RIGHT(Table1[[#This Row],[Occupational Series]],5)="SECCM","SECCM",IF(OR(RIGHT(Table1[[#This Row],[Occupational Series]],1)="A",RIGHT(Table1[[#This Row],[Occupational Series]],1)="B",RIGHT(Table1[[#This Row],[Occupational Series]],1)="C"),"0301",RIGHT(Table1[[#This Row],[Occupational Series]],4)))</f>
        <v>1313</v>
      </c>
      <c r="D2050" s="45" t="s">
        <v>381</v>
      </c>
      <c r="E2050" s="45" t="s">
        <v>382</v>
      </c>
      <c r="F2050" s="57">
        <f>ROWS($F$2:F2050)</f>
        <v>2049</v>
      </c>
      <c r="G2050" s="57" t="str">
        <f>IF(ISNUMBER(SEARCH('Position Build'!$N$6,Table1[[#This Row],[Series]])),Table1[[#This Row],[Helper1]],"")</f>
        <v/>
      </c>
      <c r="H2050" s="57" t="str">
        <f>IFERROR(SMALL($G$2:$G$4870,ROWS($G$2:G2050)),"")</f>
        <v/>
      </c>
    </row>
    <row r="2051" spans="1:8" ht="15.75" thickBot="1" x14ac:dyDescent="0.3">
      <c r="A2051" s="53" t="s">
        <v>298</v>
      </c>
      <c r="B2051" s="46" t="str">
        <f>Table1[[#This Row],[Series]]&amp;Table1[[#This Row],[Competency Name]]</f>
        <v>1313CUSTOMER SERVICE</v>
      </c>
      <c r="C2051" s="46" t="str">
        <f>IF(RIGHT(Table1[[#This Row],[Occupational Series]],5)="SECCM","SECCM",IF(OR(RIGHT(Table1[[#This Row],[Occupational Series]],1)="A",RIGHT(Table1[[#This Row],[Occupational Series]],1)="B",RIGHT(Table1[[#This Row],[Occupational Series]],1)="C"),"0301",RIGHT(Table1[[#This Row],[Occupational Series]],4)))</f>
        <v>1313</v>
      </c>
      <c r="D2051" s="53" t="s">
        <v>418</v>
      </c>
      <c r="E2051" s="53" t="s">
        <v>419</v>
      </c>
      <c r="F2051" s="57">
        <f>ROWS($F$2:F2051)</f>
        <v>2050</v>
      </c>
      <c r="G2051" s="57" t="str">
        <f>IF(ISNUMBER(SEARCH('Position Build'!$N$6,Table1[[#This Row],[Series]])),Table1[[#This Row],[Helper1]],"")</f>
        <v/>
      </c>
      <c r="H2051" s="57" t="str">
        <f>IFERROR(SMALL($G$2:$G$4870,ROWS($G$2:G2051)),"")</f>
        <v/>
      </c>
    </row>
    <row r="2052" spans="1:8" ht="51.75" thickBot="1" x14ac:dyDescent="0.3">
      <c r="A2052" s="50" t="s">
        <v>298</v>
      </c>
      <c r="B2052" s="46" t="str">
        <f>Table1[[#This Row],[Series]]&amp;Table1[[#This Row],[Competency Name]]</f>
        <v>1313FINANCIAL MANAGEMENT</v>
      </c>
      <c r="C2052" s="46" t="str">
        <f>IF(RIGHT(Table1[[#This Row],[Occupational Series]],5)="SECCM","SECCM",IF(OR(RIGHT(Table1[[#This Row],[Occupational Series]],1)="A",RIGHT(Table1[[#This Row],[Occupational Series]],1)="B",RIGHT(Table1[[#This Row],[Occupational Series]],1)="C"),"0301",RIGHT(Table1[[#This Row],[Occupational Series]],4)))</f>
        <v>1313</v>
      </c>
      <c r="D2052" s="50" t="s">
        <v>438</v>
      </c>
      <c r="E2052" s="51" t="s">
        <v>439</v>
      </c>
      <c r="F2052" s="57">
        <f>ROWS($F$2:F2052)</f>
        <v>2051</v>
      </c>
      <c r="G2052" s="57" t="str">
        <f>IF(ISNUMBER(SEARCH('Position Build'!$N$6,Table1[[#This Row],[Series]])),Table1[[#This Row],[Helper1]],"")</f>
        <v/>
      </c>
      <c r="H2052" s="57" t="str">
        <f>IFERROR(SMALL($G$2:$G$4870,ROWS($G$2:G2052)),"")</f>
        <v/>
      </c>
    </row>
    <row r="2053" spans="1:8" ht="15.75" customHeight="1" thickBot="1" x14ac:dyDescent="0.3">
      <c r="A2053" s="50" t="s">
        <v>298</v>
      </c>
      <c r="B2053" s="46" t="str">
        <f>Table1[[#This Row],[Series]]&amp;Table1[[#This Row],[Competency Name]]</f>
        <v>1313COMPUTER LITERACY</v>
      </c>
      <c r="C2053" s="46" t="str">
        <f>IF(RIGHT(Table1[[#This Row],[Occupational Series]],5)="SECCM","SECCM",IF(OR(RIGHT(Table1[[#This Row],[Occupational Series]],1)="A",RIGHT(Table1[[#This Row],[Occupational Series]],1)="B",RIGHT(Table1[[#This Row],[Occupational Series]],1)="C"),"0301",RIGHT(Table1[[#This Row],[Occupational Series]],4)))</f>
        <v>1313</v>
      </c>
      <c r="D2053" s="50" t="s">
        <v>456</v>
      </c>
      <c r="E2053" s="51" t="s">
        <v>457</v>
      </c>
      <c r="F2053" s="57">
        <f>ROWS($F$2:F2053)</f>
        <v>2052</v>
      </c>
      <c r="G2053" s="57" t="str">
        <f>IF(ISNUMBER(SEARCH('Position Build'!$N$6,Table1[[#This Row],[Series]])),Table1[[#This Row],[Helper1]],"")</f>
        <v/>
      </c>
      <c r="H2053" s="57" t="str">
        <f>IFERROR(SMALL($G$2:$G$4870,ROWS($G$2:G2053)),"")</f>
        <v/>
      </c>
    </row>
    <row r="2054" spans="1:8" ht="15.75" thickBot="1" x14ac:dyDescent="0.3">
      <c r="A2054" s="53" t="s">
        <v>298</v>
      </c>
      <c r="B2054" s="46" t="str">
        <f>Table1[[#This Row],[Series]]&amp;Table1[[#This Row],[Competency Name]]</f>
        <v>1313PARTNERING</v>
      </c>
      <c r="C2054" s="46" t="str">
        <f>IF(RIGHT(Table1[[#This Row],[Occupational Series]],5)="SECCM","SECCM",IF(OR(RIGHT(Table1[[#This Row],[Occupational Series]],1)="A",RIGHT(Table1[[#This Row],[Occupational Series]],1)="B",RIGHT(Table1[[#This Row],[Occupational Series]],1)="C"),"0301",RIGHT(Table1[[#This Row],[Occupational Series]],4)))</f>
        <v>1313</v>
      </c>
      <c r="D2054" s="53" t="s">
        <v>491</v>
      </c>
      <c r="E2054" s="53" t="s">
        <v>492</v>
      </c>
      <c r="F2054" s="57">
        <f>ROWS($F$2:F2054)</f>
        <v>2053</v>
      </c>
      <c r="G2054" s="57" t="str">
        <f>IF(ISNUMBER(SEARCH('Position Build'!$N$6,Table1[[#This Row],[Series]])),Table1[[#This Row],[Helper1]],"")</f>
        <v/>
      </c>
      <c r="H2054" s="57" t="str">
        <f>IFERROR(SMALL($G$2:$G$4870,ROWS($G$2:G2054)),"")</f>
        <v/>
      </c>
    </row>
    <row r="2055" spans="1:8" ht="39" thickBot="1" x14ac:dyDescent="0.3">
      <c r="A2055" s="50" t="s">
        <v>298</v>
      </c>
      <c r="B2055" s="46" t="str">
        <f>Table1[[#This Row],[Series]]&amp;Table1[[#This Row],[Competency Name]]</f>
        <v>1313WRITTEN COMMUNICATION</v>
      </c>
      <c r="C2055" s="46" t="str">
        <f>IF(RIGHT(Table1[[#This Row],[Occupational Series]],5)="SECCM","SECCM",IF(OR(RIGHT(Table1[[#This Row],[Occupational Series]],1)="A",RIGHT(Table1[[#This Row],[Occupational Series]],1)="B",RIGHT(Table1[[#This Row],[Occupational Series]],1)="C"),"0301",RIGHT(Table1[[#This Row],[Occupational Series]],4)))</f>
        <v>1313</v>
      </c>
      <c r="D2055" s="50" t="s">
        <v>507</v>
      </c>
      <c r="E2055" s="51" t="s">
        <v>508</v>
      </c>
      <c r="F2055" s="57">
        <f>ROWS($F$2:F2055)</f>
        <v>2054</v>
      </c>
      <c r="G2055" s="57" t="str">
        <f>IF(ISNUMBER(SEARCH('Position Build'!$N$6,Table1[[#This Row],[Series]])),Table1[[#This Row],[Helper1]],"")</f>
        <v/>
      </c>
      <c r="H2055" s="57" t="str">
        <f>IFERROR(SMALL($G$2:$G$4870,ROWS($G$2:G2055)),"")</f>
        <v/>
      </c>
    </row>
    <row r="2056" spans="1:8" ht="15.75" customHeight="1" thickBot="1" x14ac:dyDescent="0.3">
      <c r="A2056" s="50" t="s">
        <v>298</v>
      </c>
      <c r="B2056" s="46" t="str">
        <f>Table1[[#This Row],[Series]]&amp;Table1[[#This Row],[Competency Name]]</f>
        <v>1313ORAL COMMUNICATION</v>
      </c>
      <c r="C2056" s="46" t="str">
        <f>IF(RIGHT(Table1[[#This Row],[Occupational Series]],5)="SECCM","SECCM",IF(OR(RIGHT(Table1[[#This Row],[Occupational Series]],1)="A",RIGHT(Table1[[#This Row],[Occupational Series]],1)="B",RIGHT(Table1[[#This Row],[Occupational Series]],1)="C"),"0301",RIGHT(Table1[[#This Row],[Occupational Series]],4)))</f>
        <v>1313</v>
      </c>
      <c r="D2056" s="50" t="s">
        <v>537</v>
      </c>
      <c r="E2056" s="51" t="s">
        <v>538</v>
      </c>
      <c r="F2056" s="57">
        <f>ROWS($F$2:F2056)</f>
        <v>2055</v>
      </c>
      <c r="G2056" s="57" t="str">
        <f>IF(ISNUMBER(SEARCH('Position Build'!$N$6,Table1[[#This Row],[Series]])),Table1[[#This Row],[Helper1]],"")</f>
        <v/>
      </c>
      <c r="H2056" s="57" t="str">
        <f>IFERROR(SMALL($G$2:$G$4870,ROWS($G$2:G2056)),"")</f>
        <v/>
      </c>
    </row>
    <row r="2057" spans="1:8" ht="39" thickBot="1" x14ac:dyDescent="0.3">
      <c r="A2057" s="52" t="s">
        <v>298</v>
      </c>
      <c r="B2057" s="46" t="str">
        <f>Table1[[#This Row],[Series]]&amp;Table1[[#This Row],[Competency Name]]</f>
        <v>1313RESOURCE MANAGEMENT</v>
      </c>
      <c r="C2057" s="46" t="str">
        <f>IF(RIGHT(Table1[[#This Row],[Occupational Series]],5)="SECCM","SECCM",IF(OR(RIGHT(Table1[[#This Row],[Occupational Series]],1)="A",RIGHT(Table1[[#This Row],[Occupational Series]],1)="B",RIGHT(Table1[[#This Row],[Occupational Series]],1)="C"),"0301",RIGHT(Table1[[#This Row],[Occupational Series]],4)))</f>
        <v>1313</v>
      </c>
      <c r="D2057" s="52" t="s">
        <v>573</v>
      </c>
      <c r="E2057" s="54" t="s">
        <v>574</v>
      </c>
      <c r="F2057" s="57">
        <f>ROWS($F$2:F2057)</f>
        <v>2056</v>
      </c>
      <c r="G2057" s="57" t="str">
        <f>IF(ISNUMBER(SEARCH('Position Build'!$N$6,Table1[[#This Row],[Series]])),Table1[[#This Row],[Helper1]],"")</f>
        <v/>
      </c>
      <c r="H2057" s="57" t="str">
        <f>IFERROR(SMALL($G$2:$G$4870,ROWS($G$2:G2057)),"")</f>
        <v/>
      </c>
    </row>
    <row r="2058" spans="1:8" ht="64.5" thickBot="1" x14ac:dyDescent="0.3">
      <c r="A2058" s="50" t="s">
        <v>298</v>
      </c>
      <c r="B2058" s="46" t="str">
        <f>Table1[[#This Row],[Series]]&amp;Table1[[#This Row],[Competency Name]]</f>
        <v>1313ACCOUNTABILITY</v>
      </c>
      <c r="C2058" s="46" t="str">
        <f>IF(RIGHT(Table1[[#This Row],[Occupational Series]],5)="SECCM","SECCM",IF(OR(RIGHT(Table1[[#This Row],[Occupational Series]],1)="A",RIGHT(Table1[[#This Row],[Occupational Series]],1)="B",RIGHT(Table1[[#This Row],[Occupational Series]],1)="C"),"0301",RIGHT(Table1[[#This Row],[Occupational Series]],4)))</f>
        <v>1313</v>
      </c>
      <c r="D2058" s="50" t="s">
        <v>579</v>
      </c>
      <c r="E2058" s="51" t="s">
        <v>580</v>
      </c>
      <c r="F2058" s="57">
        <f>ROWS($F$2:F2058)</f>
        <v>2057</v>
      </c>
      <c r="G2058" s="57" t="str">
        <f>IF(ISNUMBER(SEARCH('Position Build'!$N$6,Table1[[#This Row],[Series]])),Table1[[#This Row],[Helper1]],"")</f>
        <v/>
      </c>
      <c r="H2058" s="57" t="str">
        <f>IFERROR(SMALL($G$2:$G$4870,ROWS($G$2:G2058)),"")</f>
        <v/>
      </c>
    </row>
    <row r="2059" spans="1:8" ht="15.75" customHeight="1" thickBot="1" x14ac:dyDescent="0.3">
      <c r="A2059" s="50" t="s">
        <v>298</v>
      </c>
      <c r="B2059" s="46" t="str">
        <f>Table1[[#This Row],[Series]]&amp;Table1[[#This Row],[Competency Name]]</f>
        <v>1313DEVELOPING OTHERS</v>
      </c>
      <c r="C2059" s="46" t="str">
        <f>IF(RIGHT(Table1[[#This Row],[Occupational Series]],5)="SECCM","SECCM",IF(OR(RIGHT(Table1[[#This Row],[Occupational Series]],1)="A",RIGHT(Table1[[#This Row],[Occupational Series]],1)="B",RIGHT(Table1[[#This Row],[Occupational Series]],1)="C"),"0301",RIGHT(Table1[[#This Row],[Occupational Series]],4)))</f>
        <v>1313</v>
      </c>
      <c r="D2059" s="50" t="s">
        <v>585</v>
      </c>
      <c r="E2059" s="51" t="s">
        <v>586</v>
      </c>
      <c r="F2059" s="57">
        <f>ROWS($F$2:F2059)</f>
        <v>2058</v>
      </c>
      <c r="G2059" s="57" t="str">
        <f>IF(ISNUMBER(SEARCH('Position Build'!$N$6,Table1[[#This Row],[Series]])),Table1[[#This Row],[Helper1]],"")</f>
        <v/>
      </c>
      <c r="H2059" s="57" t="str">
        <f>IFERROR(SMALL($G$2:$G$4870,ROWS($G$2:G2059)),"")</f>
        <v/>
      </c>
    </row>
    <row r="2060" spans="1:8" ht="39" thickBot="1" x14ac:dyDescent="0.3">
      <c r="A2060" s="52" t="s">
        <v>298</v>
      </c>
      <c r="B2060" s="46" t="str">
        <f>Table1[[#This Row],[Series]]&amp;Table1[[#This Row],[Competency Name]]</f>
        <v>1313MANAGING HUMAN RESOURCES</v>
      </c>
      <c r="C2060" s="46" t="str">
        <f>IF(RIGHT(Table1[[#This Row],[Occupational Series]],5)="SECCM","SECCM",IF(OR(RIGHT(Table1[[#This Row],[Occupational Series]],1)="A",RIGHT(Table1[[#This Row],[Occupational Series]],1)="B",RIGHT(Table1[[#This Row],[Occupational Series]],1)="C"),"0301",RIGHT(Table1[[#This Row],[Occupational Series]],4)))</f>
        <v>1313</v>
      </c>
      <c r="D2060" s="52" t="s">
        <v>590</v>
      </c>
      <c r="E2060" s="54" t="s">
        <v>591</v>
      </c>
      <c r="F2060" s="57">
        <f>ROWS($F$2:F2060)</f>
        <v>2059</v>
      </c>
      <c r="G2060" s="57" t="str">
        <f>IF(ISNUMBER(SEARCH('Position Build'!$N$6,Table1[[#This Row],[Series]])),Table1[[#This Row],[Helper1]],"")</f>
        <v/>
      </c>
      <c r="H2060" s="57" t="str">
        <f>IFERROR(SMALL($G$2:$G$4870,ROWS($G$2:G2060)),"")</f>
        <v/>
      </c>
    </row>
    <row r="2061" spans="1:8" ht="51.75" thickBot="1" x14ac:dyDescent="0.3">
      <c r="A2061" s="50" t="s">
        <v>298</v>
      </c>
      <c r="B2061" s="46" t="str">
        <f>Table1[[#This Row],[Series]]&amp;Table1[[#This Row],[Competency Name]]</f>
        <v>1313PROBLEM SOLVING</v>
      </c>
      <c r="C2061" s="46" t="str">
        <f>IF(RIGHT(Table1[[#This Row],[Occupational Series]],5)="SECCM","SECCM",IF(OR(RIGHT(Table1[[#This Row],[Occupational Series]],1)="A",RIGHT(Table1[[#This Row],[Occupational Series]],1)="B",RIGHT(Table1[[#This Row],[Occupational Series]],1)="C"),"0301",RIGHT(Table1[[#This Row],[Occupational Series]],4)))</f>
        <v>1313</v>
      </c>
      <c r="D2061" s="50" t="s">
        <v>596</v>
      </c>
      <c r="E2061" s="51" t="s">
        <v>597</v>
      </c>
      <c r="F2061" s="57">
        <f>ROWS($F$2:F2061)</f>
        <v>2060</v>
      </c>
      <c r="G2061" s="57" t="str">
        <f>IF(ISNUMBER(SEARCH('Position Build'!$N$6,Table1[[#This Row],[Series]])),Table1[[#This Row],[Helper1]],"")</f>
        <v/>
      </c>
      <c r="H2061" s="57" t="str">
        <f>IFERROR(SMALL($G$2:$G$4870,ROWS($G$2:G2061)),"")</f>
        <v/>
      </c>
    </row>
    <row r="2062" spans="1:8" ht="15.75" customHeight="1" thickBot="1" x14ac:dyDescent="0.3">
      <c r="A2062" s="50" t="s">
        <v>298</v>
      </c>
      <c r="B2062" s="46" t="str">
        <f>Table1[[#This Row],[Series]]&amp;Table1[[#This Row],[Competency Name]]</f>
        <v>1313QUALITY ASSURANCE</v>
      </c>
      <c r="C2062" s="46" t="str">
        <f>IF(RIGHT(Table1[[#This Row],[Occupational Series]],5)="SECCM","SECCM",IF(OR(RIGHT(Table1[[#This Row],[Occupational Series]],1)="A",RIGHT(Table1[[#This Row],[Occupational Series]],1)="B",RIGHT(Table1[[#This Row],[Occupational Series]],1)="C"),"0301",RIGHT(Table1[[#This Row],[Occupational Series]],4)))</f>
        <v>1313</v>
      </c>
      <c r="D2062" s="50" t="s">
        <v>600</v>
      </c>
      <c r="E2062" s="51" t="s">
        <v>601</v>
      </c>
      <c r="F2062" s="57">
        <f>ROWS($F$2:F2062)</f>
        <v>2061</v>
      </c>
      <c r="G2062" s="57" t="str">
        <f>IF(ISNUMBER(SEARCH('Position Build'!$N$6,Table1[[#This Row],[Series]])),Table1[[#This Row],[Helper1]],"")</f>
        <v/>
      </c>
      <c r="H2062" s="57" t="str">
        <f>IFERROR(SMALL($G$2:$G$4870,ROWS($G$2:G2062)),"")</f>
        <v/>
      </c>
    </row>
    <row r="2063" spans="1:8" ht="26.25" thickBot="1" x14ac:dyDescent="0.3">
      <c r="A2063" s="52" t="s">
        <v>298</v>
      </c>
      <c r="B2063" s="46" t="str">
        <f>Table1[[#This Row],[Series]]&amp;Table1[[#This Row],[Competency Name]]</f>
        <v>1313MATHEMATICS</v>
      </c>
      <c r="C2063" s="46" t="str">
        <f>IF(RIGHT(Table1[[#This Row],[Occupational Series]],5)="SECCM","SECCM",IF(OR(RIGHT(Table1[[#This Row],[Occupational Series]],1)="A",RIGHT(Table1[[#This Row],[Occupational Series]],1)="B",RIGHT(Table1[[#This Row],[Occupational Series]],1)="C"),"0301",RIGHT(Table1[[#This Row],[Occupational Series]],4)))</f>
        <v>1313</v>
      </c>
      <c r="D2063" s="52" t="s">
        <v>781</v>
      </c>
      <c r="E2063" s="54" t="s">
        <v>782</v>
      </c>
      <c r="F2063" s="57">
        <f>ROWS($F$2:F2063)</f>
        <v>2062</v>
      </c>
      <c r="G2063" s="57" t="str">
        <f>IF(ISNUMBER(SEARCH('Position Build'!$N$6,Table1[[#This Row],[Series]])),Table1[[#This Row],[Helper1]],"")</f>
        <v/>
      </c>
      <c r="H2063" s="57" t="str">
        <f>IFERROR(SMALL($G$2:$G$4870,ROWS($G$2:G2063)),"")</f>
        <v/>
      </c>
    </row>
    <row r="2064" spans="1:8" ht="39" thickBot="1" x14ac:dyDescent="0.3">
      <c r="A2064" s="50" t="s">
        <v>298</v>
      </c>
      <c r="B2064" s="46" t="str">
        <f>Table1[[#This Row],[Series]]&amp;Table1[[#This Row],[Competency Name]]</f>
        <v>1313MODELING AND SIMULATION</v>
      </c>
      <c r="C2064" s="46" t="str">
        <f>IF(RIGHT(Table1[[#This Row],[Occupational Series]],5)="SECCM","SECCM",IF(OR(RIGHT(Table1[[#This Row],[Occupational Series]],1)="A",RIGHT(Table1[[#This Row],[Occupational Series]],1)="B",RIGHT(Table1[[#This Row],[Occupational Series]],1)="C"),"0301",RIGHT(Table1[[#This Row],[Occupational Series]],4)))</f>
        <v>1313</v>
      </c>
      <c r="D2064" s="50" t="s">
        <v>783</v>
      </c>
      <c r="E2064" s="51" t="s">
        <v>784</v>
      </c>
      <c r="F2064" s="57">
        <f>ROWS($F$2:F2064)</f>
        <v>2063</v>
      </c>
      <c r="G2064" s="57" t="str">
        <f>IF(ISNUMBER(SEARCH('Position Build'!$N$6,Table1[[#This Row],[Series]])),Table1[[#This Row],[Helper1]],"")</f>
        <v/>
      </c>
      <c r="H2064" s="57" t="str">
        <f>IFERROR(SMALL($G$2:$G$4870,ROWS($G$2:G2064)),"")</f>
        <v/>
      </c>
    </row>
    <row r="2065" spans="1:8" ht="15.75" customHeight="1" thickBot="1" x14ac:dyDescent="0.3">
      <c r="A2065" s="50" t="s">
        <v>298</v>
      </c>
      <c r="B2065" s="46" t="str">
        <f>Table1[[#This Row],[Series]]&amp;Table1[[#This Row],[Competency Name]]</f>
        <v>1313SOFTWARE ENGINEERING</v>
      </c>
      <c r="C2065" s="46" t="str">
        <f>IF(RIGHT(Table1[[#This Row],[Occupational Series]],5)="SECCM","SECCM",IF(OR(RIGHT(Table1[[#This Row],[Occupational Series]],1)="A",RIGHT(Table1[[#This Row],[Occupational Series]],1)="B",RIGHT(Table1[[#This Row],[Occupational Series]],1)="C"),"0301",RIGHT(Table1[[#This Row],[Occupational Series]],4)))</f>
        <v>1313</v>
      </c>
      <c r="D2065" s="50" t="s">
        <v>842</v>
      </c>
      <c r="E2065" s="51" t="s">
        <v>843</v>
      </c>
      <c r="F2065" s="57">
        <f>ROWS($F$2:F2065)</f>
        <v>2064</v>
      </c>
      <c r="G2065" s="57" t="str">
        <f>IF(ISNUMBER(SEARCH('Position Build'!$N$6,Table1[[#This Row],[Series]])),Table1[[#This Row],[Helper1]],"")</f>
        <v/>
      </c>
      <c r="H2065" s="57" t="str">
        <f>IFERROR(SMALL($G$2:$G$4870,ROWS($G$2:G2065)),"")</f>
        <v/>
      </c>
    </row>
    <row r="2066" spans="1:8" ht="26.25" thickBot="1" x14ac:dyDescent="0.3">
      <c r="A2066" s="52" t="s">
        <v>298</v>
      </c>
      <c r="B2066" s="46" t="str">
        <f>Table1[[#This Row],[Series]]&amp;Table1[[#This Row],[Competency Name]]</f>
        <v>1313SYSTEMS TESTING AND EVALUATION</v>
      </c>
      <c r="C2066" s="46" t="str">
        <f>IF(RIGHT(Table1[[#This Row],[Occupational Series]],5)="SECCM","SECCM",IF(OR(RIGHT(Table1[[#This Row],[Occupational Series]],1)="A",RIGHT(Table1[[#This Row],[Occupational Series]],1)="B",RIGHT(Table1[[#This Row],[Occupational Series]],1)="C"),"0301",RIGHT(Table1[[#This Row],[Occupational Series]],4)))</f>
        <v>1313</v>
      </c>
      <c r="D2066" s="52" t="s">
        <v>850</v>
      </c>
      <c r="E2066" s="54" t="s">
        <v>851</v>
      </c>
      <c r="F2066" s="57">
        <f>ROWS($F$2:F2066)</f>
        <v>2065</v>
      </c>
      <c r="G2066" s="57" t="str">
        <f>IF(ISNUMBER(SEARCH('Position Build'!$N$6,Table1[[#This Row],[Series]])),Table1[[#This Row],[Helper1]],"")</f>
        <v/>
      </c>
      <c r="H2066" s="57" t="str">
        <f>IFERROR(SMALL($G$2:$G$4870,ROWS($G$2:G2066)),"")</f>
        <v/>
      </c>
    </row>
    <row r="2067" spans="1:8" ht="15.75" thickBot="1" x14ac:dyDescent="0.3">
      <c r="A2067" s="45" t="s">
        <v>298</v>
      </c>
      <c r="B2067" s="46" t="str">
        <f>Table1[[#This Row],[Series]]&amp;Table1[[#This Row],[Competency Name]]</f>
        <v>1313RULEMAKING AND REGULATION</v>
      </c>
      <c r="C2067" s="46" t="str">
        <f>IF(RIGHT(Table1[[#This Row],[Occupational Series]],5)="SECCM","SECCM",IF(OR(RIGHT(Table1[[#This Row],[Occupational Series]],1)="A",RIGHT(Table1[[#This Row],[Occupational Series]],1)="B",RIGHT(Table1[[#This Row],[Occupational Series]],1)="C"),"0301",RIGHT(Table1[[#This Row],[Occupational Series]],4)))</f>
        <v>1313</v>
      </c>
      <c r="D2067" s="45" t="s">
        <v>958</v>
      </c>
      <c r="E2067" s="45" t="s">
        <v>959</v>
      </c>
      <c r="F2067" s="57">
        <f>ROWS($F$2:F2067)</f>
        <v>2066</v>
      </c>
      <c r="G2067" s="57" t="str">
        <f>IF(ISNUMBER(SEARCH('Position Build'!$N$6,Table1[[#This Row],[Series]])),Table1[[#This Row],[Helper1]],"")</f>
        <v/>
      </c>
      <c r="H2067" s="57" t="str">
        <f>IFERROR(SMALL($G$2:$G$4870,ROWS($G$2:G2067)),"")</f>
        <v/>
      </c>
    </row>
    <row r="2068" spans="1:8" ht="15.75" customHeight="1" thickBot="1" x14ac:dyDescent="0.3">
      <c r="A2068" s="50" t="s">
        <v>298</v>
      </c>
      <c r="B2068" s="46" t="str">
        <f>Table1[[#This Row],[Series]]&amp;Table1[[#This Row],[Competency Name]]</f>
        <v>1313DECISIVENESS</v>
      </c>
      <c r="C2068" s="46" t="str">
        <f>IF(RIGHT(Table1[[#This Row],[Occupational Series]],5)="SECCM","SECCM",IF(OR(RIGHT(Table1[[#This Row],[Occupational Series]],1)="A",RIGHT(Table1[[#This Row],[Occupational Series]],1)="B",RIGHT(Table1[[#This Row],[Occupational Series]],1)="C"),"0301",RIGHT(Table1[[#This Row],[Occupational Series]],4)))</f>
        <v>1313</v>
      </c>
      <c r="D2068" s="50" t="s">
        <v>1009</v>
      </c>
      <c r="E2068" s="51" t="s">
        <v>1010</v>
      </c>
      <c r="F2068" s="57">
        <f>ROWS($F$2:F2068)</f>
        <v>2067</v>
      </c>
      <c r="G2068" s="57" t="str">
        <f>IF(ISNUMBER(SEARCH('Position Build'!$N$6,Table1[[#This Row],[Series]])),Table1[[#This Row],[Helper1]],"")</f>
        <v/>
      </c>
      <c r="H2068" s="57" t="str">
        <f>IFERROR(SMALL($G$2:$G$4870,ROWS($G$2:G2068)),"")</f>
        <v/>
      </c>
    </row>
    <row r="2069" spans="1:8" ht="15.75" thickBot="1" x14ac:dyDescent="0.3">
      <c r="A2069" s="53" t="s">
        <v>298</v>
      </c>
      <c r="B2069" s="46" t="str">
        <f>Table1[[#This Row],[Series]]&amp;Table1[[#This Row],[Competency Name]]</f>
        <v>1313READING AND INTERPRETING REGULATIONS</v>
      </c>
      <c r="C2069" s="46" t="str">
        <f>IF(RIGHT(Table1[[#This Row],[Occupational Series]],5)="SECCM","SECCM",IF(OR(RIGHT(Table1[[#This Row],[Occupational Series]],1)="A",RIGHT(Table1[[#This Row],[Occupational Series]],1)="B",RIGHT(Table1[[#This Row],[Occupational Series]],1)="C"),"0301",RIGHT(Table1[[#This Row],[Occupational Series]],4)))</f>
        <v>1313</v>
      </c>
      <c r="D2069" s="53" t="s">
        <v>1015</v>
      </c>
      <c r="E2069" s="53" t="s">
        <v>1016</v>
      </c>
      <c r="F2069" s="57">
        <f>ROWS($F$2:F2069)</f>
        <v>2068</v>
      </c>
      <c r="G2069" s="57" t="str">
        <f>IF(ISNUMBER(SEARCH('Position Build'!$N$6,Table1[[#This Row],[Series]])),Table1[[#This Row],[Helper1]],"")</f>
        <v/>
      </c>
      <c r="H2069" s="57" t="str">
        <f>IFERROR(SMALL($G$2:$G$4870,ROWS($G$2:G2069)),"")</f>
        <v/>
      </c>
    </row>
    <row r="2070" spans="1:8" ht="26.25" thickBot="1" x14ac:dyDescent="0.3">
      <c r="A2070" s="50" t="s">
        <v>298</v>
      </c>
      <c r="B2070" s="46" t="str">
        <f>Table1[[#This Row],[Series]]&amp;Table1[[#This Row],[Competency Name]]</f>
        <v>1313RESEARCH AND DEVELOPMENT</v>
      </c>
      <c r="C2070" s="46" t="str">
        <f>IF(RIGHT(Table1[[#This Row],[Occupational Series]],5)="SECCM","SECCM",IF(OR(RIGHT(Table1[[#This Row],[Occupational Series]],1)="A",RIGHT(Table1[[#This Row],[Occupational Series]],1)="B",RIGHT(Table1[[#This Row],[Occupational Series]],1)="C"),"0301",RIGHT(Table1[[#This Row],[Occupational Series]],4)))</f>
        <v>1313</v>
      </c>
      <c r="D2070" s="50" t="s">
        <v>1029</v>
      </c>
      <c r="E2070" s="51" t="s">
        <v>1030</v>
      </c>
      <c r="F2070" s="57">
        <f>ROWS($F$2:F2070)</f>
        <v>2069</v>
      </c>
      <c r="G2070" s="57" t="str">
        <f>IF(ISNUMBER(SEARCH('Position Build'!$N$6,Table1[[#This Row],[Series]])),Table1[[#This Row],[Helper1]],"")</f>
        <v/>
      </c>
      <c r="H2070" s="57" t="str">
        <f>IFERROR(SMALL($G$2:$G$4870,ROWS($G$2:G2070)),"")</f>
        <v/>
      </c>
    </row>
    <row r="2071" spans="1:8" ht="15.75" customHeight="1" thickBot="1" x14ac:dyDescent="0.3">
      <c r="A2071" s="50" t="s">
        <v>298</v>
      </c>
      <c r="B2071" s="46" t="str">
        <f>Table1[[#This Row],[Series]]&amp;Table1[[#This Row],[Competency Name]]</f>
        <v>1313SURVEYS AND DATA COLLECTION</v>
      </c>
      <c r="C2071" s="46" t="str">
        <f>IF(RIGHT(Table1[[#This Row],[Occupational Series]],5)="SECCM","SECCM",IF(OR(RIGHT(Table1[[#This Row],[Occupational Series]],1)="A",RIGHT(Table1[[#This Row],[Occupational Series]],1)="B",RIGHT(Table1[[#This Row],[Occupational Series]],1)="C"),"0301",RIGHT(Table1[[#This Row],[Occupational Series]],4)))</f>
        <v>1313</v>
      </c>
      <c r="D2071" s="50" t="s">
        <v>1031</v>
      </c>
      <c r="E2071" s="51" t="s">
        <v>1032</v>
      </c>
      <c r="F2071" s="57">
        <f>ROWS($F$2:F2071)</f>
        <v>2070</v>
      </c>
      <c r="G2071" s="57" t="str">
        <f>IF(ISNUMBER(SEARCH('Position Build'!$N$6,Table1[[#This Row],[Series]])),Table1[[#This Row],[Helper1]],"")</f>
        <v/>
      </c>
      <c r="H2071" s="57" t="str">
        <f>IFERROR(SMALL($G$2:$G$4870,ROWS($G$2:G2071)),"")</f>
        <v/>
      </c>
    </row>
    <row r="2072" spans="1:8" ht="15.75" thickBot="1" x14ac:dyDescent="0.3">
      <c r="A2072" s="53" t="s">
        <v>298</v>
      </c>
      <c r="B2072" s="46" t="str">
        <f>Table1[[#This Row],[Series]]&amp;Table1[[#This Row],[Competency Name]]</f>
        <v>1313DATA AND CONTENT MANAGEMENT</v>
      </c>
      <c r="C2072" s="46" t="str">
        <f>IF(RIGHT(Table1[[#This Row],[Occupational Series]],5)="SECCM","SECCM",IF(OR(RIGHT(Table1[[#This Row],[Occupational Series]],1)="A",RIGHT(Table1[[#This Row],[Occupational Series]],1)="B",RIGHT(Table1[[#This Row],[Occupational Series]],1)="C"),"0301",RIGHT(Table1[[#This Row],[Occupational Series]],4)))</f>
        <v>1313</v>
      </c>
      <c r="D2072" s="53" t="s">
        <v>1075</v>
      </c>
      <c r="E2072" s="53" t="s">
        <v>1076</v>
      </c>
      <c r="F2072" s="57">
        <f>ROWS($F$2:F2072)</f>
        <v>2071</v>
      </c>
      <c r="G2072" s="57" t="str">
        <f>IF(ISNUMBER(SEARCH('Position Build'!$N$6,Table1[[#This Row],[Series]])),Table1[[#This Row],[Helper1]],"")</f>
        <v/>
      </c>
      <c r="H2072" s="57" t="str">
        <f>IFERROR(SMALL($G$2:$G$4870,ROWS($G$2:G2072)),"")</f>
        <v/>
      </c>
    </row>
    <row r="2073" spans="1:8" ht="39" thickBot="1" x14ac:dyDescent="0.3">
      <c r="A2073" s="50" t="s">
        <v>298</v>
      </c>
      <c r="B2073" s="46" t="str">
        <f>Table1[[#This Row],[Series]]&amp;Table1[[#This Row],[Competency Name]]</f>
        <v>1313REPORTING AND RECOMMENDATIONS</v>
      </c>
      <c r="C2073" s="46" t="str">
        <f>IF(RIGHT(Table1[[#This Row],[Occupational Series]],5)="SECCM","SECCM",IF(OR(RIGHT(Table1[[#This Row],[Occupational Series]],1)="A",RIGHT(Table1[[#This Row],[Occupational Series]],1)="B",RIGHT(Table1[[#This Row],[Occupational Series]],1)="C"),"0301",RIGHT(Table1[[#This Row],[Occupational Series]],4)))</f>
        <v>1313</v>
      </c>
      <c r="D2073" s="50" t="s">
        <v>1141</v>
      </c>
      <c r="E2073" s="51" t="s">
        <v>1142</v>
      </c>
      <c r="F2073" s="57">
        <f>ROWS($F$2:F2073)</f>
        <v>2072</v>
      </c>
      <c r="G2073" s="57" t="str">
        <f>IF(ISNUMBER(SEARCH('Position Build'!$N$6,Table1[[#This Row],[Series]])),Table1[[#This Row],[Helper1]],"")</f>
        <v/>
      </c>
      <c r="H2073" s="57" t="str">
        <f>IFERROR(SMALL($G$2:$G$4870,ROWS($G$2:G2073)),"")</f>
        <v/>
      </c>
    </row>
    <row r="2074" spans="1:8" ht="15.75" customHeight="1" thickBot="1" x14ac:dyDescent="0.3">
      <c r="A2074" s="50" t="s">
        <v>298</v>
      </c>
      <c r="B2074" s="46" t="str">
        <f>Table1[[#This Row],[Series]]&amp;Table1[[#This Row],[Competency Name]]</f>
        <v>1313PROCESS IMPROVEMENT</v>
      </c>
      <c r="C2074" s="46" t="str">
        <f>IF(RIGHT(Table1[[#This Row],[Occupational Series]],5)="SECCM","SECCM",IF(OR(RIGHT(Table1[[#This Row],[Occupational Series]],1)="A",RIGHT(Table1[[#This Row],[Occupational Series]],1)="B",RIGHT(Table1[[#This Row],[Occupational Series]],1)="C"),"0301",RIGHT(Table1[[#This Row],[Occupational Series]],4)))</f>
        <v>1313</v>
      </c>
      <c r="D2074" s="50" t="s">
        <v>1199</v>
      </c>
      <c r="E2074" s="51" t="s">
        <v>1200</v>
      </c>
      <c r="F2074" s="57">
        <f>ROWS($F$2:F2074)</f>
        <v>2073</v>
      </c>
      <c r="G2074" s="57" t="str">
        <f>IF(ISNUMBER(SEARCH('Position Build'!$N$6,Table1[[#This Row],[Series]])),Table1[[#This Row],[Helper1]],"")</f>
        <v/>
      </c>
      <c r="H2074" s="57" t="str">
        <f>IFERROR(SMALL($G$2:$G$4870,ROWS($G$2:G2074)),"")</f>
        <v/>
      </c>
    </row>
    <row r="2075" spans="1:8" ht="26.25" thickBot="1" x14ac:dyDescent="0.3">
      <c r="A2075" s="52" t="s">
        <v>298</v>
      </c>
      <c r="B2075" s="46" t="str">
        <f>Table1[[#This Row],[Series]]&amp;Table1[[#This Row],[Competency Name]]</f>
        <v>1313CREATIVITY AND INNOVATION</v>
      </c>
      <c r="C2075" s="46" t="str">
        <f>IF(RIGHT(Table1[[#This Row],[Occupational Series]],5)="SECCM","SECCM",IF(OR(RIGHT(Table1[[#This Row],[Occupational Series]],1)="A",RIGHT(Table1[[#This Row],[Occupational Series]],1)="B",RIGHT(Table1[[#This Row],[Occupational Series]],1)="C"),"0301",RIGHT(Table1[[#This Row],[Occupational Series]],4)))</f>
        <v>1313</v>
      </c>
      <c r="D2075" s="52" t="s">
        <v>1214</v>
      </c>
      <c r="E2075" s="54" t="s">
        <v>1215</v>
      </c>
      <c r="F2075" s="57">
        <f>ROWS($F$2:F2075)</f>
        <v>2074</v>
      </c>
      <c r="G2075" s="57" t="str">
        <f>IF(ISNUMBER(SEARCH('Position Build'!$N$6,Table1[[#This Row],[Series]])),Table1[[#This Row],[Helper1]],"")</f>
        <v/>
      </c>
      <c r="H2075" s="57" t="str">
        <f>IFERROR(SMALL($G$2:$G$4870,ROWS($G$2:G2075)),"")</f>
        <v/>
      </c>
    </row>
    <row r="2076" spans="1:8" ht="15.75" thickBot="1" x14ac:dyDescent="0.3">
      <c r="A2076" s="45" t="s">
        <v>298</v>
      </c>
      <c r="B2076" s="46" t="str">
        <f>Table1[[#This Row],[Series]]&amp;Table1[[#This Row],[Competency Name]]</f>
        <v>1313ACOUSTICS</v>
      </c>
      <c r="C2076" s="46" t="str">
        <f>IF(RIGHT(Table1[[#This Row],[Occupational Series]],5)="SECCM","SECCM",IF(OR(RIGHT(Table1[[#This Row],[Occupational Series]],1)="A",RIGHT(Table1[[#This Row],[Occupational Series]],1)="B",RIGHT(Table1[[#This Row],[Occupational Series]],1)="C"),"0301",RIGHT(Table1[[#This Row],[Occupational Series]],4)))</f>
        <v>1313</v>
      </c>
      <c r="D2076" s="45" t="s">
        <v>1416</v>
      </c>
      <c r="E2076" s="45" t="s">
        <v>1417</v>
      </c>
      <c r="F2076" s="57">
        <f>ROWS($F$2:F2076)</f>
        <v>2075</v>
      </c>
      <c r="G2076" s="57" t="str">
        <f>IF(ISNUMBER(SEARCH('Position Build'!$N$6,Table1[[#This Row],[Series]])),Table1[[#This Row],[Helper1]],"")</f>
        <v/>
      </c>
      <c r="H2076" s="57" t="str">
        <f>IFERROR(SMALL($G$2:$G$4870,ROWS($G$2:G2076)),"")</f>
        <v/>
      </c>
    </row>
    <row r="2077" spans="1:8" ht="15.75" customHeight="1" thickBot="1" x14ac:dyDescent="0.3">
      <c r="A2077" s="50" t="s">
        <v>298</v>
      </c>
      <c r="B2077" s="46" t="str">
        <f>Table1[[#This Row],[Series]]&amp;Table1[[#This Row],[Competency Name]]</f>
        <v>1313GEOGRAPHICAL INFORMATION SYSTEMS (GIS)</v>
      </c>
      <c r="C2077" s="46" t="str">
        <f>IF(RIGHT(Table1[[#This Row],[Occupational Series]],5)="SECCM","SECCM",IF(OR(RIGHT(Table1[[#This Row],[Occupational Series]],1)="A",RIGHT(Table1[[#This Row],[Occupational Series]],1)="B",RIGHT(Table1[[#This Row],[Occupational Series]],1)="C"),"0301",RIGHT(Table1[[#This Row],[Occupational Series]],4)))</f>
        <v>1313</v>
      </c>
      <c r="D2077" s="50" t="s">
        <v>1570</v>
      </c>
      <c r="E2077" s="51" t="s">
        <v>1571</v>
      </c>
      <c r="F2077" s="57">
        <f>ROWS($F$2:F2077)</f>
        <v>2076</v>
      </c>
      <c r="G2077" s="57" t="str">
        <f>IF(ISNUMBER(SEARCH('Position Build'!$N$6,Table1[[#This Row],[Series]])),Table1[[#This Row],[Helper1]],"")</f>
        <v/>
      </c>
      <c r="H2077" s="57" t="str">
        <f>IFERROR(SMALL($G$2:$G$4870,ROWS($G$2:G2077)),"")</f>
        <v/>
      </c>
    </row>
    <row r="2078" spans="1:8" ht="51.75" thickBot="1" x14ac:dyDescent="0.3">
      <c r="A2078" s="52" t="s">
        <v>298</v>
      </c>
      <c r="B2078" s="46" t="str">
        <f>Table1[[#This Row],[Series]]&amp;Table1[[#This Row],[Competency Name]]</f>
        <v>1313ANALYTICAL INSTRUMENTATION</v>
      </c>
      <c r="C2078" s="46" t="str">
        <f>IF(RIGHT(Table1[[#This Row],[Occupational Series]],5)="SECCM","SECCM",IF(OR(RIGHT(Table1[[#This Row],[Occupational Series]],1)="A",RIGHT(Table1[[#This Row],[Occupational Series]],1)="B",RIGHT(Table1[[#This Row],[Occupational Series]],1)="C"),"0301",RIGHT(Table1[[#This Row],[Occupational Series]],4)))</f>
        <v>1313</v>
      </c>
      <c r="D2078" s="52" t="s">
        <v>1600</v>
      </c>
      <c r="E2078" s="54" t="s">
        <v>1601</v>
      </c>
      <c r="F2078" s="57">
        <f>ROWS($F$2:F2078)</f>
        <v>2077</v>
      </c>
      <c r="G2078" s="57" t="str">
        <f>IF(ISNUMBER(SEARCH('Position Build'!$N$6,Table1[[#This Row],[Series]])),Table1[[#This Row],[Helper1]],"")</f>
        <v/>
      </c>
      <c r="H2078" s="57" t="str">
        <f>IFERROR(SMALL($G$2:$G$4870,ROWS($G$2:G2078)),"")</f>
        <v/>
      </c>
    </row>
    <row r="2079" spans="1:8" ht="39" thickBot="1" x14ac:dyDescent="0.3">
      <c r="A2079" s="50" t="s">
        <v>298</v>
      </c>
      <c r="B2079" s="46" t="str">
        <f>Table1[[#This Row],[Series]]&amp;Table1[[#This Row],[Competency Name]]</f>
        <v>1313GEOPHYSICS</v>
      </c>
      <c r="C2079" s="46" t="str">
        <f>IF(RIGHT(Table1[[#This Row],[Occupational Series]],5)="SECCM","SECCM",IF(OR(RIGHT(Table1[[#This Row],[Occupational Series]],1)="A",RIGHT(Table1[[#This Row],[Occupational Series]],1)="B",RIGHT(Table1[[#This Row],[Occupational Series]],1)="C"),"0301",RIGHT(Table1[[#This Row],[Occupational Series]],4)))</f>
        <v>1313</v>
      </c>
      <c r="D2079" s="50" t="s">
        <v>1602</v>
      </c>
      <c r="E2079" s="51" t="s">
        <v>1603</v>
      </c>
      <c r="F2079" s="57">
        <f>ROWS($F$2:F2079)</f>
        <v>2078</v>
      </c>
      <c r="G2079" s="57" t="str">
        <f>IF(ISNUMBER(SEARCH('Position Build'!$N$6,Table1[[#This Row],[Series]])),Table1[[#This Row],[Helper1]],"")</f>
        <v/>
      </c>
      <c r="H2079" s="57" t="str">
        <f>IFERROR(SMALL($G$2:$G$4870,ROWS($G$2:G2079)),"")</f>
        <v/>
      </c>
    </row>
    <row r="2080" spans="1:8" ht="15.75" customHeight="1" thickBot="1" x14ac:dyDescent="0.3">
      <c r="A2080" s="45" t="s">
        <v>385</v>
      </c>
      <c r="B2080" s="46" t="str">
        <f>Table1[[#This Row],[Series]]&amp;Table1[[#This Row],[Competency Name]]</f>
        <v>1315PROJECT MANAGEMENT</v>
      </c>
      <c r="C2080" s="46" t="str">
        <f>IF(RIGHT(Table1[[#This Row],[Occupational Series]],5)="SECCM","SECCM",IF(OR(RIGHT(Table1[[#This Row],[Occupational Series]],1)="A",RIGHT(Table1[[#This Row],[Occupational Series]],1)="B",RIGHT(Table1[[#This Row],[Occupational Series]],1)="C"),"0301",RIGHT(Table1[[#This Row],[Occupational Series]],4)))</f>
        <v>1315</v>
      </c>
      <c r="D2080" s="45" t="s">
        <v>381</v>
      </c>
      <c r="E2080" s="45" t="s">
        <v>382</v>
      </c>
      <c r="F2080" s="57">
        <f>ROWS($F$2:F2080)</f>
        <v>2079</v>
      </c>
      <c r="G2080" s="57" t="str">
        <f>IF(ISNUMBER(SEARCH('Position Build'!$N$6,Table1[[#This Row],[Series]])),Table1[[#This Row],[Helper1]],"")</f>
        <v/>
      </c>
      <c r="H2080" s="57" t="str">
        <f>IFERROR(SMALL($G$2:$G$4870,ROWS($G$2:G2080)),"")</f>
        <v/>
      </c>
    </row>
    <row r="2081" spans="1:8" ht="15.75" thickBot="1" x14ac:dyDescent="0.3">
      <c r="A2081" s="53" t="s">
        <v>385</v>
      </c>
      <c r="B2081" s="46" t="str">
        <f>Table1[[#This Row],[Series]]&amp;Table1[[#This Row],[Competency Name]]</f>
        <v>1315PARTNERING</v>
      </c>
      <c r="C2081" s="46" t="str">
        <f>IF(RIGHT(Table1[[#This Row],[Occupational Series]],5)="SECCM","SECCM",IF(OR(RIGHT(Table1[[#This Row],[Occupational Series]],1)="A",RIGHT(Table1[[#This Row],[Occupational Series]],1)="B",RIGHT(Table1[[#This Row],[Occupational Series]],1)="C"),"0301",RIGHT(Table1[[#This Row],[Occupational Series]],4)))</f>
        <v>1315</v>
      </c>
      <c r="D2081" s="53" t="s">
        <v>491</v>
      </c>
      <c r="E2081" s="53" t="s">
        <v>492</v>
      </c>
      <c r="F2081" s="57">
        <f>ROWS($F$2:F2081)</f>
        <v>2080</v>
      </c>
      <c r="G2081" s="57" t="str">
        <f>IF(ISNUMBER(SEARCH('Position Build'!$N$6,Table1[[#This Row],[Series]])),Table1[[#This Row],[Helper1]],"")</f>
        <v/>
      </c>
      <c r="H2081" s="57" t="str">
        <f>IFERROR(SMALL($G$2:$G$4870,ROWS($G$2:G2081)),"")</f>
        <v/>
      </c>
    </row>
    <row r="2082" spans="1:8" ht="39" thickBot="1" x14ac:dyDescent="0.3">
      <c r="A2082" s="50" t="s">
        <v>385</v>
      </c>
      <c r="B2082" s="46" t="str">
        <f>Table1[[#This Row],[Series]]&amp;Table1[[#This Row],[Competency Name]]</f>
        <v>1315WRITTEN COMMUNICATION</v>
      </c>
      <c r="C2082" s="46" t="str">
        <f>IF(RIGHT(Table1[[#This Row],[Occupational Series]],5)="SECCM","SECCM",IF(OR(RIGHT(Table1[[#This Row],[Occupational Series]],1)="A",RIGHT(Table1[[#This Row],[Occupational Series]],1)="B",RIGHT(Table1[[#This Row],[Occupational Series]],1)="C"),"0301",RIGHT(Table1[[#This Row],[Occupational Series]],4)))</f>
        <v>1315</v>
      </c>
      <c r="D2082" s="50" t="s">
        <v>507</v>
      </c>
      <c r="E2082" s="51" t="s">
        <v>508</v>
      </c>
      <c r="F2082" s="57">
        <f>ROWS($F$2:F2082)</f>
        <v>2081</v>
      </c>
      <c r="G2082" s="57" t="str">
        <f>IF(ISNUMBER(SEARCH('Position Build'!$N$6,Table1[[#This Row],[Series]])),Table1[[#This Row],[Helper1]],"")</f>
        <v/>
      </c>
      <c r="H2082" s="57" t="str">
        <f>IFERROR(SMALL($G$2:$G$4870,ROWS($G$2:G2082)),"")</f>
        <v/>
      </c>
    </row>
    <row r="2083" spans="1:8" ht="15.75" customHeight="1" thickBot="1" x14ac:dyDescent="0.3">
      <c r="A2083" s="50" t="s">
        <v>385</v>
      </c>
      <c r="B2083" s="46" t="str">
        <f>Table1[[#This Row],[Series]]&amp;Table1[[#This Row],[Competency Name]]</f>
        <v>1315ORAL COMMUNICATION</v>
      </c>
      <c r="C2083" s="46" t="str">
        <f>IF(RIGHT(Table1[[#This Row],[Occupational Series]],5)="SECCM","SECCM",IF(OR(RIGHT(Table1[[#This Row],[Occupational Series]],1)="A",RIGHT(Table1[[#This Row],[Occupational Series]],1)="B",RIGHT(Table1[[#This Row],[Occupational Series]],1)="C"),"0301",RIGHT(Table1[[#This Row],[Occupational Series]],4)))</f>
        <v>1315</v>
      </c>
      <c r="D2083" s="50" t="s">
        <v>537</v>
      </c>
      <c r="E2083" s="51" t="s">
        <v>538</v>
      </c>
      <c r="F2083" s="57">
        <f>ROWS($F$2:F2083)</f>
        <v>2082</v>
      </c>
      <c r="G2083" s="57" t="str">
        <f>IF(ISNUMBER(SEARCH('Position Build'!$N$6,Table1[[#This Row],[Series]])),Table1[[#This Row],[Helper1]],"")</f>
        <v/>
      </c>
      <c r="H2083" s="57" t="str">
        <f>IFERROR(SMALL($G$2:$G$4870,ROWS($G$2:G2083)),"")</f>
        <v/>
      </c>
    </row>
    <row r="2084" spans="1:8" ht="64.5" thickBot="1" x14ac:dyDescent="0.3">
      <c r="A2084" s="52" t="s">
        <v>385</v>
      </c>
      <c r="B2084" s="46" t="str">
        <f>Table1[[#This Row],[Series]]&amp;Table1[[#This Row],[Competency Name]]</f>
        <v>1315ACCOUNTABILITY</v>
      </c>
      <c r="C2084" s="46" t="str">
        <f>IF(RIGHT(Table1[[#This Row],[Occupational Series]],5)="SECCM","SECCM",IF(OR(RIGHT(Table1[[#This Row],[Occupational Series]],1)="A",RIGHT(Table1[[#This Row],[Occupational Series]],1)="B",RIGHT(Table1[[#This Row],[Occupational Series]],1)="C"),"0301",RIGHT(Table1[[#This Row],[Occupational Series]],4)))</f>
        <v>1315</v>
      </c>
      <c r="D2084" s="52" t="s">
        <v>579</v>
      </c>
      <c r="E2084" s="54" t="s">
        <v>580</v>
      </c>
      <c r="F2084" s="57">
        <f>ROWS($F$2:F2084)</f>
        <v>2083</v>
      </c>
      <c r="G2084" s="57" t="str">
        <f>IF(ISNUMBER(SEARCH('Position Build'!$N$6,Table1[[#This Row],[Series]])),Table1[[#This Row],[Helper1]],"")</f>
        <v/>
      </c>
      <c r="H2084" s="57" t="str">
        <f>IFERROR(SMALL($G$2:$G$4870,ROWS($G$2:G2084)),"")</f>
        <v/>
      </c>
    </row>
    <row r="2085" spans="1:8" ht="39" thickBot="1" x14ac:dyDescent="0.3">
      <c r="A2085" s="50" t="s">
        <v>385</v>
      </c>
      <c r="B2085" s="46" t="str">
        <f>Table1[[#This Row],[Series]]&amp;Table1[[#This Row],[Competency Name]]</f>
        <v>1315MANAGING HUMAN RESOURCES</v>
      </c>
      <c r="C2085" s="46" t="str">
        <f>IF(RIGHT(Table1[[#This Row],[Occupational Series]],5)="SECCM","SECCM",IF(OR(RIGHT(Table1[[#This Row],[Occupational Series]],1)="A",RIGHT(Table1[[#This Row],[Occupational Series]],1)="B",RIGHT(Table1[[#This Row],[Occupational Series]],1)="C"),"0301",RIGHT(Table1[[#This Row],[Occupational Series]],4)))</f>
        <v>1315</v>
      </c>
      <c r="D2085" s="50" t="s">
        <v>590</v>
      </c>
      <c r="E2085" s="51" t="s">
        <v>591</v>
      </c>
      <c r="F2085" s="57">
        <f>ROWS($F$2:F2085)</f>
        <v>2084</v>
      </c>
      <c r="G2085" s="57" t="str">
        <f>IF(ISNUMBER(SEARCH('Position Build'!$N$6,Table1[[#This Row],[Series]])),Table1[[#This Row],[Helper1]],"")</f>
        <v/>
      </c>
      <c r="H2085" s="57" t="str">
        <f>IFERROR(SMALL($G$2:$G$4870,ROWS($G$2:G2085)),"")</f>
        <v/>
      </c>
    </row>
    <row r="2086" spans="1:8" ht="15.75" customHeight="1" thickBot="1" x14ac:dyDescent="0.3">
      <c r="A2086" s="50" t="s">
        <v>385</v>
      </c>
      <c r="B2086" s="46" t="str">
        <f>Table1[[#This Row],[Series]]&amp;Table1[[#This Row],[Competency Name]]</f>
        <v>1315COMPLIANCE AND ENFORCEMENT</v>
      </c>
      <c r="C2086" s="46" t="str">
        <f>IF(RIGHT(Table1[[#This Row],[Occupational Series]],5)="SECCM","SECCM",IF(OR(RIGHT(Table1[[#This Row],[Occupational Series]],1)="A",RIGHT(Table1[[#This Row],[Occupational Series]],1)="B",RIGHT(Table1[[#This Row],[Occupational Series]],1)="C"),"0301",RIGHT(Table1[[#This Row],[Occupational Series]],4)))</f>
        <v>1315</v>
      </c>
      <c r="D2086" s="50" t="s">
        <v>950</v>
      </c>
      <c r="E2086" s="51" t="s">
        <v>951</v>
      </c>
      <c r="F2086" s="57">
        <f>ROWS($F$2:F2086)</f>
        <v>2085</v>
      </c>
      <c r="G2086" s="57" t="str">
        <f>IF(ISNUMBER(SEARCH('Position Build'!$N$6,Table1[[#This Row],[Series]])),Table1[[#This Row],[Helper1]],"")</f>
        <v/>
      </c>
      <c r="H2086" s="57" t="str">
        <f>IFERROR(SMALL($G$2:$G$4870,ROWS($G$2:G2086)),"")</f>
        <v/>
      </c>
    </row>
    <row r="2087" spans="1:8" ht="15.75" thickBot="1" x14ac:dyDescent="0.3">
      <c r="A2087" s="53" t="s">
        <v>385</v>
      </c>
      <c r="B2087" s="46" t="str">
        <f>Table1[[#This Row],[Series]]&amp;Table1[[#This Row],[Competency Name]]</f>
        <v>1315RULEMAKING AND REGULATION</v>
      </c>
      <c r="C2087" s="46" t="str">
        <f>IF(RIGHT(Table1[[#This Row],[Occupational Series]],5)="SECCM","SECCM",IF(OR(RIGHT(Table1[[#This Row],[Occupational Series]],1)="A",RIGHT(Table1[[#This Row],[Occupational Series]],1)="B",RIGHT(Table1[[#This Row],[Occupational Series]],1)="C"),"0301",RIGHT(Table1[[#This Row],[Occupational Series]],4)))</f>
        <v>1315</v>
      </c>
      <c r="D2087" s="53" t="s">
        <v>958</v>
      </c>
      <c r="E2087" s="53" t="s">
        <v>959</v>
      </c>
      <c r="F2087" s="57">
        <f>ROWS($F$2:F2087)</f>
        <v>2086</v>
      </c>
      <c r="G2087" s="57" t="str">
        <f>IF(ISNUMBER(SEARCH('Position Build'!$N$6,Table1[[#This Row],[Series]])),Table1[[#This Row],[Helper1]],"")</f>
        <v/>
      </c>
      <c r="H2087" s="57" t="str">
        <f>IFERROR(SMALL($G$2:$G$4870,ROWS($G$2:G2087)),"")</f>
        <v/>
      </c>
    </row>
    <row r="2088" spans="1:8" ht="15.75" thickBot="1" x14ac:dyDescent="0.3">
      <c r="A2088" s="45" t="s">
        <v>388</v>
      </c>
      <c r="B2088" s="46" t="str">
        <f>Table1[[#This Row],[Series]]&amp;Table1[[#This Row],[Competency Name]]</f>
        <v>1320PROJECT MANAGEMENT</v>
      </c>
      <c r="C2088" s="46" t="str">
        <f>IF(RIGHT(Table1[[#This Row],[Occupational Series]],5)="SECCM","SECCM",IF(OR(RIGHT(Table1[[#This Row],[Occupational Series]],1)="A",RIGHT(Table1[[#This Row],[Occupational Series]],1)="B",RIGHT(Table1[[#This Row],[Occupational Series]],1)="C"),"0301",RIGHT(Table1[[#This Row],[Occupational Series]],4)))</f>
        <v>1320</v>
      </c>
      <c r="D2088" s="45" t="s">
        <v>381</v>
      </c>
      <c r="E2088" s="45" t="s">
        <v>382</v>
      </c>
      <c r="F2088" s="57">
        <f>ROWS($F$2:F2088)</f>
        <v>2087</v>
      </c>
      <c r="G2088" s="57" t="str">
        <f>IF(ISNUMBER(SEARCH('Position Build'!$N$6,Table1[[#This Row],[Series]])),Table1[[#This Row],[Helper1]],"")</f>
        <v/>
      </c>
      <c r="H2088" s="57" t="str">
        <f>IFERROR(SMALL($G$2:$G$4870,ROWS($G$2:G2088)),"")</f>
        <v/>
      </c>
    </row>
    <row r="2089" spans="1:8" ht="15.75" customHeight="1" thickBot="1" x14ac:dyDescent="0.3">
      <c r="A2089" s="45" t="s">
        <v>388</v>
      </c>
      <c r="B2089" s="46" t="str">
        <f>Table1[[#This Row],[Series]]&amp;Table1[[#This Row],[Competency Name]]</f>
        <v>1320PARTNERING</v>
      </c>
      <c r="C2089" s="46" t="str">
        <f>IF(RIGHT(Table1[[#This Row],[Occupational Series]],5)="SECCM","SECCM",IF(OR(RIGHT(Table1[[#This Row],[Occupational Series]],1)="A",RIGHT(Table1[[#This Row],[Occupational Series]],1)="B",RIGHT(Table1[[#This Row],[Occupational Series]],1)="C"),"0301",RIGHT(Table1[[#This Row],[Occupational Series]],4)))</f>
        <v>1320</v>
      </c>
      <c r="D2089" s="45" t="s">
        <v>491</v>
      </c>
      <c r="E2089" s="45" t="s">
        <v>492</v>
      </c>
      <c r="F2089" s="57">
        <f>ROWS($F$2:F2089)</f>
        <v>2088</v>
      </c>
      <c r="G2089" s="57" t="str">
        <f>IF(ISNUMBER(SEARCH('Position Build'!$N$6,Table1[[#This Row],[Series]])),Table1[[#This Row],[Helper1]],"")</f>
        <v/>
      </c>
      <c r="H2089" s="57" t="str">
        <f>IFERROR(SMALL($G$2:$G$4870,ROWS($G$2:G2089)),"")</f>
        <v/>
      </c>
    </row>
    <row r="2090" spans="1:8" ht="39" thickBot="1" x14ac:dyDescent="0.3">
      <c r="A2090" s="52" t="s">
        <v>388</v>
      </c>
      <c r="B2090" s="46" t="str">
        <f>Table1[[#This Row],[Series]]&amp;Table1[[#This Row],[Competency Name]]</f>
        <v>1320WRITTEN COMMUNICATION</v>
      </c>
      <c r="C2090" s="46" t="str">
        <f>IF(RIGHT(Table1[[#This Row],[Occupational Series]],5)="SECCM","SECCM",IF(OR(RIGHT(Table1[[#This Row],[Occupational Series]],1)="A",RIGHT(Table1[[#This Row],[Occupational Series]],1)="B",RIGHT(Table1[[#This Row],[Occupational Series]],1)="C"),"0301",RIGHT(Table1[[#This Row],[Occupational Series]],4)))</f>
        <v>1320</v>
      </c>
      <c r="D2090" s="52" t="s">
        <v>507</v>
      </c>
      <c r="E2090" s="54" t="s">
        <v>508</v>
      </c>
      <c r="F2090" s="57">
        <f>ROWS($F$2:F2090)</f>
        <v>2089</v>
      </c>
      <c r="G2090" s="57" t="str">
        <f>IF(ISNUMBER(SEARCH('Position Build'!$N$6,Table1[[#This Row],[Series]])),Table1[[#This Row],[Helper1]],"")</f>
        <v/>
      </c>
      <c r="H2090" s="57" t="str">
        <f>IFERROR(SMALL($G$2:$G$4870,ROWS($G$2:G2090)),"")</f>
        <v/>
      </c>
    </row>
    <row r="2091" spans="1:8" ht="39" thickBot="1" x14ac:dyDescent="0.3">
      <c r="A2091" s="50" t="s">
        <v>388</v>
      </c>
      <c r="B2091" s="46" t="str">
        <f>Table1[[#This Row],[Series]]&amp;Table1[[#This Row],[Competency Name]]</f>
        <v>1320ORAL COMMUNICATION</v>
      </c>
      <c r="C2091" s="46" t="str">
        <f>IF(RIGHT(Table1[[#This Row],[Occupational Series]],5)="SECCM","SECCM",IF(OR(RIGHT(Table1[[#This Row],[Occupational Series]],1)="A",RIGHT(Table1[[#This Row],[Occupational Series]],1)="B",RIGHT(Table1[[#This Row],[Occupational Series]],1)="C"),"0301",RIGHT(Table1[[#This Row],[Occupational Series]],4)))</f>
        <v>1320</v>
      </c>
      <c r="D2091" s="50" t="s">
        <v>537</v>
      </c>
      <c r="E2091" s="51" t="s">
        <v>538</v>
      </c>
      <c r="F2091" s="57">
        <f>ROWS($F$2:F2091)</f>
        <v>2090</v>
      </c>
      <c r="G2091" s="57" t="str">
        <f>IF(ISNUMBER(SEARCH('Position Build'!$N$6,Table1[[#This Row],[Series]])),Table1[[#This Row],[Helper1]],"")</f>
        <v/>
      </c>
      <c r="H2091" s="57" t="str">
        <f>IFERROR(SMALL($G$2:$G$4870,ROWS($G$2:G2091)),"")</f>
        <v/>
      </c>
    </row>
    <row r="2092" spans="1:8" ht="15.75" customHeight="1" thickBot="1" x14ac:dyDescent="0.3">
      <c r="A2092" s="50" t="s">
        <v>388</v>
      </c>
      <c r="B2092" s="46" t="str">
        <f>Table1[[#This Row],[Series]]&amp;Table1[[#This Row],[Competency Name]]</f>
        <v>1320RESOURCE MANAGEMENT</v>
      </c>
      <c r="C2092" s="46" t="str">
        <f>IF(RIGHT(Table1[[#This Row],[Occupational Series]],5)="SECCM","SECCM",IF(OR(RIGHT(Table1[[#This Row],[Occupational Series]],1)="A",RIGHT(Table1[[#This Row],[Occupational Series]],1)="B",RIGHT(Table1[[#This Row],[Occupational Series]],1)="C"),"0301",RIGHT(Table1[[#This Row],[Occupational Series]],4)))</f>
        <v>1320</v>
      </c>
      <c r="D2092" s="50" t="s">
        <v>573</v>
      </c>
      <c r="E2092" s="51" t="s">
        <v>574</v>
      </c>
      <c r="F2092" s="57">
        <f>ROWS($F$2:F2092)</f>
        <v>2091</v>
      </c>
      <c r="G2092" s="57" t="str">
        <f>IF(ISNUMBER(SEARCH('Position Build'!$N$6,Table1[[#This Row],[Series]])),Table1[[#This Row],[Helper1]],"")</f>
        <v/>
      </c>
      <c r="H2092" s="57" t="str">
        <f>IFERROR(SMALL($G$2:$G$4870,ROWS($G$2:G2092)),"")</f>
        <v/>
      </c>
    </row>
    <row r="2093" spans="1:8" ht="64.5" thickBot="1" x14ac:dyDescent="0.3">
      <c r="A2093" s="52" t="s">
        <v>388</v>
      </c>
      <c r="B2093" s="46" t="str">
        <f>Table1[[#This Row],[Series]]&amp;Table1[[#This Row],[Competency Name]]</f>
        <v>1320ACCOUNTABILITY</v>
      </c>
      <c r="C2093" s="46" t="str">
        <f>IF(RIGHT(Table1[[#This Row],[Occupational Series]],5)="SECCM","SECCM",IF(OR(RIGHT(Table1[[#This Row],[Occupational Series]],1)="A",RIGHT(Table1[[#This Row],[Occupational Series]],1)="B",RIGHT(Table1[[#This Row],[Occupational Series]],1)="C"),"0301",RIGHT(Table1[[#This Row],[Occupational Series]],4)))</f>
        <v>1320</v>
      </c>
      <c r="D2093" s="52" t="s">
        <v>579</v>
      </c>
      <c r="E2093" s="54" t="s">
        <v>580</v>
      </c>
      <c r="F2093" s="57">
        <f>ROWS($F$2:F2093)</f>
        <v>2092</v>
      </c>
      <c r="G2093" s="57" t="str">
        <f>IF(ISNUMBER(SEARCH('Position Build'!$N$6,Table1[[#This Row],[Series]])),Table1[[#This Row],[Helper1]],"")</f>
        <v/>
      </c>
      <c r="H2093" s="57" t="str">
        <f>IFERROR(SMALL($G$2:$G$4870,ROWS($G$2:G2093)),"")</f>
        <v/>
      </c>
    </row>
    <row r="2094" spans="1:8" ht="39" thickBot="1" x14ac:dyDescent="0.3">
      <c r="A2094" s="50" t="s">
        <v>388</v>
      </c>
      <c r="B2094" s="46" t="str">
        <f>Table1[[#This Row],[Series]]&amp;Table1[[#This Row],[Competency Name]]</f>
        <v>1320DEVELOPING OTHERS</v>
      </c>
      <c r="C2094" s="46" t="str">
        <f>IF(RIGHT(Table1[[#This Row],[Occupational Series]],5)="SECCM","SECCM",IF(OR(RIGHT(Table1[[#This Row],[Occupational Series]],1)="A",RIGHT(Table1[[#This Row],[Occupational Series]],1)="B",RIGHT(Table1[[#This Row],[Occupational Series]],1)="C"),"0301",RIGHT(Table1[[#This Row],[Occupational Series]],4)))</f>
        <v>1320</v>
      </c>
      <c r="D2094" s="50" t="s">
        <v>585</v>
      </c>
      <c r="E2094" s="51" t="s">
        <v>586</v>
      </c>
      <c r="F2094" s="57">
        <f>ROWS($F$2:F2094)</f>
        <v>2093</v>
      </c>
      <c r="G2094" s="57" t="str">
        <f>IF(ISNUMBER(SEARCH('Position Build'!$N$6,Table1[[#This Row],[Series]])),Table1[[#This Row],[Helper1]],"")</f>
        <v/>
      </c>
      <c r="H2094" s="57" t="str">
        <f>IFERROR(SMALL($G$2:$G$4870,ROWS($G$2:G2094)),"")</f>
        <v/>
      </c>
    </row>
    <row r="2095" spans="1:8" ht="15.75" customHeight="1" thickBot="1" x14ac:dyDescent="0.3">
      <c r="A2095" s="50" t="s">
        <v>388</v>
      </c>
      <c r="B2095" s="46" t="str">
        <f>Table1[[#This Row],[Series]]&amp;Table1[[#This Row],[Competency Name]]</f>
        <v>1320MANAGING HUMAN RESOURCES</v>
      </c>
      <c r="C2095" s="46" t="str">
        <f>IF(RIGHT(Table1[[#This Row],[Occupational Series]],5)="SECCM","SECCM",IF(OR(RIGHT(Table1[[#This Row],[Occupational Series]],1)="A",RIGHT(Table1[[#This Row],[Occupational Series]],1)="B",RIGHT(Table1[[#This Row],[Occupational Series]],1)="C"),"0301",RIGHT(Table1[[#This Row],[Occupational Series]],4)))</f>
        <v>1320</v>
      </c>
      <c r="D2095" s="50" t="s">
        <v>590</v>
      </c>
      <c r="E2095" s="51" t="s">
        <v>591</v>
      </c>
      <c r="F2095" s="57">
        <f>ROWS($F$2:F2095)</f>
        <v>2094</v>
      </c>
      <c r="G2095" s="57" t="str">
        <f>IF(ISNUMBER(SEARCH('Position Build'!$N$6,Table1[[#This Row],[Series]])),Table1[[#This Row],[Helper1]],"")</f>
        <v/>
      </c>
      <c r="H2095" s="57" t="str">
        <f>IFERROR(SMALL($G$2:$G$4870,ROWS($G$2:G2095)),"")</f>
        <v/>
      </c>
    </row>
    <row r="2096" spans="1:8" ht="51.75" thickBot="1" x14ac:dyDescent="0.3">
      <c r="A2096" s="52" t="s">
        <v>388</v>
      </c>
      <c r="B2096" s="46" t="str">
        <f>Table1[[#This Row],[Series]]&amp;Table1[[#This Row],[Competency Name]]</f>
        <v>1320PROBLEM SOLVING</v>
      </c>
      <c r="C2096" s="46" t="str">
        <f>IF(RIGHT(Table1[[#This Row],[Occupational Series]],5)="SECCM","SECCM",IF(OR(RIGHT(Table1[[#This Row],[Occupational Series]],1)="A",RIGHT(Table1[[#This Row],[Occupational Series]],1)="B",RIGHT(Table1[[#This Row],[Occupational Series]],1)="C"),"0301",RIGHT(Table1[[#This Row],[Occupational Series]],4)))</f>
        <v>1320</v>
      </c>
      <c r="D2096" s="52" t="s">
        <v>596</v>
      </c>
      <c r="E2096" s="54" t="s">
        <v>597</v>
      </c>
      <c r="F2096" s="57">
        <f>ROWS($F$2:F2096)</f>
        <v>2095</v>
      </c>
      <c r="G2096" s="57" t="str">
        <f>IF(ISNUMBER(SEARCH('Position Build'!$N$6,Table1[[#This Row],[Series]])),Table1[[#This Row],[Helper1]],"")</f>
        <v/>
      </c>
      <c r="H2096" s="57" t="str">
        <f>IFERROR(SMALL($G$2:$G$4870,ROWS($G$2:G2096)),"")</f>
        <v/>
      </c>
    </row>
    <row r="2097" spans="1:8" ht="51.75" thickBot="1" x14ac:dyDescent="0.3">
      <c r="A2097" s="50" t="s">
        <v>388</v>
      </c>
      <c r="B2097" s="46" t="str">
        <f>Table1[[#This Row],[Series]]&amp;Table1[[#This Row],[Competency Name]]</f>
        <v>1320STRATEGIC THINKING</v>
      </c>
      <c r="C2097" s="46" t="str">
        <f>IF(RIGHT(Table1[[#This Row],[Occupational Series]],5)="SECCM","SECCM",IF(OR(RIGHT(Table1[[#This Row],[Occupational Series]],1)="A",RIGHT(Table1[[#This Row],[Occupational Series]],1)="B",RIGHT(Table1[[#This Row],[Occupational Series]],1)="C"),"0301",RIGHT(Table1[[#This Row],[Occupational Series]],4)))</f>
        <v>1320</v>
      </c>
      <c r="D2097" s="50" t="s">
        <v>826</v>
      </c>
      <c r="E2097" s="51" t="s">
        <v>827</v>
      </c>
      <c r="F2097" s="57">
        <f>ROWS($F$2:F2097)</f>
        <v>2096</v>
      </c>
      <c r="G2097" s="57" t="str">
        <f>IF(ISNUMBER(SEARCH('Position Build'!$N$6,Table1[[#This Row],[Series]])),Table1[[#This Row],[Helper1]],"")</f>
        <v/>
      </c>
      <c r="H2097" s="57" t="str">
        <f>IFERROR(SMALL($G$2:$G$4870,ROWS($G$2:G2097)),"")</f>
        <v/>
      </c>
    </row>
    <row r="2098" spans="1:8" ht="15.75" customHeight="1" thickBot="1" x14ac:dyDescent="0.3">
      <c r="A2098" s="50" t="s">
        <v>388</v>
      </c>
      <c r="B2098" s="46" t="str">
        <f>Table1[[#This Row],[Series]]&amp;Table1[[#This Row],[Competency Name]]</f>
        <v>1320HAZARDOUS MATERIAL MANAGEMENT</v>
      </c>
      <c r="C2098" s="46" t="str">
        <f>IF(RIGHT(Table1[[#This Row],[Occupational Series]],5)="SECCM","SECCM",IF(OR(RIGHT(Table1[[#This Row],[Occupational Series]],1)="A",RIGHT(Table1[[#This Row],[Occupational Series]],1)="B",RIGHT(Table1[[#This Row],[Occupational Series]],1)="C"),"0301",RIGHT(Table1[[#This Row],[Occupational Series]],4)))</f>
        <v>1320</v>
      </c>
      <c r="D2098" s="50" t="s">
        <v>954</v>
      </c>
      <c r="E2098" s="51" t="s">
        <v>955</v>
      </c>
      <c r="F2098" s="57">
        <f>ROWS($F$2:F2098)</f>
        <v>2097</v>
      </c>
      <c r="G2098" s="57" t="str">
        <f>IF(ISNUMBER(SEARCH('Position Build'!$N$6,Table1[[#This Row],[Series]])),Table1[[#This Row],[Helper1]],"")</f>
        <v/>
      </c>
      <c r="H2098" s="57" t="str">
        <f>IFERROR(SMALL($G$2:$G$4870,ROWS($G$2:G2098)),"")</f>
        <v/>
      </c>
    </row>
    <row r="2099" spans="1:8" ht="39" thickBot="1" x14ac:dyDescent="0.3">
      <c r="A2099" s="52" t="s">
        <v>388</v>
      </c>
      <c r="B2099" s="46" t="str">
        <f>Table1[[#This Row],[Series]]&amp;Table1[[#This Row],[Competency Name]]</f>
        <v>1320ANALYTICAL TECHNIQUES</v>
      </c>
      <c r="C2099" s="46" t="str">
        <f>IF(RIGHT(Table1[[#This Row],[Occupational Series]],5)="SECCM","SECCM",IF(OR(RIGHT(Table1[[#This Row],[Occupational Series]],1)="A",RIGHT(Table1[[#This Row],[Occupational Series]],1)="B",RIGHT(Table1[[#This Row],[Occupational Series]],1)="C"),"0301",RIGHT(Table1[[#This Row],[Occupational Series]],4)))</f>
        <v>1320</v>
      </c>
      <c r="D2099" s="52" t="s">
        <v>1131</v>
      </c>
      <c r="E2099" s="54" t="s">
        <v>1132</v>
      </c>
      <c r="F2099" s="57">
        <f>ROWS($F$2:F2099)</f>
        <v>2098</v>
      </c>
      <c r="G2099" s="57" t="str">
        <f>IF(ISNUMBER(SEARCH('Position Build'!$N$6,Table1[[#This Row],[Series]])),Table1[[#This Row],[Helper1]],"")</f>
        <v/>
      </c>
      <c r="H2099" s="57" t="str">
        <f>IFERROR(SMALL($G$2:$G$4870,ROWS($G$2:G2099)),"")</f>
        <v/>
      </c>
    </row>
    <row r="2100" spans="1:8" ht="26.25" thickBot="1" x14ac:dyDescent="0.3">
      <c r="A2100" s="50" t="s">
        <v>388</v>
      </c>
      <c r="B2100" s="46" t="str">
        <f>Table1[[#This Row],[Series]]&amp;Table1[[#This Row],[Competency Name]]</f>
        <v>1320SYSTEMS ACQUISITION</v>
      </c>
      <c r="C2100" s="46" t="str">
        <f>IF(RIGHT(Table1[[#This Row],[Occupational Series]],5)="SECCM","SECCM",IF(OR(RIGHT(Table1[[#This Row],[Occupational Series]],1)="A",RIGHT(Table1[[#This Row],[Occupational Series]],1)="B",RIGHT(Table1[[#This Row],[Occupational Series]],1)="C"),"0301",RIGHT(Table1[[#This Row],[Occupational Series]],4)))</f>
        <v>1320</v>
      </c>
      <c r="D2100" s="50" t="s">
        <v>1280</v>
      </c>
      <c r="E2100" s="51" t="s">
        <v>1281</v>
      </c>
      <c r="F2100" s="57">
        <f>ROWS($F$2:F2100)</f>
        <v>2099</v>
      </c>
      <c r="G2100" s="57" t="str">
        <f>IF(ISNUMBER(SEARCH('Position Build'!$N$6,Table1[[#This Row],[Series]])),Table1[[#This Row],[Helper1]],"")</f>
        <v/>
      </c>
      <c r="H2100" s="57" t="str">
        <f>IFERROR(SMALL($G$2:$G$4870,ROWS($G$2:G2100)),"")</f>
        <v/>
      </c>
    </row>
    <row r="2101" spans="1:8" ht="15.75" customHeight="1" thickBot="1" x14ac:dyDescent="0.3">
      <c r="A2101" s="50" t="s">
        <v>388</v>
      </c>
      <c r="B2101" s="46" t="str">
        <f>Table1[[#This Row],[Series]]&amp;Table1[[#This Row],[Competency Name]]</f>
        <v>1320CHEMICAL PRINCIPLES, THEORIES, AND PRACTICES</v>
      </c>
      <c r="C2101" s="46" t="str">
        <f>IF(RIGHT(Table1[[#This Row],[Occupational Series]],5)="SECCM","SECCM",IF(OR(RIGHT(Table1[[#This Row],[Occupational Series]],1)="A",RIGHT(Table1[[#This Row],[Occupational Series]],1)="B",RIGHT(Table1[[#This Row],[Occupational Series]],1)="C"),"0301",RIGHT(Table1[[#This Row],[Occupational Series]],4)))</f>
        <v>1320</v>
      </c>
      <c r="D2101" s="50" t="s">
        <v>1566</v>
      </c>
      <c r="E2101" s="51" t="s">
        <v>1567</v>
      </c>
      <c r="F2101" s="57">
        <f>ROWS($F$2:F2101)</f>
        <v>2100</v>
      </c>
      <c r="G2101" s="57" t="str">
        <f>IF(ISNUMBER(SEARCH('Position Build'!$N$6,Table1[[#This Row],[Series]])),Table1[[#This Row],[Helper1]],"")</f>
        <v/>
      </c>
      <c r="H2101" s="57" t="str">
        <f>IFERROR(SMALL($G$2:$G$4870,ROWS($G$2:G2101)),"")</f>
        <v/>
      </c>
    </row>
    <row r="2102" spans="1:8" ht="15.75" thickBot="1" x14ac:dyDescent="0.3">
      <c r="A2102" s="53" t="s">
        <v>400</v>
      </c>
      <c r="B2102" s="46" t="str">
        <f>Table1[[#This Row],[Series]]&amp;Table1[[#This Row],[Competency Name]]</f>
        <v>1321PROJECT MANAGEMENT</v>
      </c>
      <c r="C2102" s="46" t="str">
        <f>IF(RIGHT(Table1[[#This Row],[Occupational Series]],5)="SECCM","SECCM",IF(OR(RIGHT(Table1[[#This Row],[Occupational Series]],1)="A",RIGHT(Table1[[#This Row],[Occupational Series]],1)="B",RIGHT(Table1[[#This Row],[Occupational Series]],1)="C"),"0301",RIGHT(Table1[[#This Row],[Occupational Series]],4)))</f>
        <v>1321</v>
      </c>
      <c r="D2102" s="53" t="s">
        <v>381</v>
      </c>
      <c r="E2102" s="53" t="s">
        <v>382</v>
      </c>
      <c r="F2102" s="57">
        <f>ROWS($F$2:F2102)</f>
        <v>2101</v>
      </c>
      <c r="G2102" s="57" t="str">
        <f>IF(ISNUMBER(SEARCH('Position Build'!$N$6,Table1[[#This Row],[Series]])),Table1[[#This Row],[Helper1]],"")</f>
        <v/>
      </c>
      <c r="H2102" s="57" t="str">
        <f>IFERROR(SMALL($G$2:$G$4870,ROWS($G$2:G2102)),"")</f>
        <v/>
      </c>
    </row>
    <row r="2103" spans="1:8" ht="39" thickBot="1" x14ac:dyDescent="0.3">
      <c r="A2103" s="50" t="s">
        <v>400</v>
      </c>
      <c r="B2103" s="46" t="str">
        <f>Table1[[#This Row],[Series]]&amp;Table1[[#This Row],[Competency Name]]</f>
        <v>1321WRITTEN COMMUNICATION</v>
      </c>
      <c r="C2103" s="46" t="str">
        <f>IF(RIGHT(Table1[[#This Row],[Occupational Series]],5)="SECCM","SECCM",IF(OR(RIGHT(Table1[[#This Row],[Occupational Series]],1)="A",RIGHT(Table1[[#This Row],[Occupational Series]],1)="B",RIGHT(Table1[[#This Row],[Occupational Series]],1)="C"),"0301",RIGHT(Table1[[#This Row],[Occupational Series]],4)))</f>
        <v>1321</v>
      </c>
      <c r="D2103" s="50" t="s">
        <v>507</v>
      </c>
      <c r="E2103" s="51" t="s">
        <v>508</v>
      </c>
      <c r="F2103" s="57">
        <f>ROWS($F$2:F2103)</f>
        <v>2102</v>
      </c>
      <c r="G2103" s="57" t="str">
        <f>IF(ISNUMBER(SEARCH('Position Build'!$N$6,Table1[[#This Row],[Series]])),Table1[[#This Row],[Helper1]],"")</f>
        <v/>
      </c>
      <c r="H2103" s="57" t="str">
        <f>IFERROR(SMALL($G$2:$G$4870,ROWS($G$2:G2103)),"")</f>
        <v/>
      </c>
    </row>
    <row r="2104" spans="1:8" ht="15.75" customHeight="1" thickBot="1" x14ac:dyDescent="0.3">
      <c r="A2104" s="50" t="s">
        <v>400</v>
      </c>
      <c r="B2104" s="46" t="str">
        <f>Table1[[#This Row],[Series]]&amp;Table1[[#This Row],[Competency Name]]</f>
        <v>1321ORAL COMMUNICATION</v>
      </c>
      <c r="C2104" s="46" t="str">
        <f>IF(RIGHT(Table1[[#This Row],[Occupational Series]],5)="SECCM","SECCM",IF(OR(RIGHT(Table1[[#This Row],[Occupational Series]],1)="A",RIGHT(Table1[[#This Row],[Occupational Series]],1)="B",RIGHT(Table1[[#This Row],[Occupational Series]],1)="C"),"0301",RIGHT(Table1[[#This Row],[Occupational Series]],4)))</f>
        <v>1321</v>
      </c>
      <c r="D2104" s="50" t="s">
        <v>537</v>
      </c>
      <c r="E2104" s="51" t="s">
        <v>538</v>
      </c>
      <c r="F2104" s="57">
        <f>ROWS($F$2:F2104)</f>
        <v>2103</v>
      </c>
      <c r="G2104" s="57" t="str">
        <f>IF(ISNUMBER(SEARCH('Position Build'!$N$6,Table1[[#This Row],[Series]])),Table1[[#This Row],[Helper1]],"")</f>
        <v/>
      </c>
      <c r="H2104" s="57" t="str">
        <f>IFERROR(SMALL($G$2:$G$4870,ROWS($G$2:G2104)),"")</f>
        <v/>
      </c>
    </row>
    <row r="2105" spans="1:8" ht="15.75" thickBot="1" x14ac:dyDescent="0.3">
      <c r="A2105" s="53" t="s">
        <v>400</v>
      </c>
      <c r="B2105" s="46" t="str">
        <f>Table1[[#This Row],[Series]]&amp;Table1[[#This Row],[Competency Name]]</f>
        <v>1321ADMINISTRATION AND MANAGEMENT</v>
      </c>
      <c r="C2105" s="46" t="str">
        <f>IF(RIGHT(Table1[[#This Row],[Occupational Series]],5)="SECCM","SECCM",IF(OR(RIGHT(Table1[[#This Row],[Occupational Series]],1)="A",RIGHT(Table1[[#This Row],[Occupational Series]],1)="B",RIGHT(Table1[[#This Row],[Occupational Series]],1)="C"),"0301",RIGHT(Table1[[#This Row],[Occupational Series]],4)))</f>
        <v>1321</v>
      </c>
      <c r="D2105" s="53" t="s">
        <v>560</v>
      </c>
      <c r="E2105" s="53" t="s">
        <v>561</v>
      </c>
      <c r="F2105" s="57">
        <f>ROWS($F$2:F2105)</f>
        <v>2104</v>
      </c>
      <c r="G2105" s="57" t="str">
        <f>IF(ISNUMBER(SEARCH('Position Build'!$N$6,Table1[[#This Row],[Series]])),Table1[[#This Row],[Helper1]],"")</f>
        <v/>
      </c>
      <c r="H2105" s="57" t="str">
        <f>IFERROR(SMALL($G$2:$G$4870,ROWS($G$2:G2105)),"")</f>
        <v/>
      </c>
    </row>
    <row r="2106" spans="1:8" ht="64.5" thickBot="1" x14ac:dyDescent="0.3">
      <c r="A2106" s="50" t="s">
        <v>400</v>
      </c>
      <c r="B2106" s="46" t="str">
        <f>Table1[[#This Row],[Series]]&amp;Table1[[#This Row],[Competency Name]]</f>
        <v>1321ACCOUNTABILITY</v>
      </c>
      <c r="C2106" s="46" t="str">
        <f>IF(RIGHT(Table1[[#This Row],[Occupational Series]],5)="SECCM","SECCM",IF(OR(RIGHT(Table1[[#This Row],[Occupational Series]],1)="A",RIGHT(Table1[[#This Row],[Occupational Series]],1)="B",RIGHT(Table1[[#This Row],[Occupational Series]],1)="C"),"0301",RIGHT(Table1[[#This Row],[Occupational Series]],4)))</f>
        <v>1321</v>
      </c>
      <c r="D2106" s="50" t="s">
        <v>579</v>
      </c>
      <c r="E2106" s="51" t="s">
        <v>580</v>
      </c>
      <c r="F2106" s="57">
        <f>ROWS($F$2:F2106)</f>
        <v>2105</v>
      </c>
      <c r="G2106" s="57" t="str">
        <f>IF(ISNUMBER(SEARCH('Position Build'!$N$6,Table1[[#This Row],[Series]])),Table1[[#This Row],[Helper1]],"")</f>
        <v/>
      </c>
      <c r="H2106" s="57" t="str">
        <f>IFERROR(SMALL($G$2:$G$4870,ROWS($G$2:G2106)),"")</f>
        <v/>
      </c>
    </row>
    <row r="2107" spans="1:8" ht="15.75" customHeight="1" thickBot="1" x14ac:dyDescent="0.3">
      <c r="A2107" s="50" t="s">
        <v>400</v>
      </c>
      <c r="B2107" s="46" t="str">
        <f>Table1[[#This Row],[Series]]&amp;Table1[[#This Row],[Competency Name]]</f>
        <v>1321MANAGING HUMAN RESOURCES</v>
      </c>
      <c r="C2107" s="46" t="str">
        <f>IF(RIGHT(Table1[[#This Row],[Occupational Series]],5)="SECCM","SECCM",IF(OR(RIGHT(Table1[[#This Row],[Occupational Series]],1)="A",RIGHT(Table1[[#This Row],[Occupational Series]],1)="B",RIGHT(Table1[[#This Row],[Occupational Series]],1)="C"),"0301",RIGHT(Table1[[#This Row],[Occupational Series]],4)))</f>
        <v>1321</v>
      </c>
      <c r="D2107" s="50" t="s">
        <v>590</v>
      </c>
      <c r="E2107" s="51" t="s">
        <v>591</v>
      </c>
      <c r="F2107" s="57">
        <f>ROWS($F$2:F2107)</f>
        <v>2106</v>
      </c>
      <c r="G2107" s="57" t="str">
        <f>IF(ISNUMBER(SEARCH('Position Build'!$N$6,Table1[[#This Row],[Series]])),Table1[[#This Row],[Helper1]],"")</f>
        <v/>
      </c>
      <c r="H2107" s="57" t="str">
        <f>IFERROR(SMALL($G$2:$G$4870,ROWS($G$2:G2107)),"")</f>
        <v/>
      </c>
    </row>
    <row r="2108" spans="1:8" ht="26.25" thickBot="1" x14ac:dyDescent="0.3">
      <c r="A2108" s="52" t="s">
        <v>400</v>
      </c>
      <c r="B2108" s="46" t="str">
        <f>Table1[[#This Row],[Series]]&amp;Table1[[#This Row],[Competency Name]]</f>
        <v>1321METALLURGY</v>
      </c>
      <c r="C2108" s="46" t="str">
        <f>IF(RIGHT(Table1[[#This Row],[Occupational Series]],5)="SECCM","SECCM",IF(OR(RIGHT(Table1[[#This Row],[Occupational Series]],1)="A",RIGHT(Table1[[#This Row],[Occupational Series]],1)="B",RIGHT(Table1[[#This Row],[Occupational Series]],1)="C"),"0301",RIGHT(Table1[[#This Row],[Occupational Series]],4)))</f>
        <v>1321</v>
      </c>
      <c r="D2108" s="52" t="s">
        <v>1867</v>
      </c>
      <c r="E2108" s="54" t="s">
        <v>1868</v>
      </c>
      <c r="F2108" s="57">
        <f>ROWS($F$2:F2108)</f>
        <v>2107</v>
      </c>
      <c r="G2108" s="57" t="str">
        <f>IF(ISNUMBER(SEARCH('Position Build'!$N$6,Table1[[#This Row],[Series]])),Table1[[#This Row],[Helper1]],"")</f>
        <v/>
      </c>
      <c r="H2108" s="57" t="str">
        <f>IFERROR(SMALL($G$2:$G$4870,ROWS($G$2:G2108)),"")</f>
        <v/>
      </c>
    </row>
    <row r="2109" spans="1:8" ht="26.25" thickBot="1" x14ac:dyDescent="0.3">
      <c r="A2109" s="50" t="s">
        <v>400</v>
      </c>
      <c r="B2109" s="46" t="str">
        <f>Table1[[#This Row],[Series]]&amp;Table1[[#This Row],[Competency Name]]</f>
        <v>1321SYSTEM TESTING AND EVALUATION</v>
      </c>
      <c r="C2109" s="46" t="str">
        <f>IF(RIGHT(Table1[[#This Row],[Occupational Series]],5)="SECCM","SECCM",IF(OR(RIGHT(Table1[[#This Row],[Occupational Series]],1)="A",RIGHT(Table1[[#This Row],[Occupational Series]],1)="B",RIGHT(Table1[[#This Row],[Occupational Series]],1)="C"),"0301",RIGHT(Table1[[#This Row],[Occupational Series]],4)))</f>
        <v>1321</v>
      </c>
      <c r="D2109" s="50" t="s">
        <v>1869</v>
      </c>
      <c r="E2109" s="51" t="s">
        <v>1870</v>
      </c>
      <c r="F2109" s="57">
        <f>ROWS($F$2:F2109)</f>
        <v>2108</v>
      </c>
      <c r="G2109" s="57" t="str">
        <f>IF(ISNUMBER(SEARCH('Position Build'!$N$6,Table1[[#This Row],[Series]])),Table1[[#This Row],[Helper1]],"")</f>
        <v/>
      </c>
      <c r="H2109" s="57" t="str">
        <f>IFERROR(SMALL($G$2:$G$4870,ROWS($G$2:G2109)),"")</f>
        <v/>
      </c>
    </row>
    <row r="2110" spans="1:8" ht="15.75" customHeight="1" thickBot="1" x14ac:dyDescent="0.3">
      <c r="A2110" s="45" t="s">
        <v>427</v>
      </c>
      <c r="B2110" s="46" t="str">
        <f>Table1[[#This Row],[Series]]&amp;Table1[[#This Row],[Competency Name]]</f>
        <v>1330CUSTOMER SERVICE</v>
      </c>
      <c r="C2110" s="46" t="str">
        <f>IF(RIGHT(Table1[[#This Row],[Occupational Series]],5)="SECCM","SECCM",IF(OR(RIGHT(Table1[[#This Row],[Occupational Series]],1)="A",RIGHT(Table1[[#This Row],[Occupational Series]],1)="B",RIGHT(Table1[[#This Row],[Occupational Series]],1)="C"),"0301",RIGHT(Table1[[#This Row],[Occupational Series]],4)))</f>
        <v>1330</v>
      </c>
      <c r="D2110" s="45" t="s">
        <v>418</v>
      </c>
      <c r="E2110" s="45" t="s">
        <v>419</v>
      </c>
      <c r="F2110" s="57">
        <f>ROWS($F$2:F2110)</f>
        <v>2109</v>
      </c>
      <c r="G2110" s="57" t="str">
        <f>IF(ISNUMBER(SEARCH('Position Build'!$N$6,Table1[[#This Row],[Series]])),Table1[[#This Row],[Helper1]],"")</f>
        <v/>
      </c>
      <c r="H2110" s="57" t="str">
        <f>IFERROR(SMALL($G$2:$G$4870,ROWS($G$2:G2110)),"")</f>
        <v/>
      </c>
    </row>
    <row r="2111" spans="1:8" ht="26.25" thickBot="1" x14ac:dyDescent="0.3">
      <c r="A2111" s="52" t="s">
        <v>427</v>
      </c>
      <c r="B2111" s="46" t="str">
        <f>Table1[[#This Row],[Series]]&amp;Table1[[#This Row],[Competency Name]]</f>
        <v>1330COMPUTER LITERACY</v>
      </c>
      <c r="C2111" s="46" t="str">
        <f>IF(RIGHT(Table1[[#This Row],[Occupational Series]],5)="SECCM","SECCM",IF(OR(RIGHT(Table1[[#This Row],[Occupational Series]],1)="A",RIGHT(Table1[[#This Row],[Occupational Series]],1)="B",RIGHT(Table1[[#This Row],[Occupational Series]],1)="C"),"0301",RIGHT(Table1[[#This Row],[Occupational Series]],4)))</f>
        <v>1330</v>
      </c>
      <c r="D2111" s="52" t="s">
        <v>456</v>
      </c>
      <c r="E2111" s="54" t="s">
        <v>457</v>
      </c>
      <c r="F2111" s="57">
        <f>ROWS($F$2:F2111)</f>
        <v>2110</v>
      </c>
      <c r="G2111" s="57" t="str">
        <f>IF(ISNUMBER(SEARCH('Position Build'!$N$6,Table1[[#This Row],[Series]])),Table1[[#This Row],[Helper1]],"")</f>
        <v/>
      </c>
      <c r="H2111" s="57" t="str">
        <f>IFERROR(SMALL($G$2:$G$4870,ROWS($G$2:G2111)),"")</f>
        <v/>
      </c>
    </row>
    <row r="2112" spans="1:8" ht="15.75" thickBot="1" x14ac:dyDescent="0.3">
      <c r="A2112" s="45" t="s">
        <v>427</v>
      </c>
      <c r="B2112" s="46" t="str">
        <f>Table1[[#This Row],[Series]]&amp;Table1[[#This Row],[Competency Name]]</f>
        <v>1330PARTNERING</v>
      </c>
      <c r="C2112" s="46" t="str">
        <f>IF(RIGHT(Table1[[#This Row],[Occupational Series]],5)="SECCM","SECCM",IF(OR(RIGHT(Table1[[#This Row],[Occupational Series]],1)="A",RIGHT(Table1[[#This Row],[Occupational Series]],1)="B",RIGHT(Table1[[#This Row],[Occupational Series]],1)="C"),"0301",RIGHT(Table1[[#This Row],[Occupational Series]],4)))</f>
        <v>1330</v>
      </c>
      <c r="D2112" s="45" t="s">
        <v>491</v>
      </c>
      <c r="E2112" s="45" t="s">
        <v>492</v>
      </c>
      <c r="F2112" s="57">
        <f>ROWS($F$2:F2112)</f>
        <v>2111</v>
      </c>
      <c r="G2112" s="57" t="str">
        <f>IF(ISNUMBER(SEARCH('Position Build'!$N$6,Table1[[#This Row],[Series]])),Table1[[#This Row],[Helper1]],"")</f>
        <v/>
      </c>
      <c r="H2112" s="57" t="str">
        <f>IFERROR(SMALL($G$2:$G$4870,ROWS($G$2:G2112)),"")</f>
        <v/>
      </c>
    </row>
    <row r="2113" spans="1:8" ht="15.75" customHeight="1" thickBot="1" x14ac:dyDescent="0.3">
      <c r="A2113" s="50" t="s">
        <v>427</v>
      </c>
      <c r="B2113" s="46" t="str">
        <f>Table1[[#This Row],[Series]]&amp;Table1[[#This Row],[Competency Name]]</f>
        <v>1330WRITTEN COMMUNICATION</v>
      </c>
      <c r="C2113" s="46" t="str">
        <f>IF(RIGHT(Table1[[#This Row],[Occupational Series]],5)="SECCM","SECCM",IF(OR(RIGHT(Table1[[#This Row],[Occupational Series]],1)="A",RIGHT(Table1[[#This Row],[Occupational Series]],1)="B",RIGHT(Table1[[#This Row],[Occupational Series]],1)="C"),"0301",RIGHT(Table1[[#This Row],[Occupational Series]],4)))</f>
        <v>1330</v>
      </c>
      <c r="D2113" s="50" t="s">
        <v>507</v>
      </c>
      <c r="E2113" s="51" t="s">
        <v>508</v>
      </c>
      <c r="F2113" s="57">
        <f>ROWS($F$2:F2113)</f>
        <v>2112</v>
      </c>
      <c r="G2113" s="57" t="str">
        <f>IF(ISNUMBER(SEARCH('Position Build'!$N$6,Table1[[#This Row],[Series]])),Table1[[#This Row],[Helper1]],"")</f>
        <v/>
      </c>
      <c r="H2113" s="57" t="str">
        <f>IFERROR(SMALL($G$2:$G$4870,ROWS($G$2:G2113)),"")</f>
        <v/>
      </c>
    </row>
    <row r="2114" spans="1:8" ht="39" thickBot="1" x14ac:dyDescent="0.3">
      <c r="A2114" s="52" t="s">
        <v>427</v>
      </c>
      <c r="B2114" s="46" t="str">
        <f>Table1[[#This Row],[Series]]&amp;Table1[[#This Row],[Competency Name]]</f>
        <v>1330ORAL COMMUNICATION</v>
      </c>
      <c r="C2114" s="46" t="str">
        <f>IF(RIGHT(Table1[[#This Row],[Occupational Series]],5)="SECCM","SECCM",IF(OR(RIGHT(Table1[[#This Row],[Occupational Series]],1)="A",RIGHT(Table1[[#This Row],[Occupational Series]],1)="B",RIGHT(Table1[[#This Row],[Occupational Series]],1)="C"),"0301",RIGHT(Table1[[#This Row],[Occupational Series]],4)))</f>
        <v>1330</v>
      </c>
      <c r="D2114" s="52" t="s">
        <v>537</v>
      </c>
      <c r="E2114" s="54" t="s">
        <v>538</v>
      </c>
      <c r="F2114" s="57">
        <f>ROWS($F$2:F2114)</f>
        <v>2113</v>
      </c>
      <c r="G2114" s="57" t="str">
        <f>IF(ISNUMBER(SEARCH('Position Build'!$N$6,Table1[[#This Row],[Series]])),Table1[[#This Row],[Helper1]],"")</f>
        <v/>
      </c>
      <c r="H2114" s="57" t="str">
        <f>IFERROR(SMALL($G$2:$G$4870,ROWS($G$2:G2114)),"")</f>
        <v/>
      </c>
    </row>
    <row r="2115" spans="1:8" ht="64.5" thickBot="1" x14ac:dyDescent="0.3">
      <c r="A2115" s="50" t="s">
        <v>427</v>
      </c>
      <c r="B2115" s="46" t="str">
        <f>Table1[[#This Row],[Series]]&amp;Table1[[#This Row],[Competency Name]]</f>
        <v>1330ACCOUNTABILITY</v>
      </c>
      <c r="C2115" s="46" t="str">
        <f>IF(RIGHT(Table1[[#This Row],[Occupational Series]],5)="SECCM","SECCM",IF(OR(RIGHT(Table1[[#This Row],[Occupational Series]],1)="A",RIGHT(Table1[[#This Row],[Occupational Series]],1)="B",RIGHT(Table1[[#This Row],[Occupational Series]],1)="C"),"0301",RIGHT(Table1[[#This Row],[Occupational Series]],4)))</f>
        <v>1330</v>
      </c>
      <c r="D2115" s="50" t="s">
        <v>579</v>
      </c>
      <c r="E2115" s="51" t="s">
        <v>580</v>
      </c>
      <c r="F2115" s="57">
        <f>ROWS($F$2:F2115)</f>
        <v>2114</v>
      </c>
      <c r="G2115" s="57" t="str">
        <f>IF(ISNUMBER(SEARCH('Position Build'!$N$6,Table1[[#This Row],[Series]])),Table1[[#This Row],[Helper1]],"")</f>
        <v/>
      </c>
      <c r="H2115" s="57" t="str">
        <f>IFERROR(SMALL($G$2:$G$4870,ROWS($G$2:G2115)),"")</f>
        <v/>
      </c>
    </row>
    <row r="2116" spans="1:8" ht="15.75" customHeight="1" thickBot="1" x14ac:dyDescent="0.3">
      <c r="A2116" s="50" t="s">
        <v>427</v>
      </c>
      <c r="B2116" s="46" t="str">
        <f>Table1[[#This Row],[Series]]&amp;Table1[[#This Row],[Competency Name]]</f>
        <v>1330PROBLEM SOLVING</v>
      </c>
      <c r="C2116" s="46" t="str">
        <f>IF(RIGHT(Table1[[#This Row],[Occupational Series]],5)="SECCM","SECCM",IF(OR(RIGHT(Table1[[#This Row],[Occupational Series]],1)="A",RIGHT(Table1[[#This Row],[Occupational Series]],1)="B",RIGHT(Table1[[#This Row],[Occupational Series]],1)="C"),"0301",RIGHT(Table1[[#This Row],[Occupational Series]],4)))</f>
        <v>1330</v>
      </c>
      <c r="D2116" s="50" t="s">
        <v>596</v>
      </c>
      <c r="E2116" s="51" t="s">
        <v>597</v>
      </c>
      <c r="F2116" s="57">
        <f>ROWS($F$2:F2116)</f>
        <v>2115</v>
      </c>
      <c r="G2116" s="57" t="str">
        <f>IF(ISNUMBER(SEARCH('Position Build'!$N$6,Table1[[#This Row],[Series]])),Table1[[#This Row],[Helper1]],"")</f>
        <v/>
      </c>
      <c r="H2116" s="57" t="str">
        <f>IFERROR(SMALL($G$2:$G$4870,ROWS($G$2:G2116)),"")</f>
        <v/>
      </c>
    </row>
    <row r="2117" spans="1:8" ht="51.75" thickBot="1" x14ac:dyDescent="0.3">
      <c r="A2117" s="52" t="s">
        <v>427</v>
      </c>
      <c r="B2117" s="46" t="str">
        <f>Table1[[#This Row],[Series]]&amp;Table1[[#This Row],[Competency Name]]</f>
        <v>1330STRATEGIC THINKING</v>
      </c>
      <c r="C2117" s="46" t="str">
        <f>IF(RIGHT(Table1[[#This Row],[Occupational Series]],5)="SECCM","SECCM",IF(OR(RIGHT(Table1[[#This Row],[Occupational Series]],1)="A",RIGHT(Table1[[#This Row],[Occupational Series]],1)="B",RIGHT(Table1[[#This Row],[Occupational Series]],1)="C"),"0301",RIGHT(Table1[[#This Row],[Occupational Series]],4)))</f>
        <v>1330</v>
      </c>
      <c r="D2117" s="52" t="s">
        <v>826</v>
      </c>
      <c r="E2117" s="54" t="s">
        <v>827</v>
      </c>
      <c r="F2117" s="57">
        <f>ROWS($F$2:F2117)</f>
        <v>2116</v>
      </c>
      <c r="G2117" s="57" t="str">
        <f>IF(ISNUMBER(SEARCH('Position Build'!$N$6,Table1[[#This Row],[Series]])),Table1[[#This Row],[Helper1]],"")</f>
        <v/>
      </c>
      <c r="H2117" s="57" t="str">
        <f>IFERROR(SMALL($G$2:$G$4870,ROWS($G$2:G2117)),"")</f>
        <v/>
      </c>
    </row>
    <row r="2118" spans="1:8" ht="51.75" thickBot="1" x14ac:dyDescent="0.3">
      <c r="A2118" s="50" t="s">
        <v>427</v>
      </c>
      <c r="B2118" s="46" t="str">
        <f>Table1[[#This Row],[Series]]&amp;Table1[[#This Row],[Competency Name]]</f>
        <v>1330DECISIVENESS</v>
      </c>
      <c r="C2118" s="46" t="str">
        <f>IF(RIGHT(Table1[[#This Row],[Occupational Series]],5)="SECCM","SECCM",IF(OR(RIGHT(Table1[[#This Row],[Occupational Series]],1)="A",RIGHT(Table1[[#This Row],[Occupational Series]],1)="B",RIGHT(Table1[[#This Row],[Occupational Series]],1)="C"),"0301",RIGHT(Table1[[#This Row],[Occupational Series]],4)))</f>
        <v>1330</v>
      </c>
      <c r="D2118" s="50" t="s">
        <v>1009</v>
      </c>
      <c r="E2118" s="51" t="s">
        <v>1010</v>
      </c>
      <c r="F2118" s="57">
        <f>ROWS($F$2:F2118)</f>
        <v>2117</v>
      </c>
      <c r="G2118" s="57" t="str">
        <f>IF(ISNUMBER(SEARCH('Position Build'!$N$6,Table1[[#This Row],[Series]])),Table1[[#This Row],[Helper1]],"")</f>
        <v/>
      </c>
      <c r="H2118" s="57" t="str">
        <f>IFERROR(SMALL($G$2:$G$4870,ROWS($G$2:G2118)),"")</f>
        <v/>
      </c>
    </row>
    <row r="2119" spans="1:8" ht="15.75" customHeight="1" thickBot="1" x14ac:dyDescent="0.3">
      <c r="A2119" s="50" t="s">
        <v>427</v>
      </c>
      <c r="B2119" s="46" t="str">
        <f>Table1[[#This Row],[Series]]&amp;Table1[[#This Row],[Competency Name]]</f>
        <v>1330RESEARCH AND DEVELOPMENT</v>
      </c>
      <c r="C2119" s="46" t="str">
        <f>IF(RIGHT(Table1[[#This Row],[Occupational Series]],5)="SECCM","SECCM",IF(OR(RIGHT(Table1[[#This Row],[Occupational Series]],1)="A",RIGHT(Table1[[#This Row],[Occupational Series]],1)="B",RIGHT(Table1[[#This Row],[Occupational Series]],1)="C"),"0301",RIGHT(Table1[[#This Row],[Occupational Series]],4)))</f>
        <v>1330</v>
      </c>
      <c r="D2119" s="50" t="s">
        <v>1029</v>
      </c>
      <c r="E2119" s="51" t="s">
        <v>1030</v>
      </c>
      <c r="F2119" s="57">
        <f>ROWS($F$2:F2119)</f>
        <v>2118</v>
      </c>
      <c r="G2119" s="57" t="str">
        <f>IF(ISNUMBER(SEARCH('Position Build'!$N$6,Table1[[#This Row],[Series]])),Table1[[#This Row],[Helper1]],"")</f>
        <v/>
      </c>
      <c r="H2119" s="57" t="str">
        <f>IFERROR(SMALL($G$2:$G$4870,ROWS($G$2:G2119)),"")</f>
        <v/>
      </c>
    </row>
    <row r="2120" spans="1:8" ht="39" thickBot="1" x14ac:dyDescent="0.3">
      <c r="A2120" s="52" t="s">
        <v>427</v>
      </c>
      <c r="B2120" s="46" t="str">
        <f>Table1[[#This Row],[Series]]&amp;Table1[[#This Row],[Competency Name]]</f>
        <v>1330ANALYTICAL TECHNIQUES</v>
      </c>
      <c r="C2120" s="46" t="str">
        <f>IF(RIGHT(Table1[[#This Row],[Occupational Series]],5)="SECCM","SECCM",IF(OR(RIGHT(Table1[[#This Row],[Occupational Series]],1)="A",RIGHT(Table1[[#This Row],[Occupational Series]],1)="B",RIGHT(Table1[[#This Row],[Occupational Series]],1)="C"),"0301",RIGHT(Table1[[#This Row],[Occupational Series]],4)))</f>
        <v>1330</v>
      </c>
      <c r="D2120" s="52" t="s">
        <v>1131</v>
      </c>
      <c r="E2120" s="54" t="s">
        <v>1132</v>
      </c>
      <c r="F2120" s="57">
        <f>ROWS($F$2:F2120)</f>
        <v>2119</v>
      </c>
      <c r="G2120" s="57" t="str">
        <f>IF(ISNUMBER(SEARCH('Position Build'!$N$6,Table1[[#This Row],[Series]])),Table1[[#This Row],[Helper1]],"")</f>
        <v/>
      </c>
      <c r="H2120" s="57" t="str">
        <f>IFERROR(SMALL($G$2:$G$4870,ROWS($G$2:G2120)),"")</f>
        <v/>
      </c>
    </row>
    <row r="2121" spans="1:8" ht="64.5" thickBot="1" x14ac:dyDescent="0.3">
      <c r="A2121" s="50" t="s">
        <v>427</v>
      </c>
      <c r="B2121" s="46" t="str">
        <f>Table1[[#This Row],[Series]]&amp;Table1[[#This Row],[Competency Name]]</f>
        <v>1330ASTRONOMY AND SPACE</v>
      </c>
      <c r="C2121" s="46" t="str">
        <f>IF(RIGHT(Table1[[#This Row],[Occupational Series]],5)="SECCM","SECCM",IF(OR(RIGHT(Table1[[#This Row],[Occupational Series]],1)="A",RIGHT(Table1[[#This Row],[Occupational Series]],1)="B",RIGHT(Table1[[#This Row],[Occupational Series]],1)="C"),"0301",RIGHT(Table1[[#This Row],[Occupational Series]],4)))</f>
        <v>1330</v>
      </c>
      <c r="D2121" s="50" t="s">
        <v>1619</v>
      </c>
      <c r="E2121" s="51" t="s">
        <v>1620</v>
      </c>
      <c r="F2121" s="57">
        <f>ROWS($F$2:F2121)</f>
        <v>2120</v>
      </c>
      <c r="G2121" s="57" t="str">
        <f>IF(ISNUMBER(SEARCH('Position Build'!$N$6,Table1[[#This Row],[Series]])),Table1[[#This Row],[Helper1]],"")</f>
        <v/>
      </c>
      <c r="H2121" s="57" t="str">
        <f>IFERROR(SMALL($G$2:$G$4870,ROWS($G$2:G2121)),"")</f>
        <v/>
      </c>
    </row>
    <row r="2122" spans="1:8" ht="15.75" customHeight="1" thickBot="1" x14ac:dyDescent="0.3">
      <c r="A2122" s="50" t="s">
        <v>344</v>
      </c>
      <c r="B2122" s="46" t="str">
        <f>Table1[[#This Row],[Series]]&amp;Table1[[#This Row],[Competency Name]]</f>
        <v>1340INFORMATION MANAGEMENT</v>
      </c>
      <c r="C2122" s="46" t="str">
        <f>IF(RIGHT(Table1[[#This Row],[Occupational Series]],5)="SECCM","SECCM",IF(OR(RIGHT(Table1[[#This Row],[Occupational Series]],1)="A",RIGHT(Table1[[#This Row],[Occupational Series]],1)="B",RIGHT(Table1[[#This Row],[Occupational Series]],1)="C"),"0301",RIGHT(Table1[[#This Row],[Occupational Series]],4)))</f>
        <v>1340</v>
      </c>
      <c r="D2122" s="50" t="s">
        <v>311</v>
      </c>
      <c r="E2122" s="51" t="s">
        <v>312</v>
      </c>
      <c r="F2122" s="57">
        <f>ROWS($F$2:F2122)</f>
        <v>2121</v>
      </c>
      <c r="G2122" s="57" t="str">
        <f>IF(ISNUMBER(SEARCH('Position Build'!$N$6,Table1[[#This Row],[Series]])),Table1[[#This Row],[Helper1]],"")</f>
        <v/>
      </c>
      <c r="H2122" s="57" t="str">
        <f>IFERROR(SMALL($G$2:$G$4870,ROWS($G$2:G2122)),"")</f>
        <v/>
      </c>
    </row>
    <row r="2123" spans="1:8" ht="15.75" thickBot="1" x14ac:dyDescent="0.3">
      <c r="A2123" s="53" t="s">
        <v>344</v>
      </c>
      <c r="B2123" s="46" t="str">
        <f>Table1[[#This Row],[Series]]&amp;Table1[[#This Row],[Competency Name]]</f>
        <v>1340CUSTOMER SERVICE</v>
      </c>
      <c r="C2123" s="46" t="str">
        <f>IF(RIGHT(Table1[[#This Row],[Occupational Series]],5)="SECCM","SECCM",IF(OR(RIGHT(Table1[[#This Row],[Occupational Series]],1)="A",RIGHT(Table1[[#This Row],[Occupational Series]],1)="B",RIGHT(Table1[[#This Row],[Occupational Series]],1)="C"),"0301",RIGHT(Table1[[#This Row],[Occupational Series]],4)))</f>
        <v>1340</v>
      </c>
      <c r="D2123" s="53" t="s">
        <v>418</v>
      </c>
      <c r="E2123" s="53" t="s">
        <v>419</v>
      </c>
      <c r="F2123" s="57">
        <f>ROWS($F$2:F2123)</f>
        <v>2122</v>
      </c>
      <c r="G2123" s="57" t="str">
        <f>IF(ISNUMBER(SEARCH('Position Build'!$N$6,Table1[[#This Row],[Series]])),Table1[[#This Row],[Helper1]],"")</f>
        <v/>
      </c>
      <c r="H2123" s="57" t="str">
        <f>IFERROR(SMALL($G$2:$G$4870,ROWS($G$2:G2123)),"")</f>
        <v/>
      </c>
    </row>
    <row r="2124" spans="1:8" ht="26.25" thickBot="1" x14ac:dyDescent="0.3">
      <c r="A2124" s="50" t="s">
        <v>344</v>
      </c>
      <c r="B2124" s="46" t="str">
        <f>Table1[[#This Row],[Series]]&amp;Table1[[#This Row],[Competency Name]]</f>
        <v>1340COMPUTER LITERACY</v>
      </c>
      <c r="C2124" s="46" t="str">
        <f>IF(RIGHT(Table1[[#This Row],[Occupational Series]],5)="SECCM","SECCM",IF(OR(RIGHT(Table1[[#This Row],[Occupational Series]],1)="A",RIGHT(Table1[[#This Row],[Occupational Series]],1)="B",RIGHT(Table1[[#This Row],[Occupational Series]],1)="C"),"0301",RIGHT(Table1[[#This Row],[Occupational Series]],4)))</f>
        <v>1340</v>
      </c>
      <c r="D2124" s="50" t="s">
        <v>456</v>
      </c>
      <c r="E2124" s="51" t="s">
        <v>457</v>
      </c>
      <c r="F2124" s="57">
        <f>ROWS($F$2:F2124)</f>
        <v>2123</v>
      </c>
      <c r="G2124" s="57" t="str">
        <f>IF(ISNUMBER(SEARCH('Position Build'!$N$6,Table1[[#This Row],[Series]])),Table1[[#This Row],[Helper1]],"")</f>
        <v/>
      </c>
      <c r="H2124" s="57" t="str">
        <f>IFERROR(SMALL($G$2:$G$4870,ROWS($G$2:G2124)),"")</f>
        <v/>
      </c>
    </row>
    <row r="2125" spans="1:8" ht="15.75" customHeight="1" thickBot="1" x14ac:dyDescent="0.3">
      <c r="A2125" s="45" t="s">
        <v>344</v>
      </c>
      <c r="B2125" s="46" t="str">
        <f>Table1[[#This Row],[Series]]&amp;Table1[[#This Row],[Competency Name]]</f>
        <v>1340PARTNERING</v>
      </c>
      <c r="C2125" s="46" t="str">
        <f>IF(RIGHT(Table1[[#This Row],[Occupational Series]],5)="SECCM","SECCM",IF(OR(RIGHT(Table1[[#This Row],[Occupational Series]],1)="A",RIGHT(Table1[[#This Row],[Occupational Series]],1)="B",RIGHT(Table1[[#This Row],[Occupational Series]],1)="C"),"0301",RIGHT(Table1[[#This Row],[Occupational Series]],4)))</f>
        <v>1340</v>
      </c>
      <c r="D2125" s="45" t="s">
        <v>491</v>
      </c>
      <c r="E2125" s="45" t="s">
        <v>492</v>
      </c>
      <c r="F2125" s="57">
        <f>ROWS($F$2:F2125)</f>
        <v>2124</v>
      </c>
      <c r="G2125" s="57" t="str">
        <f>IF(ISNUMBER(SEARCH('Position Build'!$N$6,Table1[[#This Row],[Series]])),Table1[[#This Row],[Helper1]],"")</f>
        <v/>
      </c>
      <c r="H2125" s="57" t="str">
        <f>IFERROR(SMALL($G$2:$G$4870,ROWS($G$2:G2125)),"")</f>
        <v/>
      </c>
    </row>
    <row r="2126" spans="1:8" ht="39" thickBot="1" x14ac:dyDescent="0.3">
      <c r="A2126" s="52" t="s">
        <v>344</v>
      </c>
      <c r="B2126" s="46" t="str">
        <f>Table1[[#This Row],[Series]]&amp;Table1[[#This Row],[Competency Name]]</f>
        <v>1340WRITTEN COMMUNICATION</v>
      </c>
      <c r="C2126" s="46" t="str">
        <f>IF(RIGHT(Table1[[#This Row],[Occupational Series]],5)="SECCM","SECCM",IF(OR(RIGHT(Table1[[#This Row],[Occupational Series]],1)="A",RIGHT(Table1[[#This Row],[Occupational Series]],1)="B",RIGHT(Table1[[#This Row],[Occupational Series]],1)="C"),"0301",RIGHT(Table1[[#This Row],[Occupational Series]],4)))</f>
        <v>1340</v>
      </c>
      <c r="D2126" s="52" t="s">
        <v>507</v>
      </c>
      <c r="E2126" s="54" t="s">
        <v>508</v>
      </c>
      <c r="F2126" s="57">
        <f>ROWS($F$2:F2126)</f>
        <v>2125</v>
      </c>
      <c r="G2126" s="57" t="str">
        <f>IF(ISNUMBER(SEARCH('Position Build'!$N$6,Table1[[#This Row],[Series]])),Table1[[#This Row],[Helper1]],"")</f>
        <v/>
      </c>
      <c r="H2126" s="57" t="str">
        <f>IFERROR(SMALL($G$2:$G$4870,ROWS($G$2:G2126)),"")</f>
        <v/>
      </c>
    </row>
    <row r="2127" spans="1:8" ht="39" thickBot="1" x14ac:dyDescent="0.3">
      <c r="A2127" s="50" t="s">
        <v>344</v>
      </c>
      <c r="B2127" s="46" t="str">
        <f>Table1[[#This Row],[Series]]&amp;Table1[[#This Row],[Competency Name]]</f>
        <v>1340ORAL COMMUNICATION</v>
      </c>
      <c r="C2127" s="46" t="str">
        <f>IF(RIGHT(Table1[[#This Row],[Occupational Series]],5)="SECCM","SECCM",IF(OR(RIGHT(Table1[[#This Row],[Occupational Series]],1)="A",RIGHT(Table1[[#This Row],[Occupational Series]],1)="B",RIGHT(Table1[[#This Row],[Occupational Series]],1)="C"),"0301",RIGHT(Table1[[#This Row],[Occupational Series]],4)))</f>
        <v>1340</v>
      </c>
      <c r="D2127" s="50" t="s">
        <v>537</v>
      </c>
      <c r="E2127" s="51" t="s">
        <v>538</v>
      </c>
      <c r="F2127" s="57">
        <f>ROWS($F$2:F2127)</f>
        <v>2126</v>
      </c>
      <c r="G2127" s="57" t="str">
        <f>IF(ISNUMBER(SEARCH('Position Build'!$N$6,Table1[[#This Row],[Series]])),Table1[[#This Row],[Helper1]],"")</f>
        <v/>
      </c>
      <c r="H2127" s="57" t="str">
        <f>IFERROR(SMALL($G$2:$G$4870,ROWS($G$2:G2127)),"")</f>
        <v/>
      </c>
    </row>
    <row r="2128" spans="1:8" ht="15.75" customHeight="1" thickBot="1" x14ac:dyDescent="0.3">
      <c r="A2128" s="50" t="s">
        <v>344</v>
      </c>
      <c r="B2128" s="46" t="str">
        <f>Table1[[#This Row],[Series]]&amp;Table1[[#This Row],[Competency Name]]</f>
        <v>1340ACCOUNTABILITY</v>
      </c>
      <c r="C2128" s="46" t="str">
        <f>IF(RIGHT(Table1[[#This Row],[Occupational Series]],5)="SECCM","SECCM",IF(OR(RIGHT(Table1[[#This Row],[Occupational Series]],1)="A",RIGHT(Table1[[#This Row],[Occupational Series]],1)="B",RIGHT(Table1[[#This Row],[Occupational Series]],1)="C"),"0301",RIGHT(Table1[[#This Row],[Occupational Series]],4)))</f>
        <v>1340</v>
      </c>
      <c r="D2128" s="50" t="s">
        <v>579</v>
      </c>
      <c r="E2128" s="51" t="s">
        <v>580</v>
      </c>
      <c r="F2128" s="57">
        <f>ROWS($F$2:F2128)</f>
        <v>2127</v>
      </c>
      <c r="G2128" s="57" t="str">
        <f>IF(ISNUMBER(SEARCH('Position Build'!$N$6,Table1[[#This Row],[Series]])),Table1[[#This Row],[Helper1]],"")</f>
        <v/>
      </c>
      <c r="H2128" s="57" t="str">
        <f>IFERROR(SMALL($G$2:$G$4870,ROWS($G$2:G2128)),"")</f>
        <v/>
      </c>
    </row>
    <row r="2129" spans="1:8" ht="39" thickBot="1" x14ac:dyDescent="0.3">
      <c r="A2129" s="52" t="s">
        <v>344</v>
      </c>
      <c r="B2129" s="46" t="str">
        <f>Table1[[#This Row],[Series]]&amp;Table1[[#This Row],[Competency Name]]</f>
        <v>1340DEVELOPING OTHERS</v>
      </c>
      <c r="C2129" s="46" t="str">
        <f>IF(RIGHT(Table1[[#This Row],[Occupational Series]],5)="SECCM","SECCM",IF(OR(RIGHT(Table1[[#This Row],[Occupational Series]],1)="A",RIGHT(Table1[[#This Row],[Occupational Series]],1)="B",RIGHT(Table1[[#This Row],[Occupational Series]],1)="C"),"0301",RIGHT(Table1[[#This Row],[Occupational Series]],4)))</f>
        <v>1340</v>
      </c>
      <c r="D2129" s="52" t="s">
        <v>585</v>
      </c>
      <c r="E2129" s="54" t="s">
        <v>586</v>
      </c>
      <c r="F2129" s="57">
        <f>ROWS($F$2:F2129)</f>
        <v>2128</v>
      </c>
      <c r="G2129" s="57" t="str">
        <f>IF(ISNUMBER(SEARCH('Position Build'!$N$6,Table1[[#This Row],[Series]])),Table1[[#This Row],[Helper1]],"")</f>
        <v/>
      </c>
      <c r="H2129" s="57" t="str">
        <f>IFERROR(SMALL($G$2:$G$4870,ROWS($G$2:G2129)),"")</f>
        <v/>
      </c>
    </row>
    <row r="2130" spans="1:8" ht="39" thickBot="1" x14ac:dyDescent="0.3">
      <c r="A2130" s="50" t="s">
        <v>344</v>
      </c>
      <c r="B2130" s="46" t="str">
        <f>Table1[[#This Row],[Series]]&amp;Table1[[#This Row],[Competency Name]]</f>
        <v>1340MANAGING HUMAN RESOURCES</v>
      </c>
      <c r="C2130" s="46" t="str">
        <f>IF(RIGHT(Table1[[#This Row],[Occupational Series]],5)="SECCM","SECCM",IF(OR(RIGHT(Table1[[#This Row],[Occupational Series]],1)="A",RIGHT(Table1[[#This Row],[Occupational Series]],1)="B",RIGHT(Table1[[#This Row],[Occupational Series]],1)="C"),"0301",RIGHT(Table1[[#This Row],[Occupational Series]],4)))</f>
        <v>1340</v>
      </c>
      <c r="D2130" s="50" t="s">
        <v>590</v>
      </c>
      <c r="E2130" s="51" t="s">
        <v>591</v>
      </c>
      <c r="F2130" s="57">
        <f>ROWS($F$2:F2130)</f>
        <v>2129</v>
      </c>
      <c r="G2130" s="57" t="str">
        <f>IF(ISNUMBER(SEARCH('Position Build'!$N$6,Table1[[#This Row],[Series]])),Table1[[#This Row],[Helper1]],"")</f>
        <v/>
      </c>
      <c r="H2130" s="57" t="str">
        <f>IFERROR(SMALL($G$2:$G$4870,ROWS($G$2:G2130)),"")</f>
        <v/>
      </c>
    </row>
    <row r="2131" spans="1:8" ht="15.75" customHeight="1" thickBot="1" x14ac:dyDescent="0.3">
      <c r="A2131" s="50" t="s">
        <v>344</v>
      </c>
      <c r="B2131" s="46" t="str">
        <f>Table1[[#This Row],[Series]]&amp;Table1[[#This Row],[Competency Name]]</f>
        <v>1340MODELING AND SIMULATION</v>
      </c>
      <c r="C2131" s="46" t="str">
        <f>IF(RIGHT(Table1[[#This Row],[Occupational Series]],5)="SECCM","SECCM",IF(OR(RIGHT(Table1[[#This Row],[Occupational Series]],1)="A",RIGHT(Table1[[#This Row],[Occupational Series]],1)="B",RIGHT(Table1[[#This Row],[Occupational Series]],1)="C"),"0301",RIGHT(Table1[[#This Row],[Occupational Series]],4)))</f>
        <v>1340</v>
      </c>
      <c r="D2131" s="50" t="s">
        <v>783</v>
      </c>
      <c r="E2131" s="51" t="s">
        <v>784</v>
      </c>
      <c r="F2131" s="57">
        <f>ROWS($F$2:F2131)</f>
        <v>2130</v>
      </c>
      <c r="G2131" s="57" t="str">
        <f>IF(ISNUMBER(SEARCH('Position Build'!$N$6,Table1[[#This Row],[Series]])),Table1[[#This Row],[Helper1]],"")</f>
        <v/>
      </c>
      <c r="H2131" s="57" t="str">
        <f>IFERROR(SMALL($G$2:$G$4870,ROWS($G$2:G2131)),"")</f>
        <v/>
      </c>
    </row>
    <row r="2132" spans="1:8" ht="26.25" thickBot="1" x14ac:dyDescent="0.3">
      <c r="A2132" s="52" t="s">
        <v>344</v>
      </c>
      <c r="B2132" s="46" t="str">
        <f>Table1[[#This Row],[Series]]&amp;Table1[[#This Row],[Competency Name]]</f>
        <v>1340SOFTWARE ENGINEERING</v>
      </c>
      <c r="C2132" s="46" t="str">
        <f>IF(RIGHT(Table1[[#This Row],[Occupational Series]],5)="SECCM","SECCM",IF(OR(RIGHT(Table1[[#This Row],[Occupational Series]],1)="A",RIGHT(Table1[[#This Row],[Occupational Series]],1)="B",RIGHT(Table1[[#This Row],[Occupational Series]],1)="C"),"0301",RIGHT(Table1[[#This Row],[Occupational Series]],4)))</f>
        <v>1340</v>
      </c>
      <c r="D2132" s="52" t="s">
        <v>842</v>
      </c>
      <c r="E2132" s="54" t="s">
        <v>843</v>
      </c>
      <c r="F2132" s="57">
        <f>ROWS($F$2:F2132)</f>
        <v>2131</v>
      </c>
      <c r="G2132" s="57" t="str">
        <f>IF(ISNUMBER(SEARCH('Position Build'!$N$6,Table1[[#This Row],[Series]])),Table1[[#This Row],[Helper1]],"")</f>
        <v/>
      </c>
      <c r="H2132" s="57" t="str">
        <f>IFERROR(SMALL($G$2:$G$4870,ROWS($G$2:G2132)),"")</f>
        <v/>
      </c>
    </row>
    <row r="2133" spans="1:8" ht="51.75" thickBot="1" x14ac:dyDescent="0.3">
      <c r="A2133" s="50" t="s">
        <v>344</v>
      </c>
      <c r="B2133" s="46" t="str">
        <f>Table1[[#This Row],[Series]]&amp;Table1[[#This Row],[Competency Name]]</f>
        <v>1340DECISIVENESS</v>
      </c>
      <c r="C2133" s="46" t="str">
        <f>IF(RIGHT(Table1[[#This Row],[Occupational Series]],5)="SECCM","SECCM",IF(OR(RIGHT(Table1[[#This Row],[Occupational Series]],1)="A",RIGHT(Table1[[#This Row],[Occupational Series]],1)="B",RIGHT(Table1[[#This Row],[Occupational Series]],1)="C"),"0301",RIGHT(Table1[[#This Row],[Occupational Series]],4)))</f>
        <v>1340</v>
      </c>
      <c r="D2133" s="50" t="s">
        <v>1009</v>
      </c>
      <c r="E2133" s="51" t="s">
        <v>1010</v>
      </c>
      <c r="F2133" s="57">
        <f>ROWS($F$2:F2133)</f>
        <v>2132</v>
      </c>
      <c r="G2133" s="57" t="str">
        <f>IF(ISNUMBER(SEARCH('Position Build'!$N$6,Table1[[#This Row],[Series]])),Table1[[#This Row],[Helper1]],"")</f>
        <v/>
      </c>
      <c r="H2133" s="57" t="str">
        <f>IFERROR(SMALL($G$2:$G$4870,ROWS($G$2:G2133)),"")</f>
        <v/>
      </c>
    </row>
    <row r="2134" spans="1:8" ht="15.75" customHeight="1" thickBot="1" x14ac:dyDescent="0.3">
      <c r="A2134" s="45" t="s">
        <v>344</v>
      </c>
      <c r="B2134" s="46" t="str">
        <f>Table1[[#This Row],[Series]]&amp;Table1[[#This Row],[Competency Name]]</f>
        <v>1340RESEARCH AND ANALYSIS</v>
      </c>
      <c r="C2134" s="46" t="str">
        <f>IF(RIGHT(Table1[[#This Row],[Occupational Series]],5)="SECCM","SECCM",IF(OR(RIGHT(Table1[[#This Row],[Occupational Series]],1)="A",RIGHT(Table1[[#This Row],[Occupational Series]],1)="B",RIGHT(Table1[[#This Row],[Occupational Series]],1)="C"),"0301",RIGHT(Table1[[#This Row],[Occupational Series]],4)))</f>
        <v>1340</v>
      </c>
      <c r="D2134" s="45" t="s">
        <v>1195</v>
      </c>
      <c r="E2134" s="45" t="s">
        <v>1196</v>
      </c>
      <c r="F2134" s="57">
        <f>ROWS($F$2:F2134)</f>
        <v>2133</v>
      </c>
      <c r="G2134" s="57" t="str">
        <f>IF(ISNUMBER(SEARCH('Position Build'!$N$6,Table1[[#This Row],[Series]])),Table1[[#This Row],[Helper1]],"")</f>
        <v/>
      </c>
      <c r="H2134" s="57" t="str">
        <f>IFERROR(SMALL($G$2:$G$4870,ROWS($G$2:G2134)),"")</f>
        <v/>
      </c>
    </row>
    <row r="2135" spans="1:8" ht="26.25" thickBot="1" x14ac:dyDescent="0.3">
      <c r="A2135" s="52" t="s">
        <v>344</v>
      </c>
      <c r="B2135" s="46" t="str">
        <f>Table1[[#This Row],[Series]]&amp;Table1[[#This Row],[Competency Name]]</f>
        <v>1340CREATIVITY AND INNOVATION</v>
      </c>
      <c r="C2135" s="46" t="str">
        <f>IF(RIGHT(Table1[[#This Row],[Occupational Series]],5)="SECCM","SECCM",IF(OR(RIGHT(Table1[[#This Row],[Occupational Series]],1)="A",RIGHT(Table1[[#This Row],[Occupational Series]],1)="B",RIGHT(Table1[[#This Row],[Occupational Series]],1)="C"),"0301",RIGHT(Table1[[#This Row],[Occupational Series]],4)))</f>
        <v>1340</v>
      </c>
      <c r="D2135" s="52" t="s">
        <v>1214</v>
      </c>
      <c r="E2135" s="54" t="s">
        <v>1215</v>
      </c>
      <c r="F2135" s="57">
        <f>ROWS($F$2:F2135)</f>
        <v>2134</v>
      </c>
      <c r="G2135" s="57" t="str">
        <f>IF(ISNUMBER(SEARCH('Position Build'!$N$6,Table1[[#This Row],[Series]])),Table1[[#This Row],[Helper1]],"")</f>
        <v/>
      </c>
      <c r="H2135" s="57" t="str">
        <f>IFERROR(SMALL($G$2:$G$4870,ROWS($G$2:G2135)),"")</f>
        <v/>
      </c>
    </row>
    <row r="2136" spans="1:8" ht="64.5" thickBot="1" x14ac:dyDescent="0.3">
      <c r="A2136" s="50" t="s">
        <v>344</v>
      </c>
      <c r="B2136" s="46" t="str">
        <f>Table1[[#This Row],[Series]]&amp;Table1[[#This Row],[Competency Name]]</f>
        <v>1340METEOROLOGY</v>
      </c>
      <c r="C2136" s="46" t="str">
        <f>IF(RIGHT(Table1[[#This Row],[Occupational Series]],5)="SECCM","SECCM",IF(OR(RIGHT(Table1[[#This Row],[Occupational Series]],1)="A",RIGHT(Table1[[#This Row],[Occupational Series]],1)="B",RIGHT(Table1[[#This Row],[Occupational Series]],1)="C"),"0301",RIGHT(Table1[[#This Row],[Occupational Series]],4)))</f>
        <v>1340</v>
      </c>
      <c r="D2136" s="50" t="s">
        <v>1621</v>
      </c>
      <c r="E2136" s="51" t="s">
        <v>1622</v>
      </c>
      <c r="F2136" s="57">
        <f>ROWS($F$2:F2136)</f>
        <v>2135</v>
      </c>
      <c r="G2136" s="57" t="str">
        <f>IF(ISNUMBER(SEARCH('Position Build'!$N$6,Table1[[#This Row],[Series]])),Table1[[#This Row],[Helper1]],"")</f>
        <v/>
      </c>
      <c r="H2136" s="57" t="str">
        <f>IFERROR(SMALL($G$2:$G$4870,ROWS($G$2:G2136)),"")</f>
        <v/>
      </c>
    </row>
    <row r="2137" spans="1:8" ht="15.75" customHeight="1" thickBot="1" x14ac:dyDescent="0.3">
      <c r="A2137" s="50" t="s">
        <v>516</v>
      </c>
      <c r="B2137" s="46" t="str">
        <f>Table1[[#This Row],[Series]]&amp;Table1[[#This Row],[Competency Name]]</f>
        <v>1341WRITTEN COMMUNICATION</v>
      </c>
      <c r="C2137" s="46" t="str">
        <f>IF(RIGHT(Table1[[#This Row],[Occupational Series]],5)="SECCM","SECCM",IF(OR(RIGHT(Table1[[#This Row],[Occupational Series]],1)="A",RIGHT(Table1[[#This Row],[Occupational Series]],1)="B",RIGHT(Table1[[#This Row],[Occupational Series]],1)="C"),"0301",RIGHT(Table1[[#This Row],[Occupational Series]],4)))</f>
        <v>1341</v>
      </c>
      <c r="D2137" s="50" t="s">
        <v>507</v>
      </c>
      <c r="E2137" s="51" t="s">
        <v>508</v>
      </c>
      <c r="F2137" s="57">
        <f>ROWS($F$2:F2137)</f>
        <v>2136</v>
      </c>
      <c r="G2137" s="57" t="str">
        <f>IF(ISNUMBER(SEARCH('Position Build'!$N$6,Table1[[#This Row],[Series]])),Table1[[#This Row],[Helper1]],"")</f>
        <v/>
      </c>
      <c r="H2137" s="57" t="str">
        <f>IFERROR(SMALL($G$2:$G$4870,ROWS($G$2:G2137)),"")</f>
        <v/>
      </c>
    </row>
    <row r="2138" spans="1:8" ht="39" thickBot="1" x14ac:dyDescent="0.3">
      <c r="A2138" s="52" t="s">
        <v>516</v>
      </c>
      <c r="B2138" s="46" t="str">
        <f>Table1[[#This Row],[Series]]&amp;Table1[[#This Row],[Competency Name]]</f>
        <v>1341ORAL COMMUNICATION</v>
      </c>
      <c r="C2138" s="46" t="str">
        <f>IF(RIGHT(Table1[[#This Row],[Occupational Series]],5)="SECCM","SECCM",IF(OR(RIGHT(Table1[[#This Row],[Occupational Series]],1)="A",RIGHT(Table1[[#This Row],[Occupational Series]],1)="B",RIGHT(Table1[[#This Row],[Occupational Series]],1)="C"),"0301",RIGHT(Table1[[#This Row],[Occupational Series]],4)))</f>
        <v>1341</v>
      </c>
      <c r="D2138" s="52" t="s">
        <v>537</v>
      </c>
      <c r="E2138" s="54" t="s">
        <v>538</v>
      </c>
      <c r="F2138" s="57">
        <f>ROWS($F$2:F2138)</f>
        <v>2137</v>
      </c>
      <c r="G2138" s="57" t="str">
        <f>IF(ISNUMBER(SEARCH('Position Build'!$N$6,Table1[[#This Row],[Series]])),Table1[[#This Row],[Helper1]],"")</f>
        <v/>
      </c>
      <c r="H2138" s="57" t="str">
        <f>IFERROR(SMALL($G$2:$G$4870,ROWS($G$2:G2138)),"")</f>
        <v/>
      </c>
    </row>
    <row r="2139" spans="1:8" ht="51.75" thickBot="1" x14ac:dyDescent="0.3">
      <c r="A2139" s="50" t="s">
        <v>516</v>
      </c>
      <c r="B2139" s="46" t="str">
        <f>Table1[[#This Row],[Series]]&amp;Table1[[#This Row],[Competency Name]]</f>
        <v>1341PROBLEM SOLVING</v>
      </c>
      <c r="C2139" s="46" t="str">
        <f>IF(RIGHT(Table1[[#This Row],[Occupational Series]],5)="SECCM","SECCM",IF(OR(RIGHT(Table1[[#This Row],[Occupational Series]],1)="A",RIGHT(Table1[[#This Row],[Occupational Series]],1)="B",RIGHT(Table1[[#This Row],[Occupational Series]],1)="C"),"0301",RIGHT(Table1[[#This Row],[Occupational Series]],4)))</f>
        <v>1341</v>
      </c>
      <c r="D2139" s="50" t="s">
        <v>596</v>
      </c>
      <c r="E2139" s="51" t="s">
        <v>597</v>
      </c>
      <c r="F2139" s="57">
        <f>ROWS($F$2:F2139)</f>
        <v>2138</v>
      </c>
      <c r="G2139" s="57" t="str">
        <f>IF(ISNUMBER(SEARCH('Position Build'!$N$6,Table1[[#This Row],[Series]])),Table1[[#This Row],[Helper1]],"")</f>
        <v/>
      </c>
      <c r="H2139" s="57" t="str">
        <f>IFERROR(SMALL($G$2:$G$4870,ROWS($G$2:G2139)),"")</f>
        <v/>
      </c>
    </row>
    <row r="2140" spans="1:8" ht="15.75" customHeight="1" thickBot="1" x14ac:dyDescent="0.3">
      <c r="A2140" s="45" t="s">
        <v>516</v>
      </c>
      <c r="B2140" s="46" t="str">
        <f>Table1[[#This Row],[Series]]&amp;Table1[[#This Row],[Competency Name]]</f>
        <v>1341RESEARCH AND ANALYSIS</v>
      </c>
      <c r="C2140" s="46" t="str">
        <f>IF(RIGHT(Table1[[#This Row],[Occupational Series]],5)="SECCM","SECCM",IF(OR(RIGHT(Table1[[#This Row],[Occupational Series]],1)="A",RIGHT(Table1[[#This Row],[Occupational Series]],1)="B",RIGHT(Table1[[#This Row],[Occupational Series]],1)="C"),"0301",RIGHT(Table1[[#This Row],[Occupational Series]],4)))</f>
        <v>1341</v>
      </c>
      <c r="D2140" s="45" t="s">
        <v>1195</v>
      </c>
      <c r="E2140" s="45" t="s">
        <v>1196</v>
      </c>
      <c r="F2140" s="57">
        <f>ROWS($F$2:F2140)</f>
        <v>2139</v>
      </c>
      <c r="G2140" s="57" t="str">
        <f>IF(ISNUMBER(SEARCH('Position Build'!$N$6,Table1[[#This Row],[Series]])),Table1[[#This Row],[Helper1]],"")</f>
        <v/>
      </c>
      <c r="H2140" s="57" t="str">
        <f>IFERROR(SMALL($G$2:$G$4870,ROWS($G$2:G2140)),"")</f>
        <v/>
      </c>
    </row>
    <row r="2141" spans="1:8" ht="64.5" thickBot="1" x14ac:dyDescent="0.3">
      <c r="A2141" s="52" t="s">
        <v>516</v>
      </c>
      <c r="B2141" s="46" t="str">
        <f>Table1[[#This Row],[Series]]&amp;Table1[[#This Row],[Competency Name]]</f>
        <v>1341METEOROLOGICAL SUPPORT</v>
      </c>
      <c r="C2141" s="46" t="str">
        <f>IF(RIGHT(Table1[[#This Row],[Occupational Series]],5)="SECCM","SECCM",IF(OR(RIGHT(Table1[[#This Row],[Occupational Series]],1)="A",RIGHT(Table1[[#This Row],[Occupational Series]],1)="B",RIGHT(Table1[[#This Row],[Occupational Series]],1)="C"),"0301",RIGHT(Table1[[#This Row],[Occupational Series]],4)))</f>
        <v>1341</v>
      </c>
      <c r="D2141" s="52" t="s">
        <v>1606</v>
      </c>
      <c r="E2141" s="54" t="s">
        <v>1607</v>
      </c>
      <c r="F2141" s="57">
        <f>ROWS($F$2:F2141)</f>
        <v>2140</v>
      </c>
      <c r="G2141" s="57" t="str">
        <f>IF(ISNUMBER(SEARCH('Position Build'!$N$6,Table1[[#This Row],[Series]])),Table1[[#This Row],[Helper1]],"")</f>
        <v/>
      </c>
      <c r="H2141" s="57" t="str">
        <f>IFERROR(SMALL($G$2:$G$4870,ROWS($G$2:G2141)),"")</f>
        <v/>
      </c>
    </row>
    <row r="2142" spans="1:8" ht="39" thickBot="1" x14ac:dyDescent="0.3">
      <c r="A2142" s="50" t="s">
        <v>293</v>
      </c>
      <c r="B2142" s="46" t="str">
        <f>Table1[[#This Row],[Series]]&amp;Table1[[#This Row],[Competency Name]]</f>
        <v>1350INFLUENCING/NEGOTIATING</v>
      </c>
      <c r="C2142" s="46" t="str">
        <f>IF(RIGHT(Table1[[#This Row],[Occupational Series]],5)="SECCM","SECCM",IF(OR(RIGHT(Table1[[#This Row],[Occupational Series]],1)="A",RIGHT(Table1[[#This Row],[Occupational Series]],1)="B",RIGHT(Table1[[#This Row],[Occupational Series]],1)="C"),"0301",RIGHT(Table1[[#This Row],[Occupational Series]],4)))</f>
        <v>1350</v>
      </c>
      <c r="D2142" s="50" t="s">
        <v>267</v>
      </c>
      <c r="E2142" s="51" t="s">
        <v>268</v>
      </c>
      <c r="F2142" s="57">
        <f>ROWS($F$2:F2142)</f>
        <v>2141</v>
      </c>
      <c r="G2142" s="57" t="str">
        <f>IF(ISNUMBER(SEARCH('Position Build'!$N$6,Table1[[#This Row],[Series]])),Table1[[#This Row],[Helper1]],"")</f>
        <v/>
      </c>
      <c r="H2142" s="57" t="str">
        <f>IFERROR(SMALL($G$2:$G$4870,ROWS($G$2:G2142)),"")</f>
        <v/>
      </c>
    </row>
    <row r="2143" spans="1:8" ht="15.75" customHeight="1" thickBot="1" x14ac:dyDescent="0.3">
      <c r="A2143" s="45" t="s">
        <v>293</v>
      </c>
      <c r="B2143" s="46" t="str">
        <f>Table1[[#This Row],[Series]]&amp;Table1[[#This Row],[Competency Name]]</f>
        <v>1350PROJECT MANAGEMENT</v>
      </c>
      <c r="C2143" s="46" t="str">
        <f>IF(RIGHT(Table1[[#This Row],[Occupational Series]],5)="SECCM","SECCM",IF(OR(RIGHT(Table1[[#This Row],[Occupational Series]],1)="A",RIGHT(Table1[[#This Row],[Occupational Series]],1)="B",RIGHT(Table1[[#This Row],[Occupational Series]],1)="C"),"0301",RIGHT(Table1[[#This Row],[Occupational Series]],4)))</f>
        <v>1350</v>
      </c>
      <c r="D2143" s="45" t="s">
        <v>381</v>
      </c>
      <c r="E2143" s="45" t="s">
        <v>382</v>
      </c>
      <c r="F2143" s="57">
        <f>ROWS($F$2:F2143)</f>
        <v>2142</v>
      </c>
      <c r="G2143" s="57" t="str">
        <f>IF(ISNUMBER(SEARCH('Position Build'!$N$6,Table1[[#This Row],[Series]])),Table1[[#This Row],[Helper1]],"")</f>
        <v/>
      </c>
      <c r="H2143" s="57" t="str">
        <f>IFERROR(SMALL($G$2:$G$4870,ROWS($G$2:G2143)),"")</f>
        <v/>
      </c>
    </row>
    <row r="2144" spans="1:8" ht="15.75" thickBot="1" x14ac:dyDescent="0.3">
      <c r="A2144" s="53" t="s">
        <v>293</v>
      </c>
      <c r="B2144" s="46" t="str">
        <f>Table1[[#This Row],[Series]]&amp;Table1[[#This Row],[Competency Name]]</f>
        <v>1350CUSTOMER SERVICE</v>
      </c>
      <c r="C2144" s="46" t="str">
        <f>IF(RIGHT(Table1[[#This Row],[Occupational Series]],5)="SECCM","SECCM",IF(OR(RIGHT(Table1[[#This Row],[Occupational Series]],1)="A",RIGHT(Table1[[#This Row],[Occupational Series]],1)="B",RIGHT(Table1[[#This Row],[Occupational Series]],1)="C"),"0301",RIGHT(Table1[[#This Row],[Occupational Series]],4)))</f>
        <v>1350</v>
      </c>
      <c r="D2144" s="53" t="s">
        <v>418</v>
      </c>
      <c r="E2144" s="53" t="s">
        <v>419</v>
      </c>
      <c r="F2144" s="57">
        <f>ROWS($F$2:F2144)</f>
        <v>2143</v>
      </c>
      <c r="G2144" s="57" t="str">
        <f>IF(ISNUMBER(SEARCH('Position Build'!$N$6,Table1[[#This Row],[Series]])),Table1[[#This Row],[Helper1]],"")</f>
        <v/>
      </c>
      <c r="H2144" s="57" t="str">
        <f>IFERROR(SMALL($G$2:$G$4870,ROWS($G$2:G2144)),"")</f>
        <v/>
      </c>
    </row>
    <row r="2145" spans="1:8" ht="51.75" thickBot="1" x14ac:dyDescent="0.3">
      <c r="A2145" s="50" t="s">
        <v>293</v>
      </c>
      <c r="B2145" s="46" t="str">
        <f>Table1[[#This Row],[Series]]&amp;Table1[[#This Row],[Competency Name]]</f>
        <v>1350FINANCIAL MANAGEMENT</v>
      </c>
      <c r="C2145" s="46" t="str">
        <f>IF(RIGHT(Table1[[#This Row],[Occupational Series]],5)="SECCM","SECCM",IF(OR(RIGHT(Table1[[#This Row],[Occupational Series]],1)="A",RIGHT(Table1[[#This Row],[Occupational Series]],1)="B",RIGHT(Table1[[#This Row],[Occupational Series]],1)="C"),"0301",RIGHT(Table1[[#This Row],[Occupational Series]],4)))</f>
        <v>1350</v>
      </c>
      <c r="D2145" s="50" t="s">
        <v>438</v>
      </c>
      <c r="E2145" s="51" t="s">
        <v>439</v>
      </c>
      <c r="F2145" s="57">
        <f>ROWS($F$2:F2145)</f>
        <v>2144</v>
      </c>
      <c r="G2145" s="57" t="str">
        <f>IF(ISNUMBER(SEARCH('Position Build'!$N$6,Table1[[#This Row],[Series]])),Table1[[#This Row],[Helper1]],"")</f>
        <v/>
      </c>
      <c r="H2145" s="57" t="str">
        <f>IFERROR(SMALL($G$2:$G$4870,ROWS($G$2:G2145)),"")</f>
        <v/>
      </c>
    </row>
    <row r="2146" spans="1:8" ht="15.75" customHeight="1" thickBot="1" x14ac:dyDescent="0.3">
      <c r="A2146" s="50" t="s">
        <v>293</v>
      </c>
      <c r="B2146" s="46" t="str">
        <f>Table1[[#This Row],[Series]]&amp;Table1[[#This Row],[Competency Name]]</f>
        <v>1350COMPUTER LITERACY</v>
      </c>
      <c r="C2146" s="46" t="str">
        <f>IF(RIGHT(Table1[[#This Row],[Occupational Series]],5)="SECCM","SECCM",IF(OR(RIGHT(Table1[[#This Row],[Occupational Series]],1)="A",RIGHT(Table1[[#This Row],[Occupational Series]],1)="B",RIGHT(Table1[[#This Row],[Occupational Series]],1)="C"),"0301",RIGHT(Table1[[#This Row],[Occupational Series]],4)))</f>
        <v>1350</v>
      </c>
      <c r="D2146" s="50" t="s">
        <v>456</v>
      </c>
      <c r="E2146" s="51" t="s">
        <v>457</v>
      </c>
      <c r="F2146" s="57">
        <f>ROWS($F$2:F2146)</f>
        <v>2145</v>
      </c>
      <c r="G2146" s="57" t="str">
        <f>IF(ISNUMBER(SEARCH('Position Build'!$N$6,Table1[[#This Row],[Series]])),Table1[[#This Row],[Helper1]],"")</f>
        <v/>
      </c>
      <c r="H2146" s="57" t="str">
        <f>IFERROR(SMALL($G$2:$G$4870,ROWS($G$2:G2146)),"")</f>
        <v/>
      </c>
    </row>
    <row r="2147" spans="1:8" ht="39" thickBot="1" x14ac:dyDescent="0.3">
      <c r="A2147" s="52" t="s">
        <v>293</v>
      </c>
      <c r="B2147" s="46" t="str">
        <f>Table1[[#This Row],[Series]]&amp;Table1[[#This Row],[Competency Name]]</f>
        <v>1350WRITTEN COMMUNICATION</v>
      </c>
      <c r="C2147" s="46" t="str">
        <f>IF(RIGHT(Table1[[#This Row],[Occupational Series]],5)="SECCM","SECCM",IF(OR(RIGHT(Table1[[#This Row],[Occupational Series]],1)="A",RIGHT(Table1[[#This Row],[Occupational Series]],1)="B",RIGHT(Table1[[#This Row],[Occupational Series]],1)="C"),"0301",RIGHT(Table1[[#This Row],[Occupational Series]],4)))</f>
        <v>1350</v>
      </c>
      <c r="D2147" s="52" t="s">
        <v>507</v>
      </c>
      <c r="E2147" s="54" t="s">
        <v>508</v>
      </c>
      <c r="F2147" s="57">
        <f>ROWS($F$2:F2147)</f>
        <v>2146</v>
      </c>
      <c r="G2147" s="57" t="str">
        <f>IF(ISNUMBER(SEARCH('Position Build'!$N$6,Table1[[#This Row],[Series]])),Table1[[#This Row],[Helper1]],"")</f>
        <v/>
      </c>
      <c r="H2147" s="57" t="str">
        <f>IFERROR(SMALL($G$2:$G$4870,ROWS($G$2:G2147)),"")</f>
        <v/>
      </c>
    </row>
    <row r="2148" spans="1:8" ht="39" thickBot="1" x14ac:dyDescent="0.3">
      <c r="A2148" s="50" t="s">
        <v>293</v>
      </c>
      <c r="B2148" s="46" t="str">
        <f>Table1[[#This Row],[Series]]&amp;Table1[[#This Row],[Competency Name]]</f>
        <v>1350ORAL COMMUNICATION</v>
      </c>
      <c r="C2148" s="46" t="str">
        <f>IF(RIGHT(Table1[[#This Row],[Occupational Series]],5)="SECCM","SECCM",IF(OR(RIGHT(Table1[[#This Row],[Occupational Series]],1)="A",RIGHT(Table1[[#This Row],[Occupational Series]],1)="B",RIGHT(Table1[[#This Row],[Occupational Series]],1)="C"),"0301",RIGHT(Table1[[#This Row],[Occupational Series]],4)))</f>
        <v>1350</v>
      </c>
      <c r="D2148" s="50" t="s">
        <v>537</v>
      </c>
      <c r="E2148" s="51" t="s">
        <v>538</v>
      </c>
      <c r="F2148" s="57">
        <f>ROWS($F$2:F2148)</f>
        <v>2147</v>
      </c>
      <c r="G2148" s="57" t="str">
        <f>IF(ISNUMBER(SEARCH('Position Build'!$N$6,Table1[[#This Row],[Series]])),Table1[[#This Row],[Helper1]],"")</f>
        <v/>
      </c>
      <c r="H2148" s="57" t="str">
        <f>IFERROR(SMALL($G$2:$G$4870,ROWS($G$2:G2148)),"")</f>
        <v/>
      </c>
    </row>
    <row r="2149" spans="1:8" ht="15.75" customHeight="1" thickBot="1" x14ac:dyDescent="0.3">
      <c r="A2149" s="45" t="s">
        <v>293</v>
      </c>
      <c r="B2149" s="46" t="str">
        <f>Table1[[#This Row],[Series]]&amp;Table1[[#This Row],[Competency Name]]</f>
        <v>1350CONTRACTING/PROCUREMENT</v>
      </c>
      <c r="C2149" s="46" t="str">
        <f>IF(RIGHT(Table1[[#This Row],[Occupational Series]],5)="SECCM","SECCM",IF(OR(RIGHT(Table1[[#This Row],[Occupational Series]],1)="A",RIGHT(Table1[[#This Row],[Occupational Series]],1)="B",RIGHT(Table1[[#This Row],[Occupational Series]],1)="C"),"0301",RIGHT(Table1[[#This Row],[Occupational Series]],4)))</f>
        <v>1350</v>
      </c>
      <c r="D2149" s="45" t="s">
        <v>563</v>
      </c>
      <c r="E2149" s="45" t="s">
        <v>564</v>
      </c>
      <c r="F2149" s="57">
        <f>ROWS($F$2:F2149)</f>
        <v>2148</v>
      </c>
      <c r="G2149" s="57" t="str">
        <f>IF(ISNUMBER(SEARCH('Position Build'!$N$6,Table1[[#This Row],[Series]])),Table1[[#This Row],[Helper1]],"")</f>
        <v/>
      </c>
      <c r="H2149" s="57" t="str">
        <f>IFERROR(SMALL($G$2:$G$4870,ROWS($G$2:G2149)),"")</f>
        <v/>
      </c>
    </row>
    <row r="2150" spans="1:8" ht="39" thickBot="1" x14ac:dyDescent="0.3">
      <c r="A2150" s="52" t="s">
        <v>293</v>
      </c>
      <c r="B2150" s="46" t="str">
        <f>Table1[[#This Row],[Series]]&amp;Table1[[#This Row],[Competency Name]]</f>
        <v>1350PLANNING AND EVALUATING</v>
      </c>
      <c r="C2150" s="46" t="str">
        <f>IF(RIGHT(Table1[[#This Row],[Occupational Series]],5)="SECCM","SECCM",IF(OR(RIGHT(Table1[[#This Row],[Occupational Series]],1)="A",RIGHT(Table1[[#This Row],[Occupational Series]],1)="B",RIGHT(Table1[[#This Row],[Occupational Series]],1)="C"),"0301",RIGHT(Table1[[#This Row],[Occupational Series]],4)))</f>
        <v>1350</v>
      </c>
      <c r="D2150" s="52" t="s">
        <v>571</v>
      </c>
      <c r="E2150" s="54" t="s">
        <v>572</v>
      </c>
      <c r="F2150" s="57">
        <f>ROWS($F$2:F2150)</f>
        <v>2149</v>
      </c>
      <c r="G2150" s="57" t="str">
        <f>IF(ISNUMBER(SEARCH('Position Build'!$N$6,Table1[[#This Row],[Series]])),Table1[[#This Row],[Helper1]],"")</f>
        <v/>
      </c>
      <c r="H2150" s="57" t="str">
        <f>IFERROR(SMALL($G$2:$G$4870,ROWS($G$2:G2150)),"")</f>
        <v/>
      </c>
    </row>
    <row r="2151" spans="1:8" ht="39" thickBot="1" x14ac:dyDescent="0.3">
      <c r="A2151" s="50" t="s">
        <v>293</v>
      </c>
      <c r="B2151" s="46" t="str">
        <f>Table1[[#This Row],[Series]]&amp;Table1[[#This Row],[Competency Name]]</f>
        <v>1350RESOURCE MANAGEMENT</v>
      </c>
      <c r="C2151" s="46" t="str">
        <f>IF(RIGHT(Table1[[#This Row],[Occupational Series]],5)="SECCM","SECCM",IF(OR(RIGHT(Table1[[#This Row],[Occupational Series]],1)="A",RIGHT(Table1[[#This Row],[Occupational Series]],1)="B",RIGHT(Table1[[#This Row],[Occupational Series]],1)="C"),"0301",RIGHT(Table1[[#This Row],[Occupational Series]],4)))</f>
        <v>1350</v>
      </c>
      <c r="D2151" s="50" t="s">
        <v>573</v>
      </c>
      <c r="E2151" s="51" t="s">
        <v>574</v>
      </c>
      <c r="F2151" s="57">
        <f>ROWS($F$2:F2151)</f>
        <v>2150</v>
      </c>
      <c r="G2151" s="57" t="str">
        <f>IF(ISNUMBER(SEARCH('Position Build'!$N$6,Table1[[#This Row],[Series]])),Table1[[#This Row],[Helper1]],"")</f>
        <v/>
      </c>
      <c r="H2151" s="57" t="str">
        <f>IFERROR(SMALL($G$2:$G$4870,ROWS($G$2:G2151)),"")</f>
        <v/>
      </c>
    </row>
    <row r="2152" spans="1:8" ht="15.75" customHeight="1" thickBot="1" x14ac:dyDescent="0.3">
      <c r="A2152" s="50" t="s">
        <v>293</v>
      </c>
      <c r="B2152" s="46" t="str">
        <f>Table1[[#This Row],[Series]]&amp;Table1[[#This Row],[Competency Name]]</f>
        <v>1350DEVELOPING OTHERS</v>
      </c>
      <c r="C2152" s="46" t="str">
        <f>IF(RIGHT(Table1[[#This Row],[Occupational Series]],5)="SECCM","SECCM",IF(OR(RIGHT(Table1[[#This Row],[Occupational Series]],1)="A",RIGHT(Table1[[#This Row],[Occupational Series]],1)="B",RIGHT(Table1[[#This Row],[Occupational Series]],1)="C"),"0301",RIGHT(Table1[[#This Row],[Occupational Series]],4)))</f>
        <v>1350</v>
      </c>
      <c r="D2152" s="50" t="s">
        <v>585</v>
      </c>
      <c r="E2152" s="51" t="s">
        <v>586</v>
      </c>
      <c r="F2152" s="57">
        <f>ROWS($F$2:F2152)</f>
        <v>2151</v>
      </c>
      <c r="G2152" s="57" t="str">
        <f>IF(ISNUMBER(SEARCH('Position Build'!$N$6,Table1[[#This Row],[Series]])),Table1[[#This Row],[Helper1]],"")</f>
        <v/>
      </c>
      <c r="H2152" s="57" t="str">
        <f>IFERROR(SMALL($G$2:$G$4870,ROWS($G$2:G2152)),"")</f>
        <v/>
      </c>
    </row>
    <row r="2153" spans="1:8" ht="39" thickBot="1" x14ac:dyDescent="0.3">
      <c r="A2153" s="52" t="s">
        <v>293</v>
      </c>
      <c r="B2153" s="46" t="str">
        <f>Table1[[#This Row],[Series]]&amp;Table1[[#This Row],[Competency Name]]</f>
        <v>1350MANAGING HUMAN RESOURCES</v>
      </c>
      <c r="C2153" s="46" t="str">
        <f>IF(RIGHT(Table1[[#This Row],[Occupational Series]],5)="SECCM","SECCM",IF(OR(RIGHT(Table1[[#This Row],[Occupational Series]],1)="A",RIGHT(Table1[[#This Row],[Occupational Series]],1)="B",RIGHT(Table1[[#This Row],[Occupational Series]],1)="C"),"0301",RIGHT(Table1[[#This Row],[Occupational Series]],4)))</f>
        <v>1350</v>
      </c>
      <c r="D2153" s="52" t="s">
        <v>590</v>
      </c>
      <c r="E2153" s="54" t="s">
        <v>591</v>
      </c>
      <c r="F2153" s="57">
        <f>ROWS($F$2:F2153)</f>
        <v>2152</v>
      </c>
      <c r="G2153" s="57" t="str">
        <f>IF(ISNUMBER(SEARCH('Position Build'!$N$6,Table1[[#This Row],[Series]])),Table1[[#This Row],[Helper1]],"")</f>
        <v/>
      </c>
      <c r="H2153" s="57" t="str">
        <f>IFERROR(SMALL($G$2:$G$4870,ROWS($G$2:G2153)),"")</f>
        <v/>
      </c>
    </row>
    <row r="2154" spans="1:8" ht="51.75" thickBot="1" x14ac:dyDescent="0.3">
      <c r="A2154" s="50" t="s">
        <v>293</v>
      </c>
      <c r="B2154" s="46" t="str">
        <f>Table1[[#This Row],[Series]]&amp;Table1[[#This Row],[Competency Name]]</f>
        <v>1350PROBLEM SOLVING</v>
      </c>
      <c r="C2154" s="46" t="str">
        <f>IF(RIGHT(Table1[[#This Row],[Occupational Series]],5)="SECCM","SECCM",IF(OR(RIGHT(Table1[[#This Row],[Occupational Series]],1)="A",RIGHT(Table1[[#This Row],[Occupational Series]],1)="B",RIGHT(Table1[[#This Row],[Occupational Series]],1)="C"),"0301",RIGHT(Table1[[#This Row],[Occupational Series]],4)))</f>
        <v>1350</v>
      </c>
      <c r="D2154" s="50" t="s">
        <v>596</v>
      </c>
      <c r="E2154" s="51" t="s">
        <v>597</v>
      </c>
      <c r="F2154" s="57">
        <f>ROWS($F$2:F2154)</f>
        <v>2153</v>
      </c>
      <c r="G2154" s="57" t="str">
        <f>IF(ISNUMBER(SEARCH('Position Build'!$N$6,Table1[[#This Row],[Series]])),Table1[[#This Row],[Helper1]],"")</f>
        <v/>
      </c>
      <c r="H2154" s="57" t="str">
        <f>IFERROR(SMALL($G$2:$G$4870,ROWS($G$2:G2154)),"")</f>
        <v/>
      </c>
    </row>
    <row r="2155" spans="1:8" ht="15.75" customHeight="1" thickBot="1" x14ac:dyDescent="0.3">
      <c r="A2155" s="50" t="s">
        <v>293</v>
      </c>
      <c r="B2155" s="46" t="str">
        <f>Table1[[#This Row],[Series]]&amp;Table1[[#This Row],[Competency Name]]</f>
        <v>1350QUALITY ASSURANCE</v>
      </c>
      <c r="C2155" s="46" t="str">
        <f>IF(RIGHT(Table1[[#This Row],[Occupational Series]],5)="SECCM","SECCM",IF(OR(RIGHT(Table1[[#This Row],[Occupational Series]],1)="A",RIGHT(Table1[[#This Row],[Occupational Series]],1)="B",RIGHT(Table1[[#This Row],[Occupational Series]],1)="C"),"0301",RIGHT(Table1[[#This Row],[Occupational Series]],4)))</f>
        <v>1350</v>
      </c>
      <c r="D2155" s="50" t="s">
        <v>600</v>
      </c>
      <c r="E2155" s="51" t="s">
        <v>601</v>
      </c>
      <c r="F2155" s="57">
        <f>ROWS($F$2:F2155)</f>
        <v>2154</v>
      </c>
      <c r="G2155" s="57" t="str">
        <f>IF(ISNUMBER(SEARCH('Position Build'!$N$6,Table1[[#This Row],[Series]])),Table1[[#This Row],[Helper1]],"")</f>
        <v/>
      </c>
      <c r="H2155" s="57" t="str">
        <f>IFERROR(SMALL($G$2:$G$4870,ROWS($G$2:G2155)),"")</f>
        <v/>
      </c>
    </row>
    <row r="2156" spans="1:8" ht="26.25" thickBot="1" x14ac:dyDescent="0.3">
      <c r="A2156" s="52" t="s">
        <v>293</v>
      </c>
      <c r="B2156" s="46" t="str">
        <f>Table1[[#This Row],[Series]]&amp;Table1[[#This Row],[Competency Name]]</f>
        <v>1350SOFTWARE ENGINEERING</v>
      </c>
      <c r="C2156" s="46" t="str">
        <f>IF(RIGHT(Table1[[#This Row],[Occupational Series]],5)="SECCM","SECCM",IF(OR(RIGHT(Table1[[#This Row],[Occupational Series]],1)="A",RIGHT(Table1[[#This Row],[Occupational Series]],1)="B",RIGHT(Table1[[#This Row],[Occupational Series]],1)="C"),"0301",RIGHT(Table1[[#This Row],[Occupational Series]],4)))</f>
        <v>1350</v>
      </c>
      <c r="D2156" s="52" t="s">
        <v>842</v>
      </c>
      <c r="E2156" s="54" t="s">
        <v>843</v>
      </c>
      <c r="F2156" s="57">
        <f>ROWS($F$2:F2156)</f>
        <v>2155</v>
      </c>
      <c r="G2156" s="57" t="str">
        <f>IF(ISNUMBER(SEARCH('Position Build'!$N$6,Table1[[#This Row],[Series]])),Table1[[#This Row],[Helper1]],"")</f>
        <v/>
      </c>
      <c r="H2156" s="57" t="str">
        <f>IFERROR(SMALL($G$2:$G$4870,ROWS($G$2:G2156)),"")</f>
        <v/>
      </c>
    </row>
    <row r="2157" spans="1:8" ht="26.25" thickBot="1" x14ac:dyDescent="0.3">
      <c r="A2157" s="50" t="s">
        <v>293</v>
      </c>
      <c r="B2157" s="46" t="str">
        <f>Table1[[#This Row],[Series]]&amp;Table1[[#This Row],[Competency Name]]</f>
        <v>1350COMPLIANCE AND ENFORCEMENT</v>
      </c>
      <c r="C2157" s="46" t="str">
        <f>IF(RIGHT(Table1[[#This Row],[Occupational Series]],5)="SECCM","SECCM",IF(OR(RIGHT(Table1[[#This Row],[Occupational Series]],1)="A",RIGHT(Table1[[#This Row],[Occupational Series]],1)="B",RIGHT(Table1[[#This Row],[Occupational Series]],1)="C"),"0301",RIGHT(Table1[[#This Row],[Occupational Series]],4)))</f>
        <v>1350</v>
      </c>
      <c r="D2157" s="50" t="s">
        <v>950</v>
      </c>
      <c r="E2157" s="51" t="s">
        <v>951</v>
      </c>
      <c r="F2157" s="57">
        <f>ROWS($F$2:F2157)</f>
        <v>2156</v>
      </c>
      <c r="G2157" s="57" t="str">
        <f>IF(ISNUMBER(SEARCH('Position Build'!$N$6,Table1[[#This Row],[Series]])),Table1[[#This Row],[Helper1]],"")</f>
        <v/>
      </c>
      <c r="H2157" s="57" t="str">
        <f>IFERROR(SMALL($G$2:$G$4870,ROWS($G$2:G2157)),"")</f>
        <v/>
      </c>
    </row>
    <row r="2158" spans="1:8" ht="15.75" customHeight="1" thickBot="1" x14ac:dyDescent="0.3">
      <c r="A2158" s="45" t="s">
        <v>293</v>
      </c>
      <c r="B2158" s="46" t="str">
        <f>Table1[[#This Row],[Series]]&amp;Table1[[#This Row],[Competency Name]]</f>
        <v>1350RULEMAKING AND REGULATION</v>
      </c>
      <c r="C2158" s="46" t="str">
        <f>IF(RIGHT(Table1[[#This Row],[Occupational Series]],5)="SECCM","SECCM",IF(OR(RIGHT(Table1[[#This Row],[Occupational Series]],1)="A",RIGHT(Table1[[#This Row],[Occupational Series]],1)="B",RIGHT(Table1[[#This Row],[Occupational Series]],1)="C"),"0301",RIGHT(Table1[[#This Row],[Occupational Series]],4)))</f>
        <v>1350</v>
      </c>
      <c r="D2158" s="45" t="s">
        <v>958</v>
      </c>
      <c r="E2158" s="45" t="s">
        <v>959</v>
      </c>
      <c r="F2158" s="57">
        <f>ROWS($F$2:F2158)</f>
        <v>2157</v>
      </c>
      <c r="G2158" s="57" t="str">
        <f>IF(ISNUMBER(SEARCH('Position Build'!$N$6,Table1[[#This Row],[Series]])),Table1[[#This Row],[Helper1]],"")</f>
        <v/>
      </c>
      <c r="H2158" s="57" t="str">
        <f>IFERROR(SMALL($G$2:$G$4870,ROWS($G$2:G2158)),"")</f>
        <v/>
      </c>
    </row>
    <row r="2159" spans="1:8" ht="15.75" thickBot="1" x14ac:dyDescent="0.3">
      <c r="A2159" s="53" t="s">
        <v>293</v>
      </c>
      <c r="B2159" s="46" t="str">
        <f>Table1[[#This Row],[Series]]&amp;Table1[[#This Row],[Competency Name]]</f>
        <v>1350READING AND INTERPRETING REGULATIONS</v>
      </c>
      <c r="C2159" s="46" t="str">
        <f>IF(RIGHT(Table1[[#This Row],[Occupational Series]],5)="SECCM","SECCM",IF(OR(RIGHT(Table1[[#This Row],[Occupational Series]],1)="A",RIGHT(Table1[[#This Row],[Occupational Series]],1)="B",RIGHT(Table1[[#This Row],[Occupational Series]],1)="C"),"0301",RIGHT(Table1[[#This Row],[Occupational Series]],4)))</f>
        <v>1350</v>
      </c>
      <c r="D2159" s="53" t="s">
        <v>1015</v>
      </c>
      <c r="E2159" s="53" t="s">
        <v>1016</v>
      </c>
      <c r="F2159" s="57">
        <f>ROWS($F$2:F2159)</f>
        <v>2158</v>
      </c>
      <c r="G2159" s="57" t="str">
        <f>IF(ISNUMBER(SEARCH('Position Build'!$N$6,Table1[[#This Row],[Series]])),Table1[[#This Row],[Helper1]],"")</f>
        <v/>
      </c>
      <c r="H2159" s="57" t="str">
        <f>IFERROR(SMALL($G$2:$G$4870,ROWS($G$2:G2159)),"")</f>
        <v/>
      </c>
    </row>
    <row r="2160" spans="1:8" ht="26.25" thickBot="1" x14ac:dyDescent="0.3">
      <c r="A2160" s="50" t="s">
        <v>293</v>
      </c>
      <c r="B2160" s="46" t="str">
        <f>Table1[[#This Row],[Series]]&amp;Table1[[#This Row],[Competency Name]]</f>
        <v>1350ENVIRONMENTAL INFORMATION MANAGEMENT SUPPORT</v>
      </c>
      <c r="C2160" s="46" t="str">
        <f>IF(RIGHT(Table1[[#This Row],[Occupational Series]],5)="SECCM","SECCM",IF(OR(RIGHT(Table1[[#This Row],[Occupational Series]],1)="A",RIGHT(Table1[[#This Row],[Occupational Series]],1)="B",RIGHT(Table1[[#This Row],[Occupational Series]],1)="C"),"0301",RIGHT(Table1[[#This Row],[Occupational Series]],4)))</f>
        <v>1350</v>
      </c>
      <c r="D2160" s="50" t="s">
        <v>1035</v>
      </c>
      <c r="E2160" s="51" t="s">
        <v>1036</v>
      </c>
      <c r="F2160" s="57">
        <f>ROWS($F$2:F2160)</f>
        <v>2159</v>
      </c>
      <c r="G2160" s="57" t="str">
        <f>IF(ISNUMBER(SEARCH('Position Build'!$N$6,Table1[[#This Row],[Series]])),Table1[[#This Row],[Helper1]],"")</f>
        <v/>
      </c>
      <c r="H2160" s="57" t="str">
        <f>IFERROR(SMALL($G$2:$G$4870,ROWS($G$2:G2160)),"")</f>
        <v/>
      </c>
    </row>
    <row r="2161" spans="1:8" ht="15.75" customHeight="1" thickBot="1" x14ac:dyDescent="0.3">
      <c r="A2161" s="50" t="s">
        <v>293</v>
      </c>
      <c r="B2161" s="46" t="str">
        <f>Table1[[#This Row],[Series]]&amp;Table1[[#This Row],[Competency Name]]</f>
        <v>1350DESIGN</v>
      </c>
      <c r="C2161" s="46" t="str">
        <f>IF(RIGHT(Table1[[#This Row],[Occupational Series]],5)="SECCM","SECCM",IF(OR(RIGHT(Table1[[#This Row],[Occupational Series]],1)="A",RIGHT(Table1[[#This Row],[Occupational Series]],1)="B",RIGHT(Table1[[#This Row],[Occupational Series]],1)="C"),"0301",RIGHT(Table1[[#This Row],[Occupational Series]],4)))</f>
        <v>1350</v>
      </c>
      <c r="D2161" s="50" t="s">
        <v>1135</v>
      </c>
      <c r="E2161" s="51" t="s">
        <v>1136</v>
      </c>
      <c r="F2161" s="57">
        <f>ROWS($F$2:F2161)</f>
        <v>2160</v>
      </c>
      <c r="G2161" s="57" t="str">
        <f>IF(ISNUMBER(SEARCH('Position Build'!$N$6,Table1[[#This Row],[Series]])),Table1[[#This Row],[Helper1]],"")</f>
        <v/>
      </c>
      <c r="H2161" s="57" t="str">
        <f>IFERROR(SMALL($G$2:$G$4870,ROWS($G$2:G2161)),"")</f>
        <v/>
      </c>
    </row>
    <row r="2162" spans="1:8" ht="39" thickBot="1" x14ac:dyDescent="0.3">
      <c r="A2162" s="52" t="s">
        <v>293</v>
      </c>
      <c r="B2162" s="46" t="str">
        <f>Table1[[#This Row],[Series]]&amp;Table1[[#This Row],[Competency Name]]</f>
        <v>1350REPORTING AND RECOMMENDATIONS</v>
      </c>
      <c r="C2162" s="46" t="str">
        <f>IF(RIGHT(Table1[[#This Row],[Occupational Series]],5)="SECCM","SECCM",IF(OR(RIGHT(Table1[[#This Row],[Occupational Series]],1)="A",RIGHT(Table1[[#This Row],[Occupational Series]],1)="B",RIGHT(Table1[[#This Row],[Occupational Series]],1)="C"),"0301",RIGHT(Table1[[#This Row],[Occupational Series]],4)))</f>
        <v>1350</v>
      </c>
      <c r="D2162" s="52" t="s">
        <v>1141</v>
      </c>
      <c r="E2162" s="54" t="s">
        <v>1142</v>
      </c>
      <c r="F2162" s="57">
        <f>ROWS($F$2:F2162)</f>
        <v>2161</v>
      </c>
      <c r="G2162" s="57" t="str">
        <f>IF(ISNUMBER(SEARCH('Position Build'!$N$6,Table1[[#This Row],[Series]])),Table1[[#This Row],[Helper1]],"")</f>
        <v/>
      </c>
      <c r="H2162" s="57" t="str">
        <f>IFERROR(SMALL($G$2:$G$4870,ROWS($G$2:G2162)),"")</f>
        <v/>
      </c>
    </row>
    <row r="2163" spans="1:8" ht="15.75" thickBot="1" x14ac:dyDescent="0.3">
      <c r="A2163" s="45" t="s">
        <v>293</v>
      </c>
      <c r="B2163" s="46" t="str">
        <f>Table1[[#This Row],[Series]]&amp;Table1[[#This Row],[Competency Name]]</f>
        <v>1350RESEARCH AND ANALYSIS</v>
      </c>
      <c r="C2163" s="46" t="str">
        <f>IF(RIGHT(Table1[[#This Row],[Occupational Series]],5)="SECCM","SECCM",IF(OR(RIGHT(Table1[[#This Row],[Occupational Series]],1)="A",RIGHT(Table1[[#This Row],[Occupational Series]],1)="B",RIGHT(Table1[[#This Row],[Occupational Series]],1)="C"),"0301",RIGHT(Table1[[#This Row],[Occupational Series]],4)))</f>
        <v>1350</v>
      </c>
      <c r="D2163" s="45" t="s">
        <v>1195</v>
      </c>
      <c r="E2163" s="45" t="s">
        <v>1196</v>
      </c>
      <c r="F2163" s="57">
        <f>ROWS($F$2:F2163)</f>
        <v>2162</v>
      </c>
      <c r="G2163" s="57" t="str">
        <f>IF(ISNUMBER(SEARCH('Position Build'!$N$6,Table1[[#This Row],[Series]])),Table1[[#This Row],[Helper1]],"")</f>
        <v/>
      </c>
      <c r="H2163" s="57" t="str">
        <f>IFERROR(SMALL($G$2:$G$4870,ROWS($G$2:G2163)),"")</f>
        <v/>
      </c>
    </row>
    <row r="2164" spans="1:8" ht="15.75" customHeight="1" thickBot="1" x14ac:dyDescent="0.3">
      <c r="A2164" s="50" t="s">
        <v>293</v>
      </c>
      <c r="B2164" s="46" t="str">
        <f>Table1[[#This Row],[Series]]&amp;Table1[[#This Row],[Competency Name]]</f>
        <v>1350CREATIVITY AND INNOVATION</v>
      </c>
      <c r="C2164" s="46" t="str">
        <f>IF(RIGHT(Table1[[#This Row],[Occupational Series]],5)="SECCM","SECCM",IF(OR(RIGHT(Table1[[#This Row],[Occupational Series]],1)="A",RIGHT(Table1[[#This Row],[Occupational Series]],1)="B",RIGHT(Table1[[#This Row],[Occupational Series]],1)="C"),"0301",RIGHT(Table1[[#This Row],[Occupational Series]],4)))</f>
        <v>1350</v>
      </c>
      <c r="D2164" s="50" t="s">
        <v>1214</v>
      </c>
      <c r="E2164" s="51" t="s">
        <v>1215</v>
      </c>
      <c r="F2164" s="57">
        <f>ROWS($F$2:F2164)</f>
        <v>2163</v>
      </c>
      <c r="G2164" s="57" t="str">
        <f>IF(ISNUMBER(SEARCH('Position Build'!$N$6,Table1[[#This Row],[Series]])),Table1[[#This Row],[Helper1]],"")</f>
        <v/>
      </c>
      <c r="H2164" s="57" t="str">
        <f>IFERROR(SMALL($G$2:$G$4870,ROWS($G$2:G2164)),"")</f>
        <v/>
      </c>
    </row>
    <row r="2165" spans="1:8" ht="64.5" thickBot="1" x14ac:dyDescent="0.3">
      <c r="A2165" s="52" t="s">
        <v>293</v>
      </c>
      <c r="B2165" s="46" t="str">
        <f>Table1[[#This Row],[Series]]&amp;Table1[[#This Row],[Competency Name]]</f>
        <v>1350CONTRACT PERFORMANCE MANAGEMENT</v>
      </c>
      <c r="C2165" s="46" t="str">
        <f>IF(RIGHT(Table1[[#This Row],[Occupational Series]],5)="SECCM","SECCM",IF(OR(RIGHT(Table1[[#This Row],[Occupational Series]],1)="A",RIGHT(Table1[[#This Row],[Occupational Series]],1)="B",RIGHT(Table1[[#This Row],[Occupational Series]],1)="C"),"0301",RIGHT(Table1[[#This Row],[Occupational Series]],4)))</f>
        <v>1350</v>
      </c>
      <c r="D2165" s="52" t="s">
        <v>1401</v>
      </c>
      <c r="E2165" s="54" t="s">
        <v>1402</v>
      </c>
      <c r="F2165" s="57">
        <f>ROWS($F$2:F2165)</f>
        <v>2164</v>
      </c>
      <c r="G2165" s="57" t="str">
        <f>IF(ISNUMBER(SEARCH('Position Build'!$N$6,Table1[[#This Row],[Series]])),Table1[[#This Row],[Helper1]],"")</f>
        <v/>
      </c>
      <c r="H2165" s="57" t="str">
        <f>IFERROR(SMALL($G$2:$G$4870,ROWS($G$2:G2165)),"")</f>
        <v/>
      </c>
    </row>
    <row r="2166" spans="1:8" ht="15.75" thickBot="1" x14ac:dyDescent="0.3">
      <c r="A2166" s="45" t="s">
        <v>293</v>
      </c>
      <c r="B2166" s="46" t="str">
        <f>Table1[[#This Row],[Series]]&amp;Table1[[#This Row],[Competency Name]]</f>
        <v>1350CONTAMINATION SITES</v>
      </c>
      <c r="C2166" s="46" t="str">
        <f>IF(RIGHT(Table1[[#This Row],[Occupational Series]],5)="SECCM","SECCM",IF(OR(RIGHT(Table1[[#This Row],[Occupational Series]],1)="A",RIGHT(Table1[[#This Row],[Occupational Series]],1)="B",RIGHT(Table1[[#This Row],[Occupational Series]],1)="C"),"0301",RIGHT(Table1[[#This Row],[Occupational Series]],4)))</f>
        <v>1350</v>
      </c>
      <c r="D2166" s="45" t="s">
        <v>1523</v>
      </c>
      <c r="E2166" s="45" t="s">
        <v>1524</v>
      </c>
      <c r="F2166" s="57">
        <f>ROWS($F$2:F2166)</f>
        <v>2165</v>
      </c>
      <c r="G2166" s="57" t="str">
        <f>IF(ISNUMBER(SEARCH('Position Build'!$N$6,Table1[[#This Row],[Series]])),Table1[[#This Row],[Helper1]],"")</f>
        <v/>
      </c>
      <c r="H2166" s="57" t="str">
        <f>IFERROR(SMALL($G$2:$G$4870,ROWS($G$2:G2166)),"")</f>
        <v/>
      </c>
    </row>
    <row r="2167" spans="1:8" ht="15.75" customHeight="1" thickBot="1" x14ac:dyDescent="0.3">
      <c r="A2167" s="50" t="s">
        <v>293</v>
      </c>
      <c r="B2167" s="46" t="str">
        <f>Table1[[#This Row],[Series]]&amp;Table1[[#This Row],[Competency Name]]</f>
        <v>1350WASTE/WASTEWATER SYSTEMS</v>
      </c>
      <c r="C2167" s="46" t="str">
        <f>IF(RIGHT(Table1[[#This Row],[Occupational Series]],5)="SECCM","SECCM",IF(OR(RIGHT(Table1[[#This Row],[Occupational Series]],1)="A",RIGHT(Table1[[#This Row],[Occupational Series]],1)="B",RIGHT(Table1[[#This Row],[Occupational Series]],1)="C"),"0301",RIGHT(Table1[[#This Row],[Occupational Series]],4)))</f>
        <v>1350</v>
      </c>
      <c r="D2167" s="50" t="s">
        <v>1525</v>
      </c>
      <c r="E2167" s="51" t="s">
        <v>1526</v>
      </c>
      <c r="F2167" s="57">
        <f>ROWS($F$2:F2167)</f>
        <v>2166</v>
      </c>
      <c r="G2167" s="57" t="str">
        <f>IF(ISNUMBER(SEARCH('Position Build'!$N$6,Table1[[#This Row],[Series]])),Table1[[#This Row],[Helper1]],"")</f>
        <v/>
      </c>
      <c r="H2167" s="57" t="str">
        <f>IFERROR(SMALL($G$2:$G$4870,ROWS($G$2:G2167)),"")</f>
        <v/>
      </c>
    </row>
    <row r="2168" spans="1:8" ht="26.25" thickBot="1" x14ac:dyDescent="0.3">
      <c r="A2168" s="52" t="s">
        <v>293</v>
      </c>
      <c r="B2168" s="46" t="str">
        <f>Table1[[#This Row],[Series]]&amp;Table1[[#This Row],[Competency Name]]</f>
        <v>1350GEOGRAPHICAL INFORMATION SYSTEMS (GIS)</v>
      </c>
      <c r="C2168" s="46" t="str">
        <f>IF(RIGHT(Table1[[#This Row],[Occupational Series]],5)="SECCM","SECCM",IF(OR(RIGHT(Table1[[#This Row],[Occupational Series]],1)="A",RIGHT(Table1[[#This Row],[Occupational Series]],1)="B",RIGHT(Table1[[#This Row],[Occupational Series]],1)="C"),"0301",RIGHT(Table1[[#This Row],[Occupational Series]],4)))</f>
        <v>1350</v>
      </c>
      <c r="D2168" s="52" t="s">
        <v>1570</v>
      </c>
      <c r="E2168" s="54" t="s">
        <v>1571</v>
      </c>
      <c r="F2168" s="57">
        <f>ROWS($F$2:F2168)</f>
        <v>2167</v>
      </c>
      <c r="G2168" s="57" t="str">
        <f>IF(ISNUMBER(SEARCH('Position Build'!$N$6,Table1[[#This Row],[Series]])),Table1[[#This Row],[Helper1]],"")</f>
        <v/>
      </c>
      <c r="H2168" s="57" t="str">
        <f>IFERROR(SMALL($G$2:$G$4870,ROWS($G$2:G2168)),"")</f>
        <v/>
      </c>
    </row>
    <row r="2169" spans="1:8" ht="39" thickBot="1" x14ac:dyDescent="0.3">
      <c r="A2169" s="50" t="s">
        <v>293</v>
      </c>
      <c r="B2169" s="46" t="str">
        <f>Table1[[#This Row],[Series]]&amp;Table1[[#This Row],[Competency Name]]</f>
        <v>1350GEOLOGY</v>
      </c>
      <c r="C2169" s="46" t="str">
        <f>IF(RIGHT(Table1[[#This Row],[Occupational Series]],5)="SECCM","SECCM",IF(OR(RIGHT(Table1[[#This Row],[Occupational Series]],1)="A",RIGHT(Table1[[#This Row],[Occupational Series]],1)="B",RIGHT(Table1[[#This Row],[Occupational Series]],1)="C"),"0301",RIGHT(Table1[[#This Row],[Occupational Series]],4)))</f>
        <v>1350</v>
      </c>
      <c r="D2169" s="50" t="s">
        <v>1604</v>
      </c>
      <c r="E2169" s="51" t="s">
        <v>1605</v>
      </c>
      <c r="F2169" s="57">
        <f>ROWS($F$2:F2169)</f>
        <v>2168</v>
      </c>
      <c r="G2169" s="57" t="str">
        <f>IF(ISNUMBER(SEARCH('Position Build'!$N$6,Table1[[#This Row],[Series]])),Table1[[#This Row],[Helper1]],"")</f>
        <v/>
      </c>
      <c r="H2169" s="57" t="str">
        <f>IFERROR(SMALL($G$2:$G$4870,ROWS($G$2:G2169)),"")</f>
        <v/>
      </c>
    </row>
    <row r="2170" spans="1:8" ht="15.75" customHeight="1" thickBot="1" x14ac:dyDescent="0.3">
      <c r="A2170" s="45" t="s">
        <v>293</v>
      </c>
      <c r="B2170" s="46" t="str">
        <f>Table1[[#This Row],[Series]]&amp;Table1[[#This Row],[Competency Name]]</f>
        <v>1350ENVIRONMENTAL PROJECT AND PROGRAM MANAGEMENT</v>
      </c>
      <c r="C2170" s="46" t="str">
        <f>IF(RIGHT(Table1[[#This Row],[Occupational Series]],5)="SECCM","SECCM",IF(OR(RIGHT(Table1[[#This Row],[Occupational Series]],1)="A",RIGHT(Table1[[#This Row],[Occupational Series]],1)="B",RIGHT(Table1[[#This Row],[Occupational Series]],1)="C"),"0301",RIGHT(Table1[[#This Row],[Occupational Series]],4)))</f>
        <v>1350</v>
      </c>
      <c r="D2170" s="45" t="s">
        <v>1994</v>
      </c>
      <c r="E2170" s="45" t="s">
        <v>1995</v>
      </c>
      <c r="F2170" s="57">
        <f>ROWS($F$2:F2170)</f>
        <v>2169</v>
      </c>
      <c r="G2170" s="57" t="str">
        <f>IF(ISNUMBER(SEARCH('Position Build'!$N$6,Table1[[#This Row],[Series]])),Table1[[#This Row],[Helper1]],"")</f>
        <v/>
      </c>
      <c r="H2170" s="57" t="str">
        <f>IFERROR(SMALL($G$2:$G$4870,ROWS($G$2:G2170)),"")</f>
        <v/>
      </c>
    </row>
    <row r="2171" spans="1:8" ht="39" thickBot="1" x14ac:dyDescent="0.3">
      <c r="A2171" s="52" t="s">
        <v>270</v>
      </c>
      <c r="B2171" s="46" t="str">
        <f>Table1[[#This Row],[Series]]&amp;Table1[[#This Row],[Competency Name]]</f>
        <v>1360INFLUENCING/NEGOTIATING</v>
      </c>
      <c r="C2171" s="46" t="str">
        <f>IF(RIGHT(Table1[[#This Row],[Occupational Series]],5)="SECCM","SECCM",IF(OR(RIGHT(Table1[[#This Row],[Occupational Series]],1)="A",RIGHT(Table1[[#This Row],[Occupational Series]],1)="B",RIGHT(Table1[[#This Row],[Occupational Series]],1)="C"),"0301",RIGHT(Table1[[#This Row],[Occupational Series]],4)))</f>
        <v>1360</v>
      </c>
      <c r="D2171" s="52" t="s">
        <v>267</v>
      </c>
      <c r="E2171" s="54" t="s">
        <v>268</v>
      </c>
      <c r="F2171" s="57">
        <f>ROWS($F$2:F2171)</f>
        <v>2170</v>
      </c>
      <c r="G2171" s="57" t="str">
        <f>IF(ISNUMBER(SEARCH('Position Build'!$N$6,Table1[[#This Row],[Series]])),Table1[[#This Row],[Helper1]],"")</f>
        <v/>
      </c>
      <c r="H2171" s="57" t="str">
        <f>IFERROR(SMALL($G$2:$G$4870,ROWS($G$2:G2171)),"")</f>
        <v/>
      </c>
    </row>
    <row r="2172" spans="1:8" ht="15.75" thickBot="1" x14ac:dyDescent="0.3">
      <c r="A2172" s="45" t="s">
        <v>270</v>
      </c>
      <c r="B2172" s="46" t="str">
        <f>Table1[[#This Row],[Series]]&amp;Table1[[#This Row],[Competency Name]]</f>
        <v>1360PROJECT MANAGEMENT</v>
      </c>
      <c r="C2172" s="46" t="str">
        <f>IF(RIGHT(Table1[[#This Row],[Occupational Series]],5)="SECCM","SECCM",IF(OR(RIGHT(Table1[[#This Row],[Occupational Series]],1)="A",RIGHT(Table1[[#This Row],[Occupational Series]],1)="B",RIGHT(Table1[[#This Row],[Occupational Series]],1)="C"),"0301",RIGHT(Table1[[#This Row],[Occupational Series]],4)))</f>
        <v>1360</v>
      </c>
      <c r="D2172" s="45" t="s">
        <v>381</v>
      </c>
      <c r="E2172" s="45" t="s">
        <v>382</v>
      </c>
      <c r="F2172" s="57">
        <f>ROWS($F$2:F2172)</f>
        <v>2171</v>
      </c>
      <c r="G2172" s="57" t="str">
        <f>IF(ISNUMBER(SEARCH('Position Build'!$N$6,Table1[[#This Row],[Series]])),Table1[[#This Row],[Helper1]],"")</f>
        <v/>
      </c>
      <c r="H2172" s="57" t="str">
        <f>IFERROR(SMALL($G$2:$G$4870,ROWS($G$2:G2172)),"")</f>
        <v/>
      </c>
    </row>
    <row r="2173" spans="1:8" ht="15.75" customHeight="1" thickBot="1" x14ac:dyDescent="0.3">
      <c r="A2173" s="45" t="s">
        <v>270</v>
      </c>
      <c r="B2173" s="46" t="str">
        <f>Table1[[#This Row],[Series]]&amp;Table1[[#This Row],[Competency Name]]</f>
        <v>1360CUSTOMER SERVICE</v>
      </c>
      <c r="C2173" s="46" t="str">
        <f>IF(RIGHT(Table1[[#This Row],[Occupational Series]],5)="SECCM","SECCM",IF(OR(RIGHT(Table1[[#This Row],[Occupational Series]],1)="A",RIGHT(Table1[[#This Row],[Occupational Series]],1)="B",RIGHT(Table1[[#This Row],[Occupational Series]],1)="C"),"0301",RIGHT(Table1[[#This Row],[Occupational Series]],4)))</f>
        <v>1360</v>
      </c>
      <c r="D2173" s="45" t="s">
        <v>418</v>
      </c>
      <c r="E2173" s="45" t="s">
        <v>419</v>
      </c>
      <c r="F2173" s="57">
        <f>ROWS($F$2:F2173)</f>
        <v>2172</v>
      </c>
      <c r="G2173" s="57" t="str">
        <f>IF(ISNUMBER(SEARCH('Position Build'!$N$6,Table1[[#This Row],[Series]])),Table1[[#This Row],[Helper1]],"")</f>
        <v/>
      </c>
      <c r="H2173" s="57" t="str">
        <f>IFERROR(SMALL($G$2:$G$4870,ROWS($G$2:G2173)),"")</f>
        <v/>
      </c>
    </row>
    <row r="2174" spans="1:8" ht="51.75" thickBot="1" x14ac:dyDescent="0.3">
      <c r="A2174" s="52" t="s">
        <v>270</v>
      </c>
      <c r="B2174" s="46" t="str">
        <f>Table1[[#This Row],[Series]]&amp;Table1[[#This Row],[Competency Name]]</f>
        <v>1360FINANCIAL MANAGEMENT</v>
      </c>
      <c r="C2174" s="46" t="str">
        <f>IF(RIGHT(Table1[[#This Row],[Occupational Series]],5)="SECCM","SECCM",IF(OR(RIGHT(Table1[[#This Row],[Occupational Series]],1)="A",RIGHT(Table1[[#This Row],[Occupational Series]],1)="B",RIGHT(Table1[[#This Row],[Occupational Series]],1)="C"),"0301",RIGHT(Table1[[#This Row],[Occupational Series]],4)))</f>
        <v>1360</v>
      </c>
      <c r="D2174" s="52" t="s">
        <v>438</v>
      </c>
      <c r="E2174" s="54" t="s">
        <v>439</v>
      </c>
      <c r="F2174" s="57">
        <f>ROWS($F$2:F2174)</f>
        <v>2173</v>
      </c>
      <c r="G2174" s="57" t="str">
        <f>IF(ISNUMBER(SEARCH('Position Build'!$N$6,Table1[[#This Row],[Series]])),Table1[[#This Row],[Helper1]],"")</f>
        <v/>
      </c>
      <c r="H2174" s="57" t="str">
        <f>IFERROR(SMALL($G$2:$G$4870,ROWS($G$2:G2174)),"")</f>
        <v/>
      </c>
    </row>
    <row r="2175" spans="1:8" ht="26.25" thickBot="1" x14ac:dyDescent="0.3">
      <c r="A2175" s="50" t="s">
        <v>270</v>
      </c>
      <c r="B2175" s="46" t="str">
        <f>Table1[[#This Row],[Series]]&amp;Table1[[#This Row],[Competency Name]]</f>
        <v>1360COMPUTER LITERACY</v>
      </c>
      <c r="C2175" s="46" t="str">
        <f>IF(RIGHT(Table1[[#This Row],[Occupational Series]],5)="SECCM","SECCM",IF(OR(RIGHT(Table1[[#This Row],[Occupational Series]],1)="A",RIGHT(Table1[[#This Row],[Occupational Series]],1)="B",RIGHT(Table1[[#This Row],[Occupational Series]],1)="C"),"0301",RIGHT(Table1[[#This Row],[Occupational Series]],4)))</f>
        <v>1360</v>
      </c>
      <c r="D2175" s="50" t="s">
        <v>456</v>
      </c>
      <c r="E2175" s="51" t="s">
        <v>457</v>
      </c>
      <c r="F2175" s="57">
        <f>ROWS($F$2:F2175)</f>
        <v>2174</v>
      </c>
      <c r="G2175" s="57" t="str">
        <f>IF(ISNUMBER(SEARCH('Position Build'!$N$6,Table1[[#This Row],[Series]])),Table1[[#This Row],[Helper1]],"")</f>
        <v/>
      </c>
      <c r="H2175" s="57" t="str">
        <f>IFERROR(SMALL($G$2:$G$4870,ROWS($G$2:G2175)),"")</f>
        <v/>
      </c>
    </row>
    <row r="2176" spans="1:8" ht="15.75" customHeight="1" thickBot="1" x14ac:dyDescent="0.3">
      <c r="A2176" s="45" t="s">
        <v>270</v>
      </c>
      <c r="B2176" s="46" t="str">
        <f>Table1[[#This Row],[Series]]&amp;Table1[[#This Row],[Competency Name]]</f>
        <v>1360PARTNERING</v>
      </c>
      <c r="C2176" s="46" t="str">
        <f>IF(RIGHT(Table1[[#This Row],[Occupational Series]],5)="SECCM","SECCM",IF(OR(RIGHT(Table1[[#This Row],[Occupational Series]],1)="A",RIGHT(Table1[[#This Row],[Occupational Series]],1)="B",RIGHT(Table1[[#This Row],[Occupational Series]],1)="C"),"0301",RIGHT(Table1[[#This Row],[Occupational Series]],4)))</f>
        <v>1360</v>
      </c>
      <c r="D2176" s="45" t="s">
        <v>491</v>
      </c>
      <c r="E2176" s="45" t="s">
        <v>492</v>
      </c>
      <c r="F2176" s="57">
        <f>ROWS($F$2:F2176)</f>
        <v>2175</v>
      </c>
      <c r="G2176" s="57" t="str">
        <f>IF(ISNUMBER(SEARCH('Position Build'!$N$6,Table1[[#This Row],[Series]])),Table1[[#This Row],[Helper1]],"")</f>
        <v/>
      </c>
      <c r="H2176" s="57" t="str">
        <f>IFERROR(SMALL($G$2:$G$4870,ROWS($G$2:G2176)),"")</f>
        <v/>
      </c>
    </row>
    <row r="2177" spans="1:8" ht="39" thickBot="1" x14ac:dyDescent="0.3">
      <c r="A2177" s="52" t="s">
        <v>270</v>
      </c>
      <c r="B2177" s="46" t="str">
        <f>Table1[[#This Row],[Series]]&amp;Table1[[#This Row],[Competency Name]]</f>
        <v>1360WRITTEN COMMUNICATION</v>
      </c>
      <c r="C2177" s="46" t="str">
        <f>IF(RIGHT(Table1[[#This Row],[Occupational Series]],5)="SECCM","SECCM",IF(OR(RIGHT(Table1[[#This Row],[Occupational Series]],1)="A",RIGHT(Table1[[#This Row],[Occupational Series]],1)="B",RIGHT(Table1[[#This Row],[Occupational Series]],1)="C"),"0301",RIGHT(Table1[[#This Row],[Occupational Series]],4)))</f>
        <v>1360</v>
      </c>
      <c r="D2177" s="52" t="s">
        <v>507</v>
      </c>
      <c r="E2177" s="54" t="s">
        <v>508</v>
      </c>
      <c r="F2177" s="57">
        <f>ROWS($F$2:F2177)</f>
        <v>2176</v>
      </c>
      <c r="G2177" s="57" t="str">
        <f>IF(ISNUMBER(SEARCH('Position Build'!$N$6,Table1[[#This Row],[Series]])),Table1[[#This Row],[Helper1]],"")</f>
        <v/>
      </c>
      <c r="H2177" s="57" t="str">
        <f>IFERROR(SMALL($G$2:$G$4870,ROWS($G$2:G2177)),"")</f>
        <v/>
      </c>
    </row>
    <row r="2178" spans="1:8" ht="39" thickBot="1" x14ac:dyDescent="0.3">
      <c r="A2178" s="50" t="s">
        <v>270</v>
      </c>
      <c r="B2178" s="46" t="str">
        <f>Table1[[#This Row],[Series]]&amp;Table1[[#This Row],[Competency Name]]</f>
        <v>1360ORAL COMMUNICATION</v>
      </c>
      <c r="C2178" s="46" t="str">
        <f>IF(RIGHT(Table1[[#This Row],[Occupational Series]],5)="SECCM","SECCM",IF(OR(RIGHT(Table1[[#This Row],[Occupational Series]],1)="A",RIGHT(Table1[[#This Row],[Occupational Series]],1)="B",RIGHT(Table1[[#This Row],[Occupational Series]],1)="C"),"0301",RIGHT(Table1[[#This Row],[Occupational Series]],4)))</f>
        <v>1360</v>
      </c>
      <c r="D2178" s="50" t="s">
        <v>537</v>
      </c>
      <c r="E2178" s="51" t="s">
        <v>538</v>
      </c>
      <c r="F2178" s="57">
        <f>ROWS($F$2:F2178)</f>
        <v>2177</v>
      </c>
      <c r="G2178" s="57" t="str">
        <f>IF(ISNUMBER(SEARCH('Position Build'!$N$6,Table1[[#This Row],[Series]])),Table1[[#This Row],[Helper1]],"")</f>
        <v/>
      </c>
      <c r="H2178" s="57" t="str">
        <f>IFERROR(SMALL($G$2:$G$4870,ROWS($G$2:G2178)),"")</f>
        <v/>
      </c>
    </row>
    <row r="2179" spans="1:8" ht="15.75" customHeight="1" thickBot="1" x14ac:dyDescent="0.3">
      <c r="A2179" s="50" t="s">
        <v>270</v>
      </c>
      <c r="B2179" s="46" t="str">
        <f>Table1[[#This Row],[Series]]&amp;Table1[[#This Row],[Competency Name]]</f>
        <v>1360ACCOUNTABILITY</v>
      </c>
      <c r="C2179" s="46" t="str">
        <f>IF(RIGHT(Table1[[#This Row],[Occupational Series]],5)="SECCM","SECCM",IF(OR(RIGHT(Table1[[#This Row],[Occupational Series]],1)="A",RIGHT(Table1[[#This Row],[Occupational Series]],1)="B",RIGHT(Table1[[#This Row],[Occupational Series]],1)="C"),"0301",RIGHT(Table1[[#This Row],[Occupational Series]],4)))</f>
        <v>1360</v>
      </c>
      <c r="D2179" s="50" t="s">
        <v>579</v>
      </c>
      <c r="E2179" s="51" t="s">
        <v>580</v>
      </c>
      <c r="F2179" s="57">
        <f>ROWS($F$2:F2179)</f>
        <v>2178</v>
      </c>
      <c r="G2179" s="57" t="str">
        <f>IF(ISNUMBER(SEARCH('Position Build'!$N$6,Table1[[#This Row],[Series]])),Table1[[#This Row],[Helper1]],"")</f>
        <v/>
      </c>
      <c r="H2179" s="57" t="str">
        <f>IFERROR(SMALL($G$2:$G$4870,ROWS($G$2:G2179)),"")</f>
        <v/>
      </c>
    </row>
    <row r="2180" spans="1:8" ht="39" thickBot="1" x14ac:dyDescent="0.3">
      <c r="A2180" s="52" t="s">
        <v>270</v>
      </c>
      <c r="B2180" s="46" t="str">
        <f>Table1[[#This Row],[Series]]&amp;Table1[[#This Row],[Competency Name]]</f>
        <v>1360DEVELOPING OTHERS</v>
      </c>
      <c r="C2180" s="46" t="str">
        <f>IF(RIGHT(Table1[[#This Row],[Occupational Series]],5)="SECCM","SECCM",IF(OR(RIGHT(Table1[[#This Row],[Occupational Series]],1)="A",RIGHT(Table1[[#This Row],[Occupational Series]],1)="B",RIGHT(Table1[[#This Row],[Occupational Series]],1)="C"),"0301",RIGHT(Table1[[#This Row],[Occupational Series]],4)))</f>
        <v>1360</v>
      </c>
      <c r="D2180" s="52" t="s">
        <v>585</v>
      </c>
      <c r="E2180" s="54" t="s">
        <v>586</v>
      </c>
      <c r="F2180" s="57">
        <f>ROWS($F$2:F2180)</f>
        <v>2179</v>
      </c>
      <c r="G2180" s="57" t="str">
        <f>IF(ISNUMBER(SEARCH('Position Build'!$N$6,Table1[[#This Row],[Series]])),Table1[[#This Row],[Helper1]],"")</f>
        <v/>
      </c>
      <c r="H2180" s="57" t="str">
        <f>IFERROR(SMALL($G$2:$G$4870,ROWS($G$2:G2180)),"")</f>
        <v/>
      </c>
    </row>
    <row r="2181" spans="1:8" ht="39" thickBot="1" x14ac:dyDescent="0.3">
      <c r="A2181" s="50" t="s">
        <v>270</v>
      </c>
      <c r="B2181" s="46" t="str">
        <f>Table1[[#This Row],[Series]]&amp;Table1[[#This Row],[Competency Name]]</f>
        <v>1360MANAGING HUMAN RESOURCES</v>
      </c>
      <c r="C2181" s="46" t="str">
        <f>IF(RIGHT(Table1[[#This Row],[Occupational Series]],5)="SECCM","SECCM",IF(OR(RIGHT(Table1[[#This Row],[Occupational Series]],1)="A",RIGHT(Table1[[#This Row],[Occupational Series]],1)="B",RIGHT(Table1[[#This Row],[Occupational Series]],1)="C"),"0301",RIGHT(Table1[[#This Row],[Occupational Series]],4)))</f>
        <v>1360</v>
      </c>
      <c r="D2181" s="50" t="s">
        <v>590</v>
      </c>
      <c r="E2181" s="51" t="s">
        <v>591</v>
      </c>
      <c r="F2181" s="57">
        <f>ROWS($F$2:F2181)</f>
        <v>2180</v>
      </c>
      <c r="G2181" s="57" t="str">
        <f>IF(ISNUMBER(SEARCH('Position Build'!$N$6,Table1[[#This Row],[Series]])),Table1[[#This Row],[Helper1]],"")</f>
        <v/>
      </c>
      <c r="H2181" s="57" t="str">
        <f>IFERROR(SMALL($G$2:$G$4870,ROWS($G$2:G2181)),"")</f>
        <v/>
      </c>
    </row>
    <row r="2182" spans="1:8" ht="15.75" customHeight="1" thickBot="1" x14ac:dyDescent="0.3">
      <c r="A2182" s="50" t="s">
        <v>270</v>
      </c>
      <c r="B2182" s="46" t="str">
        <f>Table1[[#This Row],[Series]]&amp;Table1[[#This Row],[Competency Name]]</f>
        <v>1360PROBLEM SOLVING</v>
      </c>
      <c r="C2182" s="46" t="str">
        <f>IF(RIGHT(Table1[[#This Row],[Occupational Series]],5)="SECCM","SECCM",IF(OR(RIGHT(Table1[[#This Row],[Occupational Series]],1)="A",RIGHT(Table1[[#This Row],[Occupational Series]],1)="B",RIGHT(Table1[[#This Row],[Occupational Series]],1)="C"),"0301",RIGHT(Table1[[#This Row],[Occupational Series]],4)))</f>
        <v>1360</v>
      </c>
      <c r="D2182" s="50" t="s">
        <v>596</v>
      </c>
      <c r="E2182" s="51" t="s">
        <v>597</v>
      </c>
      <c r="F2182" s="57">
        <f>ROWS($F$2:F2182)</f>
        <v>2181</v>
      </c>
      <c r="G2182" s="57" t="str">
        <f>IF(ISNUMBER(SEARCH('Position Build'!$N$6,Table1[[#This Row],[Series]])),Table1[[#This Row],[Helper1]],"")</f>
        <v/>
      </c>
      <c r="H2182" s="57" t="str">
        <f>IFERROR(SMALL($G$2:$G$4870,ROWS($G$2:G2182)),"")</f>
        <v/>
      </c>
    </row>
    <row r="2183" spans="1:8" ht="26.25" thickBot="1" x14ac:dyDescent="0.3">
      <c r="A2183" s="52" t="s">
        <v>270</v>
      </c>
      <c r="B2183" s="46" t="str">
        <f>Table1[[#This Row],[Series]]&amp;Table1[[#This Row],[Competency Name]]</f>
        <v>1360QUALITY ASSURANCE</v>
      </c>
      <c r="C2183" s="46" t="str">
        <f>IF(RIGHT(Table1[[#This Row],[Occupational Series]],5)="SECCM","SECCM",IF(OR(RIGHT(Table1[[#This Row],[Occupational Series]],1)="A",RIGHT(Table1[[#This Row],[Occupational Series]],1)="B",RIGHT(Table1[[#This Row],[Occupational Series]],1)="C"),"0301",RIGHT(Table1[[#This Row],[Occupational Series]],4)))</f>
        <v>1360</v>
      </c>
      <c r="D2183" s="52" t="s">
        <v>600</v>
      </c>
      <c r="E2183" s="54" t="s">
        <v>601</v>
      </c>
      <c r="F2183" s="57">
        <f>ROWS($F$2:F2183)</f>
        <v>2182</v>
      </c>
      <c r="G2183" s="57" t="str">
        <f>IF(ISNUMBER(SEARCH('Position Build'!$N$6,Table1[[#This Row],[Series]])),Table1[[#This Row],[Helper1]],"")</f>
        <v/>
      </c>
      <c r="H2183" s="57" t="str">
        <f>IFERROR(SMALL($G$2:$G$4870,ROWS($G$2:G2183)),"")</f>
        <v/>
      </c>
    </row>
    <row r="2184" spans="1:8" ht="39" thickBot="1" x14ac:dyDescent="0.3">
      <c r="A2184" s="50" t="s">
        <v>270</v>
      </c>
      <c r="B2184" s="46" t="str">
        <f>Table1[[#This Row],[Series]]&amp;Table1[[#This Row],[Competency Name]]</f>
        <v>1360MODELING AND SIMULATION</v>
      </c>
      <c r="C2184" s="46" t="str">
        <f>IF(RIGHT(Table1[[#This Row],[Occupational Series]],5)="SECCM","SECCM",IF(OR(RIGHT(Table1[[#This Row],[Occupational Series]],1)="A",RIGHT(Table1[[#This Row],[Occupational Series]],1)="B",RIGHT(Table1[[#This Row],[Occupational Series]],1)="C"),"0301",RIGHT(Table1[[#This Row],[Occupational Series]],4)))</f>
        <v>1360</v>
      </c>
      <c r="D2184" s="50" t="s">
        <v>783</v>
      </c>
      <c r="E2184" s="51" t="s">
        <v>784</v>
      </c>
      <c r="F2184" s="57">
        <f>ROWS($F$2:F2184)</f>
        <v>2183</v>
      </c>
      <c r="G2184" s="57" t="str">
        <f>IF(ISNUMBER(SEARCH('Position Build'!$N$6,Table1[[#This Row],[Series]])),Table1[[#This Row],[Helper1]],"")</f>
        <v/>
      </c>
      <c r="H2184" s="57" t="str">
        <f>IFERROR(SMALL($G$2:$G$4870,ROWS($G$2:G2184)),"")</f>
        <v/>
      </c>
    </row>
    <row r="2185" spans="1:8" ht="15.75" customHeight="1" thickBot="1" x14ac:dyDescent="0.3">
      <c r="A2185" s="50" t="s">
        <v>270</v>
      </c>
      <c r="B2185" s="46" t="str">
        <f>Table1[[#This Row],[Series]]&amp;Table1[[#This Row],[Competency Name]]</f>
        <v>1360STRATEGIC THINKING</v>
      </c>
      <c r="C2185" s="46" t="str">
        <f>IF(RIGHT(Table1[[#This Row],[Occupational Series]],5)="SECCM","SECCM",IF(OR(RIGHT(Table1[[#This Row],[Occupational Series]],1)="A",RIGHT(Table1[[#This Row],[Occupational Series]],1)="B",RIGHT(Table1[[#This Row],[Occupational Series]],1)="C"),"0301",RIGHT(Table1[[#This Row],[Occupational Series]],4)))</f>
        <v>1360</v>
      </c>
      <c r="D2185" s="50" t="s">
        <v>826</v>
      </c>
      <c r="E2185" s="51" t="s">
        <v>827</v>
      </c>
      <c r="F2185" s="57">
        <f>ROWS($F$2:F2185)</f>
        <v>2184</v>
      </c>
      <c r="G2185" s="57" t="str">
        <f>IF(ISNUMBER(SEARCH('Position Build'!$N$6,Table1[[#This Row],[Series]])),Table1[[#This Row],[Helper1]],"")</f>
        <v/>
      </c>
      <c r="H2185" s="57" t="str">
        <f>IFERROR(SMALL($G$2:$G$4870,ROWS($G$2:G2185)),"")</f>
        <v/>
      </c>
    </row>
    <row r="2186" spans="1:8" ht="26.25" thickBot="1" x14ac:dyDescent="0.3">
      <c r="A2186" s="52" t="s">
        <v>270</v>
      </c>
      <c r="B2186" s="46" t="str">
        <f>Table1[[#This Row],[Series]]&amp;Table1[[#This Row],[Competency Name]]</f>
        <v>1360SYSTEMS TESTING AND EVALUATION</v>
      </c>
      <c r="C2186" s="46" t="str">
        <f>IF(RIGHT(Table1[[#This Row],[Occupational Series]],5)="SECCM","SECCM",IF(OR(RIGHT(Table1[[#This Row],[Occupational Series]],1)="A",RIGHT(Table1[[#This Row],[Occupational Series]],1)="B",RIGHT(Table1[[#This Row],[Occupational Series]],1)="C"),"0301",RIGHT(Table1[[#This Row],[Occupational Series]],4)))</f>
        <v>1360</v>
      </c>
      <c r="D2186" s="52" t="s">
        <v>850</v>
      </c>
      <c r="E2186" s="54" t="s">
        <v>851</v>
      </c>
      <c r="F2186" s="57">
        <f>ROWS($F$2:F2186)</f>
        <v>2185</v>
      </c>
      <c r="G2186" s="57" t="str">
        <f>IF(ISNUMBER(SEARCH('Position Build'!$N$6,Table1[[#This Row],[Series]])),Table1[[#This Row],[Helper1]],"")</f>
        <v/>
      </c>
      <c r="H2186" s="57" t="str">
        <f>IFERROR(SMALL($G$2:$G$4870,ROWS($G$2:G2186)),"")</f>
        <v/>
      </c>
    </row>
    <row r="2187" spans="1:8" ht="15.75" thickBot="1" x14ac:dyDescent="0.3">
      <c r="A2187" s="45" t="s">
        <v>270</v>
      </c>
      <c r="B2187" s="46" t="str">
        <f>Table1[[#This Row],[Series]]&amp;Table1[[#This Row],[Competency Name]]</f>
        <v>1360RULEMAKING AND REGULATION</v>
      </c>
      <c r="C2187" s="46" t="str">
        <f>IF(RIGHT(Table1[[#This Row],[Occupational Series]],5)="SECCM","SECCM",IF(OR(RIGHT(Table1[[#This Row],[Occupational Series]],1)="A",RIGHT(Table1[[#This Row],[Occupational Series]],1)="B",RIGHT(Table1[[#This Row],[Occupational Series]],1)="C"),"0301",RIGHT(Table1[[#This Row],[Occupational Series]],4)))</f>
        <v>1360</v>
      </c>
      <c r="D2187" s="45" t="s">
        <v>958</v>
      </c>
      <c r="E2187" s="45" t="s">
        <v>959</v>
      </c>
      <c r="F2187" s="57">
        <f>ROWS($F$2:F2187)</f>
        <v>2186</v>
      </c>
      <c r="G2187" s="57" t="str">
        <f>IF(ISNUMBER(SEARCH('Position Build'!$N$6,Table1[[#This Row],[Series]])),Table1[[#This Row],[Helper1]],"")</f>
        <v/>
      </c>
      <c r="H2187" s="57" t="str">
        <f>IFERROR(SMALL($G$2:$G$4870,ROWS($G$2:G2187)),"")</f>
        <v/>
      </c>
    </row>
    <row r="2188" spans="1:8" ht="15.75" customHeight="1" thickBot="1" x14ac:dyDescent="0.3">
      <c r="A2188" s="50" t="s">
        <v>270</v>
      </c>
      <c r="B2188" s="46" t="str">
        <f>Table1[[#This Row],[Series]]&amp;Table1[[#This Row],[Competency Name]]</f>
        <v>1360DECISIVENESS</v>
      </c>
      <c r="C2188" s="46" t="str">
        <f>IF(RIGHT(Table1[[#This Row],[Occupational Series]],5)="SECCM","SECCM",IF(OR(RIGHT(Table1[[#This Row],[Occupational Series]],1)="A",RIGHT(Table1[[#This Row],[Occupational Series]],1)="B",RIGHT(Table1[[#This Row],[Occupational Series]],1)="C"),"0301",RIGHT(Table1[[#This Row],[Occupational Series]],4)))</f>
        <v>1360</v>
      </c>
      <c r="D2188" s="50" t="s">
        <v>1009</v>
      </c>
      <c r="E2188" s="51" t="s">
        <v>1010</v>
      </c>
      <c r="F2188" s="57">
        <f>ROWS($F$2:F2188)</f>
        <v>2187</v>
      </c>
      <c r="G2188" s="57" t="str">
        <f>IF(ISNUMBER(SEARCH('Position Build'!$N$6,Table1[[#This Row],[Series]])),Table1[[#This Row],[Helper1]],"")</f>
        <v/>
      </c>
      <c r="H2188" s="57" t="str">
        <f>IFERROR(SMALL($G$2:$G$4870,ROWS($G$2:G2188)),"")</f>
        <v/>
      </c>
    </row>
    <row r="2189" spans="1:8" ht="26.25" thickBot="1" x14ac:dyDescent="0.3">
      <c r="A2189" s="52" t="s">
        <v>270</v>
      </c>
      <c r="B2189" s="46" t="str">
        <f>Table1[[#This Row],[Series]]&amp;Table1[[#This Row],[Competency Name]]</f>
        <v>1360RESEARCH AND DEVELOPMENT</v>
      </c>
      <c r="C2189" s="46" t="str">
        <f>IF(RIGHT(Table1[[#This Row],[Occupational Series]],5)="SECCM","SECCM",IF(OR(RIGHT(Table1[[#This Row],[Occupational Series]],1)="A",RIGHT(Table1[[#This Row],[Occupational Series]],1)="B",RIGHT(Table1[[#This Row],[Occupational Series]],1)="C"),"0301",RIGHT(Table1[[#This Row],[Occupational Series]],4)))</f>
        <v>1360</v>
      </c>
      <c r="D2189" s="52" t="s">
        <v>1029</v>
      </c>
      <c r="E2189" s="54" t="s">
        <v>1030</v>
      </c>
      <c r="F2189" s="57">
        <f>ROWS($F$2:F2189)</f>
        <v>2188</v>
      </c>
      <c r="G2189" s="57" t="str">
        <f>IF(ISNUMBER(SEARCH('Position Build'!$N$6,Table1[[#This Row],[Series]])),Table1[[#This Row],[Helper1]],"")</f>
        <v/>
      </c>
      <c r="H2189" s="57" t="str">
        <f>IFERROR(SMALL($G$2:$G$4870,ROWS($G$2:G2189)),"")</f>
        <v/>
      </c>
    </row>
    <row r="2190" spans="1:8" ht="51.75" thickBot="1" x14ac:dyDescent="0.3">
      <c r="A2190" s="50" t="s">
        <v>270</v>
      </c>
      <c r="B2190" s="46" t="str">
        <f>Table1[[#This Row],[Series]]&amp;Table1[[#This Row],[Competency Name]]</f>
        <v>1360SURVEYS AND DATA COLLECTION</v>
      </c>
      <c r="C2190" s="46" t="str">
        <f>IF(RIGHT(Table1[[#This Row],[Occupational Series]],5)="SECCM","SECCM",IF(OR(RIGHT(Table1[[#This Row],[Occupational Series]],1)="A",RIGHT(Table1[[#This Row],[Occupational Series]],1)="B",RIGHT(Table1[[#This Row],[Occupational Series]],1)="C"),"0301",RIGHT(Table1[[#This Row],[Occupational Series]],4)))</f>
        <v>1360</v>
      </c>
      <c r="D2190" s="50" t="s">
        <v>1031</v>
      </c>
      <c r="E2190" s="51" t="s">
        <v>1032</v>
      </c>
      <c r="F2190" s="57">
        <f>ROWS($F$2:F2190)</f>
        <v>2189</v>
      </c>
      <c r="G2190" s="57" t="str">
        <f>IF(ISNUMBER(SEARCH('Position Build'!$N$6,Table1[[#This Row],[Series]])),Table1[[#This Row],[Helper1]],"")</f>
        <v/>
      </c>
      <c r="H2190" s="57" t="str">
        <f>IFERROR(SMALL($G$2:$G$4870,ROWS($G$2:G2190)),"")</f>
        <v/>
      </c>
    </row>
    <row r="2191" spans="1:8" ht="15.75" customHeight="1" thickBot="1" x14ac:dyDescent="0.3">
      <c r="A2191" s="45" t="s">
        <v>270</v>
      </c>
      <c r="B2191" s="46" t="str">
        <f>Table1[[#This Row],[Series]]&amp;Table1[[#This Row],[Competency Name]]</f>
        <v>1360DATA AND CONTENT MANAGEMENT</v>
      </c>
      <c r="C2191" s="46" t="str">
        <f>IF(RIGHT(Table1[[#This Row],[Occupational Series]],5)="SECCM","SECCM",IF(OR(RIGHT(Table1[[#This Row],[Occupational Series]],1)="A",RIGHT(Table1[[#This Row],[Occupational Series]],1)="B",RIGHT(Table1[[#This Row],[Occupational Series]],1)="C"),"0301",RIGHT(Table1[[#This Row],[Occupational Series]],4)))</f>
        <v>1360</v>
      </c>
      <c r="D2191" s="45" t="s">
        <v>1075</v>
      </c>
      <c r="E2191" s="45" t="s">
        <v>1076</v>
      </c>
      <c r="F2191" s="57">
        <f>ROWS($F$2:F2191)</f>
        <v>2190</v>
      </c>
      <c r="G2191" s="57" t="str">
        <f>IF(ISNUMBER(SEARCH('Position Build'!$N$6,Table1[[#This Row],[Series]])),Table1[[#This Row],[Helper1]],"")</f>
        <v/>
      </c>
      <c r="H2191" s="57" t="str">
        <f>IFERROR(SMALL($G$2:$G$4870,ROWS($G$2:G2191)),"")</f>
        <v/>
      </c>
    </row>
    <row r="2192" spans="1:8" ht="51.75" thickBot="1" x14ac:dyDescent="0.3">
      <c r="A2192" s="52" t="s">
        <v>270</v>
      </c>
      <c r="B2192" s="46" t="str">
        <f>Table1[[#This Row],[Series]]&amp;Table1[[#This Row],[Competency Name]]</f>
        <v>1360PROCESS IMPROVEMENT</v>
      </c>
      <c r="C2192" s="46" t="str">
        <f>IF(RIGHT(Table1[[#This Row],[Occupational Series]],5)="SECCM","SECCM",IF(OR(RIGHT(Table1[[#This Row],[Occupational Series]],1)="A",RIGHT(Table1[[#This Row],[Occupational Series]],1)="B",RIGHT(Table1[[#This Row],[Occupational Series]],1)="C"),"0301",RIGHT(Table1[[#This Row],[Occupational Series]],4)))</f>
        <v>1360</v>
      </c>
      <c r="D2192" s="52" t="s">
        <v>1199</v>
      </c>
      <c r="E2192" s="54" t="s">
        <v>1200</v>
      </c>
      <c r="F2192" s="57">
        <f>ROWS($F$2:F2192)</f>
        <v>2191</v>
      </c>
      <c r="G2192" s="57" t="str">
        <f>IF(ISNUMBER(SEARCH('Position Build'!$N$6,Table1[[#This Row],[Series]])),Table1[[#This Row],[Helper1]],"")</f>
        <v/>
      </c>
      <c r="H2192" s="57" t="str">
        <f>IFERROR(SMALL($G$2:$G$4870,ROWS($G$2:G2192)),"")</f>
        <v/>
      </c>
    </row>
    <row r="2193" spans="1:8" ht="26.25" thickBot="1" x14ac:dyDescent="0.3">
      <c r="A2193" s="50" t="s">
        <v>270</v>
      </c>
      <c r="B2193" s="46" t="str">
        <f>Table1[[#This Row],[Series]]&amp;Table1[[#This Row],[Competency Name]]</f>
        <v>1360CREATIVITY AND INNOVATION</v>
      </c>
      <c r="C2193" s="46" t="str">
        <f>IF(RIGHT(Table1[[#This Row],[Occupational Series]],5)="SECCM","SECCM",IF(OR(RIGHT(Table1[[#This Row],[Occupational Series]],1)="A",RIGHT(Table1[[#This Row],[Occupational Series]],1)="B",RIGHT(Table1[[#This Row],[Occupational Series]],1)="C"),"0301",RIGHT(Table1[[#This Row],[Occupational Series]],4)))</f>
        <v>1360</v>
      </c>
      <c r="D2193" s="50" t="s">
        <v>1214</v>
      </c>
      <c r="E2193" s="51" t="s">
        <v>1215</v>
      </c>
      <c r="F2193" s="57">
        <f>ROWS($F$2:F2193)</f>
        <v>2192</v>
      </c>
      <c r="G2193" s="57" t="str">
        <f>IF(ISNUMBER(SEARCH('Position Build'!$N$6,Table1[[#This Row],[Series]])),Table1[[#This Row],[Helper1]],"")</f>
        <v/>
      </c>
      <c r="H2193" s="57" t="str">
        <f>IFERROR(SMALL($G$2:$G$4870,ROWS($G$2:G2193)),"")</f>
        <v/>
      </c>
    </row>
    <row r="2194" spans="1:8" ht="15.75" customHeight="1" thickBot="1" x14ac:dyDescent="0.3">
      <c r="A2194" s="45" t="s">
        <v>270</v>
      </c>
      <c r="B2194" s="46" t="str">
        <f>Table1[[#This Row],[Series]]&amp;Table1[[#This Row],[Competency Name]]</f>
        <v>1360ACOUSTICS</v>
      </c>
      <c r="C2194" s="46" t="str">
        <f>IF(RIGHT(Table1[[#This Row],[Occupational Series]],5)="SECCM","SECCM",IF(OR(RIGHT(Table1[[#This Row],[Occupational Series]],1)="A",RIGHT(Table1[[#This Row],[Occupational Series]],1)="B",RIGHT(Table1[[#This Row],[Occupational Series]],1)="C"),"0301",RIGHT(Table1[[#This Row],[Occupational Series]],4)))</f>
        <v>1360</v>
      </c>
      <c r="D2194" s="45" t="s">
        <v>1416</v>
      </c>
      <c r="E2194" s="45" t="s">
        <v>1417</v>
      </c>
      <c r="F2194" s="57">
        <f>ROWS($F$2:F2194)</f>
        <v>2193</v>
      </c>
      <c r="G2194" s="57" t="str">
        <f>IF(ISNUMBER(SEARCH('Position Build'!$N$6,Table1[[#This Row],[Series]])),Table1[[#This Row],[Helper1]],"")</f>
        <v/>
      </c>
      <c r="H2194" s="57" t="str">
        <f>IFERROR(SMALL($G$2:$G$4870,ROWS($G$2:G2194)),"")</f>
        <v/>
      </c>
    </row>
    <row r="2195" spans="1:8" ht="26.25" thickBot="1" x14ac:dyDescent="0.3">
      <c r="A2195" s="52" t="s">
        <v>270</v>
      </c>
      <c r="B2195" s="46" t="str">
        <f>Table1[[#This Row],[Series]]&amp;Table1[[#This Row],[Competency Name]]</f>
        <v>1360GEOGRAPHICAL INFORMATION SYSTEMS (GIS)</v>
      </c>
      <c r="C2195" s="46" t="str">
        <f>IF(RIGHT(Table1[[#This Row],[Occupational Series]],5)="SECCM","SECCM",IF(OR(RIGHT(Table1[[#This Row],[Occupational Series]],1)="A",RIGHT(Table1[[#This Row],[Occupational Series]],1)="B",RIGHT(Table1[[#This Row],[Occupational Series]],1)="C"),"0301",RIGHT(Table1[[#This Row],[Occupational Series]],4)))</f>
        <v>1360</v>
      </c>
      <c r="D2195" s="52" t="s">
        <v>1570</v>
      </c>
      <c r="E2195" s="54" t="s">
        <v>1571</v>
      </c>
      <c r="F2195" s="57">
        <f>ROWS($F$2:F2195)</f>
        <v>2194</v>
      </c>
      <c r="G2195" s="57" t="str">
        <f>IF(ISNUMBER(SEARCH('Position Build'!$N$6,Table1[[#This Row],[Series]])),Table1[[#This Row],[Helper1]],"")</f>
        <v/>
      </c>
      <c r="H2195" s="57" t="str">
        <f>IFERROR(SMALL($G$2:$G$4870,ROWS($G$2:G2195)),"")</f>
        <v/>
      </c>
    </row>
    <row r="2196" spans="1:8" ht="77.25" thickBot="1" x14ac:dyDescent="0.3">
      <c r="A2196" s="50" t="s">
        <v>270</v>
      </c>
      <c r="B2196" s="46" t="str">
        <f>Table1[[#This Row],[Series]]&amp;Table1[[#This Row],[Competency Name]]</f>
        <v>1360OCEANOGRAPHY</v>
      </c>
      <c r="C2196" s="46" t="str">
        <f>IF(RIGHT(Table1[[#This Row],[Occupational Series]],5)="SECCM","SECCM",IF(OR(RIGHT(Table1[[#This Row],[Occupational Series]],1)="A",RIGHT(Table1[[#This Row],[Occupational Series]],1)="B",RIGHT(Table1[[#This Row],[Occupational Series]],1)="C"),"0301",RIGHT(Table1[[#This Row],[Occupational Series]],4)))</f>
        <v>1360</v>
      </c>
      <c r="D2196" s="50" t="s">
        <v>1594</v>
      </c>
      <c r="E2196" s="51" t="s">
        <v>1595</v>
      </c>
      <c r="F2196" s="57">
        <f>ROWS($F$2:F2196)</f>
        <v>2195</v>
      </c>
      <c r="G2196" s="57" t="str">
        <f>IF(ISNUMBER(SEARCH('Position Build'!$N$6,Table1[[#This Row],[Series]])),Table1[[#This Row],[Helper1]],"")</f>
        <v/>
      </c>
      <c r="H2196" s="57" t="str">
        <f>IFERROR(SMALL($G$2:$G$4870,ROWS($G$2:G2196)),"")</f>
        <v/>
      </c>
    </row>
    <row r="2197" spans="1:8" ht="15.75" customHeight="1" thickBot="1" x14ac:dyDescent="0.3">
      <c r="A2197" s="45" t="s">
        <v>395</v>
      </c>
      <c r="B2197" s="46" t="str">
        <f>Table1[[#This Row],[Series]]&amp;Table1[[#This Row],[Competency Name]]</f>
        <v>1370PROJECT MANAGEMENT</v>
      </c>
      <c r="C2197" s="46" t="str">
        <f>IF(RIGHT(Table1[[#This Row],[Occupational Series]],5)="SECCM","SECCM",IF(OR(RIGHT(Table1[[#This Row],[Occupational Series]],1)="A",RIGHT(Table1[[#This Row],[Occupational Series]],1)="B",RIGHT(Table1[[#This Row],[Occupational Series]],1)="C"),"0301",RIGHT(Table1[[#This Row],[Occupational Series]],4)))</f>
        <v>1370</v>
      </c>
      <c r="D2197" s="45" t="s">
        <v>381</v>
      </c>
      <c r="E2197" s="45" t="s">
        <v>382</v>
      </c>
      <c r="F2197" s="57">
        <f>ROWS($F$2:F2197)</f>
        <v>2196</v>
      </c>
      <c r="G2197" s="57" t="str">
        <f>IF(ISNUMBER(SEARCH('Position Build'!$N$6,Table1[[#This Row],[Series]])),Table1[[#This Row],[Helper1]],"")</f>
        <v/>
      </c>
      <c r="H2197" s="57" t="str">
        <f>IFERROR(SMALL($G$2:$G$4870,ROWS($G$2:G2197)),"")</f>
        <v/>
      </c>
    </row>
    <row r="2198" spans="1:8" ht="39" thickBot="1" x14ac:dyDescent="0.3">
      <c r="A2198" s="52" t="s">
        <v>395</v>
      </c>
      <c r="B2198" s="46" t="str">
        <f>Table1[[#This Row],[Series]]&amp;Table1[[#This Row],[Competency Name]]</f>
        <v>1370WRITTEN COMMUNICATION</v>
      </c>
      <c r="C2198" s="46" t="str">
        <f>IF(RIGHT(Table1[[#This Row],[Occupational Series]],5)="SECCM","SECCM",IF(OR(RIGHT(Table1[[#This Row],[Occupational Series]],1)="A",RIGHT(Table1[[#This Row],[Occupational Series]],1)="B",RIGHT(Table1[[#This Row],[Occupational Series]],1)="C"),"0301",RIGHT(Table1[[#This Row],[Occupational Series]],4)))</f>
        <v>1370</v>
      </c>
      <c r="D2198" s="52" t="s">
        <v>507</v>
      </c>
      <c r="E2198" s="54" t="s">
        <v>508</v>
      </c>
      <c r="F2198" s="57">
        <f>ROWS($F$2:F2198)</f>
        <v>2197</v>
      </c>
      <c r="G2198" s="57" t="str">
        <f>IF(ISNUMBER(SEARCH('Position Build'!$N$6,Table1[[#This Row],[Series]])),Table1[[#This Row],[Helper1]],"")</f>
        <v/>
      </c>
      <c r="H2198" s="57" t="str">
        <f>IFERROR(SMALL($G$2:$G$4870,ROWS($G$2:G2198)),"")</f>
        <v/>
      </c>
    </row>
    <row r="2199" spans="1:8" ht="39" thickBot="1" x14ac:dyDescent="0.3">
      <c r="A2199" s="50" t="s">
        <v>395</v>
      </c>
      <c r="B2199" s="46" t="str">
        <f>Table1[[#This Row],[Series]]&amp;Table1[[#This Row],[Competency Name]]</f>
        <v>1370ORAL COMMUNICATION</v>
      </c>
      <c r="C2199" s="46" t="str">
        <f>IF(RIGHT(Table1[[#This Row],[Occupational Series]],5)="SECCM","SECCM",IF(OR(RIGHT(Table1[[#This Row],[Occupational Series]],1)="A",RIGHT(Table1[[#This Row],[Occupational Series]],1)="B",RIGHT(Table1[[#This Row],[Occupational Series]],1)="C"),"0301",RIGHT(Table1[[#This Row],[Occupational Series]],4)))</f>
        <v>1370</v>
      </c>
      <c r="D2199" s="50" t="s">
        <v>537</v>
      </c>
      <c r="E2199" s="51" t="s">
        <v>538</v>
      </c>
      <c r="F2199" s="57">
        <f>ROWS($F$2:F2199)</f>
        <v>2198</v>
      </c>
      <c r="G2199" s="57" t="str">
        <f>IF(ISNUMBER(SEARCH('Position Build'!$N$6,Table1[[#This Row],[Series]])),Table1[[#This Row],[Helper1]],"")</f>
        <v/>
      </c>
      <c r="H2199" s="57" t="str">
        <f>IFERROR(SMALL($G$2:$G$4870,ROWS($G$2:G2199)),"")</f>
        <v/>
      </c>
    </row>
    <row r="2200" spans="1:8" ht="15.75" customHeight="1" thickBot="1" x14ac:dyDescent="0.3">
      <c r="A2200" s="50" t="s">
        <v>395</v>
      </c>
      <c r="B2200" s="46" t="str">
        <f>Table1[[#This Row],[Series]]&amp;Table1[[#This Row],[Competency Name]]</f>
        <v>1370PROBLEM SOLVING</v>
      </c>
      <c r="C2200" s="46" t="str">
        <f>IF(RIGHT(Table1[[#This Row],[Occupational Series]],5)="SECCM","SECCM",IF(OR(RIGHT(Table1[[#This Row],[Occupational Series]],1)="A",RIGHT(Table1[[#This Row],[Occupational Series]],1)="B",RIGHT(Table1[[#This Row],[Occupational Series]],1)="C"),"0301",RIGHT(Table1[[#This Row],[Occupational Series]],4)))</f>
        <v>1370</v>
      </c>
      <c r="D2200" s="50" t="s">
        <v>596</v>
      </c>
      <c r="E2200" s="51" t="s">
        <v>597</v>
      </c>
      <c r="F2200" s="57">
        <f>ROWS($F$2:F2200)</f>
        <v>2199</v>
      </c>
      <c r="G2200" s="57" t="str">
        <f>IF(ISNUMBER(SEARCH('Position Build'!$N$6,Table1[[#This Row],[Series]])),Table1[[#This Row],[Helper1]],"")</f>
        <v/>
      </c>
      <c r="H2200" s="57" t="str">
        <f>IFERROR(SMALL($G$2:$G$4870,ROWS($G$2:G2200)),"")</f>
        <v/>
      </c>
    </row>
    <row r="2201" spans="1:8" ht="15.75" thickBot="1" x14ac:dyDescent="0.3">
      <c r="A2201" s="53" t="s">
        <v>395</v>
      </c>
      <c r="B2201" s="46" t="str">
        <f>Table1[[#This Row],[Series]]&amp;Table1[[#This Row],[Competency Name]]</f>
        <v>1370READING AND INTERPRETING REGULATIONS</v>
      </c>
      <c r="C2201" s="46" t="str">
        <f>IF(RIGHT(Table1[[#This Row],[Occupational Series]],5)="SECCM","SECCM",IF(OR(RIGHT(Table1[[#This Row],[Occupational Series]],1)="A",RIGHT(Table1[[#This Row],[Occupational Series]],1)="B",RIGHT(Table1[[#This Row],[Occupational Series]],1)="C"),"0301",RIGHT(Table1[[#This Row],[Occupational Series]],4)))</f>
        <v>1370</v>
      </c>
      <c r="D2201" s="53" t="s">
        <v>1015</v>
      </c>
      <c r="E2201" s="53" t="s">
        <v>1016</v>
      </c>
      <c r="F2201" s="57">
        <f>ROWS($F$2:F2201)</f>
        <v>2200</v>
      </c>
      <c r="G2201" s="57" t="str">
        <f>IF(ISNUMBER(SEARCH('Position Build'!$N$6,Table1[[#This Row],[Series]])),Table1[[#This Row],[Helper1]],"")</f>
        <v/>
      </c>
      <c r="H2201" s="57" t="str">
        <f>IFERROR(SMALL($G$2:$G$4870,ROWS($G$2:G2201)),"")</f>
        <v/>
      </c>
    </row>
    <row r="2202" spans="1:8" ht="26.25" thickBot="1" x14ac:dyDescent="0.3">
      <c r="A2202" s="50" t="s">
        <v>395</v>
      </c>
      <c r="B2202" s="46" t="str">
        <f>Table1[[#This Row],[Series]]&amp;Table1[[#This Row],[Competency Name]]</f>
        <v>1370GEOGRAPHICAL INFORMATION SYSTEMS (GIS)</v>
      </c>
      <c r="C2202" s="46" t="str">
        <f>IF(RIGHT(Table1[[#This Row],[Occupational Series]],5)="SECCM","SECCM",IF(OR(RIGHT(Table1[[#This Row],[Occupational Series]],1)="A",RIGHT(Table1[[#This Row],[Occupational Series]],1)="B",RIGHT(Table1[[#This Row],[Occupational Series]],1)="C"),"0301",RIGHT(Table1[[#This Row],[Occupational Series]],4)))</f>
        <v>1370</v>
      </c>
      <c r="D2202" s="50" t="s">
        <v>1570</v>
      </c>
      <c r="E2202" s="51" t="s">
        <v>1571</v>
      </c>
      <c r="F2202" s="57">
        <f>ROWS($F$2:F2202)</f>
        <v>2201</v>
      </c>
      <c r="G2202" s="57" t="str">
        <f>IF(ISNUMBER(SEARCH('Position Build'!$N$6,Table1[[#This Row],[Series]])),Table1[[#This Row],[Helper1]],"")</f>
        <v/>
      </c>
      <c r="H2202" s="57" t="str">
        <f>IFERROR(SMALL($G$2:$G$4870,ROWS($G$2:G2202)),"")</f>
        <v/>
      </c>
    </row>
    <row r="2203" spans="1:8" ht="15.75" customHeight="1" thickBot="1" x14ac:dyDescent="0.3">
      <c r="A2203" s="45" t="s">
        <v>395</v>
      </c>
      <c r="B2203" s="46" t="str">
        <f>Table1[[#This Row],[Series]]&amp;Table1[[#This Row],[Competency Name]]</f>
        <v>1370GEOGRAPHICAL MAPPING</v>
      </c>
      <c r="C2203" s="46" t="str">
        <f>IF(RIGHT(Table1[[#This Row],[Occupational Series]],5)="SECCM","SECCM",IF(OR(RIGHT(Table1[[#This Row],[Occupational Series]],1)="A",RIGHT(Table1[[#This Row],[Occupational Series]],1)="B",RIGHT(Table1[[#This Row],[Occupational Series]],1)="C"),"0301",RIGHT(Table1[[#This Row],[Occupational Series]],4)))</f>
        <v>1370</v>
      </c>
      <c r="D2203" s="45" t="s">
        <v>1875</v>
      </c>
      <c r="E2203" s="45" t="s">
        <v>1876</v>
      </c>
      <c r="F2203" s="57">
        <f>ROWS($F$2:F2203)</f>
        <v>2202</v>
      </c>
      <c r="G2203" s="57" t="str">
        <f>IF(ISNUMBER(SEARCH('Position Build'!$N$6,Table1[[#This Row],[Series]])),Table1[[#This Row],[Helper1]],"")</f>
        <v/>
      </c>
      <c r="H2203" s="57" t="str">
        <f>IFERROR(SMALL($G$2:$G$4870,ROWS($G$2:G2203)),"")</f>
        <v/>
      </c>
    </row>
    <row r="2204" spans="1:8" ht="26.25" thickBot="1" x14ac:dyDescent="0.3">
      <c r="A2204" s="52" t="s">
        <v>395</v>
      </c>
      <c r="B2204" s="46" t="str">
        <f>Table1[[#This Row],[Series]]&amp;Table1[[#This Row],[Competency Name]]</f>
        <v>1370GEOSPATIAL DATA MANAGEMENT</v>
      </c>
      <c r="C2204" s="46" t="str">
        <f>IF(RIGHT(Table1[[#This Row],[Occupational Series]],5)="SECCM","SECCM",IF(OR(RIGHT(Table1[[#This Row],[Occupational Series]],1)="A",RIGHT(Table1[[#This Row],[Occupational Series]],1)="B",RIGHT(Table1[[#This Row],[Occupational Series]],1)="C"),"0301",RIGHT(Table1[[#This Row],[Occupational Series]],4)))</f>
        <v>1370</v>
      </c>
      <c r="D2204" s="52" t="s">
        <v>1877</v>
      </c>
      <c r="E2204" s="54" t="s">
        <v>1878</v>
      </c>
      <c r="F2204" s="57">
        <f>ROWS($F$2:F2204)</f>
        <v>2203</v>
      </c>
      <c r="G2204" s="57" t="str">
        <f>IF(ISNUMBER(SEARCH('Position Build'!$N$6,Table1[[#This Row],[Series]])),Table1[[#This Row],[Helper1]],"")</f>
        <v/>
      </c>
      <c r="H2204" s="57" t="str">
        <f>IFERROR(SMALL($G$2:$G$4870,ROWS($G$2:G2204)),"")</f>
        <v/>
      </c>
    </row>
    <row r="2205" spans="1:8" ht="15.75" thickBot="1" x14ac:dyDescent="0.3">
      <c r="A2205" s="45" t="s">
        <v>431</v>
      </c>
      <c r="B2205" s="46" t="str">
        <f>Table1[[#This Row],[Series]]&amp;Table1[[#This Row],[Competency Name]]</f>
        <v>1371CUSTOMER SERVICE</v>
      </c>
      <c r="C2205" s="46" t="str">
        <f>IF(RIGHT(Table1[[#This Row],[Occupational Series]],5)="SECCM","SECCM",IF(OR(RIGHT(Table1[[#This Row],[Occupational Series]],1)="A",RIGHT(Table1[[#This Row],[Occupational Series]],1)="B",RIGHT(Table1[[#This Row],[Occupational Series]],1)="C"),"0301",RIGHT(Table1[[#This Row],[Occupational Series]],4)))</f>
        <v>1371</v>
      </c>
      <c r="D2205" s="45" t="s">
        <v>418</v>
      </c>
      <c r="E2205" s="45" t="s">
        <v>419</v>
      </c>
      <c r="F2205" s="57">
        <f>ROWS($F$2:F2205)</f>
        <v>2204</v>
      </c>
      <c r="G2205" s="57" t="str">
        <f>IF(ISNUMBER(SEARCH('Position Build'!$N$6,Table1[[#This Row],[Series]])),Table1[[#This Row],[Helper1]],"")</f>
        <v/>
      </c>
      <c r="H2205" s="57" t="str">
        <f>IFERROR(SMALL($G$2:$G$4870,ROWS($G$2:G2205)),"")</f>
        <v/>
      </c>
    </row>
    <row r="2206" spans="1:8" ht="15.75" customHeight="1" thickBot="1" x14ac:dyDescent="0.3">
      <c r="A2206" s="50" t="s">
        <v>431</v>
      </c>
      <c r="B2206" s="46" t="str">
        <f>Table1[[#This Row],[Series]]&amp;Table1[[#This Row],[Competency Name]]</f>
        <v>1371COMPUTER LITERACY</v>
      </c>
      <c r="C2206" s="46" t="str">
        <f>IF(RIGHT(Table1[[#This Row],[Occupational Series]],5)="SECCM","SECCM",IF(OR(RIGHT(Table1[[#This Row],[Occupational Series]],1)="A",RIGHT(Table1[[#This Row],[Occupational Series]],1)="B",RIGHT(Table1[[#This Row],[Occupational Series]],1)="C"),"0301",RIGHT(Table1[[#This Row],[Occupational Series]],4)))</f>
        <v>1371</v>
      </c>
      <c r="D2206" s="50" t="s">
        <v>456</v>
      </c>
      <c r="E2206" s="51" t="s">
        <v>457</v>
      </c>
      <c r="F2206" s="57">
        <f>ROWS($F$2:F2206)</f>
        <v>2205</v>
      </c>
      <c r="G2206" s="57" t="str">
        <f>IF(ISNUMBER(SEARCH('Position Build'!$N$6,Table1[[#This Row],[Series]])),Table1[[#This Row],[Helper1]],"")</f>
        <v/>
      </c>
      <c r="H2206" s="57" t="str">
        <f>IFERROR(SMALL($G$2:$G$4870,ROWS($G$2:G2206)),"")</f>
        <v/>
      </c>
    </row>
    <row r="2207" spans="1:8" ht="39" thickBot="1" x14ac:dyDescent="0.3">
      <c r="A2207" s="52" t="s">
        <v>431</v>
      </c>
      <c r="B2207" s="46" t="str">
        <f>Table1[[#This Row],[Series]]&amp;Table1[[#This Row],[Competency Name]]</f>
        <v>1371WRITTEN COMMUNICATION</v>
      </c>
      <c r="C2207" s="46" t="str">
        <f>IF(RIGHT(Table1[[#This Row],[Occupational Series]],5)="SECCM","SECCM",IF(OR(RIGHT(Table1[[#This Row],[Occupational Series]],1)="A",RIGHT(Table1[[#This Row],[Occupational Series]],1)="B",RIGHT(Table1[[#This Row],[Occupational Series]],1)="C"),"0301",RIGHT(Table1[[#This Row],[Occupational Series]],4)))</f>
        <v>1371</v>
      </c>
      <c r="D2207" s="52" t="s">
        <v>507</v>
      </c>
      <c r="E2207" s="54" t="s">
        <v>508</v>
      </c>
      <c r="F2207" s="57">
        <f>ROWS($F$2:F2207)</f>
        <v>2206</v>
      </c>
      <c r="G2207" s="57" t="str">
        <f>IF(ISNUMBER(SEARCH('Position Build'!$N$6,Table1[[#This Row],[Series]])),Table1[[#This Row],[Helper1]],"")</f>
        <v/>
      </c>
      <c r="H2207" s="57" t="str">
        <f>IFERROR(SMALL($G$2:$G$4870,ROWS($G$2:G2207)),"")</f>
        <v/>
      </c>
    </row>
    <row r="2208" spans="1:8" ht="39" thickBot="1" x14ac:dyDescent="0.3">
      <c r="A2208" s="50" t="s">
        <v>431</v>
      </c>
      <c r="B2208" s="46" t="str">
        <f>Table1[[#This Row],[Series]]&amp;Table1[[#This Row],[Competency Name]]</f>
        <v>1371ORAL COMMUNICATION</v>
      </c>
      <c r="C2208" s="46" t="str">
        <f>IF(RIGHT(Table1[[#This Row],[Occupational Series]],5)="SECCM","SECCM",IF(OR(RIGHT(Table1[[#This Row],[Occupational Series]],1)="A",RIGHT(Table1[[#This Row],[Occupational Series]],1)="B",RIGHT(Table1[[#This Row],[Occupational Series]],1)="C"),"0301",RIGHT(Table1[[#This Row],[Occupational Series]],4)))</f>
        <v>1371</v>
      </c>
      <c r="D2208" s="50" t="s">
        <v>537</v>
      </c>
      <c r="E2208" s="51" t="s">
        <v>538</v>
      </c>
      <c r="F2208" s="57">
        <f>ROWS($F$2:F2208)</f>
        <v>2207</v>
      </c>
      <c r="G2208" s="57" t="str">
        <f>IF(ISNUMBER(SEARCH('Position Build'!$N$6,Table1[[#This Row],[Series]])),Table1[[#This Row],[Helper1]],"")</f>
        <v/>
      </c>
      <c r="H2208" s="57" t="str">
        <f>IFERROR(SMALL($G$2:$G$4870,ROWS($G$2:G2208)),"")</f>
        <v/>
      </c>
    </row>
    <row r="2209" spans="1:8" ht="15.75" customHeight="1" thickBot="1" x14ac:dyDescent="0.3">
      <c r="A2209" s="50" t="s">
        <v>431</v>
      </c>
      <c r="B2209" s="46" t="str">
        <f>Table1[[#This Row],[Series]]&amp;Table1[[#This Row],[Competency Name]]</f>
        <v>1371PROBLEM SOLVING</v>
      </c>
      <c r="C2209" s="46" t="str">
        <f>IF(RIGHT(Table1[[#This Row],[Occupational Series]],5)="SECCM","SECCM",IF(OR(RIGHT(Table1[[#This Row],[Occupational Series]],1)="A",RIGHT(Table1[[#This Row],[Occupational Series]],1)="B",RIGHT(Table1[[#This Row],[Occupational Series]],1)="C"),"0301",RIGHT(Table1[[#This Row],[Occupational Series]],4)))</f>
        <v>1371</v>
      </c>
      <c r="D2209" s="50" t="s">
        <v>596</v>
      </c>
      <c r="E2209" s="51" t="s">
        <v>597</v>
      </c>
      <c r="F2209" s="57">
        <f>ROWS($F$2:F2209)</f>
        <v>2208</v>
      </c>
      <c r="G2209" s="57" t="str">
        <f>IF(ISNUMBER(SEARCH('Position Build'!$N$6,Table1[[#This Row],[Series]])),Table1[[#This Row],[Helper1]],"")</f>
        <v/>
      </c>
      <c r="H2209" s="57" t="str">
        <f>IFERROR(SMALL($G$2:$G$4870,ROWS($G$2:G2209)),"")</f>
        <v/>
      </c>
    </row>
    <row r="2210" spans="1:8" ht="26.25" thickBot="1" x14ac:dyDescent="0.3">
      <c r="A2210" s="52" t="s">
        <v>431</v>
      </c>
      <c r="B2210" s="46" t="str">
        <f>Table1[[#This Row],[Series]]&amp;Table1[[#This Row],[Competency Name]]</f>
        <v>1371QUALITY ASSURANCE</v>
      </c>
      <c r="C2210" s="46" t="str">
        <f>IF(RIGHT(Table1[[#This Row],[Occupational Series]],5)="SECCM","SECCM",IF(OR(RIGHT(Table1[[#This Row],[Occupational Series]],1)="A",RIGHT(Table1[[#This Row],[Occupational Series]],1)="B",RIGHT(Table1[[#This Row],[Occupational Series]],1)="C"),"0301",RIGHT(Table1[[#This Row],[Occupational Series]],4)))</f>
        <v>1371</v>
      </c>
      <c r="D2210" s="52" t="s">
        <v>600</v>
      </c>
      <c r="E2210" s="54" t="s">
        <v>601</v>
      </c>
      <c r="F2210" s="57">
        <f>ROWS($F$2:F2210)</f>
        <v>2209</v>
      </c>
      <c r="G2210" s="57" t="str">
        <f>IF(ISNUMBER(SEARCH('Position Build'!$N$6,Table1[[#This Row],[Series]])),Table1[[#This Row],[Helper1]],"")</f>
        <v/>
      </c>
      <c r="H2210" s="57" t="str">
        <f>IFERROR(SMALL($G$2:$G$4870,ROWS($G$2:G2210)),"")</f>
        <v/>
      </c>
    </row>
    <row r="2211" spans="1:8" ht="15.75" thickBot="1" x14ac:dyDescent="0.3">
      <c r="A2211" s="45" t="s">
        <v>431</v>
      </c>
      <c r="B2211" s="46" t="str">
        <f>Table1[[#This Row],[Series]]&amp;Table1[[#This Row],[Competency Name]]</f>
        <v>1371RULEMAKING AND REGULATION</v>
      </c>
      <c r="C2211" s="46" t="str">
        <f>IF(RIGHT(Table1[[#This Row],[Occupational Series]],5)="SECCM","SECCM",IF(OR(RIGHT(Table1[[#This Row],[Occupational Series]],1)="A",RIGHT(Table1[[#This Row],[Occupational Series]],1)="B",RIGHT(Table1[[#This Row],[Occupational Series]],1)="C"),"0301",RIGHT(Table1[[#This Row],[Occupational Series]],4)))</f>
        <v>1371</v>
      </c>
      <c r="D2211" s="45" t="s">
        <v>958</v>
      </c>
      <c r="E2211" s="45" t="s">
        <v>959</v>
      </c>
      <c r="F2211" s="57">
        <f>ROWS($F$2:F2211)</f>
        <v>2210</v>
      </c>
      <c r="G2211" s="57" t="str">
        <f>IF(ISNUMBER(SEARCH('Position Build'!$N$6,Table1[[#This Row],[Series]])),Table1[[#This Row],[Helper1]],"")</f>
        <v/>
      </c>
      <c r="H2211" s="57" t="str">
        <f>IFERROR(SMALL($G$2:$G$4870,ROWS($G$2:G2211)),"")</f>
        <v/>
      </c>
    </row>
    <row r="2212" spans="1:8" ht="15.75" customHeight="1" thickBot="1" x14ac:dyDescent="0.3">
      <c r="A2212" s="50" t="s">
        <v>431</v>
      </c>
      <c r="B2212" s="46" t="str">
        <f>Table1[[#This Row],[Series]]&amp;Table1[[#This Row],[Competency Name]]</f>
        <v>1371DECISIVENESS</v>
      </c>
      <c r="C2212" s="46" t="str">
        <f>IF(RIGHT(Table1[[#This Row],[Occupational Series]],5)="SECCM","SECCM",IF(OR(RIGHT(Table1[[#This Row],[Occupational Series]],1)="A",RIGHT(Table1[[#This Row],[Occupational Series]],1)="B",RIGHT(Table1[[#This Row],[Occupational Series]],1)="C"),"0301",RIGHT(Table1[[#This Row],[Occupational Series]],4)))</f>
        <v>1371</v>
      </c>
      <c r="D2212" s="50" t="s">
        <v>1009</v>
      </c>
      <c r="E2212" s="51" t="s">
        <v>1010</v>
      </c>
      <c r="F2212" s="57">
        <f>ROWS($F$2:F2212)</f>
        <v>2211</v>
      </c>
      <c r="G2212" s="57" t="str">
        <f>IF(ISNUMBER(SEARCH('Position Build'!$N$6,Table1[[#This Row],[Series]])),Table1[[#This Row],[Helper1]],"")</f>
        <v/>
      </c>
      <c r="H2212" s="57" t="str">
        <f>IFERROR(SMALL($G$2:$G$4870,ROWS($G$2:G2212)),"")</f>
        <v/>
      </c>
    </row>
    <row r="2213" spans="1:8" ht="26.25" thickBot="1" x14ac:dyDescent="0.3">
      <c r="A2213" s="52" t="s">
        <v>431</v>
      </c>
      <c r="B2213" s="46" t="str">
        <f>Table1[[#This Row],[Series]]&amp;Table1[[#This Row],[Competency Name]]</f>
        <v>1371GEOGRAPHICAL INFORMATION SYSTEMS (GIS)</v>
      </c>
      <c r="C2213" s="46" t="str">
        <f>IF(RIGHT(Table1[[#This Row],[Occupational Series]],5)="SECCM","SECCM",IF(OR(RIGHT(Table1[[#This Row],[Occupational Series]],1)="A",RIGHT(Table1[[#This Row],[Occupational Series]],1)="B",RIGHT(Table1[[#This Row],[Occupational Series]],1)="C"),"0301",RIGHT(Table1[[#This Row],[Occupational Series]],4)))</f>
        <v>1371</v>
      </c>
      <c r="D2213" s="52" t="s">
        <v>1570</v>
      </c>
      <c r="E2213" s="54" t="s">
        <v>1571</v>
      </c>
      <c r="F2213" s="57">
        <f>ROWS($F$2:F2213)</f>
        <v>2212</v>
      </c>
      <c r="G2213" s="57" t="str">
        <f>IF(ISNUMBER(SEARCH('Position Build'!$N$6,Table1[[#This Row],[Series]])),Table1[[#This Row],[Helper1]],"")</f>
        <v/>
      </c>
      <c r="H2213" s="57" t="str">
        <f>IFERROR(SMALL($G$2:$G$4870,ROWS($G$2:G2213)),"")</f>
        <v/>
      </c>
    </row>
    <row r="2214" spans="1:8" ht="39" thickBot="1" x14ac:dyDescent="0.3">
      <c r="A2214" s="50" t="s">
        <v>431</v>
      </c>
      <c r="B2214" s="46" t="str">
        <f>Table1[[#This Row],[Series]]&amp;Table1[[#This Row],[Competency Name]]</f>
        <v>1371MAPPING SUPPORT</v>
      </c>
      <c r="C2214" s="46" t="str">
        <f>IF(RIGHT(Table1[[#This Row],[Occupational Series]],5)="SECCM","SECCM",IF(OR(RIGHT(Table1[[#This Row],[Occupational Series]],1)="A",RIGHT(Table1[[#This Row],[Occupational Series]],1)="B",RIGHT(Table1[[#This Row],[Occupational Series]],1)="C"),"0301",RIGHT(Table1[[#This Row],[Occupational Series]],4)))</f>
        <v>1371</v>
      </c>
      <c r="D2214" s="50" t="s">
        <v>1637</v>
      </c>
      <c r="E2214" s="51" t="s">
        <v>1638</v>
      </c>
      <c r="F2214" s="57">
        <f>ROWS($F$2:F2214)</f>
        <v>2213</v>
      </c>
      <c r="G2214" s="57" t="str">
        <f>IF(ISNUMBER(SEARCH('Position Build'!$N$6,Table1[[#This Row],[Series]])),Table1[[#This Row],[Helper1]],"")</f>
        <v/>
      </c>
      <c r="H2214" s="57" t="str">
        <f>IFERROR(SMALL($G$2:$G$4870,ROWS($G$2:G2214)),"")</f>
        <v/>
      </c>
    </row>
    <row r="2215" spans="1:8" ht="15.75" customHeight="1" thickBot="1" x14ac:dyDescent="0.3">
      <c r="A2215" s="45" t="s">
        <v>401</v>
      </c>
      <c r="B2215" s="46" t="str">
        <f>Table1[[#This Row],[Series]]&amp;Table1[[#This Row],[Competency Name]]</f>
        <v>1373PROJECT MANAGEMENT</v>
      </c>
      <c r="C2215" s="46" t="str">
        <f>IF(RIGHT(Table1[[#This Row],[Occupational Series]],5)="SECCM","SECCM",IF(OR(RIGHT(Table1[[#This Row],[Occupational Series]],1)="A",RIGHT(Table1[[#This Row],[Occupational Series]],1)="B",RIGHT(Table1[[#This Row],[Occupational Series]],1)="C"),"0301",RIGHT(Table1[[#This Row],[Occupational Series]],4)))</f>
        <v>1373</v>
      </c>
      <c r="D2215" s="45" t="s">
        <v>381</v>
      </c>
      <c r="E2215" s="45" t="s">
        <v>382</v>
      </c>
      <c r="F2215" s="57">
        <f>ROWS($F$2:F2215)</f>
        <v>2214</v>
      </c>
      <c r="G2215" s="57" t="str">
        <f>IF(ISNUMBER(SEARCH('Position Build'!$N$6,Table1[[#This Row],[Series]])),Table1[[#This Row],[Helper1]],"")</f>
        <v/>
      </c>
      <c r="H2215" s="57" t="str">
        <f>IFERROR(SMALL($G$2:$G$4870,ROWS($G$2:G2215)),"")</f>
        <v/>
      </c>
    </row>
    <row r="2216" spans="1:8" ht="26.25" thickBot="1" x14ac:dyDescent="0.3">
      <c r="A2216" s="52" t="s">
        <v>401</v>
      </c>
      <c r="B2216" s="46" t="str">
        <f>Table1[[#This Row],[Series]]&amp;Table1[[#This Row],[Competency Name]]</f>
        <v>1373COMPUTER LITERACY</v>
      </c>
      <c r="C2216" s="46" t="str">
        <f>IF(RIGHT(Table1[[#This Row],[Occupational Series]],5)="SECCM","SECCM",IF(OR(RIGHT(Table1[[#This Row],[Occupational Series]],1)="A",RIGHT(Table1[[#This Row],[Occupational Series]],1)="B",RIGHT(Table1[[#This Row],[Occupational Series]],1)="C"),"0301",RIGHT(Table1[[#This Row],[Occupational Series]],4)))</f>
        <v>1373</v>
      </c>
      <c r="D2216" s="52" t="s">
        <v>456</v>
      </c>
      <c r="E2216" s="54" t="s">
        <v>457</v>
      </c>
      <c r="F2216" s="57">
        <f>ROWS($F$2:F2216)</f>
        <v>2215</v>
      </c>
      <c r="G2216" s="57" t="str">
        <f>IF(ISNUMBER(SEARCH('Position Build'!$N$6,Table1[[#This Row],[Series]])),Table1[[#This Row],[Helper1]],"")</f>
        <v/>
      </c>
      <c r="H2216" s="57" t="str">
        <f>IFERROR(SMALL($G$2:$G$4870,ROWS($G$2:G2216)),"")</f>
        <v/>
      </c>
    </row>
    <row r="2217" spans="1:8" ht="39" thickBot="1" x14ac:dyDescent="0.3">
      <c r="A2217" s="50" t="s">
        <v>401</v>
      </c>
      <c r="B2217" s="46" t="str">
        <f>Table1[[#This Row],[Series]]&amp;Table1[[#This Row],[Competency Name]]</f>
        <v>1373WRITTEN COMMUNICATION</v>
      </c>
      <c r="C2217" s="46" t="str">
        <f>IF(RIGHT(Table1[[#This Row],[Occupational Series]],5)="SECCM","SECCM",IF(OR(RIGHT(Table1[[#This Row],[Occupational Series]],1)="A",RIGHT(Table1[[#This Row],[Occupational Series]],1)="B",RIGHT(Table1[[#This Row],[Occupational Series]],1)="C"),"0301",RIGHT(Table1[[#This Row],[Occupational Series]],4)))</f>
        <v>1373</v>
      </c>
      <c r="D2217" s="50" t="s">
        <v>507</v>
      </c>
      <c r="E2217" s="51" t="s">
        <v>508</v>
      </c>
      <c r="F2217" s="57">
        <f>ROWS($F$2:F2217)</f>
        <v>2216</v>
      </c>
      <c r="G2217" s="57" t="str">
        <f>IF(ISNUMBER(SEARCH('Position Build'!$N$6,Table1[[#This Row],[Series]])),Table1[[#This Row],[Helper1]],"")</f>
        <v/>
      </c>
      <c r="H2217" s="57" t="str">
        <f>IFERROR(SMALL($G$2:$G$4870,ROWS($G$2:G2217)),"")</f>
        <v/>
      </c>
    </row>
    <row r="2218" spans="1:8" ht="15.75" customHeight="1" thickBot="1" x14ac:dyDescent="0.3">
      <c r="A2218" s="50" t="s">
        <v>401</v>
      </c>
      <c r="B2218" s="46" t="str">
        <f>Table1[[#This Row],[Series]]&amp;Table1[[#This Row],[Competency Name]]</f>
        <v>1373ORAL COMMUNICATION</v>
      </c>
      <c r="C2218" s="46" t="str">
        <f>IF(RIGHT(Table1[[#This Row],[Occupational Series]],5)="SECCM","SECCM",IF(OR(RIGHT(Table1[[#This Row],[Occupational Series]],1)="A",RIGHT(Table1[[#This Row],[Occupational Series]],1)="B",RIGHT(Table1[[#This Row],[Occupational Series]],1)="C"),"0301",RIGHT(Table1[[#This Row],[Occupational Series]],4)))</f>
        <v>1373</v>
      </c>
      <c r="D2218" s="50" t="s">
        <v>537</v>
      </c>
      <c r="E2218" s="51" t="s">
        <v>538</v>
      </c>
      <c r="F2218" s="57">
        <f>ROWS($F$2:F2218)</f>
        <v>2217</v>
      </c>
      <c r="G2218" s="57" t="str">
        <f>IF(ISNUMBER(SEARCH('Position Build'!$N$6,Table1[[#This Row],[Series]])),Table1[[#This Row],[Helper1]],"")</f>
        <v/>
      </c>
      <c r="H2218" s="57" t="str">
        <f>IFERROR(SMALL($G$2:$G$4870,ROWS($G$2:G2218)),"")</f>
        <v/>
      </c>
    </row>
    <row r="2219" spans="1:8" ht="15.75" thickBot="1" x14ac:dyDescent="0.3">
      <c r="A2219" s="53" t="s">
        <v>401</v>
      </c>
      <c r="B2219" s="46" t="str">
        <f>Table1[[#This Row],[Series]]&amp;Table1[[#This Row],[Competency Name]]</f>
        <v>1373CONTRACTING/PROCUREMENT</v>
      </c>
      <c r="C2219" s="46" t="str">
        <f>IF(RIGHT(Table1[[#This Row],[Occupational Series]],5)="SECCM","SECCM",IF(OR(RIGHT(Table1[[#This Row],[Occupational Series]],1)="A",RIGHT(Table1[[#This Row],[Occupational Series]],1)="B",RIGHT(Table1[[#This Row],[Occupational Series]],1)="C"),"0301",RIGHT(Table1[[#This Row],[Occupational Series]],4)))</f>
        <v>1373</v>
      </c>
      <c r="D2219" s="53" t="s">
        <v>563</v>
      </c>
      <c r="E2219" s="53" t="s">
        <v>564</v>
      </c>
      <c r="F2219" s="57">
        <f>ROWS($F$2:F2219)</f>
        <v>2218</v>
      </c>
      <c r="G2219" s="57" t="str">
        <f>IF(ISNUMBER(SEARCH('Position Build'!$N$6,Table1[[#This Row],[Series]])),Table1[[#This Row],[Helper1]],"")</f>
        <v/>
      </c>
      <c r="H2219" s="57" t="str">
        <f>IFERROR(SMALL($G$2:$G$4870,ROWS($G$2:G2219)),"")</f>
        <v/>
      </c>
    </row>
    <row r="2220" spans="1:8" ht="39" thickBot="1" x14ac:dyDescent="0.3">
      <c r="A2220" s="50" t="s">
        <v>401</v>
      </c>
      <c r="B2220" s="46" t="str">
        <f>Table1[[#This Row],[Series]]&amp;Table1[[#This Row],[Competency Name]]</f>
        <v>1373PLANNING AND EVALUATING</v>
      </c>
      <c r="C2220" s="46" t="str">
        <f>IF(RIGHT(Table1[[#This Row],[Occupational Series]],5)="SECCM","SECCM",IF(OR(RIGHT(Table1[[#This Row],[Occupational Series]],1)="A",RIGHT(Table1[[#This Row],[Occupational Series]],1)="B",RIGHT(Table1[[#This Row],[Occupational Series]],1)="C"),"0301",RIGHT(Table1[[#This Row],[Occupational Series]],4)))</f>
        <v>1373</v>
      </c>
      <c r="D2220" s="50" t="s">
        <v>571</v>
      </c>
      <c r="E2220" s="51" t="s">
        <v>572</v>
      </c>
      <c r="F2220" s="57">
        <f>ROWS($F$2:F2220)</f>
        <v>2219</v>
      </c>
      <c r="G2220" s="57" t="str">
        <f>IF(ISNUMBER(SEARCH('Position Build'!$N$6,Table1[[#This Row],[Series]])),Table1[[#This Row],[Helper1]],"")</f>
        <v/>
      </c>
      <c r="H2220" s="57" t="str">
        <f>IFERROR(SMALL($G$2:$G$4870,ROWS($G$2:G2220)),"")</f>
        <v/>
      </c>
    </row>
    <row r="2221" spans="1:8" ht="15.75" customHeight="1" thickBot="1" x14ac:dyDescent="0.3">
      <c r="A2221" s="50" t="s">
        <v>401</v>
      </c>
      <c r="B2221" s="46" t="str">
        <f>Table1[[#This Row],[Series]]&amp;Table1[[#This Row],[Competency Name]]</f>
        <v>1373PROBLEM SOLVING</v>
      </c>
      <c r="C2221" s="46" t="str">
        <f>IF(RIGHT(Table1[[#This Row],[Occupational Series]],5)="SECCM","SECCM",IF(OR(RIGHT(Table1[[#This Row],[Occupational Series]],1)="A",RIGHT(Table1[[#This Row],[Occupational Series]],1)="B",RIGHT(Table1[[#This Row],[Occupational Series]],1)="C"),"0301",RIGHT(Table1[[#This Row],[Occupational Series]],4)))</f>
        <v>1373</v>
      </c>
      <c r="D2221" s="50" t="s">
        <v>596</v>
      </c>
      <c r="E2221" s="51" t="s">
        <v>597</v>
      </c>
      <c r="F2221" s="57">
        <f>ROWS($F$2:F2221)</f>
        <v>2220</v>
      </c>
      <c r="G2221" s="57" t="str">
        <f>IF(ISNUMBER(SEARCH('Position Build'!$N$6,Table1[[#This Row],[Series]])),Table1[[#This Row],[Helper1]],"")</f>
        <v/>
      </c>
      <c r="H2221" s="57" t="str">
        <f>IFERROR(SMALL($G$2:$G$4870,ROWS($G$2:G2221)),"")</f>
        <v/>
      </c>
    </row>
    <row r="2222" spans="1:8" ht="26.25" thickBot="1" x14ac:dyDescent="0.3">
      <c r="A2222" s="52" t="s">
        <v>401</v>
      </c>
      <c r="B2222" s="46" t="str">
        <f>Table1[[#This Row],[Series]]&amp;Table1[[#This Row],[Competency Name]]</f>
        <v>1373QUALITY ASSURANCE</v>
      </c>
      <c r="C2222" s="46" t="str">
        <f>IF(RIGHT(Table1[[#This Row],[Occupational Series]],5)="SECCM","SECCM",IF(OR(RIGHT(Table1[[#This Row],[Occupational Series]],1)="A",RIGHT(Table1[[#This Row],[Occupational Series]],1)="B",RIGHT(Table1[[#This Row],[Occupational Series]],1)="C"),"0301",RIGHT(Table1[[#This Row],[Occupational Series]],4)))</f>
        <v>1373</v>
      </c>
      <c r="D2222" s="52" t="s">
        <v>600</v>
      </c>
      <c r="E2222" s="54" t="s">
        <v>601</v>
      </c>
      <c r="F2222" s="57">
        <f>ROWS($F$2:F2222)</f>
        <v>2221</v>
      </c>
      <c r="G2222" s="57" t="str">
        <f>IF(ISNUMBER(SEARCH('Position Build'!$N$6,Table1[[#This Row],[Series]])),Table1[[#This Row],[Helper1]],"")</f>
        <v/>
      </c>
      <c r="H2222" s="57" t="str">
        <f>IFERROR(SMALL($G$2:$G$4870,ROWS($G$2:G2222)),"")</f>
        <v/>
      </c>
    </row>
    <row r="2223" spans="1:8" ht="15.75" thickBot="1" x14ac:dyDescent="0.3">
      <c r="A2223" s="45" t="s">
        <v>401</v>
      </c>
      <c r="B2223" s="46" t="str">
        <f>Table1[[#This Row],[Series]]&amp;Table1[[#This Row],[Competency Name]]</f>
        <v>1373RULEMAKING AND REGULATION</v>
      </c>
      <c r="C2223" s="46" t="str">
        <f>IF(RIGHT(Table1[[#This Row],[Occupational Series]],5)="SECCM","SECCM",IF(OR(RIGHT(Table1[[#This Row],[Occupational Series]],1)="A",RIGHT(Table1[[#This Row],[Occupational Series]],1)="B",RIGHT(Table1[[#This Row],[Occupational Series]],1)="C"),"0301",RIGHT(Table1[[#This Row],[Occupational Series]],4)))</f>
        <v>1373</v>
      </c>
      <c r="D2223" s="45" t="s">
        <v>958</v>
      </c>
      <c r="E2223" s="45" t="s">
        <v>959</v>
      </c>
      <c r="F2223" s="57">
        <f>ROWS($F$2:F2223)</f>
        <v>2222</v>
      </c>
      <c r="G2223" s="57" t="str">
        <f>IF(ISNUMBER(SEARCH('Position Build'!$N$6,Table1[[#This Row],[Series]])),Table1[[#This Row],[Helper1]],"")</f>
        <v/>
      </c>
      <c r="H2223" s="57" t="str">
        <f>IFERROR(SMALL($G$2:$G$4870,ROWS($G$2:G2223)),"")</f>
        <v/>
      </c>
    </row>
    <row r="2224" spans="1:8" ht="15.75" customHeight="1" thickBot="1" x14ac:dyDescent="0.3">
      <c r="A2224" s="45" t="s">
        <v>401</v>
      </c>
      <c r="B2224" s="46" t="str">
        <f>Table1[[#This Row],[Series]]&amp;Table1[[#This Row],[Competency Name]]</f>
        <v>1373READING AND INTERPRETING REGULATIONS</v>
      </c>
      <c r="C2224" s="46" t="str">
        <f>IF(RIGHT(Table1[[#This Row],[Occupational Series]],5)="SECCM","SECCM",IF(OR(RIGHT(Table1[[#This Row],[Occupational Series]],1)="A",RIGHT(Table1[[#This Row],[Occupational Series]],1)="B",RIGHT(Table1[[#This Row],[Occupational Series]],1)="C"),"0301",RIGHT(Table1[[#This Row],[Occupational Series]],4)))</f>
        <v>1373</v>
      </c>
      <c r="D2224" s="45" t="s">
        <v>1015</v>
      </c>
      <c r="E2224" s="45" t="s">
        <v>1016</v>
      </c>
      <c r="F2224" s="57">
        <f>ROWS($F$2:F2224)</f>
        <v>2223</v>
      </c>
      <c r="G2224" s="57" t="str">
        <f>IF(ISNUMBER(SEARCH('Position Build'!$N$6,Table1[[#This Row],[Series]])),Table1[[#This Row],[Helper1]],"")</f>
        <v/>
      </c>
      <c r="H2224" s="57" t="str">
        <f>IFERROR(SMALL($G$2:$G$4870,ROWS($G$2:G2224)),"")</f>
        <v/>
      </c>
    </row>
    <row r="2225" spans="1:8" ht="26.25" thickBot="1" x14ac:dyDescent="0.3">
      <c r="A2225" s="52" t="s">
        <v>401</v>
      </c>
      <c r="B2225" s="46" t="str">
        <f>Table1[[#This Row],[Series]]&amp;Table1[[#This Row],[Competency Name]]</f>
        <v>1373SURVEYING</v>
      </c>
      <c r="C2225" s="46" t="str">
        <f>IF(RIGHT(Table1[[#This Row],[Occupational Series]],5)="SECCM","SECCM",IF(OR(RIGHT(Table1[[#This Row],[Occupational Series]],1)="A",RIGHT(Table1[[#This Row],[Occupational Series]],1)="B",RIGHT(Table1[[#This Row],[Occupational Series]],1)="C"),"0301",RIGHT(Table1[[#This Row],[Occupational Series]],4)))</f>
        <v>1373</v>
      </c>
      <c r="D2225" s="52" t="s">
        <v>1568</v>
      </c>
      <c r="E2225" s="54" t="s">
        <v>1569</v>
      </c>
      <c r="F2225" s="57">
        <f>ROWS($F$2:F2225)</f>
        <v>2224</v>
      </c>
      <c r="G2225" s="57" t="str">
        <f>IF(ISNUMBER(SEARCH('Position Build'!$N$6,Table1[[#This Row],[Series]])),Table1[[#This Row],[Helper1]],"")</f>
        <v/>
      </c>
      <c r="H2225" s="57" t="str">
        <f>IFERROR(SMALL($G$2:$G$4870,ROWS($G$2:G2225)),"")</f>
        <v/>
      </c>
    </row>
    <row r="2226" spans="1:8" ht="15.75" thickBot="1" x14ac:dyDescent="0.3">
      <c r="A2226" s="45" t="s">
        <v>392</v>
      </c>
      <c r="B2226" s="46" t="str">
        <f>Table1[[#This Row],[Series]]&amp;Table1[[#This Row],[Competency Name]]</f>
        <v>1384PROJECT MANAGEMENT</v>
      </c>
      <c r="C2226" s="46" t="str">
        <f>IF(RIGHT(Table1[[#This Row],[Occupational Series]],5)="SECCM","SECCM",IF(OR(RIGHT(Table1[[#This Row],[Occupational Series]],1)="A",RIGHT(Table1[[#This Row],[Occupational Series]],1)="B",RIGHT(Table1[[#This Row],[Occupational Series]],1)="C"),"0301",RIGHT(Table1[[#This Row],[Occupational Series]],4)))</f>
        <v>1384</v>
      </c>
      <c r="D2226" s="45" t="s">
        <v>381</v>
      </c>
      <c r="E2226" s="45" t="s">
        <v>382</v>
      </c>
      <c r="F2226" s="57">
        <f>ROWS($F$2:F2226)</f>
        <v>2225</v>
      </c>
      <c r="G2226" s="57" t="str">
        <f>IF(ISNUMBER(SEARCH('Position Build'!$N$6,Table1[[#This Row],[Series]])),Table1[[#This Row],[Helper1]],"")</f>
        <v/>
      </c>
      <c r="H2226" s="57" t="str">
        <f>IFERROR(SMALL($G$2:$G$4870,ROWS($G$2:G2226)),"")</f>
        <v/>
      </c>
    </row>
    <row r="2227" spans="1:8" ht="15.75" customHeight="1" thickBot="1" x14ac:dyDescent="0.3">
      <c r="A2227" s="45" t="s">
        <v>392</v>
      </c>
      <c r="B2227" s="46" t="str">
        <f>Table1[[#This Row],[Series]]&amp;Table1[[#This Row],[Competency Name]]</f>
        <v>1384PARTNERING</v>
      </c>
      <c r="C2227" s="46" t="str">
        <f>IF(RIGHT(Table1[[#This Row],[Occupational Series]],5)="SECCM","SECCM",IF(OR(RIGHT(Table1[[#This Row],[Occupational Series]],1)="A",RIGHT(Table1[[#This Row],[Occupational Series]],1)="B",RIGHT(Table1[[#This Row],[Occupational Series]],1)="C"),"0301",RIGHT(Table1[[#This Row],[Occupational Series]],4)))</f>
        <v>1384</v>
      </c>
      <c r="D2227" s="45" t="s">
        <v>491</v>
      </c>
      <c r="E2227" s="45" t="s">
        <v>492</v>
      </c>
      <c r="F2227" s="57">
        <f>ROWS($F$2:F2227)</f>
        <v>2226</v>
      </c>
      <c r="G2227" s="57" t="str">
        <f>IF(ISNUMBER(SEARCH('Position Build'!$N$6,Table1[[#This Row],[Series]])),Table1[[#This Row],[Helper1]],"")</f>
        <v/>
      </c>
      <c r="H2227" s="57" t="str">
        <f>IFERROR(SMALL($G$2:$G$4870,ROWS($G$2:G2227)),"")</f>
        <v/>
      </c>
    </row>
    <row r="2228" spans="1:8" ht="39" thickBot="1" x14ac:dyDescent="0.3">
      <c r="A2228" s="52" t="s">
        <v>392</v>
      </c>
      <c r="B2228" s="46" t="str">
        <f>Table1[[#This Row],[Series]]&amp;Table1[[#This Row],[Competency Name]]</f>
        <v>1384WRITTEN COMMUNICATION</v>
      </c>
      <c r="C2228" s="46" t="str">
        <f>IF(RIGHT(Table1[[#This Row],[Occupational Series]],5)="SECCM","SECCM",IF(OR(RIGHT(Table1[[#This Row],[Occupational Series]],1)="A",RIGHT(Table1[[#This Row],[Occupational Series]],1)="B",RIGHT(Table1[[#This Row],[Occupational Series]],1)="C"),"0301",RIGHT(Table1[[#This Row],[Occupational Series]],4)))</f>
        <v>1384</v>
      </c>
      <c r="D2228" s="52" t="s">
        <v>507</v>
      </c>
      <c r="E2228" s="54" t="s">
        <v>508</v>
      </c>
      <c r="F2228" s="57">
        <f>ROWS($F$2:F2228)</f>
        <v>2227</v>
      </c>
      <c r="G2228" s="57" t="str">
        <f>IF(ISNUMBER(SEARCH('Position Build'!$N$6,Table1[[#This Row],[Series]])),Table1[[#This Row],[Helper1]],"")</f>
        <v/>
      </c>
      <c r="H2228" s="57" t="str">
        <f>IFERROR(SMALL($G$2:$G$4870,ROWS($G$2:G2228)),"")</f>
        <v/>
      </c>
    </row>
    <row r="2229" spans="1:8" ht="39" thickBot="1" x14ac:dyDescent="0.3">
      <c r="A2229" s="50" t="s">
        <v>392</v>
      </c>
      <c r="B2229" s="46" t="str">
        <f>Table1[[#This Row],[Series]]&amp;Table1[[#This Row],[Competency Name]]</f>
        <v>1384ORAL COMMUNICATION</v>
      </c>
      <c r="C2229" s="46" t="str">
        <f>IF(RIGHT(Table1[[#This Row],[Occupational Series]],5)="SECCM","SECCM",IF(OR(RIGHT(Table1[[#This Row],[Occupational Series]],1)="A",RIGHT(Table1[[#This Row],[Occupational Series]],1)="B",RIGHT(Table1[[#This Row],[Occupational Series]],1)="C"),"0301",RIGHT(Table1[[#This Row],[Occupational Series]],4)))</f>
        <v>1384</v>
      </c>
      <c r="D2229" s="50" t="s">
        <v>537</v>
      </c>
      <c r="E2229" s="51" t="s">
        <v>538</v>
      </c>
      <c r="F2229" s="57">
        <f>ROWS($F$2:F2229)</f>
        <v>2228</v>
      </c>
      <c r="G2229" s="57" t="str">
        <f>IF(ISNUMBER(SEARCH('Position Build'!$N$6,Table1[[#This Row],[Series]])),Table1[[#This Row],[Helper1]],"")</f>
        <v/>
      </c>
      <c r="H2229" s="57" t="str">
        <f>IFERROR(SMALL($G$2:$G$4870,ROWS($G$2:G2229)),"")</f>
        <v/>
      </c>
    </row>
    <row r="2230" spans="1:8" ht="15.75" customHeight="1" thickBot="1" x14ac:dyDescent="0.3">
      <c r="A2230" s="50" t="s">
        <v>392</v>
      </c>
      <c r="B2230" s="46" t="str">
        <f>Table1[[#This Row],[Series]]&amp;Table1[[#This Row],[Competency Name]]</f>
        <v>1384ACCOUNTABILITY</v>
      </c>
      <c r="C2230" s="46" t="str">
        <f>IF(RIGHT(Table1[[#This Row],[Occupational Series]],5)="SECCM","SECCM",IF(OR(RIGHT(Table1[[#This Row],[Occupational Series]],1)="A",RIGHT(Table1[[#This Row],[Occupational Series]],1)="B",RIGHT(Table1[[#This Row],[Occupational Series]],1)="C"),"0301",RIGHT(Table1[[#This Row],[Occupational Series]],4)))</f>
        <v>1384</v>
      </c>
      <c r="D2230" s="50" t="s">
        <v>579</v>
      </c>
      <c r="E2230" s="51" t="s">
        <v>580</v>
      </c>
      <c r="F2230" s="57">
        <f>ROWS($F$2:F2230)</f>
        <v>2229</v>
      </c>
      <c r="G2230" s="57" t="str">
        <f>IF(ISNUMBER(SEARCH('Position Build'!$N$6,Table1[[#This Row],[Series]])),Table1[[#This Row],[Helper1]],"")</f>
        <v/>
      </c>
      <c r="H2230" s="57" t="str">
        <f>IFERROR(SMALL($G$2:$G$4870,ROWS($G$2:G2230)),"")</f>
        <v/>
      </c>
    </row>
    <row r="2231" spans="1:8" ht="26.25" thickBot="1" x14ac:dyDescent="0.3">
      <c r="A2231" s="52" t="s">
        <v>392</v>
      </c>
      <c r="B2231" s="46" t="str">
        <f>Table1[[#This Row],[Series]]&amp;Table1[[#This Row],[Competency Name]]</f>
        <v>1384RESEARCH AND DEVELOPMENT</v>
      </c>
      <c r="C2231" s="46" t="str">
        <f>IF(RIGHT(Table1[[#This Row],[Occupational Series]],5)="SECCM","SECCM",IF(OR(RIGHT(Table1[[#This Row],[Occupational Series]],1)="A",RIGHT(Table1[[#This Row],[Occupational Series]],1)="B",RIGHT(Table1[[#This Row],[Occupational Series]],1)="C"),"0301",RIGHT(Table1[[#This Row],[Occupational Series]],4)))</f>
        <v>1384</v>
      </c>
      <c r="D2231" s="52" t="s">
        <v>1029</v>
      </c>
      <c r="E2231" s="54" t="s">
        <v>1030</v>
      </c>
      <c r="F2231" s="57">
        <f>ROWS($F$2:F2231)</f>
        <v>2230</v>
      </c>
      <c r="G2231" s="57" t="str">
        <f>IF(ISNUMBER(SEARCH('Position Build'!$N$6,Table1[[#This Row],[Series]])),Table1[[#This Row],[Helper1]],"")</f>
        <v/>
      </c>
      <c r="H2231" s="57" t="str">
        <f>IFERROR(SMALL($G$2:$G$4870,ROWS($G$2:G2231)),"")</f>
        <v/>
      </c>
    </row>
    <row r="2232" spans="1:8" ht="51.75" thickBot="1" x14ac:dyDescent="0.3">
      <c r="A2232" s="50" t="s">
        <v>392</v>
      </c>
      <c r="B2232" s="46" t="str">
        <f>Table1[[#This Row],[Series]]&amp;Table1[[#This Row],[Competency Name]]</f>
        <v>1384ANALYTICAL INSTRUMENTATION</v>
      </c>
      <c r="C2232" s="46" t="str">
        <f>IF(RIGHT(Table1[[#This Row],[Occupational Series]],5)="SECCM","SECCM",IF(OR(RIGHT(Table1[[#This Row],[Occupational Series]],1)="A",RIGHT(Table1[[#This Row],[Occupational Series]],1)="B",RIGHT(Table1[[#This Row],[Occupational Series]],1)="C"),"0301",RIGHT(Table1[[#This Row],[Occupational Series]],4)))</f>
        <v>1384</v>
      </c>
      <c r="D2232" s="50" t="s">
        <v>1600</v>
      </c>
      <c r="E2232" s="51" t="s">
        <v>1601</v>
      </c>
      <c r="F2232" s="57">
        <f>ROWS($F$2:F2232)</f>
        <v>2231</v>
      </c>
      <c r="G2232" s="57" t="str">
        <f>IF(ISNUMBER(SEARCH('Position Build'!$N$6,Table1[[#This Row],[Series]])),Table1[[#This Row],[Helper1]],"")</f>
        <v/>
      </c>
      <c r="H2232" s="57" t="str">
        <f>IFERROR(SMALL($G$2:$G$4870,ROWS($G$2:G2232)),"")</f>
        <v/>
      </c>
    </row>
    <row r="2233" spans="1:8" ht="15.75" customHeight="1" thickBot="1" x14ac:dyDescent="0.3">
      <c r="A2233" s="45" t="s">
        <v>392</v>
      </c>
      <c r="B2233" s="46" t="str">
        <f>Table1[[#This Row],[Series]]&amp;Table1[[#This Row],[Competency Name]]</f>
        <v>1384TEXTILES</v>
      </c>
      <c r="C2233" s="46" t="str">
        <f>IF(RIGHT(Table1[[#This Row],[Occupational Series]],5)="SECCM","SECCM",IF(OR(RIGHT(Table1[[#This Row],[Occupational Series]],1)="A",RIGHT(Table1[[#This Row],[Occupational Series]],1)="B",RIGHT(Table1[[#This Row],[Occupational Series]],1)="C"),"0301",RIGHT(Table1[[#This Row],[Occupational Series]],4)))</f>
        <v>1384</v>
      </c>
      <c r="D2233" s="45" t="s">
        <v>1852</v>
      </c>
      <c r="E2233" s="45" t="s">
        <v>1853</v>
      </c>
      <c r="F2233" s="57">
        <f>ROWS($F$2:F2233)</f>
        <v>2232</v>
      </c>
      <c r="G2233" s="57" t="str">
        <f>IF(ISNUMBER(SEARCH('Position Build'!$N$6,Table1[[#This Row],[Series]])),Table1[[#This Row],[Helper1]],"")</f>
        <v/>
      </c>
      <c r="H2233" s="57" t="str">
        <f>IFERROR(SMALL($G$2:$G$4870,ROWS($G$2:G2233)),"")</f>
        <v/>
      </c>
    </row>
    <row r="2234" spans="1:8" ht="64.5" thickBot="1" x14ac:dyDescent="0.3">
      <c r="A2234" s="52" t="s">
        <v>370</v>
      </c>
      <c r="B2234" s="46" t="str">
        <f>Table1[[#This Row],[Series]]&amp;Table1[[#This Row],[Competency Name]]</f>
        <v>1410ACCOUNTABILITY</v>
      </c>
      <c r="C2234" s="46" t="str">
        <f>IF(RIGHT(Table1[[#This Row],[Occupational Series]],5)="SECCM","SECCM",IF(OR(RIGHT(Table1[[#This Row],[Occupational Series]],1)="A",RIGHT(Table1[[#This Row],[Occupational Series]],1)="B",RIGHT(Table1[[#This Row],[Occupational Series]],1)="C"),"0301",RIGHT(Table1[[#This Row],[Occupational Series]],4)))</f>
        <v>1410</v>
      </c>
      <c r="D2234" s="52" t="s">
        <v>579</v>
      </c>
      <c r="E2234" s="54" t="s">
        <v>580</v>
      </c>
      <c r="F2234" s="57">
        <f>ROWS($F$2:F2234)</f>
        <v>2233</v>
      </c>
      <c r="G2234" s="57" t="str">
        <f>IF(ISNUMBER(SEARCH('Position Build'!$N$6,Table1[[#This Row],[Series]])),Table1[[#This Row],[Helper1]],"")</f>
        <v/>
      </c>
      <c r="H2234" s="57" t="str">
        <f>IFERROR(SMALL($G$2:$G$4870,ROWS($G$2:G2234)),"")</f>
        <v/>
      </c>
    </row>
    <row r="2235" spans="1:8" ht="15.75" thickBot="1" x14ac:dyDescent="0.3">
      <c r="A2235" s="45" t="s">
        <v>370</v>
      </c>
      <c r="B2235" s="46" t="str">
        <f>Table1[[#This Row],[Series]]&amp;Table1[[#This Row],[Competency Name]]</f>
        <v>1410COMMUNICATIONS AND MEDIA</v>
      </c>
      <c r="C2235" s="46" t="str">
        <f>IF(RIGHT(Table1[[#This Row],[Occupational Series]],5)="SECCM","SECCM",IF(OR(RIGHT(Table1[[#This Row],[Occupational Series]],1)="A",RIGHT(Table1[[#This Row],[Occupational Series]],1)="B",RIGHT(Table1[[#This Row],[Occupational Series]],1)="C"),"0301",RIGHT(Table1[[#This Row],[Occupational Series]],4)))</f>
        <v>1410</v>
      </c>
      <c r="D2235" s="45" t="s">
        <v>1501</v>
      </c>
      <c r="E2235" s="45" t="s">
        <v>1502</v>
      </c>
      <c r="F2235" s="57">
        <f>ROWS($F$2:F2235)</f>
        <v>2234</v>
      </c>
      <c r="G2235" s="57" t="str">
        <f>IF(ISNUMBER(SEARCH('Position Build'!$N$6,Table1[[#This Row],[Series]])),Table1[[#This Row],[Helper1]],"")</f>
        <v/>
      </c>
      <c r="H2235" s="57" t="str">
        <f>IFERROR(SMALL($G$2:$G$4870,ROWS($G$2:G2235)),"")</f>
        <v/>
      </c>
    </row>
    <row r="2236" spans="1:8" ht="15.75" customHeight="1" thickBot="1" x14ac:dyDescent="0.3">
      <c r="A2236" s="50" t="s">
        <v>370</v>
      </c>
      <c r="B2236" s="46" t="str">
        <f>Table1[[#This Row],[Series]]&amp;Table1[[#This Row],[Competency Name]]</f>
        <v>1410COMPUTER LITERACY</v>
      </c>
      <c r="C2236" s="46" t="str">
        <f>IF(RIGHT(Table1[[#This Row],[Occupational Series]],5)="SECCM","SECCM",IF(OR(RIGHT(Table1[[#This Row],[Occupational Series]],1)="A",RIGHT(Table1[[#This Row],[Occupational Series]],1)="B",RIGHT(Table1[[#This Row],[Occupational Series]],1)="C"),"0301",RIGHT(Table1[[#This Row],[Occupational Series]],4)))</f>
        <v>1410</v>
      </c>
      <c r="D2236" s="50" t="s">
        <v>456</v>
      </c>
      <c r="E2236" s="51" t="s">
        <v>457</v>
      </c>
      <c r="F2236" s="57">
        <f>ROWS($F$2:F2236)</f>
        <v>2235</v>
      </c>
      <c r="G2236" s="57" t="str">
        <f>IF(ISNUMBER(SEARCH('Position Build'!$N$6,Table1[[#This Row],[Series]])),Table1[[#This Row],[Helper1]],"")</f>
        <v/>
      </c>
      <c r="H2236" s="57" t="str">
        <f>IFERROR(SMALL($G$2:$G$4870,ROWS($G$2:G2236)),"")</f>
        <v/>
      </c>
    </row>
    <row r="2237" spans="1:8" ht="26.25" thickBot="1" x14ac:dyDescent="0.3">
      <c r="A2237" s="52" t="s">
        <v>370</v>
      </c>
      <c r="B2237" s="46" t="str">
        <f>Table1[[#This Row],[Series]]&amp;Table1[[#This Row],[Competency Name]]</f>
        <v>1410CREATIVITY AND INNOVATION</v>
      </c>
      <c r="C2237" s="46" t="str">
        <f>IF(RIGHT(Table1[[#This Row],[Occupational Series]],5)="SECCM","SECCM",IF(OR(RIGHT(Table1[[#This Row],[Occupational Series]],1)="A",RIGHT(Table1[[#This Row],[Occupational Series]],1)="B",RIGHT(Table1[[#This Row],[Occupational Series]],1)="C"),"0301",RIGHT(Table1[[#This Row],[Occupational Series]],4)))</f>
        <v>1410</v>
      </c>
      <c r="D2237" s="52" t="s">
        <v>1214</v>
      </c>
      <c r="E2237" s="54" t="s">
        <v>1215</v>
      </c>
      <c r="F2237" s="57">
        <f>ROWS($F$2:F2237)</f>
        <v>2236</v>
      </c>
      <c r="G2237" s="57" t="str">
        <f>IF(ISNUMBER(SEARCH('Position Build'!$N$6,Table1[[#This Row],[Series]])),Table1[[#This Row],[Helper1]],"")</f>
        <v/>
      </c>
      <c r="H2237" s="57" t="str">
        <f>IFERROR(SMALL($G$2:$G$4870,ROWS($G$2:G2237)),"")</f>
        <v/>
      </c>
    </row>
    <row r="2238" spans="1:8" ht="15.75" thickBot="1" x14ac:dyDescent="0.3">
      <c r="A2238" s="45" t="s">
        <v>370</v>
      </c>
      <c r="B2238" s="46" t="str">
        <f>Table1[[#This Row],[Series]]&amp;Table1[[#This Row],[Competency Name]]</f>
        <v>1410CUSTOMER SERVICE</v>
      </c>
      <c r="C2238" s="46" t="str">
        <f>IF(RIGHT(Table1[[#This Row],[Occupational Series]],5)="SECCM","SECCM",IF(OR(RIGHT(Table1[[#This Row],[Occupational Series]],1)="A",RIGHT(Table1[[#This Row],[Occupational Series]],1)="B",RIGHT(Table1[[#This Row],[Occupational Series]],1)="C"),"0301",RIGHT(Table1[[#This Row],[Occupational Series]],4)))</f>
        <v>1410</v>
      </c>
      <c r="D2238" s="45" t="s">
        <v>418</v>
      </c>
      <c r="E2238" s="45" t="s">
        <v>419</v>
      </c>
      <c r="F2238" s="57">
        <f>ROWS($F$2:F2238)</f>
        <v>2237</v>
      </c>
      <c r="G2238" s="57" t="str">
        <f>IF(ISNUMBER(SEARCH('Position Build'!$N$6,Table1[[#This Row],[Series]])),Table1[[#This Row],[Helper1]],"")</f>
        <v/>
      </c>
      <c r="H2238" s="57" t="str">
        <f>IFERROR(SMALL($G$2:$G$4870,ROWS($G$2:G2238)),"")</f>
        <v/>
      </c>
    </row>
    <row r="2239" spans="1:8" ht="15.75" customHeight="1" thickBot="1" x14ac:dyDescent="0.3">
      <c r="A2239" s="50" t="s">
        <v>370</v>
      </c>
      <c r="B2239" s="46" t="str">
        <f>Table1[[#This Row],[Series]]&amp;Table1[[#This Row],[Competency Name]]</f>
        <v>1410DECISIVENESS</v>
      </c>
      <c r="C2239" s="46" t="str">
        <f>IF(RIGHT(Table1[[#This Row],[Occupational Series]],5)="SECCM","SECCM",IF(OR(RIGHT(Table1[[#This Row],[Occupational Series]],1)="A",RIGHT(Table1[[#This Row],[Occupational Series]],1)="B",RIGHT(Table1[[#This Row],[Occupational Series]],1)="C"),"0301",RIGHT(Table1[[#This Row],[Occupational Series]],4)))</f>
        <v>1410</v>
      </c>
      <c r="D2239" s="50" t="s">
        <v>1009</v>
      </c>
      <c r="E2239" s="51" t="s">
        <v>1010</v>
      </c>
      <c r="F2239" s="57">
        <f>ROWS($F$2:F2239)</f>
        <v>2238</v>
      </c>
      <c r="G2239" s="57" t="str">
        <f>IF(ISNUMBER(SEARCH('Position Build'!$N$6,Table1[[#This Row],[Series]])),Table1[[#This Row],[Helper1]],"")</f>
        <v/>
      </c>
      <c r="H2239" s="57" t="str">
        <f>IFERROR(SMALL($G$2:$G$4870,ROWS($G$2:G2239)),"")</f>
        <v/>
      </c>
    </row>
    <row r="2240" spans="1:8" ht="39" thickBot="1" x14ac:dyDescent="0.3">
      <c r="A2240" s="52" t="s">
        <v>370</v>
      </c>
      <c r="B2240" s="46" t="str">
        <f>Table1[[#This Row],[Series]]&amp;Table1[[#This Row],[Competency Name]]</f>
        <v>1410DEVELOPING OTHERS</v>
      </c>
      <c r="C2240" s="46" t="str">
        <f>IF(RIGHT(Table1[[#This Row],[Occupational Series]],5)="SECCM","SECCM",IF(OR(RIGHT(Table1[[#This Row],[Occupational Series]],1)="A",RIGHT(Table1[[#This Row],[Occupational Series]],1)="B",RIGHT(Table1[[#This Row],[Occupational Series]],1)="C"),"0301",RIGHT(Table1[[#This Row],[Occupational Series]],4)))</f>
        <v>1410</v>
      </c>
      <c r="D2240" s="52" t="s">
        <v>585</v>
      </c>
      <c r="E2240" s="54" t="s">
        <v>586</v>
      </c>
      <c r="F2240" s="57">
        <f>ROWS($F$2:F2240)</f>
        <v>2239</v>
      </c>
      <c r="G2240" s="57" t="str">
        <f>IF(ISNUMBER(SEARCH('Position Build'!$N$6,Table1[[#This Row],[Series]])),Table1[[#This Row],[Helper1]],"")</f>
        <v/>
      </c>
      <c r="H2240" s="57" t="str">
        <f>IFERROR(SMALL($G$2:$G$4870,ROWS($G$2:G2240)),"")</f>
        <v/>
      </c>
    </row>
    <row r="2241" spans="1:8" ht="51.75" thickBot="1" x14ac:dyDescent="0.3">
      <c r="A2241" s="50" t="s">
        <v>370</v>
      </c>
      <c r="B2241" s="46" t="str">
        <f>Table1[[#This Row],[Series]]&amp;Table1[[#This Row],[Competency Name]]</f>
        <v>1410FINANCIAL MANAGEMENT</v>
      </c>
      <c r="C2241" s="46" t="str">
        <f>IF(RIGHT(Table1[[#This Row],[Occupational Series]],5)="SECCM","SECCM",IF(OR(RIGHT(Table1[[#This Row],[Occupational Series]],1)="A",RIGHT(Table1[[#This Row],[Occupational Series]],1)="B",RIGHT(Table1[[#This Row],[Occupational Series]],1)="C"),"0301",RIGHT(Table1[[#This Row],[Occupational Series]],4)))</f>
        <v>1410</v>
      </c>
      <c r="D2241" s="50" t="s">
        <v>438</v>
      </c>
      <c r="E2241" s="51" t="s">
        <v>439</v>
      </c>
      <c r="F2241" s="57">
        <f>ROWS($F$2:F2241)</f>
        <v>2240</v>
      </c>
      <c r="G2241" s="57" t="str">
        <f>IF(ISNUMBER(SEARCH('Position Build'!$N$6,Table1[[#This Row],[Series]])),Table1[[#This Row],[Helper1]],"")</f>
        <v/>
      </c>
      <c r="H2241" s="57" t="str">
        <f>IFERROR(SMALL($G$2:$G$4870,ROWS($G$2:G2241)),"")</f>
        <v/>
      </c>
    </row>
    <row r="2242" spans="1:8" ht="15.75" customHeight="1" thickBot="1" x14ac:dyDescent="0.3">
      <c r="A2242" s="50" t="s">
        <v>370</v>
      </c>
      <c r="B2242" s="46" t="str">
        <f>Table1[[#This Row],[Series]]&amp;Table1[[#This Row],[Competency Name]]</f>
        <v>1410INFORMATION MANAGEMENT</v>
      </c>
      <c r="C2242" s="46" t="str">
        <f>IF(RIGHT(Table1[[#This Row],[Occupational Series]],5)="SECCM","SECCM",IF(OR(RIGHT(Table1[[#This Row],[Occupational Series]],1)="A",RIGHT(Table1[[#This Row],[Occupational Series]],1)="B",RIGHT(Table1[[#This Row],[Occupational Series]],1)="C"),"0301",RIGHT(Table1[[#This Row],[Occupational Series]],4)))</f>
        <v>1410</v>
      </c>
      <c r="D2242" s="50" t="s">
        <v>311</v>
      </c>
      <c r="E2242" s="51" t="s">
        <v>312</v>
      </c>
      <c r="F2242" s="57">
        <f>ROWS($F$2:F2242)</f>
        <v>2241</v>
      </c>
      <c r="G2242" s="57" t="str">
        <f>IF(ISNUMBER(SEARCH('Position Build'!$N$6,Table1[[#This Row],[Series]])),Table1[[#This Row],[Helper1]],"")</f>
        <v/>
      </c>
      <c r="H2242" s="57" t="str">
        <f>IFERROR(SMALL($G$2:$G$4870,ROWS($G$2:G2242)),"")</f>
        <v/>
      </c>
    </row>
    <row r="2243" spans="1:8" ht="51.75" thickBot="1" x14ac:dyDescent="0.3">
      <c r="A2243" s="52" t="s">
        <v>370</v>
      </c>
      <c r="B2243" s="46" t="str">
        <f>Table1[[#This Row],[Series]]&amp;Table1[[#This Row],[Competency Name]]</f>
        <v>1410LIBRARY SCIENCE</v>
      </c>
      <c r="C2243" s="46" t="str">
        <f>IF(RIGHT(Table1[[#This Row],[Occupational Series]],5)="SECCM","SECCM",IF(OR(RIGHT(Table1[[#This Row],[Occupational Series]],1)="A",RIGHT(Table1[[#This Row],[Occupational Series]],1)="B",RIGHT(Table1[[#This Row],[Occupational Series]],1)="C"),"0301",RIGHT(Table1[[#This Row],[Occupational Series]],4)))</f>
        <v>1410</v>
      </c>
      <c r="D2243" s="52" t="s">
        <v>1659</v>
      </c>
      <c r="E2243" s="54" t="s">
        <v>1660</v>
      </c>
      <c r="F2243" s="57">
        <f>ROWS($F$2:F2243)</f>
        <v>2242</v>
      </c>
      <c r="G2243" s="57" t="str">
        <f>IF(ISNUMBER(SEARCH('Position Build'!$N$6,Table1[[#This Row],[Series]])),Table1[[#This Row],[Helper1]],"")</f>
        <v/>
      </c>
      <c r="H2243" s="57" t="str">
        <f>IFERROR(SMALL($G$2:$G$4870,ROWS($G$2:G2243)),"")</f>
        <v/>
      </c>
    </row>
    <row r="2244" spans="1:8" ht="39" thickBot="1" x14ac:dyDescent="0.3">
      <c r="A2244" s="50" t="s">
        <v>370</v>
      </c>
      <c r="B2244" s="46" t="str">
        <f>Table1[[#This Row],[Series]]&amp;Table1[[#This Row],[Competency Name]]</f>
        <v>1410MANAGING HUMAN RESOURCES</v>
      </c>
      <c r="C2244" s="46" t="str">
        <f>IF(RIGHT(Table1[[#This Row],[Occupational Series]],5)="SECCM","SECCM",IF(OR(RIGHT(Table1[[#This Row],[Occupational Series]],1)="A",RIGHT(Table1[[#This Row],[Occupational Series]],1)="B",RIGHT(Table1[[#This Row],[Occupational Series]],1)="C"),"0301",RIGHT(Table1[[#This Row],[Occupational Series]],4)))</f>
        <v>1410</v>
      </c>
      <c r="D2244" s="50" t="s">
        <v>590</v>
      </c>
      <c r="E2244" s="51" t="s">
        <v>591</v>
      </c>
      <c r="F2244" s="57">
        <f>ROWS($F$2:F2244)</f>
        <v>2243</v>
      </c>
      <c r="G2244" s="57" t="str">
        <f>IF(ISNUMBER(SEARCH('Position Build'!$N$6,Table1[[#This Row],[Series]])),Table1[[#This Row],[Helper1]],"")</f>
        <v/>
      </c>
      <c r="H2244" s="57" t="str">
        <f>IFERROR(SMALL($G$2:$G$4870,ROWS($G$2:G2244)),"")</f>
        <v/>
      </c>
    </row>
    <row r="2245" spans="1:8" ht="15.75" customHeight="1" thickBot="1" x14ac:dyDescent="0.3">
      <c r="A2245" s="50" t="s">
        <v>370</v>
      </c>
      <c r="B2245" s="46" t="str">
        <f>Table1[[#This Row],[Series]]&amp;Table1[[#This Row],[Competency Name]]</f>
        <v>1410ORAL COMMUNICATION</v>
      </c>
      <c r="C2245" s="46" t="str">
        <f>IF(RIGHT(Table1[[#This Row],[Occupational Series]],5)="SECCM","SECCM",IF(OR(RIGHT(Table1[[#This Row],[Occupational Series]],1)="A",RIGHT(Table1[[#This Row],[Occupational Series]],1)="B",RIGHT(Table1[[#This Row],[Occupational Series]],1)="C"),"0301",RIGHT(Table1[[#This Row],[Occupational Series]],4)))</f>
        <v>1410</v>
      </c>
      <c r="D2245" s="50" t="s">
        <v>537</v>
      </c>
      <c r="E2245" s="51" t="s">
        <v>538</v>
      </c>
      <c r="F2245" s="57">
        <f>ROWS($F$2:F2245)</f>
        <v>2244</v>
      </c>
      <c r="G2245" s="57" t="str">
        <f>IF(ISNUMBER(SEARCH('Position Build'!$N$6,Table1[[#This Row],[Series]])),Table1[[#This Row],[Helper1]],"")</f>
        <v/>
      </c>
      <c r="H2245" s="57" t="str">
        <f>IFERROR(SMALL($G$2:$G$4870,ROWS($G$2:G2245)),"")</f>
        <v/>
      </c>
    </row>
    <row r="2246" spans="1:8" ht="15.75" thickBot="1" x14ac:dyDescent="0.3">
      <c r="A2246" s="53" t="s">
        <v>370</v>
      </c>
      <c r="B2246" s="46" t="str">
        <f>Table1[[#This Row],[Series]]&amp;Table1[[#This Row],[Competency Name]]</f>
        <v>1410PARTNERING</v>
      </c>
      <c r="C2246" s="46" t="str">
        <f>IF(RIGHT(Table1[[#This Row],[Occupational Series]],5)="SECCM","SECCM",IF(OR(RIGHT(Table1[[#This Row],[Occupational Series]],1)="A",RIGHT(Table1[[#This Row],[Occupational Series]],1)="B",RIGHT(Table1[[#This Row],[Occupational Series]],1)="C"),"0301",RIGHT(Table1[[#This Row],[Occupational Series]],4)))</f>
        <v>1410</v>
      </c>
      <c r="D2246" s="53" t="s">
        <v>491</v>
      </c>
      <c r="E2246" s="53" t="s">
        <v>492</v>
      </c>
      <c r="F2246" s="57">
        <f>ROWS($F$2:F2246)</f>
        <v>2245</v>
      </c>
      <c r="G2246" s="57" t="str">
        <f>IF(ISNUMBER(SEARCH('Position Build'!$N$6,Table1[[#This Row],[Series]])),Table1[[#This Row],[Helper1]],"")</f>
        <v/>
      </c>
      <c r="H2246" s="57" t="str">
        <f>IFERROR(SMALL($G$2:$G$4870,ROWS($G$2:G2246)),"")</f>
        <v/>
      </c>
    </row>
    <row r="2247" spans="1:8" ht="39" thickBot="1" x14ac:dyDescent="0.3">
      <c r="A2247" s="50" t="s">
        <v>370</v>
      </c>
      <c r="B2247" s="46" t="str">
        <f>Table1[[#This Row],[Series]]&amp;Table1[[#This Row],[Competency Name]]</f>
        <v>1410PLANNING AND EVALUATING</v>
      </c>
      <c r="C2247" s="46" t="str">
        <f>IF(RIGHT(Table1[[#This Row],[Occupational Series]],5)="SECCM","SECCM",IF(OR(RIGHT(Table1[[#This Row],[Occupational Series]],1)="A",RIGHT(Table1[[#This Row],[Occupational Series]],1)="B",RIGHT(Table1[[#This Row],[Occupational Series]],1)="C"),"0301",RIGHT(Table1[[#This Row],[Occupational Series]],4)))</f>
        <v>1410</v>
      </c>
      <c r="D2247" s="50" t="s">
        <v>571</v>
      </c>
      <c r="E2247" s="51" t="s">
        <v>572</v>
      </c>
      <c r="F2247" s="57">
        <f>ROWS($F$2:F2247)</f>
        <v>2246</v>
      </c>
      <c r="G2247" s="57" t="str">
        <f>IF(ISNUMBER(SEARCH('Position Build'!$N$6,Table1[[#This Row],[Series]])),Table1[[#This Row],[Helper1]],"")</f>
        <v/>
      </c>
      <c r="H2247" s="57" t="str">
        <f>IFERROR(SMALL($G$2:$G$4870,ROWS($G$2:G2247)),"")</f>
        <v/>
      </c>
    </row>
    <row r="2248" spans="1:8" ht="15.75" customHeight="1" thickBot="1" x14ac:dyDescent="0.3">
      <c r="A2248" s="50" t="s">
        <v>370</v>
      </c>
      <c r="B2248" s="46" t="str">
        <f>Table1[[#This Row],[Series]]&amp;Table1[[#This Row],[Competency Name]]</f>
        <v>1410PROBLEM SOLVING</v>
      </c>
      <c r="C2248" s="46" t="str">
        <f>IF(RIGHT(Table1[[#This Row],[Occupational Series]],5)="SECCM","SECCM",IF(OR(RIGHT(Table1[[#This Row],[Occupational Series]],1)="A",RIGHT(Table1[[#This Row],[Occupational Series]],1)="B",RIGHT(Table1[[#This Row],[Occupational Series]],1)="C"),"0301",RIGHT(Table1[[#This Row],[Occupational Series]],4)))</f>
        <v>1410</v>
      </c>
      <c r="D2248" s="50" t="s">
        <v>596</v>
      </c>
      <c r="E2248" s="51" t="s">
        <v>597</v>
      </c>
      <c r="F2248" s="57">
        <f>ROWS($F$2:F2248)</f>
        <v>2247</v>
      </c>
      <c r="G2248" s="57" t="str">
        <f>IF(ISNUMBER(SEARCH('Position Build'!$N$6,Table1[[#This Row],[Series]])),Table1[[#This Row],[Helper1]],"")</f>
        <v/>
      </c>
      <c r="H2248" s="57" t="str">
        <f>IFERROR(SMALL($G$2:$G$4870,ROWS($G$2:G2248)),"")</f>
        <v/>
      </c>
    </row>
    <row r="2249" spans="1:8" ht="51.75" thickBot="1" x14ac:dyDescent="0.3">
      <c r="A2249" s="52" t="s">
        <v>370</v>
      </c>
      <c r="B2249" s="46" t="str">
        <f>Table1[[#This Row],[Series]]&amp;Table1[[#This Row],[Competency Name]]</f>
        <v>1410PROCESS IMPROVEMENT</v>
      </c>
      <c r="C2249" s="46" t="str">
        <f>IF(RIGHT(Table1[[#This Row],[Occupational Series]],5)="SECCM","SECCM",IF(OR(RIGHT(Table1[[#This Row],[Occupational Series]],1)="A",RIGHT(Table1[[#This Row],[Occupational Series]],1)="B",RIGHT(Table1[[#This Row],[Occupational Series]],1)="C"),"0301",RIGHT(Table1[[#This Row],[Occupational Series]],4)))</f>
        <v>1410</v>
      </c>
      <c r="D2249" s="52" t="s">
        <v>1199</v>
      </c>
      <c r="E2249" s="54" t="s">
        <v>1200</v>
      </c>
      <c r="F2249" s="57">
        <f>ROWS($F$2:F2249)</f>
        <v>2248</v>
      </c>
      <c r="G2249" s="57" t="str">
        <f>IF(ISNUMBER(SEARCH('Position Build'!$N$6,Table1[[#This Row],[Series]])),Table1[[#This Row],[Helper1]],"")</f>
        <v/>
      </c>
      <c r="H2249" s="57" t="str">
        <f>IFERROR(SMALL($G$2:$G$4870,ROWS($G$2:G2249)),"")</f>
        <v/>
      </c>
    </row>
    <row r="2250" spans="1:8" ht="15.75" thickBot="1" x14ac:dyDescent="0.3">
      <c r="A2250" s="45" t="s">
        <v>370</v>
      </c>
      <c r="B2250" s="46" t="str">
        <f>Table1[[#This Row],[Series]]&amp;Table1[[#This Row],[Competency Name]]</f>
        <v>1410PROJECT MANAGEMENT</v>
      </c>
      <c r="C2250" s="46" t="str">
        <f>IF(RIGHT(Table1[[#This Row],[Occupational Series]],5)="SECCM","SECCM",IF(OR(RIGHT(Table1[[#This Row],[Occupational Series]],1)="A",RIGHT(Table1[[#This Row],[Occupational Series]],1)="B",RIGHT(Table1[[#This Row],[Occupational Series]],1)="C"),"0301",RIGHT(Table1[[#This Row],[Occupational Series]],4)))</f>
        <v>1410</v>
      </c>
      <c r="D2250" s="45" t="s">
        <v>381</v>
      </c>
      <c r="E2250" s="45" t="s">
        <v>382</v>
      </c>
      <c r="F2250" s="57">
        <f>ROWS($F$2:F2250)</f>
        <v>2249</v>
      </c>
      <c r="G2250" s="57" t="str">
        <f>IF(ISNUMBER(SEARCH('Position Build'!$N$6,Table1[[#This Row],[Series]])),Table1[[#This Row],[Helper1]],"")</f>
        <v/>
      </c>
      <c r="H2250" s="57" t="str">
        <f>IFERROR(SMALL($G$2:$G$4870,ROWS($G$2:G2250)),"")</f>
        <v/>
      </c>
    </row>
    <row r="2251" spans="1:8" ht="15.75" customHeight="1" thickBot="1" x14ac:dyDescent="0.3">
      <c r="A2251" s="45" t="s">
        <v>370</v>
      </c>
      <c r="B2251" s="46" t="str">
        <f>Table1[[#This Row],[Series]]&amp;Table1[[#This Row],[Competency Name]]</f>
        <v>1410RULEMAKING AND REGULATION</v>
      </c>
      <c r="C2251" s="46" t="str">
        <f>IF(RIGHT(Table1[[#This Row],[Occupational Series]],5)="SECCM","SECCM",IF(OR(RIGHT(Table1[[#This Row],[Occupational Series]],1)="A",RIGHT(Table1[[#This Row],[Occupational Series]],1)="B",RIGHT(Table1[[#This Row],[Occupational Series]],1)="C"),"0301",RIGHT(Table1[[#This Row],[Occupational Series]],4)))</f>
        <v>1410</v>
      </c>
      <c r="D2251" s="45" t="s">
        <v>958</v>
      </c>
      <c r="E2251" s="45" t="s">
        <v>959</v>
      </c>
      <c r="F2251" s="57">
        <f>ROWS($F$2:F2251)</f>
        <v>2250</v>
      </c>
      <c r="G2251" s="57" t="str">
        <f>IF(ISNUMBER(SEARCH('Position Build'!$N$6,Table1[[#This Row],[Series]])),Table1[[#This Row],[Helper1]],"")</f>
        <v/>
      </c>
      <c r="H2251" s="57" t="str">
        <f>IFERROR(SMALL($G$2:$G$4870,ROWS($G$2:G2251)),"")</f>
        <v/>
      </c>
    </row>
    <row r="2252" spans="1:8" ht="51.75" thickBot="1" x14ac:dyDescent="0.3">
      <c r="A2252" s="52" t="s">
        <v>370</v>
      </c>
      <c r="B2252" s="46" t="str">
        <f>Table1[[#This Row],[Series]]&amp;Table1[[#This Row],[Competency Name]]</f>
        <v>1410STRATEGIC THINKING</v>
      </c>
      <c r="C2252" s="46" t="str">
        <f>IF(RIGHT(Table1[[#This Row],[Occupational Series]],5)="SECCM","SECCM",IF(OR(RIGHT(Table1[[#This Row],[Occupational Series]],1)="A",RIGHT(Table1[[#This Row],[Occupational Series]],1)="B",RIGHT(Table1[[#This Row],[Occupational Series]],1)="C"),"0301",RIGHT(Table1[[#This Row],[Occupational Series]],4)))</f>
        <v>1410</v>
      </c>
      <c r="D2252" s="52" t="s">
        <v>826</v>
      </c>
      <c r="E2252" s="54" t="s">
        <v>827</v>
      </c>
      <c r="F2252" s="57">
        <f>ROWS($F$2:F2252)</f>
        <v>2251</v>
      </c>
      <c r="G2252" s="57" t="str">
        <f>IF(ISNUMBER(SEARCH('Position Build'!$N$6,Table1[[#This Row],[Series]])),Table1[[#This Row],[Helper1]],"")</f>
        <v/>
      </c>
      <c r="H2252" s="57" t="str">
        <f>IFERROR(SMALL($G$2:$G$4870,ROWS($G$2:G2252)),"")</f>
        <v/>
      </c>
    </row>
    <row r="2253" spans="1:8" ht="39" thickBot="1" x14ac:dyDescent="0.3">
      <c r="A2253" s="50" t="s">
        <v>370</v>
      </c>
      <c r="B2253" s="46" t="str">
        <f>Table1[[#This Row],[Series]]&amp;Table1[[#This Row],[Competency Name]]</f>
        <v>1410WRITTEN COMMUNICATION</v>
      </c>
      <c r="C2253" s="46" t="str">
        <f>IF(RIGHT(Table1[[#This Row],[Occupational Series]],5)="SECCM","SECCM",IF(OR(RIGHT(Table1[[#This Row],[Occupational Series]],1)="A",RIGHT(Table1[[#This Row],[Occupational Series]],1)="B",RIGHT(Table1[[#This Row],[Occupational Series]],1)="C"),"0301",RIGHT(Table1[[#This Row],[Occupational Series]],4)))</f>
        <v>1410</v>
      </c>
      <c r="D2253" s="50" t="s">
        <v>507</v>
      </c>
      <c r="E2253" s="51" t="s">
        <v>508</v>
      </c>
      <c r="F2253" s="57">
        <f>ROWS($F$2:F2253)</f>
        <v>2252</v>
      </c>
      <c r="G2253" s="57" t="str">
        <f>IF(ISNUMBER(SEARCH('Position Build'!$N$6,Table1[[#This Row],[Series]])),Table1[[#This Row],[Helper1]],"")</f>
        <v/>
      </c>
      <c r="H2253" s="57" t="str">
        <f>IFERROR(SMALL($G$2:$G$4870,ROWS($G$2:G2253)),"")</f>
        <v/>
      </c>
    </row>
    <row r="2254" spans="1:8" ht="15.75" customHeight="1" thickBot="1" x14ac:dyDescent="0.3">
      <c r="A2254" s="163" t="s">
        <v>370</v>
      </c>
      <c r="B2254" s="165" t="str">
        <f>Table1[[#This Row],[Series]]&amp;Table1[[#This Row],[Competency Name]]</f>
        <v>1410RESEARCH AND ANALYSIS</v>
      </c>
      <c r="C2254" s="165" t="str">
        <f>IF(RIGHT(Table1[[#This Row],[Occupational Series]],5)="SECCM","SECCM",IF(OR(RIGHT(Table1[[#This Row],[Occupational Series]],1)="A",RIGHT(Table1[[#This Row],[Occupational Series]],1)="B",RIGHT(Table1[[#This Row],[Occupational Series]],1)="C"),"0301",RIGHT(Table1[[#This Row],[Occupational Series]],4)))</f>
        <v>1410</v>
      </c>
      <c r="D2254" s="166" t="s">
        <v>1195</v>
      </c>
      <c r="E2254" s="167" t="s">
        <v>1196</v>
      </c>
      <c r="F2254" s="57">
        <f>ROWS($F$2:F2254)</f>
        <v>2253</v>
      </c>
      <c r="G2254" s="57" t="str">
        <f>IF(ISNUMBER(SEARCH('Position Build'!$N$6,Table1[[#This Row],[Series]])),Table1[[#This Row],[Helper1]],"")</f>
        <v/>
      </c>
      <c r="H2254" s="57" t="str">
        <f>IFERROR(SMALL($G$2:$G$4870,ROWS($G$2:G2254)),"")</f>
        <v/>
      </c>
    </row>
    <row r="2255" spans="1:8" ht="26.25" thickBot="1" x14ac:dyDescent="0.3">
      <c r="A2255" s="52" t="s">
        <v>322</v>
      </c>
      <c r="B2255" s="46" t="str">
        <f>Table1[[#This Row],[Series]]&amp;Table1[[#This Row],[Competency Name]]</f>
        <v>1411INFORMATION MANAGEMENT</v>
      </c>
      <c r="C2255" s="46" t="str">
        <f>IF(RIGHT(Table1[[#This Row],[Occupational Series]],5)="SECCM","SECCM",IF(OR(RIGHT(Table1[[#This Row],[Occupational Series]],1)="A",RIGHT(Table1[[#This Row],[Occupational Series]],1)="B",RIGHT(Table1[[#This Row],[Occupational Series]],1)="C"),"0301",RIGHT(Table1[[#This Row],[Occupational Series]],4)))</f>
        <v>1411</v>
      </c>
      <c r="D2255" s="52" t="s">
        <v>311</v>
      </c>
      <c r="E2255" s="54" t="s">
        <v>312</v>
      </c>
      <c r="F2255" s="57">
        <f>ROWS($F$2:F2255)</f>
        <v>2254</v>
      </c>
      <c r="G2255" s="57" t="str">
        <f>IF(ISNUMBER(SEARCH('Position Build'!$N$6,Table1[[#This Row],[Series]])),Table1[[#This Row],[Helper1]],"")</f>
        <v/>
      </c>
      <c r="H2255" s="57" t="str">
        <f>IFERROR(SMALL($G$2:$G$4870,ROWS($G$2:G2255)),"")</f>
        <v/>
      </c>
    </row>
    <row r="2256" spans="1:8" ht="15.75" thickBot="1" x14ac:dyDescent="0.3">
      <c r="A2256" s="45" t="s">
        <v>322</v>
      </c>
      <c r="B2256" s="46" t="str">
        <f>Table1[[#This Row],[Series]]&amp;Table1[[#This Row],[Competency Name]]</f>
        <v>1411CUSTOMER SERVICE</v>
      </c>
      <c r="C2256" s="46" t="str">
        <f>IF(RIGHT(Table1[[#This Row],[Occupational Series]],5)="SECCM","SECCM",IF(OR(RIGHT(Table1[[#This Row],[Occupational Series]],1)="A",RIGHT(Table1[[#This Row],[Occupational Series]],1)="B",RIGHT(Table1[[#This Row],[Occupational Series]],1)="C"),"0301",RIGHT(Table1[[#This Row],[Occupational Series]],4)))</f>
        <v>1411</v>
      </c>
      <c r="D2256" s="45" t="s">
        <v>418</v>
      </c>
      <c r="E2256" s="45" t="s">
        <v>419</v>
      </c>
      <c r="F2256" s="57">
        <f>ROWS($F$2:F2256)</f>
        <v>2255</v>
      </c>
      <c r="G2256" s="57" t="str">
        <f>IF(ISNUMBER(SEARCH('Position Build'!$N$6,Table1[[#This Row],[Series]])),Table1[[#This Row],[Helper1]],"")</f>
        <v/>
      </c>
      <c r="H2256" s="57" t="str">
        <f>IFERROR(SMALL($G$2:$G$4870,ROWS($G$2:G2256)),"")</f>
        <v/>
      </c>
    </row>
    <row r="2257" spans="1:8" ht="15.75" customHeight="1" thickBot="1" x14ac:dyDescent="0.3">
      <c r="A2257" s="50" t="s">
        <v>322</v>
      </c>
      <c r="B2257" s="46" t="str">
        <f>Table1[[#This Row],[Series]]&amp;Table1[[#This Row],[Competency Name]]</f>
        <v>1411FINANCIAL MANAGEMENT</v>
      </c>
      <c r="C2257" s="46" t="str">
        <f>IF(RIGHT(Table1[[#This Row],[Occupational Series]],5)="SECCM","SECCM",IF(OR(RIGHT(Table1[[#This Row],[Occupational Series]],1)="A",RIGHT(Table1[[#This Row],[Occupational Series]],1)="B",RIGHT(Table1[[#This Row],[Occupational Series]],1)="C"),"0301",RIGHT(Table1[[#This Row],[Occupational Series]],4)))</f>
        <v>1411</v>
      </c>
      <c r="D2257" s="50" t="s">
        <v>438</v>
      </c>
      <c r="E2257" s="51" t="s">
        <v>439</v>
      </c>
      <c r="F2257" s="57">
        <f>ROWS($F$2:F2257)</f>
        <v>2256</v>
      </c>
      <c r="G2257" s="57" t="str">
        <f>IF(ISNUMBER(SEARCH('Position Build'!$N$6,Table1[[#This Row],[Series]])),Table1[[#This Row],[Helper1]],"")</f>
        <v/>
      </c>
      <c r="H2257" s="57" t="str">
        <f>IFERROR(SMALL($G$2:$G$4870,ROWS($G$2:G2257)),"")</f>
        <v/>
      </c>
    </row>
    <row r="2258" spans="1:8" ht="26.25" thickBot="1" x14ac:dyDescent="0.3">
      <c r="A2258" s="52" t="s">
        <v>322</v>
      </c>
      <c r="B2258" s="46" t="str">
        <f>Table1[[#This Row],[Series]]&amp;Table1[[#This Row],[Competency Name]]</f>
        <v>1411COMPUTER LITERACY</v>
      </c>
      <c r="C2258" s="46" t="str">
        <f>IF(RIGHT(Table1[[#This Row],[Occupational Series]],5)="SECCM","SECCM",IF(OR(RIGHT(Table1[[#This Row],[Occupational Series]],1)="A",RIGHT(Table1[[#This Row],[Occupational Series]],1)="B",RIGHT(Table1[[#This Row],[Occupational Series]],1)="C"),"0301",RIGHT(Table1[[#This Row],[Occupational Series]],4)))</f>
        <v>1411</v>
      </c>
      <c r="D2258" s="52" t="s">
        <v>456</v>
      </c>
      <c r="E2258" s="54" t="s">
        <v>457</v>
      </c>
      <c r="F2258" s="57">
        <f>ROWS($F$2:F2258)</f>
        <v>2257</v>
      </c>
      <c r="G2258" s="57" t="str">
        <f>IF(ISNUMBER(SEARCH('Position Build'!$N$6,Table1[[#This Row],[Series]])),Table1[[#This Row],[Helper1]],"")</f>
        <v/>
      </c>
      <c r="H2258" s="57" t="str">
        <f>IFERROR(SMALL($G$2:$G$4870,ROWS($G$2:G2258)),"")</f>
        <v/>
      </c>
    </row>
    <row r="2259" spans="1:8" ht="39" thickBot="1" x14ac:dyDescent="0.3">
      <c r="A2259" s="50" t="s">
        <v>322</v>
      </c>
      <c r="B2259" s="46" t="str">
        <f>Table1[[#This Row],[Series]]&amp;Table1[[#This Row],[Competency Name]]</f>
        <v>1411WRITTEN COMMUNICATION</v>
      </c>
      <c r="C2259" s="46" t="str">
        <f>IF(RIGHT(Table1[[#This Row],[Occupational Series]],5)="SECCM","SECCM",IF(OR(RIGHT(Table1[[#This Row],[Occupational Series]],1)="A",RIGHT(Table1[[#This Row],[Occupational Series]],1)="B",RIGHT(Table1[[#This Row],[Occupational Series]],1)="C"),"0301",RIGHT(Table1[[#This Row],[Occupational Series]],4)))</f>
        <v>1411</v>
      </c>
      <c r="D2259" s="50" t="s">
        <v>507</v>
      </c>
      <c r="E2259" s="51" t="s">
        <v>508</v>
      </c>
      <c r="F2259" s="57">
        <f>ROWS($F$2:F2259)</f>
        <v>2258</v>
      </c>
      <c r="G2259" s="57" t="str">
        <f>IF(ISNUMBER(SEARCH('Position Build'!$N$6,Table1[[#This Row],[Series]])),Table1[[#This Row],[Helper1]],"")</f>
        <v/>
      </c>
      <c r="H2259" s="57" t="str">
        <f>IFERROR(SMALL($G$2:$G$4870,ROWS($G$2:G2259)),"")</f>
        <v/>
      </c>
    </row>
    <row r="2260" spans="1:8" ht="15.75" customHeight="1" thickBot="1" x14ac:dyDescent="0.3">
      <c r="A2260" s="50" t="s">
        <v>322</v>
      </c>
      <c r="B2260" s="46" t="str">
        <f>Table1[[#This Row],[Series]]&amp;Table1[[#This Row],[Competency Name]]</f>
        <v>1411ORAL COMMUNICATION</v>
      </c>
      <c r="C2260" s="46" t="str">
        <f>IF(RIGHT(Table1[[#This Row],[Occupational Series]],5)="SECCM","SECCM",IF(OR(RIGHT(Table1[[#This Row],[Occupational Series]],1)="A",RIGHT(Table1[[#This Row],[Occupational Series]],1)="B",RIGHT(Table1[[#This Row],[Occupational Series]],1)="C"),"0301",RIGHT(Table1[[#This Row],[Occupational Series]],4)))</f>
        <v>1411</v>
      </c>
      <c r="D2260" s="50" t="s">
        <v>537</v>
      </c>
      <c r="E2260" s="51" t="s">
        <v>538</v>
      </c>
      <c r="F2260" s="57">
        <f>ROWS($F$2:F2260)</f>
        <v>2259</v>
      </c>
      <c r="G2260" s="57" t="str">
        <f>IF(ISNUMBER(SEARCH('Position Build'!$N$6,Table1[[#This Row],[Series]])),Table1[[#This Row],[Helper1]],"")</f>
        <v/>
      </c>
      <c r="H2260" s="57" t="str">
        <f>IFERROR(SMALL($G$2:$G$4870,ROWS($G$2:G2260)),"")</f>
        <v/>
      </c>
    </row>
    <row r="2261" spans="1:8" ht="51.75" thickBot="1" x14ac:dyDescent="0.3">
      <c r="A2261" s="52" t="s">
        <v>322</v>
      </c>
      <c r="B2261" s="46" t="str">
        <f>Table1[[#This Row],[Series]]&amp;Table1[[#This Row],[Competency Name]]</f>
        <v>1411PROBLEM SOLVING</v>
      </c>
      <c r="C2261" s="46" t="str">
        <f>IF(RIGHT(Table1[[#This Row],[Occupational Series]],5)="SECCM","SECCM",IF(OR(RIGHT(Table1[[#This Row],[Occupational Series]],1)="A",RIGHT(Table1[[#This Row],[Occupational Series]],1)="B",RIGHT(Table1[[#This Row],[Occupational Series]],1)="C"),"0301",RIGHT(Table1[[#This Row],[Occupational Series]],4)))</f>
        <v>1411</v>
      </c>
      <c r="D2261" s="52" t="s">
        <v>596</v>
      </c>
      <c r="E2261" s="54" t="s">
        <v>597</v>
      </c>
      <c r="F2261" s="57">
        <f>ROWS($F$2:F2261)</f>
        <v>2260</v>
      </c>
      <c r="G2261" s="57" t="str">
        <f>IF(ISNUMBER(SEARCH('Position Build'!$N$6,Table1[[#This Row],[Series]])),Table1[[#This Row],[Helper1]],"")</f>
        <v/>
      </c>
      <c r="H2261" s="57" t="str">
        <f>IFERROR(SMALL($G$2:$G$4870,ROWS($G$2:G2261)),"")</f>
        <v/>
      </c>
    </row>
    <row r="2262" spans="1:8" ht="39" thickBot="1" x14ac:dyDescent="0.3">
      <c r="A2262" s="50" t="s">
        <v>322</v>
      </c>
      <c r="B2262" s="46" t="str">
        <f>Table1[[#This Row],[Series]]&amp;Table1[[#This Row],[Competency Name]]</f>
        <v>1411CLERICAL SUPPORT FUNCTIONS</v>
      </c>
      <c r="C2262" s="46" t="str">
        <f>IF(RIGHT(Table1[[#This Row],[Occupational Series]],5)="SECCM","SECCM",IF(OR(RIGHT(Table1[[#This Row],[Occupational Series]],1)="A",RIGHT(Table1[[#This Row],[Occupational Series]],1)="B",RIGHT(Table1[[#This Row],[Occupational Series]],1)="C"),"0301",RIGHT(Table1[[#This Row],[Occupational Series]],4)))</f>
        <v>1411</v>
      </c>
      <c r="D2262" s="50" t="s">
        <v>993</v>
      </c>
      <c r="E2262" s="51" t="s">
        <v>994</v>
      </c>
      <c r="F2262" s="57">
        <f>ROWS($F$2:F2262)</f>
        <v>2261</v>
      </c>
      <c r="G2262" s="57" t="str">
        <f>IF(ISNUMBER(SEARCH('Position Build'!$N$6,Table1[[#This Row],[Series]])),Table1[[#This Row],[Helper1]],"")</f>
        <v/>
      </c>
      <c r="H2262" s="57" t="str">
        <f>IFERROR(SMALL($G$2:$G$4870,ROWS($G$2:G2262)),"")</f>
        <v/>
      </c>
    </row>
    <row r="2263" spans="1:8" ht="15.75" customHeight="1" thickBot="1" x14ac:dyDescent="0.3">
      <c r="A2263" s="45" t="s">
        <v>322</v>
      </c>
      <c r="B2263" s="46" t="str">
        <f>Table1[[#This Row],[Series]]&amp;Table1[[#This Row],[Competency Name]]</f>
        <v>1411RESEARCH AND ANALYSIS</v>
      </c>
      <c r="C2263" s="46" t="str">
        <f>IF(RIGHT(Table1[[#This Row],[Occupational Series]],5)="SECCM","SECCM",IF(OR(RIGHT(Table1[[#This Row],[Occupational Series]],1)="A",RIGHT(Table1[[#This Row],[Occupational Series]],1)="B",RIGHT(Table1[[#This Row],[Occupational Series]],1)="C"),"0301",RIGHT(Table1[[#This Row],[Occupational Series]],4)))</f>
        <v>1411</v>
      </c>
      <c r="D2263" s="45" t="s">
        <v>1195</v>
      </c>
      <c r="E2263" s="45" t="s">
        <v>1196</v>
      </c>
      <c r="F2263" s="57">
        <f>ROWS($F$2:F2263)</f>
        <v>2262</v>
      </c>
      <c r="G2263" s="57" t="str">
        <f>IF(ISNUMBER(SEARCH('Position Build'!$N$6,Table1[[#This Row],[Series]])),Table1[[#This Row],[Helper1]],"")</f>
        <v/>
      </c>
      <c r="H2263" s="57" t="str">
        <f>IFERROR(SMALL($G$2:$G$4870,ROWS($G$2:G2263)),"")</f>
        <v/>
      </c>
    </row>
    <row r="2264" spans="1:8" ht="51.75" thickBot="1" x14ac:dyDescent="0.3">
      <c r="A2264" s="52" t="s">
        <v>322</v>
      </c>
      <c r="B2264" s="46" t="str">
        <f>Table1[[#This Row],[Series]]&amp;Table1[[#This Row],[Competency Name]]</f>
        <v>1411LIBRARY SCIENCE</v>
      </c>
      <c r="C2264" s="46" t="str">
        <f>IF(RIGHT(Table1[[#This Row],[Occupational Series]],5)="SECCM","SECCM",IF(OR(RIGHT(Table1[[#This Row],[Occupational Series]],1)="A",RIGHT(Table1[[#This Row],[Occupational Series]],1)="B",RIGHT(Table1[[#This Row],[Occupational Series]],1)="C"),"0301",RIGHT(Table1[[#This Row],[Occupational Series]],4)))</f>
        <v>1411</v>
      </c>
      <c r="D2264" s="52" t="s">
        <v>1659</v>
      </c>
      <c r="E2264" s="54" t="s">
        <v>1660</v>
      </c>
      <c r="F2264" s="57">
        <f>ROWS($F$2:F2264)</f>
        <v>2263</v>
      </c>
      <c r="G2264" s="57" t="str">
        <f>IF(ISNUMBER(SEARCH('Position Build'!$N$6,Table1[[#This Row],[Series]])),Table1[[#This Row],[Helper1]],"")</f>
        <v/>
      </c>
      <c r="H2264" s="57" t="str">
        <f>IFERROR(SMALL($G$2:$G$4870,ROWS($G$2:G2264)),"")</f>
        <v/>
      </c>
    </row>
    <row r="2265" spans="1:8" ht="26.25" thickBot="1" x14ac:dyDescent="0.3">
      <c r="A2265" s="50" t="s">
        <v>362</v>
      </c>
      <c r="B2265" s="46" t="str">
        <f>Table1[[#This Row],[Series]]&amp;Table1[[#This Row],[Competency Name]]</f>
        <v>1412INFORMATION MANAGEMENT</v>
      </c>
      <c r="C2265" s="46" t="str">
        <f>IF(RIGHT(Table1[[#This Row],[Occupational Series]],5)="SECCM","SECCM",IF(OR(RIGHT(Table1[[#This Row],[Occupational Series]],1)="A",RIGHT(Table1[[#This Row],[Occupational Series]],1)="B",RIGHT(Table1[[#This Row],[Occupational Series]],1)="C"),"0301",RIGHT(Table1[[#This Row],[Occupational Series]],4)))</f>
        <v>1412</v>
      </c>
      <c r="D2265" s="50" t="s">
        <v>311</v>
      </c>
      <c r="E2265" s="51" t="s">
        <v>312</v>
      </c>
      <c r="F2265" s="57">
        <f>ROWS($F$2:F2265)</f>
        <v>2264</v>
      </c>
      <c r="G2265" s="57" t="str">
        <f>IF(ISNUMBER(SEARCH('Position Build'!$N$6,Table1[[#This Row],[Series]])),Table1[[#This Row],[Helper1]],"")</f>
        <v/>
      </c>
      <c r="H2265" s="57" t="str">
        <f>IFERROR(SMALL($G$2:$G$4870,ROWS($G$2:G2265)),"")</f>
        <v/>
      </c>
    </row>
    <row r="2266" spans="1:8" ht="15.75" customHeight="1" thickBot="1" x14ac:dyDescent="0.3">
      <c r="A2266" s="45" t="s">
        <v>362</v>
      </c>
      <c r="B2266" s="46" t="str">
        <f>Table1[[#This Row],[Series]]&amp;Table1[[#This Row],[Competency Name]]</f>
        <v>1412CUSTOMER SERVICE</v>
      </c>
      <c r="C2266" s="46" t="str">
        <f>IF(RIGHT(Table1[[#This Row],[Occupational Series]],5)="SECCM","SECCM",IF(OR(RIGHT(Table1[[#This Row],[Occupational Series]],1)="A",RIGHT(Table1[[#This Row],[Occupational Series]],1)="B",RIGHT(Table1[[#This Row],[Occupational Series]],1)="C"),"0301",RIGHT(Table1[[#This Row],[Occupational Series]],4)))</f>
        <v>1412</v>
      </c>
      <c r="D2266" s="45" t="s">
        <v>418</v>
      </c>
      <c r="E2266" s="45" t="s">
        <v>419</v>
      </c>
      <c r="F2266" s="57">
        <f>ROWS($F$2:F2266)</f>
        <v>2265</v>
      </c>
      <c r="G2266" s="57" t="str">
        <f>IF(ISNUMBER(SEARCH('Position Build'!$N$6,Table1[[#This Row],[Series]])),Table1[[#This Row],[Helper1]],"")</f>
        <v/>
      </c>
      <c r="H2266" s="57" t="str">
        <f>IFERROR(SMALL($G$2:$G$4870,ROWS($G$2:G2266)),"")</f>
        <v/>
      </c>
    </row>
    <row r="2267" spans="1:8" ht="26.25" thickBot="1" x14ac:dyDescent="0.3">
      <c r="A2267" s="52" t="s">
        <v>362</v>
      </c>
      <c r="B2267" s="46" t="str">
        <f>Table1[[#This Row],[Series]]&amp;Table1[[#This Row],[Competency Name]]</f>
        <v>1412COMPUTER LITERACY</v>
      </c>
      <c r="C2267" s="46" t="str">
        <f>IF(RIGHT(Table1[[#This Row],[Occupational Series]],5)="SECCM","SECCM",IF(OR(RIGHT(Table1[[#This Row],[Occupational Series]],1)="A",RIGHT(Table1[[#This Row],[Occupational Series]],1)="B",RIGHT(Table1[[#This Row],[Occupational Series]],1)="C"),"0301",RIGHT(Table1[[#This Row],[Occupational Series]],4)))</f>
        <v>1412</v>
      </c>
      <c r="D2267" s="52" t="s">
        <v>456</v>
      </c>
      <c r="E2267" s="54" t="s">
        <v>457</v>
      </c>
      <c r="F2267" s="57">
        <f>ROWS($F$2:F2267)</f>
        <v>2266</v>
      </c>
      <c r="G2267" s="57" t="str">
        <f>IF(ISNUMBER(SEARCH('Position Build'!$N$6,Table1[[#This Row],[Series]])),Table1[[#This Row],[Helper1]],"")</f>
        <v/>
      </c>
      <c r="H2267" s="57" t="str">
        <f>IFERROR(SMALL($G$2:$G$4870,ROWS($G$2:G2267)),"")</f>
        <v/>
      </c>
    </row>
    <row r="2268" spans="1:8" ht="15.75" thickBot="1" x14ac:dyDescent="0.3">
      <c r="A2268" s="45" t="s">
        <v>362</v>
      </c>
      <c r="B2268" s="46" t="str">
        <f>Table1[[#This Row],[Series]]&amp;Table1[[#This Row],[Competency Name]]</f>
        <v>1412PARTNERING</v>
      </c>
      <c r="C2268" s="46" t="str">
        <f>IF(RIGHT(Table1[[#This Row],[Occupational Series]],5)="SECCM","SECCM",IF(OR(RIGHT(Table1[[#This Row],[Occupational Series]],1)="A",RIGHT(Table1[[#This Row],[Occupational Series]],1)="B",RIGHT(Table1[[#This Row],[Occupational Series]],1)="C"),"0301",RIGHT(Table1[[#This Row],[Occupational Series]],4)))</f>
        <v>1412</v>
      </c>
      <c r="D2268" s="45" t="s">
        <v>491</v>
      </c>
      <c r="E2268" s="45" t="s">
        <v>492</v>
      </c>
      <c r="F2268" s="57">
        <f>ROWS($F$2:F2268)</f>
        <v>2267</v>
      </c>
      <c r="G2268" s="57" t="str">
        <f>IF(ISNUMBER(SEARCH('Position Build'!$N$6,Table1[[#This Row],[Series]])),Table1[[#This Row],[Helper1]],"")</f>
        <v/>
      </c>
      <c r="H2268" s="57" t="str">
        <f>IFERROR(SMALL($G$2:$G$4870,ROWS($G$2:G2268)),"")</f>
        <v/>
      </c>
    </row>
    <row r="2269" spans="1:8" ht="15.75" customHeight="1" thickBot="1" x14ac:dyDescent="0.3">
      <c r="A2269" s="50" t="s">
        <v>362</v>
      </c>
      <c r="B2269" s="46" t="str">
        <f>Table1[[#This Row],[Series]]&amp;Table1[[#This Row],[Competency Name]]</f>
        <v>1412WRITTEN COMMUNICATION</v>
      </c>
      <c r="C2269" s="46" t="str">
        <f>IF(RIGHT(Table1[[#This Row],[Occupational Series]],5)="SECCM","SECCM",IF(OR(RIGHT(Table1[[#This Row],[Occupational Series]],1)="A",RIGHT(Table1[[#This Row],[Occupational Series]],1)="B",RIGHT(Table1[[#This Row],[Occupational Series]],1)="C"),"0301",RIGHT(Table1[[#This Row],[Occupational Series]],4)))</f>
        <v>1412</v>
      </c>
      <c r="D2269" s="50" t="s">
        <v>507</v>
      </c>
      <c r="E2269" s="51" t="s">
        <v>508</v>
      </c>
      <c r="F2269" s="57">
        <f>ROWS($F$2:F2269)</f>
        <v>2268</v>
      </c>
      <c r="G2269" s="57" t="str">
        <f>IF(ISNUMBER(SEARCH('Position Build'!$N$6,Table1[[#This Row],[Series]])),Table1[[#This Row],[Helper1]],"")</f>
        <v/>
      </c>
      <c r="H2269" s="57" t="str">
        <f>IFERROR(SMALL($G$2:$G$4870,ROWS($G$2:G2269)),"")</f>
        <v/>
      </c>
    </row>
    <row r="2270" spans="1:8" ht="39" thickBot="1" x14ac:dyDescent="0.3">
      <c r="A2270" s="52" t="s">
        <v>362</v>
      </c>
      <c r="B2270" s="46" t="str">
        <f>Table1[[#This Row],[Series]]&amp;Table1[[#This Row],[Competency Name]]</f>
        <v>1412ORAL COMMUNICATION</v>
      </c>
      <c r="C2270" s="46" t="str">
        <f>IF(RIGHT(Table1[[#This Row],[Occupational Series]],5)="SECCM","SECCM",IF(OR(RIGHT(Table1[[#This Row],[Occupational Series]],1)="A",RIGHT(Table1[[#This Row],[Occupational Series]],1)="B",RIGHT(Table1[[#This Row],[Occupational Series]],1)="C"),"0301",RIGHT(Table1[[#This Row],[Occupational Series]],4)))</f>
        <v>1412</v>
      </c>
      <c r="D2270" s="52" t="s">
        <v>537</v>
      </c>
      <c r="E2270" s="54" t="s">
        <v>538</v>
      </c>
      <c r="F2270" s="57">
        <f>ROWS($F$2:F2270)</f>
        <v>2269</v>
      </c>
      <c r="G2270" s="57" t="str">
        <f>IF(ISNUMBER(SEARCH('Position Build'!$N$6,Table1[[#This Row],[Series]])),Table1[[#This Row],[Helper1]],"")</f>
        <v/>
      </c>
      <c r="H2270" s="57" t="str">
        <f>IFERROR(SMALL($G$2:$G$4870,ROWS($G$2:G2270)),"")</f>
        <v/>
      </c>
    </row>
    <row r="2271" spans="1:8" ht="39" thickBot="1" x14ac:dyDescent="0.3">
      <c r="A2271" s="50" t="s">
        <v>362</v>
      </c>
      <c r="B2271" s="46" t="str">
        <f>Table1[[#This Row],[Series]]&amp;Table1[[#This Row],[Competency Name]]</f>
        <v>1412DEVELOPING OTHERS</v>
      </c>
      <c r="C2271" s="46" t="str">
        <f>IF(RIGHT(Table1[[#This Row],[Occupational Series]],5)="SECCM","SECCM",IF(OR(RIGHT(Table1[[#This Row],[Occupational Series]],1)="A",RIGHT(Table1[[#This Row],[Occupational Series]],1)="B",RIGHT(Table1[[#This Row],[Occupational Series]],1)="C"),"0301",RIGHT(Table1[[#This Row],[Occupational Series]],4)))</f>
        <v>1412</v>
      </c>
      <c r="D2271" s="50" t="s">
        <v>585</v>
      </c>
      <c r="E2271" s="51" t="s">
        <v>586</v>
      </c>
      <c r="F2271" s="57">
        <f>ROWS($F$2:F2271)</f>
        <v>2270</v>
      </c>
      <c r="G2271" s="57" t="str">
        <f>IF(ISNUMBER(SEARCH('Position Build'!$N$6,Table1[[#This Row],[Series]])),Table1[[#This Row],[Helper1]],"")</f>
        <v/>
      </c>
      <c r="H2271" s="57" t="str">
        <f>IFERROR(SMALL($G$2:$G$4870,ROWS($G$2:G2271)),"")</f>
        <v/>
      </c>
    </row>
    <row r="2272" spans="1:8" ht="15.75" customHeight="1" thickBot="1" x14ac:dyDescent="0.3">
      <c r="A2272" s="50" t="s">
        <v>362</v>
      </c>
      <c r="B2272" s="46" t="str">
        <f>Table1[[#This Row],[Series]]&amp;Table1[[#This Row],[Competency Name]]</f>
        <v>1412MANAGING HUMAN RESOURCES</v>
      </c>
      <c r="C2272" s="46" t="str">
        <f>IF(RIGHT(Table1[[#This Row],[Occupational Series]],5)="SECCM","SECCM",IF(OR(RIGHT(Table1[[#This Row],[Occupational Series]],1)="A",RIGHT(Table1[[#This Row],[Occupational Series]],1)="B",RIGHT(Table1[[#This Row],[Occupational Series]],1)="C"),"0301",RIGHT(Table1[[#This Row],[Occupational Series]],4)))</f>
        <v>1412</v>
      </c>
      <c r="D2272" s="50" t="s">
        <v>590</v>
      </c>
      <c r="E2272" s="51" t="s">
        <v>591</v>
      </c>
      <c r="F2272" s="57">
        <f>ROWS($F$2:F2272)</f>
        <v>2271</v>
      </c>
      <c r="G2272" s="57" t="str">
        <f>IF(ISNUMBER(SEARCH('Position Build'!$N$6,Table1[[#This Row],[Series]])),Table1[[#This Row],[Helper1]],"")</f>
        <v/>
      </c>
      <c r="H2272" s="57" t="str">
        <f>IFERROR(SMALL($G$2:$G$4870,ROWS($G$2:G2272)),"")</f>
        <v/>
      </c>
    </row>
    <row r="2273" spans="1:8" ht="15.75" thickBot="1" x14ac:dyDescent="0.3">
      <c r="A2273" s="53" t="s">
        <v>362</v>
      </c>
      <c r="B2273" s="46" t="str">
        <f>Table1[[#This Row],[Series]]&amp;Table1[[#This Row],[Competency Name]]</f>
        <v>1412RULEMAKING AND REGULATION</v>
      </c>
      <c r="C2273" s="46" t="str">
        <f>IF(RIGHT(Table1[[#This Row],[Occupational Series]],5)="SECCM","SECCM",IF(OR(RIGHT(Table1[[#This Row],[Occupational Series]],1)="A",RIGHT(Table1[[#This Row],[Occupational Series]],1)="B",RIGHT(Table1[[#This Row],[Occupational Series]],1)="C"),"0301",RIGHT(Table1[[#This Row],[Occupational Series]],4)))</f>
        <v>1412</v>
      </c>
      <c r="D2273" s="53" t="s">
        <v>958</v>
      </c>
      <c r="E2273" s="53" t="s">
        <v>959</v>
      </c>
      <c r="F2273" s="57">
        <f>ROWS($F$2:F2273)</f>
        <v>2272</v>
      </c>
      <c r="G2273" s="57" t="str">
        <f>IF(ISNUMBER(SEARCH('Position Build'!$N$6,Table1[[#This Row],[Series]])),Table1[[#This Row],[Helper1]],"")</f>
        <v/>
      </c>
      <c r="H2273" s="57" t="str">
        <f>IFERROR(SMALL($G$2:$G$4870,ROWS($G$2:G2273)),"")</f>
        <v/>
      </c>
    </row>
    <row r="2274" spans="1:8" ht="51.75" thickBot="1" x14ac:dyDescent="0.3">
      <c r="A2274" s="50" t="s">
        <v>362</v>
      </c>
      <c r="B2274" s="46" t="str">
        <f>Table1[[#This Row],[Series]]&amp;Table1[[#This Row],[Competency Name]]</f>
        <v>1412DECISIVENESS</v>
      </c>
      <c r="C2274" s="46" t="str">
        <f>IF(RIGHT(Table1[[#This Row],[Occupational Series]],5)="SECCM","SECCM",IF(OR(RIGHT(Table1[[#This Row],[Occupational Series]],1)="A",RIGHT(Table1[[#This Row],[Occupational Series]],1)="B",RIGHT(Table1[[#This Row],[Occupational Series]],1)="C"),"0301",RIGHT(Table1[[#This Row],[Occupational Series]],4)))</f>
        <v>1412</v>
      </c>
      <c r="D2274" s="50" t="s">
        <v>1009</v>
      </c>
      <c r="E2274" s="51" t="s">
        <v>1010</v>
      </c>
      <c r="F2274" s="57">
        <f>ROWS($F$2:F2274)</f>
        <v>2273</v>
      </c>
      <c r="G2274" s="57" t="str">
        <f>IF(ISNUMBER(SEARCH('Position Build'!$N$6,Table1[[#This Row],[Series]])),Table1[[#This Row],[Helper1]],"")</f>
        <v/>
      </c>
      <c r="H2274" s="57" t="str">
        <f>IFERROR(SMALL($G$2:$G$4870,ROWS($G$2:G2274)),"")</f>
        <v/>
      </c>
    </row>
    <row r="2275" spans="1:8" ht="15.75" customHeight="1" thickBot="1" x14ac:dyDescent="0.3">
      <c r="A2275" s="45" t="s">
        <v>362</v>
      </c>
      <c r="B2275" s="46" t="str">
        <f>Table1[[#This Row],[Series]]&amp;Table1[[#This Row],[Competency Name]]</f>
        <v>1412DATA AND CONTENT MANAGEMENT</v>
      </c>
      <c r="C2275" s="46" t="str">
        <f>IF(RIGHT(Table1[[#This Row],[Occupational Series]],5)="SECCM","SECCM",IF(OR(RIGHT(Table1[[#This Row],[Occupational Series]],1)="A",RIGHT(Table1[[#This Row],[Occupational Series]],1)="B",RIGHT(Table1[[#This Row],[Occupational Series]],1)="C"),"0301",RIGHT(Table1[[#This Row],[Occupational Series]],4)))</f>
        <v>1412</v>
      </c>
      <c r="D2275" s="45" t="s">
        <v>1075</v>
      </c>
      <c r="E2275" s="45" t="s">
        <v>1076</v>
      </c>
      <c r="F2275" s="57">
        <f>ROWS($F$2:F2275)</f>
        <v>2274</v>
      </c>
      <c r="G2275" s="57" t="str">
        <f>IF(ISNUMBER(SEARCH('Position Build'!$N$6,Table1[[#This Row],[Series]])),Table1[[#This Row],[Helper1]],"")</f>
        <v/>
      </c>
      <c r="H2275" s="57" t="str">
        <f>IFERROR(SMALL($G$2:$G$4870,ROWS($G$2:G2275)),"")</f>
        <v/>
      </c>
    </row>
    <row r="2276" spans="1:8" ht="39" thickBot="1" x14ac:dyDescent="0.3">
      <c r="A2276" s="52" t="s">
        <v>362</v>
      </c>
      <c r="B2276" s="46" t="str">
        <f>Table1[[#This Row],[Series]]&amp;Table1[[#This Row],[Competency Name]]</f>
        <v>1412ANALYTICAL TECHNIQUES</v>
      </c>
      <c r="C2276" s="46" t="str">
        <f>IF(RIGHT(Table1[[#This Row],[Occupational Series]],5)="SECCM","SECCM",IF(OR(RIGHT(Table1[[#This Row],[Occupational Series]],1)="A",RIGHT(Table1[[#This Row],[Occupational Series]],1)="B",RIGHT(Table1[[#This Row],[Occupational Series]],1)="C"),"0301",RIGHT(Table1[[#This Row],[Occupational Series]],4)))</f>
        <v>1412</v>
      </c>
      <c r="D2276" s="52" t="s">
        <v>1131</v>
      </c>
      <c r="E2276" s="54" t="s">
        <v>1132</v>
      </c>
      <c r="F2276" s="57">
        <f>ROWS($F$2:F2276)</f>
        <v>2275</v>
      </c>
      <c r="G2276" s="57" t="str">
        <f>IF(ISNUMBER(SEARCH('Position Build'!$N$6,Table1[[#This Row],[Series]])),Table1[[#This Row],[Helper1]],"")</f>
        <v/>
      </c>
      <c r="H2276" s="57" t="str">
        <f>IFERROR(SMALL($G$2:$G$4870,ROWS($G$2:G2276)),"")</f>
        <v/>
      </c>
    </row>
    <row r="2277" spans="1:8" ht="15.75" thickBot="1" x14ac:dyDescent="0.3">
      <c r="A2277" s="45" t="s">
        <v>362</v>
      </c>
      <c r="B2277" s="46" t="str">
        <f>Table1[[#This Row],[Series]]&amp;Table1[[#This Row],[Competency Name]]</f>
        <v>1412RESEARCH AND ANALYSIS</v>
      </c>
      <c r="C2277" s="46" t="str">
        <f>IF(RIGHT(Table1[[#This Row],[Occupational Series]],5)="SECCM","SECCM",IF(OR(RIGHT(Table1[[#This Row],[Occupational Series]],1)="A",RIGHT(Table1[[#This Row],[Occupational Series]],1)="B",RIGHT(Table1[[#This Row],[Occupational Series]],1)="C"),"0301",RIGHT(Table1[[#This Row],[Occupational Series]],4)))</f>
        <v>1412</v>
      </c>
      <c r="D2277" s="45" t="s">
        <v>1195</v>
      </c>
      <c r="E2277" s="45" t="s">
        <v>1196</v>
      </c>
      <c r="F2277" s="57">
        <f>ROWS($F$2:F2277)</f>
        <v>2276</v>
      </c>
      <c r="G2277" s="57" t="str">
        <f>IF(ISNUMBER(SEARCH('Position Build'!$N$6,Table1[[#This Row],[Series]])),Table1[[#This Row],[Helper1]],"")</f>
        <v/>
      </c>
      <c r="H2277" s="57" t="str">
        <f>IFERROR(SMALL($G$2:$G$4870,ROWS($G$2:G2277)),"")</f>
        <v/>
      </c>
    </row>
    <row r="2278" spans="1:8" ht="15.75" customHeight="1" thickBot="1" x14ac:dyDescent="0.3">
      <c r="A2278" s="45" t="s">
        <v>362</v>
      </c>
      <c r="B2278" s="46" t="str">
        <f>Table1[[#This Row],[Series]]&amp;Table1[[#This Row],[Competency Name]]</f>
        <v>1412CLASSIFICATION MANAGEMENT</v>
      </c>
      <c r="C2278" s="46" t="str">
        <f>IF(RIGHT(Table1[[#This Row],[Occupational Series]],5)="SECCM","SECCM",IF(OR(RIGHT(Table1[[#This Row],[Occupational Series]],1)="A",RIGHT(Table1[[#This Row],[Occupational Series]],1)="B",RIGHT(Table1[[#This Row],[Occupational Series]],1)="C"),"0301",RIGHT(Table1[[#This Row],[Occupational Series]],4)))</f>
        <v>1412</v>
      </c>
      <c r="D2278" s="45" t="s">
        <v>1208</v>
      </c>
      <c r="E2278" s="45" t="s">
        <v>1209</v>
      </c>
      <c r="F2278" s="57">
        <f>ROWS($F$2:F2278)</f>
        <v>2277</v>
      </c>
      <c r="G2278" s="57" t="str">
        <f>IF(ISNUMBER(SEARCH('Position Build'!$N$6,Table1[[#This Row],[Series]])),Table1[[#This Row],[Helper1]],"")</f>
        <v/>
      </c>
      <c r="H2278" s="57" t="str">
        <f>IFERROR(SMALL($G$2:$G$4870,ROWS($G$2:G2278)),"")</f>
        <v/>
      </c>
    </row>
    <row r="2279" spans="1:8" ht="15.75" thickBot="1" x14ac:dyDescent="0.3">
      <c r="A2279" s="53" t="s">
        <v>362</v>
      </c>
      <c r="B2279" s="46" t="str">
        <f>Table1[[#This Row],[Series]]&amp;Table1[[#This Row],[Competency Name]]</f>
        <v>1412COMMUNICATIONS AND MEDIA</v>
      </c>
      <c r="C2279" s="46" t="str">
        <f>IF(RIGHT(Table1[[#This Row],[Occupational Series]],5)="SECCM","SECCM",IF(OR(RIGHT(Table1[[#This Row],[Occupational Series]],1)="A",RIGHT(Table1[[#This Row],[Occupational Series]],1)="B",RIGHT(Table1[[#This Row],[Occupational Series]],1)="C"),"0301",RIGHT(Table1[[#This Row],[Occupational Series]],4)))</f>
        <v>1412</v>
      </c>
      <c r="D2279" s="53" t="s">
        <v>1501</v>
      </c>
      <c r="E2279" s="53" t="s">
        <v>1502</v>
      </c>
      <c r="F2279" s="57">
        <f>ROWS($F$2:F2279)</f>
        <v>2278</v>
      </c>
      <c r="G2279" s="57" t="str">
        <f>IF(ISNUMBER(SEARCH('Position Build'!$N$6,Table1[[#This Row],[Series]])),Table1[[#This Row],[Helper1]],"")</f>
        <v/>
      </c>
      <c r="H2279" s="57" t="str">
        <f>IFERROR(SMALL($G$2:$G$4870,ROWS($G$2:G2279)),"")</f>
        <v/>
      </c>
    </row>
    <row r="2280" spans="1:8" ht="51.75" thickBot="1" x14ac:dyDescent="0.3">
      <c r="A2280" s="50" t="s">
        <v>362</v>
      </c>
      <c r="B2280" s="46" t="str">
        <f>Table1[[#This Row],[Series]]&amp;Table1[[#This Row],[Competency Name]]</f>
        <v>1412LIBRARY SCIENCE</v>
      </c>
      <c r="C2280" s="46" t="str">
        <f>IF(RIGHT(Table1[[#This Row],[Occupational Series]],5)="SECCM","SECCM",IF(OR(RIGHT(Table1[[#This Row],[Occupational Series]],1)="A",RIGHT(Table1[[#This Row],[Occupational Series]],1)="B",RIGHT(Table1[[#This Row],[Occupational Series]],1)="C"),"0301",RIGHT(Table1[[#This Row],[Occupational Series]],4)))</f>
        <v>1412</v>
      </c>
      <c r="D2280" s="50" t="s">
        <v>1659</v>
      </c>
      <c r="E2280" s="51" t="s">
        <v>1660</v>
      </c>
      <c r="F2280" s="57">
        <f>ROWS($F$2:F2280)</f>
        <v>2279</v>
      </c>
      <c r="G2280" s="57" t="str">
        <f>IF(ISNUMBER(SEARCH('Position Build'!$N$6,Table1[[#This Row],[Series]])),Table1[[#This Row],[Helper1]],"")</f>
        <v/>
      </c>
      <c r="H2280" s="57" t="str">
        <f>IFERROR(SMALL($G$2:$G$4870,ROWS($G$2:G2280)),"")</f>
        <v/>
      </c>
    </row>
    <row r="2281" spans="1:8" ht="15.75" customHeight="1" thickBot="1" x14ac:dyDescent="0.3">
      <c r="A2281" s="50" t="s">
        <v>471</v>
      </c>
      <c r="B2281" s="46" t="str">
        <f>Table1[[#This Row],[Series]]&amp;Table1[[#This Row],[Competency Name]]</f>
        <v>1420COMPUTER LITERACY</v>
      </c>
      <c r="C2281" s="46" t="str">
        <f>IF(RIGHT(Table1[[#This Row],[Occupational Series]],5)="SECCM","SECCM",IF(OR(RIGHT(Table1[[#This Row],[Occupational Series]],1)="A",RIGHT(Table1[[#This Row],[Occupational Series]],1)="B",RIGHT(Table1[[#This Row],[Occupational Series]],1)="C"),"0301",RIGHT(Table1[[#This Row],[Occupational Series]],4)))</f>
        <v>1420</v>
      </c>
      <c r="D2281" s="50" t="s">
        <v>456</v>
      </c>
      <c r="E2281" s="51" t="s">
        <v>457</v>
      </c>
      <c r="F2281" s="57">
        <f>ROWS($F$2:F2281)</f>
        <v>2280</v>
      </c>
      <c r="G2281" s="57" t="str">
        <f>IF(ISNUMBER(SEARCH('Position Build'!$N$6,Table1[[#This Row],[Series]])),Table1[[#This Row],[Helper1]],"")</f>
        <v/>
      </c>
      <c r="H2281" s="57" t="str">
        <f>IFERROR(SMALL($G$2:$G$4870,ROWS($G$2:G2281)),"")</f>
        <v/>
      </c>
    </row>
    <row r="2282" spans="1:8" ht="39" thickBot="1" x14ac:dyDescent="0.3">
      <c r="A2282" s="52" t="s">
        <v>471</v>
      </c>
      <c r="B2282" s="46" t="str">
        <f>Table1[[#This Row],[Series]]&amp;Table1[[#This Row],[Competency Name]]</f>
        <v>1420WRITTEN COMMUNICATION</v>
      </c>
      <c r="C2282" s="46" t="str">
        <f>IF(RIGHT(Table1[[#This Row],[Occupational Series]],5)="SECCM","SECCM",IF(OR(RIGHT(Table1[[#This Row],[Occupational Series]],1)="A",RIGHT(Table1[[#This Row],[Occupational Series]],1)="B",RIGHT(Table1[[#This Row],[Occupational Series]],1)="C"),"0301",RIGHT(Table1[[#This Row],[Occupational Series]],4)))</f>
        <v>1420</v>
      </c>
      <c r="D2282" s="52" t="s">
        <v>507</v>
      </c>
      <c r="E2282" s="54" t="s">
        <v>508</v>
      </c>
      <c r="F2282" s="57">
        <f>ROWS($F$2:F2282)</f>
        <v>2281</v>
      </c>
      <c r="G2282" s="57" t="str">
        <f>IF(ISNUMBER(SEARCH('Position Build'!$N$6,Table1[[#This Row],[Series]])),Table1[[#This Row],[Helper1]],"")</f>
        <v/>
      </c>
      <c r="H2282" s="57" t="str">
        <f>IFERROR(SMALL($G$2:$G$4870,ROWS($G$2:G2282)),"")</f>
        <v/>
      </c>
    </row>
    <row r="2283" spans="1:8" ht="39" thickBot="1" x14ac:dyDescent="0.3">
      <c r="A2283" s="50" t="s">
        <v>471</v>
      </c>
      <c r="B2283" s="46" t="str">
        <f>Table1[[#This Row],[Series]]&amp;Table1[[#This Row],[Competency Name]]</f>
        <v>1420ORAL COMMUNICATION</v>
      </c>
      <c r="C2283" s="46" t="str">
        <f>IF(RIGHT(Table1[[#This Row],[Occupational Series]],5)="SECCM","SECCM",IF(OR(RIGHT(Table1[[#This Row],[Occupational Series]],1)="A",RIGHT(Table1[[#This Row],[Occupational Series]],1)="B",RIGHT(Table1[[#This Row],[Occupational Series]],1)="C"),"0301",RIGHT(Table1[[#This Row],[Occupational Series]],4)))</f>
        <v>1420</v>
      </c>
      <c r="D2283" s="50" t="s">
        <v>537</v>
      </c>
      <c r="E2283" s="51" t="s">
        <v>538</v>
      </c>
      <c r="F2283" s="57">
        <f>ROWS($F$2:F2283)</f>
        <v>2282</v>
      </c>
      <c r="G2283" s="57" t="str">
        <f>IF(ISNUMBER(SEARCH('Position Build'!$N$6,Table1[[#This Row],[Series]])),Table1[[#This Row],[Helper1]],"")</f>
        <v/>
      </c>
      <c r="H2283" s="57" t="str">
        <f>IFERROR(SMALL($G$2:$G$4870,ROWS($G$2:G2283)),"")</f>
        <v/>
      </c>
    </row>
    <row r="2284" spans="1:8" ht="15.75" customHeight="1" thickBot="1" x14ac:dyDescent="0.3">
      <c r="A2284" s="50" t="s">
        <v>471</v>
      </c>
      <c r="B2284" s="46" t="str">
        <f>Table1[[#This Row],[Series]]&amp;Table1[[#This Row],[Competency Name]]</f>
        <v>1420PLANNING AND EVALUATING</v>
      </c>
      <c r="C2284" s="46" t="str">
        <f>IF(RIGHT(Table1[[#This Row],[Occupational Series]],5)="SECCM","SECCM",IF(OR(RIGHT(Table1[[#This Row],[Occupational Series]],1)="A",RIGHT(Table1[[#This Row],[Occupational Series]],1)="B",RIGHT(Table1[[#This Row],[Occupational Series]],1)="C"),"0301",RIGHT(Table1[[#This Row],[Occupational Series]],4)))</f>
        <v>1420</v>
      </c>
      <c r="D2284" s="50" t="s">
        <v>571</v>
      </c>
      <c r="E2284" s="51" t="s">
        <v>572</v>
      </c>
      <c r="F2284" s="57">
        <f>ROWS($F$2:F2284)</f>
        <v>2283</v>
      </c>
      <c r="G2284" s="57" t="str">
        <f>IF(ISNUMBER(SEARCH('Position Build'!$N$6,Table1[[#This Row],[Series]])),Table1[[#This Row],[Helper1]],"")</f>
        <v/>
      </c>
      <c r="H2284" s="57" t="str">
        <f>IFERROR(SMALL($G$2:$G$4870,ROWS($G$2:G2284)),"")</f>
        <v/>
      </c>
    </row>
    <row r="2285" spans="1:8" ht="39" thickBot="1" x14ac:dyDescent="0.3">
      <c r="A2285" s="52" t="s">
        <v>471</v>
      </c>
      <c r="B2285" s="46" t="str">
        <f>Table1[[#This Row],[Series]]&amp;Table1[[#This Row],[Competency Name]]</f>
        <v>1420DEVELOPING OTHERS</v>
      </c>
      <c r="C2285" s="46" t="str">
        <f>IF(RIGHT(Table1[[#This Row],[Occupational Series]],5)="SECCM","SECCM",IF(OR(RIGHT(Table1[[#This Row],[Occupational Series]],1)="A",RIGHT(Table1[[#This Row],[Occupational Series]],1)="B",RIGHT(Table1[[#This Row],[Occupational Series]],1)="C"),"0301",RIGHT(Table1[[#This Row],[Occupational Series]],4)))</f>
        <v>1420</v>
      </c>
      <c r="D2285" s="52" t="s">
        <v>585</v>
      </c>
      <c r="E2285" s="54" t="s">
        <v>586</v>
      </c>
      <c r="F2285" s="57">
        <f>ROWS($F$2:F2285)</f>
        <v>2284</v>
      </c>
      <c r="G2285" s="57" t="str">
        <f>IF(ISNUMBER(SEARCH('Position Build'!$N$6,Table1[[#This Row],[Series]])),Table1[[#This Row],[Helper1]],"")</f>
        <v/>
      </c>
      <c r="H2285" s="57" t="str">
        <f>IFERROR(SMALL($G$2:$G$4870,ROWS($G$2:G2285)),"")</f>
        <v/>
      </c>
    </row>
    <row r="2286" spans="1:8" ht="39" thickBot="1" x14ac:dyDescent="0.3">
      <c r="A2286" s="50" t="s">
        <v>471</v>
      </c>
      <c r="B2286" s="46" t="str">
        <f>Table1[[#This Row],[Series]]&amp;Table1[[#This Row],[Competency Name]]</f>
        <v>1420MANAGING HUMAN RESOURCES</v>
      </c>
      <c r="C2286" s="46" t="str">
        <f>IF(RIGHT(Table1[[#This Row],[Occupational Series]],5)="SECCM","SECCM",IF(OR(RIGHT(Table1[[#This Row],[Occupational Series]],1)="A",RIGHT(Table1[[#This Row],[Occupational Series]],1)="B",RIGHT(Table1[[#This Row],[Occupational Series]],1)="C"),"0301",RIGHT(Table1[[#This Row],[Occupational Series]],4)))</f>
        <v>1420</v>
      </c>
      <c r="D2286" s="50" t="s">
        <v>590</v>
      </c>
      <c r="E2286" s="51" t="s">
        <v>591</v>
      </c>
      <c r="F2286" s="57">
        <f>ROWS($F$2:F2286)</f>
        <v>2285</v>
      </c>
      <c r="G2286" s="57" t="str">
        <f>IF(ISNUMBER(SEARCH('Position Build'!$N$6,Table1[[#This Row],[Series]])),Table1[[#This Row],[Helper1]],"")</f>
        <v/>
      </c>
      <c r="H2286" s="57" t="str">
        <f>IFERROR(SMALL($G$2:$G$4870,ROWS($G$2:G2286)),"")</f>
        <v/>
      </c>
    </row>
    <row r="2287" spans="1:8" ht="15.75" customHeight="1" thickBot="1" x14ac:dyDescent="0.3">
      <c r="A2287" s="45" t="s">
        <v>471</v>
      </c>
      <c r="B2287" s="46" t="str">
        <f>Table1[[#This Row],[Series]]&amp;Table1[[#This Row],[Competency Name]]</f>
        <v>1420RULEMAKING AND REGULATION</v>
      </c>
      <c r="C2287" s="46" t="str">
        <f>IF(RIGHT(Table1[[#This Row],[Occupational Series]],5)="SECCM","SECCM",IF(OR(RIGHT(Table1[[#This Row],[Occupational Series]],1)="A",RIGHT(Table1[[#This Row],[Occupational Series]],1)="B",RIGHT(Table1[[#This Row],[Occupational Series]],1)="C"),"0301",RIGHT(Table1[[#This Row],[Occupational Series]],4)))</f>
        <v>1420</v>
      </c>
      <c r="D2287" s="45" t="s">
        <v>958</v>
      </c>
      <c r="E2287" s="45" t="s">
        <v>959</v>
      </c>
      <c r="F2287" s="57">
        <f>ROWS($F$2:F2287)</f>
        <v>2286</v>
      </c>
      <c r="G2287" s="57" t="str">
        <f>IF(ISNUMBER(SEARCH('Position Build'!$N$6,Table1[[#This Row],[Series]])),Table1[[#This Row],[Helper1]],"")</f>
        <v/>
      </c>
      <c r="H2287" s="57" t="str">
        <f>IFERROR(SMALL($G$2:$G$4870,ROWS($G$2:G2287)),"")</f>
        <v/>
      </c>
    </row>
    <row r="2288" spans="1:8" ht="15.75" thickBot="1" x14ac:dyDescent="0.3">
      <c r="A2288" s="53" t="s">
        <v>471</v>
      </c>
      <c r="B2288" s="46" t="str">
        <f>Table1[[#This Row],[Series]]&amp;Table1[[#This Row],[Competency Name]]</f>
        <v>1420RESEARCH AND ANALYSIS</v>
      </c>
      <c r="C2288" s="46" t="str">
        <f>IF(RIGHT(Table1[[#This Row],[Occupational Series]],5)="SECCM","SECCM",IF(OR(RIGHT(Table1[[#This Row],[Occupational Series]],1)="A",RIGHT(Table1[[#This Row],[Occupational Series]],1)="B",RIGHT(Table1[[#This Row],[Occupational Series]],1)="C"),"0301",RIGHT(Table1[[#This Row],[Occupational Series]],4)))</f>
        <v>1420</v>
      </c>
      <c r="D2288" s="53" t="s">
        <v>1195</v>
      </c>
      <c r="E2288" s="53" t="s">
        <v>1196</v>
      </c>
      <c r="F2288" s="57">
        <f>ROWS($F$2:F2288)</f>
        <v>2287</v>
      </c>
      <c r="G2288" s="57" t="str">
        <f>IF(ISNUMBER(SEARCH('Position Build'!$N$6,Table1[[#This Row],[Series]])),Table1[[#This Row],[Helper1]],"")</f>
        <v/>
      </c>
      <c r="H2288" s="57" t="str">
        <f>IFERROR(SMALL($G$2:$G$4870,ROWS($G$2:G2288)),"")</f>
        <v/>
      </c>
    </row>
    <row r="2289" spans="1:8" ht="39" thickBot="1" x14ac:dyDescent="0.3">
      <c r="A2289" s="50" t="s">
        <v>471</v>
      </c>
      <c r="B2289" s="46" t="str">
        <f>Table1[[#This Row],[Series]]&amp;Table1[[#This Row],[Competency Name]]</f>
        <v>1420RECORDS MANAGEMENT</v>
      </c>
      <c r="C2289" s="46" t="str">
        <f>IF(RIGHT(Table1[[#This Row],[Occupational Series]],5)="SECCM","SECCM",IF(OR(RIGHT(Table1[[#This Row],[Occupational Series]],1)="A",RIGHT(Table1[[#This Row],[Occupational Series]],1)="B",RIGHT(Table1[[#This Row],[Occupational Series]],1)="C"),"0301",RIGHT(Table1[[#This Row],[Occupational Series]],4)))</f>
        <v>1420</v>
      </c>
      <c r="D2289" s="50" t="s">
        <v>1716</v>
      </c>
      <c r="E2289" s="51" t="s">
        <v>1717</v>
      </c>
      <c r="F2289" s="57">
        <f>ROWS($F$2:F2289)</f>
        <v>2288</v>
      </c>
      <c r="G2289" s="57" t="str">
        <f>IF(ISNUMBER(SEARCH('Position Build'!$N$6,Table1[[#This Row],[Series]])),Table1[[#This Row],[Helper1]],"")</f>
        <v/>
      </c>
      <c r="H2289" s="57" t="str">
        <f>IFERROR(SMALL($G$2:$G$4870,ROWS($G$2:G2289)),"")</f>
        <v/>
      </c>
    </row>
    <row r="2290" spans="1:8" ht="15.75" customHeight="1" thickBot="1" x14ac:dyDescent="0.3">
      <c r="A2290" s="50" t="s">
        <v>471</v>
      </c>
      <c r="B2290" s="46" t="str">
        <f>Table1[[#This Row],[Series]]&amp;Table1[[#This Row],[Competency Name]]</f>
        <v>1420ARCHIVES MANAGEMENT</v>
      </c>
      <c r="C2290" s="46" t="str">
        <f>IF(RIGHT(Table1[[#This Row],[Occupational Series]],5)="SECCM","SECCM",IF(OR(RIGHT(Table1[[#This Row],[Occupational Series]],1)="A",RIGHT(Table1[[#This Row],[Occupational Series]],1)="B",RIGHT(Table1[[#This Row],[Occupational Series]],1)="C"),"0301",RIGHT(Table1[[#This Row],[Occupational Series]],4)))</f>
        <v>1420</v>
      </c>
      <c r="D2290" s="50" t="s">
        <v>1817</v>
      </c>
      <c r="E2290" s="51" t="s">
        <v>1818</v>
      </c>
      <c r="F2290" s="57">
        <f>ROWS($F$2:F2290)</f>
        <v>2289</v>
      </c>
      <c r="G2290" s="57" t="str">
        <f>IF(ISNUMBER(SEARCH('Position Build'!$N$6,Table1[[#This Row],[Series]])),Table1[[#This Row],[Helper1]],"")</f>
        <v/>
      </c>
      <c r="H2290" s="57" t="str">
        <f>IFERROR(SMALL($G$2:$G$4870,ROWS($G$2:G2290)),"")</f>
        <v/>
      </c>
    </row>
    <row r="2291" spans="1:8" ht="15.75" thickBot="1" x14ac:dyDescent="0.3">
      <c r="A2291" s="53" t="s">
        <v>434</v>
      </c>
      <c r="B2291" s="46" t="str">
        <f>Table1[[#This Row],[Series]]&amp;Table1[[#This Row],[Competency Name]]</f>
        <v>1421CUSTOMER SERVICE</v>
      </c>
      <c r="C2291" s="46" t="str">
        <f>IF(RIGHT(Table1[[#This Row],[Occupational Series]],5)="SECCM","SECCM",IF(OR(RIGHT(Table1[[#This Row],[Occupational Series]],1)="A",RIGHT(Table1[[#This Row],[Occupational Series]],1)="B",RIGHT(Table1[[#This Row],[Occupational Series]],1)="C"),"0301",RIGHT(Table1[[#This Row],[Occupational Series]],4)))</f>
        <v>1421</v>
      </c>
      <c r="D2291" s="53" t="s">
        <v>418</v>
      </c>
      <c r="E2291" s="53" t="s">
        <v>419</v>
      </c>
      <c r="F2291" s="57">
        <f>ROWS($F$2:F2291)</f>
        <v>2290</v>
      </c>
      <c r="G2291" s="57" t="str">
        <f>IF(ISNUMBER(SEARCH('Position Build'!$N$6,Table1[[#This Row],[Series]])),Table1[[#This Row],[Helper1]],"")</f>
        <v/>
      </c>
      <c r="H2291" s="57" t="str">
        <f>IFERROR(SMALL($G$2:$G$4870,ROWS($G$2:G2291)),"")</f>
        <v/>
      </c>
    </row>
    <row r="2292" spans="1:8" ht="26.25" thickBot="1" x14ac:dyDescent="0.3">
      <c r="A2292" s="50" t="s">
        <v>434</v>
      </c>
      <c r="B2292" s="46" t="str">
        <f>Table1[[#This Row],[Series]]&amp;Table1[[#This Row],[Competency Name]]</f>
        <v>1421COMPUTER LITERACY</v>
      </c>
      <c r="C2292" s="46" t="str">
        <f>IF(RIGHT(Table1[[#This Row],[Occupational Series]],5)="SECCM","SECCM",IF(OR(RIGHT(Table1[[#This Row],[Occupational Series]],1)="A",RIGHT(Table1[[#This Row],[Occupational Series]],1)="B",RIGHT(Table1[[#This Row],[Occupational Series]],1)="C"),"0301",RIGHT(Table1[[#This Row],[Occupational Series]],4)))</f>
        <v>1421</v>
      </c>
      <c r="D2292" s="50" t="s">
        <v>456</v>
      </c>
      <c r="E2292" s="51" t="s">
        <v>457</v>
      </c>
      <c r="F2292" s="57">
        <f>ROWS($F$2:F2292)</f>
        <v>2291</v>
      </c>
      <c r="G2292" s="57" t="str">
        <f>IF(ISNUMBER(SEARCH('Position Build'!$N$6,Table1[[#This Row],[Series]])),Table1[[#This Row],[Helper1]],"")</f>
        <v/>
      </c>
      <c r="H2292" s="57" t="str">
        <f>IFERROR(SMALL($G$2:$G$4870,ROWS($G$2:G2292)),"")</f>
        <v/>
      </c>
    </row>
    <row r="2293" spans="1:8" ht="15.75" customHeight="1" thickBot="1" x14ac:dyDescent="0.3">
      <c r="A2293" s="45" t="s">
        <v>434</v>
      </c>
      <c r="B2293" s="46" t="str">
        <f>Table1[[#This Row],[Series]]&amp;Table1[[#This Row],[Competency Name]]</f>
        <v>1421RESEARCH AND ANALYSIS</v>
      </c>
      <c r="C2293" s="46" t="str">
        <f>IF(RIGHT(Table1[[#This Row],[Occupational Series]],5)="SECCM","SECCM",IF(OR(RIGHT(Table1[[#This Row],[Occupational Series]],1)="A",RIGHT(Table1[[#This Row],[Occupational Series]],1)="B",RIGHT(Table1[[#This Row],[Occupational Series]],1)="C"),"0301",RIGHT(Table1[[#This Row],[Occupational Series]],4)))</f>
        <v>1421</v>
      </c>
      <c r="D2293" s="45" t="s">
        <v>1195</v>
      </c>
      <c r="E2293" s="45" t="s">
        <v>1196</v>
      </c>
      <c r="F2293" s="57">
        <f>ROWS($F$2:F2293)</f>
        <v>2292</v>
      </c>
      <c r="G2293" s="57" t="str">
        <f>IF(ISNUMBER(SEARCH('Position Build'!$N$6,Table1[[#This Row],[Series]])),Table1[[#This Row],[Helper1]],"")</f>
        <v/>
      </c>
      <c r="H2293" s="57" t="str">
        <f>IFERROR(SMALL($G$2:$G$4870,ROWS($G$2:G2293)),"")</f>
        <v/>
      </c>
    </row>
    <row r="2294" spans="1:8" ht="39" thickBot="1" x14ac:dyDescent="0.3">
      <c r="A2294" s="52" t="s">
        <v>434</v>
      </c>
      <c r="B2294" s="46" t="str">
        <f>Table1[[#This Row],[Series]]&amp;Table1[[#This Row],[Competency Name]]</f>
        <v>1421RECORDS MANAGEMENT</v>
      </c>
      <c r="C2294" s="46" t="str">
        <f>IF(RIGHT(Table1[[#This Row],[Occupational Series]],5)="SECCM","SECCM",IF(OR(RIGHT(Table1[[#This Row],[Occupational Series]],1)="A",RIGHT(Table1[[#This Row],[Occupational Series]],1)="B",RIGHT(Table1[[#This Row],[Occupational Series]],1)="C"),"0301",RIGHT(Table1[[#This Row],[Occupational Series]],4)))</f>
        <v>1421</v>
      </c>
      <c r="D2294" s="52" t="s">
        <v>1716</v>
      </c>
      <c r="E2294" s="54" t="s">
        <v>1717</v>
      </c>
      <c r="F2294" s="57">
        <f>ROWS($F$2:F2294)</f>
        <v>2293</v>
      </c>
      <c r="G2294" s="57" t="str">
        <f>IF(ISNUMBER(SEARCH('Position Build'!$N$6,Table1[[#This Row],[Series]])),Table1[[#This Row],[Helper1]],"")</f>
        <v/>
      </c>
      <c r="H2294" s="57" t="str">
        <f>IFERROR(SMALL($G$2:$G$4870,ROWS($G$2:G2294)),"")</f>
        <v/>
      </c>
    </row>
    <row r="2295" spans="1:8" ht="26.25" thickBot="1" x14ac:dyDescent="0.3">
      <c r="A2295" s="50" t="s">
        <v>434</v>
      </c>
      <c r="B2295" s="46" t="str">
        <f>Table1[[#This Row],[Series]]&amp;Table1[[#This Row],[Competency Name]]</f>
        <v>1421ARCHIVAL METHODS, PROCEDURES, AND TECHNIQUES</v>
      </c>
      <c r="C2295" s="46" t="str">
        <f>IF(RIGHT(Table1[[#This Row],[Occupational Series]],5)="SECCM","SECCM",IF(OR(RIGHT(Table1[[#This Row],[Occupational Series]],1)="A",RIGHT(Table1[[#This Row],[Occupational Series]],1)="B",RIGHT(Table1[[#This Row],[Occupational Series]],1)="C"),"0301",RIGHT(Table1[[#This Row],[Occupational Series]],4)))</f>
        <v>1421</v>
      </c>
      <c r="D2295" s="50" t="s">
        <v>1888</v>
      </c>
      <c r="E2295" s="51" t="s">
        <v>1889</v>
      </c>
      <c r="F2295" s="57">
        <f>ROWS($F$2:F2295)</f>
        <v>2294</v>
      </c>
      <c r="G2295" s="57" t="str">
        <f>IF(ISNUMBER(SEARCH('Position Build'!$N$6,Table1[[#This Row],[Series]])),Table1[[#This Row],[Helper1]],"")</f>
        <v/>
      </c>
      <c r="H2295" s="57" t="str">
        <f>IFERROR(SMALL($G$2:$G$4870,ROWS($G$2:G2295)),"")</f>
        <v/>
      </c>
    </row>
    <row r="2296" spans="1:8" ht="15.75" customHeight="1" thickBot="1" x14ac:dyDescent="0.3">
      <c r="A2296" s="45" t="s">
        <v>386</v>
      </c>
      <c r="B2296" s="46" t="str">
        <f>Table1[[#This Row],[Series]]&amp;Table1[[#This Row],[Competency Name]]</f>
        <v>1501PROJECT MANAGEMENT</v>
      </c>
      <c r="C2296" s="46" t="str">
        <f>IF(RIGHT(Table1[[#This Row],[Occupational Series]],5)="SECCM","SECCM",IF(OR(RIGHT(Table1[[#This Row],[Occupational Series]],1)="A",RIGHT(Table1[[#This Row],[Occupational Series]],1)="B",RIGHT(Table1[[#This Row],[Occupational Series]],1)="C"),"0301",RIGHT(Table1[[#This Row],[Occupational Series]],4)))</f>
        <v>1501</v>
      </c>
      <c r="D2296" s="45" t="s">
        <v>381</v>
      </c>
      <c r="E2296" s="45" t="s">
        <v>382</v>
      </c>
      <c r="F2296" s="57">
        <f>ROWS($F$2:F2296)</f>
        <v>2295</v>
      </c>
      <c r="G2296" s="57" t="str">
        <f>IF(ISNUMBER(SEARCH('Position Build'!$N$6,Table1[[#This Row],[Series]])),Table1[[#This Row],[Helper1]],"")</f>
        <v/>
      </c>
      <c r="H2296" s="57" t="str">
        <f>IFERROR(SMALL($G$2:$G$4870,ROWS($G$2:G2296)),"")</f>
        <v/>
      </c>
    </row>
    <row r="2297" spans="1:8" ht="39" thickBot="1" x14ac:dyDescent="0.3">
      <c r="A2297" s="52" t="s">
        <v>386</v>
      </c>
      <c r="B2297" s="46" t="str">
        <f>Table1[[#This Row],[Series]]&amp;Table1[[#This Row],[Competency Name]]</f>
        <v>1501ORAL COMMUNICATION</v>
      </c>
      <c r="C2297" s="46" t="str">
        <f>IF(RIGHT(Table1[[#This Row],[Occupational Series]],5)="SECCM","SECCM",IF(OR(RIGHT(Table1[[#This Row],[Occupational Series]],1)="A",RIGHT(Table1[[#This Row],[Occupational Series]],1)="B",RIGHT(Table1[[#This Row],[Occupational Series]],1)="C"),"0301",RIGHT(Table1[[#This Row],[Occupational Series]],4)))</f>
        <v>1501</v>
      </c>
      <c r="D2297" s="52" t="s">
        <v>537</v>
      </c>
      <c r="E2297" s="54" t="s">
        <v>538</v>
      </c>
      <c r="F2297" s="57">
        <f>ROWS($F$2:F2297)</f>
        <v>2296</v>
      </c>
      <c r="G2297" s="57" t="str">
        <f>IF(ISNUMBER(SEARCH('Position Build'!$N$6,Table1[[#This Row],[Series]])),Table1[[#This Row],[Helper1]],"")</f>
        <v/>
      </c>
      <c r="H2297" s="57" t="str">
        <f>IFERROR(SMALL($G$2:$G$4870,ROWS($G$2:G2297)),"")</f>
        <v/>
      </c>
    </row>
    <row r="2298" spans="1:8" ht="39" thickBot="1" x14ac:dyDescent="0.3">
      <c r="A2298" s="50" t="s">
        <v>386</v>
      </c>
      <c r="B2298" s="46" t="str">
        <f>Table1[[#This Row],[Series]]&amp;Table1[[#This Row],[Competency Name]]</f>
        <v>1501PLANNING AND EVALUATING</v>
      </c>
      <c r="C2298" s="46" t="str">
        <f>IF(RIGHT(Table1[[#This Row],[Occupational Series]],5)="SECCM","SECCM",IF(OR(RIGHT(Table1[[#This Row],[Occupational Series]],1)="A",RIGHT(Table1[[#This Row],[Occupational Series]],1)="B",RIGHT(Table1[[#This Row],[Occupational Series]],1)="C"),"0301",RIGHT(Table1[[#This Row],[Occupational Series]],4)))</f>
        <v>1501</v>
      </c>
      <c r="D2298" s="50" t="s">
        <v>571</v>
      </c>
      <c r="E2298" s="51" t="s">
        <v>572</v>
      </c>
      <c r="F2298" s="57">
        <f>ROWS($F$2:F2298)</f>
        <v>2297</v>
      </c>
      <c r="G2298" s="57" t="str">
        <f>IF(ISNUMBER(SEARCH('Position Build'!$N$6,Table1[[#This Row],[Series]])),Table1[[#This Row],[Helper1]],"")</f>
        <v/>
      </c>
      <c r="H2298" s="57" t="str">
        <f>IFERROR(SMALL($G$2:$G$4870,ROWS($G$2:G2298)),"")</f>
        <v/>
      </c>
    </row>
    <row r="2299" spans="1:8" ht="15.75" customHeight="1" thickBot="1" x14ac:dyDescent="0.3">
      <c r="A2299" s="50" t="s">
        <v>386</v>
      </c>
      <c r="B2299" s="46" t="str">
        <f>Table1[[#This Row],[Series]]&amp;Table1[[#This Row],[Competency Name]]</f>
        <v>1501ACCOUNTABILITY</v>
      </c>
      <c r="C2299" s="46" t="str">
        <f>IF(RIGHT(Table1[[#This Row],[Occupational Series]],5)="SECCM","SECCM",IF(OR(RIGHT(Table1[[#This Row],[Occupational Series]],1)="A",RIGHT(Table1[[#This Row],[Occupational Series]],1)="B",RIGHT(Table1[[#This Row],[Occupational Series]],1)="C"),"0301",RIGHT(Table1[[#This Row],[Occupational Series]],4)))</f>
        <v>1501</v>
      </c>
      <c r="D2299" s="50" t="s">
        <v>579</v>
      </c>
      <c r="E2299" s="51" t="s">
        <v>580</v>
      </c>
      <c r="F2299" s="57">
        <f>ROWS($F$2:F2299)</f>
        <v>2298</v>
      </c>
      <c r="G2299" s="57" t="str">
        <f>IF(ISNUMBER(SEARCH('Position Build'!$N$6,Table1[[#This Row],[Series]])),Table1[[#This Row],[Helper1]],"")</f>
        <v/>
      </c>
      <c r="H2299" s="57" t="str">
        <f>IFERROR(SMALL($G$2:$G$4870,ROWS($G$2:G2299)),"")</f>
        <v/>
      </c>
    </row>
    <row r="2300" spans="1:8" ht="39" thickBot="1" x14ac:dyDescent="0.3">
      <c r="A2300" s="52" t="s">
        <v>386</v>
      </c>
      <c r="B2300" s="46" t="str">
        <f>Table1[[#This Row],[Series]]&amp;Table1[[#This Row],[Competency Name]]</f>
        <v>1501MANAGING HUMAN RESOURCES</v>
      </c>
      <c r="C2300" s="46" t="str">
        <f>IF(RIGHT(Table1[[#This Row],[Occupational Series]],5)="SECCM","SECCM",IF(OR(RIGHT(Table1[[#This Row],[Occupational Series]],1)="A",RIGHT(Table1[[#This Row],[Occupational Series]],1)="B",RIGHT(Table1[[#This Row],[Occupational Series]],1)="C"),"0301",RIGHT(Table1[[#This Row],[Occupational Series]],4)))</f>
        <v>1501</v>
      </c>
      <c r="D2300" s="52" t="s">
        <v>590</v>
      </c>
      <c r="E2300" s="54" t="s">
        <v>591</v>
      </c>
      <c r="F2300" s="57">
        <f>ROWS($F$2:F2300)</f>
        <v>2299</v>
      </c>
      <c r="G2300" s="57" t="str">
        <f>IF(ISNUMBER(SEARCH('Position Build'!$N$6,Table1[[#This Row],[Series]])),Table1[[#This Row],[Helper1]],"")</f>
        <v/>
      </c>
      <c r="H2300" s="57" t="str">
        <f>IFERROR(SMALL($G$2:$G$4870,ROWS($G$2:G2300)),"")</f>
        <v/>
      </c>
    </row>
    <row r="2301" spans="1:8" ht="15.75" thickBot="1" x14ac:dyDescent="0.3">
      <c r="A2301" s="45" t="s">
        <v>402</v>
      </c>
      <c r="B2301" s="46" t="str">
        <f>Table1[[#This Row],[Series]]&amp;Table1[[#This Row],[Competency Name]]</f>
        <v>1515PROJECT MANAGEMENT</v>
      </c>
      <c r="C2301" s="46" t="str">
        <f>IF(RIGHT(Table1[[#This Row],[Occupational Series]],5)="SECCM","SECCM",IF(OR(RIGHT(Table1[[#This Row],[Occupational Series]],1)="A",RIGHT(Table1[[#This Row],[Occupational Series]],1)="B",RIGHT(Table1[[#This Row],[Occupational Series]],1)="C"),"0301",RIGHT(Table1[[#This Row],[Occupational Series]],4)))</f>
        <v>1515</v>
      </c>
      <c r="D2301" s="45" t="s">
        <v>381</v>
      </c>
      <c r="E2301" s="45" t="s">
        <v>382</v>
      </c>
      <c r="F2301" s="57">
        <f>ROWS($F$2:F2301)</f>
        <v>2300</v>
      </c>
      <c r="G2301" s="57" t="str">
        <f>IF(ISNUMBER(SEARCH('Position Build'!$N$6,Table1[[#This Row],[Series]])),Table1[[#This Row],[Helper1]],"")</f>
        <v/>
      </c>
      <c r="H2301" s="57" t="str">
        <f>IFERROR(SMALL($G$2:$G$4870,ROWS($G$2:G2301)),"")</f>
        <v/>
      </c>
    </row>
    <row r="2302" spans="1:8" ht="15.75" customHeight="1" thickBot="1" x14ac:dyDescent="0.3">
      <c r="A2302" s="50" t="s">
        <v>402</v>
      </c>
      <c r="B2302" s="46" t="str">
        <f>Table1[[#This Row],[Series]]&amp;Table1[[#This Row],[Competency Name]]</f>
        <v>1515COMPUTER LITERACY</v>
      </c>
      <c r="C2302" s="46" t="str">
        <f>IF(RIGHT(Table1[[#This Row],[Occupational Series]],5)="SECCM","SECCM",IF(OR(RIGHT(Table1[[#This Row],[Occupational Series]],1)="A",RIGHT(Table1[[#This Row],[Occupational Series]],1)="B",RIGHT(Table1[[#This Row],[Occupational Series]],1)="C"),"0301",RIGHT(Table1[[#This Row],[Occupational Series]],4)))</f>
        <v>1515</v>
      </c>
      <c r="D2302" s="50" t="s">
        <v>456</v>
      </c>
      <c r="E2302" s="51" t="s">
        <v>457</v>
      </c>
      <c r="F2302" s="57">
        <f>ROWS($F$2:F2302)</f>
        <v>2301</v>
      </c>
      <c r="G2302" s="57" t="str">
        <f>IF(ISNUMBER(SEARCH('Position Build'!$N$6,Table1[[#This Row],[Series]])),Table1[[#This Row],[Helper1]],"")</f>
        <v/>
      </c>
      <c r="H2302" s="57" t="str">
        <f>IFERROR(SMALL($G$2:$G$4870,ROWS($G$2:G2302)),"")</f>
        <v/>
      </c>
    </row>
    <row r="2303" spans="1:8" ht="15.75" thickBot="1" x14ac:dyDescent="0.3">
      <c r="A2303" s="53" t="s">
        <v>402</v>
      </c>
      <c r="B2303" s="46" t="str">
        <f>Table1[[#This Row],[Series]]&amp;Table1[[#This Row],[Competency Name]]</f>
        <v>1515PARTNERING</v>
      </c>
      <c r="C2303" s="46" t="str">
        <f>IF(RIGHT(Table1[[#This Row],[Occupational Series]],5)="SECCM","SECCM",IF(OR(RIGHT(Table1[[#This Row],[Occupational Series]],1)="A",RIGHT(Table1[[#This Row],[Occupational Series]],1)="B",RIGHT(Table1[[#This Row],[Occupational Series]],1)="C"),"0301",RIGHT(Table1[[#This Row],[Occupational Series]],4)))</f>
        <v>1515</v>
      </c>
      <c r="D2303" s="53" t="s">
        <v>491</v>
      </c>
      <c r="E2303" s="53" t="s">
        <v>492</v>
      </c>
      <c r="F2303" s="57">
        <f>ROWS($F$2:F2303)</f>
        <v>2302</v>
      </c>
      <c r="G2303" s="57" t="str">
        <f>IF(ISNUMBER(SEARCH('Position Build'!$N$6,Table1[[#This Row],[Series]])),Table1[[#This Row],[Helper1]],"")</f>
        <v/>
      </c>
      <c r="H2303" s="57" t="str">
        <f>IFERROR(SMALL($G$2:$G$4870,ROWS($G$2:G2303)),"")</f>
        <v/>
      </c>
    </row>
    <row r="2304" spans="1:8" ht="39" thickBot="1" x14ac:dyDescent="0.3">
      <c r="A2304" s="50" t="s">
        <v>402</v>
      </c>
      <c r="B2304" s="46" t="str">
        <f>Table1[[#This Row],[Series]]&amp;Table1[[#This Row],[Competency Name]]</f>
        <v>1515WRITTEN COMMUNICATION</v>
      </c>
      <c r="C2304" s="46" t="str">
        <f>IF(RIGHT(Table1[[#This Row],[Occupational Series]],5)="SECCM","SECCM",IF(OR(RIGHT(Table1[[#This Row],[Occupational Series]],1)="A",RIGHT(Table1[[#This Row],[Occupational Series]],1)="B",RIGHT(Table1[[#This Row],[Occupational Series]],1)="C"),"0301",RIGHT(Table1[[#This Row],[Occupational Series]],4)))</f>
        <v>1515</v>
      </c>
      <c r="D2304" s="50" t="s">
        <v>507</v>
      </c>
      <c r="E2304" s="51" t="s">
        <v>508</v>
      </c>
      <c r="F2304" s="57">
        <f>ROWS($F$2:F2304)</f>
        <v>2303</v>
      </c>
      <c r="G2304" s="57" t="str">
        <f>IF(ISNUMBER(SEARCH('Position Build'!$N$6,Table1[[#This Row],[Series]])),Table1[[#This Row],[Helper1]],"")</f>
        <v/>
      </c>
      <c r="H2304" s="57" t="str">
        <f>IFERROR(SMALL($G$2:$G$4870,ROWS($G$2:G2304)),"")</f>
        <v/>
      </c>
    </row>
    <row r="2305" spans="1:8" ht="15.75" customHeight="1" thickBot="1" x14ac:dyDescent="0.3">
      <c r="A2305" s="50" t="s">
        <v>402</v>
      </c>
      <c r="B2305" s="46" t="str">
        <f>Table1[[#This Row],[Series]]&amp;Table1[[#This Row],[Competency Name]]</f>
        <v>1515ORAL COMMUNICATION</v>
      </c>
      <c r="C2305" s="46" t="str">
        <f>IF(RIGHT(Table1[[#This Row],[Occupational Series]],5)="SECCM","SECCM",IF(OR(RIGHT(Table1[[#This Row],[Occupational Series]],1)="A",RIGHT(Table1[[#This Row],[Occupational Series]],1)="B",RIGHT(Table1[[#This Row],[Occupational Series]],1)="C"),"0301",RIGHT(Table1[[#This Row],[Occupational Series]],4)))</f>
        <v>1515</v>
      </c>
      <c r="D2305" s="50" t="s">
        <v>537</v>
      </c>
      <c r="E2305" s="51" t="s">
        <v>538</v>
      </c>
      <c r="F2305" s="57">
        <f>ROWS($F$2:F2305)</f>
        <v>2304</v>
      </c>
      <c r="G2305" s="57" t="str">
        <f>IF(ISNUMBER(SEARCH('Position Build'!$N$6,Table1[[#This Row],[Series]])),Table1[[#This Row],[Helper1]],"")</f>
        <v/>
      </c>
      <c r="H2305" s="57" t="str">
        <f>IFERROR(SMALL($G$2:$G$4870,ROWS($G$2:G2305)),"")</f>
        <v/>
      </c>
    </row>
    <row r="2306" spans="1:8" ht="64.5" thickBot="1" x14ac:dyDescent="0.3">
      <c r="A2306" s="52" t="s">
        <v>402</v>
      </c>
      <c r="B2306" s="46" t="str">
        <f>Table1[[#This Row],[Series]]&amp;Table1[[#This Row],[Competency Name]]</f>
        <v>1515ACCOUNTABILITY</v>
      </c>
      <c r="C2306" s="46" t="str">
        <f>IF(RIGHT(Table1[[#This Row],[Occupational Series]],5)="SECCM","SECCM",IF(OR(RIGHT(Table1[[#This Row],[Occupational Series]],1)="A",RIGHT(Table1[[#This Row],[Occupational Series]],1)="B",RIGHT(Table1[[#This Row],[Occupational Series]],1)="C"),"0301",RIGHT(Table1[[#This Row],[Occupational Series]],4)))</f>
        <v>1515</v>
      </c>
      <c r="D2306" s="52" t="s">
        <v>579</v>
      </c>
      <c r="E2306" s="54" t="s">
        <v>580</v>
      </c>
      <c r="F2306" s="57">
        <f>ROWS($F$2:F2306)</f>
        <v>2305</v>
      </c>
      <c r="G2306" s="57" t="str">
        <f>IF(ISNUMBER(SEARCH('Position Build'!$N$6,Table1[[#This Row],[Series]])),Table1[[#This Row],[Helper1]],"")</f>
        <v/>
      </c>
      <c r="H2306" s="57" t="str">
        <f>IFERROR(SMALL($G$2:$G$4870,ROWS($G$2:G2306)),"")</f>
        <v/>
      </c>
    </row>
    <row r="2307" spans="1:8" ht="39" thickBot="1" x14ac:dyDescent="0.3">
      <c r="A2307" s="50" t="s">
        <v>402</v>
      </c>
      <c r="B2307" s="46" t="str">
        <f>Table1[[#This Row],[Series]]&amp;Table1[[#This Row],[Competency Name]]</f>
        <v>1515DEVELOPING OTHERS</v>
      </c>
      <c r="C2307" s="46" t="str">
        <f>IF(RIGHT(Table1[[#This Row],[Occupational Series]],5)="SECCM","SECCM",IF(OR(RIGHT(Table1[[#This Row],[Occupational Series]],1)="A",RIGHT(Table1[[#This Row],[Occupational Series]],1)="B",RIGHT(Table1[[#This Row],[Occupational Series]],1)="C"),"0301",RIGHT(Table1[[#This Row],[Occupational Series]],4)))</f>
        <v>1515</v>
      </c>
      <c r="D2307" s="50" t="s">
        <v>585</v>
      </c>
      <c r="E2307" s="51" t="s">
        <v>586</v>
      </c>
      <c r="F2307" s="57">
        <f>ROWS($F$2:F2307)</f>
        <v>2306</v>
      </c>
      <c r="G2307" s="57" t="str">
        <f>IF(ISNUMBER(SEARCH('Position Build'!$N$6,Table1[[#This Row],[Series]])),Table1[[#This Row],[Helper1]],"")</f>
        <v/>
      </c>
      <c r="H2307" s="57" t="str">
        <f>IFERROR(SMALL($G$2:$G$4870,ROWS($G$2:G2307)),"")</f>
        <v/>
      </c>
    </row>
    <row r="2308" spans="1:8" ht="15.75" customHeight="1" thickBot="1" x14ac:dyDescent="0.3">
      <c r="A2308" s="50" t="s">
        <v>402</v>
      </c>
      <c r="B2308" s="46" t="str">
        <f>Table1[[#This Row],[Series]]&amp;Table1[[#This Row],[Competency Name]]</f>
        <v>1515PROBLEM SOLVING</v>
      </c>
      <c r="C2308" s="46" t="str">
        <f>IF(RIGHT(Table1[[#This Row],[Occupational Series]],5)="SECCM","SECCM",IF(OR(RIGHT(Table1[[#This Row],[Occupational Series]],1)="A",RIGHT(Table1[[#This Row],[Occupational Series]],1)="B",RIGHT(Table1[[#This Row],[Occupational Series]],1)="C"),"0301",RIGHT(Table1[[#This Row],[Occupational Series]],4)))</f>
        <v>1515</v>
      </c>
      <c r="D2308" s="50" t="s">
        <v>596</v>
      </c>
      <c r="E2308" s="51" t="s">
        <v>597</v>
      </c>
      <c r="F2308" s="57">
        <f>ROWS($F$2:F2308)</f>
        <v>2307</v>
      </c>
      <c r="G2308" s="57" t="str">
        <f>IF(ISNUMBER(SEARCH('Position Build'!$N$6,Table1[[#This Row],[Series]])),Table1[[#This Row],[Helper1]],"")</f>
        <v/>
      </c>
      <c r="H2308" s="57" t="str">
        <f>IFERROR(SMALL($G$2:$G$4870,ROWS($G$2:G2308)),"")</f>
        <v/>
      </c>
    </row>
    <row r="2309" spans="1:8" ht="15.75" thickBot="1" x14ac:dyDescent="0.3">
      <c r="A2309" s="53" t="s">
        <v>402</v>
      </c>
      <c r="B2309" s="46" t="str">
        <f>Table1[[#This Row],[Series]]&amp;Table1[[#This Row],[Competency Name]]</f>
        <v>1515STATISTICAL ANALYSIS</v>
      </c>
      <c r="C2309" s="46" t="str">
        <f>IF(RIGHT(Table1[[#This Row],[Occupational Series]],5)="SECCM","SECCM",IF(OR(RIGHT(Table1[[#This Row],[Occupational Series]],1)="A",RIGHT(Table1[[#This Row],[Occupational Series]],1)="B",RIGHT(Table1[[#This Row],[Occupational Series]],1)="C"),"0301",RIGHT(Table1[[#This Row],[Occupational Series]],4)))</f>
        <v>1515</v>
      </c>
      <c r="D2309" s="53" t="s">
        <v>606</v>
      </c>
      <c r="E2309" s="53" t="s">
        <v>607</v>
      </c>
      <c r="F2309" s="57">
        <f>ROWS($F$2:F2309)</f>
        <v>2308</v>
      </c>
      <c r="G2309" s="57" t="str">
        <f>IF(ISNUMBER(SEARCH('Position Build'!$N$6,Table1[[#This Row],[Series]])),Table1[[#This Row],[Helper1]],"")</f>
        <v/>
      </c>
      <c r="H2309" s="57" t="str">
        <f>IFERROR(SMALL($G$2:$G$4870,ROWS($G$2:G2309)),"")</f>
        <v/>
      </c>
    </row>
    <row r="2310" spans="1:8" ht="39" thickBot="1" x14ac:dyDescent="0.3">
      <c r="A2310" s="50" t="s">
        <v>402</v>
      </c>
      <c r="B2310" s="46" t="str">
        <f>Table1[[#This Row],[Series]]&amp;Table1[[#This Row],[Competency Name]]</f>
        <v>1515MODELING AND SIMULATION</v>
      </c>
      <c r="C2310" s="46" t="str">
        <f>IF(RIGHT(Table1[[#This Row],[Occupational Series]],5)="SECCM","SECCM",IF(OR(RIGHT(Table1[[#This Row],[Occupational Series]],1)="A",RIGHT(Table1[[#This Row],[Occupational Series]],1)="B",RIGHT(Table1[[#This Row],[Occupational Series]],1)="C"),"0301",RIGHT(Table1[[#This Row],[Occupational Series]],4)))</f>
        <v>1515</v>
      </c>
      <c r="D2310" s="50" t="s">
        <v>783</v>
      </c>
      <c r="E2310" s="51" t="s">
        <v>784</v>
      </c>
      <c r="F2310" s="57">
        <f>ROWS($F$2:F2310)</f>
        <v>2309</v>
      </c>
      <c r="G2310" s="57" t="str">
        <f>IF(ISNUMBER(SEARCH('Position Build'!$N$6,Table1[[#This Row],[Series]])),Table1[[#This Row],[Helper1]],"")</f>
        <v/>
      </c>
      <c r="H2310" s="57" t="str">
        <f>IFERROR(SMALL($G$2:$G$4870,ROWS($G$2:G2310)),"")</f>
        <v/>
      </c>
    </row>
    <row r="2311" spans="1:8" ht="15.75" customHeight="1" thickBot="1" x14ac:dyDescent="0.3">
      <c r="A2311" s="45" t="s">
        <v>402</v>
      </c>
      <c r="B2311" s="46" t="str">
        <f>Table1[[#This Row],[Series]]&amp;Table1[[#This Row],[Competency Name]]</f>
        <v>1515SYSTEMS ANALYSIS</v>
      </c>
      <c r="C2311" s="46" t="str">
        <f>IF(RIGHT(Table1[[#This Row],[Occupational Series]],5)="SECCM","SECCM",IF(OR(RIGHT(Table1[[#This Row],[Occupational Series]],1)="A",RIGHT(Table1[[#This Row],[Occupational Series]],1)="B",RIGHT(Table1[[#This Row],[Occupational Series]],1)="C"),"0301",RIGHT(Table1[[#This Row],[Occupational Series]],4)))</f>
        <v>1515</v>
      </c>
      <c r="D2311" s="45" t="s">
        <v>844</v>
      </c>
      <c r="E2311" s="45" t="s">
        <v>845</v>
      </c>
      <c r="F2311" s="57">
        <f>ROWS($F$2:F2311)</f>
        <v>2310</v>
      </c>
      <c r="G2311" s="57" t="str">
        <f>IF(ISNUMBER(SEARCH('Position Build'!$N$6,Table1[[#This Row],[Series]])),Table1[[#This Row],[Helper1]],"")</f>
        <v/>
      </c>
      <c r="H2311" s="57" t="str">
        <f>IFERROR(SMALL($G$2:$G$4870,ROWS($G$2:G2311)),"")</f>
        <v/>
      </c>
    </row>
    <row r="2312" spans="1:8" ht="26.25" thickBot="1" x14ac:dyDescent="0.3">
      <c r="A2312" s="52" t="s">
        <v>402</v>
      </c>
      <c r="B2312" s="46" t="str">
        <f>Table1[[#This Row],[Series]]&amp;Table1[[#This Row],[Competency Name]]</f>
        <v>1515SYSTEMS TESTING AND EVALUATION</v>
      </c>
      <c r="C2312" s="46" t="str">
        <f>IF(RIGHT(Table1[[#This Row],[Occupational Series]],5)="SECCM","SECCM",IF(OR(RIGHT(Table1[[#This Row],[Occupational Series]],1)="A",RIGHT(Table1[[#This Row],[Occupational Series]],1)="B",RIGHT(Table1[[#This Row],[Occupational Series]],1)="C"),"0301",RIGHT(Table1[[#This Row],[Occupational Series]],4)))</f>
        <v>1515</v>
      </c>
      <c r="D2312" s="52" t="s">
        <v>850</v>
      </c>
      <c r="E2312" s="54" t="s">
        <v>851</v>
      </c>
      <c r="F2312" s="57">
        <f>ROWS($F$2:F2312)</f>
        <v>2311</v>
      </c>
      <c r="G2312" s="57" t="str">
        <f>IF(ISNUMBER(SEARCH('Position Build'!$N$6,Table1[[#This Row],[Series]])),Table1[[#This Row],[Helper1]],"")</f>
        <v/>
      </c>
      <c r="H2312" s="57" t="str">
        <f>IFERROR(SMALL($G$2:$G$4870,ROWS($G$2:G2312)),"")</f>
        <v/>
      </c>
    </row>
    <row r="2313" spans="1:8" ht="15.75" thickBot="1" x14ac:dyDescent="0.3">
      <c r="A2313" s="45" t="s">
        <v>402</v>
      </c>
      <c r="B2313" s="46" t="str">
        <f>Table1[[#This Row],[Series]]&amp;Table1[[#This Row],[Competency Name]]</f>
        <v>1515RESEARCH AND ANALYSIS</v>
      </c>
      <c r="C2313" s="46" t="str">
        <f>IF(RIGHT(Table1[[#This Row],[Occupational Series]],5)="SECCM","SECCM",IF(OR(RIGHT(Table1[[#This Row],[Occupational Series]],1)="A",RIGHT(Table1[[#This Row],[Occupational Series]],1)="B",RIGHT(Table1[[#This Row],[Occupational Series]],1)="C"),"0301",RIGHT(Table1[[#This Row],[Occupational Series]],4)))</f>
        <v>1515</v>
      </c>
      <c r="D2313" s="45" t="s">
        <v>1195</v>
      </c>
      <c r="E2313" s="45" t="s">
        <v>1196</v>
      </c>
      <c r="F2313" s="57">
        <f>ROWS($F$2:F2313)</f>
        <v>2312</v>
      </c>
      <c r="G2313" s="57" t="str">
        <f>IF(ISNUMBER(SEARCH('Position Build'!$N$6,Table1[[#This Row],[Series]])),Table1[[#This Row],[Helper1]],"")</f>
        <v/>
      </c>
      <c r="H2313" s="57" t="str">
        <f>IFERROR(SMALL($G$2:$G$4870,ROWS($G$2:G2313)),"")</f>
        <v/>
      </c>
    </row>
    <row r="2314" spans="1:8" ht="15.75" customHeight="1" thickBot="1" x14ac:dyDescent="0.3">
      <c r="A2314" s="50" t="s">
        <v>291</v>
      </c>
      <c r="B2314" s="46" t="str">
        <f>Table1[[#This Row],[Series]]&amp;Table1[[#This Row],[Competency Name]]</f>
        <v>1520INFLUENCING/NEGOTIATING</v>
      </c>
      <c r="C2314" s="46" t="str">
        <f>IF(RIGHT(Table1[[#This Row],[Occupational Series]],5)="SECCM","SECCM",IF(OR(RIGHT(Table1[[#This Row],[Occupational Series]],1)="A",RIGHT(Table1[[#This Row],[Occupational Series]],1)="B",RIGHT(Table1[[#This Row],[Occupational Series]],1)="C"),"0301",RIGHT(Table1[[#This Row],[Occupational Series]],4)))</f>
        <v>1520</v>
      </c>
      <c r="D2314" s="50" t="s">
        <v>267</v>
      </c>
      <c r="E2314" s="51" t="s">
        <v>268</v>
      </c>
      <c r="F2314" s="57">
        <f>ROWS($F$2:F2314)</f>
        <v>2313</v>
      </c>
      <c r="G2314" s="57" t="str">
        <f>IF(ISNUMBER(SEARCH('Position Build'!$N$6,Table1[[#This Row],[Series]])),Table1[[#This Row],[Helper1]],"")</f>
        <v/>
      </c>
      <c r="H2314" s="57" t="str">
        <f>IFERROR(SMALL($G$2:$G$4870,ROWS($G$2:G2314)),"")</f>
        <v/>
      </c>
    </row>
    <row r="2315" spans="1:8" ht="15.75" thickBot="1" x14ac:dyDescent="0.3">
      <c r="A2315" s="45" t="s">
        <v>291</v>
      </c>
      <c r="B2315" s="46" t="str">
        <f>Table1[[#This Row],[Series]]&amp;Table1[[#This Row],[Competency Name]]</f>
        <v>1520PROJECT MANAGEMENT</v>
      </c>
      <c r="C2315" s="46" t="str">
        <f>IF(RIGHT(Table1[[#This Row],[Occupational Series]],5)="SECCM","SECCM",IF(OR(RIGHT(Table1[[#This Row],[Occupational Series]],1)="A",RIGHT(Table1[[#This Row],[Occupational Series]],1)="B",RIGHT(Table1[[#This Row],[Occupational Series]],1)="C"),"0301",RIGHT(Table1[[#This Row],[Occupational Series]],4)))</f>
        <v>1520</v>
      </c>
      <c r="D2315" s="45" t="s">
        <v>381</v>
      </c>
      <c r="E2315" s="45" t="s">
        <v>382</v>
      </c>
      <c r="F2315" s="57">
        <f>ROWS($F$2:F2315)</f>
        <v>2314</v>
      </c>
      <c r="G2315" s="57" t="str">
        <f>IF(ISNUMBER(SEARCH('Position Build'!$N$6,Table1[[#This Row],[Series]])),Table1[[#This Row],[Helper1]],"")</f>
        <v/>
      </c>
      <c r="H2315" s="57" t="str">
        <f>IFERROR(SMALL($G$2:$G$4870,ROWS($G$2:G2315)),"")</f>
        <v/>
      </c>
    </row>
    <row r="2316" spans="1:8" ht="51.75" thickBot="1" x14ac:dyDescent="0.3">
      <c r="A2316" s="50" t="s">
        <v>291</v>
      </c>
      <c r="B2316" s="46" t="str">
        <f>Table1[[#This Row],[Series]]&amp;Table1[[#This Row],[Competency Name]]</f>
        <v>1520FINANCIAL MANAGEMENT</v>
      </c>
      <c r="C2316" s="46" t="str">
        <f>IF(RIGHT(Table1[[#This Row],[Occupational Series]],5)="SECCM","SECCM",IF(OR(RIGHT(Table1[[#This Row],[Occupational Series]],1)="A",RIGHT(Table1[[#This Row],[Occupational Series]],1)="B",RIGHT(Table1[[#This Row],[Occupational Series]],1)="C"),"0301",RIGHT(Table1[[#This Row],[Occupational Series]],4)))</f>
        <v>1520</v>
      </c>
      <c r="D2316" s="50" t="s">
        <v>438</v>
      </c>
      <c r="E2316" s="51" t="s">
        <v>439</v>
      </c>
      <c r="F2316" s="57">
        <f>ROWS($F$2:F2316)</f>
        <v>2315</v>
      </c>
      <c r="G2316" s="57" t="str">
        <f>IF(ISNUMBER(SEARCH('Position Build'!$N$6,Table1[[#This Row],[Series]])),Table1[[#This Row],[Helper1]],"")</f>
        <v/>
      </c>
      <c r="H2316" s="57" t="str">
        <f>IFERROR(SMALL($G$2:$G$4870,ROWS($G$2:G2316)),"")</f>
        <v/>
      </c>
    </row>
    <row r="2317" spans="1:8" ht="15.75" customHeight="1" thickBot="1" x14ac:dyDescent="0.3">
      <c r="A2317" s="45" t="s">
        <v>291</v>
      </c>
      <c r="B2317" s="46" t="str">
        <f>Table1[[#This Row],[Series]]&amp;Table1[[#This Row],[Competency Name]]</f>
        <v>1520PARTNERING</v>
      </c>
      <c r="C2317" s="46" t="str">
        <f>IF(RIGHT(Table1[[#This Row],[Occupational Series]],5)="SECCM","SECCM",IF(OR(RIGHT(Table1[[#This Row],[Occupational Series]],1)="A",RIGHT(Table1[[#This Row],[Occupational Series]],1)="B",RIGHT(Table1[[#This Row],[Occupational Series]],1)="C"),"0301",RIGHT(Table1[[#This Row],[Occupational Series]],4)))</f>
        <v>1520</v>
      </c>
      <c r="D2317" s="45" t="s">
        <v>491</v>
      </c>
      <c r="E2317" s="45" t="s">
        <v>492</v>
      </c>
      <c r="F2317" s="57">
        <f>ROWS($F$2:F2317)</f>
        <v>2316</v>
      </c>
      <c r="G2317" s="57" t="str">
        <f>IF(ISNUMBER(SEARCH('Position Build'!$N$6,Table1[[#This Row],[Series]])),Table1[[#This Row],[Helper1]],"")</f>
        <v/>
      </c>
      <c r="H2317" s="57" t="str">
        <f>IFERROR(SMALL($G$2:$G$4870,ROWS($G$2:G2317)),"")</f>
        <v/>
      </c>
    </row>
    <row r="2318" spans="1:8" ht="39" thickBot="1" x14ac:dyDescent="0.3">
      <c r="A2318" s="52" t="s">
        <v>291</v>
      </c>
      <c r="B2318" s="46" t="str">
        <f>Table1[[#This Row],[Series]]&amp;Table1[[#This Row],[Competency Name]]</f>
        <v>1520WRITTEN COMMUNICATION</v>
      </c>
      <c r="C2318" s="46" t="str">
        <f>IF(RIGHT(Table1[[#This Row],[Occupational Series]],5)="SECCM","SECCM",IF(OR(RIGHT(Table1[[#This Row],[Occupational Series]],1)="A",RIGHT(Table1[[#This Row],[Occupational Series]],1)="B",RIGHT(Table1[[#This Row],[Occupational Series]],1)="C"),"0301",RIGHT(Table1[[#This Row],[Occupational Series]],4)))</f>
        <v>1520</v>
      </c>
      <c r="D2318" s="52" t="s">
        <v>507</v>
      </c>
      <c r="E2318" s="54" t="s">
        <v>508</v>
      </c>
      <c r="F2318" s="57">
        <f>ROWS($F$2:F2318)</f>
        <v>2317</v>
      </c>
      <c r="G2318" s="57" t="str">
        <f>IF(ISNUMBER(SEARCH('Position Build'!$N$6,Table1[[#This Row],[Series]])),Table1[[#This Row],[Helper1]],"")</f>
        <v/>
      </c>
      <c r="H2318" s="57" t="str">
        <f>IFERROR(SMALL($G$2:$G$4870,ROWS($G$2:G2318)),"")</f>
        <v/>
      </c>
    </row>
    <row r="2319" spans="1:8" ht="39" thickBot="1" x14ac:dyDescent="0.3">
      <c r="A2319" s="50" t="s">
        <v>291</v>
      </c>
      <c r="B2319" s="46" t="str">
        <f>Table1[[#This Row],[Series]]&amp;Table1[[#This Row],[Competency Name]]</f>
        <v>1520ORAL COMMUNICATION</v>
      </c>
      <c r="C2319" s="46" t="str">
        <f>IF(RIGHT(Table1[[#This Row],[Occupational Series]],5)="SECCM","SECCM",IF(OR(RIGHT(Table1[[#This Row],[Occupational Series]],1)="A",RIGHT(Table1[[#This Row],[Occupational Series]],1)="B",RIGHT(Table1[[#This Row],[Occupational Series]],1)="C"),"0301",RIGHT(Table1[[#This Row],[Occupational Series]],4)))</f>
        <v>1520</v>
      </c>
      <c r="D2319" s="50" t="s">
        <v>537</v>
      </c>
      <c r="E2319" s="51" t="s">
        <v>538</v>
      </c>
      <c r="F2319" s="57">
        <f>ROWS($F$2:F2319)</f>
        <v>2318</v>
      </c>
      <c r="G2319" s="57" t="str">
        <f>IF(ISNUMBER(SEARCH('Position Build'!$N$6,Table1[[#This Row],[Series]])),Table1[[#This Row],[Helper1]],"")</f>
        <v/>
      </c>
      <c r="H2319" s="57" t="str">
        <f>IFERROR(SMALL($G$2:$G$4870,ROWS($G$2:G2319)),"")</f>
        <v/>
      </c>
    </row>
    <row r="2320" spans="1:8" ht="15.75" customHeight="1" thickBot="1" x14ac:dyDescent="0.3">
      <c r="A2320" s="50" t="s">
        <v>291</v>
      </c>
      <c r="B2320" s="46" t="str">
        <f>Table1[[#This Row],[Series]]&amp;Table1[[#This Row],[Competency Name]]</f>
        <v>1520RESOURCE MANAGEMENT</v>
      </c>
      <c r="C2320" s="46" t="str">
        <f>IF(RIGHT(Table1[[#This Row],[Occupational Series]],5)="SECCM","SECCM",IF(OR(RIGHT(Table1[[#This Row],[Occupational Series]],1)="A",RIGHT(Table1[[#This Row],[Occupational Series]],1)="B",RIGHT(Table1[[#This Row],[Occupational Series]],1)="C"),"0301",RIGHT(Table1[[#This Row],[Occupational Series]],4)))</f>
        <v>1520</v>
      </c>
      <c r="D2320" s="50" t="s">
        <v>573</v>
      </c>
      <c r="E2320" s="51" t="s">
        <v>574</v>
      </c>
      <c r="F2320" s="57">
        <f>ROWS($F$2:F2320)</f>
        <v>2319</v>
      </c>
      <c r="G2320" s="57" t="str">
        <f>IF(ISNUMBER(SEARCH('Position Build'!$N$6,Table1[[#This Row],[Series]])),Table1[[#This Row],[Helper1]],"")</f>
        <v/>
      </c>
      <c r="H2320" s="57" t="str">
        <f>IFERROR(SMALL($G$2:$G$4870,ROWS($G$2:G2320)),"")</f>
        <v/>
      </c>
    </row>
    <row r="2321" spans="1:8" ht="64.5" thickBot="1" x14ac:dyDescent="0.3">
      <c r="A2321" s="52" t="s">
        <v>291</v>
      </c>
      <c r="B2321" s="46" t="str">
        <f>Table1[[#This Row],[Series]]&amp;Table1[[#This Row],[Competency Name]]</f>
        <v>1520ACCOUNTABILITY</v>
      </c>
      <c r="C2321" s="46" t="str">
        <f>IF(RIGHT(Table1[[#This Row],[Occupational Series]],5)="SECCM","SECCM",IF(OR(RIGHT(Table1[[#This Row],[Occupational Series]],1)="A",RIGHT(Table1[[#This Row],[Occupational Series]],1)="B",RIGHT(Table1[[#This Row],[Occupational Series]],1)="C"),"0301",RIGHT(Table1[[#This Row],[Occupational Series]],4)))</f>
        <v>1520</v>
      </c>
      <c r="D2321" s="52" t="s">
        <v>579</v>
      </c>
      <c r="E2321" s="54" t="s">
        <v>580</v>
      </c>
      <c r="F2321" s="57">
        <f>ROWS($F$2:F2321)</f>
        <v>2320</v>
      </c>
      <c r="G2321" s="57" t="str">
        <f>IF(ISNUMBER(SEARCH('Position Build'!$N$6,Table1[[#This Row],[Series]])),Table1[[#This Row],[Helper1]],"")</f>
        <v/>
      </c>
      <c r="H2321" s="57" t="str">
        <f>IFERROR(SMALL($G$2:$G$4870,ROWS($G$2:G2321)),"")</f>
        <v/>
      </c>
    </row>
    <row r="2322" spans="1:8" ht="39" thickBot="1" x14ac:dyDescent="0.3">
      <c r="A2322" s="50" t="s">
        <v>291</v>
      </c>
      <c r="B2322" s="46" t="str">
        <f>Table1[[#This Row],[Series]]&amp;Table1[[#This Row],[Competency Name]]</f>
        <v>1520DEVELOPING OTHERS</v>
      </c>
      <c r="C2322" s="46" t="str">
        <f>IF(RIGHT(Table1[[#This Row],[Occupational Series]],5)="SECCM","SECCM",IF(OR(RIGHT(Table1[[#This Row],[Occupational Series]],1)="A",RIGHT(Table1[[#This Row],[Occupational Series]],1)="B",RIGHT(Table1[[#This Row],[Occupational Series]],1)="C"),"0301",RIGHT(Table1[[#This Row],[Occupational Series]],4)))</f>
        <v>1520</v>
      </c>
      <c r="D2322" s="50" t="s">
        <v>585</v>
      </c>
      <c r="E2322" s="51" t="s">
        <v>586</v>
      </c>
      <c r="F2322" s="57">
        <f>ROWS($F$2:F2322)</f>
        <v>2321</v>
      </c>
      <c r="G2322" s="57" t="str">
        <f>IF(ISNUMBER(SEARCH('Position Build'!$N$6,Table1[[#This Row],[Series]])),Table1[[#This Row],[Helper1]],"")</f>
        <v/>
      </c>
      <c r="H2322" s="57" t="str">
        <f>IFERROR(SMALL($G$2:$G$4870,ROWS($G$2:G2322)),"")</f>
        <v/>
      </c>
    </row>
    <row r="2323" spans="1:8" ht="15.75" customHeight="1" thickBot="1" x14ac:dyDescent="0.3">
      <c r="A2323" s="50" t="s">
        <v>291</v>
      </c>
      <c r="B2323" s="46" t="str">
        <f>Table1[[#This Row],[Series]]&amp;Table1[[#This Row],[Competency Name]]</f>
        <v>1520MANAGING HUMAN RESOURCES</v>
      </c>
      <c r="C2323" s="46" t="str">
        <f>IF(RIGHT(Table1[[#This Row],[Occupational Series]],5)="SECCM","SECCM",IF(OR(RIGHT(Table1[[#This Row],[Occupational Series]],1)="A",RIGHT(Table1[[#This Row],[Occupational Series]],1)="B",RIGHT(Table1[[#This Row],[Occupational Series]],1)="C"),"0301",RIGHT(Table1[[#This Row],[Occupational Series]],4)))</f>
        <v>1520</v>
      </c>
      <c r="D2323" s="50" t="s">
        <v>590</v>
      </c>
      <c r="E2323" s="51" t="s">
        <v>591</v>
      </c>
      <c r="F2323" s="57">
        <f>ROWS($F$2:F2323)</f>
        <v>2322</v>
      </c>
      <c r="G2323" s="57" t="str">
        <f>IF(ISNUMBER(SEARCH('Position Build'!$N$6,Table1[[#This Row],[Series]])),Table1[[#This Row],[Helper1]],"")</f>
        <v/>
      </c>
      <c r="H2323" s="57" t="str">
        <f>IFERROR(SMALL($G$2:$G$4870,ROWS($G$2:G2323)),"")</f>
        <v/>
      </c>
    </row>
    <row r="2324" spans="1:8" ht="51.75" thickBot="1" x14ac:dyDescent="0.3">
      <c r="A2324" s="52" t="s">
        <v>291</v>
      </c>
      <c r="B2324" s="46" t="str">
        <f>Table1[[#This Row],[Series]]&amp;Table1[[#This Row],[Competency Name]]</f>
        <v>1520PROBLEM SOLVING</v>
      </c>
      <c r="C2324" s="46" t="str">
        <f>IF(RIGHT(Table1[[#This Row],[Occupational Series]],5)="SECCM","SECCM",IF(OR(RIGHT(Table1[[#This Row],[Occupational Series]],1)="A",RIGHT(Table1[[#This Row],[Occupational Series]],1)="B",RIGHT(Table1[[#This Row],[Occupational Series]],1)="C"),"0301",RIGHT(Table1[[#This Row],[Occupational Series]],4)))</f>
        <v>1520</v>
      </c>
      <c r="D2324" s="52" t="s">
        <v>596</v>
      </c>
      <c r="E2324" s="54" t="s">
        <v>597</v>
      </c>
      <c r="F2324" s="57">
        <f>ROWS($F$2:F2324)</f>
        <v>2323</v>
      </c>
      <c r="G2324" s="57" t="str">
        <f>IF(ISNUMBER(SEARCH('Position Build'!$N$6,Table1[[#This Row],[Series]])),Table1[[#This Row],[Helper1]],"")</f>
        <v/>
      </c>
      <c r="H2324" s="57" t="str">
        <f>IFERROR(SMALL($G$2:$G$4870,ROWS($G$2:G2324)),"")</f>
        <v/>
      </c>
    </row>
    <row r="2325" spans="1:8" ht="26.25" thickBot="1" x14ac:dyDescent="0.3">
      <c r="A2325" s="50" t="s">
        <v>291</v>
      </c>
      <c r="B2325" s="46" t="str">
        <f>Table1[[#This Row],[Series]]&amp;Table1[[#This Row],[Competency Name]]</f>
        <v>1520QUALITY ASSURANCE</v>
      </c>
      <c r="C2325" s="46" t="str">
        <f>IF(RIGHT(Table1[[#This Row],[Occupational Series]],5)="SECCM","SECCM",IF(OR(RIGHT(Table1[[#This Row],[Occupational Series]],1)="A",RIGHT(Table1[[#This Row],[Occupational Series]],1)="B",RIGHT(Table1[[#This Row],[Occupational Series]],1)="C"),"0301",RIGHT(Table1[[#This Row],[Occupational Series]],4)))</f>
        <v>1520</v>
      </c>
      <c r="D2325" s="50" t="s">
        <v>600</v>
      </c>
      <c r="E2325" s="51" t="s">
        <v>601</v>
      </c>
      <c r="F2325" s="57">
        <f>ROWS($F$2:F2325)</f>
        <v>2324</v>
      </c>
      <c r="G2325" s="57" t="str">
        <f>IF(ISNUMBER(SEARCH('Position Build'!$N$6,Table1[[#This Row],[Series]])),Table1[[#This Row],[Helper1]],"")</f>
        <v/>
      </c>
      <c r="H2325" s="57" t="str">
        <f>IFERROR(SMALL($G$2:$G$4870,ROWS($G$2:G2325)),"")</f>
        <v/>
      </c>
    </row>
    <row r="2326" spans="1:8" ht="15.75" customHeight="1" thickBot="1" x14ac:dyDescent="0.3">
      <c r="A2326" s="45" t="s">
        <v>291</v>
      </c>
      <c r="B2326" s="46" t="str">
        <f>Table1[[#This Row],[Series]]&amp;Table1[[#This Row],[Competency Name]]</f>
        <v>1520STATISTICAL ANALYSIS</v>
      </c>
      <c r="C2326" s="46" t="str">
        <f>IF(RIGHT(Table1[[#This Row],[Occupational Series]],5)="SECCM","SECCM",IF(OR(RIGHT(Table1[[#This Row],[Occupational Series]],1)="A",RIGHT(Table1[[#This Row],[Occupational Series]],1)="B",RIGHT(Table1[[#This Row],[Occupational Series]],1)="C"),"0301",RIGHT(Table1[[#This Row],[Occupational Series]],4)))</f>
        <v>1520</v>
      </c>
      <c r="D2326" s="45" t="s">
        <v>606</v>
      </c>
      <c r="E2326" s="45" t="s">
        <v>607</v>
      </c>
      <c r="F2326" s="57">
        <f>ROWS($F$2:F2326)</f>
        <v>2325</v>
      </c>
      <c r="G2326" s="57" t="str">
        <f>IF(ISNUMBER(SEARCH('Position Build'!$N$6,Table1[[#This Row],[Series]])),Table1[[#This Row],[Helper1]],"")</f>
        <v/>
      </c>
      <c r="H2326" s="57" t="str">
        <f>IFERROR(SMALL($G$2:$G$4870,ROWS($G$2:G2326)),"")</f>
        <v/>
      </c>
    </row>
    <row r="2327" spans="1:8" ht="15.75" thickBot="1" x14ac:dyDescent="0.3">
      <c r="A2327" s="53" t="s">
        <v>291</v>
      </c>
      <c r="B2327" s="46" t="str">
        <f>Table1[[#This Row],[Series]]&amp;Table1[[#This Row],[Competency Name]]</f>
        <v>1520RISK MANAGEMENT</v>
      </c>
      <c r="C2327" s="46" t="str">
        <f>IF(RIGHT(Table1[[#This Row],[Occupational Series]],5)="SECCM","SECCM",IF(OR(RIGHT(Table1[[#This Row],[Occupational Series]],1)="A",RIGHT(Table1[[#This Row],[Occupational Series]],1)="B",RIGHT(Table1[[#This Row],[Occupational Series]],1)="C"),"0301",RIGHT(Table1[[#This Row],[Occupational Series]],4)))</f>
        <v>1520</v>
      </c>
      <c r="D2327" s="53" t="s">
        <v>638</v>
      </c>
      <c r="E2327" s="53" t="s">
        <v>639</v>
      </c>
      <c r="F2327" s="57">
        <f>ROWS($F$2:F2327)</f>
        <v>2326</v>
      </c>
      <c r="G2327" s="57" t="str">
        <f>IF(ISNUMBER(SEARCH('Position Build'!$N$6,Table1[[#This Row],[Series]])),Table1[[#This Row],[Helper1]],"")</f>
        <v/>
      </c>
      <c r="H2327" s="57" t="str">
        <f>IFERROR(SMALL($G$2:$G$4870,ROWS($G$2:G2327)),"")</f>
        <v/>
      </c>
    </row>
    <row r="2328" spans="1:8" ht="26.25" thickBot="1" x14ac:dyDescent="0.3">
      <c r="A2328" s="50" t="s">
        <v>291</v>
      </c>
      <c r="B2328" s="46" t="str">
        <f>Table1[[#This Row],[Series]]&amp;Table1[[#This Row],[Competency Name]]</f>
        <v>1520MATHEMATICS</v>
      </c>
      <c r="C2328" s="46" t="str">
        <f>IF(RIGHT(Table1[[#This Row],[Occupational Series]],5)="SECCM","SECCM",IF(OR(RIGHT(Table1[[#This Row],[Occupational Series]],1)="A",RIGHT(Table1[[#This Row],[Occupational Series]],1)="B",RIGHT(Table1[[#This Row],[Occupational Series]],1)="C"),"0301",RIGHT(Table1[[#This Row],[Occupational Series]],4)))</f>
        <v>1520</v>
      </c>
      <c r="D2328" s="50" t="s">
        <v>781</v>
      </c>
      <c r="E2328" s="51" t="s">
        <v>782</v>
      </c>
      <c r="F2328" s="57">
        <f>ROWS($F$2:F2328)</f>
        <v>2327</v>
      </c>
      <c r="G2328" s="57" t="str">
        <f>IF(ISNUMBER(SEARCH('Position Build'!$N$6,Table1[[#This Row],[Series]])),Table1[[#This Row],[Helper1]],"")</f>
        <v/>
      </c>
      <c r="H2328" s="57" t="str">
        <f>IFERROR(SMALL($G$2:$G$4870,ROWS($G$2:G2328)),"")</f>
        <v/>
      </c>
    </row>
    <row r="2329" spans="1:8" ht="15.75" customHeight="1" thickBot="1" x14ac:dyDescent="0.3">
      <c r="A2329" s="50" t="s">
        <v>291</v>
      </c>
      <c r="B2329" s="46" t="str">
        <f>Table1[[#This Row],[Series]]&amp;Table1[[#This Row],[Competency Name]]</f>
        <v>1520MODELING AND SIMULATION</v>
      </c>
      <c r="C2329" s="46" t="str">
        <f>IF(RIGHT(Table1[[#This Row],[Occupational Series]],5)="SECCM","SECCM",IF(OR(RIGHT(Table1[[#This Row],[Occupational Series]],1)="A",RIGHT(Table1[[#This Row],[Occupational Series]],1)="B",RIGHT(Table1[[#This Row],[Occupational Series]],1)="C"),"0301",RIGHT(Table1[[#This Row],[Occupational Series]],4)))</f>
        <v>1520</v>
      </c>
      <c r="D2329" s="50" t="s">
        <v>783</v>
      </c>
      <c r="E2329" s="51" t="s">
        <v>784</v>
      </c>
      <c r="F2329" s="57">
        <f>ROWS($F$2:F2329)</f>
        <v>2328</v>
      </c>
      <c r="G2329" s="57" t="str">
        <f>IF(ISNUMBER(SEARCH('Position Build'!$N$6,Table1[[#This Row],[Series]])),Table1[[#This Row],[Helper1]],"")</f>
        <v/>
      </c>
      <c r="H2329" s="57" t="str">
        <f>IFERROR(SMALL($G$2:$G$4870,ROWS($G$2:G2329)),"")</f>
        <v/>
      </c>
    </row>
    <row r="2330" spans="1:8" ht="51.75" thickBot="1" x14ac:dyDescent="0.3">
      <c r="A2330" s="52" t="s">
        <v>291</v>
      </c>
      <c r="B2330" s="46" t="str">
        <f>Table1[[#This Row],[Series]]&amp;Table1[[#This Row],[Competency Name]]</f>
        <v>1520STRATEGIC THINKING</v>
      </c>
      <c r="C2330" s="46" t="str">
        <f>IF(RIGHT(Table1[[#This Row],[Occupational Series]],5)="SECCM","SECCM",IF(OR(RIGHT(Table1[[#This Row],[Occupational Series]],1)="A",RIGHT(Table1[[#This Row],[Occupational Series]],1)="B",RIGHT(Table1[[#This Row],[Occupational Series]],1)="C"),"0301",RIGHT(Table1[[#This Row],[Occupational Series]],4)))</f>
        <v>1520</v>
      </c>
      <c r="D2330" s="52" t="s">
        <v>826</v>
      </c>
      <c r="E2330" s="54" t="s">
        <v>827</v>
      </c>
      <c r="F2330" s="57">
        <f>ROWS($F$2:F2330)</f>
        <v>2329</v>
      </c>
      <c r="G2330" s="57" t="str">
        <f>IF(ISNUMBER(SEARCH('Position Build'!$N$6,Table1[[#This Row],[Series]])),Table1[[#This Row],[Helper1]],"")</f>
        <v/>
      </c>
      <c r="H2330" s="57" t="str">
        <f>IFERROR(SMALL($G$2:$G$4870,ROWS($G$2:G2330)),"")</f>
        <v/>
      </c>
    </row>
    <row r="2331" spans="1:8" ht="15.75" thickBot="1" x14ac:dyDescent="0.3">
      <c r="A2331" s="45" t="s">
        <v>291</v>
      </c>
      <c r="B2331" s="46" t="str">
        <f>Table1[[#This Row],[Series]]&amp;Table1[[#This Row],[Competency Name]]</f>
        <v>1520SYSTEMS ANALYSIS</v>
      </c>
      <c r="C2331" s="46" t="str">
        <f>IF(RIGHT(Table1[[#This Row],[Occupational Series]],5)="SECCM","SECCM",IF(OR(RIGHT(Table1[[#This Row],[Occupational Series]],1)="A",RIGHT(Table1[[#This Row],[Occupational Series]],1)="B",RIGHT(Table1[[#This Row],[Occupational Series]],1)="C"),"0301",RIGHT(Table1[[#This Row],[Occupational Series]],4)))</f>
        <v>1520</v>
      </c>
      <c r="D2331" s="45" t="s">
        <v>844</v>
      </c>
      <c r="E2331" s="45" t="s">
        <v>845</v>
      </c>
      <c r="F2331" s="57">
        <f>ROWS($F$2:F2331)</f>
        <v>2330</v>
      </c>
      <c r="G2331" s="57" t="str">
        <f>IF(ISNUMBER(SEARCH('Position Build'!$N$6,Table1[[#This Row],[Series]])),Table1[[#This Row],[Helper1]],"")</f>
        <v/>
      </c>
      <c r="H2331" s="57" t="str">
        <f>IFERROR(SMALL($G$2:$G$4870,ROWS($G$2:G2331)),"")</f>
        <v/>
      </c>
    </row>
    <row r="2332" spans="1:8" ht="15.75" customHeight="1" thickBot="1" x14ac:dyDescent="0.3">
      <c r="A2332" s="50" t="s">
        <v>291</v>
      </c>
      <c r="B2332" s="46" t="str">
        <f>Table1[[#This Row],[Series]]&amp;Table1[[#This Row],[Competency Name]]</f>
        <v>1520SYSTEMS TESTING AND EVALUATION</v>
      </c>
      <c r="C2332" s="46" t="str">
        <f>IF(RIGHT(Table1[[#This Row],[Occupational Series]],5)="SECCM","SECCM",IF(OR(RIGHT(Table1[[#This Row],[Occupational Series]],1)="A",RIGHT(Table1[[#This Row],[Occupational Series]],1)="B",RIGHT(Table1[[#This Row],[Occupational Series]],1)="C"),"0301",RIGHT(Table1[[#This Row],[Occupational Series]],4)))</f>
        <v>1520</v>
      </c>
      <c r="D2332" s="50" t="s">
        <v>850</v>
      </c>
      <c r="E2332" s="51" t="s">
        <v>851</v>
      </c>
      <c r="F2332" s="57">
        <f>ROWS($F$2:F2332)</f>
        <v>2331</v>
      </c>
      <c r="G2332" s="57" t="str">
        <f>IF(ISNUMBER(SEARCH('Position Build'!$N$6,Table1[[#This Row],[Series]])),Table1[[#This Row],[Helper1]],"")</f>
        <v/>
      </c>
      <c r="H2332" s="57" t="str">
        <f>IFERROR(SMALL($G$2:$G$4870,ROWS($G$2:G2332)),"")</f>
        <v/>
      </c>
    </row>
    <row r="2333" spans="1:8" ht="15.75" thickBot="1" x14ac:dyDescent="0.3">
      <c r="A2333" s="53" t="s">
        <v>291</v>
      </c>
      <c r="B2333" s="46" t="str">
        <f>Table1[[#This Row],[Series]]&amp;Table1[[#This Row],[Competency Name]]</f>
        <v>1520RULEMAKING AND REGULATION</v>
      </c>
      <c r="C2333" s="46" t="str">
        <f>IF(RIGHT(Table1[[#This Row],[Occupational Series]],5)="SECCM","SECCM",IF(OR(RIGHT(Table1[[#This Row],[Occupational Series]],1)="A",RIGHT(Table1[[#This Row],[Occupational Series]],1)="B",RIGHT(Table1[[#This Row],[Occupational Series]],1)="C"),"0301",RIGHT(Table1[[#This Row],[Occupational Series]],4)))</f>
        <v>1520</v>
      </c>
      <c r="D2333" s="53" t="s">
        <v>958</v>
      </c>
      <c r="E2333" s="53" t="s">
        <v>959</v>
      </c>
      <c r="F2333" s="57">
        <f>ROWS($F$2:F2333)</f>
        <v>2332</v>
      </c>
      <c r="G2333" s="57" t="str">
        <f>IF(ISNUMBER(SEARCH('Position Build'!$N$6,Table1[[#This Row],[Series]])),Table1[[#This Row],[Helper1]],"")</f>
        <v/>
      </c>
      <c r="H2333" s="57" t="str">
        <f>IFERROR(SMALL($G$2:$G$4870,ROWS($G$2:G2333)),"")</f>
        <v/>
      </c>
    </row>
    <row r="2334" spans="1:8" ht="26.25" thickBot="1" x14ac:dyDescent="0.3">
      <c r="A2334" s="50" t="s">
        <v>291</v>
      </c>
      <c r="B2334" s="46" t="str">
        <f>Table1[[#This Row],[Series]]&amp;Table1[[#This Row],[Competency Name]]</f>
        <v>1520RESEARCH AND DEVELOPMENT</v>
      </c>
      <c r="C2334" s="46" t="str">
        <f>IF(RIGHT(Table1[[#This Row],[Occupational Series]],5)="SECCM","SECCM",IF(OR(RIGHT(Table1[[#This Row],[Occupational Series]],1)="A",RIGHT(Table1[[#This Row],[Occupational Series]],1)="B",RIGHT(Table1[[#This Row],[Occupational Series]],1)="C"),"0301",RIGHT(Table1[[#This Row],[Occupational Series]],4)))</f>
        <v>1520</v>
      </c>
      <c r="D2334" s="50" t="s">
        <v>1029</v>
      </c>
      <c r="E2334" s="51" t="s">
        <v>1030</v>
      </c>
      <c r="F2334" s="57">
        <f>ROWS($F$2:F2334)</f>
        <v>2333</v>
      </c>
      <c r="G2334" s="57" t="str">
        <f>IF(ISNUMBER(SEARCH('Position Build'!$N$6,Table1[[#This Row],[Series]])),Table1[[#This Row],[Helper1]],"")</f>
        <v/>
      </c>
      <c r="H2334" s="57" t="str">
        <f>IFERROR(SMALL($G$2:$G$4870,ROWS($G$2:G2334)),"")</f>
        <v/>
      </c>
    </row>
    <row r="2335" spans="1:8" ht="15.75" customHeight="1" thickBot="1" x14ac:dyDescent="0.3">
      <c r="A2335" s="50" t="s">
        <v>291</v>
      </c>
      <c r="B2335" s="46" t="str">
        <f>Table1[[#This Row],[Series]]&amp;Table1[[#This Row],[Competency Name]]</f>
        <v>1520COST - BENEFIT ANALYSIS</v>
      </c>
      <c r="C2335" s="46" t="str">
        <f>IF(RIGHT(Table1[[#This Row],[Occupational Series]],5)="SECCM","SECCM",IF(OR(RIGHT(Table1[[#This Row],[Occupational Series]],1)="A",RIGHT(Table1[[#This Row],[Occupational Series]],1)="B",RIGHT(Table1[[#This Row],[Occupational Series]],1)="C"),"0301",RIGHT(Table1[[#This Row],[Occupational Series]],4)))</f>
        <v>1520</v>
      </c>
      <c r="D2335" s="50" t="s">
        <v>1159</v>
      </c>
      <c r="E2335" s="51" t="s">
        <v>1160</v>
      </c>
      <c r="F2335" s="57">
        <f>ROWS($F$2:F2335)</f>
        <v>2334</v>
      </c>
      <c r="G2335" s="57" t="str">
        <f>IF(ISNUMBER(SEARCH('Position Build'!$N$6,Table1[[#This Row],[Series]])),Table1[[#This Row],[Helper1]],"")</f>
        <v/>
      </c>
      <c r="H2335" s="57" t="str">
        <f>IFERROR(SMALL($G$2:$G$4870,ROWS($G$2:G2335)),"")</f>
        <v/>
      </c>
    </row>
    <row r="2336" spans="1:8" ht="51.75" thickBot="1" x14ac:dyDescent="0.3">
      <c r="A2336" s="52" t="s">
        <v>291</v>
      </c>
      <c r="B2336" s="46" t="str">
        <f>Table1[[#This Row],[Series]]&amp;Table1[[#This Row],[Competency Name]]</f>
        <v>1520PROCESS IMPROVEMENT</v>
      </c>
      <c r="C2336" s="46" t="str">
        <f>IF(RIGHT(Table1[[#This Row],[Occupational Series]],5)="SECCM","SECCM",IF(OR(RIGHT(Table1[[#This Row],[Occupational Series]],1)="A",RIGHT(Table1[[#This Row],[Occupational Series]],1)="B",RIGHT(Table1[[#This Row],[Occupational Series]],1)="C"),"0301",RIGHT(Table1[[#This Row],[Occupational Series]],4)))</f>
        <v>1520</v>
      </c>
      <c r="D2336" s="52" t="s">
        <v>1199</v>
      </c>
      <c r="E2336" s="54" t="s">
        <v>1200</v>
      </c>
      <c r="F2336" s="57">
        <f>ROWS($F$2:F2336)</f>
        <v>2335</v>
      </c>
      <c r="G2336" s="57" t="str">
        <f>IF(ISNUMBER(SEARCH('Position Build'!$N$6,Table1[[#This Row],[Series]])),Table1[[#This Row],[Helper1]],"")</f>
        <v/>
      </c>
      <c r="H2336" s="57" t="str">
        <f>IFERROR(SMALL($G$2:$G$4870,ROWS($G$2:G2336)),"")</f>
        <v/>
      </c>
    </row>
    <row r="2337" spans="1:8" ht="26.25" thickBot="1" x14ac:dyDescent="0.3">
      <c r="A2337" s="50" t="s">
        <v>291</v>
      </c>
      <c r="B2337" s="46" t="str">
        <f>Table1[[#This Row],[Series]]&amp;Table1[[#This Row],[Competency Name]]</f>
        <v>1520CREATIVITY AND INNOVATION</v>
      </c>
      <c r="C2337" s="46" t="str">
        <f>IF(RIGHT(Table1[[#This Row],[Occupational Series]],5)="SECCM","SECCM",IF(OR(RIGHT(Table1[[#This Row],[Occupational Series]],1)="A",RIGHT(Table1[[#This Row],[Occupational Series]],1)="B",RIGHT(Table1[[#This Row],[Occupational Series]],1)="C"),"0301",RIGHT(Table1[[#This Row],[Occupational Series]],4)))</f>
        <v>1520</v>
      </c>
      <c r="D2337" s="50" t="s">
        <v>1214</v>
      </c>
      <c r="E2337" s="51" t="s">
        <v>1215</v>
      </c>
      <c r="F2337" s="57">
        <f>ROWS($F$2:F2337)</f>
        <v>2336</v>
      </c>
      <c r="G2337" s="57" t="str">
        <f>IF(ISNUMBER(SEARCH('Position Build'!$N$6,Table1[[#This Row],[Series]])),Table1[[#This Row],[Helper1]],"")</f>
        <v/>
      </c>
      <c r="H2337" s="57" t="str">
        <f>IFERROR(SMALL($G$2:$G$4870,ROWS($G$2:G2337)),"")</f>
        <v/>
      </c>
    </row>
    <row r="2338" spans="1:8" ht="15.75" customHeight="1" thickBot="1" x14ac:dyDescent="0.3">
      <c r="A2338" s="45" t="s">
        <v>291</v>
      </c>
      <c r="B2338" s="46" t="str">
        <f>Table1[[#This Row],[Series]]&amp;Table1[[#This Row],[Competency Name]]</f>
        <v>1520SYSTEMS ENGINEERING</v>
      </c>
      <c r="C2338" s="46" t="str">
        <f>IF(RIGHT(Table1[[#This Row],[Occupational Series]],5)="SECCM","SECCM",IF(OR(RIGHT(Table1[[#This Row],[Occupational Series]],1)="A",RIGHT(Table1[[#This Row],[Occupational Series]],1)="B",RIGHT(Table1[[#This Row],[Occupational Series]],1)="C"),"0301",RIGHT(Table1[[#This Row],[Occupational Series]],4)))</f>
        <v>1520</v>
      </c>
      <c r="D2338" s="45" t="s">
        <v>1385</v>
      </c>
      <c r="E2338" s="45" t="s">
        <v>1386</v>
      </c>
      <c r="F2338" s="57">
        <f>ROWS($F$2:F2338)</f>
        <v>2337</v>
      </c>
      <c r="G2338" s="57" t="str">
        <f>IF(ISNUMBER(SEARCH('Position Build'!$N$6,Table1[[#This Row],[Series]])),Table1[[#This Row],[Helper1]],"")</f>
        <v/>
      </c>
      <c r="H2338" s="57" t="str">
        <f>IFERROR(SMALL($G$2:$G$4870,ROWS($G$2:G2338)),"")</f>
        <v/>
      </c>
    </row>
    <row r="2339" spans="1:8" ht="15.75" thickBot="1" x14ac:dyDescent="0.3">
      <c r="A2339" s="53" t="s">
        <v>291</v>
      </c>
      <c r="B2339" s="46" t="str">
        <f>Table1[[#This Row],[Series]]&amp;Table1[[#This Row],[Competency Name]]</f>
        <v>1520BUSINESS ANALYSIS</v>
      </c>
      <c r="C2339" s="46" t="str">
        <f>IF(RIGHT(Table1[[#This Row],[Occupational Series]],5)="SECCM","SECCM",IF(OR(RIGHT(Table1[[#This Row],[Occupational Series]],1)="A",RIGHT(Table1[[#This Row],[Occupational Series]],1)="B",RIGHT(Table1[[#This Row],[Occupational Series]],1)="C"),"0301",RIGHT(Table1[[#This Row],[Occupational Series]],4)))</f>
        <v>1520</v>
      </c>
      <c r="D2339" s="53" t="s">
        <v>1393</v>
      </c>
      <c r="E2339" s="53" t="s">
        <v>1394</v>
      </c>
      <c r="F2339" s="57">
        <f>ROWS($F$2:F2339)</f>
        <v>2338</v>
      </c>
      <c r="G2339" s="57" t="str">
        <f>IF(ISNUMBER(SEARCH('Position Build'!$N$6,Table1[[#This Row],[Series]])),Table1[[#This Row],[Helper1]],"")</f>
        <v/>
      </c>
      <c r="H2339" s="57" t="str">
        <f>IFERROR(SMALL($G$2:$G$4870,ROWS($G$2:G2339)),"")</f>
        <v/>
      </c>
    </row>
    <row r="2340" spans="1:8" ht="15.75" thickBot="1" x14ac:dyDescent="0.3">
      <c r="A2340" s="45" t="s">
        <v>291</v>
      </c>
      <c r="B2340" s="46" t="str">
        <f>Table1[[#This Row],[Series]]&amp;Table1[[#This Row],[Competency Name]]</f>
        <v>1520CONTRACTING AND ACQUISITION</v>
      </c>
      <c r="C2340" s="46" t="str">
        <f>IF(RIGHT(Table1[[#This Row],[Occupational Series]],5)="SECCM","SECCM",IF(OR(RIGHT(Table1[[#This Row],[Occupational Series]],1)="A",RIGHT(Table1[[#This Row],[Occupational Series]],1)="B",RIGHT(Table1[[#This Row],[Occupational Series]],1)="C"),"0301",RIGHT(Table1[[#This Row],[Occupational Series]],4)))</f>
        <v>1520</v>
      </c>
      <c r="D2340" s="45" t="s">
        <v>775</v>
      </c>
      <c r="E2340" s="45" t="s">
        <v>1439</v>
      </c>
      <c r="F2340" s="57">
        <f>ROWS($F$2:F2340)</f>
        <v>2339</v>
      </c>
      <c r="G2340" s="57" t="str">
        <f>IF(ISNUMBER(SEARCH('Position Build'!$N$6,Table1[[#This Row],[Series]])),Table1[[#This Row],[Helper1]],"")</f>
        <v/>
      </c>
      <c r="H2340" s="57" t="str">
        <f>IFERROR(SMALL($G$2:$G$4870,ROWS($G$2:G2340)),"")</f>
        <v/>
      </c>
    </row>
    <row r="2341" spans="1:8" ht="15.75" customHeight="1" thickBot="1" x14ac:dyDescent="0.3">
      <c r="A2341" s="45" t="s">
        <v>387</v>
      </c>
      <c r="B2341" s="46" t="str">
        <f>Table1[[#This Row],[Series]]&amp;Table1[[#This Row],[Competency Name]]</f>
        <v>1529PROJECT MANAGEMENT</v>
      </c>
      <c r="C2341" s="46" t="str">
        <f>IF(RIGHT(Table1[[#This Row],[Occupational Series]],5)="SECCM","SECCM",IF(OR(RIGHT(Table1[[#This Row],[Occupational Series]],1)="A",RIGHT(Table1[[#This Row],[Occupational Series]],1)="B",RIGHT(Table1[[#This Row],[Occupational Series]],1)="C"),"0301",RIGHT(Table1[[#This Row],[Occupational Series]],4)))</f>
        <v>1529</v>
      </c>
      <c r="D2341" s="45" t="s">
        <v>381</v>
      </c>
      <c r="E2341" s="45" t="s">
        <v>382</v>
      </c>
      <c r="F2341" s="57">
        <f>ROWS($F$2:F2341)</f>
        <v>2340</v>
      </c>
      <c r="G2341" s="57" t="str">
        <f>IF(ISNUMBER(SEARCH('Position Build'!$N$6,Table1[[#This Row],[Series]])),Table1[[#This Row],[Helper1]],"")</f>
        <v/>
      </c>
      <c r="H2341" s="57" t="str">
        <f>IFERROR(SMALL($G$2:$G$4870,ROWS($G$2:G2341)),"")</f>
        <v/>
      </c>
    </row>
    <row r="2342" spans="1:8" ht="51.75" thickBot="1" x14ac:dyDescent="0.3">
      <c r="A2342" s="52" t="s">
        <v>387</v>
      </c>
      <c r="B2342" s="46" t="str">
        <f>Table1[[#This Row],[Series]]&amp;Table1[[#This Row],[Competency Name]]</f>
        <v>1529FINANCIAL MANAGEMENT</v>
      </c>
      <c r="C2342" s="46" t="str">
        <f>IF(RIGHT(Table1[[#This Row],[Occupational Series]],5)="SECCM","SECCM",IF(OR(RIGHT(Table1[[#This Row],[Occupational Series]],1)="A",RIGHT(Table1[[#This Row],[Occupational Series]],1)="B",RIGHT(Table1[[#This Row],[Occupational Series]],1)="C"),"0301",RIGHT(Table1[[#This Row],[Occupational Series]],4)))</f>
        <v>1529</v>
      </c>
      <c r="D2342" s="52" t="s">
        <v>438</v>
      </c>
      <c r="E2342" s="54" t="s">
        <v>439</v>
      </c>
      <c r="F2342" s="57">
        <f>ROWS($F$2:F2342)</f>
        <v>2341</v>
      </c>
      <c r="G2342" s="57" t="str">
        <f>IF(ISNUMBER(SEARCH('Position Build'!$N$6,Table1[[#This Row],[Series]])),Table1[[#This Row],[Helper1]],"")</f>
        <v/>
      </c>
      <c r="H2342" s="57" t="str">
        <f>IFERROR(SMALL($G$2:$G$4870,ROWS($G$2:G2342)),"")</f>
        <v/>
      </c>
    </row>
    <row r="2343" spans="1:8" ht="26.25" thickBot="1" x14ac:dyDescent="0.3">
      <c r="A2343" s="50" t="s">
        <v>387</v>
      </c>
      <c r="B2343" s="46" t="str">
        <f>Table1[[#This Row],[Series]]&amp;Table1[[#This Row],[Competency Name]]</f>
        <v>1529COMPUTER LITERACY</v>
      </c>
      <c r="C2343" s="46" t="str">
        <f>IF(RIGHT(Table1[[#This Row],[Occupational Series]],5)="SECCM","SECCM",IF(OR(RIGHT(Table1[[#This Row],[Occupational Series]],1)="A",RIGHT(Table1[[#This Row],[Occupational Series]],1)="B",RIGHT(Table1[[#This Row],[Occupational Series]],1)="C"),"0301",RIGHT(Table1[[#This Row],[Occupational Series]],4)))</f>
        <v>1529</v>
      </c>
      <c r="D2343" s="50" t="s">
        <v>456</v>
      </c>
      <c r="E2343" s="51" t="s">
        <v>457</v>
      </c>
      <c r="F2343" s="57">
        <f>ROWS($F$2:F2343)</f>
        <v>2342</v>
      </c>
      <c r="G2343" s="57" t="str">
        <f>IF(ISNUMBER(SEARCH('Position Build'!$N$6,Table1[[#This Row],[Series]])),Table1[[#This Row],[Helper1]],"")</f>
        <v/>
      </c>
      <c r="H2343" s="57" t="str">
        <f>IFERROR(SMALL($G$2:$G$4870,ROWS($G$2:G2343)),"")</f>
        <v/>
      </c>
    </row>
    <row r="2344" spans="1:8" ht="15.75" customHeight="1" thickBot="1" x14ac:dyDescent="0.3">
      <c r="A2344" s="45" t="s">
        <v>387</v>
      </c>
      <c r="B2344" s="46" t="str">
        <f>Table1[[#This Row],[Series]]&amp;Table1[[#This Row],[Competency Name]]</f>
        <v>1529PARTNERING</v>
      </c>
      <c r="C2344" s="46" t="str">
        <f>IF(RIGHT(Table1[[#This Row],[Occupational Series]],5)="SECCM","SECCM",IF(OR(RIGHT(Table1[[#This Row],[Occupational Series]],1)="A",RIGHT(Table1[[#This Row],[Occupational Series]],1)="B",RIGHT(Table1[[#This Row],[Occupational Series]],1)="C"),"0301",RIGHT(Table1[[#This Row],[Occupational Series]],4)))</f>
        <v>1529</v>
      </c>
      <c r="D2344" s="45" t="s">
        <v>491</v>
      </c>
      <c r="E2344" s="45" t="s">
        <v>492</v>
      </c>
      <c r="F2344" s="57">
        <f>ROWS($F$2:F2344)</f>
        <v>2343</v>
      </c>
      <c r="G2344" s="57" t="str">
        <f>IF(ISNUMBER(SEARCH('Position Build'!$N$6,Table1[[#This Row],[Series]])),Table1[[#This Row],[Helper1]],"")</f>
        <v/>
      </c>
      <c r="H2344" s="57" t="str">
        <f>IFERROR(SMALL($G$2:$G$4870,ROWS($G$2:G2344)),"")</f>
        <v/>
      </c>
    </row>
    <row r="2345" spans="1:8" ht="39" thickBot="1" x14ac:dyDescent="0.3">
      <c r="A2345" s="52" t="s">
        <v>387</v>
      </c>
      <c r="B2345" s="46" t="str">
        <f>Table1[[#This Row],[Series]]&amp;Table1[[#This Row],[Competency Name]]</f>
        <v>1529WRITTEN COMMUNICATION</v>
      </c>
      <c r="C2345" s="46" t="str">
        <f>IF(RIGHT(Table1[[#This Row],[Occupational Series]],5)="SECCM","SECCM",IF(OR(RIGHT(Table1[[#This Row],[Occupational Series]],1)="A",RIGHT(Table1[[#This Row],[Occupational Series]],1)="B",RIGHT(Table1[[#This Row],[Occupational Series]],1)="C"),"0301",RIGHT(Table1[[#This Row],[Occupational Series]],4)))</f>
        <v>1529</v>
      </c>
      <c r="D2345" s="52" t="s">
        <v>507</v>
      </c>
      <c r="E2345" s="54" t="s">
        <v>508</v>
      </c>
      <c r="F2345" s="57">
        <f>ROWS($F$2:F2345)</f>
        <v>2344</v>
      </c>
      <c r="G2345" s="57" t="str">
        <f>IF(ISNUMBER(SEARCH('Position Build'!$N$6,Table1[[#This Row],[Series]])),Table1[[#This Row],[Helper1]],"")</f>
        <v/>
      </c>
      <c r="H2345" s="57" t="str">
        <f>IFERROR(SMALL($G$2:$G$4870,ROWS($G$2:G2345)),"")</f>
        <v/>
      </c>
    </row>
    <row r="2346" spans="1:8" ht="39" thickBot="1" x14ac:dyDescent="0.3">
      <c r="A2346" s="50" t="s">
        <v>387</v>
      </c>
      <c r="B2346" s="46" t="str">
        <f>Table1[[#This Row],[Series]]&amp;Table1[[#This Row],[Competency Name]]</f>
        <v>1529ORAL COMMUNICATION</v>
      </c>
      <c r="C2346" s="46" t="str">
        <f>IF(RIGHT(Table1[[#This Row],[Occupational Series]],5)="SECCM","SECCM",IF(OR(RIGHT(Table1[[#This Row],[Occupational Series]],1)="A",RIGHT(Table1[[#This Row],[Occupational Series]],1)="B",RIGHT(Table1[[#This Row],[Occupational Series]],1)="C"),"0301",RIGHT(Table1[[#This Row],[Occupational Series]],4)))</f>
        <v>1529</v>
      </c>
      <c r="D2346" s="50" t="s">
        <v>537</v>
      </c>
      <c r="E2346" s="51" t="s">
        <v>538</v>
      </c>
      <c r="F2346" s="57">
        <f>ROWS($F$2:F2346)</f>
        <v>2345</v>
      </c>
      <c r="G2346" s="57" t="str">
        <f>IF(ISNUMBER(SEARCH('Position Build'!$N$6,Table1[[#This Row],[Series]])),Table1[[#This Row],[Helper1]],"")</f>
        <v/>
      </c>
      <c r="H2346" s="57" t="str">
        <f>IFERROR(SMALL($G$2:$G$4870,ROWS($G$2:G2346)),"")</f>
        <v/>
      </c>
    </row>
    <row r="2347" spans="1:8" ht="15.75" customHeight="1" thickBot="1" x14ac:dyDescent="0.3">
      <c r="A2347" s="50" t="s">
        <v>387</v>
      </c>
      <c r="B2347" s="46" t="str">
        <f>Table1[[#This Row],[Series]]&amp;Table1[[#This Row],[Competency Name]]</f>
        <v>1529PLANNING AND EVALUATING</v>
      </c>
      <c r="C2347" s="46" t="str">
        <f>IF(RIGHT(Table1[[#This Row],[Occupational Series]],5)="SECCM","SECCM",IF(OR(RIGHT(Table1[[#This Row],[Occupational Series]],1)="A",RIGHT(Table1[[#This Row],[Occupational Series]],1)="B",RIGHT(Table1[[#This Row],[Occupational Series]],1)="C"),"0301",RIGHT(Table1[[#This Row],[Occupational Series]],4)))</f>
        <v>1529</v>
      </c>
      <c r="D2347" s="50" t="s">
        <v>571</v>
      </c>
      <c r="E2347" s="51" t="s">
        <v>572</v>
      </c>
      <c r="F2347" s="57">
        <f>ROWS($F$2:F2347)</f>
        <v>2346</v>
      </c>
      <c r="G2347" s="57" t="str">
        <f>IF(ISNUMBER(SEARCH('Position Build'!$N$6,Table1[[#This Row],[Series]])),Table1[[#This Row],[Helper1]],"")</f>
        <v/>
      </c>
      <c r="H2347" s="57" t="str">
        <f>IFERROR(SMALL($G$2:$G$4870,ROWS($G$2:G2347)),"")</f>
        <v/>
      </c>
    </row>
    <row r="2348" spans="1:8" ht="39" thickBot="1" x14ac:dyDescent="0.3">
      <c r="A2348" s="52" t="s">
        <v>387</v>
      </c>
      <c r="B2348" s="46" t="str">
        <f>Table1[[#This Row],[Series]]&amp;Table1[[#This Row],[Competency Name]]</f>
        <v>1529RESOURCE MANAGEMENT</v>
      </c>
      <c r="C2348" s="46" t="str">
        <f>IF(RIGHT(Table1[[#This Row],[Occupational Series]],5)="SECCM","SECCM",IF(OR(RIGHT(Table1[[#This Row],[Occupational Series]],1)="A",RIGHT(Table1[[#This Row],[Occupational Series]],1)="B",RIGHT(Table1[[#This Row],[Occupational Series]],1)="C"),"0301",RIGHT(Table1[[#This Row],[Occupational Series]],4)))</f>
        <v>1529</v>
      </c>
      <c r="D2348" s="52" t="s">
        <v>573</v>
      </c>
      <c r="E2348" s="54" t="s">
        <v>574</v>
      </c>
      <c r="F2348" s="57">
        <f>ROWS($F$2:F2348)</f>
        <v>2347</v>
      </c>
      <c r="G2348" s="57" t="str">
        <f>IF(ISNUMBER(SEARCH('Position Build'!$N$6,Table1[[#This Row],[Series]])),Table1[[#This Row],[Helper1]],"")</f>
        <v/>
      </c>
      <c r="H2348" s="57" t="str">
        <f>IFERROR(SMALL($G$2:$G$4870,ROWS($G$2:G2348)),"")</f>
        <v/>
      </c>
    </row>
    <row r="2349" spans="1:8" ht="64.5" thickBot="1" x14ac:dyDescent="0.3">
      <c r="A2349" s="50" t="s">
        <v>387</v>
      </c>
      <c r="B2349" s="46" t="str">
        <f>Table1[[#This Row],[Series]]&amp;Table1[[#This Row],[Competency Name]]</f>
        <v>1529ACCOUNTABILITY</v>
      </c>
      <c r="C2349" s="46" t="str">
        <f>IF(RIGHT(Table1[[#This Row],[Occupational Series]],5)="SECCM","SECCM",IF(OR(RIGHT(Table1[[#This Row],[Occupational Series]],1)="A",RIGHT(Table1[[#This Row],[Occupational Series]],1)="B",RIGHT(Table1[[#This Row],[Occupational Series]],1)="C"),"0301",RIGHT(Table1[[#This Row],[Occupational Series]],4)))</f>
        <v>1529</v>
      </c>
      <c r="D2349" s="50" t="s">
        <v>579</v>
      </c>
      <c r="E2349" s="51" t="s">
        <v>580</v>
      </c>
      <c r="F2349" s="57">
        <f>ROWS($F$2:F2349)</f>
        <v>2348</v>
      </c>
      <c r="G2349" s="57" t="str">
        <f>IF(ISNUMBER(SEARCH('Position Build'!$N$6,Table1[[#This Row],[Series]])),Table1[[#This Row],[Helper1]],"")</f>
        <v/>
      </c>
      <c r="H2349" s="57" t="str">
        <f>IFERROR(SMALL($G$2:$G$4870,ROWS($G$2:G2349)),"")</f>
        <v/>
      </c>
    </row>
    <row r="2350" spans="1:8" ht="15.75" customHeight="1" thickBot="1" x14ac:dyDescent="0.3">
      <c r="A2350" s="50" t="s">
        <v>387</v>
      </c>
      <c r="B2350" s="46" t="str">
        <f>Table1[[#This Row],[Series]]&amp;Table1[[#This Row],[Competency Name]]</f>
        <v>1529DEVELOPING OTHERS</v>
      </c>
      <c r="C2350" s="46" t="str">
        <f>IF(RIGHT(Table1[[#This Row],[Occupational Series]],5)="SECCM","SECCM",IF(OR(RIGHT(Table1[[#This Row],[Occupational Series]],1)="A",RIGHT(Table1[[#This Row],[Occupational Series]],1)="B",RIGHT(Table1[[#This Row],[Occupational Series]],1)="C"),"0301",RIGHT(Table1[[#This Row],[Occupational Series]],4)))</f>
        <v>1529</v>
      </c>
      <c r="D2350" s="50" t="s">
        <v>585</v>
      </c>
      <c r="E2350" s="51" t="s">
        <v>586</v>
      </c>
      <c r="F2350" s="57">
        <f>ROWS($F$2:F2350)</f>
        <v>2349</v>
      </c>
      <c r="G2350" s="57" t="str">
        <f>IF(ISNUMBER(SEARCH('Position Build'!$N$6,Table1[[#This Row],[Series]])),Table1[[#This Row],[Helper1]],"")</f>
        <v/>
      </c>
      <c r="H2350" s="57" t="str">
        <f>IFERROR(SMALL($G$2:$G$4870,ROWS($G$2:G2350)),"")</f>
        <v/>
      </c>
    </row>
    <row r="2351" spans="1:8" ht="39" thickBot="1" x14ac:dyDescent="0.3">
      <c r="A2351" s="52" t="s">
        <v>387</v>
      </c>
      <c r="B2351" s="46" t="str">
        <f>Table1[[#This Row],[Series]]&amp;Table1[[#This Row],[Competency Name]]</f>
        <v>1529MANAGING HUMAN RESOURCES</v>
      </c>
      <c r="C2351" s="46" t="str">
        <f>IF(RIGHT(Table1[[#This Row],[Occupational Series]],5)="SECCM","SECCM",IF(OR(RIGHT(Table1[[#This Row],[Occupational Series]],1)="A",RIGHT(Table1[[#This Row],[Occupational Series]],1)="B",RIGHT(Table1[[#This Row],[Occupational Series]],1)="C"),"0301",RIGHT(Table1[[#This Row],[Occupational Series]],4)))</f>
        <v>1529</v>
      </c>
      <c r="D2351" s="52" t="s">
        <v>590</v>
      </c>
      <c r="E2351" s="54" t="s">
        <v>591</v>
      </c>
      <c r="F2351" s="57">
        <f>ROWS($F$2:F2351)</f>
        <v>2350</v>
      </c>
      <c r="G2351" s="57" t="str">
        <f>IF(ISNUMBER(SEARCH('Position Build'!$N$6,Table1[[#This Row],[Series]])),Table1[[#This Row],[Helper1]],"")</f>
        <v/>
      </c>
      <c r="H2351" s="57" t="str">
        <f>IFERROR(SMALL($G$2:$G$4870,ROWS($G$2:G2351)),"")</f>
        <v/>
      </c>
    </row>
    <row r="2352" spans="1:8" ht="51.75" thickBot="1" x14ac:dyDescent="0.3">
      <c r="A2352" s="50" t="s">
        <v>387</v>
      </c>
      <c r="B2352" s="46" t="str">
        <f>Table1[[#This Row],[Series]]&amp;Table1[[#This Row],[Competency Name]]</f>
        <v>1529PROBLEM SOLVING</v>
      </c>
      <c r="C2352" s="46" t="str">
        <f>IF(RIGHT(Table1[[#This Row],[Occupational Series]],5)="SECCM","SECCM",IF(OR(RIGHT(Table1[[#This Row],[Occupational Series]],1)="A",RIGHT(Table1[[#This Row],[Occupational Series]],1)="B",RIGHT(Table1[[#This Row],[Occupational Series]],1)="C"),"0301",RIGHT(Table1[[#This Row],[Occupational Series]],4)))</f>
        <v>1529</v>
      </c>
      <c r="D2352" s="50" t="s">
        <v>596</v>
      </c>
      <c r="E2352" s="51" t="s">
        <v>597</v>
      </c>
      <c r="F2352" s="57">
        <f>ROWS($F$2:F2352)</f>
        <v>2351</v>
      </c>
      <c r="G2352" s="57" t="str">
        <f>IF(ISNUMBER(SEARCH('Position Build'!$N$6,Table1[[#This Row],[Series]])),Table1[[#This Row],[Helper1]],"")</f>
        <v/>
      </c>
      <c r="H2352" s="57" t="str">
        <f>IFERROR(SMALL($G$2:$G$4870,ROWS($G$2:G2352)),"")</f>
        <v/>
      </c>
    </row>
    <row r="2353" spans="1:8" ht="15.75" customHeight="1" thickBot="1" x14ac:dyDescent="0.3">
      <c r="A2353" s="50" t="s">
        <v>387</v>
      </c>
      <c r="B2353" s="46" t="str">
        <f>Table1[[#This Row],[Series]]&amp;Table1[[#This Row],[Competency Name]]</f>
        <v>1529QUALITY ASSURANCE</v>
      </c>
      <c r="C2353" s="46" t="str">
        <f>IF(RIGHT(Table1[[#This Row],[Occupational Series]],5)="SECCM","SECCM",IF(OR(RIGHT(Table1[[#This Row],[Occupational Series]],1)="A",RIGHT(Table1[[#This Row],[Occupational Series]],1)="B",RIGHT(Table1[[#This Row],[Occupational Series]],1)="C"),"0301",RIGHT(Table1[[#This Row],[Occupational Series]],4)))</f>
        <v>1529</v>
      </c>
      <c r="D2353" s="50" t="s">
        <v>600</v>
      </c>
      <c r="E2353" s="51" t="s">
        <v>601</v>
      </c>
      <c r="F2353" s="57">
        <f>ROWS($F$2:F2353)</f>
        <v>2352</v>
      </c>
      <c r="G2353" s="57" t="str">
        <f>IF(ISNUMBER(SEARCH('Position Build'!$N$6,Table1[[#This Row],[Series]])),Table1[[#This Row],[Helper1]],"")</f>
        <v/>
      </c>
      <c r="H2353" s="57" t="str">
        <f>IFERROR(SMALL($G$2:$G$4870,ROWS($G$2:G2353)),"")</f>
        <v/>
      </c>
    </row>
    <row r="2354" spans="1:8" ht="15.75" thickBot="1" x14ac:dyDescent="0.3">
      <c r="A2354" s="53" t="s">
        <v>387</v>
      </c>
      <c r="B2354" s="46" t="str">
        <f>Table1[[#This Row],[Series]]&amp;Table1[[#This Row],[Competency Name]]</f>
        <v>1529STATISTICAL ANALYSIS</v>
      </c>
      <c r="C2354" s="46" t="str">
        <f>IF(RIGHT(Table1[[#This Row],[Occupational Series]],5)="SECCM","SECCM",IF(OR(RIGHT(Table1[[#This Row],[Occupational Series]],1)="A",RIGHT(Table1[[#This Row],[Occupational Series]],1)="B",RIGHT(Table1[[#This Row],[Occupational Series]],1)="C"),"0301",RIGHT(Table1[[#This Row],[Occupational Series]],4)))</f>
        <v>1529</v>
      </c>
      <c r="D2354" s="53" t="s">
        <v>606</v>
      </c>
      <c r="E2354" s="53" t="s">
        <v>607</v>
      </c>
      <c r="F2354" s="57">
        <f>ROWS($F$2:F2354)</f>
        <v>2353</v>
      </c>
      <c r="G2354" s="57" t="str">
        <f>IF(ISNUMBER(SEARCH('Position Build'!$N$6,Table1[[#This Row],[Series]])),Table1[[#This Row],[Helper1]],"")</f>
        <v/>
      </c>
      <c r="H2354" s="57" t="str">
        <f>IFERROR(SMALL($G$2:$G$4870,ROWS($G$2:G2354)),"")</f>
        <v/>
      </c>
    </row>
    <row r="2355" spans="1:8" ht="39" thickBot="1" x14ac:dyDescent="0.3">
      <c r="A2355" s="50" t="s">
        <v>387</v>
      </c>
      <c r="B2355" s="46" t="str">
        <f>Table1[[#This Row],[Series]]&amp;Table1[[#This Row],[Competency Name]]</f>
        <v>1529MODELING AND SIMULATION</v>
      </c>
      <c r="C2355" s="46" t="str">
        <f>IF(RIGHT(Table1[[#This Row],[Occupational Series]],5)="SECCM","SECCM",IF(OR(RIGHT(Table1[[#This Row],[Occupational Series]],1)="A",RIGHT(Table1[[#This Row],[Occupational Series]],1)="B",RIGHT(Table1[[#This Row],[Occupational Series]],1)="C"),"0301",RIGHT(Table1[[#This Row],[Occupational Series]],4)))</f>
        <v>1529</v>
      </c>
      <c r="D2355" s="50" t="s">
        <v>783</v>
      </c>
      <c r="E2355" s="51" t="s">
        <v>784</v>
      </c>
      <c r="F2355" s="57">
        <f>ROWS($F$2:F2355)</f>
        <v>2354</v>
      </c>
      <c r="G2355" s="57" t="str">
        <f>IF(ISNUMBER(SEARCH('Position Build'!$N$6,Table1[[#This Row],[Series]])),Table1[[#This Row],[Helper1]],"")</f>
        <v/>
      </c>
      <c r="H2355" s="57" t="str">
        <f>IFERROR(SMALL($G$2:$G$4870,ROWS($G$2:G2355)),"")</f>
        <v/>
      </c>
    </row>
    <row r="2356" spans="1:8" ht="15.75" customHeight="1" thickBot="1" x14ac:dyDescent="0.3">
      <c r="A2356" s="50" t="s">
        <v>387</v>
      </c>
      <c r="B2356" s="46" t="str">
        <f>Table1[[#This Row],[Series]]&amp;Table1[[#This Row],[Competency Name]]</f>
        <v>1529SOFTWARE ENGINEERING</v>
      </c>
      <c r="C2356" s="46" t="str">
        <f>IF(RIGHT(Table1[[#This Row],[Occupational Series]],5)="SECCM","SECCM",IF(OR(RIGHT(Table1[[#This Row],[Occupational Series]],1)="A",RIGHT(Table1[[#This Row],[Occupational Series]],1)="B",RIGHT(Table1[[#This Row],[Occupational Series]],1)="C"),"0301",RIGHT(Table1[[#This Row],[Occupational Series]],4)))</f>
        <v>1529</v>
      </c>
      <c r="D2356" s="50" t="s">
        <v>842</v>
      </c>
      <c r="E2356" s="51" t="s">
        <v>843</v>
      </c>
      <c r="F2356" s="57">
        <f>ROWS($F$2:F2356)</f>
        <v>2355</v>
      </c>
      <c r="G2356" s="57" t="str">
        <f>IF(ISNUMBER(SEARCH('Position Build'!$N$6,Table1[[#This Row],[Series]])),Table1[[#This Row],[Helper1]],"")</f>
        <v/>
      </c>
      <c r="H2356" s="57" t="str">
        <f>IFERROR(SMALL($G$2:$G$4870,ROWS($G$2:G2356)),"")</f>
        <v/>
      </c>
    </row>
    <row r="2357" spans="1:8" ht="26.25" thickBot="1" x14ac:dyDescent="0.3">
      <c r="A2357" s="52" t="s">
        <v>387</v>
      </c>
      <c r="B2357" s="46" t="str">
        <f>Table1[[#This Row],[Series]]&amp;Table1[[#This Row],[Competency Name]]</f>
        <v>1529SYSTEMS TESTING AND EVALUATION</v>
      </c>
      <c r="C2357" s="46" t="str">
        <f>IF(RIGHT(Table1[[#This Row],[Occupational Series]],5)="SECCM","SECCM",IF(OR(RIGHT(Table1[[#This Row],[Occupational Series]],1)="A",RIGHT(Table1[[#This Row],[Occupational Series]],1)="B",RIGHT(Table1[[#This Row],[Occupational Series]],1)="C"),"0301",RIGHT(Table1[[#This Row],[Occupational Series]],4)))</f>
        <v>1529</v>
      </c>
      <c r="D2357" s="52" t="s">
        <v>850</v>
      </c>
      <c r="E2357" s="54" t="s">
        <v>851</v>
      </c>
      <c r="F2357" s="57">
        <f>ROWS($F$2:F2357)</f>
        <v>2356</v>
      </c>
      <c r="G2357" s="57" t="str">
        <f>IF(ISNUMBER(SEARCH('Position Build'!$N$6,Table1[[#This Row],[Series]])),Table1[[#This Row],[Helper1]],"")</f>
        <v/>
      </c>
      <c r="H2357" s="57" t="str">
        <f>IFERROR(SMALL($G$2:$G$4870,ROWS($G$2:G2357)),"")</f>
        <v/>
      </c>
    </row>
    <row r="2358" spans="1:8" ht="15.75" thickBot="1" x14ac:dyDescent="0.3">
      <c r="A2358" s="45" t="s">
        <v>387</v>
      </c>
      <c r="B2358" s="46" t="str">
        <f>Table1[[#This Row],[Series]]&amp;Table1[[#This Row],[Competency Name]]</f>
        <v>1529RULEMAKING AND REGULATION</v>
      </c>
      <c r="C2358" s="46" t="str">
        <f>IF(RIGHT(Table1[[#This Row],[Occupational Series]],5)="SECCM","SECCM",IF(OR(RIGHT(Table1[[#This Row],[Occupational Series]],1)="A",RIGHT(Table1[[#This Row],[Occupational Series]],1)="B",RIGHT(Table1[[#This Row],[Occupational Series]],1)="C"),"0301",RIGHT(Table1[[#This Row],[Occupational Series]],4)))</f>
        <v>1529</v>
      </c>
      <c r="D2358" s="45" t="s">
        <v>958</v>
      </c>
      <c r="E2358" s="45" t="s">
        <v>959</v>
      </c>
      <c r="F2358" s="57">
        <f>ROWS($F$2:F2358)</f>
        <v>2357</v>
      </c>
      <c r="G2358" s="57" t="str">
        <f>IF(ISNUMBER(SEARCH('Position Build'!$N$6,Table1[[#This Row],[Series]])),Table1[[#This Row],[Helper1]],"")</f>
        <v/>
      </c>
      <c r="H2358" s="57" t="str">
        <f>IFERROR(SMALL($G$2:$G$4870,ROWS($G$2:G2358)),"")</f>
        <v/>
      </c>
    </row>
    <row r="2359" spans="1:8" ht="15.75" customHeight="1" thickBot="1" x14ac:dyDescent="0.3">
      <c r="A2359" s="45" t="s">
        <v>387</v>
      </c>
      <c r="B2359" s="46" t="str">
        <f>Table1[[#This Row],[Series]]&amp;Table1[[#This Row],[Competency Name]]</f>
        <v>1529READING AND INTERPRETING REGULATIONS</v>
      </c>
      <c r="C2359" s="46" t="str">
        <f>IF(RIGHT(Table1[[#This Row],[Occupational Series]],5)="SECCM","SECCM",IF(OR(RIGHT(Table1[[#This Row],[Occupational Series]],1)="A",RIGHT(Table1[[#This Row],[Occupational Series]],1)="B",RIGHT(Table1[[#This Row],[Occupational Series]],1)="C"),"0301",RIGHT(Table1[[#This Row],[Occupational Series]],4)))</f>
        <v>1529</v>
      </c>
      <c r="D2359" s="45" t="s">
        <v>1015</v>
      </c>
      <c r="E2359" s="45" t="s">
        <v>1016</v>
      </c>
      <c r="F2359" s="57">
        <f>ROWS($F$2:F2359)</f>
        <v>2358</v>
      </c>
      <c r="G2359" s="57" t="str">
        <f>IF(ISNUMBER(SEARCH('Position Build'!$N$6,Table1[[#This Row],[Series]])),Table1[[#This Row],[Helper1]],"")</f>
        <v/>
      </c>
      <c r="H2359" s="57" t="str">
        <f>IFERROR(SMALL($G$2:$G$4870,ROWS($G$2:G2359)),"")</f>
        <v/>
      </c>
    </row>
    <row r="2360" spans="1:8" ht="15.75" thickBot="1" x14ac:dyDescent="0.3">
      <c r="A2360" s="53" t="s">
        <v>387</v>
      </c>
      <c r="B2360" s="46" t="str">
        <f>Table1[[#This Row],[Series]]&amp;Table1[[#This Row],[Competency Name]]</f>
        <v>1529DATA AND CONTENT MANAGEMENT</v>
      </c>
      <c r="C2360" s="46" t="str">
        <f>IF(RIGHT(Table1[[#This Row],[Occupational Series]],5)="SECCM","SECCM",IF(OR(RIGHT(Table1[[#This Row],[Occupational Series]],1)="A",RIGHT(Table1[[#This Row],[Occupational Series]],1)="B",RIGHT(Table1[[#This Row],[Occupational Series]],1)="C"),"0301",RIGHT(Table1[[#This Row],[Occupational Series]],4)))</f>
        <v>1529</v>
      </c>
      <c r="D2360" s="53" t="s">
        <v>1075</v>
      </c>
      <c r="E2360" s="53" t="s">
        <v>1076</v>
      </c>
      <c r="F2360" s="57">
        <f>ROWS($F$2:F2360)</f>
        <v>2359</v>
      </c>
      <c r="G2360" s="57" t="str">
        <f>IF(ISNUMBER(SEARCH('Position Build'!$N$6,Table1[[#This Row],[Series]])),Table1[[#This Row],[Helper1]],"")</f>
        <v/>
      </c>
      <c r="H2360" s="57" t="str">
        <f>IFERROR(SMALL($G$2:$G$4870,ROWS($G$2:G2360)),"")</f>
        <v/>
      </c>
    </row>
    <row r="2361" spans="1:8" ht="39" thickBot="1" x14ac:dyDescent="0.3">
      <c r="A2361" s="50" t="s">
        <v>387</v>
      </c>
      <c r="B2361" s="46" t="str">
        <f>Table1[[#This Row],[Series]]&amp;Table1[[#This Row],[Competency Name]]</f>
        <v>1529ANALYTICAL TECHNIQUES</v>
      </c>
      <c r="C2361" s="46" t="str">
        <f>IF(RIGHT(Table1[[#This Row],[Occupational Series]],5)="SECCM","SECCM",IF(OR(RIGHT(Table1[[#This Row],[Occupational Series]],1)="A",RIGHT(Table1[[#This Row],[Occupational Series]],1)="B",RIGHT(Table1[[#This Row],[Occupational Series]],1)="C"),"0301",RIGHT(Table1[[#This Row],[Occupational Series]],4)))</f>
        <v>1529</v>
      </c>
      <c r="D2361" s="50" t="s">
        <v>1131</v>
      </c>
      <c r="E2361" s="51" t="s">
        <v>1132</v>
      </c>
      <c r="F2361" s="57">
        <f>ROWS($F$2:F2361)</f>
        <v>2360</v>
      </c>
      <c r="G2361" s="57" t="str">
        <f>IF(ISNUMBER(SEARCH('Position Build'!$N$6,Table1[[#This Row],[Series]])),Table1[[#This Row],[Helper1]],"")</f>
        <v/>
      </c>
      <c r="H2361" s="57" t="str">
        <f>IFERROR(SMALL($G$2:$G$4870,ROWS($G$2:G2361)),"")</f>
        <v/>
      </c>
    </row>
    <row r="2362" spans="1:8" ht="15.75" customHeight="1" thickBot="1" x14ac:dyDescent="0.3">
      <c r="A2362" s="50" t="s">
        <v>387</v>
      </c>
      <c r="B2362" s="46" t="str">
        <f>Table1[[#This Row],[Series]]&amp;Table1[[#This Row],[Competency Name]]</f>
        <v>1529REPORTING AND RECOMMENDATIONS</v>
      </c>
      <c r="C2362" s="46" t="str">
        <f>IF(RIGHT(Table1[[#This Row],[Occupational Series]],5)="SECCM","SECCM",IF(OR(RIGHT(Table1[[#This Row],[Occupational Series]],1)="A",RIGHT(Table1[[#This Row],[Occupational Series]],1)="B",RIGHT(Table1[[#This Row],[Occupational Series]],1)="C"),"0301",RIGHT(Table1[[#This Row],[Occupational Series]],4)))</f>
        <v>1529</v>
      </c>
      <c r="D2362" s="50" t="s">
        <v>1141</v>
      </c>
      <c r="E2362" s="51" t="s">
        <v>1142</v>
      </c>
      <c r="F2362" s="57">
        <f>ROWS($F$2:F2362)</f>
        <v>2361</v>
      </c>
      <c r="G2362" s="57" t="str">
        <f>IF(ISNUMBER(SEARCH('Position Build'!$N$6,Table1[[#This Row],[Series]])),Table1[[#This Row],[Helper1]],"")</f>
        <v/>
      </c>
      <c r="H2362" s="57" t="str">
        <f>IFERROR(SMALL($G$2:$G$4870,ROWS($G$2:G2362)),"")</f>
        <v/>
      </c>
    </row>
    <row r="2363" spans="1:8" ht="51.75" thickBot="1" x14ac:dyDescent="0.3">
      <c r="A2363" s="52" t="s">
        <v>387</v>
      </c>
      <c r="B2363" s="46" t="str">
        <f>Table1[[#This Row],[Series]]&amp;Table1[[#This Row],[Competency Name]]</f>
        <v>1529PROCESS IMPROVEMENT</v>
      </c>
      <c r="C2363" s="46" t="str">
        <f>IF(RIGHT(Table1[[#This Row],[Occupational Series]],5)="SECCM","SECCM",IF(OR(RIGHT(Table1[[#This Row],[Occupational Series]],1)="A",RIGHT(Table1[[#This Row],[Occupational Series]],1)="B",RIGHT(Table1[[#This Row],[Occupational Series]],1)="C"),"0301",RIGHT(Table1[[#This Row],[Occupational Series]],4)))</f>
        <v>1529</v>
      </c>
      <c r="D2363" s="52" t="s">
        <v>1199</v>
      </c>
      <c r="E2363" s="54" t="s">
        <v>1200</v>
      </c>
      <c r="F2363" s="57">
        <f>ROWS($F$2:F2363)</f>
        <v>2362</v>
      </c>
      <c r="G2363" s="57" t="str">
        <f>IF(ISNUMBER(SEARCH('Position Build'!$N$6,Table1[[#This Row],[Series]])),Table1[[#This Row],[Helper1]],"")</f>
        <v/>
      </c>
      <c r="H2363" s="57" t="str">
        <f>IFERROR(SMALL($G$2:$G$4870,ROWS($G$2:G2363)),"")</f>
        <v/>
      </c>
    </row>
    <row r="2364" spans="1:8" ht="26.25" thickBot="1" x14ac:dyDescent="0.3">
      <c r="A2364" s="50" t="s">
        <v>387</v>
      </c>
      <c r="B2364" s="46" t="str">
        <f>Table1[[#This Row],[Series]]&amp;Table1[[#This Row],[Competency Name]]</f>
        <v>1529INFORMATION ASSURANCE</v>
      </c>
      <c r="C2364" s="46" t="str">
        <f>IF(RIGHT(Table1[[#This Row],[Occupational Series]],5)="SECCM","SECCM",IF(OR(RIGHT(Table1[[#This Row],[Occupational Series]],1)="A",RIGHT(Table1[[#This Row],[Occupational Series]],1)="B",RIGHT(Table1[[#This Row],[Occupational Series]],1)="C"),"0301",RIGHT(Table1[[#This Row],[Occupational Series]],4)))</f>
        <v>1529</v>
      </c>
      <c r="D2364" s="50" t="s">
        <v>1434</v>
      </c>
      <c r="E2364" s="51" t="s">
        <v>1435</v>
      </c>
      <c r="F2364" s="57">
        <f>ROWS($F$2:F2364)</f>
        <v>2363</v>
      </c>
      <c r="G2364" s="57" t="str">
        <f>IF(ISNUMBER(SEARCH('Position Build'!$N$6,Table1[[#This Row],[Series]])),Table1[[#This Row],[Helper1]],"")</f>
        <v/>
      </c>
      <c r="H2364" s="57" t="str">
        <f>IFERROR(SMALL($G$2:$G$4870,ROWS($G$2:G2364)),"")</f>
        <v/>
      </c>
    </row>
    <row r="2365" spans="1:8" ht="15.75" customHeight="1" thickBot="1" x14ac:dyDescent="0.3">
      <c r="A2365" s="45" t="s">
        <v>380</v>
      </c>
      <c r="B2365" s="46" t="str">
        <f>Table1[[#This Row],[Series]]&amp;Table1[[#This Row],[Competency Name]]</f>
        <v>1530PROJECT MANAGEMENT</v>
      </c>
      <c r="C2365" s="46" t="str">
        <f>IF(RIGHT(Table1[[#This Row],[Occupational Series]],5)="SECCM","SECCM",IF(OR(RIGHT(Table1[[#This Row],[Occupational Series]],1)="A",RIGHT(Table1[[#This Row],[Occupational Series]],1)="B",RIGHT(Table1[[#This Row],[Occupational Series]],1)="C"),"0301",RIGHT(Table1[[#This Row],[Occupational Series]],4)))</f>
        <v>1530</v>
      </c>
      <c r="D2365" s="45" t="s">
        <v>381</v>
      </c>
      <c r="E2365" s="45" t="s">
        <v>382</v>
      </c>
      <c r="F2365" s="57">
        <f>ROWS($F$2:F2365)</f>
        <v>2364</v>
      </c>
      <c r="G2365" s="57" t="str">
        <f>IF(ISNUMBER(SEARCH('Position Build'!$N$6,Table1[[#This Row],[Series]])),Table1[[#This Row],[Helper1]],"")</f>
        <v/>
      </c>
      <c r="H2365" s="57" t="str">
        <f>IFERROR(SMALL($G$2:$G$4870,ROWS($G$2:G2365)),"")</f>
        <v/>
      </c>
    </row>
    <row r="2366" spans="1:8" ht="15.75" thickBot="1" x14ac:dyDescent="0.3">
      <c r="A2366" s="53" t="s">
        <v>380</v>
      </c>
      <c r="B2366" s="46" t="str">
        <f>Table1[[#This Row],[Series]]&amp;Table1[[#This Row],[Competency Name]]</f>
        <v>1530CUSTOMER SERVICE</v>
      </c>
      <c r="C2366" s="46" t="str">
        <f>IF(RIGHT(Table1[[#This Row],[Occupational Series]],5)="SECCM","SECCM",IF(OR(RIGHT(Table1[[#This Row],[Occupational Series]],1)="A",RIGHT(Table1[[#This Row],[Occupational Series]],1)="B",RIGHT(Table1[[#This Row],[Occupational Series]],1)="C"),"0301",RIGHT(Table1[[#This Row],[Occupational Series]],4)))</f>
        <v>1530</v>
      </c>
      <c r="D2366" s="53" t="s">
        <v>418</v>
      </c>
      <c r="E2366" s="53" t="s">
        <v>419</v>
      </c>
      <c r="F2366" s="57">
        <f>ROWS($F$2:F2366)</f>
        <v>2365</v>
      </c>
      <c r="G2366" s="57" t="str">
        <f>IF(ISNUMBER(SEARCH('Position Build'!$N$6,Table1[[#This Row],[Series]])),Table1[[#This Row],[Helper1]],"")</f>
        <v/>
      </c>
      <c r="H2366" s="57" t="str">
        <f>IFERROR(SMALL($G$2:$G$4870,ROWS($G$2:G2366)),"")</f>
        <v/>
      </c>
    </row>
    <row r="2367" spans="1:8" ht="51.75" thickBot="1" x14ac:dyDescent="0.3">
      <c r="A2367" s="50" t="s">
        <v>380</v>
      </c>
      <c r="B2367" s="46" t="str">
        <f>Table1[[#This Row],[Series]]&amp;Table1[[#This Row],[Competency Name]]</f>
        <v>1530FINANCIAL MANAGEMENT</v>
      </c>
      <c r="C2367" s="46" t="str">
        <f>IF(RIGHT(Table1[[#This Row],[Occupational Series]],5)="SECCM","SECCM",IF(OR(RIGHT(Table1[[#This Row],[Occupational Series]],1)="A",RIGHT(Table1[[#This Row],[Occupational Series]],1)="B",RIGHT(Table1[[#This Row],[Occupational Series]],1)="C"),"0301",RIGHT(Table1[[#This Row],[Occupational Series]],4)))</f>
        <v>1530</v>
      </c>
      <c r="D2367" s="50" t="s">
        <v>438</v>
      </c>
      <c r="E2367" s="51" t="s">
        <v>439</v>
      </c>
      <c r="F2367" s="57">
        <f>ROWS($F$2:F2367)</f>
        <v>2366</v>
      </c>
      <c r="G2367" s="57" t="str">
        <f>IF(ISNUMBER(SEARCH('Position Build'!$N$6,Table1[[#This Row],[Series]])),Table1[[#This Row],[Helper1]],"")</f>
        <v/>
      </c>
      <c r="H2367" s="57" t="str">
        <f>IFERROR(SMALL($G$2:$G$4870,ROWS($G$2:G2367)),"")</f>
        <v/>
      </c>
    </row>
    <row r="2368" spans="1:8" ht="15.75" customHeight="1" thickBot="1" x14ac:dyDescent="0.3">
      <c r="A2368" s="50" t="s">
        <v>380</v>
      </c>
      <c r="B2368" s="46" t="str">
        <f>Table1[[#This Row],[Series]]&amp;Table1[[#This Row],[Competency Name]]</f>
        <v>1530WRITTEN COMMUNICATION</v>
      </c>
      <c r="C2368" s="46" t="str">
        <f>IF(RIGHT(Table1[[#This Row],[Occupational Series]],5)="SECCM","SECCM",IF(OR(RIGHT(Table1[[#This Row],[Occupational Series]],1)="A",RIGHT(Table1[[#This Row],[Occupational Series]],1)="B",RIGHT(Table1[[#This Row],[Occupational Series]],1)="C"),"0301",RIGHT(Table1[[#This Row],[Occupational Series]],4)))</f>
        <v>1530</v>
      </c>
      <c r="D2368" s="50" t="s">
        <v>507</v>
      </c>
      <c r="E2368" s="51" t="s">
        <v>508</v>
      </c>
      <c r="F2368" s="57">
        <f>ROWS($F$2:F2368)</f>
        <v>2367</v>
      </c>
      <c r="G2368" s="57" t="str">
        <f>IF(ISNUMBER(SEARCH('Position Build'!$N$6,Table1[[#This Row],[Series]])),Table1[[#This Row],[Helper1]],"")</f>
        <v/>
      </c>
      <c r="H2368" s="57" t="str">
        <f>IFERROR(SMALL($G$2:$G$4870,ROWS($G$2:G2368)),"")</f>
        <v/>
      </c>
    </row>
    <row r="2369" spans="1:8" ht="39" thickBot="1" x14ac:dyDescent="0.3">
      <c r="A2369" s="52" t="s">
        <v>380</v>
      </c>
      <c r="B2369" s="46" t="str">
        <f>Table1[[#This Row],[Series]]&amp;Table1[[#This Row],[Competency Name]]</f>
        <v>1530ORAL COMMUNICATION</v>
      </c>
      <c r="C2369" s="46" t="str">
        <f>IF(RIGHT(Table1[[#This Row],[Occupational Series]],5)="SECCM","SECCM",IF(OR(RIGHT(Table1[[#This Row],[Occupational Series]],1)="A",RIGHT(Table1[[#This Row],[Occupational Series]],1)="B",RIGHT(Table1[[#This Row],[Occupational Series]],1)="C"),"0301",RIGHT(Table1[[#This Row],[Occupational Series]],4)))</f>
        <v>1530</v>
      </c>
      <c r="D2369" s="52" t="s">
        <v>537</v>
      </c>
      <c r="E2369" s="54" t="s">
        <v>538</v>
      </c>
      <c r="F2369" s="57">
        <f>ROWS($F$2:F2369)</f>
        <v>2368</v>
      </c>
      <c r="G2369" s="57" t="str">
        <f>IF(ISNUMBER(SEARCH('Position Build'!$N$6,Table1[[#This Row],[Series]])),Table1[[#This Row],[Helper1]],"")</f>
        <v/>
      </c>
      <c r="H2369" s="57" t="str">
        <f>IFERROR(SMALL($G$2:$G$4870,ROWS($G$2:G2369)),"")</f>
        <v/>
      </c>
    </row>
    <row r="2370" spans="1:8" ht="39" thickBot="1" x14ac:dyDescent="0.3">
      <c r="A2370" s="50" t="s">
        <v>380</v>
      </c>
      <c r="B2370" s="46" t="str">
        <f>Table1[[#This Row],[Series]]&amp;Table1[[#This Row],[Competency Name]]</f>
        <v>1530RESOURCE MANAGEMENT</v>
      </c>
      <c r="C2370" s="46" t="str">
        <f>IF(RIGHT(Table1[[#This Row],[Occupational Series]],5)="SECCM","SECCM",IF(OR(RIGHT(Table1[[#This Row],[Occupational Series]],1)="A",RIGHT(Table1[[#This Row],[Occupational Series]],1)="B",RIGHT(Table1[[#This Row],[Occupational Series]],1)="C"),"0301",RIGHT(Table1[[#This Row],[Occupational Series]],4)))</f>
        <v>1530</v>
      </c>
      <c r="D2370" s="50" t="s">
        <v>573</v>
      </c>
      <c r="E2370" s="51" t="s">
        <v>574</v>
      </c>
      <c r="F2370" s="57">
        <f>ROWS($F$2:F2370)</f>
        <v>2369</v>
      </c>
      <c r="G2370" s="57" t="str">
        <f>IF(ISNUMBER(SEARCH('Position Build'!$N$6,Table1[[#This Row],[Series]])),Table1[[#This Row],[Helper1]],"")</f>
        <v/>
      </c>
      <c r="H2370" s="57" t="str">
        <f>IFERROR(SMALL($G$2:$G$4870,ROWS($G$2:G2370)),"")</f>
        <v/>
      </c>
    </row>
    <row r="2371" spans="1:8" ht="15.75" customHeight="1" thickBot="1" x14ac:dyDescent="0.3">
      <c r="A2371" s="50" t="s">
        <v>380</v>
      </c>
      <c r="B2371" s="46" t="str">
        <f>Table1[[#This Row],[Series]]&amp;Table1[[#This Row],[Competency Name]]</f>
        <v>1530ACCOUNTABILITY</v>
      </c>
      <c r="C2371" s="46" t="str">
        <f>IF(RIGHT(Table1[[#This Row],[Occupational Series]],5)="SECCM","SECCM",IF(OR(RIGHT(Table1[[#This Row],[Occupational Series]],1)="A",RIGHT(Table1[[#This Row],[Occupational Series]],1)="B",RIGHT(Table1[[#This Row],[Occupational Series]],1)="C"),"0301",RIGHT(Table1[[#This Row],[Occupational Series]],4)))</f>
        <v>1530</v>
      </c>
      <c r="D2371" s="50" t="s">
        <v>579</v>
      </c>
      <c r="E2371" s="51" t="s">
        <v>580</v>
      </c>
      <c r="F2371" s="57">
        <f>ROWS($F$2:F2371)</f>
        <v>2370</v>
      </c>
      <c r="G2371" s="57" t="str">
        <f>IF(ISNUMBER(SEARCH('Position Build'!$N$6,Table1[[#This Row],[Series]])),Table1[[#This Row],[Helper1]],"")</f>
        <v/>
      </c>
      <c r="H2371" s="57" t="str">
        <f>IFERROR(SMALL($G$2:$G$4870,ROWS($G$2:G2371)),"")</f>
        <v/>
      </c>
    </row>
    <row r="2372" spans="1:8" ht="39" thickBot="1" x14ac:dyDescent="0.3">
      <c r="A2372" s="52" t="s">
        <v>380</v>
      </c>
      <c r="B2372" s="46" t="str">
        <f>Table1[[#This Row],[Series]]&amp;Table1[[#This Row],[Competency Name]]</f>
        <v>1530DEVELOPING OTHERS</v>
      </c>
      <c r="C2372" s="46" t="str">
        <f>IF(RIGHT(Table1[[#This Row],[Occupational Series]],5)="SECCM","SECCM",IF(OR(RIGHT(Table1[[#This Row],[Occupational Series]],1)="A",RIGHT(Table1[[#This Row],[Occupational Series]],1)="B",RIGHT(Table1[[#This Row],[Occupational Series]],1)="C"),"0301",RIGHT(Table1[[#This Row],[Occupational Series]],4)))</f>
        <v>1530</v>
      </c>
      <c r="D2372" s="52" t="s">
        <v>585</v>
      </c>
      <c r="E2372" s="54" t="s">
        <v>586</v>
      </c>
      <c r="F2372" s="57">
        <f>ROWS($F$2:F2372)</f>
        <v>2371</v>
      </c>
      <c r="G2372" s="57" t="str">
        <f>IF(ISNUMBER(SEARCH('Position Build'!$N$6,Table1[[#This Row],[Series]])),Table1[[#This Row],[Helper1]],"")</f>
        <v/>
      </c>
      <c r="H2372" s="57" t="str">
        <f>IFERROR(SMALL($G$2:$G$4870,ROWS($G$2:G2372)),"")</f>
        <v/>
      </c>
    </row>
    <row r="2373" spans="1:8" ht="39" thickBot="1" x14ac:dyDescent="0.3">
      <c r="A2373" s="50" t="s">
        <v>380</v>
      </c>
      <c r="B2373" s="46" t="str">
        <f>Table1[[#This Row],[Series]]&amp;Table1[[#This Row],[Competency Name]]</f>
        <v>1530MANAGING HUMAN RESOURCES</v>
      </c>
      <c r="C2373" s="46" t="str">
        <f>IF(RIGHT(Table1[[#This Row],[Occupational Series]],5)="SECCM","SECCM",IF(OR(RIGHT(Table1[[#This Row],[Occupational Series]],1)="A",RIGHT(Table1[[#This Row],[Occupational Series]],1)="B",RIGHT(Table1[[#This Row],[Occupational Series]],1)="C"),"0301",RIGHT(Table1[[#This Row],[Occupational Series]],4)))</f>
        <v>1530</v>
      </c>
      <c r="D2373" s="50" t="s">
        <v>590</v>
      </c>
      <c r="E2373" s="51" t="s">
        <v>591</v>
      </c>
      <c r="F2373" s="57">
        <f>ROWS($F$2:F2373)</f>
        <v>2372</v>
      </c>
      <c r="G2373" s="57" t="str">
        <f>IF(ISNUMBER(SEARCH('Position Build'!$N$6,Table1[[#This Row],[Series]])),Table1[[#This Row],[Helper1]],"")</f>
        <v/>
      </c>
      <c r="H2373" s="57" t="str">
        <f>IFERROR(SMALL($G$2:$G$4870,ROWS($G$2:G2373)),"")</f>
        <v/>
      </c>
    </row>
    <row r="2374" spans="1:8" ht="15.75" customHeight="1" thickBot="1" x14ac:dyDescent="0.3">
      <c r="A2374" s="50" t="s">
        <v>380</v>
      </c>
      <c r="B2374" s="46" t="str">
        <f>Table1[[#This Row],[Series]]&amp;Table1[[#This Row],[Competency Name]]</f>
        <v>1530PROBLEM SOLVING</v>
      </c>
      <c r="C2374" s="46" t="str">
        <f>IF(RIGHT(Table1[[#This Row],[Occupational Series]],5)="SECCM","SECCM",IF(OR(RIGHT(Table1[[#This Row],[Occupational Series]],1)="A",RIGHT(Table1[[#This Row],[Occupational Series]],1)="B",RIGHT(Table1[[#This Row],[Occupational Series]],1)="C"),"0301",RIGHT(Table1[[#This Row],[Occupational Series]],4)))</f>
        <v>1530</v>
      </c>
      <c r="D2374" s="50" t="s">
        <v>596</v>
      </c>
      <c r="E2374" s="51" t="s">
        <v>597</v>
      </c>
      <c r="F2374" s="57">
        <f>ROWS($F$2:F2374)</f>
        <v>2373</v>
      </c>
      <c r="G2374" s="57" t="str">
        <f>IF(ISNUMBER(SEARCH('Position Build'!$N$6,Table1[[#This Row],[Series]])),Table1[[#This Row],[Helper1]],"")</f>
        <v/>
      </c>
      <c r="H2374" s="57" t="str">
        <f>IFERROR(SMALL($G$2:$G$4870,ROWS($G$2:G2374)),"")</f>
        <v/>
      </c>
    </row>
    <row r="2375" spans="1:8" ht="15.75" thickBot="1" x14ac:dyDescent="0.3">
      <c r="A2375" s="53" t="s">
        <v>380</v>
      </c>
      <c r="B2375" s="46" t="str">
        <f>Table1[[#This Row],[Series]]&amp;Table1[[#This Row],[Competency Name]]</f>
        <v>1530STATISTICAL ANALYSIS</v>
      </c>
      <c r="C2375" s="46" t="str">
        <f>IF(RIGHT(Table1[[#This Row],[Occupational Series]],5)="SECCM","SECCM",IF(OR(RIGHT(Table1[[#This Row],[Occupational Series]],1)="A",RIGHT(Table1[[#This Row],[Occupational Series]],1)="B",RIGHT(Table1[[#This Row],[Occupational Series]],1)="C"),"0301",RIGHT(Table1[[#This Row],[Occupational Series]],4)))</f>
        <v>1530</v>
      </c>
      <c r="D2375" s="53" t="s">
        <v>606</v>
      </c>
      <c r="E2375" s="53" t="s">
        <v>607</v>
      </c>
      <c r="F2375" s="57">
        <f>ROWS($F$2:F2375)</f>
        <v>2374</v>
      </c>
      <c r="G2375" s="57" t="str">
        <f>IF(ISNUMBER(SEARCH('Position Build'!$N$6,Table1[[#This Row],[Series]])),Table1[[#This Row],[Helper1]],"")</f>
        <v/>
      </c>
      <c r="H2375" s="57" t="str">
        <f>IFERROR(SMALL($G$2:$G$4870,ROWS($G$2:G2375)),"")</f>
        <v/>
      </c>
    </row>
    <row r="2376" spans="1:8" ht="39" thickBot="1" x14ac:dyDescent="0.3">
      <c r="A2376" s="50" t="s">
        <v>380</v>
      </c>
      <c r="B2376" s="46" t="str">
        <f>Table1[[#This Row],[Series]]&amp;Table1[[#This Row],[Competency Name]]</f>
        <v>1530MODELING AND SIMULATION</v>
      </c>
      <c r="C2376" s="46" t="str">
        <f>IF(RIGHT(Table1[[#This Row],[Occupational Series]],5)="SECCM","SECCM",IF(OR(RIGHT(Table1[[#This Row],[Occupational Series]],1)="A",RIGHT(Table1[[#This Row],[Occupational Series]],1)="B",RIGHT(Table1[[#This Row],[Occupational Series]],1)="C"),"0301",RIGHT(Table1[[#This Row],[Occupational Series]],4)))</f>
        <v>1530</v>
      </c>
      <c r="D2376" s="50" t="s">
        <v>783</v>
      </c>
      <c r="E2376" s="51" t="s">
        <v>784</v>
      </c>
      <c r="F2376" s="57">
        <f>ROWS($F$2:F2376)</f>
        <v>2375</v>
      </c>
      <c r="G2376" s="57" t="str">
        <f>IF(ISNUMBER(SEARCH('Position Build'!$N$6,Table1[[#This Row],[Series]])),Table1[[#This Row],[Helper1]],"")</f>
        <v/>
      </c>
      <c r="H2376" s="57" t="str">
        <f>IFERROR(SMALL($G$2:$G$4870,ROWS($G$2:G2376)),"")</f>
        <v/>
      </c>
    </row>
    <row r="2377" spans="1:8" ht="15.75" customHeight="1" thickBot="1" x14ac:dyDescent="0.3">
      <c r="A2377" s="50" t="s">
        <v>380</v>
      </c>
      <c r="B2377" s="46" t="str">
        <f>Table1[[#This Row],[Series]]&amp;Table1[[#This Row],[Competency Name]]</f>
        <v>1530STRATEGIC THINKING</v>
      </c>
      <c r="C2377" s="46" t="str">
        <f>IF(RIGHT(Table1[[#This Row],[Occupational Series]],5)="SECCM","SECCM",IF(OR(RIGHT(Table1[[#This Row],[Occupational Series]],1)="A",RIGHT(Table1[[#This Row],[Occupational Series]],1)="B",RIGHT(Table1[[#This Row],[Occupational Series]],1)="C"),"0301",RIGHT(Table1[[#This Row],[Occupational Series]],4)))</f>
        <v>1530</v>
      </c>
      <c r="D2377" s="50" t="s">
        <v>826</v>
      </c>
      <c r="E2377" s="51" t="s">
        <v>827</v>
      </c>
      <c r="F2377" s="57">
        <f>ROWS($F$2:F2377)</f>
        <v>2376</v>
      </c>
      <c r="G2377" s="57" t="str">
        <f>IF(ISNUMBER(SEARCH('Position Build'!$N$6,Table1[[#This Row],[Series]])),Table1[[#This Row],[Helper1]],"")</f>
        <v/>
      </c>
      <c r="H2377" s="57" t="str">
        <f>IFERROR(SMALL($G$2:$G$4870,ROWS($G$2:G2377)),"")</f>
        <v/>
      </c>
    </row>
    <row r="2378" spans="1:8" ht="26.25" thickBot="1" x14ac:dyDescent="0.3">
      <c r="A2378" s="52" t="s">
        <v>380</v>
      </c>
      <c r="B2378" s="46" t="str">
        <f>Table1[[#This Row],[Series]]&amp;Table1[[#This Row],[Competency Name]]</f>
        <v>1530SOFTWARE ENGINEERING</v>
      </c>
      <c r="C2378" s="46" t="str">
        <f>IF(RIGHT(Table1[[#This Row],[Occupational Series]],5)="SECCM","SECCM",IF(OR(RIGHT(Table1[[#This Row],[Occupational Series]],1)="A",RIGHT(Table1[[#This Row],[Occupational Series]],1)="B",RIGHT(Table1[[#This Row],[Occupational Series]],1)="C"),"0301",RIGHT(Table1[[#This Row],[Occupational Series]],4)))</f>
        <v>1530</v>
      </c>
      <c r="D2378" s="52" t="s">
        <v>842</v>
      </c>
      <c r="E2378" s="54" t="s">
        <v>843</v>
      </c>
      <c r="F2378" s="57">
        <f>ROWS($F$2:F2378)</f>
        <v>2377</v>
      </c>
      <c r="G2378" s="57" t="str">
        <f>IF(ISNUMBER(SEARCH('Position Build'!$N$6,Table1[[#This Row],[Series]])),Table1[[#This Row],[Helper1]],"")</f>
        <v/>
      </c>
      <c r="H2378" s="57" t="str">
        <f>IFERROR(SMALL($G$2:$G$4870,ROWS($G$2:G2378)),"")</f>
        <v/>
      </c>
    </row>
    <row r="2379" spans="1:8" ht="26.25" thickBot="1" x14ac:dyDescent="0.3">
      <c r="A2379" s="50" t="s">
        <v>380</v>
      </c>
      <c r="B2379" s="46" t="str">
        <f>Table1[[#This Row],[Series]]&amp;Table1[[#This Row],[Competency Name]]</f>
        <v>1530SYSTEMS TESTING AND EVALUATION</v>
      </c>
      <c r="C2379" s="46" t="str">
        <f>IF(RIGHT(Table1[[#This Row],[Occupational Series]],5)="SECCM","SECCM",IF(OR(RIGHT(Table1[[#This Row],[Occupational Series]],1)="A",RIGHT(Table1[[#This Row],[Occupational Series]],1)="B",RIGHT(Table1[[#This Row],[Occupational Series]],1)="C"),"0301",RIGHT(Table1[[#This Row],[Occupational Series]],4)))</f>
        <v>1530</v>
      </c>
      <c r="D2379" s="50" t="s">
        <v>850</v>
      </c>
      <c r="E2379" s="51" t="s">
        <v>851</v>
      </c>
      <c r="F2379" s="57">
        <f>ROWS($F$2:F2379)</f>
        <v>2378</v>
      </c>
      <c r="G2379" s="57" t="str">
        <f>IF(ISNUMBER(SEARCH('Position Build'!$N$6,Table1[[#This Row],[Series]])),Table1[[#This Row],[Helper1]],"")</f>
        <v/>
      </c>
      <c r="H2379" s="57" t="str">
        <f>IFERROR(SMALL($G$2:$G$4870,ROWS($G$2:G2379)),"")</f>
        <v/>
      </c>
    </row>
    <row r="2380" spans="1:8" ht="15.75" customHeight="1" thickBot="1" x14ac:dyDescent="0.3">
      <c r="A2380" s="45" t="s">
        <v>380</v>
      </c>
      <c r="B2380" s="46" t="str">
        <f>Table1[[#This Row],[Series]]&amp;Table1[[#This Row],[Competency Name]]</f>
        <v>1530RULEMAKING AND REGULATION</v>
      </c>
      <c r="C2380" s="46" t="str">
        <f>IF(RIGHT(Table1[[#This Row],[Occupational Series]],5)="SECCM","SECCM",IF(OR(RIGHT(Table1[[#This Row],[Occupational Series]],1)="A",RIGHT(Table1[[#This Row],[Occupational Series]],1)="B",RIGHT(Table1[[#This Row],[Occupational Series]],1)="C"),"0301",RIGHT(Table1[[#This Row],[Occupational Series]],4)))</f>
        <v>1530</v>
      </c>
      <c r="D2380" s="45" t="s">
        <v>958</v>
      </c>
      <c r="E2380" s="45" t="s">
        <v>959</v>
      </c>
      <c r="F2380" s="57">
        <f>ROWS($F$2:F2380)</f>
        <v>2379</v>
      </c>
      <c r="G2380" s="57" t="str">
        <f>IF(ISNUMBER(SEARCH('Position Build'!$N$6,Table1[[#This Row],[Series]])),Table1[[#This Row],[Helper1]],"")</f>
        <v/>
      </c>
      <c r="H2380" s="57" t="str">
        <f>IFERROR(SMALL($G$2:$G$4870,ROWS($G$2:G2380)),"")</f>
        <v/>
      </c>
    </row>
    <row r="2381" spans="1:8" ht="15.75" thickBot="1" x14ac:dyDescent="0.3">
      <c r="A2381" s="53" t="s">
        <v>380</v>
      </c>
      <c r="B2381" s="46" t="str">
        <f>Table1[[#This Row],[Series]]&amp;Table1[[#This Row],[Competency Name]]</f>
        <v>1530DATA AND CONTENT MANAGEMENT</v>
      </c>
      <c r="C2381" s="46" t="str">
        <f>IF(RIGHT(Table1[[#This Row],[Occupational Series]],5)="SECCM","SECCM",IF(OR(RIGHT(Table1[[#This Row],[Occupational Series]],1)="A",RIGHT(Table1[[#This Row],[Occupational Series]],1)="B",RIGHT(Table1[[#This Row],[Occupational Series]],1)="C"),"0301",RIGHT(Table1[[#This Row],[Occupational Series]],4)))</f>
        <v>1530</v>
      </c>
      <c r="D2381" s="53" t="s">
        <v>1075</v>
      </c>
      <c r="E2381" s="53" t="s">
        <v>1076</v>
      </c>
      <c r="F2381" s="57">
        <f>ROWS($F$2:F2381)</f>
        <v>2380</v>
      </c>
      <c r="G2381" s="57" t="str">
        <f>IF(ISNUMBER(SEARCH('Position Build'!$N$6,Table1[[#This Row],[Series]])),Table1[[#This Row],[Helper1]],"")</f>
        <v/>
      </c>
      <c r="H2381" s="57" t="str">
        <f>IFERROR(SMALL($G$2:$G$4870,ROWS($G$2:G2381)),"")</f>
        <v/>
      </c>
    </row>
    <row r="2382" spans="1:8" ht="15.75" thickBot="1" x14ac:dyDescent="0.3">
      <c r="A2382" s="45" t="s">
        <v>380</v>
      </c>
      <c r="B2382" s="46" t="str">
        <f>Table1[[#This Row],[Series]]&amp;Table1[[#This Row],[Competency Name]]</f>
        <v>1530RESEARCH AND ANALYSIS</v>
      </c>
      <c r="C2382" s="46" t="str">
        <f>IF(RIGHT(Table1[[#This Row],[Occupational Series]],5)="SECCM","SECCM",IF(OR(RIGHT(Table1[[#This Row],[Occupational Series]],1)="A",RIGHT(Table1[[#This Row],[Occupational Series]],1)="B",RIGHT(Table1[[#This Row],[Occupational Series]],1)="C"),"0301",RIGHT(Table1[[#This Row],[Occupational Series]],4)))</f>
        <v>1530</v>
      </c>
      <c r="D2382" s="45" t="s">
        <v>1195</v>
      </c>
      <c r="E2382" s="45" t="s">
        <v>1196</v>
      </c>
      <c r="F2382" s="57">
        <f>ROWS($F$2:F2382)</f>
        <v>2381</v>
      </c>
      <c r="G2382" s="57" t="str">
        <f>IF(ISNUMBER(SEARCH('Position Build'!$N$6,Table1[[#This Row],[Series]])),Table1[[#This Row],[Helper1]],"")</f>
        <v/>
      </c>
      <c r="H2382" s="57" t="str">
        <f>IFERROR(SMALL($G$2:$G$4870,ROWS($G$2:G2382)),"")</f>
        <v/>
      </c>
    </row>
    <row r="2383" spans="1:8" ht="15.75" customHeight="1" thickBot="1" x14ac:dyDescent="0.3">
      <c r="A2383" s="50" t="s">
        <v>380</v>
      </c>
      <c r="B2383" s="46" t="str">
        <f>Table1[[#This Row],[Series]]&amp;Table1[[#This Row],[Competency Name]]</f>
        <v>1530CREATIVITY AND INNOVATION</v>
      </c>
      <c r="C2383" s="46" t="str">
        <f>IF(RIGHT(Table1[[#This Row],[Occupational Series]],5)="SECCM","SECCM",IF(OR(RIGHT(Table1[[#This Row],[Occupational Series]],1)="A",RIGHT(Table1[[#This Row],[Occupational Series]],1)="B",RIGHT(Table1[[#This Row],[Occupational Series]],1)="C"),"0301",RIGHT(Table1[[#This Row],[Occupational Series]],4)))</f>
        <v>1530</v>
      </c>
      <c r="D2383" s="50" t="s">
        <v>1214</v>
      </c>
      <c r="E2383" s="51" t="s">
        <v>1215</v>
      </c>
      <c r="F2383" s="57">
        <f>ROWS($F$2:F2383)</f>
        <v>2382</v>
      </c>
      <c r="G2383" s="57" t="str">
        <f>IF(ISNUMBER(SEARCH('Position Build'!$N$6,Table1[[#This Row],[Series]])),Table1[[#This Row],[Helper1]],"")</f>
        <v/>
      </c>
      <c r="H2383" s="57" t="str">
        <f>IFERROR(SMALL($G$2:$G$4870,ROWS($G$2:G2383)),"")</f>
        <v/>
      </c>
    </row>
    <row r="2384" spans="1:8" ht="26.25" thickBot="1" x14ac:dyDescent="0.3">
      <c r="A2384" s="52" t="s">
        <v>380</v>
      </c>
      <c r="B2384" s="46" t="str">
        <f>Table1[[#This Row],[Series]]&amp;Table1[[#This Row],[Competency Name]]</f>
        <v>1530INFORMATION ASSURANCE</v>
      </c>
      <c r="C2384" s="46" t="str">
        <f>IF(RIGHT(Table1[[#This Row],[Occupational Series]],5)="SECCM","SECCM",IF(OR(RIGHT(Table1[[#This Row],[Occupational Series]],1)="A",RIGHT(Table1[[#This Row],[Occupational Series]],1)="B",RIGHT(Table1[[#This Row],[Occupational Series]],1)="C"),"0301",RIGHT(Table1[[#This Row],[Occupational Series]],4)))</f>
        <v>1530</v>
      </c>
      <c r="D2384" s="52" t="s">
        <v>1434</v>
      </c>
      <c r="E2384" s="54" t="s">
        <v>1435</v>
      </c>
      <c r="F2384" s="57">
        <f>ROWS($F$2:F2384)</f>
        <v>2383</v>
      </c>
      <c r="G2384" s="57" t="str">
        <f>IF(ISNUMBER(SEARCH('Position Build'!$N$6,Table1[[#This Row],[Series]])),Table1[[#This Row],[Helper1]],"")</f>
        <v/>
      </c>
      <c r="H2384" s="57" t="str">
        <f>IFERROR(SMALL($G$2:$G$4870,ROWS($G$2:G2384)),"")</f>
        <v/>
      </c>
    </row>
    <row r="2385" spans="1:8" ht="39" thickBot="1" x14ac:dyDescent="0.3">
      <c r="A2385" s="50" t="s">
        <v>284</v>
      </c>
      <c r="B2385" s="46" t="str">
        <f>Table1[[#This Row],[Series]]&amp;Table1[[#This Row],[Competency Name]]</f>
        <v>1550INFLUENCING/NEGOTIATING</v>
      </c>
      <c r="C2385" s="46" t="str">
        <f>IF(RIGHT(Table1[[#This Row],[Occupational Series]],5)="SECCM","SECCM",IF(OR(RIGHT(Table1[[#This Row],[Occupational Series]],1)="A",RIGHT(Table1[[#This Row],[Occupational Series]],1)="B",RIGHT(Table1[[#This Row],[Occupational Series]],1)="C"),"0301",RIGHT(Table1[[#This Row],[Occupational Series]],4)))</f>
        <v>1550</v>
      </c>
      <c r="D2385" s="50" t="s">
        <v>267</v>
      </c>
      <c r="E2385" s="51" t="s">
        <v>268</v>
      </c>
      <c r="F2385" s="57">
        <f>ROWS($F$2:F2385)</f>
        <v>2384</v>
      </c>
      <c r="G2385" s="57" t="str">
        <f>IF(ISNUMBER(SEARCH('Position Build'!$N$6,Table1[[#This Row],[Series]])),Table1[[#This Row],[Helper1]],"")</f>
        <v/>
      </c>
      <c r="H2385" s="57" t="str">
        <f>IFERROR(SMALL($G$2:$G$4870,ROWS($G$2:G2385)),"")</f>
        <v/>
      </c>
    </row>
    <row r="2386" spans="1:8" ht="15.75" customHeight="1" thickBot="1" x14ac:dyDescent="0.3">
      <c r="A2386" s="45" t="s">
        <v>284</v>
      </c>
      <c r="B2386" s="46" t="str">
        <f>Table1[[#This Row],[Series]]&amp;Table1[[#This Row],[Competency Name]]</f>
        <v>1550PROJECT MANAGEMENT</v>
      </c>
      <c r="C2386" s="46" t="str">
        <f>IF(RIGHT(Table1[[#This Row],[Occupational Series]],5)="SECCM","SECCM",IF(OR(RIGHT(Table1[[#This Row],[Occupational Series]],1)="A",RIGHT(Table1[[#This Row],[Occupational Series]],1)="B",RIGHT(Table1[[#This Row],[Occupational Series]],1)="C"),"0301",RIGHT(Table1[[#This Row],[Occupational Series]],4)))</f>
        <v>1550</v>
      </c>
      <c r="D2386" s="45" t="s">
        <v>381</v>
      </c>
      <c r="E2386" s="45" t="s">
        <v>382</v>
      </c>
      <c r="F2386" s="57">
        <f>ROWS($F$2:F2386)</f>
        <v>2385</v>
      </c>
      <c r="G2386" s="57" t="str">
        <f>IF(ISNUMBER(SEARCH('Position Build'!$N$6,Table1[[#This Row],[Series]])),Table1[[#This Row],[Helper1]],"")</f>
        <v/>
      </c>
      <c r="H2386" s="57" t="str">
        <f>IFERROR(SMALL($G$2:$G$4870,ROWS($G$2:G2386)),"")</f>
        <v/>
      </c>
    </row>
    <row r="2387" spans="1:8" ht="26.25" thickBot="1" x14ac:dyDescent="0.3">
      <c r="A2387" s="52" t="s">
        <v>284</v>
      </c>
      <c r="B2387" s="46" t="str">
        <f>Table1[[#This Row],[Series]]&amp;Table1[[#This Row],[Competency Name]]</f>
        <v>1550PERFORMANCE MANAGEMENT</v>
      </c>
      <c r="C2387" s="46" t="str">
        <f>IF(RIGHT(Table1[[#This Row],[Occupational Series]],5)="SECCM","SECCM",IF(OR(RIGHT(Table1[[#This Row],[Occupational Series]],1)="A",RIGHT(Table1[[#This Row],[Occupational Series]],1)="B",RIGHT(Table1[[#This Row],[Occupational Series]],1)="C"),"0301",RIGHT(Table1[[#This Row],[Occupational Series]],4)))</f>
        <v>1550</v>
      </c>
      <c r="D2387" s="52" t="s">
        <v>436</v>
      </c>
      <c r="E2387" s="54" t="s">
        <v>437</v>
      </c>
      <c r="F2387" s="57">
        <f>ROWS($F$2:F2387)</f>
        <v>2386</v>
      </c>
      <c r="G2387" s="57" t="str">
        <f>IF(ISNUMBER(SEARCH('Position Build'!$N$6,Table1[[#This Row],[Series]])),Table1[[#This Row],[Helper1]],"")</f>
        <v/>
      </c>
      <c r="H2387" s="57" t="str">
        <f>IFERROR(SMALL($G$2:$G$4870,ROWS($G$2:G2387)),"")</f>
        <v/>
      </c>
    </row>
    <row r="2388" spans="1:8" ht="26.25" thickBot="1" x14ac:dyDescent="0.3">
      <c r="A2388" s="50" t="s">
        <v>284</v>
      </c>
      <c r="B2388" s="46" t="str">
        <f>Table1[[#This Row],[Series]]&amp;Table1[[#This Row],[Competency Name]]</f>
        <v>1550COMPUTER LITERACY</v>
      </c>
      <c r="C2388" s="46" t="str">
        <f>IF(RIGHT(Table1[[#This Row],[Occupational Series]],5)="SECCM","SECCM",IF(OR(RIGHT(Table1[[#This Row],[Occupational Series]],1)="A",RIGHT(Table1[[#This Row],[Occupational Series]],1)="B",RIGHT(Table1[[#This Row],[Occupational Series]],1)="C"),"0301",RIGHT(Table1[[#This Row],[Occupational Series]],4)))</f>
        <v>1550</v>
      </c>
      <c r="D2388" s="50" t="s">
        <v>456</v>
      </c>
      <c r="E2388" s="51" t="s">
        <v>457</v>
      </c>
      <c r="F2388" s="57">
        <f>ROWS($F$2:F2388)</f>
        <v>2387</v>
      </c>
      <c r="G2388" s="57" t="str">
        <f>IF(ISNUMBER(SEARCH('Position Build'!$N$6,Table1[[#This Row],[Series]])),Table1[[#This Row],[Helper1]],"")</f>
        <v/>
      </c>
      <c r="H2388" s="57" t="str">
        <f>IFERROR(SMALL($G$2:$G$4870,ROWS($G$2:G2388)),"")</f>
        <v/>
      </c>
    </row>
    <row r="2389" spans="1:8" ht="15.75" customHeight="1" thickBot="1" x14ac:dyDescent="0.3">
      <c r="A2389" s="45" t="s">
        <v>284</v>
      </c>
      <c r="B2389" s="46" t="str">
        <f>Table1[[#This Row],[Series]]&amp;Table1[[#This Row],[Competency Name]]</f>
        <v>1550PARTNERING</v>
      </c>
      <c r="C2389" s="46" t="str">
        <f>IF(RIGHT(Table1[[#This Row],[Occupational Series]],5)="SECCM","SECCM",IF(OR(RIGHT(Table1[[#This Row],[Occupational Series]],1)="A",RIGHT(Table1[[#This Row],[Occupational Series]],1)="B",RIGHT(Table1[[#This Row],[Occupational Series]],1)="C"),"0301",RIGHT(Table1[[#This Row],[Occupational Series]],4)))</f>
        <v>1550</v>
      </c>
      <c r="D2389" s="45" t="s">
        <v>491</v>
      </c>
      <c r="E2389" s="45" t="s">
        <v>492</v>
      </c>
      <c r="F2389" s="57">
        <f>ROWS($F$2:F2389)</f>
        <v>2388</v>
      </c>
      <c r="G2389" s="57" t="str">
        <f>IF(ISNUMBER(SEARCH('Position Build'!$N$6,Table1[[#This Row],[Series]])),Table1[[#This Row],[Helper1]],"")</f>
        <v/>
      </c>
      <c r="H2389" s="57" t="str">
        <f>IFERROR(SMALL($G$2:$G$4870,ROWS($G$2:G2389)),"")</f>
        <v/>
      </c>
    </row>
    <row r="2390" spans="1:8" ht="39" thickBot="1" x14ac:dyDescent="0.3">
      <c r="A2390" s="52" t="s">
        <v>284</v>
      </c>
      <c r="B2390" s="46" t="str">
        <f>Table1[[#This Row],[Series]]&amp;Table1[[#This Row],[Competency Name]]</f>
        <v>1550WRITTEN COMMUNICATION</v>
      </c>
      <c r="C2390" s="46" t="str">
        <f>IF(RIGHT(Table1[[#This Row],[Occupational Series]],5)="SECCM","SECCM",IF(OR(RIGHT(Table1[[#This Row],[Occupational Series]],1)="A",RIGHT(Table1[[#This Row],[Occupational Series]],1)="B",RIGHT(Table1[[#This Row],[Occupational Series]],1)="C"),"0301",RIGHT(Table1[[#This Row],[Occupational Series]],4)))</f>
        <v>1550</v>
      </c>
      <c r="D2390" s="52" t="s">
        <v>507</v>
      </c>
      <c r="E2390" s="54" t="s">
        <v>508</v>
      </c>
      <c r="F2390" s="57">
        <f>ROWS($F$2:F2390)</f>
        <v>2389</v>
      </c>
      <c r="G2390" s="57" t="str">
        <f>IF(ISNUMBER(SEARCH('Position Build'!$N$6,Table1[[#This Row],[Series]])),Table1[[#This Row],[Helper1]],"")</f>
        <v/>
      </c>
      <c r="H2390" s="57" t="str">
        <f>IFERROR(SMALL($G$2:$G$4870,ROWS($G$2:G2390)),"")</f>
        <v/>
      </c>
    </row>
    <row r="2391" spans="1:8" ht="39" thickBot="1" x14ac:dyDescent="0.3">
      <c r="A2391" s="50" t="s">
        <v>284</v>
      </c>
      <c r="B2391" s="46" t="str">
        <f>Table1[[#This Row],[Series]]&amp;Table1[[#This Row],[Competency Name]]</f>
        <v>1550ORAL COMMUNICATION</v>
      </c>
      <c r="C2391" s="46" t="str">
        <f>IF(RIGHT(Table1[[#This Row],[Occupational Series]],5)="SECCM","SECCM",IF(OR(RIGHT(Table1[[#This Row],[Occupational Series]],1)="A",RIGHT(Table1[[#This Row],[Occupational Series]],1)="B",RIGHT(Table1[[#This Row],[Occupational Series]],1)="C"),"0301",RIGHT(Table1[[#This Row],[Occupational Series]],4)))</f>
        <v>1550</v>
      </c>
      <c r="D2391" s="50" t="s">
        <v>537</v>
      </c>
      <c r="E2391" s="51" t="s">
        <v>538</v>
      </c>
      <c r="F2391" s="57">
        <f>ROWS($F$2:F2391)</f>
        <v>2390</v>
      </c>
      <c r="G2391" s="57" t="str">
        <f>IF(ISNUMBER(SEARCH('Position Build'!$N$6,Table1[[#This Row],[Series]])),Table1[[#This Row],[Helper1]],"")</f>
        <v/>
      </c>
      <c r="H2391" s="57" t="str">
        <f>IFERROR(SMALL($G$2:$G$4870,ROWS($G$2:G2391)),"")</f>
        <v/>
      </c>
    </row>
    <row r="2392" spans="1:8" ht="15.75" customHeight="1" thickBot="1" x14ac:dyDescent="0.3">
      <c r="A2392" s="50" t="s">
        <v>284</v>
      </c>
      <c r="B2392" s="46" t="str">
        <f>Table1[[#This Row],[Series]]&amp;Table1[[#This Row],[Competency Name]]</f>
        <v>1550ACCOUNTABILITY</v>
      </c>
      <c r="C2392" s="46" t="str">
        <f>IF(RIGHT(Table1[[#This Row],[Occupational Series]],5)="SECCM","SECCM",IF(OR(RIGHT(Table1[[#This Row],[Occupational Series]],1)="A",RIGHT(Table1[[#This Row],[Occupational Series]],1)="B",RIGHT(Table1[[#This Row],[Occupational Series]],1)="C"),"0301",RIGHT(Table1[[#This Row],[Occupational Series]],4)))</f>
        <v>1550</v>
      </c>
      <c r="D2392" s="50" t="s">
        <v>579</v>
      </c>
      <c r="E2392" s="51" t="s">
        <v>580</v>
      </c>
      <c r="F2392" s="57">
        <f>ROWS($F$2:F2392)</f>
        <v>2391</v>
      </c>
      <c r="G2392" s="57" t="str">
        <f>IF(ISNUMBER(SEARCH('Position Build'!$N$6,Table1[[#This Row],[Series]])),Table1[[#This Row],[Helper1]],"")</f>
        <v/>
      </c>
      <c r="H2392" s="57" t="str">
        <f>IFERROR(SMALL($G$2:$G$4870,ROWS($G$2:G2392)),"")</f>
        <v/>
      </c>
    </row>
    <row r="2393" spans="1:8" ht="39" thickBot="1" x14ac:dyDescent="0.3">
      <c r="A2393" s="52" t="s">
        <v>284</v>
      </c>
      <c r="B2393" s="46" t="str">
        <f>Table1[[#This Row],[Series]]&amp;Table1[[#This Row],[Competency Name]]</f>
        <v>1550DEVELOPING OTHERS</v>
      </c>
      <c r="C2393" s="46" t="str">
        <f>IF(RIGHT(Table1[[#This Row],[Occupational Series]],5)="SECCM","SECCM",IF(OR(RIGHT(Table1[[#This Row],[Occupational Series]],1)="A",RIGHT(Table1[[#This Row],[Occupational Series]],1)="B",RIGHT(Table1[[#This Row],[Occupational Series]],1)="C"),"0301",RIGHT(Table1[[#This Row],[Occupational Series]],4)))</f>
        <v>1550</v>
      </c>
      <c r="D2393" s="52" t="s">
        <v>585</v>
      </c>
      <c r="E2393" s="54" t="s">
        <v>586</v>
      </c>
      <c r="F2393" s="57">
        <f>ROWS($F$2:F2393)</f>
        <v>2392</v>
      </c>
      <c r="G2393" s="57" t="str">
        <f>IF(ISNUMBER(SEARCH('Position Build'!$N$6,Table1[[#This Row],[Series]])),Table1[[#This Row],[Helper1]],"")</f>
        <v/>
      </c>
      <c r="H2393" s="57" t="str">
        <f>IFERROR(SMALL($G$2:$G$4870,ROWS($G$2:G2393)),"")</f>
        <v/>
      </c>
    </row>
    <row r="2394" spans="1:8" ht="51.75" thickBot="1" x14ac:dyDescent="0.3">
      <c r="A2394" s="50" t="s">
        <v>284</v>
      </c>
      <c r="B2394" s="46" t="str">
        <f>Table1[[#This Row],[Series]]&amp;Table1[[#This Row],[Competency Name]]</f>
        <v>1550PROBLEM SOLVING</v>
      </c>
      <c r="C2394" s="46" t="str">
        <f>IF(RIGHT(Table1[[#This Row],[Occupational Series]],5)="SECCM","SECCM",IF(OR(RIGHT(Table1[[#This Row],[Occupational Series]],1)="A",RIGHT(Table1[[#This Row],[Occupational Series]],1)="B",RIGHT(Table1[[#This Row],[Occupational Series]],1)="C"),"0301",RIGHT(Table1[[#This Row],[Occupational Series]],4)))</f>
        <v>1550</v>
      </c>
      <c r="D2394" s="50" t="s">
        <v>596</v>
      </c>
      <c r="E2394" s="51" t="s">
        <v>597</v>
      </c>
      <c r="F2394" s="57">
        <f>ROWS($F$2:F2394)</f>
        <v>2393</v>
      </c>
      <c r="G2394" s="57" t="str">
        <f>IF(ISNUMBER(SEARCH('Position Build'!$N$6,Table1[[#This Row],[Series]])),Table1[[#This Row],[Helper1]],"")</f>
        <v/>
      </c>
      <c r="H2394" s="57" t="str">
        <f>IFERROR(SMALL($G$2:$G$4870,ROWS($G$2:G2394)),"")</f>
        <v/>
      </c>
    </row>
    <row r="2395" spans="1:8" ht="15.75" customHeight="1" thickBot="1" x14ac:dyDescent="0.3">
      <c r="A2395" s="50" t="s">
        <v>284</v>
      </c>
      <c r="B2395" s="46" t="str">
        <f>Table1[[#This Row],[Series]]&amp;Table1[[#This Row],[Competency Name]]</f>
        <v>1550QUALITY ASSURANCE</v>
      </c>
      <c r="C2395" s="46" t="str">
        <f>IF(RIGHT(Table1[[#This Row],[Occupational Series]],5)="SECCM","SECCM",IF(OR(RIGHT(Table1[[#This Row],[Occupational Series]],1)="A",RIGHT(Table1[[#This Row],[Occupational Series]],1)="B",RIGHT(Table1[[#This Row],[Occupational Series]],1)="C"),"0301",RIGHT(Table1[[#This Row],[Occupational Series]],4)))</f>
        <v>1550</v>
      </c>
      <c r="D2395" s="50" t="s">
        <v>600</v>
      </c>
      <c r="E2395" s="51" t="s">
        <v>601</v>
      </c>
      <c r="F2395" s="57">
        <f>ROWS($F$2:F2395)</f>
        <v>2394</v>
      </c>
      <c r="G2395" s="57" t="str">
        <f>IF(ISNUMBER(SEARCH('Position Build'!$N$6,Table1[[#This Row],[Series]])),Table1[[#This Row],[Helper1]],"")</f>
        <v/>
      </c>
      <c r="H2395" s="57" t="str">
        <f>IFERROR(SMALL($G$2:$G$4870,ROWS($G$2:G2395)),"")</f>
        <v/>
      </c>
    </row>
    <row r="2396" spans="1:8" ht="15.75" thickBot="1" x14ac:dyDescent="0.3">
      <c r="A2396" s="53" t="s">
        <v>284</v>
      </c>
      <c r="B2396" s="46" t="str">
        <f>Table1[[#This Row],[Series]]&amp;Table1[[#This Row],[Competency Name]]</f>
        <v>1550CONFIGURATION MANAGEMENT</v>
      </c>
      <c r="C2396" s="46" t="str">
        <f>IF(RIGHT(Table1[[#This Row],[Occupational Series]],5)="SECCM","SECCM",IF(OR(RIGHT(Table1[[#This Row],[Occupational Series]],1)="A",RIGHT(Table1[[#This Row],[Occupational Series]],1)="B",RIGHT(Table1[[#This Row],[Occupational Series]],1)="C"),"0301",RIGHT(Table1[[#This Row],[Occupational Series]],4)))</f>
        <v>1550</v>
      </c>
      <c r="D2396" s="53" t="s">
        <v>773</v>
      </c>
      <c r="E2396" s="53" t="s">
        <v>774</v>
      </c>
      <c r="F2396" s="57">
        <f>ROWS($F$2:F2396)</f>
        <v>2395</v>
      </c>
      <c r="G2396" s="57" t="str">
        <f>IF(ISNUMBER(SEARCH('Position Build'!$N$6,Table1[[#This Row],[Series]])),Table1[[#This Row],[Helper1]],"")</f>
        <v/>
      </c>
      <c r="H2396" s="57" t="str">
        <f>IFERROR(SMALL($G$2:$G$4870,ROWS($G$2:G2396)),"")</f>
        <v/>
      </c>
    </row>
    <row r="2397" spans="1:8" ht="39" thickBot="1" x14ac:dyDescent="0.3">
      <c r="A2397" s="50" t="s">
        <v>284</v>
      </c>
      <c r="B2397" s="46" t="str">
        <f>Table1[[#This Row],[Series]]&amp;Table1[[#This Row],[Competency Name]]</f>
        <v>1550CONTRACTING AND ACQUISITION</v>
      </c>
      <c r="C2397" s="46" t="str">
        <f>IF(RIGHT(Table1[[#This Row],[Occupational Series]],5)="SECCM","SECCM",IF(OR(RIGHT(Table1[[#This Row],[Occupational Series]],1)="A",RIGHT(Table1[[#This Row],[Occupational Series]],1)="B",RIGHT(Table1[[#This Row],[Occupational Series]],1)="C"),"0301",RIGHT(Table1[[#This Row],[Occupational Series]],4)))</f>
        <v>1550</v>
      </c>
      <c r="D2397" s="50" t="s">
        <v>775</v>
      </c>
      <c r="E2397" s="51" t="s">
        <v>776</v>
      </c>
      <c r="F2397" s="57">
        <f>ROWS($F$2:F2397)</f>
        <v>2396</v>
      </c>
      <c r="G2397" s="57" t="str">
        <f>IF(ISNUMBER(SEARCH('Position Build'!$N$6,Table1[[#This Row],[Series]])),Table1[[#This Row],[Helper1]],"")</f>
        <v/>
      </c>
      <c r="H2397" s="57" t="str">
        <f>IFERROR(SMALL($G$2:$G$4870,ROWS($G$2:G2397)),"")</f>
        <v/>
      </c>
    </row>
    <row r="2398" spans="1:8" ht="15.75" customHeight="1" thickBot="1" x14ac:dyDescent="0.3">
      <c r="A2398" s="50" t="s">
        <v>284</v>
      </c>
      <c r="B2398" s="46" t="str">
        <f>Table1[[#This Row],[Series]]&amp;Table1[[#This Row],[Competency Name]]</f>
        <v>1550DATA SYSTEMS AND MANAGEMENT</v>
      </c>
      <c r="C2398" s="46" t="str">
        <f>IF(RIGHT(Table1[[#This Row],[Occupational Series]],5)="SECCM","SECCM",IF(OR(RIGHT(Table1[[#This Row],[Occupational Series]],1)="A",RIGHT(Table1[[#This Row],[Occupational Series]],1)="B",RIGHT(Table1[[#This Row],[Occupational Series]],1)="C"),"0301",RIGHT(Table1[[#This Row],[Occupational Series]],4)))</f>
        <v>1550</v>
      </c>
      <c r="D2398" s="50" t="s">
        <v>777</v>
      </c>
      <c r="E2398" s="51" t="s">
        <v>778</v>
      </c>
      <c r="F2398" s="57">
        <f>ROWS($F$2:F2398)</f>
        <v>2397</v>
      </c>
      <c r="G2398" s="57" t="str">
        <f>IF(ISNUMBER(SEARCH('Position Build'!$N$6,Table1[[#This Row],[Series]])),Table1[[#This Row],[Helper1]],"")</f>
        <v/>
      </c>
      <c r="H2398" s="57" t="str">
        <f>IFERROR(SMALL($G$2:$G$4870,ROWS($G$2:G2398)),"")</f>
        <v/>
      </c>
    </row>
    <row r="2399" spans="1:8" ht="39" thickBot="1" x14ac:dyDescent="0.3">
      <c r="A2399" s="52" t="s">
        <v>284</v>
      </c>
      <c r="B2399" s="46" t="str">
        <f>Table1[[#This Row],[Series]]&amp;Table1[[#This Row],[Competency Name]]</f>
        <v>1550CYBER SECURITY</v>
      </c>
      <c r="C2399" s="46" t="str">
        <f>IF(RIGHT(Table1[[#This Row],[Occupational Series]],5)="SECCM","SECCM",IF(OR(RIGHT(Table1[[#This Row],[Occupational Series]],1)="A",RIGHT(Table1[[#This Row],[Occupational Series]],1)="B",RIGHT(Table1[[#This Row],[Occupational Series]],1)="C"),"0301",RIGHT(Table1[[#This Row],[Occupational Series]],4)))</f>
        <v>1550</v>
      </c>
      <c r="D2399" s="52" t="s">
        <v>779</v>
      </c>
      <c r="E2399" s="54" t="s">
        <v>780</v>
      </c>
      <c r="F2399" s="57">
        <f>ROWS($F$2:F2399)</f>
        <v>2398</v>
      </c>
      <c r="G2399" s="57" t="str">
        <f>IF(ISNUMBER(SEARCH('Position Build'!$N$6,Table1[[#This Row],[Series]])),Table1[[#This Row],[Helper1]],"")</f>
        <v/>
      </c>
      <c r="H2399" s="57" t="str">
        <f>IFERROR(SMALL($G$2:$G$4870,ROWS($G$2:G2399)),"")</f>
        <v/>
      </c>
    </row>
    <row r="2400" spans="1:8" ht="26.25" thickBot="1" x14ac:dyDescent="0.3">
      <c r="A2400" s="50" t="s">
        <v>284</v>
      </c>
      <c r="B2400" s="46" t="str">
        <f>Table1[[#This Row],[Series]]&amp;Table1[[#This Row],[Competency Name]]</f>
        <v>1550MATHEMATICS</v>
      </c>
      <c r="C2400" s="46" t="str">
        <f>IF(RIGHT(Table1[[#This Row],[Occupational Series]],5)="SECCM","SECCM",IF(OR(RIGHT(Table1[[#This Row],[Occupational Series]],1)="A",RIGHT(Table1[[#This Row],[Occupational Series]],1)="B",RIGHT(Table1[[#This Row],[Occupational Series]],1)="C"),"0301",RIGHT(Table1[[#This Row],[Occupational Series]],4)))</f>
        <v>1550</v>
      </c>
      <c r="D2400" s="50" t="s">
        <v>781</v>
      </c>
      <c r="E2400" s="51" t="s">
        <v>782</v>
      </c>
      <c r="F2400" s="57">
        <f>ROWS($F$2:F2400)</f>
        <v>2399</v>
      </c>
      <c r="G2400" s="57" t="str">
        <f>IF(ISNUMBER(SEARCH('Position Build'!$N$6,Table1[[#This Row],[Series]])),Table1[[#This Row],[Helper1]],"")</f>
        <v/>
      </c>
      <c r="H2400" s="57" t="str">
        <f>IFERROR(SMALL($G$2:$G$4870,ROWS($G$2:G2400)),"")</f>
        <v/>
      </c>
    </row>
    <row r="2401" spans="1:8" ht="15.75" customHeight="1" thickBot="1" x14ac:dyDescent="0.3">
      <c r="A2401" s="50" t="s">
        <v>284</v>
      </c>
      <c r="B2401" s="46" t="str">
        <f>Table1[[#This Row],[Series]]&amp;Table1[[#This Row],[Competency Name]]</f>
        <v>1550MODELING AND SIMULATION</v>
      </c>
      <c r="C2401" s="46" t="str">
        <f>IF(RIGHT(Table1[[#This Row],[Occupational Series]],5)="SECCM","SECCM",IF(OR(RIGHT(Table1[[#This Row],[Occupational Series]],1)="A",RIGHT(Table1[[#This Row],[Occupational Series]],1)="B",RIGHT(Table1[[#This Row],[Occupational Series]],1)="C"),"0301",RIGHT(Table1[[#This Row],[Occupational Series]],4)))</f>
        <v>1550</v>
      </c>
      <c r="D2401" s="50" t="s">
        <v>783</v>
      </c>
      <c r="E2401" s="51" t="s">
        <v>784</v>
      </c>
      <c r="F2401" s="57">
        <f>ROWS($F$2:F2401)</f>
        <v>2400</v>
      </c>
      <c r="G2401" s="57" t="str">
        <f>IF(ISNUMBER(SEARCH('Position Build'!$N$6,Table1[[#This Row],[Series]])),Table1[[#This Row],[Helper1]],"")</f>
        <v/>
      </c>
      <c r="H2401" s="57" t="str">
        <f>IFERROR(SMALL($G$2:$G$4870,ROWS($G$2:G2401)),"")</f>
        <v/>
      </c>
    </row>
    <row r="2402" spans="1:8" ht="26.25" thickBot="1" x14ac:dyDescent="0.3">
      <c r="A2402" s="52" t="s">
        <v>284</v>
      </c>
      <c r="B2402" s="46" t="str">
        <f>Table1[[#This Row],[Series]]&amp;Table1[[#This Row],[Competency Name]]</f>
        <v>1550NETWORK INFRASTRUCTURE DESIGN</v>
      </c>
      <c r="C2402" s="46" t="str">
        <f>IF(RIGHT(Table1[[#This Row],[Occupational Series]],5)="SECCM","SECCM",IF(OR(RIGHT(Table1[[#This Row],[Occupational Series]],1)="A",RIGHT(Table1[[#This Row],[Occupational Series]],1)="B",RIGHT(Table1[[#This Row],[Occupational Series]],1)="C"),"0301",RIGHT(Table1[[#This Row],[Occupational Series]],4)))</f>
        <v>1550</v>
      </c>
      <c r="D2402" s="52" t="s">
        <v>785</v>
      </c>
      <c r="E2402" s="54" t="s">
        <v>786</v>
      </c>
      <c r="F2402" s="57">
        <f>ROWS($F$2:F2402)</f>
        <v>2401</v>
      </c>
      <c r="G2402" s="57" t="str">
        <f>IF(ISNUMBER(SEARCH('Position Build'!$N$6,Table1[[#This Row],[Series]])),Table1[[#This Row],[Helper1]],"")</f>
        <v/>
      </c>
      <c r="H2402" s="57" t="str">
        <f>IFERROR(SMALL($G$2:$G$4870,ROWS($G$2:G2402)),"")</f>
        <v/>
      </c>
    </row>
    <row r="2403" spans="1:8" ht="15.75" thickBot="1" x14ac:dyDescent="0.3">
      <c r="A2403" s="45" t="s">
        <v>284</v>
      </c>
      <c r="B2403" s="46" t="str">
        <f>Table1[[#This Row],[Series]]&amp;Table1[[#This Row],[Competency Name]]</f>
        <v>1550NETWORK MANAGEMENT</v>
      </c>
      <c r="C2403" s="46" t="str">
        <f>IF(RIGHT(Table1[[#This Row],[Occupational Series]],5)="SECCM","SECCM",IF(OR(RIGHT(Table1[[#This Row],[Occupational Series]],1)="A",RIGHT(Table1[[#This Row],[Occupational Series]],1)="B",RIGHT(Table1[[#This Row],[Occupational Series]],1)="C"),"0301",RIGHT(Table1[[#This Row],[Occupational Series]],4)))</f>
        <v>1550</v>
      </c>
      <c r="D2403" s="45" t="s">
        <v>787</v>
      </c>
      <c r="E2403" s="45" t="s">
        <v>788</v>
      </c>
      <c r="F2403" s="57">
        <f>ROWS($F$2:F2403)</f>
        <v>2402</v>
      </c>
      <c r="G2403" s="57" t="str">
        <f>IF(ISNUMBER(SEARCH('Position Build'!$N$6,Table1[[#This Row],[Series]])),Table1[[#This Row],[Helper1]],"")</f>
        <v/>
      </c>
      <c r="H2403" s="57" t="str">
        <f>IFERROR(SMALL($G$2:$G$4870,ROWS($G$2:G2403)),"")</f>
        <v/>
      </c>
    </row>
    <row r="2404" spans="1:8" ht="15.75" customHeight="1" thickBot="1" x14ac:dyDescent="0.3">
      <c r="A2404" s="45" t="s">
        <v>284</v>
      </c>
      <c r="B2404" s="46" t="str">
        <f>Table1[[#This Row],[Series]]&amp;Table1[[#This Row],[Competency Name]]</f>
        <v>1550PROGRAMMING LANGUAGES</v>
      </c>
      <c r="C2404" s="46" t="str">
        <f>IF(RIGHT(Table1[[#This Row],[Occupational Series]],5)="SECCM","SECCM",IF(OR(RIGHT(Table1[[#This Row],[Occupational Series]],1)="A",RIGHT(Table1[[#This Row],[Occupational Series]],1)="B",RIGHT(Table1[[#This Row],[Occupational Series]],1)="C"),"0301",RIGHT(Table1[[#This Row],[Occupational Series]],4)))</f>
        <v>1550</v>
      </c>
      <c r="D2404" s="45" t="s">
        <v>836</v>
      </c>
      <c r="E2404" s="45" t="s">
        <v>837</v>
      </c>
      <c r="F2404" s="57">
        <f>ROWS($F$2:F2404)</f>
        <v>2403</v>
      </c>
      <c r="G2404" s="57" t="str">
        <f>IF(ISNUMBER(SEARCH('Position Build'!$N$6,Table1[[#This Row],[Series]])),Table1[[#This Row],[Helper1]],"")</f>
        <v/>
      </c>
      <c r="H2404" s="57" t="str">
        <f>IFERROR(SMALL($G$2:$G$4870,ROWS($G$2:G2404)),"")</f>
        <v/>
      </c>
    </row>
    <row r="2405" spans="1:8" ht="26.25" thickBot="1" x14ac:dyDescent="0.3">
      <c r="A2405" s="52" t="s">
        <v>284</v>
      </c>
      <c r="B2405" s="46" t="str">
        <f>Table1[[#This Row],[Series]]&amp;Table1[[#This Row],[Competency Name]]</f>
        <v>1550REQUIREMENTS ANALYSIS</v>
      </c>
      <c r="C2405" s="46" t="str">
        <f>IF(RIGHT(Table1[[#This Row],[Occupational Series]],5)="SECCM","SECCM",IF(OR(RIGHT(Table1[[#This Row],[Occupational Series]],1)="A",RIGHT(Table1[[#This Row],[Occupational Series]],1)="B",RIGHT(Table1[[#This Row],[Occupational Series]],1)="C"),"0301",RIGHT(Table1[[#This Row],[Occupational Series]],4)))</f>
        <v>1550</v>
      </c>
      <c r="D2405" s="52" t="s">
        <v>838</v>
      </c>
      <c r="E2405" s="54" t="s">
        <v>839</v>
      </c>
      <c r="F2405" s="57">
        <f>ROWS($F$2:F2405)</f>
        <v>2404</v>
      </c>
      <c r="G2405" s="57" t="str">
        <f>IF(ISNUMBER(SEARCH('Position Build'!$N$6,Table1[[#This Row],[Series]])),Table1[[#This Row],[Helper1]],"")</f>
        <v/>
      </c>
      <c r="H2405" s="57" t="str">
        <f>IFERROR(SMALL($G$2:$G$4870,ROWS($G$2:G2405)),"")</f>
        <v/>
      </c>
    </row>
    <row r="2406" spans="1:8" ht="26.25" thickBot="1" x14ac:dyDescent="0.3">
      <c r="A2406" s="50" t="s">
        <v>284</v>
      </c>
      <c r="B2406" s="46" t="str">
        <f>Table1[[#This Row],[Series]]&amp;Table1[[#This Row],[Competency Name]]</f>
        <v>1550RESEARCH</v>
      </c>
      <c r="C2406" s="46" t="str">
        <f>IF(RIGHT(Table1[[#This Row],[Occupational Series]],5)="SECCM","SECCM",IF(OR(RIGHT(Table1[[#This Row],[Occupational Series]],1)="A",RIGHT(Table1[[#This Row],[Occupational Series]],1)="B",RIGHT(Table1[[#This Row],[Occupational Series]],1)="C"),"0301",RIGHT(Table1[[#This Row],[Occupational Series]],4)))</f>
        <v>1550</v>
      </c>
      <c r="D2406" s="50" t="s">
        <v>840</v>
      </c>
      <c r="E2406" s="51" t="s">
        <v>841</v>
      </c>
      <c r="F2406" s="57">
        <f>ROWS($F$2:F2406)</f>
        <v>2405</v>
      </c>
      <c r="G2406" s="57" t="str">
        <f>IF(ISNUMBER(SEARCH('Position Build'!$N$6,Table1[[#This Row],[Series]])),Table1[[#This Row],[Helper1]],"")</f>
        <v/>
      </c>
      <c r="H2406" s="57" t="str">
        <f>IFERROR(SMALL($G$2:$G$4870,ROWS($G$2:G2406)),"")</f>
        <v/>
      </c>
    </row>
    <row r="2407" spans="1:8" ht="15.75" customHeight="1" thickBot="1" x14ac:dyDescent="0.3">
      <c r="A2407" s="50" t="s">
        <v>284</v>
      </c>
      <c r="B2407" s="46" t="str">
        <f>Table1[[#This Row],[Series]]&amp;Table1[[#This Row],[Competency Name]]</f>
        <v>1550SOFTWARE ENGINEERING</v>
      </c>
      <c r="C2407" s="46" t="str">
        <f>IF(RIGHT(Table1[[#This Row],[Occupational Series]],5)="SECCM","SECCM",IF(OR(RIGHT(Table1[[#This Row],[Occupational Series]],1)="A",RIGHT(Table1[[#This Row],[Occupational Series]],1)="B",RIGHT(Table1[[#This Row],[Occupational Series]],1)="C"),"0301",RIGHT(Table1[[#This Row],[Occupational Series]],4)))</f>
        <v>1550</v>
      </c>
      <c r="D2407" s="50" t="s">
        <v>842</v>
      </c>
      <c r="E2407" s="51" t="s">
        <v>843</v>
      </c>
      <c r="F2407" s="57">
        <f>ROWS($F$2:F2407)</f>
        <v>2406</v>
      </c>
      <c r="G2407" s="57" t="str">
        <f>IF(ISNUMBER(SEARCH('Position Build'!$N$6,Table1[[#This Row],[Series]])),Table1[[#This Row],[Helper1]],"")</f>
        <v/>
      </c>
      <c r="H2407" s="57" t="str">
        <f>IFERROR(SMALL($G$2:$G$4870,ROWS($G$2:G2407)),"")</f>
        <v/>
      </c>
    </row>
    <row r="2408" spans="1:8" ht="15.75" thickBot="1" x14ac:dyDescent="0.3">
      <c r="A2408" s="53" t="s">
        <v>284</v>
      </c>
      <c r="B2408" s="46" t="str">
        <f>Table1[[#This Row],[Series]]&amp;Table1[[#This Row],[Competency Name]]</f>
        <v>1550SYSTEMS ANALYSIS</v>
      </c>
      <c r="C2408" s="46" t="str">
        <f>IF(RIGHT(Table1[[#This Row],[Occupational Series]],5)="SECCM","SECCM",IF(OR(RIGHT(Table1[[#This Row],[Occupational Series]],1)="A",RIGHT(Table1[[#This Row],[Occupational Series]],1)="B",RIGHT(Table1[[#This Row],[Occupational Series]],1)="C"),"0301",RIGHT(Table1[[#This Row],[Occupational Series]],4)))</f>
        <v>1550</v>
      </c>
      <c r="D2408" s="53" t="s">
        <v>844</v>
      </c>
      <c r="E2408" s="53" t="s">
        <v>845</v>
      </c>
      <c r="F2408" s="57">
        <f>ROWS($F$2:F2408)</f>
        <v>2407</v>
      </c>
      <c r="G2408" s="57" t="str">
        <f>IF(ISNUMBER(SEARCH('Position Build'!$N$6,Table1[[#This Row],[Series]])),Table1[[#This Row],[Helper1]],"")</f>
        <v/>
      </c>
      <c r="H2408" s="57" t="str">
        <f>IFERROR(SMALL($G$2:$G$4870,ROWS($G$2:G2408)),"")</f>
        <v/>
      </c>
    </row>
    <row r="2409" spans="1:8" ht="26.25" thickBot="1" x14ac:dyDescent="0.3">
      <c r="A2409" s="50" t="s">
        <v>284</v>
      </c>
      <c r="B2409" s="46" t="str">
        <f>Table1[[#This Row],[Series]]&amp;Table1[[#This Row],[Competency Name]]</f>
        <v>1550SYSTEMS DESIGN</v>
      </c>
      <c r="C2409" s="46" t="str">
        <f>IF(RIGHT(Table1[[#This Row],[Occupational Series]],5)="SECCM","SECCM",IF(OR(RIGHT(Table1[[#This Row],[Occupational Series]],1)="A",RIGHT(Table1[[#This Row],[Occupational Series]],1)="B",RIGHT(Table1[[#This Row],[Occupational Series]],1)="C"),"0301",RIGHT(Table1[[#This Row],[Occupational Series]],4)))</f>
        <v>1550</v>
      </c>
      <c r="D2409" s="50" t="s">
        <v>846</v>
      </c>
      <c r="E2409" s="51" t="s">
        <v>847</v>
      </c>
      <c r="F2409" s="57">
        <f>ROWS($F$2:F2409)</f>
        <v>2408</v>
      </c>
      <c r="G2409" s="57" t="str">
        <f>IF(ISNUMBER(SEARCH('Position Build'!$N$6,Table1[[#This Row],[Series]])),Table1[[#This Row],[Helper1]],"")</f>
        <v/>
      </c>
      <c r="H2409" s="57" t="str">
        <f>IFERROR(SMALL($G$2:$G$4870,ROWS($G$2:G2409)),"")</f>
        <v/>
      </c>
    </row>
    <row r="2410" spans="1:8" ht="15.75" customHeight="1" thickBot="1" x14ac:dyDescent="0.3">
      <c r="A2410" s="45" t="s">
        <v>284</v>
      </c>
      <c r="B2410" s="46" t="str">
        <f>Table1[[#This Row],[Series]]&amp;Table1[[#This Row],[Competency Name]]</f>
        <v>1550SYSTEMS INTEGRATION</v>
      </c>
      <c r="C2410" s="46" t="str">
        <f>IF(RIGHT(Table1[[#This Row],[Occupational Series]],5)="SECCM","SECCM",IF(OR(RIGHT(Table1[[#This Row],[Occupational Series]],1)="A",RIGHT(Table1[[#This Row],[Occupational Series]],1)="B",RIGHT(Table1[[#This Row],[Occupational Series]],1)="C"),"0301",RIGHT(Table1[[#This Row],[Occupational Series]],4)))</f>
        <v>1550</v>
      </c>
      <c r="D2410" s="45" t="s">
        <v>848</v>
      </c>
      <c r="E2410" s="45" t="s">
        <v>849</v>
      </c>
      <c r="F2410" s="57">
        <f>ROWS($F$2:F2410)</f>
        <v>2409</v>
      </c>
      <c r="G2410" s="57" t="str">
        <f>IF(ISNUMBER(SEARCH('Position Build'!$N$6,Table1[[#This Row],[Series]])),Table1[[#This Row],[Helper1]],"")</f>
        <v/>
      </c>
      <c r="H2410" s="57" t="str">
        <f>IFERROR(SMALL($G$2:$G$4870,ROWS($G$2:G2410)),"")</f>
        <v/>
      </c>
    </row>
    <row r="2411" spans="1:8" ht="26.25" thickBot="1" x14ac:dyDescent="0.3">
      <c r="A2411" s="52" t="s">
        <v>284</v>
      </c>
      <c r="B2411" s="46" t="str">
        <f>Table1[[#This Row],[Series]]&amp;Table1[[#This Row],[Competency Name]]</f>
        <v>1550SYSTEMS TESTING AND EVALUATION</v>
      </c>
      <c r="C2411" s="46" t="str">
        <f>IF(RIGHT(Table1[[#This Row],[Occupational Series]],5)="SECCM","SECCM",IF(OR(RIGHT(Table1[[#This Row],[Occupational Series]],1)="A",RIGHT(Table1[[#This Row],[Occupational Series]],1)="B",RIGHT(Table1[[#This Row],[Occupational Series]],1)="C"),"0301",RIGHT(Table1[[#This Row],[Occupational Series]],4)))</f>
        <v>1550</v>
      </c>
      <c r="D2411" s="52" t="s">
        <v>850</v>
      </c>
      <c r="E2411" s="54" t="s">
        <v>851</v>
      </c>
      <c r="F2411" s="57">
        <f>ROWS($F$2:F2411)</f>
        <v>2410</v>
      </c>
      <c r="G2411" s="57" t="str">
        <f>IF(ISNUMBER(SEARCH('Position Build'!$N$6,Table1[[#This Row],[Series]])),Table1[[#This Row],[Helper1]],"")</f>
        <v/>
      </c>
      <c r="H2411" s="57" t="str">
        <f>IFERROR(SMALL($G$2:$G$4870,ROWS($G$2:G2411)),"")</f>
        <v/>
      </c>
    </row>
    <row r="2412" spans="1:8" ht="39" thickBot="1" x14ac:dyDescent="0.3">
      <c r="A2412" s="163" t="s">
        <v>2422</v>
      </c>
      <c r="B2412" s="165" t="str">
        <f>Table1[[#This Row],[Series]]&amp;Table1[[#This Row],[Competency Name]]</f>
        <v>1560DATA ANALYTICS</v>
      </c>
      <c r="C2412" s="165" t="str">
        <f>IF(RIGHT(Table1[[#This Row],[Occupational Series]],5)="SECCM","SECCM",IF(OR(RIGHT(Table1[[#This Row],[Occupational Series]],1)="A",RIGHT(Table1[[#This Row],[Occupational Series]],1)="B",RIGHT(Table1[[#This Row],[Occupational Series]],1)="C"),"0301",RIGHT(Table1[[#This Row],[Occupational Series]],4)))</f>
        <v>1560</v>
      </c>
      <c r="D2412" s="166" t="s">
        <v>2423</v>
      </c>
      <c r="E2412" s="167" t="s">
        <v>2424</v>
      </c>
      <c r="F2412" s="57">
        <f>ROWS($F$2:F2412)</f>
        <v>2411</v>
      </c>
      <c r="G2412" s="57" t="str">
        <f>IF(ISNUMBER(SEARCH('Position Build'!$N$6,Table1[[#This Row],[Series]])),Table1[[#This Row],[Helper1]],"")</f>
        <v/>
      </c>
      <c r="H2412" s="57" t="str">
        <f>IFERROR(SMALL($G$2:$G$4870,ROWS($G$2:G2412)),"")</f>
        <v/>
      </c>
    </row>
    <row r="2413" spans="1:8" ht="15.75" customHeight="1" thickBot="1" x14ac:dyDescent="0.3">
      <c r="A2413" s="163" t="s">
        <v>2422</v>
      </c>
      <c r="B2413" s="165" t="str">
        <f>Table1[[#This Row],[Series]]&amp;Table1[[#This Row],[Competency Name]]</f>
        <v>1560DATA MANAGEMENT</v>
      </c>
      <c r="C2413" s="165" t="str">
        <f>IF(RIGHT(Table1[[#This Row],[Occupational Series]],5)="SECCM","SECCM",IF(OR(RIGHT(Table1[[#This Row],[Occupational Series]],1)="A",RIGHT(Table1[[#This Row],[Occupational Series]],1)="B",RIGHT(Table1[[#This Row],[Occupational Series]],1)="C"),"0301",RIGHT(Table1[[#This Row],[Occupational Series]],4)))</f>
        <v>1560</v>
      </c>
      <c r="D2413" s="166" t="s">
        <v>1420</v>
      </c>
      <c r="E2413" s="167" t="s">
        <v>1421</v>
      </c>
      <c r="F2413" s="57">
        <f>ROWS($F$2:F2413)</f>
        <v>2412</v>
      </c>
      <c r="G2413" s="57" t="str">
        <f>IF(ISNUMBER(SEARCH('Position Build'!$N$6,Table1[[#This Row],[Series]])),Table1[[#This Row],[Helper1]],"")</f>
        <v/>
      </c>
      <c r="H2413" s="57" t="str">
        <f>IFERROR(SMALL($G$2:$G$4870,ROWS($G$2:G2413)),"")</f>
        <v/>
      </c>
    </row>
    <row r="2414" spans="1:8" ht="51.75" thickBot="1" x14ac:dyDescent="0.3">
      <c r="A2414" s="164" t="s">
        <v>2422</v>
      </c>
      <c r="B2414" s="165" t="str">
        <f>Table1[[#This Row],[Series]]&amp;Table1[[#This Row],[Competency Name]]</f>
        <v>1560DATA SCIENCE</v>
      </c>
      <c r="C2414" s="165" t="str">
        <f>IF(RIGHT(Table1[[#This Row],[Occupational Series]],5)="SECCM","SECCM",IF(OR(RIGHT(Table1[[#This Row],[Occupational Series]],1)="A",RIGHT(Table1[[#This Row],[Occupational Series]],1)="B",RIGHT(Table1[[#This Row],[Occupational Series]],1)="C"),"0301",RIGHT(Table1[[#This Row],[Occupational Series]],4)))</f>
        <v>1560</v>
      </c>
      <c r="D2414" s="160" t="s">
        <v>2425</v>
      </c>
      <c r="E2414" s="162" t="s">
        <v>2426</v>
      </c>
      <c r="F2414" s="57">
        <f>ROWS($F$2:F2414)</f>
        <v>2413</v>
      </c>
      <c r="G2414" s="57" t="str">
        <f>IF(ISNUMBER(SEARCH('Position Build'!$N$6,Table1[[#This Row],[Series]])),Table1[[#This Row],[Helper1]],"")</f>
        <v/>
      </c>
      <c r="H2414" s="57" t="str">
        <f>IFERROR(SMALL($G$2:$G$4870,ROWS($G$2:G2414)),"")</f>
        <v/>
      </c>
    </row>
    <row r="2415" spans="1:8" ht="26.25" thickBot="1" x14ac:dyDescent="0.3">
      <c r="A2415" s="163" t="s">
        <v>2422</v>
      </c>
      <c r="B2415" s="165" t="str">
        <f>Table1[[#This Row],[Series]]&amp;Table1[[#This Row],[Competency Name]]</f>
        <v>1560MATHEMATICS</v>
      </c>
      <c r="C2415" s="165" t="str">
        <f>IF(RIGHT(Table1[[#This Row],[Occupational Series]],5)="SECCM","SECCM",IF(OR(RIGHT(Table1[[#This Row],[Occupational Series]],1)="A",RIGHT(Table1[[#This Row],[Occupational Series]],1)="B",RIGHT(Table1[[#This Row],[Occupational Series]],1)="C"),"0301",RIGHT(Table1[[#This Row],[Occupational Series]],4)))</f>
        <v>1560</v>
      </c>
      <c r="D2415" s="166" t="s">
        <v>781</v>
      </c>
      <c r="E2415" s="167" t="s">
        <v>782</v>
      </c>
      <c r="F2415" s="57">
        <f>ROWS($F$2:F2415)</f>
        <v>2414</v>
      </c>
      <c r="G2415" s="57" t="str">
        <f>IF(ISNUMBER(SEARCH('Position Build'!$N$6,Table1[[#This Row],[Series]])),Table1[[#This Row],[Helper1]],"")</f>
        <v/>
      </c>
      <c r="H2415" s="57" t="str">
        <f>IFERROR(SMALL($G$2:$G$4870,ROWS($G$2:G2415)),"")</f>
        <v/>
      </c>
    </row>
    <row r="2416" spans="1:8" ht="15.75" customHeight="1" thickBot="1" x14ac:dyDescent="0.3">
      <c r="A2416" s="163" t="s">
        <v>2422</v>
      </c>
      <c r="B2416" s="165" t="str">
        <f>Table1[[#This Row],[Series]]&amp;Table1[[#This Row],[Competency Name]]</f>
        <v>1560MODELING AND SIMULATION</v>
      </c>
      <c r="C2416" s="165" t="str">
        <f>IF(RIGHT(Table1[[#This Row],[Occupational Series]],5)="SECCM","SECCM",IF(OR(RIGHT(Table1[[#This Row],[Occupational Series]],1)="A",RIGHT(Table1[[#This Row],[Occupational Series]],1)="B",RIGHT(Table1[[#This Row],[Occupational Series]],1)="C"),"0301",RIGHT(Table1[[#This Row],[Occupational Series]],4)))</f>
        <v>1560</v>
      </c>
      <c r="D2416" s="166" t="s">
        <v>783</v>
      </c>
      <c r="E2416" s="167" t="s">
        <v>784</v>
      </c>
      <c r="F2416" s="57">
        <f>ROWS($F$2:F2416)</f>
        <v>2415</v>
      </c>
      <c r="G2416" s="57" t="str">
        <f>IF(ISNUMBER(SEARCH('Position Build'!$N$6,Table1[[#This Row],[Series]])),Table1[[#This Row],[Helper1]],"")</f>
        <v/>
      </c>
      <c r="H2416" s="57" t="str">
        <f>IFERROR(SMALL($G$2:$G$4870,ROWS($G$2:G2416)),"")</f>
        <v/>
      </c>
    </row>
    <row r="2417" spans="1:8" ht="39" thickBot="1" x14ac:dyDescent="0.3">
      <c r="A2417" s="164" t="s">
        <v>2422</v>
      </c>
      <c r="B2417" s="165" t="str">
        <f>Table1[[#This Row],[Series]]&amp;Table1[[#This Row],[Competency Name]]</f>
        <v>1560ORAL COMMUNICATION</v>
      </c>
      <c r="C2417" s="165" t="str">
        <f>IF(RIGHT(Table1[[#This Row],[Occupational Series]],5)="SECCM","SECCM",IF(OR(RIGHT(Table1[[#This Row],[Occupational Series]],1)="A",RIGHT(Table1[[#This Row],[Occupational Series]],1)="B",RIGHT(Table1[[#This Row],[Occupational Series]],1)="C"),"0301",RIGHT(Table1[[#This Row],[Occupational Series]],4)))</f>
        <v>1560</v>
      </c>
      <c r="D2417" s="160" t="s">
        <v>537</v>
      </c>
      <c r="E2417" s="162" t="s">
        <v>538</v>
      </c>
      <c r="F2417" s="57">
        <f>ROWS($F$2:F2417)</f>
        <v>2416</v>
      </c>
      <c r="G2417" s="57" t="str">
        <f>IF(ISNUMBER(SEARCH('Position Build'!$N$6,Table1[[#This Row],[Series]])),Table1[[#This Row],[Helper1]],"")</f>
        <v/>
      </c>
      <c r="H2417" s="57" t="str">
        <f>IFERROR(SMALL($G$2:$G$4870,ROWS($G$2:G2417)),"")</f>
        <v/>
      </c>
    </row>
    <row r="2418" spans="1:8" ht="26.25" thickBot="1" x14ac:dyDescent="0.3">
      <c r="A2418" s="163" t="s">
        <v>2422</v>
      </c>
      <c r="B2418" s="165" t="str">
        <f>Table1[[#This Row],[Series]]&amp;Table1[[#This Row],[Competency Name]]</f>
        <v>1560PARTNERING</v>
      </c>
      <c r="C2418" s="165" t="str">
        <f>IF(RIGHT(Table1[[#This Row],[Occupational Series]],5)="SECCM","SECCM",IF(OR(RIGHT(Table1[[#This Row],[Occupational Series]],1)="A",RIGHT(Table1[[#This Row],[Occupational Series]],1)="B",RIGHT(Table1[[#This Row],[Occupational Series]],1)="C"),"0301",RIGHT(Table1[[#This Row],[Occupational Series]],4)))</f>
        <v>1560</v>
      </c>
      <c r="D2418" s="166" t="s">
        <v>491</v>
      </c>
      <c r="E2418" s="167" t="s">
        <v>492</v>
      </c>
      <c r="F2418" s="57">
        <f>ROWS($F$2:F2418)</f>
        <v>2417</v>
      </c>
      <c r="G2418" s="57" t="str">
        <f>IF(ISNUMBER(SEARCH('Position Build'!$N$6,Table1[[#This Row],[Series]])),Table1[[#This Row],[Helper1]],"")</f>
        <v/>
      </c>
      <c r="H2418" s="57" t="str">
        <f>IFERROR(SMALL($G$2:$G$4870,ROWS($G$2:G2418)),"")</f>
        <v/>
      </c>
    </row>
    <row r="2419" spans="1:8" ht="15.75" customHeight="1" thickBot="1" x14ac:dyDescent="0.3">
      <c r="A2419" s="163" t="s">
        <v>2422</v>
      </c>
      <c r="B2419" s="165" t="str">
        <f>Table1[[#This Row],[Series]]&amp;Table1[[#This Row],[Competency Name]]</f>
        <v>1560PROGRAMMING LANGUAGES</v>
      </c>
      <c r="C2419" s="165" t="str">
        <f>IF(RIGHT(Table1[[#This Row],[Occupational Series]],5)="SECCM","SECCM",IF(OR(RIGHT(Table1[[#This Row],[Occupational Series]],1)="A",RIGHT(Table1[[#This Row],[Occupational Series]],1)="B",RIGHT(Table1[[#This Row],[Occupational Series]],1)="C"),"0301",RIGHT(Table1[[#This Row],[Occupational Series]],4)))</f>
        <v>1560</v>
      </c>
      <c r="D2419" s="166" t="s">
        <v>836</v>
      </c>
      <c r="E2419" s="167" t="s">
        <v>837</v>
      </c>
      <c r="F2419" s="57">
        <f>ROWS($F$2:F2419)</f>
        <v>2418</v>
      </c>
      <c r="G2419" s="57" t="str">
        <f>IF(ISNUMBER(SEARCH('Position Build'!$N$6,Table1[[#This Row],[Series]])),Table1[[#This Row],[Helper1]],"")</f>
        <v/>
      </c>
      <c r="H2419" s="57" t="str">
        <f>IFERROR(SMALL($G$2:$G$4870,ROWS($G$2:G2419)),"")</f>
        <v/>
      </c>
    </row>
    <row r="2420" spans="1:8" ht="39" thickBot="1" x14ac:dyDescent="0.3">
      <c r="A2420" s="164" t="s">
        <v>2422</v>
      </c>
      <c r="B2420" s="165" t="str">
        <f>Table1[[#This Row],[Series]]&amp;Table1[[#This Row],[Competency Name]]</f>
        <v>1560REQUIREMENTS ANALYSIS</v>
      </c>
      <c r="C2420" s="165" t="str">
        <f>IF(RIGHT(Table1[[#This Row],[Occupational Series]],5)="SECCM","SECCM",IF(OR(RIGHT(Table1[[#This Row],[Occupational Series]],1)="A",RIGHT(Table1[[#This Row],[Occupational Series]],1)="B",RIGHT(Table1[[#This Row],[Occupational Series]],1)="C"),"0301",RIGHT(Table1[[#This Row],[Occupational Series]],4)))</f>
        <v>1560</v>
      </c>
      <c r="D2420" s="160" t="s">
        <v>838</v>
      </c>
      <c r="E2420" s="162" t="s">
        <v>839</v>
      </c>
      <c r="F2420" s="57">
        <f>ROWS($F$2:F2420)</f>
        <v>2419</v>
      </c>
      <c r="G2420" s="57" t="str">
        <f>IF(ISNUMBER(SEARCH('Position Build'!$N$6,Table1[[#This Row],[Series]])),Table1[[#This Row],[Helper1]],"")</f>
        <v/>
      </c>
      <c r="H2420" s="57" t="str">
        <f>IFERROR(SMALL($G$2:$G$4870,ROWS($G$2:G2420)),"")</f>
        <v/>
      </c>
    </row>
    <row r="2421" spans="1:8" ht="26.25" thickBot="1" x14ac:dyDescent="0.3">
      <c r="A2421" s="163" t="s">
        <v>2422</v>
      </c>
      <c r="B2421" s="165" t="str">
        <f>Table1[[#This Row],[Series]]&amp;Table1[[#This Row],[Competency Name]]</f>
        <v>1560STATISTICAL ANALYSIS</v>
      </c>
      <c r="C2421" s="165" t="str">
        <f>IF(RIGHT(Table1[[#This Row],[Occupational Series]],5)="SECCM","SECCM",IF(OR(RIGHT(Table1[[#This Row],[Occupational Series]],1)="A",RIGHT(Table1[[#This Row],[Occupational Series]],1)="B",RIGHT(Table1[[#This Row],[Occupational Series]],1)="C"),"0301",RIGHT(Table1[[#This Row],[Occupational Series]],4)))</f>
        <v>1560</v>
      </c>
      <c r="D2421" s="166" t="s">
        <v>606</v>
      </c>
      <c r="E2421" s="167" t="s">
        <v>607</v>
      </c>
      <c r="F2421" s="57">
        <f>ROWS($F$2:F2421)</f>
        <v>2420</v>
      </c>
      <c r="G2421" s="57" t="str">
        <f>IF(ISNUMBER(SEARCH('Position Build'!$N$6,Table1[[#This Row],[Series]])),Table1[[#This Row],[Helper1]],"")</f>
        <v/>
      </c>
      <c r="H2421" s="57" t="str">
        <f>IFERROR(SMALL($G$2:$G$4870,ROWS($G$2:G2421)),"")</f>
        <v/>
      </c>
    </row>
    <row r="2422" spans="1:8" ht="15.75" customHeight="1" thickBot="1" x14ac:dyDescent="0.3">
      <c r="A2422" s="163" t="s">
        <v>2422</v>
      </c>
      <c r="B2422" s="165" t="str">
        <f>Table1[[#This Row],[Series]]&amp;Table1[[#This Row],[Competency Name]]</f>
        <v>1560WRITTEN COMMUNICATION</v>
      </c>
      <c r="C2422" s="165" t="str">
        <f>IF(RIGHT(Table1[[#This Row],[Occupational Series]],5)="SECCM","SECCM",IF(OR(RIGHT(Table1[[#This Row],[Occupational Series]],1)="A",RIGHT(Table1[[#This Row],[Occupational Series]],1)="B",RIGHT(Table1[[#This Row],[Occupational Series]],1)="C"),"0301",RIGHT(Table1[[#This Row],[Occupational Series]],4)))</f>
        <v>1560</v>
      </c>
      <c r="D2422" s="166" t="s">
        <v>507</v>
      </c>
      <c r="E2422" s="167" t="s">
        <v>508</v>
      </c>
      <c r="F2422" s="57">
        <f>ROWS($F$2:F2422)</f>
        <v>2421</v>
      </c>
      <c r="G2422" s="57" t="str">
        <f>IF(ISNUMBER(SEARCH('Position Build'!$N$6,Table1[[#This Row],[Series]])),Table1[[#This Row],[Helper1]],"")</f>
        <v/>
      </c>
      <c r="H2422" s="57" t="str">
        <f>IFERROR(SMALL($G$2:$G$4870,ROWS($G$2:G2422)),"")</f>
        <v/>
      </c>
    </row>
    <row r="2423" spans="1:8" ht="39" thickBot="1" x14ac:dyDescent="0.3">
      <c r="A2423" s="52" t="s">
        <v>275</v>
      </c>
      <c r="B2423" s="46" t="str">
        <f>Table1[[#This Row],[Series]]&amp;Table1[[#This Row],[Competency Name]]</f>
        <v>1601INFLUENCING/NEGOTIATING</v>
      </c>
      <c r="C2423" s="46" t="str">
        <f>IF(RIGHT(Table1[[#This Row],[Occupational Series]],5)="SECCM","SECCM",IF(OR(RIGHT(Table1[[#This Row],[Occupational Series]],1)="A",RIGHT(Table1[[#This Row],[Occupational Series]],1)="B",RIGHT(Table1[[#This Row],[Occupational Series]],1)="C"),"0301",RIGHT(Table1[[#This Row],[Occupational Series]],4)))</f>
        <v>1601</v>
      </c>
      <c r="D2423" s="52" t="s">
        <v>267</v>
      </c>
      <c r="E2423" s="54" t="s">
        <v>268</v>
      </c>
      <c r="F2423" s="57">
        <f>ROWS($F$2:F2423)</f>
        <v>2422</v>
      </c>
      <c r="G2423" s="57" t="str">
        <f>IF(ISNUMBER(SEARCH('Position Build'!$N$6,Table1[[#This Row],[Series]])),Table1[[#This Row],[Helper1]],"")</f>
        <v/>
      </c>
      <c r="H2423" s="57" t="str">
        <f>IFERROR(SMALL($G$2:$G$4870,ROWS($G$2:G2423)),"")</f>
        <v/>
      </c>
    </row>
    <row r="2424" spans="1:8" ht="26.25" thickBot="1" x14ac:dyDescent="0.3">
      <c r="A2424" s="50" t="s">
        <v>275</v>
      </c>
      <c r="B2424" s="46" t="str">
        <f>Table1[[#This Row],[Series]]&amp;Table1[[#This Row],[Competency Name]]</f>
        <v>1601INFORMATION MANAGEMENT</v>
      </c>
      <c r="C2424" s="46" t="str">
        <f>IF(RIGHT(Table1[[#This Row],[Occupational Series]],5)="SECCM","SECCM",IF(OR(RIGHT(Table1[[#This Row],[Occupational Series]],1)="A",RIGHT(Table1[[#This Row],[Occupational Series]],1)="B",RIGHT(Table1[[#This Row],[Occupational Series]],1)="C"),"0301",RIGHT(Table1[[#This Row],[Occupational Series]],4)))</f>
        <v>1601</v>
      </c>
      <c r="D2424" s="50" t="s">
        <v>311</v>
      </c>
      <c r="E2424" s="51" t="s">
        <v>312</v>
      </c>
      <c r="F2424" s="57">
        <f>ROWS($F$2:F2424)</f>
        <v>2423</v>
      </c>
      <c r="G2424" s="57" t="str">
        <f>IF(ISNUMBER(SEARCH('Position Build'!$N$6,Table1[[#This Row],[Series]])),Table1[[#This Row],[Helper1]],"")</f>
        <v/>
      </c>
      <c r="H2424" s="57" t="str">
        <f>IFERROR(SMALL($G$2:$G$4870,ROWS($G$2:G2424)),"")</f>
        <v/>
      </c>
    </row>
    <row r="2425" spans="1:8" ht="15.75" customHeight="1" thickBot="1" x14ac:dyDescent="0.3">
      <c r="A2425" s="45" t="s">
        <v>275</v>
      </c>
      <c r="B2425" s="46" t="str">
        <f>Table1[[#This Row],[Series]]&amp;Table1[[#This Row],[Competency Name]]</f>
        <v>1601PROJECT MANAGEMENT</v>
      </c>
      <c r="C2425" s="46" t="str">
        <f>IF(RIGHT(Table1[[#This Row],[Occupational Series]],5)="SECCM","SECCM",IF(OR(RIGHT(Table1[[#This Row],[Occupational Series]],1)="A",RIGHT(Table1[[#This Row],[Occupational Series]],1)="B",RIGHT(Table1[[#This Row],[Occupational Series]],1)="C"),"0301",RIGHT(Table1[[#This Row],[Occupational Series]],4)))</f>
        <v>1601</v>
      </c>
      <c r="D2425" s="45" t="s">
        <v>381</v>
      </c>
      <c r="E2425" s="45" t="s">
        <v>382</v>
      </c>
      <c r="F2425" s="57">
        <f>ROWS($F$2:F2425)</f>
        <v>2424</v>
      </c>
      <c r="G2425" s="57" t="str">
        <f>IF(ISNUMBER(SEARCH('Position Build'!$N$6,Table1[[#This Row],[Series]])),Table1[[#This Row],[Helper1]],"")</f>
        <v/>
      </c>
      <c r="H2425" s="57" t="str">
        <f>IFERROR(SMALL($G$2:$G$4870,ROWS($G$2:G2425)),"")</f>
        <v/>
      </c>
    </row>
    <row r="2426" spans="1:8" ht="15.75" thickBot="1" x14ac:dyDescent="0.3">
      <c r="A2426" s="53" t="s">
        <v>275</v>
      </c>
      <c r="B2426" s="46" t="str">
        <f>Table1[[#This Row],[Series]]&amp;Table1[[#This Row],[Competency Name]]</f>
        <v>1601CUSTOMER SERVICE</v>
      </c>
      <c r="C2426" s="46" t="str">
        <f>IF(RIGHT(Table1[[#This Row],[Occupational Series]],5)="SECCM","SECCM",IF(OR(RIGHT(Table1[[#This Row],[Occupational Series]],1)="A",RIGHT(Table1[[#This Row],[Occupational Series]],1)="B",RIGHT(Table1[[#This Row],[Occupational Series]],1)="C"),"0301",RIGHT(Table1[[#This Row],[Occupational Series]],4)))</f>
        <v>1601</v>
      </c>
      <c r="D2426" s="53" t="s">
        <v>418</v>
      </c>
      <c r="E2426" s="53" t="s">
        <v>419</v>
      </c>
      <c r="F2426" s="57">
        <f>ROWS($F$2:F2426)</f>
        <v>2425</v>
      </c>
      <c r="G2426" s="57" t="str">
        <f>IF(ISNUMBER(SEARCH('Position Build'!$N$6,Table1[[#This Row],[Series]])),Table1[[#This Row],[Helper1]],"")</f>
        <v/>
      </c>
      <c r="H2426" s="57" t="str">
        <f>IFERROR(SMALL($G$2:$G$4870,ROWS($G$2:G2426)),"")</f>
        <v/>
      </c>
    </row>
    <row r="2427" spans="1:8" ht="51.75" thickBot="1" x14ac:dyDescent="0.3">
      <c r="A2427" s="50" t="s">
        <v>275</v>
      </c>
      <c r="B2427" s="46" t="str">
        <f>Table1[[#This Row],[Series]]&amp;Table1[[#This Row],[Competency Name]]</f>
        <v>1601FINANCIAL MANAGEMENT</v>
      </c>
      <c r="C2427" s="46" t="str">
        <f>IF(RIGHT(Table1[[#This Row],[Occupational Series]],5)="SECCM","SECCM",IF(OR(RIGHT(Table1[[#This Row],[Occupational Series]],1)="A",RIGHT(Table1[[#This Row],[Occupational Series]],1)="B",RIGHT(Table1[[#This Row],[Occupational Series]],1)="C"),"0301",RIGHT(Table1[[#This Row],[Occupational Series]],4)))</f>
        <v>1601</v>
      </c>
      <c r="D2427" s="50" t="s">
        <v>438</v>
      </c>
      <c r="E2427" s="51" t="s">
        <v>439</v>
      </c>
      <c r="F2427" s="57">
        <f>ROWS($F$2:F2427)</f>
        <v>2426</v>
      </c>
      <c r="G2427" s="57" t="str">
        <f>IF(ISNUMBER(SEARCH('Position Build'!$N$6,Table1[[#This Row],[Series]])),Table1[[#This Row],[Helper1]],"")</f>
        <v/>
      </c>
      <c r="H2427" s="57" t="str">
        <f>IFERROR(SMALL($G$2:$G$4870,ROWS($G$2:G2427)),"")</f>
        <v/>
      </c>
    </row>
    <row r="2428" spans="1:8" ht="15.75" customHeight="1" thickBot="1" x14ac:dyDescent="0.3">
      <c r="A2428" s="50" t="s">
        <v>275</v>
      </c>
      <c r="B2428" s="46" t="str">
        <f>Table1[[#This Row],[Series]]&amp;Table1[[#This Row],[Competency Name]]</f>
        <v>1601COMPUTER LITERACY</v>
      </c>
      <c r="C2428" s="46" t="str">
        <f>IF(RIGHT(Table1[[#This Row],[Occupational Series]],5)="SECCM","SECCM",IF(OR(RIGHT(Table1[[#This Row],[Occupational Series]],1)="A",RIGHT(Table1[[#This Row],[Occupational Series]],1)="B",RIGHT(Table1[[#This Row],[Occupational Series]],1)="C"),"0301",RIGHT(Table1[[#This Row],[Occupational Series]],4)))</f>
        <v>1601</v>
      </c>
      <c r="D2428" s="50" t="s">
        <v>456</v>
      </c>
      <c r="E2428" s="51" t="s">
        <v>457</v>
      </c>
      <c r="F2428" s="57">
        <f>ROWS($F$2:F2428)</f>
        <v>2427</v>
      </c>
      <c r="G2428" s="57" t="str">
        <f>IF(ISNUMBER(SEARCH('Position Build'!$N$6,Table1[[#This Row],[Series]])),Table1[[#This Row],[Helper1]],"")</f>
        <v/>
      </c>
      <c r="H2428" s="57" t="str">
        <f>IFERROR(SMALL($G$2:$G$4870,ROWS($G$2:G2428)),"")</f>
        <v/>
      </c>
    </row>
    <row r="2429" spans="1:8" ht="15.75" thickBot="1" x14ac:dyDescent="0.3">
      <c r="A2429" s="53" t="s">
        <v>275</v>
      </c>
      <c r="B2429" s="46" t="str">
        <f>Table1[[#This Row],[Series]]&amp;Table1[[#This Row],[Competency Name]]</f>
        <v>1601PARTNERING</v>
      </c>
      <c r="C2429" s="46" t="str">
        <f>IF(RIGHT(Table1[[#This Row],[Occupational Series]],5)="SECCM","SECCM",IF(OR(RIGHT(Table1[[#This Row],[Occupational Series]],1)="A",RIGHT(Table1[[#This Row],[Occupational Series]],1)="B",RIGHT(Table1[[#This Row],[Occupational Series]],1)="C"),"0301",RIGHT(Table1[[#This Row],[Occupational Series]],4)))</f>
        <v>1601</v>
      </c>
      <c r="D2429" s="53" t="s">
        <v>491</v>
      </c>
      <c r="E2429" s="53" t="s">
        <v>492</v>
      </c>
      <c r="F2429" s="57">
        <f>ROWS($F$2:F2429)</f>
        <v>2428</v>
      </c>
      <c r="G2429" s="57" t="str">
        <f>IF(ISNUMBER(SEARCH('Position Build'!$N$6,Table1[[#This Row],[Series]])),Table1[[#This Row],[Helper1]],"")</f>
        <v/>
      </c>
      <c r="H2429" s="57" t="str">
        <f>IFERROR(SMALL($G$2:$G$4870,ROWS($G$2:G2429)),"")</f>
        <v/>
      </c>
    </row>
    <row r="2430" spans="1:8" ht="39" thickBot="1" x14ac:dyDescent="0.3">
      <c r="A2430" s="50" t="s">
        <v>275</v>
      </c>
      <c r="B2430" s="46" t="str">
        <f>Table1[[#This Row],[Series]]&amp;Table1[[#This Row],[Competency Name]]</f>
        <v>1601WRITTEN COMMUNICATION</v>
      </c>
      <c r="C2430" s="46" t="str">
        <f>IF(RIGHT(Table1[[#This Row],[Occupational Series]],5)="SECCM","SECCM",IF(OR(RIGHT(Table1[[#This Row],[Occupational Series]],1)="A",RIGHT(Table1[[#This Row],[Occupational Series]],1)="B",RIGHT(Table1[[#This Row],[Occupational Series]],1)="C"),"0301",RIGHT(Table1[[#This Row],[Occupational Series]],4)))</f>
        <v>1601</v>
      </c>
      <c r="D2430" s="50" t="s">
        <v>507</v>
      </c>
      <c r="E2430" s="51" t="s">
        <v>508</v>
      </c>
      <c r="F2430" s="57">
        <f>ROWS($F$2:F2430)</f>
        <v>2429</v>
      </c>
      <c r="G2430" s="57" t="str">
        <f>IF(ISNUMBER(SEARCH('Position Build'!$N$6,Table1[[#This Row],[Series]])),Table1[[#This Row],[Helper1]],"")</f>
        <v/>
      </c>
      <c r="H2430" s="57" t="str">
        <f>IFERROR(SMALL($G$2:$G$4870,ROWS($G$2:G2430)),"")</f>
        <v/>
      </c>
    </row>
    <row r="2431" spans="1:8" ht="15.75" customHeight="1" thickBot="1" x14ac:dyDescent="0.3">
      <c r="A2431" s="50" t="s">
        <v>275</v>
      </c>
      <c r="B2431" s="46" t="str">
        <f>Table1[[#This Row],[Series]]&amp;Table1[[#This Row],[Competency Name]]</f>
        <v>1601ORAL COMMUNICATION</v>
      </c>
      <c r="C2431" s="46" t="str">
        <f>IF(RIGHT(Table1[[#This Row],[Occupational Series]],5)="SECCM","SECCM",IF(OR(RIGHT(Table1[[#This Row],[Occupational Series]],1)="A",RIGHT(Table1[[#This Row],[Occupational Series]],1)="B",RIGHT(Table1[[#This Row],[Occupational Series]],1)="C"),"0301",RIGHT(Table1[[#This Row],[Occupational Series]],4)))</f>
        <v>1601</v>
      </c>
      <c r="D2431" s="50" t="s">
        <v>537</v>
      </c>
      <c r="E2431" s="51" t="s">
        <v>538</v>
      </c>
      <c r="F2431" s="57">
        <f>ROWS($F$2:F2431)</f>
        <v>2430</v>
      </c>
      <c r="G2431" s="57" t="str">
        <f>IF(ISNUMBER(SEARCH('Position Build'!$N$6,Table1[[#This Row],[Series]])),Table1[[#This Row],[Helper1]],"")</f>
        <v/>
      </c>
      <c r="H2431" s="57" t="str">
        <f>IFERROR(SMALL($G$2:$G$4870,ROWS($G$2:G2431)),"")</f>
        <v/>
      </c>
    </row>
    <row r="2432" spans="1:8" ht="64.5" thickBot="1" x14ac:dyDescent="0.3">
      <c r="A2432" s="52" t="s">
        <v>275</v>
      </c>
      <c r="B2432" s="46" t="str">
        <f>Table1[[#This Row],[Series]]&amp;Table1[[#This Row],[Competency Name]]</f>
        <v>1601ACCOUNTABILITY</v>
      </c>
      <c r="C2432" s="46" t="str">
        <f>IF(RIGHT(Table1[[#This Row],[Occupational Series]],5)="SECCM","SECCM",IF(OR(RIGHT(Table1[[#This Row],[Occupational Series]],1)="A",RIGHT(Table1[[#This Row],[Occupational Series]],1)="B",RIGHT(Table1[[#This Row],[Occupational Series]],1)="C"),"0301",RIGHT(Table1[[#This Row],[Occupational Series]],4)))</f>
        <v>1601</v>
      </c>
      <c r="D2432" s="52" t="s">
        <v>579</v>
      </c>
      <c r="E2432" s="54" t="s">
        <v>580</v>
      </c>
      <c r="F2432" s="57">
        <f>ROWS($F$2:F2432)</f>
        <v>2431</v>
      </c>
      <c r="G2432" s="57" t="str">
        <f>IF(ISNUMBER(SEARCH('Position Build'!$N$6,Table1[[#This Row],[Series]])),Table1[[#This Row],[Helper1]],"")</f>
        <v/>
      </c>
      <c r="H2432" s="57" t="str">
        <f>IFERROR(SMALL($G$2:$G$4870,ROWS($G$2:G2432)),"")</f>
        <v/>
      </c>
    </row>
    <row r="2433" spans="1:8" ht="39" thickBot="1" x14ac:dyDescent="0.3">
      <c r="A2433" s="50" t="s">
        <v>275</v>
      </c>
      <c r="B2433" s="46" t="str">
        <f>Table1[[#This Row],[Series]]&amp;Table1[[#This Row],[Competency Name]]</f>
        <v>1601DEVELOPING OTHERS</v>
      </c>
      <c r="C2433" s="46" t="str">
        <f>IF(RIGHT(Table1[[#This Row],[Occupational Series]],5)="SECCM","SECCM",IF(OR(RIGHT(Table1[[#This Row],[Occupational Series]],1)="A",RIGHT(Table1[[#This Row],[Occupational Series]],1)="B",RIGHT(Table1[[#This Row],[Occupational Series]],1)="C"),"0301",RIGHT(Table1[[#This Row],[Occupational Series]],4)))</f>
        <v>1601</v>
      </c>
      <c r="D2433" s="50" t="s">
        <v>585</v>
      </c>
      <c r="E2433" s="51" t="s">
        <v>586</v>
      </c>
      <c r="F2433" s="57">
        <f>ROWS($F$2:F2433)</f>
        <v>2432</v>
      </c>
      <c r="G2433" s="57" t="str">
        <f>IF(ISNUMBER(SEARCH('Position Build'!$N$6,Table1[[#This Row],[Series]])),Table1[[#This Row],[Helper1]],"")</f>
        <v/>
      </c>
      <c r="H2433" s="57" t="str">
        <f>IFERROR(SMALL($G$2:$G$4870,ROWS($G$2:G2433)),"")</f>
        <v/>
      </c>
    </row>
    <row r="2434" spans="1:8" ht="15.75" customHeight="1" thickBot="1" x14ac:dyDescent="0.3">
      <c r="A2434" s="50" t="s">
        <v>275</v>
      </c>
      <c r="B2434" s="46" t="str">
        <f>Table1[[#This Row],[Series]]&amp;Table1[[#This Row],[Competency Name]]</f>
        <v>1601MANAGING HUMAN RESOURCES</v>
      </c>
      <c r="C2434" s="46" t="str">
        <f>IF(RIGHT(Table1[[#This Row],[Occupational Series]],5)="SECCM","SECCM",IF(OR(RIGHT(Table1[[#This Row],[Occupational Series]],1)="A",RIGHT(Table1[[#This Row],[Occupational Series]],1)="B",RIGHT(Table1[[#This Row],[Occupational Series]],1)="C"),"0301",RIGHT(Table1[[#This Row],[Occupational Series]],4)))</f>
        <v>1601</v>
      </c>
      <c r="D2434" s="50" t="s">
        <v>590</v>
      </c>
      <c r="E2434" s="51" t="s">
        <v>591</v>
      </c>
      <c r="F2434" s="57">
        <f>ROWS($F$2:F2434)</f>
        <v>2433</v>
      </c>
      <c r="G2434" s="57" t="str">
        <f>IF(ISNUMBER(SEARCH('Position Build'!$N$6,Table1[[#This Row],[Series]])),Table1[[#This Row],[Helper1]],"")</f>
        <v/>
      </c>
      <c r="H2434" s="57" t="str">
        <f>IFERROR(SMALL($G$2:$G$4870,ROWS($G$2:G2434)),"")</f>
        <v/>
      </c>
    </row>
    <row r="2435" spans="1:8" ht="51.75" thickBot="1" x14ac:dyDescent="0.3">
      <c r="A2435" s="52" t="s">
        <v>275</v>
      </c>
      <c r="B2435" s="46" t="str">
        <f>Table1[[#This Row],[Series]]&amp;Table1[[#This Row],[Competency Name]]</f>
        <v>1601PROBLEM SOLVING</v>
      </c>
      <c r="C2435" s="46" t="str">
        <f>IF(RIGHT(Table1[[#This Row],[Occupational Series]],5)="SECCM","SECCM",IF(OR(RIGHT(Table1[[#This Row],[Occupational Series]],1)="A",RIGHT(Table1[[#This Row],[Occupational Series]],1)="B",RIGHT(Table1[[#This Row],[Occupational Series]],1)="C"),"0301",RIGHT(Table1[[#This Row],[Occupational Series]],4)))</f>
        <v>1601</v>
      </c>
      <c r="D2435" s="52" t="s">
        <v>596</v>
      </c>
      <c r="E2435" s="54" t="s">
        <v>597</v>
      </c>
      <c r="F2435" s="57">
        <f>ROWS($F$2:F2435)</f>
        <v>2434</v>
      </c>
      <c r="G2435" s="57" t="str">
        <f>IF(ISNUMBER(SEARCH('Position Build'!$N$6,Table1[[#This Row],[Series]])),Table1[[#This Row],[Helper1]],"")</f>
        <v/>
      </c>
      <c r="H2435" s="57" t="str">
        <f>IFERROR(SMALL($G$2:$G$4870,ROWS($G$2:G2435)),"")</f>
        <v/>
      </c>
    </row>
    <row r="2436" spans="1:8" ht="26.25" thickBot="1" x14ac:dyDescent="0.3">
      <c r="A2436" s="50" t="s">
        <v>275</v>
      </c>
      <c r="B2436" s="46" t="str">
        <f>Table1[[#This Row],[Series]]&amp;Table1[[#This Row],[Competency Name]]</f>
        <v>1601QUALITY ASSURANCE</v>
      </c>
      <c r="C2436" s="46" t="str">
        <f>IF(RIGHT(Table1[[#This Row],[Occupational Series]],5)="SECCM","SECCM",IF(OR(RIGHT(Table1[[#This Row],[Occupational Series]],1)="A",RIGHT(Table1[[#This Row],[Occupational Series]],1)="B",RIGHT(Table1[[#This Row],[Occupational Series]],1)="C"),"0301",RIGHT(Table1[[#This Row],[Occupational Series]],4)))</f>
        <v>1601</v>
      </c>
      <c r="D2436" s="50" t="s">
        <v>600</v>
      </c>
      <c r="E2436" s="51" t="s">
        <v>601</v>
      </c>
      <c r="F2436" s="57">
        <f>ROWS($F$2:F2436)</f>
        <v>2435</v>
      </c>
      <c r="G2436" s="57" t="str">
        <f>IF(ISNUMBER(SEARCH('Position Build'!$N$6,Table1[[#This Row],[Series]])),Table1[[#This Row],[Helper1]],"")</f>
        <v/>
      </c>
      <c r="H2436" s="57" t="str">
        <f>IFERROR(SMALL($G$2:$G$4870,ROWS($G$2:G2436)),"")</f>
        <v/>
      </c>
    </row>
    <row r="2437" spans="1:8" ht="15.75" customHeight="1" thickBot="1" x14ac:dyDescent="0.3">
      <c r="A2437" s="50" t="s">
        <v>275</v>
      </c>
      <c r="B2437" s="46" t="str">
        <f>Table1[[#This Row],[Series]]&amp;Table1[[#This Row],[Competency Name]]</f>
        <v>1601STRATEGIC THINKING</v>
      </c>
      <c r="C2437" s="46" t="str">
        <f>IF(RIGHT(Table1[[#This Row],[Occupational Series]],5)="SECCM","SECCM",IF(OR(RIGHT(Table1[[#This Row],[Occupational Series]],1)="A",RIGHT(Table1[[#This Row],[Occupational Series]],1)="B",RIGHT(Table1[[#This Row],[Occupational Series]],1)="C"),"0301",RIGHT(Table1[[#This Row],[Occupational Series]],4)))</f>
        <v>1601</v>
      </c>
      <c r="D2437" s="50" t="s">
        <v>826</v>
      </c>
      <c r="E2437" s="51" t="s">
        <v>827</v>
      </c>
      <c r="F2437" s="57">
        <f>ROWS($F$2:F2437)</f>
        <v>2436</v>
      </c>
      <c r="G2437" s="57" t="str">
        <f>IF(ISNUMBER(SEARCH('Position Build'!$N$6,Table1[[#This Row],[Series]])),Table1[[#This Row],[Helper1]],"")</f>
        <v/>
      </c>
      <c r="H2437" s="57" t="str">
        <f>IFERROR(SMALL($G$2:$G$4870,ROWS($G$2:G2437)),"")</f>
        <v/>
      </c>
    </row>
    <row r="2438" spans="1:8" ht="15.75" thickBot="1" x14ac:dyDescent="0.3">
      <c r="A2438" s="53" t="s">
        <v>275</v>
      </c>
      <c r="B2438" s="46" t="str">
        <f>Table1[[#This Row],[Series]]&amp;Table1[[#This Row],[Competency Name]]</f>
        <v>1601RULEMAKING AND REGULATION</v>
      </c>
      <c r="C2438" s="46" t="str">
        <f>IF(RIGHT(Table1[[#This Row],[Occupational Series]],5)="SECCM","SECCM",IF(OR(RIGHT(Table1[[#This Row],[Occupational Series]],1)="A",RIGHT(Table1[[#This Row],[Occupational Series]],1)="B",RIGHT(Table1[[#This Row],[Occupational Series]],1)="C"),"0301",RIGHT(Table1[[#This Row],[Occupational Series]],4)))</f>
        <v>1601</v>
      </c>
      <c r="D2438" s="53" t="s">
        <v>958</v>
      </c>
      <c r="E2438" s="53" t="s">
        <v>959</v>
      </c>
      <c r="F2438" s="57">
        <f>ROWS($F$2:F2438)</f>
        <v>2437</v>
      </c>
      <c r="G2438" s="57" t="str">
        <f>IF(ISNUMBER(SEARCH('Position Build'!$N$6,Table1[[#This Row],[Series]])),Table1[[#This Row],[Helper1]],"")</f>
        <v/>
      </c>
      <c r="H2438" s="57" t="str">
        <f>IFERROR(SMALL($G$2:$G$4870,ROWS($G$2:G2438)),"")</f>
        <v/>
      </c>
    </row>
    <row r="2439" spans="1:8" ht="51.75" thickBot="1" x14ac:dyDescent="0.3">
      <c r="A2439" s="50" t="s">
        <v>275</v>
      </c>
      <c r="B2439" s="46" t="str">
        <f>Table1[[#This Row],[Series]]&amp;Table1[[#This Row],[Competency Name]]</f>
        <v>1601DECISIVENESS</v>
      </c>
      <c r="C2439" s="46" t="str">
        <f>IF(RIGHT(Table1[[#This Row],[Occupational Series]],5)="SECCM","SECCM",IF(OR(RIGHT(Table1[[#This Row],[Occupational Series]],1)="A",RIGHT(Table1[[#This Row],[Occupational Series]],1)="B",RIGHT(Table1[[#This Row],[Occupational Series]],1)="C"),"0301",RIGHT(Table1[[#This Row],[Occupational Series]],4)))</f>
        <v>1601</v>
      </c>
      <c r="D2439" s="50" t="s">
        <v>1009</v>
      </c>
      <c r="E2439" s="51" t="s">
        <v>1010</v>
      </c>
      <c r="F2439" s="57">
        <f>ROWS($F$2:F2439)</f>
        <v>2438</v>
      </c>
      <c r="G2439" s="57" t="str">
        <f>IF(ISNUMBER(SEARCH('Position Build'!$N$6,Table1[[#This Row],[Series]])),Table1[[#This Row],[Helper1]],"")</f>
        <v/>
      </c>
      <c r="H2439" s="57" t="str">
        <f>IFERROR(SMALL($G$2:$G$4870,ROWS($G$2:G2439)),"")</f>
        <v/>
      </c>
    </row>
    <row r="2440" spans="1:8" ht="15.75" customHeight="1" thickBot="1" x14ac:dyDescent="0.3">
      <c r="A2440" s="45" t="s">
        <v>275</v>
      </c>
      <c r="B2440" s="46" t="str">
        <f>Table1[[#This Row],[Series]]&amp;Table1[[#This Row],[Competency Name]]</f>
        <v>1601READING AND INTERPRETING REGULATIONS</v>
      </c>
      <c r="C2440" s="46" t="str">
        <f>IF(RIGHT(Table1[[#This Row],[Occupational Series]],5)="SECCM","SECCM",IF(OR(RIGHT(Table1[[#This Row],[Occupational Series]],1)="A",RIGHT(Table1[[#This Row],[Occupational Series]],1)="B",RIGHT(Table1[[#This Row],[Occupational Series]],1)="C"),"0301",RIGHT(Table1[[#This Row],[Occupational Series]],4)))</f>
        <v>1601</v>
      </c>
      <c r="D2440" s="45" t="s">
        <v>1015</v>
      </c>
      <c r="E2440" s="45" t="s">
        <v>1016</v>
      </c>
      <c r="F2440" s="57">
        <f>ROWS($F$2:F2440)</f>
        <v>2439</v>
      </c>
      <c r="G2440" s="57" t="str">
        <f>IF(ISNUMBER(SEARCH('Position Build'!$N$6,Table1[[#This Row],[Series]])),Table1[[#This Row],[Helper1]],"")</f>
        <v/>
      </c>
      <c r="H2440" s="57" t="str">
        <f>IFERROR(SMALL($G$2:$G$4870,ROWS($G$2:G2440)),"")</f>
        <v/>
      </c>
    </row>
    <row r="2441" spans="1:8" ht="39" thickBot="1" x14ac:dyDescent="0.3">
      <c r="A2441" s="52" t="s">
        <v>275</v>
      </c>
      <c r="B2441" s="46" t="str">
        <f>Table1[[#This Row],[Series]]&amp;Table1[[#This Row],[Competency Name]]</f>
        <v>1601ANALYTICAL TECHNIQUES</v>
      </c>
      <c r="C2441" s="46" t="str">
        <f>IF(RIGHT(Table1[[#This Row],[Occupational Series]],5)="SECCM","SECCM",IF(OR(RIGHT(Table1[[#This Row],[Occupational Series]],1)="A",RIGHT(Table1[[#This Row],[Occupational Series]],1)="B",RIGHT(Table1[[#This Row],[Occupational Series]],1)="C"),"0301",RIGHT(Table1[[#This Row],[Occupational Series]],4)))</f>
        <v>1601</v>
      </c>
      <c r="D2441" s="52" t="s">
        <v>1131</v>
      </c>
      <c r="E2441" s="54" t="s">
        <v>1132</v>
      </c>
      <c r="F2441" s="57">
        <f>ROWS($F$2:F2441)</f>
        <v>2440</v>
      </c>
      <c r="G2441" s="57" t="str">
        <f>IF(ISNUMBER(SEARCH('Position Build'!$N$6,Table1[[#This Row],[Series]])),Table1[[#This Row],[Helper1]],"")</f>
        <v/>
      </c>
      <c r="H2441" s="57" t="str">
        <f>IFERROR(SMALL($G$2:$G$4870,ROWS($G$2:G2441)),"")</f>
        <v/>
      </c>
    </row>
    <row r="2442" spans="1:8" ht="26.25" thickBot="1" x14ac:dyDescent="0.3">
      <c r="A2442" s="50" t="s">
        <v>275</v>
      </c>
      <c r="B2442" s="46" t="str">
        <f>Table1[[#This Row],[Series]]&amp;Table1[[#This Row],[Competency Name]]</f>
        <v>1601FACILITIES</v>
      </c>
      <c r="C2442" s="46" t="str">
        <f>IF(RIGHT(Table1[[#This Row],[Occupational Series]],5)="SECCM","SECCM",IF(OR(RIGHT(Table1[[#This Row],[Occupational Series]],1)="A",RIGHT(Table1[[#This Row],[Occupational Series]],1)="B",RIGHT(Table1[[#This Row],[Occupational Series]],1)="C"),"0301",RIGHT(Table1[[#This Row],[Occupational Series]],4)))</f>
        <v>1601</v>
      </c>
      <c r="D2442" s="50" t="s">
        <v>1137</v>
      </c>
      <c r="E2442" s="51" t="s">
        <v>1138</v>
      </c>
      <c r="F2442" s="57">
        <f>ROWS($F$2:F2442)</f>
        <v>2441</v>
      </c>
      <c r="G2442" s="57" t="str">
        <f>IF(ISNUMBER(SEARCH('Position Build'!$N$6,Table1[[#This Row],[Series]])),Table1[[#This Row],[Helper1]],"")</f>
        <v/>
      </c>
      <c r="H2442" s="57" t="str">
        <f>IFERROR(SMALL($G$2:$G$4870,ROWS($G$2:G2442)),"")</f>
        <v/>
      </c>
    </row>
    <row r="2443" spans="1:8" ht="15.75" customHeight="1" thickBot="1" x14ac:dyDescent="0.3">
      <c r="A2443" s="45" t="s">
        <v>275</v>
      </c>
      <c r="B2443" s="46" t="str">
        <f>Table1[[#This Row],[Series]]&amp;Table1[[#This Row],[Competency Name]]</f>
        <v>1601ASSESSMENT</v>
      </c>
      <c r="C2443" s="46" t="str">
        <f>IF(RIGHT(Table1[[#This Row],[Occupational Series]],5)="SECCM","SECCM",IF(OR(RIGHT(Table1[[#This Row],[Occupational Series]],1)="A",RIGHT(Table1[[#This Row],[Occupational Series]],1)="B",RIGHT(Table1[[#This Row],[Occupational Series]],1)="C"),"0301",RIGHT(Table1[[#This Row],[Occupational Series]],4)))</f>
        <v>1601</v>
      </c>
      <c r="D2443" s="45" t="s">
        <v>1153</v>
      </c>
      <c r="E2443" s="45" t="s">
        <v>1154</v>
      </c>
      <c r="F2443" s="57">
        <f>ROWS($F$2:F2443)</f>
        <v>2442</v>
      </c>
      <c r="G2443" s="57" t="str">
        <f>IF(ISNUMBER(SEARCH('Position Build'!$N$6,Table1[[#This Row],[Series]])),Table1[[#This Row],[Helper1]],"")</f>
        <v/>
      </c>
      <c r="H2443" s="57" t="str">
        <f>IFERROR(SMALL($G$2:$G$4870,ROWS($G$2:G2443)),"")</f>
        <v/>
      </c>
    </row>
    <row r="2444" spans="1:8" ht="39" thickBot="1" x14ac:dyDescent="0.3">
      <c r="A2444" s="52" t="s">
        <v>275</v>
      </c>
      <c r="B2444" s="46" t="str">
        <f>Table1[[#This Row],[Series]]&amp;Table1[[#This Row],[Competency Name]]</f>
        <v>1601FACILITIES MAINTENANCE</v>
      </c>
      <c r="C2444" s="46" t="str">
        <f>IF(RIGHT(Table1[[#This Row],[Occupational Series]],5)="SECCM","SECCM",IF(OR(RIGHT(Table1[[#This Row],[Occupational Series]],1)="A",RIGHT(Table1[[#This Row],[Occupational Series]],1)="B",RIGHT(Table1[[#This Row],[Occupational Series]],1)="C"),"0301",RIGHT(Table1[[#This Row],[Occupational Series]],4)))</f>
        <v>1601</v>
      </c>
      <c r="D2444" s="52" t="s">
        <v>1187</v>
      </c>
      <c r="E2444" s="54" t="s">
        <v>1188</v>
      </c>
      <c r="F2444" s="57">
        <f>ROWS($F$2:F2444)</f>
        <v>2443</v>
      </c>
      <c r="G2444" s="57" t="str">
        <f>IF(ISNUMBER(SEARCH('Position Build'!$N$6,Table1[[#This Row],[Series]])),Table1[[#This Row],[Helper1]],"")</f>
        <v/>
      </c>
      <c r="H2444" s="57" t="str">
        <f>IFERROR(SMALL($G$2:$G$4870,ROWS($G$2:G2444)),"")</f>
        <v/>
      </c>
    </row>
    <row r="2445" spans="1:8" ht="39" thickBot="1" x14ac:dyDescent="0.3">
      <c r="A2445" s="50" t="s">
        <v>275</v>
      </c>
      <c r="B2445" s="46" t="str">
        <f>Table1[[#This Row],[Series]]&amp;Table1[[#This Row],[Competency Name]]</f>
        <v>1601FACILITIES OPERATIONS</v>
      </c>
      <c r="C2445" s="46" t="str">
        <f>IF(RIGHT(Table1[[#This Row],[Occupational Series]],5)="SECCM","SECCM",IF(OR(RIGHT(Table1[[#This Row],[Occupational Series]],1)="A",RIGHT(Table1[[#This Row],[Occupational Series]],1)="B",RIGHT(Table1[[#This Row],[Occupational Series]],1)="C"),"0301",RIGHT(Table1[[#This Row],[Occupational Series]],4)))</f>
        <v>1601</v>
      </c>
      <c r="D2445" s="50" t="s">
        <v>1189</v>
      </c>
      <c r="E2445" s="51" t="s">
        <v>1190</v>
      </c>
      <c r="F2445" s="57">
        <f>ROWS($F$2:F2445)</f>
        <v>2444</v>
      </c>
      <c r="G2445" s="57" t="str">
        <f>IF(ISNUMBER(SEARCH('Position Build'!$N$6,Table1[[#This Row],[Series]])),Table1[[#This Row],[Helper1]],"")</f>
        <v/>
      </c>
      <c r="H2445" s="57" t="str">
        <f>IFERROR(SMALL($G$2:$G$4870,ROWS($G$2:G2445)),"")</f>
        <v/>
      </c>
    </row>
    <row r="2446" spans="1:8" ht="15.75" customHeight="1" thickBot="1" x14ac:dyDescent="0.3">
      <c r="A2446" s="50" t="s">
        <v>275</v>
      </c>
      <c r="B2446" s="46" t="str">
        <f>Table1[[#This Row],[Series]]&amp;Table1[[#This Row],[Competency Name]]</f>
        <v>1601DOCKING OPERATIONS</v>
      </c>
      <c r="C2446" s="46" t="str">
        <f>IF(RIGHT(Table1[[#This Row],[Occupational Series]],5)="SECCM","SECCM",IF(OR(RIGHT(Table1[[#This Row],[Occupational Series]],1)="A",RIGHT(Table1[[#This Row],[Occupational Series]],1)="B",RIGHT(Table1[[#This Row],[Occupational Series]],1)="C"),"0301",RIGHT(Table1[[#This Row],[Occupational Series]],4)))</f>
        <v>1601</v>
      </c>
      <c r="D2446" s="50" t="s">
        <v>1383</v>
      </c>
      <c r="E2446" s="51" t="s">
        <v>1384</v>
      </c>
      <c r="F2446" s="57">
        <f>ROWS($F$2:F2446)</f>
        <v>2445</v>
      </c>
      <c r="G2446" s="57" t="str">
        <f>IF(ISNUMBER(SEARCH('Position Build'!$N$6,Table1[[#This Row],[Series]])),Table1[[#This Row],[Helper1]],"")</f>
        <v/>
      </c>
      <c r="H2446" s="57" t="str">
        <f>IFERROR(SMALL($G$2:$G$4870,ROWS($G$2:G2446)),"")</f>
        <v/>
      </c>
    </row>
    <row r="2447" spans="1:8" ht="51.75" thickBot="1" x14ac:dyDescent="0.3">
      <c r="A2447" s="52" t="s">
        <v>275</v>
      </c>
      <c r="B2447" s="46" t="str">
        <f>Table1[[#This Row],[Series]]&amp;Table1[[#This Row],[Competency Name]]</f>
        <v>1601LIFTING AND HANDLING</v>
      </c>
      <c r="C2447" s="46" t="str">
        <f>IF(RIGHT(Table1[[#This Row],[Occupational Series]],5)="SECCM","SECCM",IF(OR(RIGHT(Table1[[#This Row],[Occupational Series]],1)="A",RIGHT(Table1[[#This Row],[Occupational Series]],1)="B",RIGHT(Table1[[#This Row],[Occupational Series]],1)="C"),"0301",RIGHT(Table1[[#This Row],[Occupational Series]],4)))</f>
        <v>1601</v>
      </c>
      <c r="D2447" s="52" t="s">
        <v>1387</v>
      </c>
      <c r="E2447" s="54" t="s">
        <v>1388</v>
      </c>
      <c r="F2447" s="57">
        <f>ROWS($F$2:F2447)</f>
        <v>2446</v>
      </c>
      <c r="G2447" s="57" t="str">
        <f>IF(ISNUMBER(SEARCH('Position Build'!$N$6,Table1[[#This Row],[Series]])),Table1[[#This Row],[Helper1]],"")</f>
        <v/>
      </c>
      <c r="H2447" s="57" t="str">
        <f>IFERROR(SMALL($G$2:$G$4870,ROWS($G$2:G2447)),"")</f>
        <v/>
      </c>
    </row>
    <row r="2448" spans="1:8" ht="39" thickBot="1" x14ac:dyDescent="0.3">
      <c r="A2448" s="50" t="s">
        <v>275</v>
      </c>
      <c r="B2448" s="46" t="str">
        <f>Table1[[#This Row],[Series]]&amp;Table1[[#This Row],[Competency Name]]</f>
        <v>1601MAINTENANCE OPERATIONS</v>
      </c>
      <c r="C2448" s="46" t="str">
        <f>IF(RIGHT(Table1[[#This Row],[Occupational Series]],5)="SECCM","SECCM",IF(OR(RIGHT(Table1[[#This Row],[Occupational Series]],1)="A",RIGHT(Table1[[#This Row],[Occupational Series]],1)="B",RIGHT(Table1[[#This Row],[Occupational Series]],1)="C"),"0301",RIGHT(Table1[[#This Row],[Occupational Series]],4)))</f>
        <v>1601</v>
      </c>
      <c r="D2448" s="50" t="s">
        <v>1389</v>
      </c>
      <c r="E2448" s="51" t="s">
        <v>1390</v>
      </c>
      <c r="F2448" s="57">
        <f>ROWS($F$2:F2448)</f>
        <v>2447</v>
      </c>
      <c r="G2448" s="57" t="str">
        <f>IF(ISNUMBER(SEARCH('Position Build'!$N$6,Table1[[#This Row],[Series]])),Table1[[#This Row],[Helper1]],"")</f>
        <v/>
      </c>
      <c r="H2448" s="57" t="str">
        <f>IFERROR(SMALL($G$2:$G$4870,ROWS($G$2:G2448)),"")</f>
        <v/>
      </c>
    </row>
    <row r="2449" spans="1:8" ht="15.75" customHeight="1" thickBot="1" x14ac:dyDescent="0.3">
      <c r="A2449" s="45" t="s">
        <v>275</v>
      </c>
      <c r="B2449" s="46" t="str">
        <f>Table1[[#This Row],[Series]]&amp;Table1[[#This Row],[Competency Name]]</f>
        <v>1601PRODUCTION AND SUPPORT</v>
      </c>
      <c r="C2449" s="46" t="str">
        <f>IF(RIGHT(Table1[[#This Row],[Occupational Series]],5)="SECCM","SECCM",IF(OR(RIGHT(Table1[[#This Row],[Occupational Series]],1)="A",RIGHT(Table1[[#This Row],[Occupational Series]],1)="B",RIGHT(Table1[[#This Row],[Occupational Series]],1)="C"),"0301",RIGHT(Table1[[#This Row],[Occupational Series]],4)))</f>
        <v>1601</v>
      </c>
      <c r="D2449" s="45" t="s">
        <v>1391</v>
      </c>
      <c r="E2449" s="45" t="s">
        <v>1392</v>
      </c>
      <c r="F2449" s="57">
        <f>ROWS($F$2:F2449)</f>
        <v>2448</v>
      </c>
      <c r="G2449" s="57" t="str">
        <f>IF(ISNUMBER(SEARCH('Position Build'!$N$6,Table1[[#This Row],[Series]])),Table1[[#This Row],[Helper1]],"")</f>
        <v/>
      </c>
      <c r="H2449" s="57" t="str">
        <f>IFERROR(SMALL($G$2:$G$4870,ROWS($G$2:G2449)),"")</f>
        <v/>
      </c>
    </row>
    <row r="2450" spans="1:8" ht="26.25" thickBot="1" x14ac:dyDescent="0.3">
      <c r="A2450" s="52" t="s">
        <v>318</v>
      </c>
      <c r="B2450" s="46" t="str">
        <f>Table1[[#This Row],[Series]]&amp;Table1[[#This Row],[Competency Name]]</f>
        <v>1603INFORMATION MANAGEMENT</v>
      </c>
      <c r="C2450" s="46" t="str">
        <f>IF(RIGHT(Table1[[#This Row],[Occupational Series]],5)="SECCM","SECCM",IF(OR(RIGHT(Table1[[#This Row],[Occupational Series]],1)="A",RIGHT(Table1[[#This Row],[Occupational Series]],1)="B",RIGHT(Table1[[#This Row],[Occupational Series]],1)="C"),"0301",RIGHT(Table1[[#This Row],[Occupational Series]],4)))</f>
        <v>1603</v>
      </c>
      <c r="D2450" s="52" t="s">
        <v>311</v>
      </c>
      <c r="E2450" s="54" t="s">
        <v>312</v>
      </c>
      <c r="F2450" s="57">
        <f>ROWS($F$2:F2450)</f>
        <v>2449</v>
      </c>
      <c r="G2450" s="57" t="str">
        <f>IF(ISNUMBER(SEARCH('Position Build'!$N$6,Table1[[#This Row],[Series]])),Table1[[#This Row],[Helper1]],"")</f>
        <v/>
      </c>
      <c r="H2450" s="57" t="str">
        <f>IFERROR(SMALL($G$2:$G$4870,ROWS($G$2:G2450)),"")</f>
        <v/>
      </c>
    </row>
    <row r="2451" spans="1:8" ht="15.75" thickBot="1" x14ac:dyDescent="0.3">
      <c r="A2451" s="45" t="s">
        <v>318</v>
      </c>
      <c r="B2451" s="46" t="str">
        <f>Table1[[#This Row],[Series]]&amp;Table1[[#This Row],[Competency Name]]</f>
        <v>1603PROJECT MANAGEMENT</v>
      </c>
      <c r="C2451" s="46" t="str">
        <f>IF(RIGHT(Table1[[#This Row],[Occupational Series]],5)="SECCM","SECCM",IF(OR(RIGHT(Table1[[#This Row],[Occupational Series]],1)="A",RIGHT(Table1[[#This Row],[Occupational Series]],1)="B",RIGHT(Table1[[#This Row],[Occupational Series]],1)="C"),"0301",RIGHT(Table1[[#This Row],[Occupational Series]],4)))</f>
        <v>1603</v>
      </c>
      <c r="D2451" s="45" t="s">
        <v>381</v>
      </c>
      <c r="E2451" s="45" t="s">
        <v>382</v>
      </c>
      <c r="F2451" s="57">
        <f>ROWS($F$2:F2451)</f>
        <v>2450</v>
      </c>
      <c r="G2451" s="57" t="str">
        <f>IF(ISNUMBER(SEARCH('Position Build'!$N$6,Table1[[#This Row],[Series]])),Table1[[#This Row],[Helper1]],"")</f>
        <v/>
      </c>
      <c r="H2451" s="57" t="str">
        <f>IFERROR(SMALL($G$2:$G$4870,ROWS($G$2:G2451)),"")</f>
        <v/>
      </c>
    </row>
    <row r="2452" spans="1:8" ht="15.75" customHeight="1" thickBot="1" x14ac:dyDescent="0.3">
      <c r="A2452" s="50" t="s">
        <v>318</v>
      </c>
      <c r="B2452" s="46" t="str">
        <f>Table1[[#This Row],[Series]]&amp;Table1[[#This Row],[Competency Name]]</f>
        <v>1603COMPUTER LITERACY</v>
      </c>
      <c r="C2452" s="46" t="str">
        <f>IF(RIGHT(Table1[[#This Row],[Occupational Series]],5)="SECCM","SECCM",IF(OR(RIGHT(Table1[[#This Row],[Occupational Series]],1)="A",RIGHT(Table1[[#This Row],[Occupational Series]],1)="B",RIGHT(Table1[[#This Row],[Occupational Series]],1)="C"),"0301",RIGHT(Table1[[#This Row],[Occupational Series]],4)))</f>
        <v>1603</v>
      </c>
      <c r="D2452" s="50" t="s">
        <v>456</v>
      </c>
      <c r="E2452" s="51" t="s">
        <v>457</v>
      </c>
      <c r="F2452" s="57">
        <f>ROWS($F$2:F2452)</f>
        <v>2451</v>
      </c>
      <c r="G2452" s="57" t="str">
        <f>IF(ISNUMBER(SEARCH('Position Build'!$N$6,Table1[[#This Row],[Series]])),Table1[[#This Row],[Helper1]],"")</f>
        <v/>
      </c>
      <c r="H2452" s="57" t="str">
        <f>IFERROR(SMALL($G$2:$G$4870,ROWS($G$2:G2452)),"")</f>
        <v/>
      </c>
    </row>
    <row r="2453" spans="1:8" ht="15.75" thickBot="1" x14ac:dyDescent="0.3">
      <c r="A2453" s="53" t="s">
        <v>318</v>
      </c>
      <c r="B2453" s="46" t="str">
        <f>Table1[[#This Row],[Series]]&amp;Table1[[#This Row],[Competency Name]]</f>
        <v>1603PARTNERING</v>
      </c>
      <c r="C2453" s="46" t="str">
        <f>IF(RIGHT(Table1[[#This Row],[Occupational Series]],5)="SECCM","SECCM",IF(OR(RIGHT(Table1[[#This Row],[Occupational Series]],1)="A",RIGHT(Table1[[#This Row],[Occupational Series]],1)="B",RIGHT(Table1[[#This Row],[Occupational Series]],1)="C"),"0301",RIGHT(Table1[[#This Row],[Occupational Series]],4)))</f>
        <v>1603</v>
      </c>
      <c r="D2453" s="53" t="s">
        <v>491</v>
      </c>
      <c r="E2453" s="53" t="s">
        <v>492</v>
      </c>
      <c r="F2453" s="57">
        <f>ROWS($F$2:F2453)</f>
        <v>2452</v>
      </c>
      <c r="G2453" s="57" t="str">
        <f>IF(ISNUMBER(SEARCH('Position Build'!$N$6,Table1[[#This Row],[Series]])),Table1[[#This Row],[Helper1]],"")</f>
        <v/>
      </c>
      <c r="H2453" s="57" t="str">
        <f>IFERROR(SMALL($G$2:$G$4870,ROWS($G$2:G2453)),"")</f>
        <v/>
      </c>
    </row>
    <row r="2454" spans="1:8" ht="39" thickBot="1" x14ac:dyDescent="0.3">
      <c r="A2454" s="50" t="s">
        <v>318</v>
      </c>
      <c r="B2454" s="46" t="str">
        <f>Table1[[#This Row],[Series]]&amp;Table1[[#This Row],[Competency Name]]</f>
        <v>1603WRITTEN COMMUNICATION</v>
      </c>
      <c r="C2454" s="46" t="str">
        <f>IF(RIGHT(Table1[[#This Row],[Occupational Series]],5)="SECCM","SECCM",IF(OR(RIGHT(Table1[[#This Row],[Occupational Series]],1)="A",RIGHT(Table1[[#This Row],[Occupational Series]],1)="B",RIGHT(Table1[[#This Row],[Occupational Series]],1)="C"),"0301",RIGHT(Table1[[#This Row],[Occupational Series]],4)))</f>
        <v>1603</v>
      </c>
      <c r="D2454" s="50" t="s">
        <v>507</v>
      </c>
      <c r="E2454" s="51" t="s">
        <v>508</v>
      </c>
      <c r="F2454" s="57">
        <f>ROWS($F$2:F2454)</f>
        <v>2453</v>
      </c>
      <c r="G2454" s="57" t="str">
        <f>IF(ISNUMBER(SEARCH('Position Build'!$N$6,Table1[[#This Row],[Series]])),Table1[[#This Row],[Helper1]],"")</f>
        <v/>
      </c>
      <c r="H2454" s="57" t="str">
        <f>IFERROR(SMALL($G$2:$G$4870,ROWS($G$2:G2454)),"")</f>
        <v/>
      </c>
    </row>
    <row r="2455" spans="1:8" ht="15.75" customHeight="1" thickBot="1" x14ac:dyDescent="0.3">
      <c r="A2455" s="50" t="s">
        <v>318</v>
      </c>
      <c r="B2455" s="46" t="str">
        <f>Table1[[#This Row],[Series]]&amp;Table1[[#This Row],[Competency Name]]</f>
        <v>1603ORAL COMMUNICATION</v>
      </c>
      <c r="C2455" s="46" t="str">
        <f>IF(RIGHT(Table1[[#This Row],[Occupational Series]],5)="SECCM","SECCM",IF(OR(RIGHT(Table1[[#This Row],[Occupational Series]],1)="A",RIGHT(Table1[[#This Row],[Occupational Series]],1)="B",RIGHT(Table1[[#This Row],[Occupational Series]],1)="C"),"0301",RIGHT(Table1[[#This Row],[Occupational Series]],4)))</f>
        <v>1603</v>
      </c>
      <c r="D2455" s="50" t="s">
        <v>537</v>
      </c>
      <c r="E2455" s="51" t="s">
        <v>538</v>
      </c>
      <c r="F2455" s="57">
        <f>ROWS($F$2:F2455)</f>
        <v>2454</v>
      </c>
      <c r="G2455" s="57" t="str">
        <f>IF(ISNUMBER(SEARCH('Position Build'!$N$6,Table1[[#This Row],[Series]])),Table1[[#This Row],[Helper1]],"")</f>
        <v/>
      </c>
      <c r="H2455" s="57" t="str">
        <f>IFERROR(SMALL($G$2:$G$4870,ROWS($G$2:G2455)),"")</f>
        <v/>
      </c>
    </row>
    <row r="2456" spans="1:8" ht="39" thickBot="1" x14ac:dyDescent="0.3">
      <c r="A2456" s="52" t="s">
        <v>318</v>
      </c>
      <c r="B2456" s="46" t="str">
        <f>Table1[[#This Row],[Series]]&amp;Table1[[#This Row],[Competency Name]]</f>
        <v>1603MANAGING HUMAN RESOURCES</v>
      </c>
      <c r="C2456" s="46" t="str">
        <f>IF(RIGHT(Table1[[#This Row],[Occupational Series]],5)="SECCM","SECCM",IF(OR(RIGHT(Table1[[#This Row],[Occupational Series]],1)="A",RIGHT(Table1[[#This Row],[Occupational Series]],1)="B",RIGHT(Table1[[#This Row],[Occupational Series]],1)="C"),"0301",RIGHT(Table1[[#This Row],[Occupational Series]],4)))</f>
        <v>1603</v>
      </c>
      <c r="D2456" s="52" t="s">
        <v>590</v>
      </c>
      <c r="E2456" s="54" t="s">
        <v>591</v>
      </c>
      <c r="F2456" s="57">
        <f>ROWS($F$2:F2456)</f>
        <v>2455</v>
      </c>
      <c r="G2456" s="57" t="str">
        <f>IF(ISNUMBER(SEARCH('Position Build'!$N$6,Table1[[#This Row],[Series]])),Table1[[#This Row],[Helper1]],"")</f>
        <v/>
      </c>
      <c r="H2456" s="57" t="str">
        <f>IFERROR(SMALL($G$2:$G$4870,ROWS($G$2:G2456)),"")</f>
        <v/>
      </c>
    </row>
    <row r="2457" spans="1:8" ht="39" thickBot="1" x14ac:dyDescent="0.3">
      <c r="A2457" s="50" t="s">
        <v>318</v>
      </c>
      <c r="B2457" s="46" t="str">
        <f>Table1[[#This Row],[Series]]&amp;Table1[[#This Row],[Competency Name]]</f>
        <v>1603CLERICAL SUPPORT FUNCTIONS</v>
      </c>
      <c r="C2457" s="46" t="str">
        <f>IF(RIGHT(Table1[[#This Row],[Occupational Series]],5)="SECCM","SECCM",IF(OR(RIGHT(Table1[[#This Row],[Occupational Series]],1)="A",RIGHT(Table1[[#This Row],[Occupational Series]],1)="B",RIGHT(Table1[[#This Row],[Occupational Series]],1)="C"),"0301",RIGHT(Table1[[#This Row],[Occupational Series]],4)))</f>
        <v>1603</v>
      </c>
      <c r="D2457" s="50" t="s">
        <v>993</v>
      </c>
      <c r="E2457" s="51" t="s">
        <v>994</v>
      </c>
      <c r="F2457" s="57">
        <f>ROWS($F$2:F2457)</f>
        <v>2456</v>
      </c>
      <c r="G2457" s="57" t="str">
        <f>IF(ISNUMBER(SEARCH('Position Build'!$N$6,Table1[[#This Row],[Series]])),Table1[[#This Row],[Helper1]],"")</f>
        <v/>
      </c>
      <c r="H2457" s="57" t="str">
        <f>IFERROR(SMALL($G$2:$G$4870,ROWS($G$2:G2457)),"")</f>
        <v/>
      </c>
    </row>
    <row r="2458" spans="1:8" ht="15.75" customHeight="1" thickBot="1" x14ac:dyDescent="0.3">
      <c r="A2458" s="50" t="s">
        <v>318</v>
      </c>
      <c r="B2458" s="46" t="str">
        <f>Table1[[#This Row],[Series]]&amp;Table1[[#This Row],[Competency Name]]</f>
        <v>1603MAINTENANCE AND REPAIR</v>
      </c>
      <c r="C2458" s="46" t="str">
        <f>IF(RIGHT(Table1[[#This Row],[Occupational Series]],5)="SECCM","SECCM",IF(OR(RIGHT(Table1[[#This Row],[Occupational Series]],1)="A",RIGHT(Table1[[#This Row],[Occupational Series]],1)="B",RIGHT(Table1[[#This Row],[Occupational Series]],1)="C"),"0301",RIGHT(Table1[[#This Row],[Occupational Series]],4)))</f>
        <v>1603</v>
      </c>
      <c r="D2458" s="50" t="s">
        <v>1230</v>
      </c>
      <c r="E2458" s="51" t="s">
        <v>1231</v>
      </c>
      <c r="F2458" s="57">
        <f>ROWS($F$2:F2458)</f>
        <v>2457</v>
      </c>
      <c r="G2458" s="57" t="str">
        <f>IF(ISNUMBER(SEARCH('Position Build'!$N$6,Table1[[#This Row],[Series]])),Table1[[#This Row],[Helper1]],"")</f>
        <v/>
      </c>
      <c r="H2458" s="57" t="str">
        <f>IFERROR(SMALL($G$2:$G$4870,ROWS($G$2:G2458)),"")</f>
        <v/>
      </c>
    </row>
    <row r="2459" spans="1:8" ht="51.75" thickBot="1" x14ac:dyDescent="0.3">
      <c r="A2459" s="52" t="s">
        <v>447</v>
      </c>
      <c r="B2459" s="46" t="str">
        <f>Table1[[#This Row],[Series]]&amp;Table1[[#This Row],[Competency Name]]</f>
        <v>1640FINANCIAL MANAGEMENT</v>
      </c>
      <c r="C2459" s="46" t="str">
        <f>IF(RIGHT(Table1[[#This Row],[Occupational Series]],5)="SECCM","SECCM",IF(OR(RIGHT(Table1[[#This Row],[Occupational Series]],1)="A",RIGHT(Table1[[#This Row],[Occupational Series]],1)="B",RIGHT(Table1[[#This Row],[Occupational Series]],1)="C"),"0301",RIGHT(Table1[[#This Row],[Occupational Series]],4)))</f>
        <v>1640</v>
      </c>
      <c r="D2459" s="52" t="s">
        <v>438</v>
      </c>
      <c r="E2459" s="54" t="s">
        <v>439</v>
      </c>
      <c r="F2459" s="57">
        <f>ROWS($F$2:F2459)</f>
        <v>2458</v>
      </c>
      <c r="G2459" s="57" t="str">
        <f>IF(ISNUMBER(SEARCH('Position Build'!$N$6,Table1[[#This Row],[Series]])),Table1[[#This Row],[Helper1]],"")</f>
        <v/>
      </c>
      <c r="H2459" s="57" t="str">
        <f>IFERROR(SMALL($G$2:$G$4870,ROWS($G$2:G2459)),"")</f>
        <v/>
      </c>
    </row>
    <row r="2460" spans="1:8" ht="26.25" thickBot="1" x14ac:dyDescent="0.3">
      <c r="A2460" s="50" t="s">
        <v>447</v>
      </c>
      <c r="B2460" s="46" t="str">
        <f>Table1[[#This Row],[Series]]&amp;Table1[[#This Row],[Competency Name]]</f>
        <v>1640COMPUTER LITERACY</v>
      </c>
      <c r="C2460" s="46" t="str">
        <f>IF(RIGHT(Table1[[#This Row],[Occupational Series]],5)="SECCM","SECCM",IF(OR(RIGHT(Table1[[#This Row],[Occupational Series]],1)="A",RIGHT(Table1[[#This Row],[Occupational Series]],1)="B",RIGHT(Table1[[#This Row],[Occupational Series]],1)="C"),"0301",RIGHT(Table1[[#This Row],[Occupational Series]],4)))</f>
        <v>1640</v>
      </c>
      <c r="D2460" s="50" t="s">
        <v>456</v>
      </c>
      <c r="E2460" s="51" t="s">
        <v>457</v>
      </c>
      <c r="F2460" s="57">
        <f>ROWS($F$2:F2460)</f>
        <v>2459</v>
      </c>
      <c r="G2460" s="57" t="str">
        <f>IF(ISNUMBER(SEARCH('Position Build'!$N$6,Table1[[#This Row],[Series]])),Table1[[#This Row],[Helper1]],"")</f>
        <v/>
      </c>
      <c r="H2460" s="57" t="str">
        <f>IFERROR(SMALL($G$2:$G$4870,ROWS($G$2:G2460)),"")</f>
        <v/>
      </c>
    </row>
    <row r="2461" spans="1:8" ht="15.75" customHeight="1" thickBot="1" x14ac:dyDescent="0.3">
      <c r="A2461" s="45" t="s">
        <v>447</v>
      </c>
      <c r="B2461" s="46" t="str">
        <f>Table1[[#This Row],[Series]]&amp;Table1[[#This Row],[Competency Name]]</f>
        <v>1640PARTNERING</v>
      </c>
      <c r="C2461" s="46" t="str">
        <f>IF(RIGHT(Table1[[#This Row],[Occupational Series]],5)="SECCM","SECCM",IF(OR(RIGHT(Table1[[#This Row],[Occupational Series]],1)="A",RIGHT(Table1[[#This Row],[Occupational Series]],1)="B",RIGHT(Table1[[#This Row],[Occupational Series]],1)="C"),"0301",RIGHT(Table1[[#This Row],[Occupational Series]],4)))</f>
        <v>1640</v>
      </c>
      <c r="D2461" s="45" t="s">
        <v>491</v>
      </c>
      <c r="E2461" s="45" t="s">
        <v>492</v>
      </c>
      <c r="F2461" s="57">
        <f>ROWS($F$2:F2461)</f>
        <v>2460</v>
      </c>
      <c r="G2461" s="57" t="str">
        <f>IF(ISNUMBER(SEARCH('Position Build'!$N$6,Table1[[#This Row],[Series]])),Table1[[#This Row],[Helper1]],"")</f>
        <v/>
      </c>
      <c r="H2461" s="57" t="str">
        <f>IFERROR(SMALL($G$2:$G$4870,ROWS($G$2:G2461)),"")</f>
        <v/>
      </c>
    </row>
    <row r="2462" spans="1:8" ht="39" thickBot="1" x14ac:dyDescent="0.3">
      <c r="A2462" s="52" t="s">
        <v>447</v>
      </c>
      <c r="B2462" s="46" t="str">
        <f>Table1[[#This Row],[Series]]&amp;Table1[[#This Row],[Competency Name]]</f>
        <v>1640WRITTEN COMMUNICATION</v>
      </c>
      <c r="C2462" s="46" t="str">
        <f>IF(RIGHT(Table1[[#This Row],[Occupational Series]],5)="SECCM","SECCM",IF(OR(RIGHT(Table1[[#This Row],[Occupational Series]],1)="A",RIGHT(Table1[[#This Row],[Occupational Series]],1)="B",RIGHT(Table1[[#This Row],[Occupational Series]],1)="C"),"0301",RIGHT(Table1[[#This Row],[Occupational Series]],4)))</f>
        <v>1640</v>
      </c>
      <c r="D2462" s="52" t="s">
        <v>507</v>
      </c>
      <c r="E2462" s="54" t="s">
        <v>508</v>
      </c>
      <c r="F2462" s="57">
        <f>ROWS($F$2:F2462)</f>
        <v>2461</v>
      </c>
      <c r="G2462" s="57" t="str">
        <f>IF(ISNUMBER(SEARCH('Position Build'!$N$6,Table1[[#This Row],[Series]])),Table1[[#This Row],[Helper1]],"")</f>
        <v/>
      </c>
      <c r="H2462" s="57" t="str">
        <f>IFERROR(SMALL($G$2:$G$4870,ROWS($G$2:G2462)),"")</f>
        <v/>
      </c>
    </row>
    <row r="2463" spans="1:8" ht="39" thickBot="1" x14ac:dyDescent="0.3">
      <c r="A2463" s="50" t="s">
        <v>447</v>
      </c>
      <c r="B2463" s="46" t="str">
        <f>Table1[[#This Row],[Series]]&amp;Table1[[#This Row],[Competency Name]]</f>
        <v>1640ORAL COMMUNICATION</v>
      </c>
      <c r="C2463" s="46" t="str">
        <f>IF(RIGHT(Table1[[#This Row],[Occupational Series]],5)="SECCM","SECCM",IF(OR(RIGHT(Table1[[#This Row],[Occupational Series]],1)="A",RIGHT(Table1[[#This Row],[Occupational Series]],1)="B",RIGHT(Table1[[#This Row],[Occupational Series]],1)="C"),"0301",RIGHT(Table1[[#This Row],[Occupational Series]],4)))</f>
        <v>1640</v>
      </c>
      <c r="D2463" s="50" t="s">
        <v>537</v>
      </c>
      <c r="E2463" s="51" t="s">
        <v>538</v>
      </c>
      <c r="F2463" s="57">
        <f>ROWS($F$2:F2463)</f>
        <v>2462</v>
      </c>
      <c r="G2463" s="57" t="str">
        <f>IF(ISNUMBER(SEARCH('Position Build'!$N$6,Table1[[#This Row],[Series]])),Table1[[#This Row],[Helper1]],"")</f>
        <v/>
      </c>
      <c r="H2463" s="57" t="str">
        <f>IFERROR(SMALL($G$2:$G$4870,ROWS($G$2:G2463)),"")</f>
        <v/>
      </c>
    </row>
    <row r="2464" spans="1:8" ht="15.75" customHeight="1" thickBot="1" x14ac:dyDescent="0.3">
      <c r="A2464" s="50" t="s">
        <v>447</v>
      </c>
      <c r="B2464" s="46" t="str">
        <f>Table1[[#This Row],[Series]]&amp;Table1[[#This Row],[Competency Name]]</f>
        <v>1640RESOURCE MANAGEMENT</v>
      </c>
      <c r="C2464" s="46" t="str">
        <f>IF(RIGHT(Table1[[#This Row],[Occupational Series]],5)="SECCM","SECCM",IF(OR(RIGHT(Table1[[#This Row],[Occupational Series]],1)="A",RIGHT(Table1[[#This Row],[Occupational Series]],1)="B",RIGHT(Table1[[#This Row],[Occupational Series]],1)="C"),"0301",RIGHT(Table1[[#This Row],[Occupational Series]],4)))</f>
        <v>1640</v>
      </c>
      <c r="D2464" s="50" t="s">
        <v>573</v>
      </c>
      <c r="E2464" s="51" t="s">
        <v>574</v>
      </c>
      <c r="F2464" s="57">
        <f>ROWS($F$2:F2464)</f>
        <v>2463</v>
      </c>
      <c r="G2464" s="57" t="str">
        <f>IF(ISNUMBER(SEARCH('Position Build'!$N$6,Table1[[#This Row],[Series]])),Table1[[#This Row],[Helper1]],"")</f>
        <v/>
      </c>
      <c r="H2464" s="57" t="str">
        <f>IFERROR(SMALL($G$2:$G$4870,ROWS($G$2:G2464)),"")</f>
        <v/>
      </c>
    </row>
    <row r="2465" spans="1:8" ht="64.5" thickBot="1" x14ac:dyDescent="0.3">
      <c r="A2465" s="52" t="s">
        <v>447</v>
      </c>
      <c r="B2465" s="46" t="str">
        <f>Table1[[#This Row],[Series]]&amp;Table1[[#This Row],[Competency Name]]</f>
        <v>1640ACCOUNTABILITY</v>
      </c>
      <c r="C2465" s="46" t="str">
        <f>IF(RIGHT(Table1[[#This Row],[Occupational Series]],5)="SECCM","SECCM",IF(OR(RIGHT(Table1[[#This Row],[Occupational Series]],1)="A",RIGHT(Table1[[#This Row],[Occupational Series]],1)="B",RIGHT(Table1[[#This Row],[Occupational Series]],1)="C"),"0301",RIGHT(Table1[[#This Row],[Occupational Series]],4)))</f>
        <v>1640</v>
      </c>
      <c r="D2465" s="52" t="s">
        <v>579</v>
      </c>
      <c r="E2465" s="54" t="s">
        <v>580</v>
      </c>
      <c r="F2465" s="57">
        <f>ROWS($F$2:F2465)</f>
        <v>2464</v>
      </c>
      <c r="G2465" s="57" t="str">
        <f>IF(ISNUMBER(SEARCH('Position Build'!$N$6,Table1[[#This Row],[Series]])),Table1[[#This Row],[Helper1]],"")</f>
        <v/>
      </c>
      <c r="H2465" s="57" t="str">
        <f>IFERROR(SMALL($G$2:$G$4870,ROWS($G$2:G2465)),"")</f>
        <v/>
      </c>
    </row>
    <row r="2466" spans="1:8" ht="39" thickBot="1" x14ac:dyDescent="0.3">
      <c r="A2466" s="50" t="s">
        <v>447</v>
      </c>
      <c r="B2466" s="46" t="str">
        <f>Table1[[#This Row],[Series]]&amp;Table1[[#This Row],[Competency Name]]</f>
        <v>1640MANAGING HUMAN RESOURCES</v>
      </c>
      <c r="C2466" s="46" t="str">
        <f>IF(RIGHT(Table1[[#This Row],[Occupational Series]],5)="SECCM","SECCM",IF(OR(RIGHT(Table1[[#This Row],[Occupational Series]],1)="A",RIGHT(Table1[[#This Row],[Occupational Series]],1)="B",RIGHT(Table1[[#This Row],[Occupational Series]],1)="C"),"0301",RIGHT(Table1[[#This Row],[Occupational Series]],4)))</f>
        <v>1640</v>
      </c>
      <c r="D2466" s="50" t="s">
        <v>590</v>
      </c>
      <c r="E2466" s="51" t="s">
        <v>591</v>
      </c>
      <c r="F2466" s="57">
        <f>ROWS($F$2:F2466)</f>
        <v>2465</v>
      </c>
      <c r="G2466" s="57" t="str">
        <f>IF(ISNUMBER(SEARCH('Position Build'!$N$6,Table1[[#This Row],[Series]])),Table1[[#This Row],[Helper1]],"")</f>
        <v/>
      </c>
      <c r="H2466" s="57" t="str">
        <f>IFERROR(SMALL($G$2:$G$4870,ROWS($G$2:G2466)),"")</f>
        <v/>
      </c>
    </row>
    <row r="2467" spans="1:8" ht="15.75" customHeight="1" thickBot="1" x14ac:dyDescent="0.3">
      <c r="A2467" s="50" t="s">
        <v>447</v>
      </c>
      <c r="B2467" s="46" t="str">
        <f>Table1[[#This Row],[Series]]&amp;Table1[[#This Row],[Competency Name]]</f>
        <v>1640PROBLEM SOLVING</v>
      </c>
      <c r="C2467" s="46" t="str">
        <f>IF(RIGHT(Table1[[#This Row],[Occupational Series]],5)="SECCM","SECCM",IF(OR(RIGHT(Table1[[#This Row],[Occupational Series]],1)="A",RIGHT(Table1[[#This Row],[Occupational Series]],1)="B",RIGHT(Table1[[#This Row],[Occupational Series]],1)="C"),"0301",RIGHT(Table1[[#This Row],[Occupational Series]],4)))</f>
        <v>1640</v>
      </c>
      <c r="D2467" s="50" t="s">
        <v>596</v>
      </c>
      <c r="E2467" s="51" t="s">
        <v>597</v>
      </c>
      <c r="F2467" s="57">
        <f>ROWS($F$2:F2467)</f>
        <v>2466</v>
      </c>
      <c r="G2467" s="57" t="str">
        <f>IF(ISNUMBER(SEARCH('Position Build'!$N$6,Table1[[#This Row],[Series]])),Table1[[#This Row],[Helper1]],"")</f>
        <v/>
      </c>
      <c r="H2467" s="57" t="str">
        <f>IFERROR(SMALL($G$2:$G$4870,ROWS($G$2:G2467)),"")</f>
        <v/>
      </c>
    </row>
    <row r="2468" spans="1:8" ht="15.75" thickBot="1" x14ac:dyDescent="0.3">
      <c r="A2468" s="53" t="s">
        <v>447</v>
      </c>
      <c r="B2468" s="46" t="str">
        <f>Table1[[#This Row],[Series]]&amp;Table1[[#This Row],[Competency Name]]</f>
        <v>1640RULEMAKING AND REGULATION</v>
      </c>
      <c r="C2468" s="46" t="str">
        <f>IF(RIGHT(Table1[[#This Row],[Occupational Series]],5)="SECCM","SECCM",IF(OR(RIGHT(Table1[[#This Row],[Occupational Series]],1)="A",RIGHT(Table1[[#This Row],[Occupational Series]],1)="B",RIGHT(Table1[[#This Row],[Occupational Series]],1)="C"),"0301",RIGHT(Table1[[#This Row],[Occupational Series]],4)))</f>
        <v>1640</v>
      </c>
      <c r="D2468" s="53" t="s">
        <v>958</v>
      </c>
      <c r="E2468" s="53" t="s">
        <v>959</v>
      </c>
      <c r="F2468" s="57">
        <f>ROWS($F$2:F2468)</f>
        <v>2467</v>
      </c>
      <c r="G2468" s="57" t="str">
        <f>IF(ISNUMBER(SEARCH('Position Build'!$N$6,Table1[[#This Row],[Series]])),Table1[[#This Row],[Helper1]],"")</f>
        <v/>
      </c>
      <c r="H2468" s="57" t="str">
        <f>IFERROR(SMALL($G$2:$G$4870,ROWS($G$2:G2468)),"")</f>
        <v/>
      </c>
    </row>
    <row r="2469" spans="1:8" ht="15.75" thickBot="1" x14ac:dyDescent="0.3">
      <c r="A2469" s="45" t="s">
        <v>447</v>
      </c>
      <c r="B2469" s="46" t="str">
        <f>Table1[[#This Row],[Series]]&amp;Table1[[#This Row],[Competency Name]]</f>
        <v>1640READING AND INTERPRETING REGULATIONS</v>
      </c>
      <c r="C2469" s="46" t="str">
        <f>IF(RIGHT(Table1[[#This Row],[Occupational Series]],5)="SECCM","SECCM",IF(OR(RIGHT(Table1[[#This Row],[Occupational Series]],1)="A",RIGHT(Table1[[#This Row],[Occupational Series]],1)="B",RIGHT(Table1[[#This Row],[Occupational Series]],1)="C"),"0301",RIGHT(Table1[[#This Row],[Occupational Series]],4)))</f>
        <v>1640</v>
      </c>
      <c r="D2469" s="45" t="s">
        <v>1015</v>
      </c>
      <c r="E2469" s="45" t="s">
        <v>1016</v>
      </c>
      <c r="F2469" s="57">
        <f>ROWS($F$2:F2469)</f>
        <v>2468</v>
      </c>
      <c r="G2469" s="57" t="str">
        <f>IF(ISNUMBER(SEARCH('Position Build'!$N$6,Table1[[#This Row],[Series]])),Table1[[#This Row],[Helper1]],"")</f>
        <v/>
      </c>
      <c r="H2469" s="57" t="str">
        <f>IFERROR(SMALL($G$2:$G$4870,ROWS($G$2:G2469)),"")</f>
        <v/>
      </c>
    </row>
    <row r="2470" spans="1:8" ht="15.75" customHeight="1" thickBot="1" x14ac:dyDescent="0.3">
      <c r="A2470" s="50" t="s">
        <v>447</v>
      </c>
      <c r="B2470" s="46" t="str">
        <f>Table1[[#This Row],[Series]]&amp;Table1[[#This Row],[Competency Name]]</f>
        <v>1640FACILITIES MAINTENANCE</v>
      </c>
      <c r="C2470" s="46" t="str">
        <f>IF(RIGHT(Table1[[#This Row],[Occupational Series]],5)="SECCM","SECCM",IF(OR(RIGHT(Table1[[#This Row],[Occupational Series]],1)="A",RIGHT(Table1[[#This Row],[Occupational Series]],1)="B",RIGHT(Table1[[#This Row],[Occupational Series]],1)="C"),"0301",RIGHT(Table1[[#This Row],[Occupational Series]],4)))</f>
        <v>1640</v>
      </c>
      <c r="D2470" s="50" t="s">
        <v>1187</v>
      </c>
      <c r="E2470" s="51" t="s">
        <v>1188</v>
      </c>
      <c r="F2470" s="57">
        <f>ROWS($F$2:F2470)</f>
        <v>2469</v>
      </c>
      <c r="G2470" s="57" t="str">
        <f>IF(ISNUMBER(SEARCH('Position Build'!$N$6,Table1[[#This Row],[Series]])),Table1[[#This Row],[Helper1]],"")</f>
        <v/>
      </c>
      <c r="H2470" s="57" t="str">
        <f>IFERROR(SMALL($G$2:$G$4870,ROWS($G$2:G2470)),"")</f>
        <v/>
      </c>
    </row>
    <row r="2471" spans="1:8" ht="39" thickBot="1" x14ac:dyDescent="0.3">
      <c r="A2471" s="52" t="s">
        <v>447</v>
      </c>
      <c r="B2471" s="46" t="str">
        <f>Table1[[#This Row],[Series]]&amp;Table1[[#This Row],[Competency Name]]</f>
        <v>1640FACILITIES OPERATIONS</v>
      </c>
      <c r="C2471" s="46" t="str">
        <f>IF(RIGHT(Table1[[#This Row],[Occupational Series]],5)="SECCM","SECCM",IF(OR(RIGHT(Table1[[#This Row],[Occupational Series]],1)="A",RIGHT(Table1[[#This Row],[Occupational Series]],1)="B",RIGHT(Table1[[#This Row],[Occupational Series]],1)="C"),"0301",RIGHT(Table1[[#This Row],[Occupational Series]],4)))</f>
        <v>1640</v>
      </c>
      <c r="D2471" s="52" t="s">
        <v>1189</v>
      </c>
      <c r="E2471" s="54" t="s">
        <v>1190</v>
      </c>
      <c r="F2471" s="57">
        <f>ROWS($F$2:F2471)</f>
        <v>2470</v>
      </c>
      <c r="G2471" s="57" t="str">
        <f>IF(ISNUMBER(SEARCH('Position Build'!$N$6,Table1[[#This Row],[Series]])),Table1[[#This Row],[Helper1]],"")</f>
        <v/>
      </c>
      <c r="H2471" s="57" t="str">
        <f>IFERROR(SMALL($G$2:$G$4870,ROWS($G$2:G2471)),"")</f>
        <v/>
      </c>
    </row>
    <row r="2472" spans="1:8" ht="26.25" thickBot="1" x14ac:dyDescent="0.3">
      <c r="A2472" s="50" t="s">
        <v>335</v>
      </c>
      <c r="B2472" s="46" t="str">
        <f>Table1[[#This Row],[Series]]&amp;Table1[[#This Row],[Competency Name]]</f>
        <v>1654INFORMATION MANAGEMENT</v>
      </c>
      <c r="C2472" s="46" t="str">
        <f>IF(RIGHT(Table1[[#This Row],[Occupational Series]],5)="SECCM","SECCM",IF(OR(RIGHT(Table1[[#This Row],[Occupational Series]],1)="A",RIGHT(Table1[[#This Row],[Occupational Series]],1)="B",RIGHT(Table1[[#This Row],[Occupational Series]],1)="C"),"0301",RIGHT(Table1[[#This Row],[Occupational Series]],4)))</f>
        <v>1654</v>
      </c>
      <c r="D2472" s="50" t="s">
        <v>311</v>
      </c>
      <c r="E2472" s="51" t="s">
        <v>312</v>
      </c>
      <c r="F2472" s="57">
        <f>ROWS($F$2:F2472)</f>
        <v>2471</v>
      </c>
      <c r="G2472" s="57" t="str">
        <f>IF(ISNUMBER(SEARCH('Position Build'!$N$6,Table1[[#This Row],[Series]])),Table1[[#This Row],[Helper1]],"")</f>
        <v/>
      </c>
      <c r="H2472" s="57" t="str">
        <f>IFERROR(SMALL($G$2:$G$4870,ROWS($G$2:G2472)),"")</f>
        <v/>
      </c>
    </row>
    <row r="2473" spans="1:8" ht="15.75" customHeight="1" thickBot="1" x14ac:dyDescent="0.3">
      <c r="A2473" s="50" t="s">
        <v>335</v>
      </c>
      <c r="B2473" s="46" t="str">
        <f>Table1[[#This Row],[Series]]&amp;Table1[[#This Row],[Competency Name]]</f>
        <v>1654COMPUTER LITERACY</v>
      </c>
      <c r="C2473" s="46" t="str">
        <f>IF(RIGHT(Table1[[#This Row],[Occupational Series]],5)="SECCM","SECCM",IF(OR(RIGHT(Table1[[#This Row],[Occupational Series]],1)="A",RIGHT(Table1[[#This Row],[Occupational Series]],1)="B",RIGHT(Table1[[#This Row],[Occupational Series]],1)="C"),"0301",RIGHT(Table1[[#This Row],[Occupational Series]],4)))</f>
        <v>1654</v>
      </c>
      <c r="D2473" s="50" t="s">
        <v>456</v>
      </c>
      <c r="E2473" s="51" t="s">
        <v>457</v>
      </c>
      <c r="F2473" s="57">
        <f>ROWS($F$2:F2473)</f>
        <v>2472</v>
      </c>
      <c r="G2473" s="57" t="str">
        <f>IF(ISNUMBER(SEARCH('Position Build'!$N$6,Table1[[#This Row],[Series]])),Table1[[#This Row],[Helper1]],"")</f>
        <v/>
      </c>
      <c r="H2473" s="57" t="str">
        <f>IFERROR(SMALL($G$2:$G$4870,ROWS($G$2:G2473)),"")</f>
        <v/>
      </c>
    </row>
    <row r="2474" spans="1:8" ht="39" thickBot="1" x14ac:dyDescent="0.3">
      <c r="A2474" s="52" t="s">
        <v>335</v>
      </c>
      <c r="B2474" s="46" t="str">
        <f>Table1[[#This Row],[Series]]&amp;Table1[[#This Row],[Competency Name]]</f>
        <v>1654ORAL COMMUNICATION</v>
      </c>
      <c r="C2474" s="46" t="str">
        <f>IF(RIGHT(Table1[[#This Row],[Occupational Series]],5)="SECCM","SECCM",IF(OR(RIGHT(Table1[[#This Row],[Occupational Series]],1)="A",RIGHT(Table1[[#This Row],[Occupational Series]],1)="B",RIGHT(Table1[[#This Row],[Occupational Series]],1)="C"),"0301",RIGHT(Table1[[#This Row],[Occupational Series]],4)))</f>
        <v>1654</v>
      </c>
      <c r="D2474" s="52" t="s">
        <v>537</v>
      </c>
      <c r="E2474" s="54" t="s">
        <v>538</v>
      </c>
      <c r="F2474" s="57">
        <f>ROWS($F$2:F2474)</f>
        <v>2473</v>
      </c>
      <c r="G2474" s="57" t="str">
        <f>IF(ISNUMBER(SEARCH('Position Build'!$N$6,Table1[[#This Row],[Series]])),Table1[[#This Row],[Helper1]],"")</f>
        <v/>
      </c>
      <c r="H2474" s="57" t="str">
        <f>IFERROR(SMALL($G$2:$G$4870,ROWS($G$2:G2474)),"")</f>
        <v/>
      </c>
    </row>
    <row r="2475" spans="1:8" ht="39" thickBot="1" x14ac:dyDescent="0.3">
      <c r="A2475" s="50" t="s">
        <v>335</v>
      </c>
      <c r="B2475" s="46" t="str">
        <f>Table1[[#This Row],[Series]]&amp;Table1[[#This Row],[Competency Name]]</f>
        <v>1654RESOURCE MANAGEMENT</v>
      </c>
      <c r="C2475" s="46" t="str">
        <f>IF(RIGHT(Table1[[#This Row],[Occupational Series]],5)="SECCM","SECCM",IF(OR(RIGHT(Table1[[#This Row],[Occupational Series]],1)="A",RIGHT(Table1[[#This Row],[Occupational Series]],1)="B",RIGHT(Table1[[#This Row],[Occupational Series]],1)="C"),"0301",RIGHT(Table1[[#This Row],[Occupational Series]],4)))</f>
        <v>1654</v>
      </c>
      <c r="D2475" s="50" t="s">
        <v>573</v>
      </c>
      <c r="E2475" s="51" t="s">
        <v>574</v>
      </c>
      <c r="F2475" s="57">
        <f>ROWS($F$2:F2475)</f>
        <v>2474</v>
      </c>
      <c r="G2475" s="57" t="str">
        <f>IF(ISNUMBER(SEARCH('Position Build'!$N$6,Table1[[#This Row],[Series]])),Table1[[#This Row],[Helper1]],"")</f>
        <v/>
      </c>
      <c r="H2475" s="57" t="str">
        <f>IFERROR(SMALL($G$2:$G$4870,ROWS($G$2:G2475)),"")</f>
        <v/>
      </c>
    </row>
    <row r="2476" spans="1:8" ht="15.75" customHeight="1" thickBot="1" x14ac:dyDescent="0.3">
      <c r="A2476" s="50" t="s">
        <v>335</v>
      </c>
      <c r="B2476" s="46" t="str">
        <f>Table1[[#This Row],[Series]]&amp;Table1[[#This Row],[Competency Name]]</f>
        <v>1654PROBLEM SOLVING</v>
      </c>
      <c r="C2476" s="46" t="str">
        <f>IF(RIGHT(Table1[[#This Row],[Occupational Series]],5)="SECCM","SECCM",IF(OR(RIGHT(Table1[[#This Row],[Occupational Series]],1)="A",RIGHT(Table1[[#This Row],[Occupational Series]],1)="B",RIGHT(Table1[[#This Row],[Occupational Series]],1)="C"),"0301",RIGHT(Table1[[#This Row],[Occupational Series]],4)))</f>
        <v>1654</v>
      </c>
      <c r="D2476" s="50" t="s">
        <v>596</v>
      </c>
      <c r="E2476" s="51" t="s">
        <v>597</v>
      </c>
      <c r="F2476" s="57">
        <f>ROWS($F$2:F2476)</f>
        <v>2475</v>
      </c>
      <c r="G2476" s="57" t="str">
        <f>IF(ISNUMBER(SEARCH('Position Build'!$N$6,Table1[[#This Row],[Series]])),Table1[[#This Row],[Helper1]],"")</f>
        <v/>
      </c>
      <c r="H2476" s="57" t="str">
        <f>IFERROR(SMALL($G$2:$G$4870,ROWS($G$2:G2476)),"")</f>
        <v/>
      </c>
    </row>
    <row r="2477" spans="1:8" ht="15.75" thickBot="1" x14ac:dyDescent="0.3">
      <c r="A2477" s="53" t="s">
        <v>335</v>
      </c>
      <c r="B2477" s="46" t="str">
        <f>Table1[[#This Row],[Series]]&amp;Table1[[#This Row],[Competency Name]]</f>
        <v>1654READING AND INTERPRETING REGULATIONS</v>
      </c>
      <c r="C2477" s="46" t="str">
        <f>IF(RIGHT(Table1[[#This Row],[Occupational Series]],5)="SECCM","SECCM",IF(OR(RIGHT(Table1[[#This Row],[Occupational Series]],1)="A",RIGHT(Table1[[#This Row],[Occupational Series]],1)="B",RIGHT(Table1[[#This Row],[Occupational Series]],1)="C"),"0301",RIGHT(Table1[[#This Row],[Occupational Series]],4)))</f>
        <v>1654</v>
      </c>
      <c r="D2477" s="53" t="s">
        <v>1015</v>
      </c>
      <c r="E2477" s="53" t="s">
        <v>1016</v>
      </c>
      <c r="F2477" s="57">
        <f>ROWS($F$2:F2477)</f>
        <v>2476</v>
      </c>
      <c r="G2477" s="57" t="str">
        <f>IF(ISNUMBER(SEARCH('Position Build'!$N$6,Table1[[#This Row],[Series]])),Table1[[#This Row],[Helper1]],"")</f>
        <v/>
      </c>
      <c r="H2477" s="57" t="str">
        <f>IFERROR(SMALL($G$2:$G$4870,ROWS($G$2:G2477)),"")</f>
        <v/>
      </c>
    </row>
    <row r="2478" spans="1:8" ht="51.75" thickBot="1" x14ac:dyDescent="0.3">
      <c r="A2478" s="50" t="s">
        <v>335</v>
      </c>
      <c r="B2478" s="46" t="str">
        <f>Table1[[#This Row],[Series]]&amp;Table1[[#This Row],[Competency Name]]</f>
        <v>1654PRINTING SERVICES</v>
      </c>
      <c r="C2478" s="46" t="str">
        <f>IF(RIGHT(Table1[[#This Row],[Occupational Series]],5)="SECCM","SECCM",IF(OR(RIGHT(Table1[[#This Row],[Occupational Series]],1)="A",RIGHT(Table1[[#This Row],[Occupational Series]],1)="B",RIGHT(Table1[[#This Row],[Occupational Series]],1)="C"),"0301",RIGHT(Table1[[#This Row],[Occupational Series]],4)))</f>
        <v>1654</v>
      </c>
      <c r="D2478" s="50" t="s">
        <v>1898</v>
      </c>
      <c r="E2478" s="51" t="s">
        <v>1899</v>
      </c>
      <c r="F2478" s="57">
        <f>ROWS($F$2:F2478)</f>
        <v>2477</v>
      </c>
      <c r="G2478" s="57" t="str">
        <f>IF(ISNUMBER(SEARCH('Position Build'!$N$6,Table1[[#This Row],[Series]])),Table1[[#This Row],[Helper1]],"")</f>
        <v/>
      </c>
      <c r="H2478" s="57" t="str">
        <f>IFERROR(SMALL($G$2:$G$4870,ROWS($G$2:G2478)),"")</f>
        <v/>
      </c>
    </row>
    <row r="2479" spans="1:8" ht="15.75" customHeight="1" thickBot="1" x14ac:dyDescent="0.3">
      <c r="A2479" s="50" t="s">
        <v>576</v>
      </c>
      <c r="B2479" s="46" t="str">
        <f>Table1[[#This Row],[Series]]&amp;Table1[[#This Row],[Competency Name]]</f>
        <v>1667RESOURCE MANAGEMENT</v>
      </c>
      <c r="C2479" s="46" t="str">
        <f>IF(RIGHT(Table1[[#This Row],[Occupational Series]],5)="SECCM","SECCM",IF(OR(RIGHT(Table1[[#This Row],[Occupational Series]],1)="A",RIGHT(Table1[[#This Row],[Occupational Series]],1)="B",RIGHT(Table1[[#This Row],[Occupational Series]],1)="C"),"0301",RIGHT(Table1[[#This Row],[Occupational Series]],4)))</f>
        <v>1667</v>
      </c>
      <c r="D2479" s="50" t="s">
        <v>573</v>
      </c>
      <c r="E2479" s="51" t="s">
        <v>574</v>
      </c>
      <c r="F2479" s="57">
        <f>ROWS($F$2:F2479)</f>
        <v>2478</v>
      </c>
      <c r="G2479" s="57" t="str">
        <f>IF(ISNUMBER(SEARCH('Position Build'!$N$6,Table1[[#This Row],[Series]])),Table1[[#This Row],[Helper1]],"")</f>
        <v/>
      </c>
      <c r="H2479" s="57" t="str">
        <f>IFERROR(SMALL($G$2:$G$4870,ROWS($G$2:G2479)),"")</f>
        <v/>
      </c>
    </row>
    <row r="2480" spans="1:8" ht="64.5" thickBot="1" x14ac:dyDescent="0.3">
      <c r="A2480" s="52" t="s">
        <v>576</v>
      </c>
      <c r="B2480" s="46" t="str">
        <f>Table1[[#This Row],[Series]]&amp;Table1[[#This Row],[Competency Name]]</f>
        <v>1667ACCOUNTABILITY</v>
      </c>
      <c r="C2480" s="46" t="str">
        <f>IF(RIGHT(Table1[[#This Row],[Occupational Series]],5)="SECCM","SECCM",IF(OR(RIGHT(Table1[[#This Row],[Occupational Series]],1)="A",RIGHT(Table1[[#This Row],[Occupational Series]],1)="B",RIGHT(Table1[[#This Row],[Occupational Series]],1)="C"),"0301",RIGHT(Table1[[#This Row],[Occupational Series]],4)))</f>
        <v>1667</v>
      </c>
      <c r="D2480" s="52" t="s">
        <v>579</v>
      </c>
      <c r="E2480" s="54" t="s">
        <v>580</v>
      </c>
      <c r="F2480" s="57">
        <f>ROWS($F$2:F2480)</f>
        <v>2479</v>
      </c>
      <c r="G2480" s="57" t="str">
        <f>IF(ISNUMBER(SEARCH('Position Build'!$N$6,Table1[[#This Row],[Series]])),Table1[[#This Row],[Helper1]],"")</f>
        <v/>
      </c>
      <c r="H2480" s="57" t="str">
        <f>IFERROR(SMALL($G$2:$G$4870,ROWS($G$2:G2480)),"")</f>
        <v/>
      </c>
    </row>
    <row r="2481" spans="1:8" ht="39" thickBot="1" x14ac:dyDescent="0.3">
      <c r="A2481" s="50" t="s">
        <v>576</v>
      </c>
      <c r="B2481" s="46" t="str">
        <f>Table1[[#This Row],[Series]]&amp;Table1[[#This Row],[Competency Name]]</f>
        <v>1667MANAGING HUMAN RESOURCES</v>
      </c>
      <c r="C2481" s="46" t="str">
        <f>IF(RIGHT(Table1[[#This Row],[Occupational Series]],5)="SECCM","SECCM",IF(OR(RIGHT(Table1[[#This Row],[Occupational Series]],1)="A",RIGHT(Table1[[#This Row],[Occupational Series]],1)="B",RIGHT(Table1[[#This Row],[Occupational Series]],1)="C"),"0301",RIGHT(Table1[[#This Row],[Occupational Series]],4)))</f>
        <v>1667</v>
      </c>
      <c r="D2481" s="50" t="s">
        <v>590</v>
      </c>
      <c r="E2481" s="51" t="s">
        <v>591</v>
      </c>
      <c r="F2481" s="57">
        <f>ROWS($F$2:F2481)</f>
        <v>2480</v>
      </c>
      <c r="G2481" s="57" t="str">
        <f>IF(ISNUMBER(SEARCH('Position Build'!$N$6,Table1[[#This Row],[Series]])),Table1[[#This Row],[Helper1]],"")</f>
        <v/>
      </c>
      <c r="H2481" s="57" t="str">
        <f>IFERROR(SMALL($G$2:$G$4870,ROWS($G$2:G2481)),"")</f>
        <v/>
      </c>
    </row>
    <row r="2482" spans="1:8" ht="15.75" customHeight="1" thickBot="1" x14ac:dyDescent="0.3">
      <c r="A2482" s="50" t="s">
        <v>576</v>
      </c>
      <c r="B2482" s="46" t="str">
        <f>Table1[[#This Row],[Series]]&amp;Table1[[#This Row],[Competency Name]]</f>
        <v>1667FOOD SERVICE OPERATIONS</v>
      </c>
      <c r="C2482" s="46" t="str">
        <f>IF(RIGHT(Table1[[#This Row],[Occupational Series]],5)="SECCM","SECCM",IF(OR(RIGHT(Table1[[#This Row],[Occupational Series]],1)="A",RIGHT(Table1[[#This Row],[Occupational Series]],1)="B",RIGHT(Table1[[#This Row],[Occupational Series]],1)="C"),"0301",RIGHT(Table1[[#This Row],[Occupational Series]],4)))</f>
        <v>1667</v>
      </c>
      <c r="D2482" s="50" t="s">
        <v>1892</v>
      </c>
      <c r="E2482" s="51" t="s">
        <v>1893</v>
      </c>
      <c r="F2482" s="57">
        <f>ROWS($F$2:F2482)</f>
        <v>2481</v>
      </c>
      <c r="G2482" s="57" t="str">
        <f>IF(ISNUMBER(SEARCH('Position Build'!$N$6,Table1[[#This Row],[Series]])),Table1[[#This Row],[Helper1]],"")</f>
        <v/>
      </c>
      <c r="H2482" s="57" t="str">
        <f>IFERROR(SMALL($G$2:$G$4870,ROWS($G$2:G2482)),"")</f>
        <v/>
      </c>
    </row>
    <row r="2483" spans="1:8" ht="39" thickBot="1" x14ac:dyDescent="0.3">
      <c r="A2483" s="52" t="s">
        <v>304</v>
      </c>
      <c r="B2483" s="46" t="str">
        <f>Table1[[#This Row],[Series]]&amp;Table1[[#This Row],[Competency Name]]</f>
        <v>1670INFLUENCING/NEGOTIATING</v>
      </c>
      <c r="C2483" s="46" t="str">
        <f>IF(RIGHT(Table1[[#This Row],[Occupational Series]],5)="SECCM","SECCM",IF(OR(RIGHT(Table1[[#This Row],[Occupational Series]],1)="A",RIGHT(Table1[[#This Row],[Occupational Series]],1)="B",RIGHT(Table1[[#This Row],[Occupational Series]],1)="C"),"0301",RIGHT(Table1[[#This Row],[Occupational Series]],4)))</f>
        <v>1670</v>
      </c>
      <c r="D2483" s="52" t="s">
        <v>267</v>
      </c>
      <c r="E2483" s="54" t="s">
        <v>268</v>
      </c>
      <c r="F2483" s="57">
        <f>ROWS($F$2:F2483)</f>
        <v>2482</v>
      </c>
      <c r="G2483" s="57" t="str">
        <f>IF(ISNUMBER(SEARCH('Position Build'!$N$6,Table1[[#This Row],[Series]])),Table1[[#This Row],[Helper1]],"")</f>
        <v/>
      </c>
      <c r="H2483" s="57" t="str">
        <f>IFERROR(SMALL($G$2:$G$4870,ROWS($G$2:G2483)),"")</f>
        <v/>
      </c>
    </row>
    <row r="2484" spans="1:8" ht="26.25" thickBot="1" x14ac:dyDescent="0.3">
      <c r="A2484" s="50" t="s">
        <v>304</v>
      </c>
      <c r="B2484" s="46" t="str">
        <f>Table1[[#This Row],[Series]]&amp;Table1[[#This Row],[Competency Name]]</f>
        <v>1670INFORMATION MANAGEMENT</v>
      </c>
      <c r="C2484" s="46" t="str">
        <f>IF(RIGHT(Table1[[#This Row],[Occupational Series]],5)="SECCM","SECCM",IF(OR(RIGHT(Table1[[#This Row],[Occupational Series]],1)="A",RIGHT(Table1[[#This Row],[Occupational Series]],1)="B",RIGHT(Table1[[#This Row],[Occupational Series]],1)="C"),"0301",RIGHT(Table1[[#This Row],[Occupational Series]],4)))</f>
        <v>1670</v>
      </c>
      <c r="D2484" s="50" t="s">
        <v>311</v>
      </c>
      <c r="E2484" s="51" t="s">
        <v>312</v>
      </c>
      <c r="F2484" s="57">
        <f>ROWS($F$2:F2484)</f>
        <v>2483</v>
      </c>
      <c r="G2484" s="57" t="str">
        <f>IF(ISNUMBER(SEARCH('Position Build'!$N$6,Table1[[#This Row],[Series]])),Table1[[#This Row],[Helper1]],"")</f>
        <v/>
      </c>
      <c r="H2484" s="57" t="str">
        <f>IFERROR(SMALL($G$2:$G$4870,ROWS($G$2:G2484)),"")</f>
        <v/>
      </c>
    </row>
    <row r="2485" spans="1:8" ht="15.75" customHeight="1" thickBot="1" x14ac:dyDescent="0.3">
      <c r="A2485" s="45" t="s">
        <v>304</v>
      </c>
      <c r="B2485" s="46" t="str">
        <f>Table1[[#This Row],[Series]]&amp;Table1[[#This Row],[Competency Name]]</f>
        <v>1670PROJECT MANAGEMENT</v>
      </c>
      <c r="C2485" s="46" t="str">
        <f>IF(RIGHT(Table1[[#This Row],[Occupational Series]],5)="SECCM","SECCM",IF(OR(RIGHT(Table1[[#This Row],[Occupational Series]],1)="A",RIGHT(Table1[[#This Row],[Occupational Series]],1)="B",RIGHT(Table1[[#This Row],[Occupational Series]],1)="C"),"0301",RIGHT(Table1[[#This Row],[Occupational Series]],4)))</f>
        <v>1670</v>
      </c>
      <c r="D2485" s="45" t="s">
        <v>381</v>
      </c>
      <c r="E2485" s="45" t="s">
        <v>382</v>
      </c>
      <c r="F2485" s="57">
        <f>ROWS($F$2:F2485)</f>
        <v>2484</v>
      </c>
      <c r="G2485" s="57" t="str">
        <f>IF(ISNUMBER(SEARCH('Position Build'!$N$6,Table1[[#This Row],[Series]])),Table1[[#This Row],[Helper1]],"")</f>
        <v/>
      </c>
      <c r="H2485" s="57" t="str">
        <f>IFERROR(SMALL($G$2:$G$4870,ROWS($G$2:G2485)),"")</f>
        <v/>
      </c>
    </row>
    <row r="2486" spans="1:8" ht="15.75" thickBot="1" x14ac:dyDescent="0.3">
      <c r="A2486" s="53" t="s">
        <v>304</v>
      </c>
      <c r="B2486" s="46" t="str">
        <f>Table1[[#This Row],[Series]]&amp;Table1[[#This Row],[Competency Name]]</f>
        <v>1670CUSTOMER SERVICE</v>
      </c>
      <c r="C2486" s="46" t="str">
        <f>IF(RIGHT(Table1[[#This Row],[Occupational Series]],5)="SECCM","SECCM",IF(OR(RIGHT(Table1[[#This Row],[Occupational Series]],1)="A",RIGHT(Table1[[#This Row],[Occupational Series]],1)="B",RIGHT(Table1[[#This Row],[Occupational Series]],1)="C"),"0301",RIGHT(Table1[[#This Row],[Occupational Series]],4)))</f>
        <v>1670</v>
      </c>
      <c r="D2486" s="53" t="s">
        <v>418</v>
      </c>
      <c r="E2486" s="53" t="s">
        <v>419</v>
      </c>
      <c r="F2486" s="57">
        <f>ROWS($F$2:F2486)</f>
        <v>2485</v>
      </c>
      <c r="G2486" s="57" t="str">
        <f>IF(ISNUMBER(SEARCH('Position Build'!$N$6,Table1[[#This Row],[Series]])),Table1[[#This Row],[Helper1]],"")</f>
        <v/>
      </c>
      <c r="H2486" s="57" t="str">
        <f>IFERROR(SMALL($G$2:$G$4870,ROWS($G$2:G2486)),"")</f>
        <v/>
      </c>
    </row>
    <row r="2487" spans="1:8" ht="51.75" thickBot="1" x14ac:dyDescent="0.3">
      <c r="A2487" s="50" t="s">
        <v>304</v>
      </c>
      <c r="B2487" s="46" t="str">
        <f>Table1[[#This Row],[Series]]&amp;Table1[[#This Row],[Competency Name]]</f>
        <v>1670FINANCIAL MANAGEMENT</v>
      </c>
      <c r="C2487" s="46" t="str">
        <f>IF(RIGHT(Table1[[#This Row],[Occupational Series]],5)="SECCM","SECCM",IF(OR(RIGHT(Table1[[#This Row],[Occupational Series]],1)="A",RIGHT(Table1[[#This Row],[Occupational Series]],1)="B",RIGHT(Table1[[#This Row],[Occupational Series]],1)="C"),"0301",RIGHT(Table1[[#This Row],[Occupational Series]],4)))</f>
        <v>1670</v>
      </c>
      <c r="D2487" s="50" t="s">
        <v>438</v>
      </c>
      <c r="E2487" s="51" t="s">
        <v>439</v>
      </c>
      <c r="F2487" s="57">
        <f>ROWS($F$2:F2487)</f>
        <v>2486</v>
      </c>
      <c r="G2487" s="57" t="str">
        <f>IF(ISNUMBER(SEARCH('Position Build'!$N$6,Table1[[#This Row],[Series]])),Table1[[#This Row],[Helper1]],"")</f>
        <v/>
      </c>
      <c r="H2487" s="57" t="str">
        <f>IFERROR(SMALL($G$2:$G$4870,ROWS($G$2:G2487)),"")</f>
        <v/>
      </c>
    </row>
    <row r="2488" spans="1:8" ht="15.75" customHeight="1" thickBot="1" x14ac:dyDescent="0.3">
      <c r="A2488" s="50" t="s">
        <v>304</v>
      </c>
      <c r="B2488" s="46" t="str">
        <f>Table1[[#This Row],[Series]]&amp;Table1[[#This Row],[Competency Name]]</f>
        <v>1670COMPUTER LITERACY</v>
      </c>
      <c r="C2488" s="46" t="str">
        <f>IF(RIGHT(Table1[[#This Row],[Occupational Series]],5)="SECCM","SECCM",IF(OR(RIGHT(Table1[[#This Row],[Occupational Series]],1)="A",RIGHT(Table1[[#This Row],[Occupational Series]],1)="B",RIGHT(Table1[[#This Row],[Occupational Series]],1)="C"),"0301",RIGHT(Table1[[#This Row],[Occupational Series]],4)))</f>
        <v>1670</v>
      </c>
      <c r="D2488" s="50" t="s">
        <v>456</v>
      </c>
      <c r="E2488" s="51" t="s">
        <v>457</v>
      </c>
      <c r="F2488" s="57">
        <f>ROWS($F$2:F2488)</f>
        <v>2487</v>
      </c>
      <c r="G2488" s="57" t="str">
        <f>IF(ISNUMBER(SEARCH('Position Build'!$N$6,Table1[[#This Row],[Series]])),Table1[[#This Row],[Helper1]],"")</f>
        <v/>
      </c>
      <c r="H2488" s="57" t="str">
        <f>IFERROR(SMALL($G$2:$G$4870,ROWS($G$2:G2488)),"")</f>
        <v/>
      </c>
    </row>
    <row r="2489" spans="1:8" ht="15.75" thickBot="1" x14ac:dyDescent="0.3">
      <c r="A2489" s="53" t="s">
        <v>304</v>
      </c>
      <c r="B2489" s="46" t="str">
        <f>Table1[[#This Row],[Series]]&amp;Table1[[#This Row],[Competency Name]]</f>
        <v>1670PARTNERING</v>
      </c>
      <c r="C2489" s="46" t="str">
        <f>IF(RIGHT(Table1[[#This Row],[Occupational Series]],5)="SECCM","SECCM",IF(OR(RIGHT(Table1[[#This Row],[Occupational Series]],1)="A",RIGHT(Table1[[#This Row],[Occupational Series]],1)="B",RIGHT(Table1[[#This Row],[Occupational Series]],1)="C"),"0301",RIGHT(Table1[[#This Row],[Occupational Series]],4)))</f>
        <v>1670</v>
      </c>
      <c r="D2489" s="53" t="s">
        <v>491</v>
      </c>
      <c r="E2489" s="53" t="s">
        <v>492</v>
      </c>
      <c r="F2489" s="57">
        <f>ROWS($F$2:F2489)</f>
        <v>2488</v>
      </c>
      <c r="G2489" s="57" t="str">
        <f>IF(ISNUMBER(SEARCH('Position Build'!$N$6,Table1[[#This Row],[Series]])),Table1[[#This Row],[Helper1]],"")</f>
        <v/>
      </c>
      <c r="H2489" s="57" t="str">
        <f>IFERROR(SMALL($G$2:$G$4870,ROWS($G$2:G2489)),"")</f>
        <v/>
      </c>
    </row>
    <row r="2490" spans="1:8" ht="39" thickBot="1" x14ac:dyDescent="0.3">
      <c r="A2490" s="50" t="s">
        <v>304</v>
      </c>
      <c r="B2490" s="46" t="str">
        <f>Table1[[#This Row],[Series]]&amp;Table1[[#This Row],[Competency Name]]</f>
        <v>1670WRITTEN COMMUNICATION</v>
      </c>
      <c r="C2490" s="46" t="str">
        <f>IF(RIGHT(Table1[[#This Row],[Occupational Series]],5)="SECCM","SECCM",IF(OR(RIGHT(Table1[[#This Row],[Occupational Series]],1)="A",RIGHT(Table1[[#This Row],[Occupational Series]],1)="B",RIGHT(Table1[[#This Row],[Occupational Series]],1)="C"),"0301",RIGHT(Table1[[#This Row],[Occupational Series]],4)))</f>
        <v>1670</v>
      </c>
      <c r="D2490" s="50" t="s">
        <v>507</v>
      </c>
      <c r="E2490" s="51" t="s">
        <v>508</v>
      </c>
      <c r="F2490" s="57">
        <f>ROWS($F$2:F2490)</f>
        <v>2489</v>
      </c>
      <c r="G2490" s="57" t="str">
        <f>IF(ISNUMBER(SEARCH('Position Build'!$N$6,Table1[[#This Row],[Series]])),Table1[[#This Row],[Helper1]],"")</f>
        <v/>
      </c>
      <c r="H2490" s="57" t="str">
        <f>IFERROR(SMALL($G$2:$G$4870,ROWS($G$2:G2490)),"")</f>
        <v/>
      </c>
    </row>
    <row r="2491" spans="1:8" ht="15.75" customHeight="1" thickBot="1" x14ac:dyDescent="0.3">
      <c r="A2491" s="50" t="s">
        <v>304</v>
      </c>
      <c r="B2491" s="46" t="str">
        <f>Table1[[#This Row],[Series]]&amp;Table1[[#This Row],[Competency Name]]</f>
        <v>1670ORAL COMMUNICATION</v>
      </c>
      <c r="C2491" s="46" t="str">
        <f>IF(RIGHT(Table1[[#This Row],[Occupational Series]],5)="SECCM","SECCM",IF(OR(RIGHT(Table1[[#This Row],[Occupational Series]],1)="A",RIGHT(Table1[[#This Row],[Occupational Series]],1)="B",RIGHT(Table1[[#This Row],[Occupational Series]],1)="C"),"0301",RIGHT(Table1[[#This Row],[Occupational Series]],4)))</f>
        <v>1670</v>
      </c>
      <c r="D2491" s="50" t="s">
        <v>537</v>
      </c>
      <c r="E2491" s="51" t="s">
        <v>538</v>
      </c>
      <c r="F2491" s="57">
        <f>ROWS($F$2:F2491)</f>
        <v>2490</v>
      </c>
      <c r="G2491" s="57" t="str">
        <f>IF(ISNUMBER(SEARCH('Position Build'!$N$6,Table1[[#This Row],[Series]])),Table1[[#This Row],[Helper1]],"")</f>
        <v/>
      </c>
      <c r="H2491" s="57" t="str">
        <f>IFERROR(SMALL($G$2:$G$4870,ROWS($G$2:G2491)),"")</f>
        <v/>
      </c>
    </row>
    <row r="2492" spans="1:8" ht="64.5" thickBot="1" x14ac:dyDescent="0.3">
      <c r="A2492" s="52" t="s">
        <v>304</v>
      </c>
      <c r="B2492" s="46" t="str">
        <f>Table1[[#This Row],[Series]]&amp;Table1[[#This Row],[Competency Name]]</f>
        <v>1670ACCOUNTABILITY</v>
      </c>
      <c r="C2492" s="46" t="str">
        <f>IF(RIGHT(Table1[[#This Row],[Occupational Series]],5)="SECCM","SECCM",IF(OR(RIGHT(Table1[[#This Row],[Occupational Series]],1)="A",RIGHT(Table1[[#This Row],[Occupational Series]],1)="B",RIGHT(Table1[[#This Row],[Occupational Series]],1)="C"),"0301",RIGHT(Table1[[#This Row],[Occupational Series]],4)))</f>
        <v>1670</v>
      </c>
      <c r="D2492" s="52" t="s">
        <v>579</v>
      </c>
      <c r="E2492" s="54" t="s">
        <v>580</v>
      </c>
      <c r="F2492" s="57">
        <f>ROWS($F$2:F2492)</f>
        <v>2491</v>
      </c>
      <c r="G2492" s="57" t="str">
        <f>IF(ISNUMBER(SEARCH('Position Build'!$N$6,Table1[[#This Row],[Series]])),Table1[[#This Row],[Helper1]],"")</f>
        <v/>
      </c>
      <c r="H2492" s="57" t="str">
        <f>IFERROR(SMALL($G$2:$G$4870,ROWS($G$2:G2492)),"")</f>
        <v/>
      </c>
    </row>
    <row r="2493" spans="1:8" ht="39" thickBot="1" x14ac:dyDescent="0.3">
      <c r="A2493" s="50" t="s">
        <v>304</v>
      </c>
      <c r="B2493" s="46" t="str">
        <f>Table1[[#This Row],[Series]]&amp;Table1[[#This Row],[Competency Name]]</f>
        <v>1670DEVELOPING OTHERS</v>
      </c>
      <c r="C2493" s="46" t="str">
        <f>IF(RIGHT(Table1[[#This Row],[Occupational Series]],5)="SECCM","SECCM",IF(OR(RIGHT(Table1[[#This Row],[Occupational Series]],1)="A",RIGHT(Table1[[#This Row],[Occupational Series]],1)="B",RIGHT(Table1[[#This Row],[Occupational Series]],1)="C"),"0301",RIGHT(Table1[[#This Row],[Occupational Series]],4)))</f>
        <v>1670</v>
      </c>
      <c r="D2493" s="50" t="s">
        <v>585</v>
      </c>
      <c r="E2493" s="51" t="s">
        <v>586</v>
      </c>
      <c r="F2493" s="57">
        <f>ROWS($F$2:F2493)</f>
        <v>2492</v>
      </c>
      <c r="G2493" s="57" t="str">
        <f>IF(ISNUMBER(SEARCH('Position Build'!$N$6,Table1[[#This Row],[Series]])),Table1[[#This Row],[Helper1]],"")</f>
        <v/>
      </c>
      <c r="H2493" s="57" t="str">
        <f>IFERROR(SMALL($G$2:$G$4870,ROWS($G$2:G2493)),"")</f>
        <v/>
      </c>
    </row>
    <row r="2494" spans="1:8" ht="15.75" customHeight="1" thickBot="1" x14ac:dyDescent="0.3">
      <c r="A2494" s="50" t="s">
        <v>304</v>
      </c>
      <c r="B2494" s="46" t="str">
        <f>Table1[[#This Row],[Series]]&amp;Table1[[#This Row],[Competency Name]]</f>
        <v>1670MANAGING HUMAN RESOURCES</v>
      </c>
      <c r="C2494" s="46" t="str">
        <f>IF(RIGHT(Table1[[#This Row],[Occupational Series]],5)="SECCM","SECCM",IF(OR(RIGHT(Table1[[#This Row],[Occupational Series]],1)="A",RIGHT(Table1[[#This Row],[Occupational Series]],1)="B",RIGHT(Table1[[#This Row],[Occupational Series]],1)="C"),"0301",RIGHT(Table1[[#This Row],[Occupational Series]],4)))</f>
        <v>1670</v>
      </c>
      <c r="D2494" s="50" t="s">
        <v>590</v>
      </c>
      <c r="E2494" s="51" t="s">
        <v>591</v>
      </c>
      <c r="F2494" s="57">
        <f>ROWS($F$2:F2494)</f>
        <v>2493</v>
      </c>
      <c r="G2494" s="57" t="str">
        <f>IF(ISNUMBER(SEARCH('Position Build'!$N$6,Table1[[#This Row],[Series]])),Table1[[#This Row],[Helper1]],"")</f>
        <v/>
      </c>
      <c r="H2494" s="57" t="str">
        <f>IFERROR(SMALL($G$2:$G$4870,ROWS($G$2:G2494)),"")</f>
        <v/>
      </c>
    </row>
    <row r="2495" spans="1:8" ht="51.75" thickBot="1" x14ac:dyDescent="0.3">
      <c r="A2495" s="52" t="s">
        <v>304</v>
      </c>
      <c r="B2495" s="46" t="str">
        <f>Table1[[#This Row],[Series]]&amp;Table1[[#This Row],[Competency Name]]</f>
        <v>1670PROBLEM SOLVING</v>
      </c>
      <c r="C2495" s="46" t="str">
        <f>IF(RIGHT(Table1[[#This Row],[Occupational Series]],5)="SECCM","SECCM",IF(OR(RIGHT(Table1[[#This Row],[Occupational Series]],1)="A",RIGHT(Table1[[#This Row],[Occupational Series]],1)="B",RIGHT(Table1[[#This Row],[Occupational Series]],1)="C"),"0301",RIGHT(Table1[[#This Row],[Occupational Series]],4)))</f>
        <v>1670</v>
      </c>
      <c r="D2495" s="52" t="s">
        <v>596</v>
      </c>
      <c r="E2495" s="54" t="s">
        <v>597</v>
      </c>
      <c r="F2495" s="57">
        <f>ROWS($F$2:F2495)</f>
        <v>2494</v>
      </c>
      <c r="G2495" s="57" t="str">
        <f>IF(ISNUMBER(SEARCH('Position Build'!$N$6,Table1[[#This Row],[Series]])),Table1[[#This Row],[Helper1]],"")</f>
        <v/>
      </c>
      <c r="H2495" s="57" t="str">
        <f>IFERROR(SMALL($G$2:$G$4870,ROWS($G$2:G2495)),"")</f>
        <v/>
      </c>
    </row>
    <row r="2496" spans="1:8" ht="15.75" thickBot="1" x14ac:dyDescent="0.3">
      <c r="A2496" s="45" t="s">
        <v>304</v>
      </c>
      <c r="B2496" s="46" t="str">
        <f>Table1[[#This Row],[Series]]&amp;Table1[[#This Row],[Competency Name]]</f>
        <v>1670RULEMAKING AND REGULATION</v>
      </c>
      <c r="C2496" s="46" t="str">
        <f>IF(RIGHT(Table1[[#This Row],[Occupational Series]],5)="SECCM","SECCM",IF(OR(RIGHT(Table1[[#This Row],[Occupational Series]],1)="A",RIGHT(Table1[[#This Row],[Occupational Series]],1)="B",RIGHT(Table1[[#This Row],[Occupational Series]],1)="C"),"0301",RIGHT(Table1[[#This Row],[Occupational Series]],4)))</f>
        <v>1670</v>
      </c>
      <c r="D2496" s="45" t="s">
        <v>958</v>
      </c>
      <c r="E2496" s="45" t="s">
        <v>959</v>
      </c>
      <c r="F2496" s="57">
        <f>ROWS($F$2:F2496)</f>
        <v>2495</v>
      </c>
      <c r="G2496" s="57" t="str">
        <f>IF(ISNUMBER(SEARCH('Position Build'!$N$6,Table1[[#This Row],[Series]])),Table1[[#This Row],[Helper1]],"")</f>
        <v/>
      </c>
      <c r="H2496" s="57" t="str">
        <f>IFERROR(SMALL($G$2:$G$4870,ROWS($G$2:G2496)),"")</f>
        <v/>
      </c>
    </row>
    <row r="2497" spans="1:8" ht="15.75" customHeight="1" thickBot="1" x14ac:dyDescent="0.3">
      <c r="A2497" s="45" t="s">
        <v>304</v>
      </c>
      <c r="B2497" s="46" t="str">
        <f>Table1[[#This Row],[Series]]&amp;Table1[[#This Row],[Competency Name]]</f>
        <v>1670READING AND INTERPRETING REGULATIONS</v>
      </c>
      <c r="C2497" s="46" t="str">
        <f>IF(RIGHT(Table1[[#This Row],[Occupational Series]],5)="SECCM","SECCM",IF(OR(RIGHT(Table1[[#This Row],[Occupational Series]],1)="A",RIGHT(Table1[[#This Row],[Occupational Series]],1)="B",RIGHT(Table1[[#This Row],[Occupational Series]],1)="C"),"0301",RIGHT(Table1[[#This Row],[Occupational Series]],4)))</f>
        <v>1670</v>
      </c>
      <c r="D2497" s="45" t="s">
        <v>1015</v>
      </c>
      <c r="E2497" s="45" t="s">
        <v>1016</v>
      </c>
      <c r="F2497" s="57">
        <f>ROWS($F$2:F2497)</f>
        <v>2496</v>
      </c>
      <c r="G2497" s="57" t="str">
        <f>IF(ISNUMBER(SEARCH('Position Build'!$N$6,Table1[[#This Row],[Series]])),Table1[[#This Row],[Helper1]],"")</f>
        <v/>
      </c>
      <c r="H2497" s="57" t="str">
        <f>IFERROR(SMALL($G$2:$G$4870,ROWS($G$2:G2497)),"")</f>
        <v/>
      </c>
    </row>
    <row r="2498" spans="1:8" ht="51.75" thickBot="1" x14ac:dyDescent="0.3">
      <c r="A2498" s="52" t="s">
        <v>304</v>
      </c>
      <c r="B2498" s="46" t="str">
        <f>Table1[[#This Row],[Series]]&amp;Table1[[#This Row],[Competency Name]]</f>
        <v>1670LIFTING AND HANDLING</v>
      </c>
      <c r="C2498" s="46" t="str">
        <f>IF(RIGHT(Table1[[#This Row],[Occupational Series]],5)="SECCM","SECCM",IF(OR(RIGHT(Table1[[#This Row],[Occupational Series]],1)="A",RIGHT(Table1[[#This Row],[Occupational Series]],1)="B",RIGHT(Table1[[#This Row],[Occupational Series]],1)="C"),"0301",RIGHT(Table1[[#This Row],[Occupational Series]],4)))</f>
        <v>1670</v>
      </c>
      <c r="D2498" s="52" t="s">
        <v>1387</v>
      </c>
      <c r="E2498" s="54" t="s">
        <v>1388</v>
      </c>
      <c r="F2498" s="57">
        <f>ROWS($F$2:F2498)</f>
        <v>2497</v>
      </c>
      <c r="G2498" s="57" t="str">
        <f>IF(ISNUMBER(SEARCH('Position Build'!$N$6,Table1[[#This Row],[Series]])),Table1[[#This Row],[Helper1]],"")</f>
        <v/>
      </c>
      <c r="H2498" s="57" t="str">
        <f>IFERROR(SMALL($G$2:$G$4870,ROWS($G$2:G2498)),"")</f>
        <v/>
      </c>
    </row>
    <row r="2499" spans="1:8" ht="39" thickBot="1" x14ac:dyDescent="0.3">
      <c r="A2499" s="50" t="s">
        <v>304</v>
      </c>
      <c r="B2499" s="46" t="str">
        <f>Table1[[#This Row],[Series]]&amp;Table1[[#This Row],[Competency Name]]</f>
        <v>1670MAINTENANCE OPERATIONS</v>
      </c>
      <c r="C2499" s="46" t="str">
        <f>IF(RIGHT(Table1[[#This Row],[Occupational Series]],5)="SECCM","SECCM",IF(OR(RIGHT(Table1[[#This Row],[Occupational Series]],1)="A",RIGHT(Table1[[#This Row],[Occupational Series]],1)="B",RIGHT(Table1[[#This Row],[Occupational Series]],1)="C"),"0301",RIGHT(Table1[[#This Row],[Occupational Series]],4)))</f>
        <v>1670</v>
      </c>
      <c r="D2499" s="50" t="s">
        <v>1389</v>
      </c>
      <c r="E2499" s="51" t="s">
        <v>1390</v>
      </c>
      <c r="F2499" s="57">
        <f>ROWS($F$2:F2499)</f>
        <v>2498</v>
      </c>
      <c r="G2499" s="57" t="str">
        <f>IF(ISNUMBER(SEARCH('Position Build'!$N$6,Table1[[#This Row],[Series]])),Table1[[#This Row],[Helper1]],"")</f>
        <v/>
      </c>
      <c r="H2499" s="57" t="str">
        <f>IFERROR(SMALL($G$2:$G$4870,ROWS($G$2:G2499)),"")</f>
        <v/>
      </c>
    </row>
    <row r="2500" spans="1:8" ht="15.75" customHeight="1" thickBot="1" x14ac:dyDescent="0.3">
      <c r="A2500" s="45" t="s">
        <v>304</v>
      </c>
      <c r="B2500" s="46" t="str">
        <f>Table1[[#This Row],[Series]]&amp;Table1[[#This Row],[Competency Name]]</f>
        <v>1670PRODUCTION AND SUPPORT</v>
      </c>
      <c r="C2500" s="46" t="str">
        <f>IF(RIGHT(Table1[[#This Row],[Occupational Series]],5)="SECCM","SECCM",IF(OR(RIGHT(Table1[[#This Row],[Occupational Series]],1)="A",RIGHT(Table1[[#This Row],[Occupational Series]],1)="B",RIGHT(Table1[[#This Row],[Occupational Series]],1)="C"),"0301",RIGHT(Table1[[#This Row],[Occupational Series]],4)))</f>
        <v>1670</v>
      </c>
      <c r="D2500" s="45" t="s">
        <v>1391</v>
      </c>
      <c r="E2500" s="45" t="s">
        <v>1392</v>
      </c>
      <c r="F2500" s="57">
        <f>ROWS($F$2:F2500)</f>
        <v>2499</v>
      </c>
      <c r="G2500" s="57" t="str">
        <f>IF(ISNUMBER(SEARCH('Position Build'!$N$6,Table1[[#This Row],[Series]])),Table1[[#This Row],[Helper1]],"")</f>
        <v/>
      </c>
      <c r="H2500" s="57" t="str">
        <f>IFERROR(SMALL($G$2:$G$4870,ROWS($G$2:G2500)),"")</f>
        <v/>
      </c>
    </row>
    <row r="2501" spans="1:8" ht="26.25" thickBot="1" x14ac:dyDescent="0.3">
      <c r="A2501" s="52" t="s">
        <v>360</v>
      </c>
      <c r="B2501" s="46" t="str">
        <f>Table1[[#This Row],[Series]]&amp;Table1[[#This Row],[Competency Name]]</f>
        <v>1701INFORMATION MANAGEMENT</v>
      </c>
      <c r="C2501" s="46" t="str">
        <f>IF(RIGHT(Table1[[#This Row],[Occupational Series]],5)="SECCM","SECCM",IF(OR(RIGHT(Table1[[#This Row],[Occupational Series]],1)="A",RIGHT(Table1[[#This Row],[Occupational Series]],1)="B",RIGHT(Table1[[#This Row],[Occupational Series]],1)="C"),"0301",RIGHT(Table1[[#This Row],[Occupational Series]],4)))</f>
        <v>1701</v>
      </c>
      <c r="D2501" s="52" t="s">
        <v>311</v>
      </c>
      <c r="E2501" s="54" t="s">
        <v>312</v>
      </c>
      <c r="F2501" s="57">
        <f>ROWS($F$2:F2501)</f>
        <v>2500</v>
      </c>
      <c r="G2501" s="57" t="str">
        <f>IF(ISNUMBER(SEARCH('Position Build'!$N$6,Table1[[#This Row],[Series]])),Table1[[#This Row],[Helper1]],"")</f>
        <v/>
      </c>
      <c r="H2501" s="57" t="str">
        <f>IFERROR(SMALL($G$2:$G$4870,ROWS($G$2:G2501)),"")</f>
        <v/>
      </c>
    </row>
    <row r="2502" spans="1:8" ht="51.75" thickBot="1" x14ac:dyDescent="0.3">
      <c r="A2502" s="50" t="s">
        <v>360</v>
      </c>
      <c r="B2502" s="46" t="str">
        <f>Table1[[#This Row],[Series]]&amp;Table1[[#This Row],[Competency Name]]</f>
        <v>1701FINANCIAL MANAGEMENT</v>
      </c>
      <c r="C2502" s="46" t="str">
        <f>IF(RIGHT(Table1[[#This Row],[Occupational Series]],5)="SECCM","SECCM",IF(OR(RIGHT(Table1[[#This Row],[Occupational Series]],1)="A",RIGHT(Table1[[#This Row],[Occupational Series]],1)="B",RIGHT(Table1[[#This Row],[Occupational Series]],1)="C"),"0301",RIGHT(Table1[[#This Row],[Occupational Series]],4)))</f>
        <v>1701</v>
      </c>
      <c r="D2502" s="50" t="s">
        <v>438</v>
      </c>
      <c r="E2502" s="51" t="s">
        <v>439</v>
      </c>
      <c r="F2502" s="57">
        <f>ROWS($F$2:F2502)</f>
        <v>2501</v>
      </c>
      <c r="G2502" s="57" t="str">
        <f>IF(ISNUMBER(SEARCH('Position Build'!$N$6,Table1[[#This Row],[Series]])),Table1[[#This Row],[Helper1]],"")</f>
        <v/>
      </c>
      <c r="H2502" s="57" t="str">
        <f>IFERROR(SMALL($G$2:$G$4870,ROWS($G$2:G2502)),"")</f>
        <v/>
      </c>
    </row>
    <row r="2503" spans="1:8" ht="15.75" customHeight="1" thickBot="1" x14ac:dyDescent="0.3">
      <c r="A2503" s="50" t="s">
        <v>360</v>
      </c>
      <c r="B2503" s="46" t="str">
        <f>Table1[[#This Row],[Series]]&amp;Table1[[#This Row],[Competency Name]]</f>
        <v>1701COMPUTER LITERACY</v>
      </c>
      <c r="C2503" s="46" t="str">
        <f>IF(RIGHT(Table1[[#This Row],[Occupational Series]],5)="SECCM","SECCM",IF(OR(RIGHT(Table1[[#This Row],[Occupational Series]],1)="A",RIGHT(Table1[[#This Row],[Occupational Series]],1)="B",RIGHT(Table1[[#This Row],[Occupational Series]],1)="C"),"0301",RIGHT(Table1[[#This Row],[Occupational Series]],4)))</f>
        <v>1701</v>
      </c>
      <c r="D2503" s="50" t="s">
        <v>456</v>
      </c>
      <c r="E2503" s="51" t="s">
        <v>457</v>
      </c>
      <c r="F2503" s="57">
        <f>ROWS($F$2:F2503)</f>
        <v>2502</v>
      </c>
      <c r="G2503" s="57" t="str">
        <f>IF(ISNUMBER(SEARCH('Position Build'!$N$6,Table1[[#This Row],[Series]])),Table1[[#This Row],[Helper1]],"")</f>
        <v/>
      </c>
      <c r="H2503" s="57" t="str">
        <f>IFERROR(SMALL($G$2:$G$4870,ROWS($G$2:G2503)),"")</f>
        <v/>
      </c>
    </row>
    <row r="2504" spans="1:8" ht="15.75" thickBot="1" x14ac:dyDescent="0.3">
      <c r="A2504" s="53" t="s">
        <v>360</v>
      </c>
      <c r="B2504" s="46" t="str">
        <f>Table1[[#This Row],[Series]]&amp;Table1[[#This Row],[Competency Name]]</f>
        <v>1701PARTNERING</v>
      </c>
      <c r="C2504" s="46" t="str">
        <f>IF(RIGHT(Table1[[#This Row],[Occupational Series]],5)="SECCM","SECCM",IF(OR(RIGHT(Table1[[#This Row],[Occupational Series]],1)="A",RIGHT(Table1[[#This Row],[Occupational Series]],1)="B",RIGHT(Table1[[#This Row],[Occupational Series]],1)="C"),"0301",RIGHT(Table1[[#This Row],[Occupational Series]],4)))</f>
        <v>1701</v>
      </c>
      <c r="D2504" s="53" t="s">
        <v>491</v>
      </c>
      <c r="E2504" s="53" t="s">
        <v>492</v>
      </c>
      <c r="F2504" s="57">
        <f>ROWS($F$2:F2504)</f>
        <v>2503</v>
      </c>
      <c r="G2504" s="57" t="str">
        <f>IF(ISNUMBER(SEARCH('Position Build'!$N$6,Table1[[#This Row],[Series]])),Table1[[#This Row],[Helper1]],"")</f>
        <v/>
      </c>
      <c r="H2504" s="57" t="str">
        <f>IFERROR(SMALL($G$2:$G$4870,ROWS($G$2:G2504)),"")</f>
        <v/>
      </c>
    </row>
    <row r="2505" spans="1:8" ht="39" thickBot="1" x14ac:dyDescent="0.3">
      <c r="A2505" s="50" t="s">
        <v>360</v>
      </c>
      <c r="B2505" s="46" t="str">
        <f>Table1[[#This Row],[Series]]&amp;Table1[[#This Row],[Competency Name]]</f>
        <v>1701WRITTEN COMMUNICATION</v>
      </c>
      <c r="C2505" s="46" t="str">
        <f>IF(RIGHT(Table1[[#This Row],[Occupational Series]],5)="SECCM","SECCM",IF(OR(RIGHT(Table1[[#This Row],[Occupational Series]],1)="A",RIGHT(Table1[[#This Row],[Occupational Series]],1)="B",RIGHT(Table1[[#This Row],[Occupational Series]],1)="C"),"0301",RIGHT(Table1[[#This Row],[Occupational Series]],4)))</f>
        <v>1701</v>
      </c>
      <c r="D2505" s="50" t="s">
        <v>507</v>
      </c>
      <c r="E2505" s="51" t="s">
        <v>508</v>
      </c>
      <c r="F2505" s="57">
        <f>ROWS($F$2:F2505)</f>
        <v>2504</v>
      </c>
      <c r="G2505" s="57" t="str">
        <f>IF(ISNUMBER(SEARCH('Position Build'!$N$6,Table1[[#This Row],[Series]])),Table1[[#This Row],[Helper1]],"")</f>
        <v/>
      </c>
      <c r="H2505" s="57" t="str">
        <f>IFERROR(SMALL($G$2:$G$4870,ROWS($G$2:G2505)),"")</f>
        <v/>
      </c>
    </row>
    <row r="2506" spans="1:8" ht="15.75" customHeight="1" thickBot="1" x14ac:dyDescent="0.3">
      <c r="A2506" s="50" t="s">
        <v>360</v>
      </c>
      <c r="B2506" s="46" t="str">
        <f>Table1[[#This Row],[Series]]&amp;Table1[[#This Row],[Competency Name]]</f>
        <v>1701ORAL COMMUNICATION</v>
      </c>
      <c r="C2506" s="46" t="str">
        <f>IF(RIGHT(Table1[[#This Row],[Occupational Series]],5)="SECCM","SECCM",IF(OR(RIGHT(Table1[[#This Row],[Occupational Series]],1)="A",RIGHT(Table1[[#This Row],[Occupational Series]],1)="B",RIGHT(Table1[[#This Row],[Occupational Series]],1)="C"),"0301",RIGHT(Table1[[#This Row],[Occupational Series]],4)))</f>
        <v>1701</v>
      </c>
      <c r="D2506" s="50" t="s">
        <v>537</v>
      </c>
      <c r="E2506" s="51" t="s">
        <v>538</v>
      </c>
      <c r="F2506" s="57">
        <f>ROWS($F$2:F2506)</f>
        <v>2505</v>
      </c>
      <c r="G2506" s="57" t="str">
        <f>IF(ISNUMBER(SEARCH('Position Build'!$N$6,Table1[[#This Row],[Series]])),Table1[[#This Row],[Helper1]],"")</f>
        <v/>
      </c>
      <c r="H2506" s="57" t="str">
        <f>IFERROR(SMALL($G$2:$G$4870,ROWS($G$2:G2506)),"")</f>
        <v/>
      </c>
    </row>
    <row r="2507" spans="1:8" ht="39" thickBot="1" x14ac:dyDescent="0.3">
      <c r="A2507" s="52" t="s">
        <v>360</v>
      </c>
      <c r="B2507" s="46" t="str">
        <f>Table1[[#This Row],[Series]]&amp;Table1[[#This Row],[Competency Name]]</f>
        <v>1701RESOURCE MANAGEMENT</v>
      </c>
      <c r="C2507" s="46" t="str">
        <f>IF(RIGHT(Table1[[#This Row],[Occupational Series]],5)="SECCM","SECCM",IF(OR(RIGHT(Table1[[#This Row],[Occupational Series]],1)="A",RIGHT(Table1[[#This Row],[Occupational Series]],1)="B",RIGHT(Table1[[#This Row],[Occupational Series]],1)="C"),"0301",RIGHT(Table1[[#This Row],[Occupational Series]],4)))</f>
        <v>1701</v>
      </c>
      <c r="D2507" s="52" t="s">
        <v>573</v>
      </c>
      <c r="E2507" s="54" t="s">
        <v>574</v>
      </c>
      <c r="F2507" s="57">
        <f>ROWS($F$2:F2507)</f>
        <v>2506</v>
      </c>
      <c r="G2507" s="57" t="str">
        <f>IF(ISNUMBER(SEARCH('Position Build'!$N$6,Table1[[#This Row],[Series]])),Table1[[#This Row],[Helper1]],"")</f>
        <v/>
      </c>
      <c r="H2507" s="57" t="str">
        <f>IFERROR(SMALL($G$2:$G$4870,ROWS($G$2:G2507)),"")</f>
        <v/>
      </c>
    </row>
    <row r="2508" spans="1:8" ht="39" thickBot="1" x14ac:dyDescent="0.3">
      <c r="A2508" s="50" t="s">
        <v>360</v>
      </c>
      <c r="B2508" s="46" t="str">
        <f>Table1[[#This Row],[Series]]&amp;Table1[[#This Row],[Competency Name]]</f>
        <v>1701DEVELOPING OTHERS</v>
      </c>
      <c r="C2508" s="46" t="str">
        <f>IF(RIGHT(Table1[[#This Row],[Occupational Series]],5)="SECCM","SECCM",IF(OR(RIGHT(Table1[[#This Row],[Occupational Series]],1)="A",RIGHT(Table1[[#This Row],[Occupational Series]],1)="B",RIGHT(Table1[[#This Row],[Occupational Series]],1)="C"),"0301",RIGHT(Table1[[#This Row],[Occupational Series]],4)))</f>
        <v>1701</v>
      </c>
      <c r="D2508" s="50" t="s">
        <v>585</v>
      </c>
      <c r="E2508" s="51" t="s">
        <v>586</v>
      </c>
      <c r="F2508" s="57">
        <f>ROWS($F$2:F2508)</f>
        <v>2507</v>
      </c>
      <c r="G2508" s="57" t="str">
        <f>IF(ISNUMBER(SEARCH('Position Build'!$N$6,Table1[[#This Row],[Series]])),Table1[[#This Row],[Helper1]],"")</f>
        <v/>
      </c>
      <c r="H2508" s="57" t="str">
        <f>IFERROR(SMALL($G$2:$G$4870,ROWS($G$2:G2508)),"")</f>
        <v/>
      </c>
    </row>
    <row r="2509" spans="1:8" ht="15.75" customHeight="1" thickBot="1" x14ac:dyDescent="0.3">
      <c r="A2509" s="50" t="s">
        <v>360</v>
      </c>
      <c r="B2509" s="46" t="str">
        <f>Table1[[#This Row],[Series]]&amp;Table1[[#This Row],[Competency Name]]</f>
        <v>1701MANAGING HUMAN RESOURCES</v>
      </c>
      <c r="C2509" s="46" t="str">
        <f>IF(RIGHT(Table1[[#This Row],[Occupational Series]],5)="SECCM","SECCM",IF(OR(RIGHT(Table1[[#This Row],[Occupational Series]],1)="A",RIGHT(Table1[[#This Row],[Occupational Series]],1)="B",RIGHT(Table1[[#This Row],[Occupational Series]],1)="C"),"0301",RIGHT(Table1[[#This Row],[Occupational Series]],4)))</f>
        <v>1701</v>
      </c>
      <c r="D2509" s="50" t="s">
        <v>590</v>
      </c>
      <c r="E2509" s="51" t="s">
        <v>591</v>
      </c>
      <c r="F2509" s="57">
        <f>ROWS($F$2:F2509)</f>
        <v>2508</v>
      </c>
      <c r="G2509" s="57" t="str">
        <f>IF(ISNUMBER(SEARCH('Position Build'!$N$6,Table1[[#This Row],[Series]])),Table1[[#This Row],[Helper1]],"")</f>
        <v/>
      </c>
      <c r="H2509" s="57" t="str">
        <f>IFERROR(SMALL($G$2:$G$4870,ROWS($G$2:G2509)),"")</f>
        <v/>
      </c>
    </row>
    <row r="2510" spans="1:8" ht="51.75" thickBot="1" x14ac:dyDescent="0.3">
      <c r="A2510" s="52" t="s">
        <v>360</v>
      </c>
      <c r="B2510" s="46" t="str">
        <f>Table1[[#This Row],[Series]]&amp;Table1[[#This Row],[Competency Name]]</f>
        <v>1701PROBLEM SOLVING</v>
      </c>
      <c r="C2510" s="46" t="str">
        <f>IF(RIGHT(Table1[[#This Row],[Occupational Series]],5)="SECCM","SECCM",IF(OR(RIGHT(Table1[[#This Row],[Occupational Series]],1)="A",RIGHT(Table1[[#This Row],[Occupational Series]],1)="B",RIGHT(Table1[[#This Row],[Occupational Series]],1)="C"),"0301",RIGHT(Table1[[#This Row],[Occupational Series]],4)))</f>
        <v>1701</v>
      </c>
      <c r="D2510" s="52" t="s">
        <v>596</v>
      </c>
      <c r="E2510" s="54" t="s">
        <v>597</v>
      </c>
      <c r="F2510" s="57">
        <f>ROWS($F$2:F2510)</f>
        <v>2509</v>
      </c>
      <c r="G2510" s="57" t="str">
        <f>IF(ISNUMBER(SEARCH('Position Build'!$N$6,Table1[[#This Row],[Series]])),Table1[[#This Row],[Helper1]],"")</f>
        <v/>
      </c>
      <c r="H2510" s="57" t="str">
        <f>IFERROR(SMALL($G$2:$G$4870,ROWS($G$2:G2510)),"")</f>
        <v/>
      </c>
    </row>
    <row r="2511" spans="1:8" ht="26.25" thickBot="1" x14ac:dyDescent="0.3">
      <c r="A2511" s="50" t="s">
        <v>360</v>
      </c>
      <c r="B2511" s="46" t="str">
        <f>Table1[[#This Row],[Series]]&amp;Table1[[#This Row],[Competency Name]]</f>
        <v>1701COMPLIANCE AND ENFORCEMENT</v>
      </c>
      <c r="C2511" s="46" t="str">
        <f>IF(RIGHT(Table1[[#This Row],[Occupational Series]],5)="SECCM","SECCM",IF(OR(RIGHT(Table1[[#This Row],[Occupational Series]],1)="A",RIGHT(Table1[[#This Row],[Occupational Series]],1)="B",RIGHT(Table1[[#This Row],[Occupational Series]],1)="C"),"0301",RIGHT(Table1[[#This Row],[Occupational Series]],4)))</f>
        <v>1701</v>
      </c>
      <c r="D2511" s="50" t="s">
        <v>950</v>
      </c>
      <c r="E2511" s="51" t="s">
        <v>951</v>
      </c>
      <c r="F2511" s="57">
        <f>ROWS($F$2:F2511)</f>
        <v>2510</v>
      </c>
      <c r="G2511" s="57" t="str">
        <f>IF(ISNUMBER(SEARCH('Position Build'!$N$6,Table1[[#This Row],[Series]])),Table1[[#This Row],[Helper1]],"")</f>
        <v/>
      </c>
      <c r="H2511" s="57" t="str">
        <f>IFERROR(SMALL($G$2:$G$4870,ROWS($G$2:G2511)),"")</f>
        <v/>
      </c>
    </row>
    <row r="2512" spans="1:8" ht="15.75" customHeight="1" thickBot="1" x14ac:dyDescent="0.3">
      <c r="A2512" s="45" t="s">
        <v>360</v>
      </c>
      <c r="B2512" s="46" t="str">
        <f>Table1[[#This Row],[Series]]&amp;Table1[[#This Row],[Competency Name]]</f>
        <v>1701RULEMAKING AND REGULATION</v>
      </c>
      <c r="C2512" s="46" t="str">
        <f>IF(RIGHT(Table1[[#This Row],[Occupational Series]],5)="SECCM","SECCM",IF(OR(RIGHT(Table1[[#This Row],[Occupational Series]],1)="A",RIGHT(Table1[[#This Row],[Occupational Series]],1)="B",RIGHT(Table1[[#This Row],[Occupational Series]],1)="C"),"0301",RIGHT(Table1[[#This Row],[Occupational Series]],4)))</f>
        <v>1701</v>
      </c>
      <c r="D2512" s="45" t="s">
        <v>958</v>
      </c>
      <c r="E2512" s="45" t="s">
        <v>959</v>
      </c>
      <c r="F2512" s="57">
        <f>ROWS($F$2:F2512)</f>
        <v>2511</v>
      </c>
      <c r="G2512" s="57" t="str">
        <f>IF(ISNUMBER(SEARCH('Position Build'!$N$6,Table1[[#This Row],[Series]])),Table1[[#This Row],[Helper1]],"")</f>
        <v/>
      </c>
      <c r="H2512" s="57" t="str">
        <f>IFERROR(SMALL($G$2:$G$4870,ROWS($G$2:G2512)),"")</f>
        <v/>
      </c>
    </row>
    <row r="2513" spans="1:8" ht="15.75" thickBot="1" x14ac:dyDescent="0.3">
      <c r="A2513" s="53" t="s">
        <v>360</v>
      </c>
      <c r="B2513" s="46" t="str">
        <f>Table1[[#This Row],[Series]]&amp;Table1[[#This Row],[Competency Name]]</f>
        <v>1701RESEARCH AND ANALYSIS</v>
      </c>
      <c r="C2513" s="46" t="str">
        <f>IF(RIGHT(Table1[[#This Row],[Occupational Series]],5)="SECCM","SECCM",IF(OR(RIGHT(Table1[[#This Row],[Occupational Series]],1)="A",RIGHT(Table1[[#This Row],[Occupational Series]],1)="B",RIGHT(Table1[[#This Row],[Occupational Series]],1)="C"),"0301",RIGHT(Table1[[#This Row],[Occupational Series]],4)))</f>
        <v>1701</v>
      </c>
      <c r="D2513" s="53" t="s">
        <v>1195</v>
      </c>
      <c r="E2513" s="53" t="s">
        <v>1196</v>
      </c>
      <c r="F2513" s="57">
        <f>ROWS($F$2:F2513)</f>
        <v>2512</v>
      </c>
      <c r="G2513" s="57" t="str">
        <f>IF(ISNUMBER(SEARCH('Position Build'!$N$6,Table1[[#This Row],[Series]])),Table1[[#This Row],[Helper1]],"")</f>
        <v/>
      </c>
      <c r="H2513" s="57" t="str">
        <f>IFERROR(SMALL($G$2:$G$4870,ROWS($G$2:G2513)),"")</f>
        <v/>
      </c>
    </row>
    <row r="2514" spans="1:8" ht="39" thickBot="1" x14ac:dyDescent="0.3">
      <c r="A2514" s="50" t="s">
        <v>360</v>
      </c>
      <c r="B2514" s="46" t="str">
        <f>Table1[[#This Row],[Series]]&amp;Table1[[#This Row],[Competency Name]]</f>
        <v>1701TRAINING PROGRAM ADMINISTRATION</v>
      </c>
      <c r="C2514" s="46" t="str">
        <f>IF(RIGHT(Table1[[#This Row],[Occupational Series]],5)="SECCM","SECCM",IF(OR(RIGHT(Table1[[#This Row],[Occupational Series]],1)="A",RIGHT(Table1[[#This Row],[Occupational Series]],1)="B",RIGHT(Table1[[#This Row],[Occupational Series]],1)="C"),"0301",RIGHT(Table1[[#This Row],[Occupational Series]],4)))</f>
        <v>1701</v>
      </c>
      <c r="D2514" s="50" t="s">
        <v>1222</v>
      </c>
      <c r="E2514" s="51" t="s">
        <v>1223</v>
      </c>
      <c r="F2514" s="57">
        <f>ROWS($F$2:F2514)</f>
        <v>2513</v>
      </c>
      <c r="G2514" s="57" t="str">
        <f>IF(ISNUMBER(SEARCH('Position Build'!$N$6,Table1[[#This Row],[Series]])),Table1[[#This Row],[Helper1]],"")</f>
        <v/>
      </c>
      <c r="H2514" s="57" t="str">
        <f>IFERROR(SMALL($G$2:$G$4870,ROWS($G$2:G2514)),"")</f>
        <v/>
      </c>
    </row>
    <row r="2515" spans="1:8" ht="15.75" customHeight="1" thickBot="1" x14ac:dyDescent="0.3">
      <c r="A2515" s="50" t="s">
        <v>360</v>
      </c>
      <c r="B2515" s="46" t="str">
        <f>Table1[[#This Row],[Series]]&amp;Table1[[#This Row],[Competency Name]]</f>
        <v>1701CHILDHOOD EDUCATIONAL SERVICES</v>
      </c>
      <c r="C2515" s="46" t="str">
        <f>IF(RIGHT(Table1[[#This Row],[Occupational Series]],5)="SECCM","SECCM",IF(OR(RIGHT(Table1[[#This Row],[Occupational Series]],1)="A",RIGHT(Table1[[#This Row],[Occupational Series]],1)="B",RIGHT(Table1[[#This Row],[Occupational Series]],1)="C"),"0301",RIGHT(Table1[[#This Row],[Occupational Series]],4)))</f>
        <v>1701</v>
      </c>
      <c r="D2515" s="50" t="s">
        <v>1531</v>
      </c>
      <c r="E2515" s="51" t="s">
        <v>1532</v>
      </c>
      <c r="F2515" s="57">
        <f>ROWS($F$2:F2515)</f>
        <v>2514</v>
      </c>
      <c r="G2515" s="57" t="str">
        <f>IF(ISNUMBER(SEARCH('Position Build'!$N$6,Table1[[#This Row],[Series]])),Table1[[#This Row],[Helper1]],"")</f>
        <v/>
      </c>
      <c r="H2515" s="57" t="str">
        <f>IFERROR(SMALL($G$2:$G$4870,ROWS($G$2:G2515)),"")</f>
        <v/>
      </c>
    </row>
    <row r="2516" spans="1:8" ht="51.75" thickBot="1" x14ac:dyDescent="0.3">
      <c r="A2516" s="52" t="s">
        <v>360</v>
      </c>
      <c r="B2516" s="46" t="str">
        <f>Table1[[#This Row],[Series]]&amp;Table1[[#This Row],[Competency Name]]</f>
        <v>1701PUBLIC EDUCATIONAL SERVICES</v>
      </c>
      <c r="C2516" s="46" t="str">
        <f>IF(RIGHT(Table1[[#This Row],[Occupational Series]],5)="SECCM","SECCM",IF(OR(RIGHT(Table1[[#This Row],[Occupational Series]],1)="A",RIGHT(Table1[[#This Row],[Occupational Series]],1)="B",RIGHT(Table1[[#This Row],[Occupational Series]],1)="C"),"0301",RIGHT(Table1[[#This Row],[Occupational Series]],4)))</f>
        <v>1701</v>
      </c>
      <c r="D2516" s="52" t="s">
        <v>1627</v>
      </c>
      <c r="E2516" s="54" t="s">
        <v>1628</v>
      </c>
      <c r="F2516" s="57">
        <f>ROWS($F$2:F2516)</f>
        <v>2515</v>
      </c>
      <c r="G2516" s="57" t="str">
        <f>IF(ISNUMBER(SEARCH('Position Build'!$N$6,Table1[[#This Row],[Series]])),Table1[[#This Row],[Helper1]],"")</f>
        <v/>
      </c>
      <c r="H2516" s="57" t="str">
        <f>IFERROR(SMALL($G$2:$G$4870,ROWS($G$2:G2516)),"")</f>
        <v/>
      </c>
    </row>
    <row r="2517" spans="1:8" ht="26.25" thickBot="1" x14ac:dyDescent="0.3">
      <c r="A2517" s="50" t="s">
        <v>317</v>
      </c>
      <c r="B2517" s="46" t="str">
        <f>Table1[[#This Row],[Series]]&amp;Table1[[#This Row],[Competency Name]]</f>
        <v>1702INFORMATION MANAGEMENT</v>
      </c>
      <c r="C2517" s="46" t="str">
        <f>IF(RIGHT(Table1[[#This Row],[Occupational Series]],5)="SECCM","SECCM",IF(OR(RIGHT(Table1[[#This Row],[Occupational Series]],1)="A",RIGHT(Table1[[#This Row],[Occupational Series]],1)="B",RIGHT(Table1[[#This Row],[Occupational Series]],1)="C"),"0301",RIGHT(Table1[[#This Row],[Occupational Series]],4)))</f>
        <v>1702</v>
      </c>
      <c r="D2517" s="50" t="s">
        <v>311</v>
      </c>
      <c r="E2517" s="51" t="s">
        <v>312</v>
      </c>
      <c r="F2517" s="57">
        <f>ROWS($F$2:F2517)</f>
        <v>2516</v>
      </c>
      <c r="G2517" s="57" t="str">
        <f>IF(ISNUMBER(SEARCH('Position Build'!$N$6,Table1[[#This Row],[Series]])),Table1[[#This Row],[Helper1]],"")</f>
        <v/>
      </c>
      <c r="H2517" s="57" t="str">
        <f>IFERROR(SMALL($G$2:$G$4870,ROWS($G$2:G2517)),"")</f>
        <v/>
      </c>
    </row>
    <row r="2518" spans="1:8" ht="15.75" customHeight="1" thickBot="1" x14ac:dyDescent="0.3">
      <c r="A2518" s="45" t="s">
        <v>317</v>
      </c>
      <c r="B2518" s="46" t="str">
        <f>Table1[[#This Row],[Series]]&amp;Table1[[#This Row],[Competency Name]]</f>
        <v>1702PROJECT MANAGEMENT</v>
      </c>
      <c r="C2518" s="46" t="str">
        <f>IF(RIGHT(Table1[[#This Row],[Occupational Series]],5)="SECCM","SECCM",IF(OR(RIGHT(Table1[[#This Row],[Occupational Series]],1)="A",RIGHT(Table1[[#This Row],[Occupational Series]],1)="B",RIGHT(Table1[[#This Row],[Occupational Series]],1)="C"),"0301",RIGHT(Table1[[#This Row],[Occupational Series]],4)))</f>
        <v>1702</v>
      </c>
      <c r="D2518" s="45" t="s">
        <v>381</v>
      </c>
      <c r="E2518" s="45" t="s">
        <v>382</v>
      </c>
      <c r="F2518" s="57">
        <f>ROWS($F$2:F2518)</f>
        <v>2517</v>
      </c>
      <c r="G2518" s="57" t="str">
        <f>IF(ISNUMBER(SEARCH('Position Build'!$N$6,Table1[[#This Row],[Series]])),Table1[[#This Row],[Helper1]],"")</f>
        <v/>
      </c>
      <c r="H2518" s="57" t="str">
        <f>IFERROR(SMALL($G$2:$G$4870,ROWS($G$2:G2518)),"")</f>
        <v/>
      </c>
    </row>
    <row r="2519" spans="1:8" ht="26.25" thickBot="1" x14ac:dyDescent="0.3">
      <c r="A2519" s="52" t="s">
        <v>317</v>
      </c>
      <c r="B2519" s="46" t="str">
        <f>Table1[[#This Row],[Series]]&amp;Table1[[#This Row],[Competency Name]]</f>
        <v>1702COMPUTER LITERACY</v>
      </c>
      <c r="C2519" s="46" t="str">
        <f>IF(RIGHT(Table1[[#This Row],[Occupational Series]],5)="SECCM","SECCM",IF(OR(RIGHT(Table1[[#This Row],[Occupational Series]],1)="A",RIGHT(Table1[[#This Row],[Occupational Series]],1)="B",RIGHT(Table1[[#This Row],[Occupational Series]],1)="C"),"0301",RIGHT(Table1[[#This Row],[Occupational Series]],4)))</f>
        <v>1702</v>
      </c>
      <c r="D2519" s="52" t="s">
        <v>456</v>
      </c>
      <c r="E2519" s="54" t="s">
        <v>457</v>
      </c>
      <c r="F2519" s="57">
        <f>ROWS($F$2:F2519)</f>
        <v>2518</v>
      </c>
      <c r="G2519" s="57" t="str">
        <f>IF(ISNUMBER(SEARCH('Position Build'!$N$6,Table1[[#This Row],[Series]])),Table1[[#This Row],[Helper1]],"")</f>
        <v/>
      </c>
      <c r="H2519" s="57" t="str">
        <f>IFERROR(SMALL($G$2:$G$4870,ROWS($G$2:G2519)),"")</f>
        <v/>
      </c>
    </row>
    <row r="2520" spans="1:8" ht="15.75" thickBot="1" x14ac:dyDescent="0.3">
      <c r="A2520" s="45" t="s">
        <v>317</v>
      </c>
      <c r="B2520" s="46" t="str">
        <f>Table1[[#This Row],[Series]]&amp;Table1[[#This Row],[Competency Name]]</f>
        <v>1702PARTNERING</v>
      </c>
      <c r="C2520" s="46" t="str">
        <f>IF(RIGHT(Table1[[#This Row],[Occupational Series]],5)="SECCM","SECCM",IF(OR(RIGHT(Table1[[#This Row],[Occupational Series]],1)="A",RIGHT(Table1[[#This Row],[Occupational Series]],1)="B",RIGHT(Table1[[#This Row],[Occupational Series]],1)="C"),"0301",RIGHT(Table1[[#This Row],[Occupational Series]],4)))</f>
        <v>1702</v>
      </c>
      <c r="D2520" s="45" t="s">
        <v>491</v>
      </c>
      <c r="E2520" s="45" t="s">
        <v>492</v>
      </c>
      <c r="F2520" s="57">
        <f>ROWS($F$2:F2520)</f>
        <v>2519</v>
      </c>
      <c r="G2520" s="57" t="str">
        <f>IF(ISNUMBER(SEARCH('Position Build'!$N$6,Table1[[#This Row],[Series]])),Table1[[#This Row],[Helper1]],"")</f>
        <v/>
      </c>
      <c r="H2520" s="57" t="str">
        <f>IFERROR(SMALL($G$2:$G$4870,ROWS($G$2:G2520)),"")</f>
        <v/>
      </c>
    </row>
    <row r="2521" spans="1:8" ht="15.75" customHeight="1" thickBot="1" x14ac:dyDescent="0.3">
      <c r="A2521" s="50" t="s">
        <v>317</v>
      </c>
      <c r="B2521" s="46" t="str">
        <f>Table1[[#This Row],[Series]]&amp;Table1[[#This Row],[Competency Name]]</f>
        <v>1702WRITTEN COMMUNICATION</v>
      </c>
      <c r="C2521" s="46" t="str">
        <f>IF(RIGHT(Table1[[#This Row],[Occupational Series]],5)="SECCM","SECCM",IF(OR(RIGHT(Table1[[#This Row],[Occupational Series]],1)="A",RIGHT(Table1[[#This Row],[Occupational Series]],1)="B",RIGHT(Table1[[#This Row],[Occupational Series]],1)="C"),"0301",RIGHT(Table1[[#This Row],[Occupational Series]],4)))</f>
        <v>1702</v>
      </c>
      <c r="D2521" s="50" t="s">
        <v>507</v>
      </c>
      <c r="E2521" s="51" t="s">
        <v>508</v>
      </c>
      <c r="F2521" s="57">
        <f>ROWS($F$2:F2521)</f>
        <v>2520</v>
      </c>
      <c r="G2521" s="57" t="str">
        <f>IF(ISNUMBER(SEARCH('Position Build'!$N$6,Table1[[#This Row],[Series]])),Table1[[#This Row],[Helper1]],"")</f>
        <v/>
      </c>
      <c r="H2521" s="57" t="str">
        <f>IFERROR(SMALL($G$2:$G$4870,ROWS($G$2:G2521)),"")</f>
        <v/>
      </c>
    </row>
    <row r="2522" spans="1:8" ht="39" thickBot="1" x14ac:dyDescent="0.3">
      <c r="A2522" s="52" t="s">
        <v>317</v>
      </c>
      <c r="B2522" s="46" t="str">
        <f>Table1[[#This Row],[Series]]&amp;Table1[[#This Row],[Competency Name]]</f>
        <v>1702ORAL COMMUNICATION</v>
      </c>
      <c r="C2522" s="46" t="str">
        <f>IF(RIGHT(Table1[[#This Row],[Occupational Series]],5)="SECCM","SECCM",IF(OR(RIGHT(Table1[[#This Row],[Occupational Series]],1)="A",RIGHT(Table1[[#This Row],[Occupational Series]],1)="B",RIGHT(Table1[[#This Row],[Occupational Series]],1)="C"),"0301",RIGHT(Table1[[#This Row],[Occupational Series]],4)))</f>
        <v>1702</v>
      </c>
      <c r="D2522" s="52" t="s">
        <v>537</v>
      </c>
      <c r="E2522" s="54" t="s">
        <v>538</v>
      </c>
      <c r="F2522" s="57">
        <f>ROWS($F$2:F2522)</f>
        <v>2521</v>
      </c>
      <c r="G2522" s="57" t="str">
        <f>IF(ISNUMBER(SEARCH('Position Build'!$N$6,Table1[[#This Row],[Series]])),Table1[[#This Row],[Helper1]],"")</f>
        <v/>
      </c>
      <c r="H2522" s="57" t="str">
        <f>IFERROR(SMALL($G$2:$G$4870,ROWS($G$2:G2522)),"")</f>
        <v/>
      </c>
    </row>
    <row r="2523" spans="1:8" ht="39" thickBot="1" x14ac:dyDescent="0.3">
      <c r="A2523" s="50" t="s">
        <v>317</v>
      </c>
      <c r="B2523" s="46" t="str">
        <f>Table1[[#This Row],[Series]]&amp;Table1[[#This Row],[Competency Name]]</f>
        <v>1702DEVELOPING OTHERS</v>
      </c>
      <c r="C2523" s="46" t="str">
        <f>IF(RIGHT(Table1[[#This Row],[Occupational Series]],5)="SECCM","SECCM",IF(OR(RIGHT(Table1[[#This Row],[Occupational Series]],1)="A",RIGHT(Table1[[#This Row],[Occupational Series]],1)="B",RIGHT(Table1[[#This Row],[Occupational Series]],1)="C"),"0301",RIGHT(Table1[[#This Row],[Occupational Series]],4)))</f>
        <v>1702</v>
      </c>
      <c r="D2523" s="50" t="s">
        <v>585</v>
      </c>
      <c r="E2523" s="51" t="s">
        <v>586</v>
      </c>
      <c r="F2523" s="57">
        <f>ROWS($F$2:F2523)</f>
        <v>2522</v>
      </c>
      <c r="G2523" s="57" t="str">
        <f>IF(ISNUMBER(SEARCH('Position Build'!$N$6,Table1[[#This Row],[Series]])),Table1[[#This Row],[Helper1]],"")</f>
        <v/>
      </c>
      <c r="H2523" s="57" t="str">
        <f>IFERROR(SMALL($G$2:$G$4870,ROWS($G$2:G2523)),"")</f>
        <v/>
      </c>
    </row>
    <row r="2524" spans="1:8" ht="15.75" customHeight="1" thickBot="1" x14ac:dyDescent="0.3">
      <c r="A2524" s="50" t="s">
        <v>317</v>
      </c>
      <c r="B2524" s="46" t="str">
        <f>Table1[[#This Row],[Series]]&amp;Table1[[#This Row],[Competency Name]]</f>
        <v>1702MANAGING HUMAN RESOURCES</v>
      </c>
      <c r="C2524" s="46" t="str">
        <f>IF(RIGHT(Table1[[#This Row],[Occupational Series]],5)="SECCM","SECCM",IF(OR(RIGHT(Table1[[#This Row],[Occupational Series]],1)="A",RIGHT(Table1[[#This Row],[Occupational Series]],1)="B",RIGHT(Table1[[#This Row],[Occupational Series]],1)="C"),"0301",RIGHT(Table1[[#This Row],[Occupational Series]],4)))</f>
        <v>1702</v>
      </c>
      <c r="D2524" s="50" t="s">
        <v>590</v>
      </c>
      <c r="E2524" s="51" t="s">
        <v>591</v>
      </c>
      <c r="F2524" s="57">
        <f>ROWS($F$2:F2524)</f>
        <v>2523</v>
      </c>
      <c r="G2524" s="57" t="str">
        <f>IF(ISNUMBER(SEARCH('Position Build'!$N$6,Table1[[#This Row],[Series]])),Table1[[#This Row],[Helper1]],"")</f>
        <v/>
      </c>
      <c r="H2524" s="57" t="str">
        <f>IFERROR(SMALL($G$2:$G$4870,ROWS($G$2:G2524)),"")</f>
        <v/>
      </c>
    </row>
    <row r="2525" spans="1:8" ht="51.75" thickBot="1" x14ac:dyDescent="0.3">
      <c r="A2525" s="52" t="s">
        <v>317</v>
      </c>
      <c r="B2525" s="46" t="str">
        <f>Table1[[#This Row],[Series]]&amp;Table1[[#This Row],[Competency Name]]</f>
        <v>1702PROBLEM SOLVING</v>
      </c>
      <c r="C2525" s="46" t="str">
        <f>IF(RIGHT(Table1[[#This Row],[Occupational Series]],5)="SECCM","SECCM",IF(OR(RIGHT(Table1[[#This Row],[Occupational Series]],1)="A",RIGHT(Table1[[#This Row],[Occupational Series]],1)="B",RIGHT(Table1[[#This Row],[Occupational Series]],1)="C"),"0301",RIGHT(Table1[[#This Row],[Occupational Series]],4)))</f>
        <v>1702</v>
      </c>
      <c r="D2525" s="52" t="s">
        <v>596</v>
      </c>
      <c r="E2525" s="54" t="s">
        <v>597</v>
      </c>
      <c r="F2525" s="57">
        <f>ROWS($F$2:F2525)</f>
        <v>2524</v>
      </c>
      <c r="G2525" s="57" t="str">
        <f>IF(ISNUMBER(SEARCH('Position Build'!$N$6,Table1[[#This Row],[Series]])),Table1[[#This Row],[Helper1]],"")</f>
        <v/>
      </c>
      <c r="H2525" s="57" t="str">
        <f>IFERROR(SMALL($G$2:$G$4870,ROWS($G$2:G2525)),"")</f>
        <v/>
      </c>
    </row>
    <row r="2526" spans="1:8" ht="39" thickBot="1" x14ac:dyDescent="0.3">
      <c r="A2526" s="50" t="s">
        <v>317</v>
      </c>
      <c r="B2526" s="46" t="str">
        <f>Table1[[#This Row],[Series]]&amp;Table1[[#This Row],[Competency Name]]</f>
        <v>1702CLERICAL SUPPORT FUNCTIONS</v>
      </c>
      <c r="C2526" s="46" t="str">
        <f>IF(RIGHT(Table1[[#This Row],[Occupational Series]],5)="SECCM","SECCM",IF(OR(RIGHT(Table1[[#This Row],[Occupational Series]],1)="A",RIGHT(Table1[[#This Row],[Occupational Series]],1)="B",RIGHT(Table1[[#This Row],[Occupational Series]],1)="C"),"0301",RIGHT(Table1[[#This Row],[Occupational Series]],4)))</f>
        <v>1702</v>
      </c>
      <c r="D2526" s="50" t="s">
        <v>993</v>
      </c>
      <c r="E2526" s="51" t="s">
        <v>994</v>
      </c>
      <c r="F2526" s="57">
        <f>ROWS($F$2:F2526)</f>
        <v>2525</v>
      </c>
      <c r="G2526" s="57" t="str">
        <f>IF(ISNUMBER(SEARCH('Position Build'!$N$6,Table1[[#This Row],[Series]])),Table1[[#This Row],[Helper1]],"")</f>
        <v/>
      </c>
      <c r="H2526" s="57" t="str">
        <f>IFERROR(SMALL($G$2:$G$4870,ROWS($G$2:G2526)),"")</f>
        <v/>
      </c>
    </row>
    <row r="2527" spans="1:8" ht="15.75" customHeight="1" thickBot="1" x14ac:dyDescent="0.3">
      <c r="A2527" s="50" t="s">
        <v>317</v>
      </c>
      <c r="B2527" s="46" t="str">
        <f>Table1[[#This Row],[Series]]&amp;Table1[[#This Row],[Competency Name]]</f>
        <v>1702TRAVEL MANAGEMENT SUPPORT</v>
      </c>
      <c r="C2527" s="46" t="str">
        <f>IF(RIGHT(Table1[[#This Row],[Occupational Series]],5)="SECCM","SECCM",IF(OR(RIGHT(Table1[[#This Row],[Occupational Series]],1)="A",RIGHT(Table1[[#This Row],[Occupational Series]],1)="B",RIGHT(Table1[[#This Row],[Occupational Series]],1)="C"),"0301",RIGHT(Table1[[#This Row],[Occupational Series]],4)))</f>
        <v>1702</v>
      </c>
      <c r="D2527" s="50" t="s">
        <v>1212</v>
      </c>
      <c r="E2527" s="51" t="s">
        <v>1213</v>
      </c>
      <c r="F2527" s="57">
        <f>ROWS($F$2:F2527)</f>
        <v>2526</v>
      </c>
      <c r="G2527" s="57" t="str">
        <f>IF(ISNUMBER(SEARCH('Position Build'!$N$6,Table1[[#This Row],[Series]])),Table1[[#This Row],[Helper1]],"")</f>
        <v/>
      </c>
      <c r="H2527" s="57" t="str">
        <f>IFERROR(SMALL($G$2:$G$4870,ROWS($G$2:G2527)),"")</f>
        <v/>
      </c>
    </row>
    <row r="2528" spans="1:8" ht="39" thickBot="1" x14ac:dyDescent="0.3">
      <c r="A2528" s="52" t="s">
        <v>317</v>
      </c>
      <c r="B2528" s="46" t="str">
        <f>Table1[[#This Row],[Series]]&amp;Table1[[#This Row],[Competency Name]]</f>
        <v>1702TRAINING PROGRAM ADMINISTRATION</v>
      </c>
      <c r="C2528" s="46" t="str">
        <f>IF(RIGHT(Table1[[#This Row],[Occupational Series]],5)="SECCM","SECCM",IF(OR(RIGHT(Table1[[#This Row],[Occupational Series]],1)="A",RIGHT(Table1[[#This Row],[Occupational Series]],1)="B",RIGHT(Table1[[#This Row],[Occupational Series]],1)="C"),"0301",RIGHT(Table1[[#This Row],[Occupational Series]],4)))</f>
        <v>1702</v>
      </c>
      <c r="D2528" s="52" t="s">
        <v>1222</v>
      </c>
      <c r="E2528" s="54" t="s">
        <v>1223</v>
      </c>
      <c r="F2528" s="57">
        <f>ROWS($F$2:F2528)</f>
        <v>2527</v>
      </c>
      <c r="G2528" s="57" t="str">
        <f>IF(ISNUMBER(SEARCH('Position Build'!$N$6,Table1[[#This Row],[Series]])),Table1[[#This Row],[Helper1]],"")</f>
        <v/>
      </c>
      <c r="H2528" s="57" t="str">
        <f>IFERROR(SMALL($G$2:$G$4870,ROWS($G$2:G2528)),"")</f>
        <v/>
      </c>
    </row>
    <row r="2529" spans="1:8" ht="26.25" thickBot="1" x14ac:dyDescent="0.3">
      <c r="A2529" s="50" t="s">
        <v>310</v>
      </c>
      <c r="B2529" s="46" t="str">
        <f>Table1[[#This Row],[Series]]&amp;Table1[[#This Row],[Competency Name]]</f>
        <v>1712INFORMATION MANAGEMENT</v>
      </c>
      <c r="C2529" s="46" t="str">
        <f>IF(RIGHT(Table1[[#This Row],[Occupational Series]],5)="SECCM","SECCM",IF(OR(RIGHT(Table1[[#This Row],[Occupational Series]],1)="A",RIGHT(Table1[[#This Row],[Occupational Series]],1)="B",RIGHT(Table1[[#This Row],[Occupational Series]],1)="C"),"0301",RIGHT(Table1[[#This Row],[Occupational Series]],4)))</f>
        <v>1712</v>
      </c>
      <c r="D2529" s="50" t="s">
        <v>311</v>
      </c>
      <c r="E2529" s="51" t="s">
        <v>312</v>
      </c>
      <c r="F2529" s="57">
        <f>ROWS($F$2:F2529)</f>
        <v>2528</v>
      </c>
      <c r="G2529" s="57" t="str">
        <f>IF(ISNUMBER(SEARCH('Position Build'!$N$6,Table1[[#This Row],[Series]])),Table1[[#This Row],[Helper1]],"")</f>
        <v/>
      </c>
      <c r="H2529" s="57" t="str">
        <f>IFERROR(SMALL($G$2:$G$4870,ROWS($G$2:G2529)),"")</f>
        <v/>
      </c>
    </row>
    <row r="2530" spans="1:8" ht="15.75" customHeight="1" thickBot="1" x14ac:dyDescent="0.3">
      <c r="A2530" s="45" t="s">
        <v>310</v>
      </c>
      <c r="B2530" s="46" t="str">
        <f>Table1[[#This Row],[Series]]&amp;Table1[[#This Row],[Competency Name]]</f>
        <v>1712CUSTOMER SERVICE</v>
      </c>
      <c r="C2530" s="46" t="str">
        <f>IF(RIGHT(Table1[[#This Row],[Occupational Series]],5)="SECCM","SECCM",IF(OR(RIGHT(Table1[[#This Row],[Occupational Series]],1)="A",RIGHT(Table1[[#This Row],[Occupational Series]],1)="B",RIGHT(Table1[[#This Row],[Occupational Series]],1)="C"),"0301",RIGHT(Table1[[#This Row],[Occupational Series]],4)))</f>
        <v>1712</v>
      </c>
      <c r="D2530" s="45" t="s">
        <v>418</v>
      </c>
      <c r="E2530" s="45" t="s">
        <v>419</v>
      </c>
      <c r="F2530" s="57">
        <f>ROWS($F$2:F2530)</f>
        <v>2529</v>
      </c>
      <c r="G2530" s="57" t="str">
        <f>IF(ISNUMBER(SEARCH('Position Build'!$N$6,Table1[[#This Row],[Series]])),Table1[[#This Row],[Helper1]],"")</f>
        <v/>
      </c>
      <c r="H2530" s="57" t="str">
        <f>IFERROR(SMALL($G$2:$G$4870,ROWS($G$2:G2530)),"")</f>
        <v/>
      </c>
    </row>
    <row r="2531" spans="1:8" ht="51.75" thickBot="1" x14ac:dyDescent="0.3">
      <c r="A2531" s="52" t="s">
        <v>310</v>
      </c>
      <c r="B2531" s="46" t="str">
        <f>Table1[[#This Row],[Series]]&amp;Table1[[#This Row],[Competency Name]]</f>
        <v>1712FINANCIAL MANAGEMENT</v>
      </c>
      <c r="C2531" s="46" t="str">
        <f>IF(RIGHT(Table1[[#This Row],[Occupational Series]],5)="SECCM","SECCM",IF(OR(RIGHT(Table1[[#This Row],[Occupational Series]],1)="A",RIGHT(Table1[[#This Row],[Occupational Series]],1)="B",RIGHT(Table1[[#This Row],[Occupational Series]],1)="C"),"0301",RIGHT(Table1[[#This Row],[Occupational Series]],4)))</f>
        <v>1712</v>
      </c>
      <c r="D2531" s="52" t="s">
        <v>438</v>
      </c>
      <c r="E2531" s="54" t="s">
        <v>439</v>
      </c>
      <c r="F2531" s="57">
        <f>ROWS($F$2:F2531)</f>
        <v>2530</v>
      </c>
      <c r="G2531" s="57" t="str">
        <f>IF(ISNUMBER(SEARCH('Position Build'!$N$6,Table1[[#This Row],[Series]])),Table1[[#This Row],[Helper1]],"")</f>
        <v/>
      </c>
      <c r="H2531" s="57" t="str">
        <f>IFERROR(SMALL($G$2:$G$4870,ROWS($G$2:G2531)),"")</f>
        <v/>
      </c>
    </row>
    <row r="2532" spans="1:8" ht="26.25" thickBot="1" x14ac:dyDescent="0.3">
      <c r="A2532" s="50" t="s">
        <v>310</v>
      </c>
      <c r="B2532" s="46" t="str">
        <f>Table1[[#This Row],[Series]]&amp;Table1[[#This Row],[Competency Name]]</f>
        <v>1712COMPUTER LITERACY</v>
      </c>
      <c r="C2532" s="46" t="str">
        <f>IF(RIGHT(Table1[[#This Row],[Occupational Series]],5)="SECCM","SECCM",IF(OR(RIGHT(Table1[[#This Row],[Occupational Series]],1)="A",RIGHT(Table1[[#This Row],[Occupational Series]],1)="B",RIGHT(Table1[[#This Row],[Occupational Series]],1)="C"),"0301",RIGHT(Table1[[#This Row],[Occupational Series]],4)))</f>
        <v>1712</v>
      </c>
      <c r="D2532" s="50" t="s">
        <v>456</v>
      </c>
      <c r="E2532" s="51" t="s">
        <v>457</v>
      </c>
      <c r="F2532" s="57">
        <f>ROWS($F$2:F2532)</f>
        <v>2531</v>
      </c>
      <c r="G2532" s="57" t="str">
        <f>IF(ISNUMBER(SEARCH('Position Build'!$N$6,Table1[[#This Row],[Series]])),Table1[[#This Row],[Helper1]],"")</f>
        <v/>
      </c>
      <c r="H2532" s="57" t="str">
        <f>IFERROR(SMALL($G$2:$G$4870,ROWS($G$2:G2532)),"")</f>
        <v/>
      </c>
    </row>
    <row r="2533" spans="1:8" ht="15.75" customHeight="1" thickBot="1" x14ac:dyDescent="0.3">
      <c r="A2533" s="45" t="s">
        <v>310</v>
      </c>
      <c r="B2533" s="46" t="str">
        <f>Table1[[#This Row],[Series]]&amp;Table1[[#This Row],[Competency Name]]</f>
        <v>1712PARTNERING</v>
      </c>
      <c r="C2533" s="46" t="str">
        <f>IF(RIGHT(Table1[[#This Row],[Occupational Series]],5)="SECCM","SECCM",IF(OR(RIGHT(Table1[[#This Row],[Occupational Series]],1)="A",RIGHT(Table1[[#This Row],[Occupational Series]],1)="B",RIGHT(Table1[[#This Row],[Occupational Series]],1)="C"),"0301",RIGHT(Table1[[#This Row],[Occupational Series]],4)))</f>
        <v>1712</v>
      </c>
      <c r="D2533" s="45" t="s">
        <v>491</v>
      </c>
      <c r="E2533" s="45" t="s">
        <v>492</v>
      </c>
      <c r="F2533" s="57">
        <f>ROWS($F$2:F2533)</f>
        <v>2532</v>
      </c>
      <c r="G2533" s="57" t="str">
        <f>IF(ISNUMBER(SEARCH('Position Build'!$N$6,Table1[[#This Row],[Series]])),Table1[[#This Row],[Helper1]],"")</f>
        <v/>
      </c>
      <c r="H2533" s="57" t="str">
        <f>IFERROR(SMALL($G$2:$G$4870,ROWS($G$2:G2533)),"")</f>
        <v/>
      </c>
    </row>
    <row r="2534" spans="1:8" ht="39" thickBot="1" x14ac:dyDescent="0.3">
      <c r="A2534" s="52" t="s">
        <v>310</v>
      </c>
      <c r="B2534" s="46" t="str">
        <f>Table1[[#This Row],[Series]]&amp;Table1[[#This Row],[Competency Name]]</f>
        <v>1712WRITTEN COMMUNICATION</v>
      </c>
      <c r="C2534" s="46" t="str">
        <f>IF(RIGHT(Table1[[#This Row],[Occupational Series]],5)="SECCM","SECCM",IF(OR(RIGHT(Table1[[#This Row],[Occupational Series]],1)="A",RIGHT(Table1[[#This Row],[Occupational Series]],1)="B",RIGHT(Table1[[#This Row],[Occupational Series]],1)="C"),"0301",RIGHT(Table1[[#This Row],[Occupational Series]],4)))</f>
        <v>1712</v>
      </c>
      <c r="D2534" s="52" t="s">
        <v>507</v>
      </c>
      <c r="E2534" s="54" t="s">
        <v>508</v>
      </c>
      <c r="F2534" s="57">
        <f>ROWS($F$2:F2534)</f>
        <v>2533</v>
      </c>
      <c r="G2534" s="57" t="str">
        <f>IF(ISNUMBER(SEARCH('Position Build'!$N$6,Table1[[#This Row],[Series]])),Table1[[#This Row],[Helper1]],"")</f>
        <v/>
      </c>
      <c r="H2534" s="57" t="str">
        <f>IFERROR(SMALL($G$2:$G$4870,ROWS($G$2:G2534)),"")</f>
        <v/>
      </c>
    </row>
    <row r="2535" spans="1:8" ht="39" thickBot="1" x14ac:dyDescent="0.3">
      <c r="A2535" s="50" t="s">
        <v>310</v>
      </c>
      <c r="B2535" s="46" t="str">
        <f>Table1[[#This Row],[Series]]&amp;Table1[[#This Row],[Competency Name]]</f>
        <v>1712ORAL COMMUNICATION</v>
      </c>
      <c r="C2535" s="46" t="str">
        <f>IF(RIGHT(Table1[[#This Row],[Occupational Series]],5)="SECCM","SECCM",IF(OR(RIGHT(Table1[[#This Row],[Occupational Series]],1)="A",RIGHT(Table1[[#This Row],[Occupational Series]],1)="B",RIGHT(Table1[[#This Row],[Occupational Series]],1)="C"),"0301",RIGHT(Table1[[#This Row],[Occupational Series]],4)))</f>
        <v>1712</v>
      </c>
      <c r="D2535" s="50" t="s">
        <v>537</v>
      </c>
      <c r="E2535" s="51" t="s">
        <v>538</v>
      </c>
      <c r="F2535" s="57">
        <f>ROWS($F$2:F2535)</f>
        <v>2534</v>
      </c>
      <c r="G2535" s="57" t="str">
        <f>IF(ISNUMBER(SEARCH('Position Build'!$N$6,Table1[[#This Row],[Series]])),Table1[[#This Row],[Helper1]],"")</f>
        <v/>
      </c>
      <c r="H2535" s="57" t="str">
        <f>IFERROR(SMALL($G$2:$G$4870,ROWS($G$2:G2535)),"")</f>
        <v/>
      </c>
    </row>
    <row r="2536" spans="1:8" ht="15.75" customHeight="1" thickBot="1" x14ac:dyDescent="0.3">
      <c r="A2536" s="50" t="s">
        <v>310</v>
      </c>
      <c r="B2536" s="46" t="str">
        <f>Table1[[#This Row],[Series]]&amp;Table1[[#This Row],[Competency Name]]</f>
        <v>1712DEVELOPING OTHERS</v>
      </c>
      <c r="C2536" s="46" t="str">
        <f>IF(RIGHT(Table1[[#This Row],[Occupational Series]],5)="SECCM","SECCM",IF(OR(RIGHT(Table1[[#This Row],[Occupational Series]],1)="A",RIGHT(Table1[[#This Row],[Occupational Series]],1)="B",RIGHT(Table1[[#This Row],[Occupational Series]],1)="C"),"0301",RIGHT(Table1[[#This Row],[Occupational Series]],4)))</f>
        <v>1712</v>
      </c>
      <c r="D2536" s="50" t="s">
        <v>585</v>
      </c>
      <c r="E2536" s="51" t="s">
        <v>586</v>
      </c>
      <c r="F2536" s="57">
        <f>ROWS($F$2:F2536)</f>
        <v>2535</v>
      </c>
      <c r="G2536" s="57" t="str">
        <f>IF(ISNUMBER(SEARCH('Position Build'!$N$6,Table1[[#This Row],[Series]])),Table1[[#This Row],[Helper1]],"")</f>
        <v/>
      </c>
      <c r="H2536" s="57" t="str">
        <f>IFERROR(SMALL($G$2:$G$4870,ROWS($G$2:G2536)),"")</f>
        <v/>
      </c>
    </row>
    <row r="2537" spans="1:8" ht="39" thickBot="1" x14ac:dyDescent="0.3">
      <c r="A2537" s="52" t="s">
        <v>310</v>
      </c>
      <c r="B2537" s="46" t="str">
        <f>Table1[[#This Row],[Series]]&amp;Table1[[#This Row],[Competency Name]]</f>
        <v>1712MANAGING HUMAN RESOURCES</v>
      </c>
      <c r="C2537" s="46" t="str">
        <f>IF(RIGHT(Table1[[#This Row],[Occupational Series]],5)="SECCM","SECCM",IF(OR(RIGHT(Table1[[#This Row],[Occupational Series]],1)="A",RIGHT(Table1[[#This Row],[Occupational Series]],1)="B",RIGHT(Table1[[#This Row],[Occupational Series]],1)="C"),"0301",RIGHT(Table1[[#This Row],[Occupational Series]],4)))</f>
        <v>1712</v>
      </c>
      <c r="D2537" s="52" t="s">
        <v>590</v>
      </c>
      <c r="E2537" s="54" t="s">
        <v>591</v>
      </c>
      <c r="F2537" s="57">
        <f>ROWS($F$2:F2537)</f>
        <v>2536</v>
      </c>
      <c r="G2537" s="57" t="str">
        <f>IF(ISNUMBER(SEARCH('Position Build'!$N$6,Table1[[#This Row],[Series]])),Table1[[#This Row],[Helper1]],"")</f>
        <v/>
      </c>
      <c r="H2537" s="57" t="str">
        <f>IFERROR(SMALL($G$2:$G$4870,ROWS($G$2:G2537)),"")</f>
        <v/>
      </c>
    </row>
    <row r="2538" spans="1:8" ht="51.75" thickBot="1" x14ac:dyDescent="0.3">
      <c r="A2538" s="50" t="s">
        <v>310</v>
      </c>
      <c r="B2538" s="46" t="str">
        <f>Table1[[#This Row],[Series]]&amp;Table1[[#This Row],[Competency Name]]</f>
        <v>1712PROBLEM SOLVING</v>
      </c>
      <c r="C2538" s="46" t="str">
        <f>IF(RIGHT(Table1[[#This Row],[Occupational Series]],5)="SECCM","SECCM",IF(OR(RIGHT(Table1[[#This Row],[Occupational Series]],1)="A",RIGHT(Table1[[#This Row],[Occupational Series]],1)="B",RIGHT(Table1[[#This Row],[Occupational Series]],1)="C"),"0301",RIGHT(Table1[[#This Row],[Occupational Series]],4)))</f>
        <v>1712</v>
      </c>
      <c r="D2538" s="50" t="s">
        <v>596</v>
      </c>
      <c r="E2538" s="51" t="s">
        <v>597</v>
      </c>
      <c r="F2538" s="57">
        <f>ROWS($F$2:F2538)</f>
        <v>2537</v>
      </c>
      <c r="G2538" s="57" t="str">
        <f>IF(ISNUMBER(SEARCH('Position Build'!$N$6,Table1[[#This Row],[Series]])),Table1[[#This Row],[Helper1]],"")</f>
        <v/>
      </c>
      <c r="H2538" s="57" t="str">
        <f>IFERROR(SMALL($G$2:$G$4870,ROWS($G$2:G2538)),"")</f>
        <v/>
      </c>
    </row>
    <row r="2539" spans="1:8" ht="15.75" customHeight="1" thickBot="1" x14ac:dyDescent="0.3">
      <c r="A2539" s="45" t="s">
        <v>310</v>
      </c>
      <c r="B2539" s="46" t="str">
        <f>Table1[[#This Row],[Series]]&amp;Table1[[#This Row],[Competency Name]]</f>
        <v>1712RULEMAKING AND REGULATION</v>
      </c>
      <c r="C2539" s="46" t="str">
        <f>IF(RIGHT(Table1[[#This Row],[Occupational Series]],5)="SECCM","SECCM",IF(OR(RIGHT(Table1[[#This Row],[Occupational Series]],1)="A",RIGHT(Table1[[#This Row],[Occupational Series]],1)="B",RIGHT(Table1[[#This Row],[Occupational Series]],1)="C"),"0301",RIGHT(Table1[[#This Row],[Occupational Series]],4)))</f>
        <v>1712</v>
      </c>
      <c r="D2539" s="45" t="s">
        <v>958</v>
      </c>
      <c r="E2539" s="45" t="s">
        <v>959</v>
      </c>
      <c r="F2539" s="57">
        <f>ROWS($F$2:F2539)</f>
        <v>2538</v>
      </c>
      <c r="G2539" s="57" t="str">
        <f>IF(ISNUMBER(SEARCH('Position Build'!$N$6,Table1[[#This Row],[Series]])),Table1[[#This Row],[Helper1]],"")</f>
        <v/>
      </c>
      <c r="H2539" s="57" t="str">
        <f>IFERROR(SMALL($G$2:$G$4870,ROWS($G$2:G2539)),"")</f>
        <v/>
      </c>
    </row>
    <row r="2540" spans="1:8" ht="51.75" thickBot="1" x14ac:dyDescent="0.3">
      <c r="A2540" s="52" t="s">
        <v>310</v>
      </c>
      <c r="B2540" s="46" t="str">
        <f>Table1[[#This Row],[Series]]&amp;Table1[[#This Row],[Competency Name]]</f>
        <v>1712DECISIVENESS</v>
      </c>
      <c r="C2540" s="46" t="str">
        <f>IF(RIGHT(Table1[[#This Row],[Occupational Series]],5)="SECCM","SECCM",IF(OR(RIGHT(Table1[[#This Row],[Occupational Series]],1)="A",RIGHT(Table1[[#This Row],[Occupational Series]],1)="B",RIGHT(Table1[[#This Row],[Occupational Series]],1)="C"),"0301",RIGHT(Table1[[#This Row],[Occupational Series]],4)))</f>
        <v>1712</v>
      </c>
      <c r="D2540" s="52" t="s">
        <v>1009</v>
      </c>
      <c r="E2540" s="54" t="s">
        <v>1010</v>
      </c>
      <c r="F2540" s="57">
        <f>ROWS($F$2:F2540)</f>
        <v>2539</v>
      </c>
      <c r="G2540" s="57" t="str">
        <f>IF(ISNUMBER(SEARCH('Position Build'!$N$6,Table1[[#This Row],[Series]])),Table1[[#This Row],[Helper1]],"")</f>
        <v/>
      </c>
      <c r="H2540" s="57" t="str">
        <f>IFERROR(SMALL($G$2:$G$4870,ROWS($G$2:G2540)),"")</f>
        <v/>
      </c>
    </row>
    <row r="2541" spans="1:8" ht="15.75" thickBot="1" x14ac:dyDescent="0.3">
      <c r="A2541" s="45" t="s">
        <v>310</v>
      </c>
      <c r="B2541" s="46" t="str">
        <f>Table1[[#This Row],[Series]]&amp;Table1[[#This Row],[Competency Name]]</f>
        <v>1712READING AND INTERPRETING REGULATIONS</v>
      </c>
      <c r="C2541" s="46" t="str">
        <f>IF(RIGHT(Table1[[#This Row],[Occupational Series]],5)="SECCM","SECCM",IF(OR(RIGHT(Table1[[#This Row],[Occupational Series]],1)="A",RIGHT(Table1[[#This Row],[Occupational Series]],1)="B",RIGHT(Table1[[#This Row],[Occupational Series]],1)="C"),"0301",RIGHT(Table1[[#This Row],[Occupational Series]],4)))</f>
        <v>1712</v>
      </c>
      <c r="D2541" s="45" t="s">
        <v>1015</v>
      </c>
      <c r="E2541" s="45" t="s">
        <v>1016</v>
      </c>
      <c r="F2541" s="57">
        <f>ROWS($F$2:F2541)</f>
        <v>2540</v>
      </c>
      <c r="G2541" s="57" t="str">
        <f>IF(ISNUMBER(SEARCH('Position Build'!$N$6,Table1[[#This Row],[Series]])),Table1[[#This Row],[Helper1]],"")</f>
        <v/>
      </c>
      <c r="H2541" s="57" t="str">
        <f>IFERROR(SMALL($G$2:$G$4870,ROWS($G$2:G2541)),"")</f>
        <v/>
      </c>
    </row>
    <row r="2542" spans="1:8" ht="15.75" customHeight="1" thickBot="1" x14ac:dyDescent="0.3">
      <c r="A2542" s="50" t="s">
        <v>310</v>
      </c>
      <c r="B2542" s="46" t="str">
        <f>Table1[[#This Row],[Series]]&amp;Table1[[#This Row],[Competency Name]]</f>
        <v>1712CONTRACTING AND PROCUREMENT</v>
      </c>
      <c r="C2542" s="46" t="str">
        <f>IF(RIGHT(Table1[[#This Row],[Occupational Series]],5)="SECCM","SECCM",IF(OR(RIGHT(Table1[[#This Row],[Occupational Series]],1)="A",RIGHT(Table1[[#This Row],[Occupational Series]],1)="B",RIGHT(Table1[[#This Row],[Occupational Series]],1)="C"),"0301",RIGHT(Table1[[#This Row],[Occupational Series]],4)))</f>
        <v>1712</v>
      </c>
      <c r="D2542" s="50" t="s">
        <v>1157</v>
      </c>
      <c r="E2542" s="51" t="s">
        <v>1158</v>
      </c>
      <c r="F2542" s="57">
        <f>ROWS($F$2:F2542)</f>
        <v>2541</v>
      </c>
      <c r="G2542" s="57" t="str">
        <f>IF(ISNUMBER(SEARCH('Position Build'!$N$6,Table1[[#This Row],[Series]])),Table1[[#This Row],[Helper1]],"")</f>
        <v/>
      </c>
      <c r="H2542" s="57" t="str">
        <f>IFERROR(SMALL($G$2:$G$4870,ROWS($G$2:G2542)),"")</f>
        <v/>
      </c>
    </row>
    <row r="2543" spans="1:8" ht="26.25" thickBot="1" x14ac:dyDescent="0.3">
      <c r="A2543" s="52" t="s">
        <v>310</v>
      </c>
      <c r="B2543" s="46" t="str">
        <f>Table1[[#This Row],[Series]]&amp;Table1[[#This Row],[Competency Name]]</f>
        <v>1712CREATIVITY AND INNOVATION</v>
      </c>
      <c r="C2543" s="46" t="str">
        <f>IF(RIGHT(Table1[[#This Row],[Occupational Series]],5)="SECCM","SECCM",IF(OR(RIGHT(Table1[[#This Row],[Occupational Series]],1)="A",RIGHT(Table1[[#This Row],[Occupational Series]],1)="B",RIGHT(Table1[[#This Row],[Occupational Series]],1)="C"),"0301",RIGHT(Table1[[#This Row],[Occupational Series]],4)))</f>
        <v>1712</v>
      </c>
      <c r="D2543" s="52" t="s">
        <v>1214</v>
      </c>
      <c r="E2543" s="54" t="s">
        <v>1215</v>
      </c>
      <c r="F2543" s="57">
        <f>ROWS($F$2:F2543)</f>
        <v>2542</v>
      </c>
      <c r="G2543" s="57" t="str">
        <f>IF(ISNUMBER(SEARCH('Position Build'!$N$6,Table1[[#This Row],[Series]])),Table1[[#This Row],[Helper1]],"")</f>
        <v/>
      </c>
      <c r="H2543" s="57" t="str">
        <f>IFERROR(SMALL($G$2:$G$4870,ROWS($G$2:G2543)),"")</f>
        <v/>
      </c>
    </row>
    <row r="2544" spans="1:8" ht="39" thickBot="1" x14ac:dyDescent="0.3">
      <c r="A2544" s="50" t="s">
        <v>310</v>
      </c>
      <c r="B2544" s="46" t="str">
        <f>Table1[[#This Row],[Series]]&amp;Table1[[#This Row],[Competency Name]]</f>
        <v>1712TRAINING PROGRAM ADMINISTRATION</v>
      </c>
      <c r="C2544" s="46" t="str">
        <f>IF(RIGHT(Table1[[#This Row],[Occupational Series]],5)="SECCM","SECCM",IF(OR(RIGHT(Table1[[#This Row],[Occupational Series]],1)="A",RIGHT(Table1[[#This Row],[Occupational Series]],1)="B",RIGHT(Table1[[#This Row],[Occupational Series]],1)="C"),"0301",RIGHT(Table1[[#This Row],[Occupational Series]],4)))</f>
        <v>1712</v>
      </c>
      <c r="D2544" s="50" t="s">
        <v>1222</v>
      </c>
      <c r="E2544" s="51" t="s">
        <v>1223</v>
      </c>
      <c r="F2544" s="57">
        <f>ROWS($F$2:F2544)</f>
        <v>2543</v>
      </c>
      <c r="G2544" s="57" t="str">
        <f>IF(ISNUMBER(SEARCH('Position Build'!$N$6,Table1[[#This Row],[Series]])),Table1[[#This Row],[Helper1]],"")</f>
        <v/>
      </c>
      <c r="H2544" s="57" t="str">
        <f>IFERROR(SMALL($G$2:$G$4870,ROWS($G$2:G2544)),"")</f>
        <v/>
      </c>
    </row>
    <row r="2545" spans="1:8" ht="15.75" customHeight="1" thickBot="1" x14ac:dyDescent="0.3">
      <c r="A2545" s="45" t="s">
        <v>422</v>
      </c>
      <c r="B2545" s="46" t="str">
        <f>Table1[[#This Row],[Series]]&amp;Table1[[#This Row],[Competency Name]]</f>
        <v>1720CUSTOMER SERVICE</v>
      </c>
      <c r="C2545" s="46" t="str">
        <f>IF(RIGHT(Table1[[#This Row],[Occupational Series]],5)="SECCM","SECCM",IF(OR(RIGHT(Table1[[#This Row],[Occupational Series]],1)="A",RIGHT(Table1[[#This Row],[Occupational Series]],1)="B",RIGHT(Table1[[#This Row],[Occupational Series]],1)="C"),"0301",RIGHT(Table1[[#This Row],[Occupational Series]],4)))</f>
        <v>1720</v>
      </c>
      <c r="D2545" s="45" t="s">
        <v>418</v>
      </c>
      <c r="E2545" s="45" t="s">
        <v>419</v>
      </c>
      <c r="F2545" s="57">
        <f>ROWS($F$2:F2545)</f>
        <v>2544</v>
      </c>
      <c r="G2545" s="57" t="str">
        <f>IF(ISNUMBER(SEARCH('Position Build'!$N$6,Table1[[#This Row],[Series]])),Table1[[#This Row],[Helper1]],"")</f>
        <v/>
      </c>
      <c r="H2545" s="57" t="str">
        <f>IFERROR(SMALL($G$2:$G$4870,ROWS($G$2:G2545)),"")</f>
        <v/>
      </c>
    </row>
    <row r="2546" spans="1:8" ht="51.75" thickBot="1" x14ac:dyDescent="0.3">
      <c r="A2546" s="52" t="s">
        <v>422</v>
      </c>
      <c r="B2546" s="46" t="str">
        <f>Table1[[#This Row],[Series]]&amp;Table1[[#This Row],[Competency Name]]</f>
        <v>1720FINANCIAL MANAGEMENT</v>
      </c>
      <c r="C2546" s="46" t="str">
        <f>IF(RIGHT(Table1[[#This Row],[Occupational Series]],5)="SECCM","SECCM",IF(OR(RIGHT(Table1[[#This Row],[Occupational Series]],1)="A",RIGHT(Table1[[#This Row],[Occupational Series]],1)="B",RIGHT(Table1[[#This Row],[Occupational Series]],1)="C"),"0301",RIGHT(Table1[[#This Row],[Occupational Series]],4)))</f>
        <v>1720</v>
      </c>
      <c r="D2546" s="52" t="s">
        <v>438</v>
      </c>
      <c r="E2546" s="54" t="s">
        <v>439</v>
      </c>
      <c r="F2546" s="57">
        <f>ROWS($F$2:F2546)</f>
        <v>2545</v>
      </c>
      <c r="G2546" s="57" t="str">
        <f>IF(ISNUMBER(SEARCH('Position Build'!$N$6,Table1[[#This Row],[Series]])),Table1[[#This Row],[Helper1]],"")</f>
        <v/>
      </c>
      <c r="H2546" s="57" t="str">
        <f>IFERROR(SMALL($G$2:$G$4870,ROWS($G$2:G2546)),"")</f>
        <v/>
      </c>
    </row>
    <row r="2547" spans="1:8" ht="26.25" thickBot="1" x14ac:dyDescent="0.3">
      <c r="A2547" s="50" t="s">
        <v>422</v>
      </c>
      <c r="B2547" s="46" t="str">
        <f>Table1[[#This Row],[Series]]&amp;Table1[[#This Row],[Competency Name]]</f>
        <v>1720COMPUTER LITERACY</v>
      </c>
      <c r="C2547" s="46" t="str">
        <f>IF(RIGHT(Table1[[#This Row],[Occupational Series]],5)="SECCM","SECCM",IF(OR(RIGHT(Table1[[#This Row],[Occupational Series]],1)="A",RIGHT(Table1[[#This Row],[Occupational Series]],1)="B",RIGHT(Table1[[#This Row],[Occupational Series]],1)="C"),"0301",RIGHT(Table1[[#This Row],[Occupational Series]],4)))</f>
        <v>1720</v>
      </c>
      <c r="D2547" s="50" t="s">
        <v>456</v>
      </c>
      <c r="E2547" s="51" t="s">
        <v>457</v>
      </c>
      <c r="F2547" s="57">
        <f>ROWS($F$2:F2547)</f>
        <v>2546</v>
      </c>
      <c r="G2547" s="57" t="str">
        <f>IF(ISNUMBER(SEARCH('Position Build'!$N$6,Table1[[#This Row],[Series]])),Table1[[#This Row],[Helper1]],"")</f>
        <v/>
      </c>
      <c r="H2547" s="57" t="str">
        <f>IFERROR(SMALL($G$2:$G$4870,ROWS($G$2:G2547)),"")</f>
        <v/>
      </c>
    </row>
    <row r="2548" spans="1:8" ht="15.75" customHeight="1" thickBot="1" x14ac:dyDescent="0.3">
      <c r="A2548" s="45" t="s">
        <v>422</v>
      </c>
      <c r="B2548" s="46" t="str">
        <f>Table1[[#This Row],[Series]]&amp;Table1[[#This Row],[Competency Name]]</f>
        <v>1720PARTNERING</v>
      </c>
      <c r="C2548" s="46" t="str">
        <f>IF(RIGHT(Table1[[#This Row],[Occupational Series]],5)="SECCM","SECCM",IF(OR(RIGHT(Table1[[#This Row],[Occupational Series]],1)="A",RIGHT(Table1[[#This Row],[Occupational Series]],1)="B",RIGHT(Table1[[#This Row],[Occupational Series]],1)="C"),"0301",RIGHT(Table1[[#This Row],[Occupational Series]],4)))</f>
        <v>1720</v>
      </c>
      <c r="D2548" s="45" t="s">
        <v>491</v>
      </c>
      <c r="E2548" s="45" t="s">
        <v>492</v>
      </c>
      <c r="F2548" s="57">
        <f>ROWS($F$2:F2548)</f>
        <v>2547</v>
      </c>
      <c r="G2548" s="57" t="str">
        <f>IF(ISNUMBER(SEARCH('Position Build'!$N$6,Table1[[#This Row],[Series]])),Table1[[#This Row],[Helper1]],"")</f>
        <v/>
      </c>
      <c r="H2548" s="57" t="str">
        <f>IFERROR(SMALL($G$2:$G$4870,ROWS($G$2:G2548)),"")</f>
        <v/>
      </c>
    </row>
    <row r="2549" spans="1:8" ht="39" thickBot="1" x14ac:dyDescent="0.3">
      <c r="A2549" s="52" t="s">
        <v>422</v>
      </c>
      <c r="B2549" s="46" t="str">
        <f>Table1[[#This Row],[Series]]&amp;Table1[[#This Row],[Competency Name]]</f>
        <v>1720WRITTEN COMMUNICATION</v>
      </c>
      <c r="C2549" s="46" t="str">
        <f>IF(RIGHT(Table1[[#This Row],[Occupational Series]],5)="SECCM","SECCM",IF(OR(RIGHT(Table1[[#This Row],[Occupational Series]],1)="A",RIGHT(Table1[[#This Row],[Occupational Series]],1)="B",RIGHT(Table1[[#This Row],[Occupational Series]],1)="C"),"0301",RIGHT(Table1[[#This Row],[Occupational Series]],4)))</f>
        <v>1720</v>
      </c>
      <c r="D2549" s="52" t="s">
        <v>507</v>
      </c>
      <c r="E2549" s="54" t="s">
        <v>508</v>
      </c>
      <c r="F2549" s="57">
        <f>ROWS($F$2:F2549)</f>
        <v>2548</v>
      </c>
      <c r="G2549" s="57" t="str">
        <f>IF(ISNUMBER(SEARCH('Position Build'!$N$6,Table1[[#This Row],[Series]])),Table1[[#This Row],[Helper1]],"")</f>
        <v/>
      </c>
      <c r="H2549" s="57" t="str">
        <f>IFERROR(SMALL($G$2:$G$4870,ROWS($G$2:G2549)),"")</f>
        <v/>
      </c>
    </row>
    <row r="2550" spans="1:8" ht="39" thickBot="1" x14ac:dyDescent="0.3">
      <c r="A2550" s="50" t="s">
        <v>422</v>
      </c>
      <c r="B2550" s="46" t="str">
        <f>Table1[[#This Row],[Series]]&amp;Table1[[#This Row],[Competency Name]]</f>
        <v>1720ORAL COMMUNICATION</v>
      </c>
      <c r="C2550" s="46" t="str">
        <f>IF(RIGHT(Table1[[#This Row],[Occupational Series]],5)="SECCM","SECCM",IF(OR(RIGHT(Table1[[#This Row],[Occupational Series]],1)="A",RIGHT(Table1[[#This Row],[Occupational Series]],1)="B",RIGHT(Table1[[#This Row],[Occupational Series]],1)="C"),"0301",RIGHT(Table1[[#This Row],[Occupational Series]],4)))</f>
        <v>1720</v>
      </c>
      <c r="D2550" s="50" t="s">
        <v>537</v>
      </c>
      <c r="E2550" s="51" t="s">
        <v>538</v>
      </c>
      <c r="F2550" s="57">
        <f>ROWS($F$2:F2550)</f>
        <v>2549</v>
      </c>
      <c r="G2550" s="57" t="str">
        <f>IF(ISNUMBER(SEARCH('Position Build'!$N$6,Table1[[#This Row],[Series]])),Table1[[#This Row],[Helper1]],"")</f>
        <v/>
      </c>
      <c r="H2550" s="57" t="str">
        <f>IFERROR(SMALL($G$2:$G$4870,ROWS($G$2:G2550)),"")</f>
        <v/>
      </c>
    </row>
    <row r="2551" spans="1:8" ht="15.75" customHeight="1" thickBot="1" x14ac:dyDescent="0.3">
      <c r="A2551" s="50" t="s">
        <v>422</v>
      </c>
      <c r="B2551" s="46" t="str">
        <f>Table1[[#This Row],[Series]]&amp;Table1[[#This Row],[Competency Name]]</f>
        <v>1720PLANNING AND EVALUATING</v>
      </c>
      <c r="C2551" s="46" t="str">
        <f>IF(RIGHT(Table1[[#This Row],[Occupational Series]],5)="SECCM","SECCM",IF(OR(RIGHT(Table1[[#This Row],[Occupational Series]],1)="A",RIGHT(Table1[[#This Row],[Occupational Series]],1)="B",RIGHT(Table1[[#This Row],[Occupational Series]],1)="C"),"0301",RIGHT(Table1[[#This Row],[Occupational Series]],4)))</f>
        <v>1720</v>
      </c>
      <c r="D2551" s="50" t="s">
        <v>571</v>
      </c>
      <c r="E2551" s="51" t="s">
        <v>572</v>
      </c>
      <c r="F2551" s="57">
        <f>ROWS($F$2:F2551)</f>
        <v>2550</v>
      </c>
      <c r="G2551" s="57" t="str">
        <f>IF(ISNUMBER(SEARCH('Position Build'!$N$6,Table1[[#This Row],[Series]])),Table1[[#This Row],[Helper1]],"")</f>
        <v/>
      </c>
      <c r="H2551" s="57" t="str">
        <f>IFERROR(SMALL($G$2:$G$4870,ROWS($G$2:G2551)),"")</f>
        <v/>
      </c>
    </row>
    <row r="2552" spans="1:8" ht="39" thickBot="1" x14ac:dyDescent="0.3">
      <c r="A2552" s="52" t="s">
        <v>422</v>
      </c>
      <c r="B2552" s="46" t="str">
        <f>Table1[[#This Row],[Series]]&amp;Table1[[#This Row],[Competency Name]]</f>
        <v>1720RESOURCE MANAGEMENT</v>
      </c>
      <c r="C2552" s="46" t="str">
        <f>IF(RIGHT(Table1[[#This Row],[Occupational Series]],5)="SECCM","SECCM",IF(OR(RIGHT(Table1[[#This Row],[Occupational Series]],1)="A",RIGHT(Table1[[#This Row],[Occupational Series]],1)="B",RIGHT(Table1[[#This Row],[Occupational Series]],1)="C"),"0301",RIGHT(Table1[[#This Row],[Occupational Series]],4)))</f>
        <v>1720</v>
      </c>
      <c r="D2552" s="52" t="s">
        <v>573</v>
      </c>
      <c r="E2552" s="54" t="s">
        <v>574</v>
      </c>
      <c r="F2552" s="57">
        <f>ROWS($F$2:F2552)</f>
        <v>2551</v>
      </c>
      <c r="G2552" s="57" t="str">
        <f>IF(ISNUMBER(SEARCH('Position Build'!$N$6,Table1[[#This Row],[Series]])),Table1[[#This Row],[Helper1]],"")</f>
        <v/>
      </c>
      <c r="H2552" s="57" t="str">
        <f>IFERROR(SMALL($G$2:$G$4870,ROWS($G$2:G2552)),"")</f>
        <v/>
      </c>
    </row>
    <row r="2553" spans="1:8" ht="39" thickBot="1" x14ac:dyDescent="0.3">
      <c r="A2553" s="50" t="s">
        <v>422</v>
      </c>
      <c r="B2553" s="46" t="str">
        <f>Table1[[#This Row],[Series]]&amp;Table1[[#This Row],[Competency Name]]</f>
        <v>1720DEVELOPING OTHERS</v>
      </c>
      <c r="C2553" s="46" t="str">
        <f>IF(RIGHT(Table1[[#This Row],[Occupational Series]],5)="SECCM","SECCM",IF(OR(RIGHT(Table1[[#This Row],[Occupational Series]],1)="A",RIGHT(Table1[[#This Row],[Occupational Series]],1)="B",RIGHT(Table1[[#This Row],[Occupational Series]],1)="C"),"0301",RIGHT(Table1[[#This Row],[Occupational Series]],4)))</f>
        <v>1720</v>
      </c>
      <c r="D2553" s="50" t="s">
        <v>585</v>
      </c>
      <c r="E2553" s="51" t="s">
        <v>586</v>
      </c>
      <c r="F2553" s="57">
        <f>ROWS($F$2:F2553)</f>
        <v>2552</v>
      </c>
      <c r="G2553" s="57" t="str">
        <f>IF(ISNUMBER(SEARCH('Position Build'!$N$6,Table1[[#This Row],[Series]])),Table1[[#This Row],[Helper1]],"")</f>
        <v/>
      </c>
      <c r="H2553" s="57" t="str">
        <f>IFERROR(SMALL($G$2:$G$4870,ROWS($G$2:G2553)),"")</f>
        <v/>
      </c>
    </row>
    <row r="2554" spans="1:8" ht="15.75" customHeight="1" thickBot="1" x14ac:dyDescent="0.3">
      <c r="A2554" s="50" t="s">
        <v>422</v>
      </c>
      <c r="B2554" s="46" t="str">
        <f>Table1[[#This Row],[Series]]&amp;Table1[[#This Row],[Competency Name]]</f>
        <v>1720MANAGING HUMAN RESOURCES</v>
      </c>
      <c r="C2554" s="46" t="str">
        <f>IF(RIGHT(Table1[[#This Row],[Occupational Series]],5)="SECCM","SECCM",IF(OR(RIGHT(Table1[[#This Row],[Occupational Series]],1)="A",RIGHT(Table1[[#This Row],[Occupational Series]],1)="B",RIGHT(Table1[[#This Row],[Occupational Series]],1)="C"),"0301",RIGHT(Table1[[#This Row],[Occupational Series]],4)))</f>
        <v>1720</v>
      </c>
      <c r="D2554" s="50" t="s">
        <v>590</v>
      </c>
      <c r="E2554" s="51" t="s">
        <v>591</v>
      </c>
      <c r="F2554" s="57">
        <f>ROWS($F$2:F2554)</f>
        <v>2553</v>
      </c>
      <c r="G2554" s="57" t="str">
        <f>IF(ISNUMBER(SEARCH('Position Build'!$N$6,Table1[[#This Row],[Series]])),Table1[[#This Row],[Helper1]],"")</f>
        <v/>
      </c>
      <c r="H2554" s="57" t="str">
        <f>IFERROR(SMALL($G$2:$G$4870,ROWS($G$2:G2554)),"")</f>
        <v/>
      </c>
    </row>
    <row r="2555" spans="1:8" ht="51.75" thickBot="1" x14ac:dyDescent="0.3">
      <c r="A2555" s="52" t="s">
        <v>422</v>
      </c>
      <c r="B2555" s="46" t="str">
        <f>Table1[[#This Row],[Series]]&amp;Table1[[#This Row],[Competency Name]]</f>
        <v>1720PROBLEM SOLVING</v>
      </c>
      <c r="C2555" s="46" t="str">
        <f>IF(RIGHT(Table1[[#This Row],[Occupational Series]],5)="SECCM","SECCM",IF(OR(RIGHT(Table1[[#This Row],[Occupational Series]],1)="A",RIGHT(Table1[[#This Row],[Occupational Series]],1)="B",RIGHT(Table1[[#This Row],[Occupational Series]],1)="C"),"0301",RIGHT(Table1[[#This Row],[Occupational Series]],4)))</f>
        <v>1720</v>
      </c>
      <c r="D2555" s="52" t="s">
        <v>596</v>
      </c>
      <c r="E2555" s="54" t="s">
        <v>597</v>
      </c>
      <c r="F2555" s="57">
        <f>ROWS($F$2:F2555)</f>
        <v>2554</v>
      </c>
      <c r="G2555" s="57" t="str">
        <f>IF(ISNUMBER(SEARCH('Position Build'!$N$6,Table1[[#This Row],[Series]])),Table1[[#This Row],[Helper1]],"")</f>
        <v/>
      </c>
      <c r="H2555" s="57" t="str">
        <f>IFERROR(SMALL($G$2:$G$4870,ROWS($G$2:G2555)),"")</f>
        <v/>
      </c>
    </row>
    <row r="2556" spans="1:8" ht="26.25" thickBot="1" x14ac:dyDescent="0.3">
      <c r="A2556" s="50" t="s">
        <v>422</v>
      </c>
      <c r="B2556" s="46" t="str">
        <f>Table1[[#This Row],[Series]]&amp;Table1[[#This Row],[Competency Name]]</f>
        <v>1720COMPLIANCE AND ENFORCEMENT</v>
      </c>
      <c r="C2556" s="46" t="str">
        <f>IF(RIGHT(Table1[[#This Row],[Occupational Series]],5)="SECCM","SECCM",IF(OR(RIGHT(Table1[[#This Row],[Occupational Series]],1)="A",RIGHT(Table1[[#This Row],[Occupational Series]],1)="B",RIGHT(Table1[[#This Row],[Occupational Series]],1)="C"),"0301",RIGHT(Table1[[#This Row],[Occupational Series]],4)))</f>
        <v>1720</v>
      </c>
      <c r="D2556" s="50" t="s">
        <v>950</v>
      </c>
      <c r="E2556" s="51" t="s">
        <v>951</v>
      </c>
      <c r="F2556" s="57">
        <f>ROWS($F$2:F2556)</f>
        <v>2555</v>
      </c>
      <c r="G2556" s="57" t="str">
        <f>IF(ISNUMBER(SEARCH('Position Build'!$N$6,Table1[[#This Row],[Series]])),Table1[[#This Row],[Helper1]],"")</f>
        <v/>
      </c>
      <c r="H2556" s="57" t="str">
        <f>IFERROR(SMALL($G$2:$G$4870,ROWS($G$2:G2556)),"")</f>
        <v/>
      </c>
    </row>
    <row r="2557" spans="1:8" ht="15.75" customHeight="1" thickBot="1" x14ac:dyDescent="0.3">
      <c r="A2557" s="45" t="s">
        <v>422</v>
      </c>
      <c r="B2557" s="46" t="str">
        <f>Table1[[#This Row],[Series]]&amp;Table1[[#This Row],[Competency Name]]</f>
        <v>1720RULEMAKING AND REGULATION</v>
      </c>
      <c r="C2557" s="46" t="str">
        <f>IF(RIGHT(Table1[[#This Row],[Occupational Series]],5)="SECCM","SECCM",IF(OR(RIGHT(Table1[[#This Row],[Occupational Series]],1)="A",RIGHT(Table1[[#This Row],[Occupational Series]],1)="B",RIGHT(Table1[[#This Row],[Occupational Series]],1)="C"),"0301",RIGHT(Table1[[#This Row],[Occupational Series]],4)))</f>
        <v>1720</v>
      </c>
      <c r="D2557" s="45" t="s">
        <v>958</v>
      </c>
      <c r="E2557" s="45" t="s">
        <v>959</v>
      </c>
      <c r="F2557" s="57">
        <f>ROWS($F$2:F2557)</f>
        <v>2556</v>
      </c>
      <c r="G2557" s="57" t="str">
        <f>IF(ISNUMBER(SEARCH('Position Build'!$N$6,Table1[[#This Row],[Series]])),Table1[[#This Row],[Helper1]],"")</f>
        <v/>
      </c>
      <c r="H2557" s="57" t="str">
        <f>IFERROR(SMALL($G$2:$G$4870,ROWS($G$2:G2557)),"")</f>
        <v/>
      </c>
    </row>
    <row r="2558" spans="1:8" ht="15.75" thickBot="1" x14ac:dyDescent="0.3">
      <c r="A2558" s="53" t="s">
        <v>422</v>
      </c>
      <c r="B2558" s="46" t="str">
        <f>Table1[[#This Row],[Series]]&amp;Table1[[#This Row],[Competency Name]]</f>
        <v>1720READING AND INTERPRETING REGULATIONS</v>
      </c>
      <c r="C2558" s="46" t="str">
        <f>IF(RIGHT(Table1[[#This Row],[Occupational Series]],5)="SECCM","SECCM",IF(OR(RIGHT(Table1[[#This Row],[Occupational Series]],1)="A",RIGHT(Table1[[#This Row],[Occupational Series]],1)="B",RIGHT(Table1[[#This Row],[Occupational Series]],1)="C"),"0301",RIGHT(Table1[[#This Row],[Occupational Series]],4)))</f>
        <v>1720</v>
      </c>
      <c r="D2558" s="53" t="s">
        <v>1015</v>
      </c>
      <c r="E2558" s="53" t="s">
        <v>1016</v>
      </c>
      <c r="F2558" s="57">
        <f>ROWS($F$2:F2558)</f>
        <v>2557</v>
      </c>
      <c r="G2558" s="57" t="str">
        <f>IF(ISNUMBER(SEARCH('Position Build'!$N$6,Table1[[#This Row],[Series]])),Table1[[#This Row],[Helper1]],"")</f>
        <v/>
      </c>
      <c r="H2558" s="57" t="str">
        <f>IFERROR(SMALL($G$2:$G$4870,ROWS($G$2:G2558)),"")</f>
        <v/>
      </c>
    </row>
    <row r="2559" spans="1:8" ht="15.75" thickBot="1" x14ac:dyDescent="0.3">
      <c r="A2559" s="45" t="s">
        <v>422</v>
      </c>
      <c r="B2559" s="46" t="str">
        <f>Table1[[#This Row],[Series]]&amp;Table1[[#This Row],[Competency Name]]</f>
        <v>1720ASSESSMENT</v>
      </c>
      <c r="C2559" s="46" t="str">
        <f>IF(RIGHT(Table1[[#This Row],[Occupational Series]],5)="SECCM","SECCM",IF(OR(RIGHT(Table1[[#This Row],[Occupational Series]],1)="A",RIGHT(Table1[[#This Row],[Occupational Series]],1)="B",RIGHT(Table1[[#This Row],[Occupational Series]],1)="C"),"0301",RIGHT(Table1[[#This Row],[Occupational Series]],4)))</f>
        <v>1720</v>
      </c>
      <c r="D2559" s="45" t="s">
        <v>1153</v>
      </c>
      <c r="E2559" s="45" t="s">
        <v>1154</v>
      </c>
      <c r="F2559" s="57">
        <f>ROWS($F$2:F2559)</f>
        <v>2558</v>
      </c>
      <c r="G2559" s="57" t="str">
        <f>IF(ISNUMBER(SEARCH('Position Build'!$N$6,Table1[[#This Row],[Series]])),Table1[[#This Row],[Helper1]],"")</f>
        <v/>
      </c>
      <c r="H2559" s="57" t="str">
        <f>IFERROR(SMALL($G$2:$G$4870,ROWS($G$2:G2559)),"")</f>
        <v/>
      </c>
    </row>
    <row r="2560" spans="1:8" ht="15.75" customHeight="1" thickBot="1" x14ac:dyDescent="0.3">
      <c r="A2560" s="45" t="s">
        <v>422</v>
      </c>
      <c r="B2560" s="46" t="str">
        <f>Table1[[#This Row],[Series]]&amp;Table1[[#This Row],[Competency Name]]</f>
        <v>1720RESEARCH AND ANALYSIS</v>
      </c>
      <c r="C2560" s="46" t="str">
        <f>IF(RIGHT(Table1[[#This Row],[Occupational Series]],5)="SECCM","SECCM",IF(OR(RIGHT(Table1[[#This Row],[Occupational Series]],1)="A",RIGHT(Table1[[#This Row],[Occupational Series]],1)="B",RIGHT(Table1[[#This Row],[Occupational Series]],1)="C"),"0301",RIGHT(Table1[[#This Row],[Occupational Series]],4)))</f>
        <v>1720</v>
      </c>
      <c r="D2560" s="45" t="s">
        <v>1195</v>
      </c>
      <c r="E2560" s="45" t="s">
        <v>1196</v>
      </c>
      <c r="F2560" s="57">
        <f>ROWS($F$2:F2560)</f>
        <v>2559</v>
      </c>
      <c r="G2560" s="57" t="str">
        <f>IF(ISNUMBER(SEARCH('Position Build'!$N$6,Table1[[#This Row],[Series]])),Table1[[#This Row],[Helper1]],"")</f>
        <v/>
      </c>
      <c r="H2560" s="57" t="str">
        <f>IFERROR(SMALL($G$2:$G$4870,ROWS($G$2:G2560)),"")</f>
        <v/>
      </c>
    </row>
    <row r="2561" spans="1:8" ht="39" thickBot="1" x14ac:dyDescent="0.3">
      <c r="A2561" s="52" t="s">
        <v>422</v>
      </c>
      <c r="B2561" s="46" t="str">
        <f>Table1[[#This Row],[Series]]&amp;Table1[[#This Row],[Competency Name]]</f>
        <v>1720TRAINING PROGRAM ADMINISTRATION</v>
      </c>
      <c r="C2561" s="46" t="str">
        <f>IF(RIGHT(Table1[[#This Row],[Occupational Series]],5)="SECCM","SECCM",IF(OR(RIGHT(Table1[[#This Row],[Occupational Series]],1)="A",RIGHT(Table1[[#This Row],[Occupational Series]],1)="B",RIGHT(Table1[[#This Row],[Occupational Series]],1)="C"),"0301",RIGHT(Table1[[#This Row],[Occupational Series]],4)))</f>
        <v>1720</v>
      </c>
      <c r="D2561" s="52" t="s">
        <v>1222</v>
      </c>
      <c r="E2561" s="54" t="s">
        <v>1223</v>
      </c>
      <c r="F2561" s="57">
        <f>ROWS($F$2:F2561)</f>
        <v>2560</v>
      </c>
      <c r="G2561" s="57" t="str">
        <f>IF(ISNUMBER(SEARCH('Position Build'!$N$6,Table1[[#This Row],[Series]])),Table1[[#This Row],[Helper1]],"")</f>
        <v/>
      </c>
      <c r="H2561" s="57" t="str">
        <f>IFERROR(SMALL($G$2:$G$4870,ROWS($G$2:G2561)),"")</f>
        <v/>
      </c>
    </row>
    <row r="2562" spans="1:8" ht="102.75" thickBot="1" x14ac:dyDescent="0.3">
      <c r="A2562" s="50" t="s">
        <v>422</v>
      </c>
      <c r="B2562" s="46" t="str">
        <f>Table1[[#This Row],[Series]]&amp;Table1[[#This Row],[Competency Name]]</f>
        <v>1720CHILDHOOD EDUCATIONAL SERVICES</v>
      </c>
      <c r="C2562" s="46" t="str">
        <f>IF(RIGHT(Table1[[#This Row],[Occupational Series]],5)="SECCM","SECCM",IF(OR(RIGHT(Table1[[#This Row],[Occupational Series]],1)="A",RIGHT(Table1[[#This Row],[Occupational Series]],1)="B",RIGHT(Table1[[#This Row],[Occupational Series]],1)="C"),"0301",RIGHT(Table1[[#This Row],[Occupational Series]],4)))</f>
        <v>1720</v>
      </c>
      <c r="D2562" s="50" t="s">
        <v>1531</v>
      </c>
      <c r="E2562" s="51" t="s">
        <v>1532</v>
      </c>
      <c r="F2562" s="57">
        <f>ROWS($F$2:F2562)</f>
        <v>2561</v>
      </c>
      <c r="G2562" s="57" t="str">
        <f>IF(ISNUMBER(SEARCH('Position Build'!$N$6,Table1[[#This Row],[Series]])),Table1[[#This Row],[Helper1]],"")</f>
        <v/>
      </c>
      <c r="H2562" s="57" t="str">
        <f>IFERROR(SMALL($G$2:$G$4870,ROWS($G$2:G2562)),"")</f>
        <v/>
      </c>
    </row>
    <row r="2563" spans="1:8" ht="15.75" customHeight="1" thickBot="1" x14ac:dyDescent="0.3">
      <c r="A2563" s="50" t="s">
        <v>422</v>
      </c>
      <c r="B2563" s="46" t="str">
        <f>Table1[[#This Row],[Series]]&amp;Table1[[#This Row],[Competency Name]]</f>
        <v>1720PUBLIC EDUCATIONAL SERVICES</v>
      </c>
      <c r="C2563" s="46" t="str">
        <f>IF(RIGHT(Table1[[#This Row],[Occupational Series]],5)="SECCM","SECCM",IF(OR(RIGHT(Table1[[#This Row],[Occupational Series]],1)="A",RIGHT(Table1[[#This Row],[Occupational Series]],1)="B",RIGHT(Table1[[#This Row],[Occupational Series]],1)="C"),"0301",RIGHT(Table1[[#This Row],[Occupational Series]],4)))</f>
        <v>1720</v>
      </c>
      <c r="D2563" s="50" t="s">
        <v>1627</v>
      </c>
      <c r="E2563" s="51" t="s">
        <v>1628</v>
      </c>
      <c r="F2563" s="57">
        <f>ROWS($F$2:F2563)</f>
        <v>2562</v>
      </c>
      <c r="G2563" s="57" t="str">
        <f>IF(ISNUMBER(SEARCH('Position Build'!$N$6,Table1[[#This Row],[Series]])),Table1[[#This Row],[Helper1]],"")</f>
        <v/>
      </c>
      <c r="H2563" s="57" t="str">
        <f>IFERROR(SMALL($G$2:$G$4870,ROWS($G$2:G2563)),"")</f>
        <v/>
      </c>
    </row>
    <row r="2564" spans="1:8" ht="39" thickBot="1" x14ac:dyDescent="0.3">
      <c r="A2564" s="52" t="s">
        <v>527</v>
      </c>
      <c r="B2564" s="46" t="str">
        <f>Table1[[#This Row],[Series]]&amp;Table1[[#This Row],[Competency Name]]</f>
        <v>1725WRITTEN COMMUNICATION</v>
      </c>
      <c r="C2564" s="46" t="str">
        <f>IF(RIGHT(Table1[[#This Row],[Occupational Series]],5)="SECCM","SECCM",IF(OR(RIGHT(Table1[[#This Row],[Occupational Series]],1)="A",RIGHT(Table1[[#This Row],[Occupational Series]],1)="B",RIGHT(Table1[[#This Row],[Occupational Series]],1)="C"),"0301",RIGHT(Table1[[#This Row],[Occupational Series]],4)))</f>
        <v>1725</v>
      </c>
      <c r="D2564" s="52" t="s">
        <v>507</v>
      </c>
      <c r="E2564" s="54" t="s">
        <v>508</v>
      </c>
      <c r="F2564" s="57">
        <f>ROWS($F$2:F2564)</f>
        <v>2563</v>
      </c>
      <c r="G2564" s="57" t="str">
        <f>IF(ISNUMBER(SEARCH('Position Build'!$N$6,Table1[[#This Row],[Series]])),Table1[[#This Row],[Helper1]],"")</f>
        <v/>
      </c>
      <c r="H2564" s="57" t="str">
        <f>IFERROR(SMALL($G$2:$G$4870,ROWS($G$2:G2564)),"")</f>
        <v/>
      </c>
    </row>
    <row r="2565" spans="1:8" ht="39" thickBot="1" x14ac:dyDescent="0.3">
      <c r="A2565" s="50" t="s">
        <v>527</v>
      </c>
      <c r="B2565" s="46" t="str">
        <f>Table1[[#This Row],[Series]]&amp;Table1[[#This Row],[Competency Name]]</f>
        <v>1725ORAL COMMUNICATION</v>
      </c>
      <c r="C2565" s="46" t="str">
        <f>IF(RIGHT(Table1[[#This Row],[Occupational Series]],5)="SECCM","SECCM",IF(OR(RIGHT(Table1[[#This Row],[Occupational Series]],1)="A",RIGHT(Table1[[#This Row],[Occupational Series]],1)="B",RIGHT(Table1[[#This Row],[Occupational Series]],1)="C"),"0301",RIGHT(Table1[[#This Row],[Occupational Series]],4)))</f>
        <v>1725</v>
      </c>
      <c r="D2565" s="50" t="s">
        <v>537</v>
      </c>
      <c r="E2565" s="51" t="s">
        <v>538</v>
      </c>
      <c r="F2565" s="57">
        <f>ROWS($F$2:F2565)</f>
        <v>2564</v>
      </c>
      <c r="G2565" s="57" t="str">
        <f>IF(ISNUMBER(SEARCH('Position Build'!$N$6,Table1[[#This Row],[Series]])),Table1[[#This Row],[Helper1]],"")</f>
        <v/>
      </c>
      <c r="H2565" s="57" t="str">
        <f>IFERROR(SMALL($G$2:$G$4870,ROWS($G$2:G2565)),"")</f>
        <v/>
      </c>
    </row>
    <row r="2566" spans="1:8" ht="15.75" customHeight="1" thickBot="1" x14ac:dyDescent="0.3">
      <c r="A2566" s="45" t="s">
        <v>527</v>
      </c>
      <c r="B2566" s="46" t="str">
        <f>Table1[[#This Row],[Series]]&amp;Table1[[#This Row],[Competency Name]]</f>
        <v>1725ADMINISTRATION AND MANAGEMENT</v>
      </c>
      <c r="C2566" s="46" t="str">
        <f>IF(RIGHT(Table1[[#This Row],[Occupational Series]],5)="SECCM","SECCM",IF(OR(RIGHT(Table1[[#This Row],[Occupational Series]],1)="A",RIGHT(Table1[[#This Row],[Occupational Series]],1)="B",RIGHT(Table1[[#This Row],[Occupational Series]],1)="C"),"0301",RIGHT(Table1[[#This Row],[Occupational Series]],4)))</f>
        <v>1725</v>
      </c>
      <c r="D2566" s="45" t="s">
        <v>560</v>
      </c>
      <c r="E2566" s="45" t="s">
        <v>561</v>
      </c>
      <c r="F2566" s="57">
        <f>ROWS($F$2:F2566)</f>
        <v>2565</v>
      </c>
      <c r="G2566" s="57" t="str">
        <f>IF(ISNUMBER(SEARCH('Position Build'!$N$6,Table1[[#This Row],[Series]])),Table1[[#This Row],[Helper1]],"")</f>
        <v/>
      </c>
      <c r="H2566" s="57" t="str">
        <f>IFERROR(SMALL($G$2:$G$4870,ROWS($G$2:G2566)),"")</f>
        <v/>
      </c>
    </row>
    <row r="2567" spans="1:8" ht="15.75" thickBot="1" x14ac:dyDescent="0.3">
      <c r="A2567" s="53" t="s">
        <v>527</v>
      </c>
      <c r="B2567" s="46" t="str">
        <f>Table1[[#This Row],[Series]]&amp;Table1[[#This Row],[Competency Name]]</f>
        <v>1725ASSESSMENT</v>
      </c>
      <c r="C2567" s="46" t="str">
        <f>IF(RIGHT(Table1[[#This Row],[Occupational Series]],5)="SECCM","SECCM",IF(OR(RIGHT(Table1[[#This Row],[Occupational Series]],1)="A",RIGHT(Table1[[#This Row],[Occupational Series]],1)="B",RIGHT(Table1[[#This Row],[Occupational Series]],1)="C"),"0301",RIGHT(Table1[[#This Row],[Occupational Series]],4)))</f>
        <v>1725</v>
      </c>
      <c r="D2567" s="53" t="s">
        <v>1153</v>
      </c>
      <c r="E2567" s="53" t="s">
        <v>1154</v>
      </c>
      <c r="F2567" s="57">
        <f>ROWS($F$2:F2567)</f>
        <v>2566</v>
      </c>
      <c r="G2567" s="57" t="str">
        <f>IF(ISNUMBER(SEARCH('Position Build'!$N$6,Table1[[#This Row],[Series]])),Table1[[#This Row],[Helper1]],"")</f>
        <v/>
      </c>
      <c r="H2567" s="57" t="str">
        <f>IFERROR(SMALL($G$2:$G$4870,ROWS($G$2:G2567)),"")</f>
        <v/>
      </c>
    </row>
    <row r="2568" spans="1:8" ht="39" thickBot="1" x14ac:dyDescent="0.3">
      <c r="A2568" s="50" t="s">
        <v>527</v>
      </c>
      <c r="B2568" s="46" t="str">
        <f>Table1[[#This Row],[Series]]&amp;Table1[[#This Row],[Competency Name]]</f>
        <v>1725TRAINING PROGRAM ADMINISTRATION</v>
      </c>
      <c r="C2568" s="46" t="str">
        <f>IF(RIGHT(Table1[[#This Row],[Occupational Series]],5)="SECCM","SECCM",IF(OR(RIGHT(Table1[[#This Row],[Occupational Series]],1)="A",RIGHT(Table1[[#This Row],[Occupational Series]],1)="B",RIGHT(Table1[[#This Row],[Occupational Series]],1)="C"),"0301",RIGHT(Table1[[#This Row],[Occupational Series]],4)))</f>
        <v>1725</v>
      </c>
      <c r="D2568" s="50" t="s">
        <v>1222</v>
      </c>
      <c r="E2568" s="51" t="s">
        <v>1223</v>
      </c>
      <c r="F2568" s="57">
        <f>ROWS($F$2:F2568)</f>
        <v>2567</v>
      </c>
      <c r="G2568" s="57" t="str">
        <f>IF(ISNUMBER(SEARCH('Position Build'!$N$6,Table1[[#This Row],[Series]])),Table1[[#This Row],[Helper1]],"")</f>
        <v/>
      </c>
      <c r="H2568" s="57" t="str">
        <f>IFERROR(SMALL($G$2:$G$4870,ROWS($G$2:G2568)),"")</f>
        <v/>
      </c>
    </row>
    <row r="2569" spans="1:8" ht="15.75" customHeight="1" thickBot="1" x14ac:dyDescent="0.3">
      <c r="A2569" s="50" t="s">
        <v>527</v>
      </c>
      <c r="B2569" s="46" t="str">
        <f>Table1[[#This Row],[Series]]&amp;Table1[[#This Row],[Competency Name]]</f>
        <v>1725PUBLIC EDUCATIONAL SERVICES</v>
      </c>
      <c r="C2569" s="46" t="str">
        <f>IF(RIGHT(Table1[[#This Row],[Occupational Series]],5)="SECCM","SECCM",IF(OR(RIGHT(Table1[[#This Row],[Occupational Series]],1)="A",RIGHT(Table1[[#This Row],[Occupational Series]],1)="B",RIGHT(Table1[[#This Row],[Occupational Series]],1)="C"),"0301",RIGHT(Table1[[#This Row],[Occupational Series]],4)))</f>
        <v>1725</v>
      </c>
      <c r="D2569" s="50" t="s">
        <v>1627</v>
      </c>
      <c r="E2569" s="51" t="s">
        <v>1628</v>
      </c>
      <c r="F2569" s="57">
        <f>ROWS($F$2:F2569)</f>
        <v>2568</v>
      </c>
      <c r="G2569" s="57" t="str">
        <f>IF(ISNUMBER(SEARCH('Position Build'!$N$6,Table1[[#This Row],[Series]])),Table1[[#This Row],[Helper1]],"")</f>
        <v/>
      </c>
      <c r="H2569" s="57" t="str">
        <f>IFERROR(SMALL($G$2:$G$4870,ROWS($G$2:G2569)),"")</f>
        <v/>
      </c>
    </row>
    <row r="2570" spans="1:8" ht="39" thickBot="1" x14ac:dyDescent="0.3">
      <c r="A2570" s="52" t="s">
        <v>527</v>
      </c>
      <c r="B2570" s="46" t="str">
        <f>Table1[[#This Row],[Series]]&amp;Table1[[#This Row],[Competency Name]]</f>
        <v>1725INSTRUCTIONAL SYSTEMS</v>
      </c>
      <c r="C2570" s="46" t="str">
        <f>IF(RIGHT(Table1[[#This Row],[Occupational Series]],5)="SECCM","SECCM",IF(OR(RIGHT(Table1[[#This Row],[Occupational Series]],1)="A",RIGHT(Table1[[#This Row],[Occupational Series]],1)="B",RIGHT(Table1[[#This Row],[Occupational Series]],1)="C"),"0301",RIGHT(Table1[[#This Row],[Occupational Series]],4)))</f>
        <v>1725</v>
      </c>
      <c r="D2570" s="52" t="s">
        <v>1653</v>
      </c>
      <c r="E2570" s="54" t="s">
        <v>1654</v>
      </c>
      <c r="F2570" s="57">
        <f>ROWS($F$2:F2570)</f>
        <v>2569</v>
      </c>
      <c r="G2570" s="57" t="str">
        <f>IF(ISNUMBER(SEARCH('Position Build'!$N$6,Table1[[#This Row],[Series]])),Table1[[#This Row],[Helper1]],"")</f>
        <v/>
      </c>
      <c r="H2570" s="57" t="str">
        <f>IFERROR(SMALL($G$2:$G$4870,ROWS($G$2:G2570)),"")</f>
        <v/>
      </c>
    </row>
    <row r="2571" spans="1:8" ht="15.75" thickBot="1" x14ac:dyDescent="0.3">
      <c r="A2571" s="45" t="s">
        <v>396</v>
      </c>
      <c r="B2571" s="46" t="str">
        <f>Table1[[#This Row],[Series]]&amp;Table1[[#This Row],[Competency Name]]</f>
        <v>1740PROJECT MANAGEMENT</v>
      </c>
      <c r="C2571" s="46" t="str">
        <f>IF(RIGHT(Table1[[#This Row],[Occupational Series]],5)="SECCM","SECCM",IF(OR(RIGHT(Table1[[#This Row],[Occupational Series]],1)="A",RIGHT(Table1[[#This Row],[Occupational Series]],1)="B",RIGHT(Table1[[#This Row],[Occupational Series]],1)="C"),"0301",RIGHT(Table1[[#This Row],[Occupational Series]],4)))</f>
        <v>1740</v>
      </c>
      <c r="D2571" s="45" t="s">
        <v>381</v>
      </c>
      <c r="E2571" s="45" t="s">
        <v>382</v>
      </c>
      <c r="F2571" s="57">
        <f>ROWS($F$2:F2571)</f>
        <v>2570</v>
      </c>
      <c r="G2571" s="57" t="str">
        <f>IF(ISNUMBER(SEARCH('Position Build'!$N$6,Table1[[#This Row],[Series]])),Table1[[#This Row],[Helper1]],"")</f>
        <v/>
      </c>
      <c r="H2571" s="57" t="str">
        <f>IFERROR(SMALL($G$2:$G$4870,ROWS($G$2:G2571)),"")</f>
        <v/>
      </c>
    </row>
    <row r="2572" spans="1:8" ht="15.75" customHeight="1" thickBot="1" x14ac:dyDescent="0.3">
      <c r="A2572" s="50" t="s">
        <v>396</v>
      </c>
      <c r="B2572" s="46" t="str">
        <f>Table1[[#This Row],[Series]]&amp;Table1[[#This Row],[Competency Name]]</f>
        <v>1740FINANCIAL MANAGEMENT</v>
      </c>
      <c r="C2572" s="46" t="str">
        <f>IF(RIGHT(Table1[[#This Row],[Occupational Series]],5)="SECCM","SECCM",IF(OR(RIGHT(Table1[[#This Row],[Occupational Series]],1)="A",RIGHT(Table1[[#This Row],[Occupational Series]],1)="B",RIGHT(Table1[[#This Row],[Occupational Series]],1)="C"),"0301",RIGHT(Table1[[#This Row],[Occupational Series]],4)))</f>
        <v>1740</v>
      </c>
      <c r="D2572" s="50" t="s">
        <v>438</v>
      </c>
      <c r="E2572" s="51" t="s">
        <v>439</v>
      </c>
      <c r="F2572" s="57">
        <f>ROWS($F$2:F2572)</f>
        <v>2571</v>
      </c>
      <c r="G2572" s="57" t="str">
        <f>IF(ISNUMBER(SEARCH('Position Build'!$N$6,Table1[[#This Row],[Series]])),Table1[[#This Row],[Helper1]],"")</f>
        <v/>
      </c>
      <c r="H2572" s="57" t="str">
        <f>IFERROR(SMALL($G$2:$G$4870,ROWS($G$2:G2572)),"")</f>
        <v/>
      </c>
    </row>
    <row r="2573" spans="1:8" ht="26.25" thickBot="1" x14ac:dyDescent="0.3">
      <c r="A2573" s="52" t="s">
        <v>396</v>
      </c>
      <c r="B2573" s="46" t="str">
        <f>Table1[[#This Row],[Series]]&amp;Table1[[#This Row],[Competency Name]]</f>
        <v>1740COMPUTER LITERACY</v>
      </c>
      <c r="C2573" s="46" t="str">
        <f>IF(RIGHT(Table1[[#This Row],[Occupational Series]],5)="SECCM","SECCM",IF(OR(RIGHT(Table1[[#This Row],[Occupational Series]],1)="A",RIGHT(Table1[[#This Row],[Occupational Series]],1)="B",RIGHT(Table1[[#This Row],[Occupational Series]],1)="C"),"0301",RIGHT(Table1[[#This Row],[Occupational Series]],4)))</f>
        <v>1740</v>
      </c>
      <c r="D2573" s="52" t="s">
        <v>456</v>
      </c>
      <c r="E2573" s="54" t="s">
        <v>457</v>
      </c>
      <c r="F2573" s="57">
        <f>ROWS($F$2:F2573)</f>
        <v>2572</v>
      </c>
      <c r="G2573" s="57" t="str">
        <f>IF(ISNUMBER(SEARCH('Position Build'!$N$6,Table1[[#This Row],[Series]])),Table1[[#This Row],[Helper1]],"")</f>
        <v/>
      </c>
      <c r="H2573" s="57" t="str">
        <f>IFERROR(SMALL($G$2:$G$4870,ROWS($G$2:G2573)),"")</f>
        <v/>
      </c>
    </row>
    <row r="2574" spans="1:8" ht="39" thickBot="1" x14ac:dyDescent="0.3">
      <c r="A2574" s="50" t="s">
        <v>396</v>
      </c>
      <c r="B2574" s="46" t="str">
        <f>Table1[[#This Row],[Series]]&amp;Table1[[#This Row],[Competency Name]]</f>
        <v>1740WRITTEN COMMUNICATION</v>
      </c>
      <c r="C2574" s="46" t="str">
        <f>IF(RIGHT(Table1[[#This Row],[Occupational Series]],5)="SECCM","SECCM",IF(OR(RIGHT(Table1[[#This Row],[Occupational Series]],1)="A",RIGHT(Table1[[#This Row],[Occupational Series]],1)="B",RIGHT(Table1[[#This Row],[Occupational Series]],1)="C"),"0301",RIGHT(Table1[[#This Row],[Occupational Series]],4)))</f>
        <v>1740</v>
      </c>
      <c r="D2574" s="50" t="s">
        <v>507</v>
      </c>
      <c r="E2574" s="51" t="s">
        <v>508</v>
      </c>
      <c r="F2574" s="57">
        <f>ROWS($F$2:F2574)</f>
        <v>2573</v>
      </c>
      <c r="G2574" s="57" t="str">
        <f>IF(ISNUMBER(SEARCH('Position Build'!$N$6,Table1[[#This Row],[Series]])),Table1[[#This Row],[Helper1]],"")</f>
        <v/>
      </c>
      <c r="H2574" s="57" t="str">
        <f>IFERROR(SMALL($G$2:$G$4870,ROWS($G$2:G2574)),"")</f>
        <v/>
      </c>
    </row>
    <row r="2575" spans="1:8" ht="15.75" customHeight="1" thickBot="1" x14ac:dyDescent="0.3">
      <c r="A2575" s="50" t="s">
        <v>396</v>
      </c>
      <c r="B2575" s="46" t="str">
        <f>Table1[[#This Row],[Series]]&amp;Table1[[#This Row],[Competency Name]]</f>
        <v>1740ORAL COMMUNICATION</v>
      </c>
      <c r="C2575" s="46" t="str">
        <f>IF(RIGHT(Table1[[#This Row],[Occupational Series]],5)="SECCM","SECCM",IF(OR(RIGHT(Table1[[#This Row],[Occupational Series]],1)="A",RIGHT(Table1[[#This Row],[Occupational Series]],1)="B",RIGHT(Table1[[#This Row],[Occupational Series]],1)="C"),"0301",RIGHT(Table1[[#This Row],[Occupational Series]],4)))</f>
        <v>1740</v>
      </c>
      <c r="D2575" s="50" t="s">
        <v>537</v>
      </c>
      <c r="E2575" s="51" t="s">
        <v>538</v>
      </c>
      <c r="F2575" s="57">
        <f>ROWS($F$2:F2575)</f>
        <v>2574</v>
      </c>
      <c r="G2575" s="57" t="str">
        <f>IF(ISNUMBER(SEARCH('Position Build'!$N$6,Table1[[#This Row],[Series]])),Table1[[#This Row],[Helper1]],"")</f>
        <v/>
      </c>
      <c r="H2575" s="57" t="str">
        <f>IFERROR(SMALL($G$2:$G$4870,ROWS($G$2:G2575)),"")</f>
        <v/>
      </c>
    </row>
    <row r="2576" spans="1:8" ht="64.5" thickBot="1" x14ac:dyDescent="0.3">
      <c r="A2576" s="52" t="s">
        <v>396</v>
      </c>
      <c r="B2576" s="46" t="str">
        <f>Table1[[#This Row],[Series]]&amp;Table1[[#This Row],[Competency Name]]</f>
        <v>1740ACCOUNTABILITY</v>
      </c>
      <c r="C2576" s="46" t="str">
        <f>IF(RIGHT(Table1[[#This Row],[Occupational Series]],5)="SECCM","SECCM",IF(OR(RIGHT(Table1[[#This Row],[Occupational Series]],1)="A",RIGHT(Table1[[#This Row],[Occupational Series]],1)="B",RIGHT(Table1[[#This Row],[Occupational Series]],1)="C"),"0301",RIGHT(Table1[[#This Row],[Occupational Series]],4)))</f>
        <v>1740</v>
      </c>
      <c r="D2576" s="52" t="s">
        <v>579</v>
      </c>
      <c r="E2576" s="54" t="s">
        <v>580</v>
      </c>
      <c r="F2576" s="57">
        <f>ROWS($F$2:F2576)</f>
        <v>2575</v>
      </c>
      <c r="G2576" s="57" t="str">
        <f>IF(ISNUMBER(SEARCH('Position Build'!$N$6,Table1[[#This Row],[Series]])),Table1[[#This Row],[Helper1]],"")</f>
        <v/>
      </c>
      <c r="H2576" s="57" t="str">
        <f>IFERROR(SMALL($G$2:$G$4870,ROWS($G$2:G2576)),"")</f>
        <v/>
      </c>
    </row>
    <row r="2577" spans="1:8" ht="39" thickBot="1" x14ac:dyDescent="0.3">
      <c r="A2577" s="50" t="s">
        <v>396</v>
      </c>
      <c r="B2577" s="46" t="str">
        <f>Table1[[#This Row],[Series]]&amp;Table1[[#This Row],[Competency Name]]</f>
        <v>1740DEVELOPING OTHERS</v>
      </c>
      <c r="C2577" s="46" t="str">
        <f>IF(RIGHT(Table1[[#This Row],[Occupational Series]],5)="SECCM","SECCM",IF(OR(RIGHT(Table1[[#This Row],[Occupational Series]],1)="A",RIGHT(Table1[[#This Row],[Occupational Series]],1)="B",RIGHT(Table1[[#This Row],[Occupational Series]],1)="C"),"0301",RIGHT(Table1[[#This Row],[Occupational Series]],4)))</f>
        <v>1740</v>
      </c>
      <c r="D2577" s="50" t="s">
        <v>585</v>
      </c>
      <c r="E2577" s="51" t="s">
        <v>586</v>
      </c>
      <c r="F2577" s="57">
        <f>ROWS($F$2:F2577)</f>
        <v>2576</v>
      </c>
      <c r="G2577" s="57" t="str">
        <f>IF(ISNUMBER(SEARCH('Position Build'!$N$6,Table1[[#This Row],[Series]])),Table1[[#This Row],[Helper1]],"")</f>
        <v/>
      </c>
      <c r="H2577" s="57" t="str">
        <f>IFERROR(SMALL($G$2:$G$4870,ROWS($G$2:G2577)),"")</f>
        <v/>
      </c>
    </row>
    <row r="2578" spans="1:8" ht="15.75" customHeight="1" thickBot="1" x14ac:dyDescent="0.3">
      <c r="A2578" s="50" t="s">
        <v>396</v>
      </c>
      <c r="B2578" s="46" t="str">
        <f>Table1[[#This Row],[Series]]&amp;Table1[[#This Row],[Competency Name]]</f>
        <v>1740MANAGING HUMAN RESOURCES</v>
      </c>
      <c r="C2578" s="46" t="str">
        <f>IF(RIGHT(Table1[[#This Row],[Occupational Series]],5)="SECCM","SECCM",IF(OR(RIGHT(Table1[[#This Row],[Occupational Series]],1)="A",RIGHT(Table1[[#This Row],[Occupational Series]],1)="B",RIGHT(Table1[[#This Row],[Occupational Series]],1)="C"),"0301",RIGHT(Table1[[#This Row],[Occupational Series]],4)))</f>
        <v>1740</v>
      </c>
      <c r="D2578" s="50" t="s">
        <v>590</v>
      </c>
      <c r="E2578" s="51" t="s">
        <v>591</v>
      </c>
      <c r="F2578" s="57">
        <f>ROWS($F$2:F2578)</f>
        <v>2577</v>
      </c>
      <c r="G2578" s="57" t="str">
        <f>IF(ISNUMBER(SEARCH('Position Build'!$N$6,Table1[[#This Row],[Series]])),Table1[[#This Row],[Helper1]],"")</f>
        <v/>
      </c>
      <c r="H2578" s="57" t="str">
        <f>IFERROR(SMALL($G$2:$G$4870,ROWS($G$2:G2578)),"")</f>
        <v/>
      </c>
    </row>
    <row r="2579" spans="1:8" ht="51.75" thickBot="1" x14ac:dyDescent="0.3">
      <c r="A2579" s="52" t="s">
        <v>396</v>
      </c>
      <c r="B2579" s="46" t="str">
        <f>Table1[[#This Row],[Series]]&amp;Table1[[#This Row],[Competency Name]]</f>
        <v>1740PROBLEM SOLVING</v>
      </c>
      <c r="C2579" s="46" t="str">
        <f>IF(RIGHT(Table1[[#This Row],[Occupational Series]],5)="SECCM","SECCM",IF(OR(RIGHT(Table1[[#This Row],[Occupational Series]],1)="A",RIGHT(Table1[[#This Row],[Occupational Series]],1)="B",RIGHT(Table1[[#This Row],[Occupational Series]],1)="C"),"0301",RIGHT(Table1[[#This Row],[Occupational Series]],4)))</f>
        <v>1740</v>
      </c>
      <c r="D2579" s="52" t="s">
        <v>596</v>
      </c>
      <c r="E2579" s="54" t="s">
        <v>597</v>
      </c>
      <c r="F2579" s="57">
        <f>ROWS($F$2:F2579)</f>
        <v>2578</v>
      </c>
      <c r="G2579" s="57" t="str">
        <f>IF(ISNUMBER(SEARCH('Position Build'!$N$6,Table1[[#This Row],[Series]])),Table1[[#This Row],[Helper1]],"")</f>
        <v/>
      </c>
      <c r="H2579" s="57" t="str">
        <f>IFERROR(SMALL($G$2:$G$4870,ROWS($G$2:G2579)),"")</f>
        <v/>
      </c>
    </row>
    <row r="2580" spans="1:8" ht="15.75" thickBot="1" x14ac:dyDescent="0.3">
      <c r="A2580" s="45" t="s">
        <v>396</v>
      </c>
      <c r="B2580" s="46" t="str">
        <f>Table1[[#This Row],[Series]]&amp;Table1[[#This Row],[Competency Name]]</f>
        <v>1740EDUCATIONAL AND VOCATIONAL TESTING</v>
      </c>
      <c r="C2580" s="46" t="str">
        <f>IF(RIGHT(Table1[[#This Row],[Occupational Series]],5)="SECCM","SECCM",IF(OR(RIGHT(Table1[[#This Row],[Occupational Series]],1)="A",RIGHT(Table1[[#This Row],[Occupational Series]],1)="B",RIGHT(Table1[[#This Row],[Occupational Series]],1)="C"),"0301",RIGHT(Table1[[#This Row],[Occupational Series]],4)))</f>
        <v>1740</v>
      </c>
      <c r="D2580" s="45" t="s">
        <v>1803</v>
      </c>
      <c r="E2580" s="45" t="s">
        <v>1804</v>
      </c>
      <c r="F2580" s="57">
        <f>ROWS($F$2:F2580)</f>
        <v>2579</v>
      </c>
      <c r="G2580" s="57" t="str">
        <f>IF(ISNUMBER(SEARCH('Position Build'!$N$6,Table1[[#This Row],[Series]])),Table1[[#This Row],[Helper1]],"")</f>
        <v/>
      </c>
      <c r="H2580" s="57" t="str">
        <f>IFERROR(SMALL($G$2:$G$4870,ROWS($G$2:G2580)),"")</f>
        <v/>
      </c>
    </row>
    <row r="2581" spans="1:8" ht="15.75" customHeight="1" thickBot="1" x14ac:dyDescent="0.3">
      <c r="A2581" s="50" t="s">
        <v>396</v>
      </c>
      <c r="B2581" s="46" t="str">
        <f>Table1[[#This Row],[Series]]&amp;Table1[[#This Row],[Competency Name]]</f>
        <v>1740EDUCATION MANAGEMENT</v>
      </c>
      <c r="C2581" s="46" t="str">
        <f>IF(RIGHT(Table1[[#This Row],[Occupational Series]],5)="SECCM","SECCM",IF(OR(RIGHT(Table1[[#This Row],[Occupational Series]],1)="A",RIGHT(Table1[[#This Row],[Occupational Series]],1)="B",RIGHT(Table1[[#This Row],[Occupational Series]],1)="C"),"0301",RIGHT(Table1[[#This Row],[Occupational Series]],4)))</f>
        <v>1740</v>
      </c>
      <c r="D2581" s="50" t="s">
        <v>1805</v>
      </c>
      <c r="E2581" s="51" t="s">
        <v>1806</v>
      </c>
      <c r="F2581" s="57">
        <f>ROWS($F$2:F2581)</f>
        <v>2580</v>
      </c>
      <c r="G2581" s="57" t="str">
        <f>IF(ISNUMBER(SEARCH('Position Build'!$N$6,Table1[[#This Row],[Series]])),Table1[[#This Row],[Helper1]],"")</f>
        <v/>
      </c>
      <c r="H2581" s="57" t="str">
        <f>IFERROR(SMALL($G$2:$G$4870,ROWS($G$2:G2581)),"")</f>
        <v/>
      </c>
    </row>
    <row r="2582" spans="1:8" ht="15.75" thickBot="1" x14ac:dyDescent="0.3">
      <c r="A2582" s="53" t="s">
        <v>396</v>
      </c>
      <c r="B2582" s="46" t="str">
        <f>Table1[[#This Row],[Series]]&amp;Table1[[#This Row],[Competency Name]]</f>
        <v>1740EDUCATION SERVICES</v>
      </c>
      <c r="C2582" s="46" t="str">
        <f>IF(RIGHT(Table1[[#This Row],[Occupational Series]],5)="SECCM","SECCM",IF(OR(RIGHT(Table1[[#This Row],[Occupational Series]],1)="A",RIGHT(Table1[[#This Row],[Occupational Series]],1)="B",RIGHT(Table1[[#This Row],[Occupational Series]],1)="C"),"0301",RIGHT(Table1[[#This Row],[Occupational Series]],4)))</f>
        <v>1740</v>
      </c>
      <c r="D2582" s="53" t="s">
        <v>1807</v>
      </c>
      <c r="E2582" s="53" t="s">
        <v>1808</v>
      </c>
      <c r="F2582" s="57">
        <f>ROWS($F$2:F2582)</f>
        <v>2581</v>
      </c>
      <c r="G2582" s="57" t="str">
        <f>IF(ISNUMBER(SEARCH('Position Build'!$N$6,Table1[[#This Row],[Series]])),Table1[[#This Row],[Helper1]],"")</f>
        <v/>
      </c>
      <c r="H2582" s="57" t="str">
        <f>IFERROR(SMALL($G$2:$G$4870,ROWS($G$2:G2582)),"")</f>
        <v/>
      </c>
    </row>
    <row r="2583" spans="1:8" ht="26.25" thickBot="1" x14ac:dyDescent="0.3">
      <c r="A2583" s="50" t="s">
        <v>396</v>
      </c>
      <c r="B2583" s="46" t="str">
        <f>Table1[[#This Row],[Series]]&amp;Table1[[#This Row],[Competency Name]]</f>
        <v>1740GUIDANCE COUNSELING</v>
      </c>
      <c r="C2583" s="46" t="str">
        <f>IF(RIGHT(Table1[[#This Row],[Occupational Series]],5)="SECCM","SECCM",IF(OR(RIGHT(Table1[[#This Row],[Occupational Series]],1)="A",RIGHT(Table1[[#This Row],[Occupational Series]],1)="B",RIGHT(Table1[[#This Row],[Occupational Series]],1)="C"),"0301",RIGHT(Table1[[#This Row],[Occupational Series]],4)))</f>
        <v>1740</v>
      </c>
      <c r="D2583" s="50" t="s">
        <v>1809</v>
      </c>
      <c r="E2583" s="51" t="s">
        <v>1810</v>
      </c>
      <c r="F2583" s="57">
        <f>ROWS($F$2:F2583)</f>
        <v>2582</v>
      </c>
      <c r="G2583" s="57" t="str">
        <f>IF(ISNUMBER(SEARCH('Position Build'!$N$6,Table1[[#This Row],[Series]])),Table1[[#This Row],[Helper1]],"")</f>
        <v/>
      </c>
      <c r="H2583" s="57" t="str">
        <f>IFERROR(SMALL($G$2:$G$4870,ROWS($G$2:G2583)),"")</f>
        <v/>
      </c>
    </row>
    <row r="2584" spans="1:8" ht="15.75" customHeight="1" thickBot="1" x14ac:dyDescent="0.3">
      <c r="A2584" s="45" t="s">
        <v>396</v>
      </c>
      <c r="B2584" s="46" t="str">
        <f>Table1[[#This Row],[Series]]&amp;Table1[[#This Row],[Competency Name]]</f>
        <v>1740MANAGEMENT TOOLS</v>
      </c>
      <c r="C2584" s="46" t="str">
        <f>IF(RIGHT(Table1[[#This Row],[Occupational Series]],5)="SECCM","SECCM",IF(OR(RIGHT(Table1[[#This Row],[Occupational Series]],1)="A",RIGHT(Table1[[#This Row],[Occupational Series]],1)="B",RIGHT(Table1[[#This Row],[Occupational Series]],1)="C"),"0301",RIGHT(Table1[[#This Row],[Occupational Series]],4)))</f>
        <v>1740</v>
      </c>
      <c r="D2584" s="45" t="s">
        <v>1811</v>
      </c>
      <c r="E2584" s="45" t="s">
        <v>1812</v>
      </c>
      <c r="F2584" s="57">
        <f>ROWS($F$2:F2584)</f>
        <v>2583</v>
      </c>
      <c r="G2584" s="57" t="str">
        <f>IF(ISNUMBER(SEARCH('Position Build'!$N$6,Table1[[#This Row],[Series]])),Table1[[#This Row],[Helper1]],"")</f>
        <v/>
      </c>
      <c r="H2584" s="57" t="str">
        <f>IFERROR(SMALL($G$2:$G$4870,ROWS($G$2:G2584)),"")</f>
        <v/>
      </c>
    </row>
    <row r="2585" spans="1:8" ht="15.75" thickBot="1" x14ac:dyDescent="0.3">
      <c r="A2585" s="53" t="s">
        <v>396</v>
      </c>
      <c r="B2585" s="46" t="str">
        <f>Table1[[#This Row],[Series]]&amp;Table1[[#This Row],[Competency Name]]</f>
        <v>1740RELATIONSHIP BUILDING AND SUSTAINMENT</v>
      </c>
      <c r="C2585" s="46" t="str">
        <f>IF(RIGHT(Table1[[#This Row],[Occupational Series]],5)="SECCM","SECCM",IF(OR(RIGHT(Table1[[#This Row],[Occupational Series]],1)="A",RIGHT(Table1[[#This Row],[Occupational Series]],1)="B",RIGHT(Table1[[#This Row],[Occupational Series]],1)="C"),"0301",RIGHT(Table1[[#This Row],[Occupational Series]],4)))</f>
        <v>1740</v>
      </c>
      <c r="D2585" s="53" t="s">
        <v>1813</v>
      </c>
      <c r="E2585" s="53" t="s">
        <v>1814</v>
      </c>
      <c r="F2585" s="57">
        <f>ROWS($F$2:F2585)</f>
        <v>2584</v>
      </c>
      <c r="G2585" s="57" t="str">
        <f>IF(ISNUMBER(SEARCH('Position Build'!$N$6,Table1[[#This Row],[Series]])),Table1[[#This Row],[Helper1]],"")</f>
        <v/>
      </c>
      <c r="H2585" s="57" t="str">
        <f>IFERROR(SMALL($G$2:$G$4870,ROWS($G$2:G2585)),"")</f>
        <v/>
      </c>
    </row>
    <row r="2586" spans="1:8" ht="26.25" thickBot="1" x14ac:dyDescent="0.3">
      <c r="A2586" s="50" t="s">
        <v>333</v>
      </c>
      <c r="B2586" s="46" t="str">
        <f>Table1[[#This Row],[Series]]&amp;Table1[[#This Row],[Competency Name]]</f>
        <v>1750INFORMATION MANAGEMENT</v>
      </c>
      <c r="C2586" s="46" t="str">
        <f>IF(RIGHT(Table1[[#This Row],[Occupational Series]],5)="SECCM","SECCM",IF(OR(RIGHT(Table1[[#This Row],[Occupational Series]],1)="A",RIGHT(Table1[[#This Row],[Occupational Series]],1)="B",RIGHT(Table1[[#This Row],[Occupational Series]],1)="C"),"0301",RIGHT(Table1[[#This Row],[Occupational Series]],4)))</f>
        <v>1750</v>
      </c>
      <c r="D2586" s="50" t="s">
        <v>311</v>
      </c>
      <c r="E2586" s="51" t="s">
        <v>312</v>
      </c>
      <c r="F2586" s="57">
        <f>ROWS($F$2:F2586)</f>
        <v>2585</v>
      </c>
      <c r="G2586" s="57" t="str">
        <f>IF(ISNUMBER(SEARCH('Position Build'!$N$6,Table1[[#This Row],[Series]])),Table1[[#This Row],[Helper1]],"")</f>
        <v/>
      </c>
      <c r="H2586" s="57" t="str">
        <f>IFERROR(SMALL($G$2:$G$4870,ROWS($G$2:G2586)),"")</f>
        <v/>
      </c>
    </row>
    <row r="2587" spans="1:8" ht="15.75" customHeight="1" thickBot="1" x14ac:dyDescent="0.3">
      <c r="A2587" s="45" t="s">
        <v>333</v>
      </c>
      <c r="B2587" s="46" t="str">
        <f>Table1[[#This Row],[Series]]&amp;Table1[[#This Row],[Competency Name]]</f>
        <v>1750PROJECT MANAGEMENT</v>
      </c>
      <c r="C2587" s="46" t="str">
        <f>IF(RIGHT(Table1[[#This Row],[Occupational Series]],5)="SECCM","SECCM",IF(OR(RIGHT(Table1[[#This Row],[Occupational Series]],1)="A",RIGHT(Table1[[#This Row],[Occupational Series]],1)="B",RIGHT(Table1[[#This Row],[Occupational Series]],1)="C"),"0301",RIGHT(Table1[[#This Row],[Occupational Series]],4)))</f>
        <v>1750</v>
      </c>
      <c r="D2587" s="45" t="s">
        <v>381</v>
      </c>
      <c r="E2587" s="45" t="s">
        <v>382</v>
      </c>
      <c r="F2587" s="57">
        <f>ROWS($F$2:F2587)</f>
        <v>2586</v>
      </c>
      <c r="G2587" s="57" t="str">
        <f>IF(ISNUMBER(SEARCH('Position Build'!$N$6,Table1[[#This Row],[Series]])),Table1[[#This Row],[Helper1]],"")</f>
        <v/>
      </c>
      <c r="H2587" s="57" t="str">
        <f>IFERROR(SMALL($G$2:$G$4870,ROWS($G$2:G2587)),"")</f>
        <v/>
      </c>
    </row>
    <row r="2588" spans="1:8" ht="51.75" thickBot="1" x14ac:dyDescent="0.3">
      <c r="A2588" s="52" t="s">
        <v>333</v>
      </c>
      <c r="B2588" s="46" t="str">
        <f>Table1[[#This Row],[Series]]&amp;Table1[[#This Row],[Competency Name]]</f>
        <v>1750FINANCIAL MANAGEMENT</v>
      </c>
      <c r="C2588" s="46" t="str">
        <f>IF(RIGHT(Table1[[#This Row],[Occupational Series]],5)="SECCM","SECCM",IF(OR(RIGHT(Table1[[#This Row],[Occupational Series]],1)="A",RIGHT(Table1[[#This Row],[Occupational Series]],1)="B",RIGHT(Table1[[#This Row],[Occupational Series]],1)="C"),"0301",RIGHT(Table1[[#This Row],[Occupational Series]],4)))</f>
        <v>1750</v>
      </c>
      <c r="D2588" s="52" t="s">
        <v>438</v>
      </c>
      <c r="E2588" s="54" t="s">
        <v>439</v>
      </c>
      <c r="F2588" s="57">
        <f>ROWS($F$2:F2588)</f>
        <v>2587</v>
      </c>
      <c r="G2588" s="57" t="str">
        <f>IF(ISNUMBER(SEARCH('Position Build'!$N$6,Table1[[#This Row],[Series]])),Table1[[#This Row],[Helper1]],"")</f>
        <v/>
      </c>
      <c r="H2588" s="57" t="str">
        <f>IFERROR(SMALL($G$2:$G$4870,ROWS($G$2:G2588)),"")</f>
        <v/>
      </c>
    </row>
    <row r="2589" spans="1:8" ht="26.25" thickBot="1" x14ac:dyDescent="0.3">
      <c r="A2589" s="50" t="s">
        <v>333</v>
      </c>
      <c r="B2589" s="46" t="str">
        <f>Table1[[#This Row],[Series]]&amp;Table1[[#This Row],[Competency Name]]</f>
        <v>1750COMPUTER LITERACY</v>
      </c>
      <c r="C2589" s="46" t="str">
        <f>IF(RIGHT(Table1[[#This Row],[Occupational Series]],5)="SECCM","SECCM",IF(OR(RIGHT(Table1[[#This Row],[Occupational Series]],1)="A",RIGHT(Table1[[#This Row],[Occupational Series]],1)="B",RIGHT(Table1[[#This Row],[Occupational Series]],1)="C"),"0301",RIGHT(Table1[[#This Row],[Occupational Series]],4)))</f>
        <v>1750</v>
      </c>
      <c r="D2589" s="50" t="s">
        <v>456</v>
      </c>
      <c r="E2589" s="51" t="s">
        <v>457</v>
      </c>
      <c r="F2589" s="57">
        <f>ROWS($F$2:F2589)</f>
        <v>2588</v>
      </c>
      <c r="G2589" s="57" t="str">
        <f>IF(ISNUMBER(SEARCH('Position Build'!$N$6,Table1[[#This Row],[Series]])),Table1[[#This Row],[Helper1]],"")</f>
        <v/>
      </c>
      <c r="H2589" s="57" t="str">
        <f>IFERROR(SMALL($G$2:$G$4870,ROWS($G$2:G2589)),"")</f>
        <v/>
      </c>
    </row>
    <row r="2590" spans="1:8" ht="15.75" customHeight="1" thickBot="1" x14ac:dyDescent="0.3">
      <c r="A2590" s="45" t="s">
        <v>333</v>
      </c>
      <c r="B2590" s="46" t="str">
        <f>Table1[[#This Row],[Series]]&amp;Table1[[#This Row],[Competency Name]]</f>
        <v>1750PARTNERING</v>
      </c>
      <c r="C2590" s="46" t="str">
        <f>IF(RIGHT(Table1[[#This Row],[Occupational Series]],5)="SECCM","SECCM",IF(OR(RIGHT(Table1[[#This Row],[Occupational Series]],1)="A",RIGHT(Table1[[#This Row],[Occupational Series]],1)="B",RIGHT(Table1[[#This Row],[Occupational Series]],1)="C"),"0301",RIGHT(Table1[[#This Row],[Occupational Series]],4)))</f>
        <v>1750</v>
      </c>
      <c r="D2590" s="45" t="s">
        <v>491</v>
      </c>
      <c r="E2590" s="45" t="s">
        <v>492</v>
      </c>
      <c r="F2590" s="57">
        <f>ROWS($F$2:F2590)</f>
        <v>2589</v>
      </c>
      <c r="G2590" s="57" t="str">
        <f>IF(ISNUMBER(SEARCH('Position Build'!$N$6,Table1[[#This Row],[Series]])),Table1[[#This Row],[Helper1]],"")</f>
        <v/>
      </c>
      <c r="H2590" s="57" t="str">
        <f>IFERROR(SMALL($G$2:$G$4870,ROWS($G$2:G2590)),"")</f>
        <v/>
      </c>
    </row>
    <row r="2591" spans="1:8" ht="39" thickBot="1" x14ac:dyDescent="0.3">
      <c r="A2591" s="52" t="s">
        <v>333</v>
      </c>
      <c r="B2591" s="46" t="str">
        <f>Table1[[#This Row],[Series]]&amp;Table1[[#This Row],[Competency Name]]</f>
        <v>1750WRITTEN COMMUNICATION</v>
      </c>
      <c r="C2591" s="46" t="str">
        <f>IF(RIGHT(Table1[[#This Row],[Occupational Series]],5)="SECCM","SECCM",IF(OR(RIGHT(Table1[[#This Row],[Occupational Series]],1)="A",RIGHT(Table1[[#This Row],[Occupational Series]],1)="B",RIGHT(Table1[[#This Row],[Occupational Series]],1)="C"),"0301",RIGHT(Table1[[#This Row],[Occupational Series]],4)))</f>
        <v>1750</v>
      </c>
      <c r="D2591" s="52" t="s">
        <v>507</v>
      </c>
      <c r="E2591" s="54" t="s">
        <v>508</v>
      </c>
      <c r="F2591" s="57">
        <f>ROWS($F$2:F2591)</f>
        <v>2590</v>
      </c>
      <c r="G2591" s="57" t="str">
        <f>IF(ISNUMBER(SEARCH('Position Build'!$N$6,Table1[[#This Row],[Series]])),Table1[[#This Row],[Helper1]],"")</f>
        <v/>
      </c>
      <c r="H2591" s="57" t="str">
        <f>IFERROR(SMALL($G$2:$G$4870,ROWS($G$2:G2591)),"")</f>
        <v/>
      </c>
    </row>
    <row r="2592" spans="1:8" ht="39" thickBot="1" x14ac:dyDescent="0.3">
      <c r="A2592" s="50" t="s">
        <v>333</v>
      </c>
      <c r="B2592" s="46" t="str">
        <f>Table1[[#This Row],[Series]]&amp;Table1[[#This Row],[Competency Name]]</f>
        <v>1750ORAL COMMUNICATION</v>
      </c>
      <c r="C2592" s="46" t="str">
        <f>IF(RIGHT(Table1[[#This Row],[Occupational Series]],5)="SECCM","SECCM",IF(OR(RIGHT(Table1[[#This Row],[Occupational Series]],1)="A",RIGHT(Table1[[#This Row],[Occupational Series]],1)="B",RIGHT(Table1[[#This Row],[Occupational Series]],1)="C"),"0301",RIGHT(Table1[[#This Row],[Occupational Series]],4)))</f>
        <v>1750</v>
      </c>
      <c r="D2592" s="50" t="s">
        <v>537</v>
      </c>
      <c r="E2592" s="51" t="s">
        <v>538</v>
      </c>
      <c r="F2592" s="57">
        <f>ROWS($F$2:F2592)</f>
        <v>2591</v>
      </c>
      <c r="G2592" s="57" t="str">
        <f>IF(ISNUMBER(SEARCH('Position Build'!$N$6,Table1[[#This Row],[Series]])),Table1[[#This Row],[Helper1]],"")</f>
        <v/>
      </c>
      <c r="H2592" s="57" t="str">
        <f>IFERROR(SMALL($G$2:$G$4870,ROWS($G$2:G2592)),"")</f>
        <v/>
      </c>
    </row>
    <row r="2593" spans="1:8" ht="15.75" customHeight="1" thickBot="1" x14ac:dyDescent="0.3">
      <c r="A2593" s="50" t="s">
        <v>333</v>
      </c>
      <c r="B2593" s="46" t="str">
        <f>Table1[[#This Row],[Series]]&amp;Table1[[#This Row],[Competency Name]]</f>
        <v>1750MANAGING HUMAN RESOURCES</v>
      </c>
      <c r="C2593" s="46" t="str">
        <f>IF(RIGHT(Table1[[#This Row],[Occupational Series]],5)="SECCM","SECCM",IF(OR(RIGHT(Table1[[#This Row],[Occupational Series]],1)="A",RIGHT(Table1[[#This Row],[Occupational Series]],1)="B",RIGHT(Table1[[#This Row],[Occupational Series]],1)="C"),"0301",RIGHT(Table1[[#This Row],[Occupational Series]],4)))</f>
        <v>1750</v>
      </c>
      <c r="D2593" s="50" t="s">
        <v>590</v>
      </c>
      <c r="E2593" s="51" t="s">
        <v>591</v>
      </c>
      <c r="F2593" s="57">
        <f>ROWS($F$2:F2593)</f>
        <v>2592</v>
      </c>
      <c r="G2593" s="57" t="str">
        <f>IF(ISNUMBER(SEARCH('Position Build'!$N$6,Table1[[#This Row],[Series]])),Table1[[#This Row],[Helper1]],"")</f>
        <v/>
      </c>
      <c r="H2593" s="57" t="str">
        <f>IFERROR(SMALL($G$2:$G$4870,ROWS($G$2:G2593)),"")</f>
        <v/>
      </c>
    </row>
    <row r="2594" spans="1:8" ht="51.75" thickBot="1" x14ac:dyDescent="0.3">
      <c r="A2594" s="52" t="s">
        <v>333</v>
      </c>
      <c r="B2594" s="46" t="str">
        <f>Table1[[#This Row],[Series]]&amp;Table1[[#This Row],[Competency Name]]</f>
        <v>1750PROBLEM SOLVING</v>
      </c>
      <c r="C2594" s="46" t="str">
        <f>IF(RIGHT(Table1[[#This Row],[Occupational Series]],5)="SECCM","SECCM",IF(OR(RIGHT(Table1[[#This Row],[Occupational Series]],1)="A",RIGHT(Table1[[#This Row],[Occupational Series]],1)="B",RIGHT(Table1[[#This Row],[Occupational Series]],1)="C"),"0301",RIGHT(Table1[[#This Row],[Occupational Series]],4)))</f>
        <v>1750</v>
      </c>
      <c r="D2594" s="52" t="s">
        <v>596</v>
      </c>
      <c r="E2594" s="54" t="s">
        <v>597</v>
      </c>
      <c r="F2594" s="57">
        <f>ROWS($F$2:F2594)</f>
        <v>2593</v>
      </c>
      <c r="G2594" s="57" t="str">
        <f>IF(ISNUMBER(SEARCH('Position Build'!$N$6,Table1[[#This Row],[Series]])),Table1[[#This Row],[Helper1]],"")</f>
        <v/>
      </c>
      <c r="H2594" s="57" t="str">
        <f>IFERROR(SMALL($G$2:$G$4870,ROWS($G$2:G2594)),"")</f>
        <v/>
      </c>
    </row>
    <row r="2595" spans="1:8" ht="39" thickBot="1" x14ac:dyDescent="0.3">
      <c r="A2595" s="50" t="s">
        <v>333</v>
      </c>
      <c r="B2595" s="46" t="str">
        <f>Table1[[#This Row],[Series]]&amp;Table1[[#This Row],[Competency Name]]</f>
        <v>1750TRAINING PROGRAM ADMINISTRATION</v>
      </c>
      <c r="C2595" s="46" t="str">
        <f>IF(RIGHT(Table1[[#This Row],[Occupational Series]],5)="SECCM","SECCM",IF(OR(RIGHT(Table1[[#This Row],[Occupational Series]],1)="A",RIGHT(Table1[[#This Row],[Occupational Series]],1)="B",RIGHT(Table1[[#This Row],[Occupational Series]],1)="C"),"0301",RIGHT(Table1[[#This Row],[Occupational Series]],4)))</f>
        <v>1750</v>
      </c>
      <c r="D2595" s="50" t="s">
        <v>1222</v>
      </c>
      <c r="E2595" s="51" t="s">
        <v>1223</v>
      </c>
      <c r="F2595" s="57">
        <f>ROWS($F$2:F2595)</f>
        <v>2594</v>
      </c>
      <c r="G2595" s="57" t="str">
        <f>IF(ISNUMBER(SEARCH('Position Build'!$N$6,Table1[[#This Row],[Series]])),Table1[[#This Row],[Helper1]],"")</f>
        <v/>
      </c>
      <c r="H2595" s="57" t="str">
        <f>IFERROR(SMALL($G$2:$G$4870,ROWS($G$2:G2595)),"")</f>
        <v/>
      </c>
    </row>
    <row r="2596" spans="1:8" ht="15.75" customHeight="1" thickBot="1" x14ac:dyDescent="0.3">
      <c r="A2596" s="50" t="s">
        <v>333</v>
      </c>
      <c r="B2596" s="46" t="str">
        <f>Table1[[#This Row],[Series]]&amp;Table1[[#This Row],[Competency Name]]</f>
        <v>1750INSTRUCTIONAL SYSTEMS</v>
      </c>
      <c r="C2596" s="46" t="str">
        <f>IF(RIGHT(Table1[[#This Row],[Occupational Series]],5)="SECCM","SECCM",IF(OR(RIGHT(Table1[[#This Row],[Occupational Series]],1)="A",RIGHT(Table1[[#This Row],[Occupational Series]],1)="B",RIGHT(Table1[[#This Row],[Occupational Series]],1)="C"),"0301",RIGHT(Table1[[#This Row],[Occupational Series]],4)))</f>
        <v>1750</v>
      </c>
      <c r="D2596" s="50" t="s">
        <v>1653</v>
      </c>
      <c r="E2596" s="51" t="s">
        <v>1654</v>
      </c>
      <c r="F2596" s="57">
        <f>ROWS($F$2:F2596)</f>
        <v>2595</v>
      </c>
      <c r="G2596" s="57" t="str">
        <f>IF(ISNUMBER(SEARCH('Position Build'!$N$6,Table1[[#This Row],[Series]])),Table1[[#This Row],[Helper1]],"")</f>
        <v/>
      </c>
      <c r="H2596" s="57" t="str">
        <f>IFERROR(SMALL($G$2:$G$4870,ROWS($G$2:G2596)),"")</f>
        <v/>
      </c>
    </row>
    <row r="2597" spans="1:8" ht="39" thickBot="1" x14ac:dyDescent="0.3">
      <c r="A2597" s="52" t="s">
        <v>290</v>
      </c>
      <c r="B2597" s="46" t="str">
        <f>Table1[[#This Row],[Series]]&amp;Table1[[#This Row],[Competency Name]]</f>
        <v>1801INFLUENCING/NEGOTIATING</v>
      </c>
      <c r="C2597" s="46" t="str">
        <f>IF(RIGHT(Table1[[#This Row],[Occupational Series]],5)="SECCM","SECCM",IF(OR(RIGHT(Table1[[#This Row],[Occupational Series]],1)="A",RIGHT(Table1[[#This Row],[Occupational Series]],1)="B",RIGHT(Table1[[#This Row],[Occupational Series]],1)="C"),"0301",RIGHT(Table1[[#This Row],[Occupational Series]],4)))</f>
        <v>1801</v>
      </c>
      <c r="D2597" s="52" t="s">
        <v>267</v>
      </c>
      <c r="E2597" s="54" t="s">
        <v>268</v>
      </c>
      <c r="F2597" s="57">
        <f>ROWS($F$2:F2597)</f>
        <v>2596</v>
      </c>
      <c r="G2597" s="57" t="str">
        <f>IF(ISNUMBER(SEARCH('Position Build'!$N$6,Table1[[#This Row],[Series]])),Table1[[#This Row],[Helper1]],"")</f>
        <v/>
      </c>
      <c r="H2597" s="57" t="str">
        <f>IFERROR(SMALL($G$2:$G$4870,ROWS($G$2:G2597)),"")</f>
        <v/>
      </c>
    </row>
    <row r="2598" spans="1:8" ht="26.25" thickBot="1" x14ac:dyDescent="0.3">
      <c r="A2598" s="50" t="s">
        <v>290</v>
      </c>
      <c r="B2598" s="46" t="str">
        <f>Table1[[#This Row],[Series]]&amp;Table1[[#This Row],[Competency Name]]</f>
        <v>1801INFORMATION MANAGEMENT</v>
      </c>
      <c r="C2598" s="46" t="str">
        <f>IF(RIGHT(Table1[[#This Row],[Occupational Series]],5)="SECCM","SECCM",IF(OR(RIGHT(Table1[[#This Row],[Occupational Series]],1)="A",RIGHT(Table1[[#This Row],[Occupational Series]],1)="B",RIGHT(Table1[[#This Row],[Occupational Series]],1)="C"),"0301",RIGHT(Table1[[#This Row],[Occupational Series]],4)))</f>
        <v>1801</v>
      </c>
      <c r="D2598" s="50" t="s">
        <v>311</v>
      </c>
      <c r="E2598" s="51" t="s">
        <v>312</v>
      </c>
      <c r="F2598" s="57">
        <f>ROWS($F$2:F2598)</f>
        <v>2597</v>
      </c>
      <c r="G2598" s="57" t="str">
        <f>IF(ISNUMBER(SEARCH('Position Build'!$N$6,Table1[[#This Row],[Series]])),Table1[[#This Row],[Helper1]],"")</f>
        <v/>
      </c>
      <c r="H2598" s="57" t="str">
        <f>IFERROR(SMALL($G$2:$G$4870,ROWS($G$2:G2598)),"")</f>
        <v/>
      </c>
    </row>
    <row r="2599" spans="1:8" ht="15.75" customHeight="1" thickBot="1" x14ac:dyDescent="0.3">
      <c r="A2599" s="45" t="s">
        <v>290</v>
      </c>
      <c r="B2599" s="46" t="str">
        <f>Table1[[#This Row],[Series]]&amp;Table1[[#This Row],[Competency Name]]</f>
        <v>1801CUSTOMER SERVICE</v>
      </c>
      <c r="C2599" s="46" t="str">
        <f>IF(RIGHT(Table1[[#This Row],[Occupational Series]],5)="SECCM","SECCM",IF(OR(RIGHT(Table1[[#This Row],[Occupational Series]],1)="A",RIGHT(Table1[[#This Row],[Occupational Series]],1)="B",RIGHT(Table1[[#This Row],[Occupational Series]],1)="C"),"0301",RIGHT(Table1[[#This Row],[Occupational Series]],4)))</f>
        <v>1801</v>
      </c>
      <c r="D2599" s="45" t="s">
        <v>418</v>
      </c>
      <c r="E2599" s="45" t="s">
        <v>419</v>
      </c>
      <c r="F2599" s="57">
        <f>ROWS($F$2:F2599)</f>
        <v>2598</v>
      </c>
      <c r="G2599" s="57" t="str">
        <f>IF(ISNUMBER(SEARCH('Position Build'!$N$6,Table1[[#This Row],[Series]])),Table1[[#This Row],[Helper1]],"")</f>
        <v/>
      </c>
      <c r="H2599" s="57" t="str">
        <f>IFERROR(SMALL($G$2:$G$4870,ROWS($G$2:G2599)),"")</f>
        <v/>
      </c>
    </row>
    <row r="2600" spans="1:8" ht="26.25" thickBot="1" x14ac:dyDescent="0.3">
      <c r="A2600" s="52" t="s">
        <v>290</v>
      </c>
      <c r="B2600" s="46" t="str">
        <f>Table1[[#This Row],[Series]]&amp;Table1[[#This Row],[Competency Name]]</f>
        <v>1801COMPUTER LITERACY</v>
      </c>
      <c r="C2600" s="46" t="str">
        <f>IF(RIGHT(Table1[[#This Row],[Occupational Series]],5)="SECCM","SECCM",IF(OR(RIGHT(Table1[[#This Row],[Occupational Series]],1)="A",RIGHT(Table1[[#This Row],[Occupational Series]],1)="B",RIGHT(Table1[[#This Row],[Occupational Series]],1)="C"),"0301",RIGHT(Table1[[#This Row],[Occupational Series]],4)))</f>
        <v>1801</v>
      </c>
      <c r="D2600" s="52" t="s">
        <v>456</v>
      </c>
      <c r="E2600" s="54" t="s">
        <v>457</v>
      </c>
      <c r="F2600" s="57">
        <f>ROWS($F$2:F2600)</f>
        <v>2599</v>
      </c>
      <c r="G2600" s="57" t="str">
        <f>IF(ISNUMBER(SEARCH('Position Build'!$N$6,Table1[[#This Row],[Series]])),Table1[[#This Row],[Helper1]],"")</f>
        <v/>
      </c>
      <c r="H2600" s="57" t="str">
        <f>IFERROR(SMALL($G$2:$G$4870,ROWS($G$2:G2600)),"")</f>
        <v/>
      </c>
    </row>
    <row r="2601" spans="1:8" ht="15.75" thickBot="1" x14ac:dyDescent="0.3">
      <c r="A2601" s="45" t="s">
        <v>290</v>
      </c>
      <c r="B2601" s="46" t="str">
        <f>Table1[[#This Row],[Series]]&amp;Table1[[#This Row],[Competency Name]]</f>
        <v>1801PARTNERING</v>
      </c>
      <c r="C2601" s="46" t="str">
        <f>IF(RIGHT(Table1[[#This Row],[Occupational Series]],5)="SECCM","SECCM",IF(OR(RIGHT(Table1[[#This Row],[Occupational Series]],1)="A",RIGHT(Table1[[#This Row],[Occupational Series]],1)="B",RIGHT(Table1[[#This Row],[Occupational Series]],1)="C"),"0301",RIGHT(Table1[[#This Row],[Occupational Series]],4)))</f>
        <v>1801</v>
      </c>
      <c r="D2601" s="45" t="s">
        <v>491</v>
      </c>
      <c r="E2601" s="45" t="s">
        <v>492</v>
      </c>
      <c r="F2601" s="57">
        <f>ROWS($F$2:F2601)</f>
        <v>2600</v>
      </c>
      <c r="G2601" s="57" t="str">
        <f>IF(ISNUMBER(SEARCH('Position Build'!$N$6,Table1[[#This Row],[Series]])),Table1[[#This Row],[Helper1]],"")</f>
        <v/>
      </c>
      <c r="H2601" s="57" t="str">
        <f>IFERROR(SMALL($G$2:$G$4870,ROWS($G$2:G2601)),"")</f>
        <v/>
      </c>
    </row>
    <row r="2602" spans="1:8" ht="15.75" customHeight="1" thickBot="1" x14ac:dyDescent="0.3">
      <c r="A2602" s="50" t="s">
        <v>290</v>
      </c>
      <c r="B2602" s="46" t="str">
        <f>Table1[[#This Row],[Series]]&amp;Table1[[#This Row],[Competency Name]]</f>
        <v>1801WRITTEN COMMUNICATION</v>
      </c>
      <c r="C2602" s="46" t="str">
        <f>IF(RIGHT(Table1[[#This Row],[Occupational Series]],5)="SECCM","SECCM",IF(OR(RIGHT(Table1[[#This Row],[Occupational Series]],1)="A",RIGHT(Table1[[#This Row],[Occupational Series]],1)="B",RIGHT(Table1[[#This Row],[Occupational Series]],1)="C"),"0301",RIGHT(Table1[[#This Row],[Occupational Series]],4)))</f>
        <v>1801</v>
      </c>
      <c r="D2602" s="50" t="s">
        <v>507</v>
      </c>
      <c r="E2602" s="51" t="s">
        <v>508</v>
      </c>
      <c r="F2602" s="57">
        <f>ROWS($F$2:F2602)</f>
        <v>2601</v>
      </c>
      <c r="G2602" s="57" t="str">
        <f>IF(ISNUMBER(SEARCH('Position Build'!$N$6,Table1[[#This Row],[Series]])),Table1[[#This Row],[Helper1]],"")</f>
        <v/>
      </c>
      <c r="H2602" s="57" t="str">
        <f>IFERROR(SMALL($G$2:$G$4870,ROWS($G$2:G2602)),"")</f>
        <v/>
      </c>
    </row>
    <row r="2603" spans="1:8" ht="39" thickBot="1" x14ac:dyDescent="0.3">
      <c r="A2603" s="52" t="s">
        <v>290</v>
      </c>
      <c r="B2603" s="46" t="str">
        <f>Table1[[#This Row],[Series]]&amp;Table1[[#This Row],[Competency Name]]</f>
        <v>1801ORAL COMMUNICATION</v>
      </c>
      <c r="C2603" s="46" t="str">
        <f>IF(RIGHT(Table1[[#This Row],[Occupational Series]],5)="SECCM","SECCM",IF(OR(RIGHT(Table1[[#This Row],[Occupational Series]],1)="A",RIGHT(Table1[[#This Row],[Occupational Series]],1)="B",RIGHT(Table1[[#This Row],[Occupational Series]],1)="C"),"0301",RIGHT(Table1[[#This Row],[Occupational Series]],4)))</f>
        <v>1801</v>
      </c>
      <c r="D2603" s="52" t="s">
        <v>537</v>
      </c>
      <c r="E2603" s="54" t="s">
        <v>538</v>
      </c>
      <c r="F2603" s="57">
        <f>ROWS($F$2:F2603)</f>
        <v>2602</v>
      </c>
      <c r="G2603" s="57" t="str">
        <f>IF(ISNUMBER(SEARCH('Position Build'!$N$6,Table1[[#This Row],[Series]])),Table1[[#This Row],[Helper1]],"")</f>
        <v/>
      </c>
      <c r="H2603" s="57" t="str">
        <f>IFERROR(SMALL($G$2:$G$4870,ROWS($G$2:G2603)),"")</f>
        <v/>
      </c>
    </row>
    <row r="2604" spans="1:8" ht="39" thickBot="1" x14ac:dyDescent="0.3">
      <c r="A2604" s="50" t="s">
        <v>290</v>
      </c>
      <c r="B2604" s="46" t="str">
        <f>Table1[[#This Row],[Series]]&amp;Table1[[#This Row],[Competency Name]]</f>
        <v>1801DEVELOPING OTHERS</v>
      </c>
      <c r="C2604" s="46" t="str">
        <f>IF(RIGHT(Table1[[#This Row],[Occupational Series]],5)="SECCM","SECCM",IF(OR(RIGHT(Table1[[#This Row],[Occupational Series]],1)="A",RIGHT(Table1[[#This Row],[Occupational Series]],1)="B",RIGHT(Table1[[#This Row],[Occupational Series]],1)="C"),"0301",RIGHT(Table1[[#This Row],[Occupational Series]],4)))</f>
        <v>1801</v>
      </c>
      <c r="D2604" s="50" t="s">
        <v>585</v>
      </c>
      <c r="E2604" s="51" t="s">
        <v>586</v>
      </c>
      <c r="F2604" s="57">
        <f>ROWS($F$2:F2604)</f>
        <v>2603</v>
      </c>
      <c r="G2604" s="57" t="str">
        <f>IF(ISNUMBER(SEARCH('Position Build'!$N$6,Table1[[#This Row],[Series]])),Table1[[#This Row],[Helper1]],"")</f>
        <v/>
      </c>
      <c r="H2604" s="57" t="str">
        <f>IFERROR(SMALL($G$2:$G$4870,ROWS($G$2:G2604)),"")</f>
        <v/>
      </c>
    </row>
    <row r="2605" spans="1:8" ht="15.75" customHeight="1" thickBot="1" x14ac:dyDescent="0.3">
      <c r="A2605" s="50" t="s">
        <v>290</v>
      </c>
      <c r="B2605" s="46" t="str">
        <f>Table1[[#This Row],[Series]]&amp;Table1[[#This Row],[Competency Name]]</f>
        <v>1801MANAGING HUMAN RESOURCES</v>
      </c>
      <c r="C2605" s="46" t="str">
        <f>IF(RIGHT(Table1[[#This Row],[Occupational Series]],5)="SECCM","SECCM",IF(OR(RIGHT(Table1[[#This Row],[Occupational Series]],1)="A",RIGHT(Table1[[#This Row],[Occupational Series]],1)="B",RIGHT(Table1[[#This Row],[Occupational Series]],1)="C"),"0301",RIGHT(Table1[[#This Row],[Occupational Series]],4)))</f>
        <v>1801</v>
      </c>
      <c r="D2605" s="50" t="s">
        <v>590</v>
      </c>
      <c r="E2605" s="51" t="s">
        <v>591</v>
      </c>
      <c r="F2605" s="57">
        <f>ROWS($F$2:F2605)</f>
        <v>2604</v>
      </c>
      <c r="G2605" s="57" t="str">
        <f>IF(ISNUMBER(SEARCH('Position Build'!$N$6,Table1[[#This Row],[Series]])),Table1[[#This Row],[Helper1]],"")</f>
        <v/>
      </c>
      <c r="H2605" s="57" t="str">
        <f>IFERROR(SMALL($G$2:$G$4870,ROWS($G$2:G2605)),"")</f>
        <v/>
      </c>
    </row>
    <row r="2606" spans="1:8" ht="51.75" thickBot="1" x14ac:dyDescent="0.3">
      <c r="A2606" s="52" t="s">
        <v>290</v>
      </c>
      <c r="B2606" s="46" t="str">
        <f>Table1[[#This Row],[Series]]&amp;Table1[[#This Row],[Competency Name]]</f>
        <v>1801PROBLEM SOLVING</v>
      </c>
      <c r="C2606" s="46" t="str">
        <f>IF(RIGHT(Table1[[#This Row],[Occupational Series]],5)="SECCM","SECCM",IF(OR(RIGHT(Table1[[#This Row],[Occupational Series]],1)="A",RIGHT(Table1[[#This Row],[Occupational Series]],1)="B",RIGHT(Table1[[#This Row],[Occupational Series]],1)="C"),"0301",RIGHT(Table1[[#This Row],[Occupational Series]],4)))</f>
        <v>1801</v>
      </c>
      <c r="D2606" s="52" t="s">
        <v>596</v>
      </c>
      <c r="E2606" s="54" t="s">
        <v>597</v>
      </c>
      <c r="F2606" s="57">
        <f>ROWS($F$2:F2606)</f>
        <v>2605</v>
      </c>
      <c r="G2606" s="57" t="str">
        <f>IF(ISNUMBER(SEARCH('Position Build'!$N$6,Table1[[#This Row],[Series]])),Table1[[#This Row],[Helper1]],"")</f>
        <v/>
      </c>
      <c r="H2606" s="57" t="str">
        <f>IFERROR(SMALL($G$2:$G$4870,ROWS($G$2:G2606)),"")</f>
        <v/>
      </c>
    </row>
    <row r="2607" spans="1:8" ht="26.25" thickBot="1" x14ac:dyDescent="0.3">
      <c r="A2607" s="50" t="s">
        <v>290</v>
      </c>
      <c r="B2607" s="46" t="str">
        <f>Table1[[#This Row],[Series]]&amp;Table1[[#This Row],[Competency Name]]</f>
        <v>1801COMPLIANCE AND ENFORCEMENT</v>
      </c>
      <c r="C2607" s="46" t="str">
        <f>IF(RIGHT(Table1[[#This Row],[Occupational Series]],5)="SECCM","SECCM",IF(OR(RIGHT(Table1[[#This Row],[Occupational Series]],1)="A",RIGHT(Table1[[#This Row],[Occupational Series]],1)="B",RIGHT(Table1[[#This Row],[Occupational Series]],1)="C"),"0301",RIGHT(Table1[[#This Row],[Occupational Series]],4)))</f>
        <v>1801</v>
      </c>
      <c r="D2607" s="50" t="s">
        <v>950</v>
      </c>
      <c r="E2607" s="51" t="s">
        <v>951</v>
      </c>
      <c r="F2607" s="57">
        <f>ROWS($F$2:F2607)</f>
        <v>2606</v>
      </c>
      <c r="G2607" s="57" t="str">
        <f>IF(ISNUMBER(SEARCH('Position Build'!$N$6,Table1[[#This Row],[Series]])),Table1[[#This Row],[Helper1]],"")</f>
        <v/>
      </c>
      <c r="H2607" s="57" t="str">
        <f>IFERROR(SMALL($G$2:$G$4870,ROWS($G$2:G2607)),"")</f>
        <v/>
      </c>
    </row>
    <row r="2608" spans="1:8" ht="15.75" customHeight="1" thickBot="1" x14ac:dyDescent="0.3">
      <c r="A2608" s="45" t="s">
        <v>290</v>
      </c>
      <c r="B2608" s="46" t="str">
        <f>Table1[[#This Row],[Series]]&amp;Table1[[#This Row],[Competency Name]]</f>
        <v>1801RULEMAKING AND REGULATION</v>
      </c>
      <c r="C2608" s="46" t="str">
        <f>IF(RIGHT(Table1[[#This Row],[Occupational Series]],5)="SECCM","SECCM",IF(OR(RIGHT(Table1[[#This Row],[Occupational Series]],1)="A",RIGHT(Table1[[#This Row],[Occupational Series]],1)="B",RIGHT(Table1[[#This Row],[Occupational Series]],1)="C"),"0301",RIGHT(Table1[[#This Row],[Occupational Series]],4)))</f>
        <v>1801</v>
      </c>
      <c r="D2608" s="45" t="s">
        <v>958</v>
      </c>
      <c r="E2608" s="45" t="s">
        <v>959</v>
      </c>
      <c r="F2608" s="57">
        <f>ROWS($F$2:F2608)</f>
        <v>2607</v>
      </c>
      <c r="G2608" s="57" t="str">
        <f>IF(ISNUMBER(SEARCH('Position Build'!$N$6,Table1[[#This Row],[Series]])),Table1[[#This Row],[Helper1]],"")</f>
        <v/>
      </c>
      <c r="H2608" s="57" t="str">
        <f>IFERROR(SMALL($G$2:$G$4870,ROWS($G$2:G2608)),"")</f>
        <v/>
      </c>
    </row>
    <row r="2609" spans="1:8" ht="15.75" thickBot="1" x14ac:dyDescent="0.3">
      <c r="A2609" s="53" t="s">
        <v>290</v>
      </c>
      <c r="B2609" s="46" t="str">
        <f>Table1[[#This Row],[Series]]&amp;Table1[[#This Row],[Competency Name]]</f>
        <v>1801READING AND INTERPRETING REGULATIONS</v>
      </c>
      <c r="C2609" s="46" t="str">
        <f>IF(RIGHT(Table1[[#This Row],[Occupational Series]],5)="SECCM","SECCM",IF(OR(RIGHT(Table1[[#This Row],[Occupational Series]],1)="A",RIGHT(Table1[[#This Row],[Occupational Series]],1)="B",RIGHT(Table1[[#This Row],[Occupational Series]],1)="C"),"0301",RIGHT(Table1[[#This Row],[Occupational Series]],4)))</f>
        <v>1801</v>
      </c>
      <c r="D2609" s="53" t="s">
        <v>1015</v>
      </c>
      <c r="E2609" s="53" t="s">
        <v>1016</v>
      </c>
      <c r="F2609" s="57">
        <f>ROWS($F$2:F2609)</f>
        <v>2608</v>
      </c>
      <c r="G2609" s="57" t="str">
        <f>IF(ISNUMBER(SEARCH('Position Build'!$N$6,Table1[[#This Row],[Series]])),Table1[[#This Row],[Helper1]],"")</f>
        <v/>
      </c>
      <c r="H2609" s="57" t="str">
        <f>IFERROR(SMALL($G$2:$G$4870,ROWS($G$2:G2609)),"")</f>
        <v/>
      </c>
    </row>
    <row r="2610" spans="1:8" ht="39" thickBot="1" x14ac:dyDescent="0.3">
      <c r="A2610" s="50" t="s">
        <v>290</v>
      </c>
      <c r="B2610" s="46" t="str">
        <f>Table1[[#This Row],[Series]]&amp;Table1[[#This Row],[Competency Name]]</f>
        <v>1801ANALYTICAL TECHNIQUES</v>
      </c>
      <c r="C2610" s="46" t="str">
        <f>IF(RIGHT(Table1[[#This Row],[Occupational Series]],5)="SECCM","SECCM",IF(OR(RIGHT(Table1[[#This Row],[Occupational Series]],1)="A",RIGHT(Table1[[#This Row],[Occupational Series]],1)="B",RIGHT(Table1[[#This Row],[Occupational Series]],1)="C"),"0301",RIGHT(Table1[[#This Row],[Occupational Series]],4)))</f>
        <v>1801</v>
      </c>
      <c r="D2610" s="50" t="s">
        <v>1131</v>
      </c>
      <c r="E2610" s="51" t="s">
        <v>1132</v>
      </c>
      <c r="F2610" s="57">
        <f>ROWS($F$2:F2610)</f>
        <v>2609</v>
      </c>
      <c r="G2610" s="57" t="str">
        <f>IF(ISNUMBER(SEARCH('Position Build'!$N$6,Table1[[#This Row],[Series]])),Table1[[#This Row],[Helper1]],"")</f>
        <v/>
      </c>
      <c r="H2610" s="57" t="str">
        <f>IFERROR(SMALL($G$2:$G$4870,ROWS($G$2:G2610)),"")</f>
        <v/>
      </c>
    </row>
    <row r="2611" spans="1:8" ht="15.75" customHeight="1" thickBot="1" x14ac:dyDescent="0.3">
      <c r="A2611" s="50" t="s">
        <v>290</v>
      </c>
      <c r="B2611" s="46" t="str">
        <f>Table1[[#This Row],[Series]]&amp;Table1[[#This Row],[Competency Name]]</f>
        <v>1801WASTE, FRAUD, AND ABUSE</v>
      </c>
      <c r="C2611" s="46" t="str">
        <f>IF(RIGHT(Table1[[#This Row],[Occupational Series]],5)="SECCM","SECCM",IF(OR(RIGHT(Table1[[#This Row],[Occupational Series]],1)="A",RIGHT(Table1[[#This Row],[Occupational Series]],1)="B",RIGHT(Table1[[#This Row],[Occupational Series]],1)="C"),"0301",RIGHT(Table1[[#This Row],[Occupational Series]],4)))</f>
        <v>1801</v>
      </c>
      <c r="D2611" s="50" t="s">
        <v>1586</v>
      </c>
      <c r="E2611" s="51" t="s">
        <v>1587</v>
      </c>
      <c r="F2611" s="57">
        <f>ROWS($F$2:F2611)</f>
        <v>2610</v>
      </c>
      <c r="G2611" s="57" t="str">
        <f>IF(ISNUMBER(SEARCH('Position Build'!$N$6,Table1[[#This Row],[Series]])),Table1[[#This Row],[Helper1]],"")</f>
        <v/>
      </c>
      <c r="H2611" s="57" t="str">
        <f>IFERROR(SMALL($G$2:$G$4870,ROWS($G$2:G2611)),"")</f>
        <v/>
      </c>
    </row>
    <row r="2612" spans="1:8" ht="26.25" thickBot="1" x14ac:dyDescent="0.3">
      <c r="A2612" s="52" t="s">
        <v>290</v>
      </c>
      <c r="B2612" s="46" t="str">
        <f>Table1[[#This Row],[Series]]&amp;Table1[[#This Row],[Competency Name]]</f>
        <v>1801INTERNAL CONTROLS</v>
      </c>
      <c r="C2612" s="46" t="str">
        <f>IF(RIGHT(Table1[[#This Row],[Occupational Series]],5)="SECCM","SECCM",IF(OR(RIGHT(Table1[[#This Row],[Occupational Series]],1)="A",RIGHT(Table1[[#This Row],[Occupational Series]],1)="B",RIGHT(Table1[[#This Row],[Occupational Series]],1)="C"),"0301",RIGHT(Table1[[#This Row],[Occupational Series]],4)))</f>
        <v>1801</v>
      </c>
      <c r="D2612" s="52" t="s">
        <v>1592</v>
      </c>
      <c r="E2612" s="54" t="s">
        <v>1593</v>
      </c>
      <c r="F2612" s="57">
        <f>ROWS($F$2:F2612)</f>
        <v>2611</v>
      </c>
      <c r="G2612" s="57" t="str">
        <f>IF(ISNUMBER(SEARCH('Position Build'!$N$6,Table1[[#This Row],[Series]])),Table1[[#This Row],[Helper1]],"")</f>
        <v/>
      </c>
      <c r="H2612" s="57" t="str">
        <f>IFERROR(SMALL($G$2:$G$4870,ROWS($G$2:G2612)),"")</f>
        <v/>
      </c>
    </row>
    <row r="2613" spans="1:8" ht="26.25" thickBot="1" x14ac:dyDescent="0.3">
      <c r="A2613" s="50" t="s">
        <v>352</v>
      </c>
      <c r="B2613" s="46" t="str">
        <f>Table1[[#This Row],[Series]]&amp;Table1[[#This Row],[Competency Name]]</f>
        <v>1802INFORMATION MANAGEMENT</v>
      </c>
      <c r="C2613" s="46" t="str">
        <f>IF(RIGHT(Table1[[#This Row],[Occupational Series]],5)="SECCM","SECCM",IF(OR(RIGHT(Table1[[#This Row],[Occupational Series]],1)="A",RIGHT(Table1[[#This Row],[Occupational Series]],1)="B",RIGHT(Table1[[#This Row],[Occupational Series]],1)="C"),"0301",RIGHT(Table1[[#This Row],[Occupational Series]],4)))</f>
        <v>1802</v>
      </c>
      <c r="D2613" s="50" t="s">
        <v>311</v>
      </c>
      <c r="E2613" s="51" t="s">
        <v>312</v>
      </c>
      <c r="F2613" s="57">
        <f>ROWS($F$2:F2613)</f>
        <v>2612</v>
      </c>
      <c r="G2613" s="57" t="str">
        <f>IF(ISNUMBER(SEARCH('Position Build'!$N$6,Table1[[#This Row],[Series]])),Table1[[#This Row],[Helper1]],"")</f>
        <v/>
      </c>
      <c r="H2613" s="57" t="str">
        <f>IFERROR(SMALL($G$2:$G$4870,ROWS($G$2:G2613)),"")</f>
        <v/>
      </c>
    </row>
    <row r="2614" spans="1:8" ht="15.75" customHeight="1" thickBot="1" x14ac:dyDescent="0.3">
      <c r="A2614" s="45" t="s">
        <v>352</v>
      </c>
      <c r="B2614" s="46" t="str">
        <f>Table1[[#This Row],[Series]]&amp;Table1[[#This Row],[Competency Name]]</f>
        <v>1802PARTNERING</v>
      </c>
      <c r="C2614" s="46" t="str">
        <f>IF(RIGHT(Table1[[#This Row],[Occupational Series]],5)="SECCM","SECCM",IF(OR(RIGHT(Table1[[#This Row],[Occupational Series]],1)="A",RIGHT(Table1[[#This Row],[Occupational Series]],1)="B",RIGHT(Table1[[#This Row],[Occupational Series]],1)="C"),"0301",RIGHT(Table1[[#This Row],[Occupational Series]],4)))</f>
        <v>1802</v>
      </c>
      <c r="D2614" s="45" t="s">
        <v>491</v>
      </c>
      <c r="E2614" s="45" t="s">
        <v>492</v>
      </c>
      <c r="F2614" s="57">
        <f>ROWS($F$2:F2614)</f>
        <v>2613</v>
      </c>
      <c r="G2614" s="57" t="str">
        <f>IF(ISNUMBER(SEARCH('Position Build'!$N$6,Table1[[#This Row],[Series]])),Table1[[#This Row],[Helper1]],"")</f>
        <v/>
      </c>
      <c r="H2614" s="57" t="str">
        <f>IFERROR(SMALL($G$2:$G$4870,ROWS($G$2:G2614)),"")</f>
        <v/>
      </c>
    </row>
    <row r="2615" spans="1:8" ht="39" thickBot="1" x14ac:dyDescent="0.3">
      <c r="A2615" s="52" t="s">
        <v>352</v>
      </c>
      <c r="B2615" s="46" t="str">
        <f>Table1[[#This Row],[Series]]&amp;Table1[[#This Row],[Competency Name]]</f>
        <v>1802WRITTEN COMMUNICATION</v>
      </c>
      <c r="C2615" s="46" t="str">
        <f>IF(RIGHT(Table1[[#This Row],[Occupational Series]],5)="SECCM","SECCM",IF(OR(RIGHT(Table1[[#This Row],[Occupational Series]],1)="A",RIGHT(Table1[[#This Row],[Occupational Series]],1)="B",RIGHT(Table1[[#This Row],[Occupational Series]],1)="C"),"0301",RIGHT(Table1[[#This Row],[Occupational Series]],4)))</f>
        <v>1802</v>
      </c>
      <c r="D2615" s="52" t="s">
        <v>507</v>
      </c>
      <c r="E2615" s="54" t="s">
        <v>508</v>
      </c>
      <c r="F2615" s="57">
        <f>ROWS($F$2:F2615)</f>
        <v>2614</v>
      </c>
      <c r="G2615" s="57" t="str">
        <f>IF(ISNUMBER(SEARCH('Position Build'!$N$6,Table1[[#This Row],[Series]])),Table1[[#This Row],[Helper1]],"")</f>
        <v/>
      </c>
      <c r="H2615" s="57" t="str">
        <f>IFERROR(SMALL($G$2:$G$4870,ROWS($G$2:G2615)),"")</f>
        <v/>
      </c>
    </row>
    <row r="2616" spans="1:8" ht="39" thickBot="1" x14ac:dyDescent="0.3">
      <c r="A2616" s="50" t="s">
        <v>352</v>
      </c>
      <c r="B2616" s="46" t="str">
        <f>Table1[[#This Row],[Series]]&amp;Table1[[#This Row],[Competency Name]]</f>
        <v>1802ORAL COMMUNICATION</v>
      </c>
      <c r="C2616" s="46" t="str">
        <f>IF(RIGHT(Table1[[#This Row],[Occupational Series]],5)="SECCM","SECCM",IF(OR(RIGHT(Table1[[#This Row],[Occupational Series]],1)="A",RIGHT(Table1[[#This Row],[Occupational Series]],1)="B",RIGHT(Table1[[#This Row],[Occupational Series]],1)="C"),"0301",RIGHT(Table1[[#This Row],[Occupational Series]],4)))</f>
        <v>1802</v>
      </c>
      <c r="D2616" s="50" t="s">
        <v>537</v>
      </c>
      <c r="E2616" s="51" t="s">
        <v>538</v>
      </c>
      <c r="F2616" s="57">
        <f>ROWS($F$2:F2616)</f>
        <v>2615</v>
      </c>
      <c r="G2616" s="57" t="str">
        <f>IF(ISNUMBER(SEARCH('Position Build'!$N$6,Table1[[#This Row],[Series]])),Table1[[#This Row],[Helper1]],"")</f>
        <v/>
      </c>
      <c r="H2616" s="57" t="str">
        <f>IFERROR(SMALL($G$2:$G$4870,ROWS($G$2:G2616)),"")</f>
        <v/>
      </c>
    </row>
    <row r="2617" spans="1:8" ht="15.75" customHeight="1" thickBot="1" x14ac:dyDescent="0.3">
      <c r="A2617" s="50" t="s">
        <v>352</v>
      </c>
      <c r="B2617" s="46" t="str">
        <f>Table1[[#This Row],[Series]]&amp;Table1[[#This Row],[Competency Name]]</f>
        <v>1802MANAGING HUMAN RESOURCES</v>
      </c>
      <c r="C2617" s="46" t="str">
        <f>IF(RIGHT(Table1[[#This Row],[Occupational Series]],5)="SECCM","SECCM",IF(OR(RIGHT(Table1[[#This Row],[Occupational Series]],1)="A",RIGHT(Table1[[#This Row],[Occupational Series]],1)="B",RIGHT(Table1[[#This Row],[Occupational Series]],1)="C"),"0301",RIGHT(Table1[[#This Row],[Occupational Series]],4)))</f>
        <v>1802</v>
      </c>
      <c r="D2617" s="50" t="s">
        <v>590</v>
      </c>
      <c r="E2617" s="51" t="s">
        <v>591</v>
      </c>
      <c r="F2617" s="57">
        <f>ROWS($F$2:F2617)</f>
        <v>2616</v>
      </c>
      <c r="G2617" s="57" t="str">
        <f>IF(ISNUMBER(SEARCH('Position Build'!$N$6,Table1[[#This Row],[Series]])),Table1[[#This Row],[Helper1]],"")</f>
        <v/>
      </c>
      <c r="H2617" s="57" t="str">
        <f>IFERROR(SMALL($G$2:$G$4870,ROWS($G$2:G2617)),"")</f>
        <v/>
      </c>
    </row>
    <row r="2618" spans="1:8" ht="39" thickBot="1" x14ac:dyDescent="0.3">
      <c r="A2618" s="52" t="s">
        <v>352</v>
      </c>
      <c r="B2618" s="46" t="str">
        <f>Table1[[#This Row],[Series]]&amp;Table1[[#This Row],[Competency Name]]</f>
        <v>1802CLERICAL SUPPORT FUNCTIONS</v>
      </c>
      <c r="C2618" s="46" t="str">
        <f>IF(RIGHT(Table1[[#This Row],[Occupational Series]],5)="SECCM","SECCM",IF(OR(RIGHT(Table1[[#This Row],[Occupational Series]],1)="A",RIGHT(Table1[[#This Row],[Occupational Series]],1)="B",RIGHT(Table1[[#This Row],[Occupational Series]],1)="C"),"0301",RIGHT(Table1[[#This Row],[Occupational Series]],4)))</f>
        <v>1802</v>
      </c>
      <c r="D2618" s="52" t="s">
        <v>993</v>
      </c>
      <c r="E2618" s="54" t="s">
        <v>994</v>
      </c>
      <c r="F2618" s="57">
        <f>ROWS($F$2:F2618)</f>
        <v>2617</v>
      </c>
      <c r="G2618" s="57" t="str">
        <f>IF(ISNUMBER(SEARCH('Position Build'!$N$6,Table1[[#This Row],[Series]])),Table1[[#This Row],[Helper1]],"")</f>
        <v/>
      </c>
      <c r="H2618" s="57" t="str">
        <f>IFERROR(SMALL($G$2:$G$4870,ROWS($G$2:G2618)),"")</f>
        <v/>
      </c>
    </row>
    <row r="2619" spans="1:8" ht="15.75" thickBot="1" x14ac:dyDescent="0.3">
      <c r="A2619" s="45" t="s">
        <v>352</v>
      </c>
      <c r="B2619" s="46" t="str">
        <f>Table1[[#This Row],[Series]]&amp;Table1[[#This Row],[Competency Name]]</f>
        <v>1802RESEARCH AND ANALYSIS</v>
      </c>
      <c r="C2619" s="46" t="str">
        <f>IF(RIGHT(Table1[[#This Row],[Occupational Series]],5)="SECCM","SECCM",IF(OR(RIGHT(Table1[[#This Row],[Occupational Series]],1)="A",RIGHT(Table1[[#This Row],[Occupational Series]],1)="B",RIGHT(Table1[[#This Row],[Occupational Series]],1)="C"),"0301",RIGHT(Table1[[#This Row],[Occupational Series]],4)))</f>
        <v>1802</v>
      </c>
      <c r="D2619" s="45" t="s">
        <v>1195</v>
      </c>
      <c r="E2619" s="45" t="s">
        <v>1196</v>
      </c>
      <c r="F2619" s="57">
        <f>ROWS($F$2:F2619)</f>
        <v>2618</v>
      </c>
      <c r="G2619" s="57" t="str">
        <f>IF(ISNUMBER(SEARCH('Position Build'!$N$6,Table1[[#This Row],[Series]])),Table1[[#This Row],[Helper1]],"")</f>
        <v/>
      </c>
      <c r="H2619" s="57" t="str">
        <f>IFERROR(SMALL($G$2:$G$4870,ROWS($G$2:G2619)),"")</f>
        <v/>
      </c>
    </row>
    <row r="2620" spans="1:8" ht="15.75" customHeight="1" thickBot="1" x14ac:dyDescent="0.3">
      <c r="A2620" s="50" t="s">
        <v>352</v>
      </c>
      <c r="B2620" s="46" t="str">
        <f>Table1[[#This Row],[Series]]&amp;Table1[[#This Row],[Competency Name]]</f>
        <v>1802WASTE, FRAUD, AND ABUSE</v>
      </c>
      <c r="C2620" s="46" t="str">
        <f>IF(RIGHT(Table1[[#This Row],[Occupational Series]],5)="SECCM","SECCM",IF(OR(RIGHT(Table1[[#This Row],[Occupational Series]],1)="A",RIGHT(Table1[[#This Row],[Occupational Series]],1)="B",RIGHT(Table1[[#This Row],[Occupational Series]],1)="C"),"0301",RIGHT(Table1[[#This Row],[Occupational Series]],4)))</f>
        <v>1802</v>
      </c>
      <c r="D2620" s="50" t="s">
        <v>1586</v>
      </c>
      <c r="E2620" s="51" t="s">
        <v>1587</v>
      </c>
      <c r="F2620" s="57">
        <f>ROWS($F$2:F2620)</f>
        <v>2619</v>
      </c>
      <c r="G2620" s="57" t="str">
        <f>IF(ISNUMBER(SEARCH('Position Build'!$N$6,Table1[[#This Row],[Series]])),Table1[[#This Row],[Helper1]],"")</f>
        <v/>
      </c>
      <c r="H2620" s="57" t="str">
        <f>IFERROR(SMALL($G$2:$G$4870,ROWS($G$2:G2620)),"")</f>
        <v/>
      </c>
    </row>
    <row r="2621" spans="1:8" ht="39" thickBot="1" x14ac:dyDescent="0.3">
      <c r="A2621" s="52" t="s">
        <v>352</v>
      </c>
      <c r="B2621" s="46" t="str">
        <f>Table1[[#This Row],[Series]]&amp;Table1[[#This Row],[Competency Name]]</f>
        <v>1802INVESTIGATIONS</v>
      </c>
      <c r="C2621" s="46" t="str">
        <f>IF(RIGHT(Table1[[#This Row],[Occupational Series]],5)="SECCM","SECCM",IF(OR(RIGHT(Table1[[#This Row],[Occupational Series]],1)="A",RIGHT(Table1[[#This Row],[Occupational Series]],1)="B",RIGHT(Table1[[#This Row],[Occupational Series]],1)="C"),"0301",RIGHT(Table1[[#This Row],[Occupational Series]],4)))</f>
        <v>1802</v>
      </c>
      <c r="D2621" s="52" t="s">
        <v>1588</v>
      </c>
      <c r="E2621" s="54" t="s">
        <v>1589</v>
      </c>
      <c r="F2621" s="57">
        <f>ROWS($F$2:F2621)</f>
        <v>2620</v>
      </c>
      <c r="G2621" s="57" t="str">
        <f>IF(ISNUMBER(SEARCH('Position Build'!$N$6,Table1[[#This Row],[Series]])),Table1[[#This Row],[Helper1]],"")</f>
        <v/>
      </c>
      <c r="H2621" s="57" t="str">
        <f>IFERROR(SMALL($G$2:$G$4870,ROWS($G$2:G2621)),"")</f>
        <v/>
      </c>
    </row>
    <row r="2622" spans="1:8" ht="15.75" thickBot="1" x14ac:dyDescent="0.3">
      <c r="A2622" s="45" t="s">
        <v>501</v>
      </c>
      <c r="B2622" s="46" t="str">
        <f>Table1[[#This Row],[Series]]&amp;Table1[[#This Row],[Competency Name]]</f>
        <v>1805PARTNERING</v>
      </c>
      <c r="C2622" s="46" t="str">
        <f>IF(RIGHT(Table1[[#This Row],[Occupational Series]],5)="SECCM","SECCM",IF(OR(RIGHT(Table1[[#This Row],[Occupational Series]],1)="A",RIGHT(Table1[[#This Row],[Occupational Series]],1)="B",RIGHT(Table1[[#This Row],[Occupational Series]],1)="C"),"0301",RIGHT(Table1[[#This Row],[Occupational Series]],4)))</f>
        <v>1805</v>
      </c>
      <c r="D2622" s="45" t="s">
        <v>491</v>
      </c>
      <c r="E2622" s="45" t="s">
        <v>492</v>
      </c>
      <c r="F2622" s="57">
        <f>ROWS($F$2:F2622)</f>
        <v>2621</v>
      </c>
      <c r="G2622" s="57" t="str">
        <f>IF(ISNUMBER(SEARCH('Position Build'!$N$6,Table1[[#This Row],[Series]])),Table1[[#This Row],[Helper1]],"")</f>
        <v/>
      </c>
      <c r="H2622" s="57" t="str">
        <f>IFERROR(SMALL($G$2:$G$4870,ROWS($G$2:G2622)),"")</f>
        <v/>
      </c>
    </row>
    <row r="2623" spans="1:8" ht="15.75" customHeight="1" thickBot="1" x14ac:dyDescent="0.3">
      <c r="A2623" s="45" t="s">
        <v>501</v>
      </c>
      <c r="B2623" s="46" t="str">
        <f>Table1[[#This Row],[Series]]&amp;Table1[[#This Row],[Competency Name]]</f>
        <v>1805INVESTIGATIVE INFORMATION GATHERING</v>
      </c>
      <c r="C2623" s="46" t="str">
        <f>IF(RIGHT(Table1[[#This Row],[Occupational Series]],5)="SECCM","SECCM",IF(OR(RIGHT(Table1[[#This Row],[Occupational Series]],1)="A",RIGHT(Table1[[#This Row],[Occupational Series]],1)="B",RIGHT(Table1[[#This Row],[Occupational Series]],1)="C"),"0301",RIGHT(Table1[[#This Row],[Occupational Series]],4)))</f>
        <v>1805</v>
      </c>
      <c r="D2623" s="45" t="s">
        <v>1793</v>
      </c>
      <c r="E2623" s="45" t="s">
        <v>1900</v>
      </c>
      <c r="F2623" s="57">
        <f>ROWS($F$2:F2623)</f>
        <v>2622</v>
      </c>
      <c r="G2623" s="57" t="str">
        <f>IF(ISNUMBER(SEARCH('Position Build'!$N$6,Table1[[#This Row],[Series]])),Table1[[#This Row],[Helper1]],"")</f>
        <v/>
      </c>
      <c r="H2623" s="57" t="str">
        <f>IFERROR(SMALL($G$2:$G$4870,ROWS($G$2:G2623)),"")</f>
        <v/>
      </c>
    </row>
    <row r="2624" spans="1:8" ht="15.75" thickBot="1" x14ac:dyDescent="0.3">
      <c r="A2624" s="53" t="s">
        <v>501</v>
      </c>
      <c r="B2624" s="46" t="str">
        <f>Table1[[#This Row],[Series]]&amp;Table1[[#This Row],[Competency Name]]</f>
        <v>1805INVESTIGATIVE ANALYSIS</v>
      </c>
      <c r="C2624" s="46" t="str">
        <f>IF(RIGHT(Table1[[#This Row],[Occupational Series]],5)="SECCM","SECCM",IF(OR(RIGHT(Table1[[#This Row],[Occupational Series]],1)="A",RIGHT(Table1[[#This Row],[Occupational Series]],1)="B",RIGHT(Table1[[#This Row],[Occupational Series]],1)="C"),"0301",RIGHT(Table1[[#This Row],[Occupational Series]],4)))</f>
        <v>1805</v>
      </c>
      <c r="D2624" s="53" t="s">
        <v>1901</v>
      </c>
      <c r="E2624" s="53" t="s">
        <v>1902</v>
      </c>
      <c r="F2624" s="57">
        <f>ROWS($F$2:F2624)</f>
        <v>2623</v>
      </c>
      <c r="G2624" s="57" t="str">
        <f>IF(ISNUMBER(SEARCH('Position Build'!$N$6,Table1[[#This Row],[Series]])),Table1[[#This Row],[Helper1]],"")</f>
        <v/>
      </c>
      <c r="H2624" s="57" t="str">
        <f>IFERROR(SMALL($G$2:$G$4870,ROWS($G$2:G2624)),"")</f>
        <v/>
      </c>
    </row>
    <row r="2625" spans="1:8" ht="15.75" thickBot="1" x14ac:dyDescent="0.3">
      <c r="A2625" s="45" t="s">
        <v>501</v>
      </c>
      <c r="B2625" s="46" t="str">
        <f>Table1[[#This Row],[Series]]&amp;Table1[[#This Row],[Competency Name]]</f>
        <v>1805CASE MANAGEMENT</v>
      </c>
      <c r="C2625" s="46" t="str">
        <f>IF(RIGHT(Table1[[#This Row],[Occupational Series]],5)="SECCM","SECCM",IF(OR(RIGHT(Table1[[#This Row],[Occupational Series]],1)="A",RIGHT(Table1[[#This Row],[Occupational Series]],1)="B",RIGHT(Table1[[#This Row],[Occupational Series]],1)="C"),"0301",RIGHT(Table1[[#This Row],[Occupational Series]],4)))</f>
        <v>1805</v>
      </c>
      <c r="D2625" s="45" t="s">
        <v>1037</v>
      </c>
      <c r="E2625" s="45" t="s">
        <v>1903</v>
      </c>
      <c r="F2625" s="57">
        <f>ROWS($F$2:F2625)</f>
        <v>2624</v>
      </c>
      <c r="G2625" s="57" t="str">
        <f>IF(ISNUMBER(SEARCH('Position Build'!$N$6,Table1[[#This Row],[Series]])),Table1[[#This Row],[Helper1]],"")</f>
        <v/>
      </c>
      <c r="H2625" s="57" t="str">
        <f>IFERROR(SMALL($G$2:$G$4870,ROWS($G$2:G2625)),"")</f>
        <v/>
      </c>
    </row>
    <row r="2626" spans="1:8" ht="15.75" customHeight="1" thickBot="1" x14ac:dyDescent="0.3">
      <c r="A2626" s="45" t="s">
        <v>501</v>
      </c>
      <c r="B2626" s="46" t="str">
        <f>Table1[[#This Row],[Series]]&amp;Table1[[#This Row],[Competency Name]]</f>
        <v>1805DATA MANAGEMENT</v>
      </c>
      <c r="C2626" s="46" t="str">
        <f>IF(RIGHT(Table1[[#This Row],[Occupational Series]],5)="SECCM","SECCM",IF(OR(RIGHT(Table1[[#This Row],[Occupational Series]],1)="A",RIGHT(Table1[[#This Row],[Occupational Series]],1)="B",RIGHT(Table1[[#This Row],[Occupational Series]],1)="C"),"0301",RIGHT(Table1[[#This Row],[Occupational Series]],4)))</f>
        <v>1805</v>
      </c>
      <c r="D2626" s="45" t="s">
        <v>1420</v>
      </c>
      <c r="E2626" s="45" t="s">
        <v>1904</v>
      </c>
      <c r="F2626" s="57">
        <f>ROWS($F$2:F2626)</f>
        <v>2625</v>
      </c>
      <c r="G2626" s="57" t="str">
        <f>IF(ISNUMBER(SEARCH('Position Build'!$N$6,Table1[[#This Row],[Series]])),Table1[[#This Row],[Helper1]],"")</f>
        <v/>
      </c>
      <c r="H2626" s="57" t="str">
        <f>IFERROR(SMALL($G$2:$G$4870,ROWS($G$2:G2626)),"")</f>
        <v/>
      </c>
    </row>
    <row r="2627" spans="1:8" ht="26.25" thickBot="1" x14ac:dyDescent="0.3">
      <c r="A2627" s="52" t="s">
        <v>501</v>
      </c>
      <c r="B2627" s="46" t="str">
        <f>Table1[[#This Row],[Series]]&amp;Table1[[#This Row],[Competency Name]]</f>
        <v>1805INVESTIGATIVE REPORTING</v>
      </c>
      <c r="C2627" s="46" t="str">
        <f>IF(RIGHT(Table1[[#This Row],[Occupational Series]],5)="SECCM","SECCM",IF(OR(RIGHT(Table1[[#This Row],[Occupational Series]],1)="A",RIGHT(Table1[[#This Row],[Occupational Series]],1)="B",RIGHT(Table1[[#This Row],[Occupational Series]],1)="C"),"0301",RIGHT(Table1[[#This Row],[Occupational Series]],4)))</f>
        <v>1805</v>
      </c>
      <c r="D2627" s="52" t="s">
        <v>1905</v>
      </c>
      <c r="E2627" s="54" t="s">
        <v>1906</v>
      </c>
      <c r="F2627" s="57">
        <f>ROWS($F$2:F2627)</f>
        <v>2626</v>
      </c>
      <c r="G2627" s="57" t="str">
        <f>IF(ISNUMBER(SEARCH('Position Build'!$N$6,Table1[[#This Row],[Series]])),Table1[[#This Row],[Helper1]],"")</f>
        <v/>
      </c>
      <c r="H2627" s="57" t="str">
        <f>IFERROR(SMALL($G$2:$G$4870,ROWS($G$2:G2627)),"")</f>
        <v/>
      </c>
    </row>
    <row r="2628" spans="1:8" ht="26.25" thickBot="1" x14ac:dyDescent="0.3">
      <c r="A2628" s="50" t="s">
        <v>351</v>
      </c>
      <c r="B2628" s="46" t="str">
        <f>Table1[[#This Row],[Series]]&amp;Table1[[#This Row],[Competency Name]]</f>
        <v>1810INFORMATION MANAGEMENT</v>
      </c>
      <c r="C2628" s="46" t="str">
        <f>IF(RIGHT(Table1[[#This Row],[Occupational Series]],5)="SECCM","SECCM",IF(OR(RIGHT(Table1[[#This Row],[Occupational Series]],1)="A",RIGHT(Table1[[#This Row],[Occupational Series]],1)="B",RIGHT(Table1[[#This Row],[Occupational Series]],1)="C"),"0301",RIGHT(Table1[[#This Row],[Occupational Series]],4)))</f>
        <v>1810</v>
      </c>
      <c r="D2628" s="50" t="s">
        <v>311</v>
      </c>
      <c r="E2628" s="51" t="s">
        <v>312</v>
      </c>
      <c r="F2628" s="57">
        <f>ROWS($F$2:F2628)</f>
        <v>2627</v>
      </c>
      <c r="G2628" s="57" t="str">
        <f>IF(ISNUMBER(SEARCH('Position Build'!$N$6,Table1[[#This Row],[Series]])),Table1[[#This Row],[Helper1]],"")</f>
        <v/>
      </c>
      <c r="H2628" s="57" t="str">
        <f>IFERROR(SMALL($G$2:$G$4870,ROWS($G$2:G2628)),"")</f>
        <v/>
      </c>
    </row>
    <row r="2629" spans="1:8" ht="15.75" customHeight="1" thickBot="1" x14ac:dyDescent="0.3">
      <c r="A2629" s="45" t="s">
        <v>351</v>
      </c>
      <c r="B2629" s="46" t="str">
        <f>Table1[[#This Row],[Series]]&amp;Table1[[#This Row],[Competency Name]]</f>
        <v>1810CUSTOMER SERVICE</v>
      </c>
      <c r="C2629" s="46" t="str">
        <f>IF(RIGHT(Table1[[#This Row],[Occupational Series]],5)="SECCM","SECCM",IF(OR(RIGHT(Table1[[#This Row],[Occupational Series]],1)="A",RIGHT(Table1[[#This Row],[Occupational Series]],1)="B",RIGHT(Table1[[#This Row],[Occupational Series]],1)="C"),"0301",RIGHT(Table1[[#This Row],[Occupational Series]],4)))</f>
        <v>1810</v>
      </c>
      <c r="D2629" s="45" t="s">
        <v>418</v>
      </c>
      <c r="E2629" s="45" t="s">
        <v>419</v>
      </c>
      <c r="F2629" s="57">
        <f>ROWS($F$2:F2629)</f>
        <v>2628</v>
      </c>
      <c r="G2629" s="57" t="str">
        <f>IF(ISNUMBER(SEARCH('Position Build'!$N$6,Table1[[#This Row],[Series]])),Table1[[#This Row],[Helper1]],"")</f>
        <v/>
      </c>
      <c r="H2629" s="57" t="str">
        <f>IFERROR(SMALL($G$2:$G$4870,ROWS($G$2:G2629)),"")</f>
        <v/>
      </c>
    </row>
    <row r="2630" spans="1:8" ht="26.25" thickBot="1" x14ac:dyDescent="0.3">
      <c r="A2630" s="52" t="s">
        <v>351</v>
      </c>
      <c r="B2630" s="46" t="str">
        <f>Table1[[#This Row],[Series]]&amp;Table1[[#This Row],[Competency Name]]</f>
        <v>1810COMPUTER LITERACY</v>
      </c>
      <c r="C2630" s="46" t="str">
        <f>IF(RIGHT(Table1[[#This Row],[Occupational Series]],5)="SECCM","SECCM",IF(OR(RIGHT(Table1[[#This Row],[Occupational Series]],1)="A",RIGHT(Table1[[#This Row],[Occupational Series]],1)="B",RIGHT(Table1[[#This Row],[Occupational Series]],1)="C"),"0301",RIGHT(Table1[[#This Row],[Occupational Series]],4)))</f>
        <v>1810</v>
      </c>
      <c r="D2630" s="52" t="s">
        <v>456</v>
      </c>
      <c r="E2630" s="54" t="s">
        <v>457</v>
      </c>
      <c r="F2630" s="57">
        <f>ROWS($F$2:F2630)</f>
        <v>2629</v>
      </c>
      <c r="G2630" s="57" t="str">
        <f>IF(ISNUMBER(SEARCH('Position Build'!$N$6,Table1[[#This Row],[Series]])),Table1[[#This Row],[Helper1]],"")</f>
        <v/>
      </c>
      <c r="H2630" s="57" t="str">
        <f>IFERROR(SMALL($G$2:$G$4870,ROWS($G$2:G2630)),"")</f>
        <v/>
      </c>
    </row>
    <row r="2631" spans="1:8" ht="15.75" thickBot="1" x14ac:dyDescent="0.3">
      <c r="A2631" s="45" t="s">
        <v>351</v>
      </c>
      <c r="B2631" s="46" t="str">
        <f>Table1[[#This Row],[Series]]&amp;Table1[[#This Row],[Competency Name]]</f>
        <v>1810PARTNERING</v>
      </c>
      <c r="C2631" s="46" t="str">
        <f>IF(RIGHT(Table1[[#This Row],[Occupational Series]],5)="SECCM","SECCM",IF(OR(RIGHT(Table1[[#This Row],[Occupational Series]],1)="A",RIGHT(Table1[[#This Row],[Occupational Series]],1)="B",RIGHT(Table1[[#This Row],[Occupational Series]],1)="C"),"0301",RIGHT(Table1[[#This Row],[Occupational Series]],4)))</f>
        <v>1810</v>
      </c>
      <c r="D2631" s="45" t="s">
        <v>491</v>
      </c>
      <c r="E2631" s="45" t="s">
        <v>492</v>
      </c>
      <c r="F2631" s="57">
        <f>ROWS($F$2:F2631)</f>
        <v>2630</v>
      </c>
      <c r="G2631" s="57" t="str">
        <f>IF(ISNUMBER(SEARCH('Position Build'!$N$6,Table1[[#This Row],[Series]])),Table1[[#This Row],[Helper1]],"")</f>
        <v/>
      </c>
      <c r="H2631" s="57" t="str">
        <f>IFERROR(SMALL($G$2:$G$4870,ROWS($G$2:G2631)),"")</f>
        <v/>
      </c>
    </row>
    <row r="2632" spans="1:8" ht="15.75" customHeight="1" thickBot="1" x14ac:dyDescent="0.3">
      <c r="A2632" s="50" t="s">
        <v>351</v>
      </c>
      <c r="B2632" s="46" t="str">
        <f>Table1[[#This Row],[Series]]&amp;Table1[[#This Row],[Competency Name]]</f>
        <v>1810WRITTEN COMMUNICATION</v>
      </c>
      <c r="C2632" s="46" t="str">
        <f>IF(RIGHT(Table1[[#This Row],[Occupational Series]],5)="SECCM","SECCM",IF(OR(RIGHT(Table1[[#This Row],[Occupational Series]],1)="A",RIGHT(Table1[[#This Row],[Occupational Series]],1)="B",RIGHT(Table1[[#This Row],[Occupational Series]],1)="C"),"0301",RIGHT(Table1[[#This Row],[Occupational Series]],4)))</f>
        <v>1810</v>
      </c>
      <c r="D2632" s="50" t="s">
        <v>507</v>
      </c>
      <c r="E2632" s="51" t="s">
        <v>508</v>
      </c>
      <c r="F2632" s="57">
        <f>ROWS($F$2:F2632)</f>
        <v>2631</v>
      </c>
      <c r="G2632" s="57" t="str">
        <f>IF(ISNUMBER(SEARCH('Position Build'!$N$6,Table1[[#This Row],[Series]])),Table1[[#This Row],[Helper1]],"")</f>
        <v/>
      </c>
      <c r="H2632" s="57" t="str">
        <f>IFERROR(SMALL($G$2:$G$4870,ROWS($G$2:G2632)),"")</f>
        <v/>
      </c>
    </row>
    <row r="2633" spans="1:8" ht="39" thickBot="1" x14ac:dyDescent="0.3">
      <c r="A2633" s="52" t="s">
        <v>351</v>
      </c>
      <c r="B2633" s="46" t="str">
        <f>Table1[[#This Row],[Series]]&amp;Table1[[#This Row],[Competency Name]]</f>
        <v>1810ORAL COMMUNICATION</v>
      </c>
      <c r="C2633" s="46" t="str">
        <f>IF(RIGHT(Table1[[#This Row],[Occupational Series]],5)="SECCM","SECCM",IF(OR(RIGHT(Table1[[#This Row],[Occupational Series]],1)="A",RIGHT(Table1[[#This Row],[Occupational Series]],1)="B",RIGHT(Table1[[#This Row],[Occupational Series]],1)="C"),"0301",RIGHT(Table1[[#This Row],[Occupational Series]],4)))</f>
        <v>1810</v>
      </c>
      <c r="D2633" s="52" t="s">
        <v>537</v>
      </c>
      <c r="E2633" s="54" t="s">
        <v>538</v>
      </c>
      <c r="F2633" s="57">
        <f>ROWS($F$2:F2633)</f>
        <v>2632</v>
      </c>
      <c r="G2633" s="57" t="str">
        <f>IF(ISNUMBER(SEARCH('Position Build'!$N$6,Table1[[#This Row],[Series]])),Table1[[#This Row],[Helper1]],"")</f>
        <v/>
      </c>
      <c r="H2633" s="57" t="str">
        <f>IFERROR(SMALL($G$2:$G$4870,ROWS($G$2:G2633)),"")</f>
        <v/>
      </c>
    </row>
    <row r="2634" spans="1:8" ht="39" thickBot="1" x14ac:dyDescent="0.3">
      <c r="A2634" s="50" t="s">
        <v>351</v>
      </c>
      <c r="B2634" s="46" t="str">
        <f>Table1[[#This Row],[Series]]&amp;Table1[[#This Row],[Competency Name]]</f>
        <v>1810PLANNING AND EVALUATING</v>
      </c>
      <c r="C2634" s="46" t="str">
        <f>IF(RIGHT(Table1[[#This Row],[Occupational Series]],5)="SECCM","SECCM",IF(OR(RIGHT(Table1[[#This Row],[Occupational Series]],1)="A",RIGHT(Table1[[#This Row],[Occupational Series]],1)="B",RIGHT(Table1[[#This Row],[Occupational Series]],1)="C"),"0301",RIGHT(Table1[[#This Row],[Occupational Series]],4)))</f>
        <v>1810</v>
      </c>
      <c r="D2634" s="50" t="s">
        <v>571</v>
      </c>
      <c r="E2634" s="51" t="s">
        <v>572</v>
      </c>
      <c r="F2634" s="57">
        <f>ROWS($F$2:F2634)</f>
        <v>2633</v>
      </c>
      <c r="G2634" s="57" t="str">
        <f>IF(ISNUMBER(SEARCH('Position Build'!$N$6,Table1[[#This Row],[Series]])),Table1[[#This Row],[Helper1]],"")</f>
        <v/>
      </c>
      <c r="H2634" s="57" t="str">
        <f>IFERROR(SMALL($G$2:$G$4870,ROWS($G$2:G2634)),"")</f>
        <v/>
      </c>
    </row>
    <row r="2635" spans="1:8" ht="15.75" customHeight="1" thickBot="1" x14ac:dyDescent="0.3">
      <c r="A2635" s="50" t="s">
        <v>351</v>
      </c>
      <c r="B2635" s="46" t="str">
        <f>Table1[[#This Row],[Series]]&amp;Table1[[#This Row],[Competency Name]]</f>
        <v>1810ACCOUNTABILITY</v>
      </c>
      <c r="C2635" s="46" t="str">
        <f>IF(RIGHT(Table1[[#This Row],[Occupational Series]],5)="SECCM","SECCM",IF(OR(RIGHT(Table1[[#This Row],[Occupational Series]],1)="A",RIGHT(Table1[[#This Row],[Occupational Series]],1)="B",RIGHT(Table1[[#This Row],[Occupational Series]],1)="C"),"0301",RIGHT(Table1[[#This Row],[Occupational Series]],4)))</f>
        <v>1810</v>
      </c>
      <c r="D2635" s="50" t="s">
        <v>579</v>
      </c>
      <c r="E2635" s="51" t="s">
        <v>580</v>
      </c>
      <c r="F2635" s="57">
        <f>ROWS($F$2:F2635)</f>
        <v>2634</v>
      </c>
      <c r="G2635" s="57" t="str">
        <f>IF(ISNUMBER(SEARCH('Position Build'!$N$6,Table1[[#This Row],[Series]])),Table1[[#This Row],[Helper1]],"")</f>
        <v/>
      </c>
      <c r="H2635" s="57" t="str">
        <f>IFERROR(SMALL($G$2:$G$4870,ROWS($G$2:G2635)),"")</f>
        <v/>
      </c>
    </row>
    <row r="2636" spans="1:8" ht="39" thickBot="1" x14ac:dyDescent="0.3">
      <c r="A2636" s="52" t="s">
        <v>351</v>
      </c>
      <c r="B2636" s="46" t="str">
        <f>Table1[[#This Row],[Series]]&amp;Table1[[#This Row],[Competency Name]]</f>
        <v>1810DEVELOPING OTHERS</v>
      </c>
      <c r="C2636" s="46" t="str">
        <f>IF(RIGHT(Table1[[#This Row],[Occupational Series]],5)="SECCM","SECCM",IF(OR(RIGHT(Table1[[#This Row],[Occupational Series]],1)="A",RIGHT(Table1[[#This Row],[Occupational Series]],1)="B",RIGHT(Table1[[#This Row],[Occupational Series]],1)="C"),"0301",RIGHT(Table1[[#This Row],[Occupational Series]],4)))</f>
        <v>1810</v>
      </c>
      <c r="D2636" s="52" t="s">
        <v>585</v>
      </c>
      <c r="E2636" s="54" t="s">
        <v>586</v>
      </c>
      <c r="F2636" s="57">
        <f>ROWS($F$2:F2636)</f>
        <v>2635</v>
      </c>
      <c r="G2636" s="57" t="str">
        <f>IF(ISNUMBER(SEARCH('Position Build'!$N$6,Table1[[#This Row],[Series]])),Table1[[#This Row],[Helper1]],"")</f>
        <v/>
      </c>
      <c r="H2636" s="57" t="str">
        <f>IFERROR(SMALL($G$2:$G$4870,ROWS($G$2:G2636)),"")</f>
        <v/>
      </c>
    </row>
    <row r="2637" spans="1:8" ht="39" thickBot="1" x14ac:dyDescent="0.3">
      <c r="A2637" s="50" t="s">
        <v>351</v>
      </c>
      <c r="B2637" s="46" t="str">
        <f>Table1[[#This Row],[Series]]&amp;Table1[[#This Row],[Competency Name]]</f>
        <v>1810MANAGING HUMAN RESOURCES</v>
      </c>
      <c r="C2637" s="46" t="str">
        <f>IF(RIGHT(Table1[[#This Row],[Occupational Series]],5)="SECCM","SECCM",IF(OR(RIGHT(Table1[[#This Row],[Occupational Series]],1)="A",RIGHT(Table1[[#This Row],[Occupational Series]],1)="B",RIGHT(Table1[[#This Row],[Occupational Series]],1)="C"),"0301",RIGHT(Table1[[#This Row],[Occupational Series]],4)))</f>
        <v>1810</v>
      </c>
      <c r="D2637" s="50" t="s">
        <v>590</v>
      </c>
      <c r="E2637" s="51" t="s">
        <v>591</v>
      </c>
      <c r="F2637" s="57">
        <f>ROWS($F$2:F2637)</f>
        <v>2636</v>
      </c>
      <c r="G2637" s="57" t="str">
        <f>IF(ISNUMBER(SEARCH('Position Build'!$N$6,Table1[[#This Row],[Series]])),Table1[[#This Row],[Helper1]],"")</f>
        <v/>
      </c>
      <c r="H2637" s="57" t="str">
        <f>IFERROR(SMALL($G$2:$G$4870,ROWS($G$2:G2637)),"")</f>
        <v/>
      </c>
    </row>
    <row r="2638" spans="1:8" ht="15.75" customHeight="1" thickBot="1" x14ac:dyDescent="0.3">
      <c r="A2638" s="50" t="s">
        <v>351</v>
      </c>
      <c r="B2638" s="46" t="str">
        <f>Table1[[#This Row],[Series]]&amp;Table1[[#This Row],[Competency Name]]</f>
        <v>1810PROBLEM SOLVING</v>
      </c>
      <c r="C2638" s="46" t="str">
        <f>IF(RIGHT(Table1[[#This Row],[Occupational Series]],5)="SECCM","SECCM",IF(OR(RIGHT(Table1[[#This Row],[Occupational Series]],1)="A",RIGHT(Table1[[#This Row],[Occupational Series]],1)="B",RIGHT(Table1[[#This Row],[Occupational Series]],1)="C"),"0301",RIGHT(Table1[[#This Row],[Occupational Series]],4)))</f>
        <v>1810</v>
      </c>
      <c r="D2638" s="50" t="s">
        <v>596</v>
      </c>
      <c r="E2638" s="51" t="s">
        <v>597</v>
      </c>
      <c r="F2638" s="57">
        <f>ROWS($F$2:F2638)</f>
        <v>2637</v>
      </c>
      <c r="G2638" s="57" t="str">
        <f>IF(ISNUMBER(SEARCH('Position Build'!$N$6,Table1[[#This Row],[Series]])),Table1[[#This Row],[Helper1]],"")</f>
        <v/>
      </c>
      <c r="H2638" s="57" t="str">
        <f>IFERROR(SMALL($G$2:$G$4870,ROWS($G$2:G2638)),"")</f>
        <v/>
      </c>
    </row>
    <row r="2639" spans="1:8" ht="26.25" thickBot="1" x14ac:dyDescent="0.3">
      <c r="A2639" s="52" t="s">
        <v>351</v>
      </c>
      <c r="B2639" s="46" t="str">
        <f>Table1[[#This Row],[Series]]&amp;Table1[[#This Row],[Competency Name]]</f>
        <v>1810COMPLIANCE AND ENFORCEMENT</v>
      </c>
      <c r="C2639" s="46" t="str">
        <f>IF(RIGHT(Table1[[#This Row],[Occupational Series]],5)="SECCM","SECCM",IF(OR(RIGHT(Table1[[#This Row],[Occupational Series]],1)="A",RIGHT(Table1[[#This Row],[Occupational Series]],1)="B",RIGHT(Table1[[#This Row],[Occupational Series]],1)="C"),"0301",RIGHT(Table1[[#This Row],[Occupational Series]],4)))</f>
        <v>1810</v>
      </c>
      <c r="D2639" s="52" t="s">
        <v>950</v>
      </c>
      <c r="E2639" s="54" t="s">
        <v>951</v>
      </c>
      <c r="F2639" s="57">
        <f>ROWS($F$2:F2639)</f>
        <v>2638</v>
      </c>
      <c r="G2639" s="57" t="str">
        <f>IF(ISNUMBER(SEARCH('Position Build'!$N$6,Table1[[#This Row],[Series]])),Table1[[#This Row],[Helper1]],"")</f>
        <v/>
      </c>
      <c r="H2639" s="57" t="str">
        <f>IFERROR(SMALL($G$2:$G$4870,ROWS($G$2:G2639)),"")</f>
        <v/>
      </c>
    </row>
    <row r="2640" spans="1:8" ht="15.75" thickBot="1" x14ac:dyDescent="0.3">
      <c r="A2640" s="45" t="s">
        <v>351</v>
      </c>
      <c r="B2640" s="46" t="str">
        <f>Table1[[#This Row],[Series]]&amp;Table1[[#This Row],[Competency Name]]</f>
        <v>1810RULEMAKING AND REGULATION</v>
      </c>
      <c r="C2640" s="46" t="str">
        <f>IF(RIGHT(Table1[[#This Row],[Occupational Series]],5)="SECCM","SECCM",IF(OR(RIGHT(Table1[[#This Row],[Occupational Series]],1)="A",RIGHT(Table1[[#This Row],[Occupational Series]],1)="B",RIGHT(Table1[[#This Row],[Occupational Series]],1)="C"),"0301",RIGHT(Table1[[#This Row],[Occupational Series]],4)))</f>
        <v>1810</v>
      </c>
      <c r="D2640" s="45" t="s">
        <v>958</v>
      </c>
      <c r="E2640" s="45" t="s">
        <v>959</v>
      </c>
      <c r="F2640" s="57">
        <f>ROWS($F$2:F2640)</f>
        <v>2639</v>
      </c>
      <c r="G2640" s="57" t="str">
        <f>IF(ISNUMBER(SEARCH('Position Build'!$N$6,Table1[[#This Row],[Series]])),Table1[[#This Row],[Helper1]],"")</f>
        <v/>
      </c>
      <c r="H2640" s="57" t="str">
        <f>IFERROR(SMALL($G$2:$G$4870,ROWS($G$2:G2640)),"")</f>
        <v/>
      </c>
    </row>
    <row r="2641" spans="1:8" ht="15.75" customHeight="1" thickBot="1" x14ac:dyDescent="0.3">
      <c r="A2641" s="50" t="s">
        <v>351</v>
      </c>
      <c r="B2641" s="46" t="str">
        <f>Table1[[#This Row],[Series]]&amp;Table1[[#This Row],[Competency Name]]</f>
        <v>1810DECISIVENESS</v>
      </c>
      <c r="C2641" s="46" t="str">
        <f>IF(RIGHT(Table1[[#This Row],[Occupational Series]],5)="SECCM","SECCM",IF(OR(RIGHT(Table1[[#This Row],[Occupational Series]],1)="A",RIGHT(Table1[[#This Row],[Occupational Series]],1)="B",RIGHT(Table1[[#This Row],[Occupational Series]],1)="C"),"0301",RIGHT(Table1[[#This Row],[Occupational Series]],4)))</f>
        <v>1810</v>
      </c>
      <c r="D2641" s="50" t="s">
        <v>1009</v>
      </c>
      <c r="E2641" s="51" t="s">
        <v>1010</v>
      </c>
      <c r="F2641" s="57">
        <f>ROWS($F$2:F2641)</f>
        <v>2640</v>
      </c>
      <c r="G2641" s="57" t="str">
        <f>IF(ISNUMBER(SEARCH('Position Build'!$N$6,Table1[[#This Row],[Series]])),Table1[[#This Row],[Helper1]],"")</f>
        <v/>
      </c>
      <c r="H2641" s="57" t="str">
        <f>IFERROR(SMALL($G$2:$G$4870,ROWS($G$2:G2641)),"")</f>
        <v/>
      </c>
    </row>
    <row r="2642" spans="1:8" ht="15.75" thickBot="1" x14ac:dyDescent="0.3">
      <c r="A2642" s="53" t="s">
        <v>351</v>
      </c>
      <c r="B2642" s="46" t="str">
        <f>Table1[[#This Row],[Series]]&amp;Table1[[#This Row],[Competency Name]]</f>
        <v>1810READING AND INTERPRETING REGULATIONS</v>
      </c>
      <c r="C2642" s="46" t="str">
        <f>IF(RIGHT(Table1[[#This Row],[Occupational Series]],5)="SECCM","SECCM",IF(OR(RIGHT(Table1[[#This Row],[Occupational Series]],1)="A",RIGHT(Table1[[#This Row],[Occupational Series]],1)="B",RIGHT(Table1[[#This Row],[Occupational Series]],1)="C"),"0301",RIGHT(Table1[[#This Row],[Occupational Series]],4)))</f>
        <v>1810</v>
      </c>
      <c r="D2642" s="53" t="s">
        <v>1015</v>
      </c>
      <c r="E2642" s="53" t="s">
        <v>1016</v>
      </c>
      <c r="F2642" s="57">
        <f>ROWS($F$2:F2642)</f>
        <v>2641</v>
      </c>
      <c r="G2642" s="57" t="str">
        <f>IF(ISNUMBER(SEARCH('Position Build'!$N$6,Table1[[#This Row],[Series]])),Table1[[#This Row],[Helper1]],"")</f>
        <v/>
      </c>
      <c r="H2642" s="57" t="str">
        <f>IFERROR(SMALL($G$2:$G$4870,ROWS($G$2:G2642)),"")</f>
        <v/>
      </c>
    </row>
    <row r="2643" spans="1:8" ht="39" thickBot="1" x14ac:dyDescent="0.3">
      <c r="A2643" s="50" t="s">
        <v>351</v>
      </c>
      <c r="B2643" s="46" t="str">
        <f>Table1[[#This Row],[Series]]&amp;Table1[[#This Row],[Competency Name]]</f>
        <v>1810ANALYTICAL TECHNIQUES</v>
      </c>
      <c r="C2643" s="46" t="str">
        <f>IF(RIGHT(Table1[[#This Row],[Occupational Series]],5)="SECCM","SECCM",IF(OR(RIGHT(Table1[[#This Row],[Occupational Series]],1)="A",RIGHT(Table1[[#This Row],[Occupational Series]],1)="B",RIGHT(Table1[[#This Row],[Occupational Series]],1)="C"),"0301",RIGHT(Table1[[#This Row],[Occupational Series]],4)))</f>
        <v>1810</v>
      </c>
      <c r="D2643" s="50" t="s">
        <v>1131</v>
      </c>
      <c r="E2643" s="51" t="s">
        <v>1132</v>
      </c>
      <c r="F2643" s="57">
        <f>ROWS($F$2:F2643)</f>
        <v>2642</v>
      </c>
      <c r="G2643" s="57" t="str">
        <f>IF(ISNUMBER(SEARCH('Position Build'!$N$6,Table1[[#This Row],[Series]])),Table1[[#This Row],[Helper1]],"")</f>
        <v/>
      </c>
      <c r="H2643" s="57" t="str">
        <f>IFERROR(SMALL($G$2:$G$4870,ROWS($G$2:G2643)),"")</f>
        <v/>
      </c>
    </row>
    <row r="2644" spans="1:8" ht="15.75" customHeight="1" thickBot="1" x14ac:dyDescent="0.3">
      <c r="A2644" s="50" t="s">
        <v>351</v>
      </c>
      <c r="B2644" s="46" t="str">
        <f>Table1[[#This Row],[Series]]&amp;Table1[[#This Row],[Competency Name]]</f>
        <v>1810WASTE, FRAUD, AND ABUSE</v>
      </c>
      <c r="C2644" s="46" t="str">
        <f>IF(RIGHT(Table1[[#This Row],[Occupational Series]],5)="SECCM","SECCM",IF(OR(RIGHT(Table1[[#This Row],[Occupational Series]],1)="A",RIGHT(Table1[[#This Row],[Occupational Series]],1)="B",RIGHT(Table1[[#This Row],[Occupational Series]],1)="C"),"0301",RIGHT(Table1[[#This Row],[Occupational Series]],4)))</f>
        <v>1810</v>
      </c>
      <c r="D2644" s="50" t="s">
        <v>1586</v>
      </c>
      <c r="E2644" s="51" t="s">
        <v>1587</v>
      </c>
      <c r="F2644" s="57">
        <f>ROWS($F$2:F2644)</f>
        <v>2643</v>
      </c>
      <c r="G2644" s="57" t="str">
        <f>IF(ISNUMBER(SEARCH('Position Build'!$N$6,Table1[[#This Row],[Series]])),Table1[[#This Row],[Helper1]],"")</f>
        <v/>
      </c>
      <c r="H2644" s="57" t="str">
        <f>IFERROR(SMALL($G$2:$G$4870,ROWS($G$2:G2644)),"")</f>
        <v/>
      </c>
    </row>
    <row r="2645" spans="1:8" ht="39" thickBot="1" x14ac:dyDescent="0.3">
      <c r="A2645" s="52" t="s">
        <v>351</v>
      </c>
      <c r="B2645" s="46" t="str">
        <f>Table1[[#This Row],[Series]]&amp;Table1[[#This Row],[Competency Name]]</f>
        <v>1810INVESTIGATIONS</v>
      </c>
      <c r="C2645" s="46" t="str">
        <f>IF(RIGHT(Table1[[#This Row],[Occupational Series]],5)="SECCM","SECCM",IF(OR(RIGHT(Table1[[#This Row],[Occupational Series]],1)="A",RIGHT(Table1[[#This Row],[Occupational Series]],1)="B",RIGHT(Table1[[#This Row],[Occupational Series]],1)="C"),"0301",RIGHT(Table1[[#This Row],[Occupational Series]],4)))</f>
        <v>1810</v>
      </c>
      <c r="D2645" s="52" t="s">
        <v>1588</v>
      </c>
      <c r="E2645" s="54" t="s">
        <v>1589</v>
      </c>
      <c r="F2645" s="57">
        <f>ROWS($F$2:F2645)</f>
        <v>2644</v>
      </c>
      <c r="G2645" s="57" t="str">
        <f>IF(ISNUMBER(SEARCH('Position Build'!$N$6,Table1[[#This Row],[Series]])),Table1[[#This Row],[Helper1]],"")</f>
        <v/>
      </c>
      <c r="H2645" s="57" t="str">
        <f>IFERROR(SMALL($G$2:$G$4870,ROWS($G$2:G2645)),"")</f>
        <v/>
      </c>
    </row>
    <row r="2646" spans="1:8" ht="39" thickBot="1" x14ac:dyDescent="0.3">
      <c r="A2646" s="50" t="s">
        <v>523</v>
      </c>
      <c r="B2646" s="46" t="str">
        <f>Table1[[#This Row],[Series]]&amp;Table1[[#This Row],[Competency Name]]</f>
        <v>1811WRITTEN COMMUNICATION</v>
      </c>
      <c r="C2646" s="46" t="str">
        <f>IF(RIGHT(Table1[[#This Row],[Occupational Series]],5)="SECCM","SECCM",IF(OR(RIGHT(Table1[[#This Row],[Occupational Series]],1)="A",RIGHT(Table1[[#This Row],[Occupational Series]],1)="B",RIGHT(Table1[[#This Row],[Occupational Series]],1)="C"),"0301",RIGHT(Table1[[#This Row],[Occupational Series]],4)))</f>
        <v>1811</v>
      </c>
      <c r="D2646" s="50" t="s">
        <v>507</v>
      </c>
      <c r="E2646" s="51" t="s">
        <v>508</v>
      </c>
      <c r="F2646" s="57">
        <f>ROWS($F$2:F2646)</f>
        <v>2645</v>
      </c>
      <c r="G2646" s="57" t="str">
        <f>IF(ISNUMBER(SEARCH('Position Build'!$N$6,Table1[[#This Row],[Series]])),Table1[[#This Row],[Helper1]],"")</f>
        <v/>
      </c>
      <c r="H2646" s="57" t="str">
        <f>IFERROR(SMALL($G$2:$G$4870,ROWS($G$2:G2646)),"")</f>
        <v/>
      </c>
    </row>
    <row r="2647" spans="1:8" ht="15.75" customHeight="1" thickBot="1" x14ac:dyDescent="0.3">
      <c r="A2647" s="50" t="s">
        <v>523</v>
      </c>
      <c r="B2647" s="46" t="str">
        <f>Table1[[#This Row],[Series]]&amp;Table1[[#This Row],[Competency Name]]</f>
        <v>1811ORAL COMMUNICATION</v>
      </c>
      <c r="C2647" s="46" t="str">
        <f>IF(RIGHT(Table1[[#This Row],[Occupational Series]],5)="SECCM","SECCM",IF(OR(RIGHT(Table1[[#This Row],[Occupational Series]],1)="A",RIGHT(Table1[[#This Row],[Occupational Series]],1)="B",RIGHT(Table1[[#This Row],[Occupational Series]],1)="C"),"0301",RIGHT(Table1[[#This Row],[Occupational Series]],4)))</f>
        <v>1811</v>
      </c>
      <c r="D2647" s="50" t="s">
        <v>537</v>
      </c>
      <c r="E2647" s="51" t="s">
        <v>538</v>
      </c>
      <c r="F2647" s="57">
        <f>ROWS($F$2:F2647)</f>
        <v>2646</v>
      </c>
      <c r="G2647" s="57" t="str">
        <f>IF(ISNUMBER(SEARCH('Position Build'!$N$6,Table1[[#This Row],[Series]])),Table1[[#This Row],[Helper1]],"")</f>
        <v/>
      </c>
      <c r="H2647" s="57" t="str">
        <f>IFERROR(SMALL($G$2:$G$4870,ROWS($G$2:G2647)),"")</f>
        <v/>
      </c>
    </row>
    <row r="2648" spans="1:8" ht="64.5" thickBot="1" x14ac:dyDescent="0.3">
      <c r="A2648" s="52" t="s">
        <v>523</v>
      </c>
      <c r="B2648" s="46" t="str">
        <f>Table1[[#This Row],[Series]]&amp;Table1[[#This Row],[Competency Name]]</f>
        <v>1811ACCOUNTABILITY</v>
      </c>
      <c r="C2648" s="46" t="str">
        <f>IF(RIGHT(Table1[[#This Row],[Occupational Series]],5)="SECCM","SECCM",IF(OR(RIGHT(Table1[[#This Row],[Occupational Series]],1)="A",RIGHT(Table1[[#This Row],[Occupational Series]],1)="B",RIGHT(Table1[[#This Row],[Occupational Series]],1)="C"),"0301",RIGHT(Table1[[#This Row],[Occupational Series]],4)))</f>
        <v>1811</v>
      </c>
      <c r="D2648" s="52" t="s">
        <v>579</v>
      </c>
      <c r="E2648" s="54" t="s">
        <v>580</v>
      </c>
      <c r="F2648" s="57">
        <f>ROWS($F$2:F2648)</f>
        <v>2647</v>
      </c>
      <c r="G2648" s="57" t="str">
        <f>IF(ISNUMBER(SEARCH('Position Build'!$N$6,Table1[[#This Row],[Series]])),Table1[[#This Row],[Helper1]],"")</f>
        <v/>
      </c>
      <c r="H2648" s="57" t="str">
        <f>IFERROR(SMALL($G$2:$G$4870,ROWS($G$2:G2648)),"")</f>
        <v/>
      </c>
    </row>
    <row r="2649" spans="1:8" ht="39" thickBot="1" x14ac:dyDescent="0.3">
      <c r="A2649" s="50" t="s">
        <v>523</v>
      </c>
      <c r="B2649" s="46" t="str">
        <f>Table1[[#This Row],[Series]]&amp;Table1[[#This Row],[Competency Name]]</f>
        <v>1811DEVELOPING OTHERS</v>
      </c>
      <c r="C2649" s="46" t="str">
        <f>IF(RIGHT(Table1[[#This Row],[Occupational Series]],5)="SECCM","SECCM",IF(OR(RIGHT(Table1[[#This Row],[Occupational Series]],1)="A",RIGHT(Table1[[#This Row],[Occupational Series]],1)="B",RIGHT(Table1[[#This Row],[Occupational Series]],1)="C"),"0301",RIGHT(Table1[[#This Row],[Occupational Series]],4)))</f>
        <v>1811</v>
      </c>
      <c r="D2649" s="50" t="s">
        <v>585</v>
      </c>
      <c r="E2649" s="51" t="s">
        <v>586</v>
      </c>
      <c r="F2649" s="57">
        <f>ROWS($F$2:F2649)</f>
        <v>2648</v>
      </c>
      <c r="G2649" s="57" t="str">
        <f>IF(ISNUMBER(SEARCH('Position Build'!$N$6,Table1[[#This Row],[Series]])),Table1[[#This Row],[Helper1]],"")</f>
        <v/>
      </c>
      <c r="H2649" s="57" t="str">
        <f>IFERROR(SMALL($G$2:$G$4870,ROWS($G$2:G2649)),"")</f>
        <v/>
      </c>
    </row>
    <row r="2650" spans="1:8" ht="15.75" customHeight="1" thickBot="1" x14ac:dyDescent="0.3">
      <c r="A2650" s="50" t="s">
        <v>523</v>
      </c>
      <c r="B2650" s="46" t="str">
        <f>Table1[[#This Row],[Series]]&amp;Table1[[#This Row],[Competency Name]]</f>
        <v>1811MANAGING HUMAN RESOURCES</v>
      </c>
      <c r="C2650" s="46" t="str">
        <f>IF(RIGHT(Table1[[#This Row],[Occupational Series]],5)="SECCM","SECCM",IF(OR(RIGHT(Table1[[#This Row],[Occupational Series]],1)="A",RIGHT(Table1[[#This Row],[Occupational Series]],1)="B",RIGHT(Table1[[#This Row],[Occupational Series]],1)="C"),"0301",RIGHT(Table1[[#This Row],[Occupational Series]],4)))</f>
        <v>1811</v>
      </c>
      <c r="D2650" s="50" t="s">
        <v>590</v>
      </c>
      <c r="E2650" s="51" t="s">
        <v>591</v>
      </c>
      <c r="F2650" s="57">
        <f>ROWS($F$2:F2650)</f>
        <v>2649</v>
      </c>
      <c r="G2650" s="57" t="str">
        <f>IF(ISNUMBER(SEARCH('Position Build'!$N$6,Table1[[#This Row],[Series]])),Table1[[#This Row],[Helper1]],"")</f>
        <v/>
      </c>
      <c r="H2650" s="57" t="str">
        <f>IFERROR(SMALL($G$2:$G$4870,ROWS($G$2:G2650)),"")</f>
        <v/>
      </c>
    </row>
    <row r="2651" spans="1:8" ht="51.75" thickBot="1" x14ac:dyDescent="0.3">
      <c r="A2651" s="52" t="s">
        <v>523</v>
      </c>
      <c r="B2651" s="46" t="str">
        <f>Table1[[#This Row],[Series]]&amp;Table1[[#This Row],[Competency Name]]</f>
        <v>1811PROBLEM SOLVING</v>
      </c>
      <c r="C2651" s="46" t="str">
        <f>IF(RIGHT(Table1[[#This Row],[Occupational Series]],5)="SECCM","SECCM",IF(OR(RIGHT(Table1[[#This Row],[Occupational Series]],1)="A",RIGHT(Table1[[#This Row],[Occupational Series]],1)="B",RIGHT(Table1[[#This Row],[Occupational Series]],1)="C"),"0301",RIGHT(Table1[[#This Row],[Occupational Series]],4)))</f>
        <v>1811</v>
      </c>
      <c r="D2651" s="52" t="s">
        <v>596</v>
      </c>
      <c r="E2651" s="54" t="s">
        <v>597</v>
      </c>
      <c r="F2651" s="57">
        <f>ROWS($F$2:F2651)</f>
        <v>2650</v>
      </c>
      <c r="G2651" s="57" t="str">
        <f>IF(ISNUMBER(SEARCH('Position Build'!$N$6,Table1[[#This Row],[Series]])),Table1[[#This Row],[Helper1]],"")</f>
        <v/>
      </c>
      <c r="H2651" s="57" t="str">
        <f>IFERROR(SMALL($G$2:$G$4870,ROWS($G$2:G2651)),"")</f>
        <v/>
      </c>
    </row>
    <row r="2652" spans="1:8" ht="15.75" thickBot="1" x14ac:dyDescent="0.3">
      <c r="A2652" s="45" t="s">
        <v>523</v>
      </c>
      <c r="B2652" s="46" t="str">
        <f>Table1[[#This Row],[Series]]&amp;Table1[[#This Row],[Competency Name]]</f>
        <v>1811BEHAVIOR DETECTION AND ANALYSIS</v>
      </c>
      <c r="C2652" s="46" t="str">
        <f>IF(RIGHT(Table1[[#This Row],[Occupational Series]],5)="SECCM","SECCM",IF(OR(RIGHT(Table1[[#This Row],[Occupational Series]],1)="A",RIGHT(Table1[[#This Row],[Occupational Series]],1)="B",RIGHT(Table1[[#This Row],[Occupational Series]],1)="C"),"0301",RIGHT(Table1[[#This Row],[Occupational Series]],4)))</f>
        <v>1811</v>
      </c>
      <c r="D2652" s="45" t="s">
        <v>1787</v>
      </c>
      <c r="E2652" s="45" t="s">
        <v>1788</v>
      </c>
      <c r="F2652" s="57">
        <f>ROWS($F$2:F2652)</f>
        <v>2651</v>
      </c>
      <c r="G2652" s="57" t="str">
        <f>IF(ISNUMBER(SEARCH('Position Build'!$N$6,Table1[[#This Row],[Series]])),Table1[[#This Row],[Helper1]],"")</f>
        <v/>
      </c>
      <c r="H2652" s="57" t="str">
        <f>IFERROR(SMALL($G$2:$G$4870,ROWS($G$2:G2652)),"")</f>
        <v/>
      </c>
    </row>
    <row r="2653" spans="1:8" ht="15.75" customHeight="1" thickBot="1" x14ac:dyDescent="0.3">
      <c r="A2653" s="45" t="s">
        <v>523</v>
      </c>
      <c r="B2653" s="46" t="str">
        <f>Table1[[#This Row],[Series]]&amp;Table1[[#This Row],[Competency Name]]</f>
        <v>1811CONTROL TACTICS</v>
      </c>
      <c r="C2653" s="46" t="str">
        <f>IF(RIGHT(Table1[[#This Row],[Occupational Series]],5)="SECCM","SECCM",IF(OR(RIGHT(Table1[[#This Row],[Occupational Series]],1)="A",RIGHT(Table1[[#This Row],[Occupational Series]],1)="B",RIGHT(Table1[[#This Row],[Occupational Series]],1)="C"),"0301",RIGHT(Table1[[#This Row],[Occupational Series]],4)))</f>
        <v>1811</v>
      </c>
      <c r="D2653" s="45" t="s">
        <v>1789</v>
      </c>
      <c r="E2653" s="45" t="s">
        <v>1790</v>
      </c>
      <c r="F2653" s="57">
        <f>ROWS($F$2:F2653)</f>
        <v>2652</v>
      </c>
      <c r="G2653" s="57" t="str">
        <f>IF(ISNUMBER(SEARCH('Position Build'!$N$6,Table1[[#This Row],[Series]])),Table1[[#This Row],[Helper1]],"")</f>
        <v/>
      </c>
      <c r="H2653" s="57" t="str">
        <f>IFERROR(SMALL($G$2:$G$4870,ROWS($G$2:G2653)),"")</f>
        <v/>
      </c>
    </row>
    <row r="2654" spans="1:8" ht="15.75" thickBot="1" x14ac:dyDescent="0.3">
      <c r="A2654" s="53" t="s">
        <v>523</v>
      </c>
      <c r="B2654" s="46" t="str">
        <f>Table1[[#This Row],[Series]]&amp;Table1[[#This Row],[Competency Name]]</f>
        <v>1811INTERVIEW AND INTERROGATION</v>
      </c>
      <c r="C2654" s="46" t="str">
        <f>IF(RIGHT(Table1[[#This Row],[Occupational Series]],5)="SECCM","SECCM",IF(OR(RIGHT(Table1[[#This Row],[Occupational Series]],1)="A",RIGHT(Table1[[#This Row],[Occupational Series]],1)="B",RIGHT(Table1[[#This Row],[Occupational Series]],1)="C"),"0301",RIGHT(Table1[[#This Row],[Occupational Series]],4)))</f>
        <v>1811</v>
      </c>
      <c r="D2654" s="53" t="s">
        <v>1791</v>
      </c>
      <c r="E2654" s="53" t="s">
        <v>1792</v>
      </c>
      <c r="F2654" s="57">
        <f>ROWS($F$2:F2654)</f>
        <v>2653</v>
      </c>
      <c r="G2654" s="57" t="str">
        <f>IF(ISNUMBER(SEARCH('Position Build'!$N$6,Table1[[#This Row],[Series]])),Table1[[#This Row],[Helper1]],"")</f>
        <v/>
      </c>
      <c r="H2654" s="57" t="str">
        <f>IFERROR(SMALL($G$2:$G$4870,ROWS($G$2:G2654)),"")</f>
        <v/>
      </c>
    </row>
    <row r="2655" spans="1:8" ht="26.25" thickBot="1" x14ac:dyDescent="0.3">
      <c r="A2655" s="50" t="s">
        <v>523</v>
      </c>
      <c r="B2655" s="46" t="str">
        <f>Table1[[#This Row],[Series]]&amp;Table1[[#This Row],[Competency Name]]</f>
        <v>1811INVESTIGATIVE INFORMATION GATHERING</v>
      </c>
      <c r="C2655" s="46" t="str">
        <f>IF(RIGHT(Table1[[#This Row],[Occupational Series]],5)="SECCM","SECCM",IF(OR(RIGHT(Table1[[#This Row],[Occupational Series]],1)="A",RIGHT(Table1[[#This Row],[Occupational Series]],1)="B",RIGHT(Table1[[#This Row],[Occupational Series]],1)="C"),"0301",RIGHT(Table1[[#This Row],[Occupational Series]],4)))</f>
        <v>1811</v>
      </c>
      <c r="D2655" s="50" t="s">
        <v>1793</v>
      </c>
      <c r="E2655" s="51" t="s">
        <v>1794</v>
      </c>
      <c r="F2655" s="57">
        <f>ROWS($F$2:F2655)</f>
        <v>2654</v>
      </c>
      <c r="G2655" s="57" t="str">
        <f>IF(ISNUMBER(SEARCH('Position Build'!$N$6,Table1[[#This Row],[Series]])),Table1[[#This Row],[Helper1]],"")</f>
        <v/>
      </c>
      <c r="H2655" s="57" t="str">
        <f>IFERROR(SMALL($G$2:$G$4870,ROWS($G$2:G2655)),"")</f>
        <v/>
      </c>
    </row>
    <row r="2656" spans="1:8" ht="15.75" customHeight="1" thickBot="1" x14ac:dyDescent="0.3">
      <c r="A2656" s="45" t="s">
        <v>523</v>
      </c>
      <c r="B2656" s="46" t="str">
        <f>Table1[[#This Row],[Series]]&amp;Table1[[#This Row],[Competency Name]]</f>
        <v>1811INVESTIGATORY METHODOLOGY</v>
      </c>
      <c r="C2656" s="46" t="str">
        <f>IF(RIGHT(Table1[[#This Row],[Occupational Series]],5)="SECCM","SECCM",IF(OR(RIGHT(Table1[[#This Row],[Occupational Series]],1)="A",RIGHT(Table1[[#This Row],[Occupational Series]],1)="B",RIGHT(Table1[[#This Row],[Occupational Series]],1)="C"),"0301",RIGHT(Table1[[#This Row],[Occupational Series]],4)))</f>
        <v>1811</v>
      </c>
      <c r="D2656" s="45" t="s">
        <v>1795</v>
      </c>
      <c r="E2656" s="45" t="s">
        <v>1796</v>
      </c>
      <c r="F2656" s="57">
        <f>ROWS($F$2:F2656)</f>
        <v>2655</v>
      </c>
      <c r="G2656" s="57" t="str">
        <f>IF(ISNUMBER(SEARCH('Position Build'!$N$6,Table1[[#This Row],[Series]])),Table1[[#This Row],[Helper1]],"")</f>
        <v/>
      </c>
      <c r="H2656" s="57" t="str">
        <f>IFERROR(SMALL($G$2:$G$4870,ROWS($G$2:G2656)),"")</f>
        <v/>
      </c>
    </row>
    <row r="2657" spans="1:8" ht="15.75" thickBot="1" x14ac:dyDescent="0.3">
      <c r="A2657" s="53" t="s">
        <v>523</v>
      </c>
      <c r="B2657" s="46" t="str">
        <f>Table1[[#This Row],[Series]]&amp;Table1[[#This Row],[Competency Name]]</f>
        <v>1811JURISPRUDENCE</v>
      </c>
      <c r="C2657" s="46" t="str">
        <f>IF(RIGHT(Table1[[#This Row],[Occupational Series]],5)="SECCM","SECCM",IF(OR(RIGHT(Table1[[#This Row],[Occupational Series]],1)="A",RIGHT(Table1[[#This Row],[Occupational Series]],1)="B",RIGHT(Table1[[#This Row],[Occupational Series]],1)="C"),"0301",RIGHT(Table1[[#This Row],[Occupational Series]],4)))</f>
        <v>1811</v>
      </c>
      <c r="D2657" s="53" t="s">
        <v>1797</v>
      </c>
      <c r="E2657" s="53" t="s">
        <v>1798</v>
      </c>
      <c r="F2657" s="57">
        <f>ROWS($F$2:F2657)</f>
        <v>2656</v>
      </c>
      <c r="G2657" s="57" t="str">
        <f>IF(ISNUMBER(SEARCH('Position Build'!$N$6,Table1[[#This Row],[Series]])),Table1[[#This Row],[Helper1]],"")</f>
        <v/>
      </c>
      <c r="H2657" s="57" t="str">
        <f>IFERROR(SMALL($G$2:$G$4870,ROWS($G$2:G2657)),"")</f>
        <v/>
      </c>
    </row>
    <row r="2658" spans="1:8" ht="15.75" thickBot="1" x14ac:dyDescent="0.3">
      <c r="A2658" s="45" t="s">
        <v>523</v>
      </c>
      <c r="B2658" s="46" t="str">
        <f>Table1[[#This Row],[Series]]&amp;Table1[[#This Row],[Competency Name]]</f>
        <v>1811PHYSICAL EVIDENCE</v>
      </c>
      <c r="C2658" s="46" t="str">
        <f>IF(RIGHT(Table1[[#This Row],[Occupational Series]],5)="SECCM","SECCM",IF(OR(RIGHT(Table1[[#This Row],[Occupational Series]],1)="A",RIGHT(Table1[[#This Row],[Occupational Series]],1)="B",RIGHT(Table1[[#This Row],[Occupational Series]],1)="C"),"0301",RIGHT(Table1[[#This Row],[Occupational Series]],4)))</f>
        <v>1811</v>
      </c>
      <c r="D2658" s="45" t="s">
        <v>1799</v>
      </c>
      <c r="E2658" s="45" t="s">
        <v>1800</v>
      </c>
      <c r="F2658" s="57">
        <f>ROWS($F$2:F2658)</f>
        <v>2657</v>
      </c>
      <c r="G2658" s="57" t="str">
        <f>IF(ISNUMBER(SEARCH('Position Build'!$N$6,Table1[[#This Row],[Series]])),Table1[[#This Row],[Helper1]],"")</f>
        <v/>
      </c>
      <c r="H2658" s="57" t="str">
        <f>IFERROR(SMALL($G$2:$G$4870,ROWS($G$2:G2658)),"")</f>
        <v/>
      </c>
    </row>
    <row r="2659" spans="1:8" ht="15.75" customHeight="1" thickBot="1" x14ac:dyDescent="0.3">
      <c r="A2659" s="45" t="s">
        <v>523</v>
      </c>
      <c r="B2659" s="46" t="str">
        <f>Table1[[#This Row],[Series]]&amp;Table1[[#This Row],[Competency Name]]</f>
        <v>1811CASE MANAGEMENT</v>
      </c>
      <c r="C2659" s="46" t="str">
        <f>IF(RIGHT(Table1[[#This Row],[Occupational Series]],5)="SECCM","SECCM",IF(OR(RIGHT(Table1[[#This Row],[Occupational Series]],1)="A",RIGHT(Table1[[#This Row],[Occupational Series]],1)="B",RIGHT(Table1[[#This Row],[Occupational Series]],1)="C"),"0301",RIGHT(Table1[[#This Row],[Occupational Series]],4)))</f>
        <v>1811</v>
      </c>
      <c r="D2659" s="45" t="s">
        <v>1037</v>
      </c>
      <c r="E2659" s="45" t="s">
        <v>1909</v>
      </c>
      <c r="F2659" s="57">
        <f>ROWS($F$2:F2659)</f>
        <v>2658</v>
      </c>
      <c r="G2659" s="57" t="str">
        <f>IF(ISNUMBER(SEARCH('Position Build'!$N$6,Table1[[#This Row],[Series]])),Table1[[#This Row],[Helper1]],"")</f>
        <v/>
      </c>
      <c r="H2659" s="57" t="str">
        <f>IFERROR(SMALL($G$2:$G$4870,ROWS($G$2:G2659)),"")</f>
        <v/>
      </c>
    </row>
    <row r="2660" spans="1:8" ht="39" thickBot="1" x14ac:dyDescent="0.3">
      <c r="A2660" s="52" t="s">
        <v>514</v>
      </c>
      <c r="B2660" s="46" t="str">
        <f>Table1[[#This Row],[Series]]&amp;Table1[[#This Row],[Competency Name]]</f>
        <v>1825WRITTEN COMMUNICATION</v>
      </c>
      <c r="C2660" s="46" t="str">
        <f>IF(RIGHT(Table1[[#This Row],[Occupational Series]],5)="SECCM","SECCM",IF(OR(RIGHT(Table1[[#This Row],[Occupational Series]],1)="A",RIGHT(Table1[[#This Row],[Occupational Series]],1)="B",RIGHT(Table1[[#This Row],[Occupational Series]],1)="C"),"0301",RIGHT(Table1[[#This Row],[Occupational Series]],4)))</f>
        <v>1825</v>
      </c>
      <c r="D2660" s="52" t="s">
        <v>507</v>
      </c>
      <c r="E2660" s="54" t="s">
        <v>508</v>
      </c>
      <c r="F2660" s="57">
        <f>ROWS($F$2:F2660)</f>
        <v>2659</v>
      </c>
      <c r="G2660" s="57" t="str">
        <f>IF(ISNUMBER(SEARCH('Position Build'!$N$6,Table1[[#This Row],[Series]])),Table1[[#This Row],[Helper1]],"")</f>
        <v/>
      </c>
      <c r="H2660" s="57" t="str">
        <f>IFERROR(SMALL($G$2:$G$4870,ROWS($G$2:G2660)),"")</f>
        <v/>
      </c>
    </row>
    <row r="2661" spans="1:8" ht="64.5" thickBot="1" x14ac:dyDescent="0.3">
      <c r="A2661" s="50" t="s">
        <v>514</v>
      </c>
      <c r="B2661" s="46" t="str">
        <f>Table1[[#This Row],[Series]]&amp;Table1[[#This Row],[Competency Name]]</f>
        <v>1825PROGRAM ANALYSIS</v>
      </c>
      <c r="C2661" s="46" t="str">
        <f>IF(RIGHT(Table1[[#This Row],[Occupational Series]],5)="SECCM","SECCM",IF(OR(RIGHT(Table1[[#This Row],[Occupational Series]],1)="A",RIGHT(Table1[[#This Row],[Occupational Series]],1)="B",RIGHT(Table1[[#This Row],[Occupational Series]],1)="C"),"0301",RIGHT(Table1[[#This Row],[Occupational Series]],4)))</f>
        <v>1825</v>
      </c>
      <c r="D2661" s="50" t="s">
        <v>558</v>
      </c>
      <c r="E2661" s="51" t="s">
        <v>559</v>
      </c>
      <c r="F2661" s="57">
        <f>ROWS($F$2:F2661)</f>
        <v>2660</v>
      </c>
      <c r="G2661" s="57" t="str">
        <f>IF(ISNUMBER(SEARCH('Position Build'!$N$6,Table1[[#This Row],[Series]])),Table1[[#This Row],[Helper1]],"")</f>
        <v/>
      </c>
      <c r="H2661" s="57" t="str">
        <f>IFERROR(SMALL($G$2:$G$4870,ROWS($G$2:G2661)),"")</f>
        <v/>
      </c>
    </row>
    <row r="2662" spans="1:8" ht="15.75" customHeight="1" thickBot="1" x14ac:dyDescent="0.3">
      <c r="A2662" s="45" t="s">
        <v>514</v>
      </c>
      <c r="B2662" s="46" t="str">
        <f>Table1[[#This Row],[Series]]&amp;Table1[[#This Row],[Competency Name]]</f>
        <v>1825ADMINISTRATION AND MANAGEMENT</v>
      </c>
      <c r="C2662" s="46" t="str">
        <f>IF(RIGHT(Table1[[#This Row],[Occupational Series]],5)="SECCM","SECCM",IF(OR(RIGHT(Table1[[#This Row],[Occupational Series]],1)="A",RIGHT(Table1[[#This Row],[Occupational Series]],1)="B",RIGHT(Table1[[#This Row],[Occupational Series]],1)="C"),"0301",RIGHT(Table1[[#This Row],[Occupational Series]],4)))</f>
        <v>1825</v>
      </c>
      <c r="D2662" s="45" t="s">
        <v>560</v>
      </c>
      <c r="E2662" s="45" t="s">
        <v>561</v>
      </c>
      <c r="F2662" s="57">
        <f>ROWS($F$2:F2662)</f>
        <v>2661</v>
      </c>
      <c r="G2662" s="57" t="str">
        <f>IF(ISNUMBER(SEARCH('Position Build'!$N$6,Table1[[#This Row],[Series]])),Table1[[#This Row],[Helper1]],"")</f>
        <v/>
      </c>
      <c r="H2662" s="57" t="str">
        <f>IFERROR(SMALL($G$2:$G$4870,ROWS($G$2:G2662)),"")</f>
        <v/>
      </c>
    </row>
    <row r="2663" spans="1:8" ht="15.75" thickBot="1" x14ac:dyDescent="0.3">
      <c r="A2663" s="53" t="s">
        <v>514</v>
      </c>
      <c r="B2663" s="46" t="str">
        <f>Table1[[#This Row],[Series]]&amp;Table1[[#This Row],[Competency Name]]</f>
        <v>1825RESEARCH AND ANALYSIS</v>
      </c>
      <c r="C2663" s="46" t="str">
        <f>IF(RIGHT(Table1[[#This Row],[Occupational Series]],5)="SECCM","SECCM",IF(OR(RIGHT(Table1[[#This Row],[Occupational Series]],1)="A",RIGHT(Table1[[#This Row],[Occupational Series]],1)="B",RIGHT(Table1[[#This Row],[Occupational Series]],1)="C"),"0301",RIGHT(Table1[[#This Row],[Occupational Series]],4)))</f>
        <v>1825</v>
      </c>
      <c r="D2663" s="53" t="s">
        <v>1195</v>
      </c>
      <c r="E2663" s="53" t="s">
        <v>1196</v>
      </c>
      <c r="F2663" s="57">
        <f>ROWS($F$2:F2663)</f>
        <v>2662</v>
      </c>
      <c r="G2663" s="57" t="str">
        <f>IF(ISNUMBER(SEARCH('Position Build'!$N$6,Table1[[#This Row],[Series]])),Table1[[#This Row],[Helper1]],"")</f>
        <v/>
      </c>
      <c r="H2663" s="57" t="str">
        <f>IFERROR(SMALL($G$2:$G$4870,ROWS($G$2:G2663)),"")</f>
        <v/>
      </c>
    </row>
    <row r="2664" spans="1:8" ht="39" thickBot="1" x14ac:dyDescent="0.3">
      <c r="A2664" s="50" t="s">
        <v>514</v>
      </c>
      <c r="B2664" s="46" t="str">
        <f>Table1[[#This Row],[Series]]&amp;Table1[[#This Row],[Competency Name]]</f>
        <v>1825TRAINING PROGRAM ADMINISTRATION</v>
      </c>
      <c r="C2664" s="46" t="str">
        <f>IF(RIGHT(Table1[[#This Row],[Occupational Series]],5)="SECCM","SECCM",IF(OR(RIGHT(Table1[[#This Row],[Occupational Series]],1)="A",RIGHT(Table1[[#This Row],[Occupational Series]],1)="B",RIGHT(Table1[[#This Row],[Occupational Series]],1)="C"),"0301",RIGHT(Table1[[#This Row],[Occupational Series]],4)))</f>
        <v>1825</v>
      </c>
      <c r="D2664" s="50" t="s">
        <v>1222</v>
      </c>
      <c r="E2664" s="51" t="s">
        <v>1223</v>
      </c>
      <c r="F2664" s="57">
        <f>ROWS($F$2:F2664)</f>
        <v>2663</v>
      </c>
      <c r="G2664" s="57" t="str">
        <f>IF(ISNUMBER(SEARCH('Position Build'!$N$6,Table1[[#This Row],[Series]])),Table1[[#This Row],[Helper1]],"")</f>
        <v/>
      </c>
      <c r="H2664" s="57" t="str">
        <f>IFERROR(SMALL($G$2:$G$4870,ROWS($G$2:G2664)),"")</f>
        <v/>
      </c>
    </row>
    <row r="2665" spans="1:8" ht="26.25" thickBot="1" x14ac:dyDescent="0.3">
      <c r="A2665" s="50" t="s">
        <v>514</v>
      </c>
      <c r="B2665" s="46" t="str">
        <f>Table1[[#This Row],[Series]]&amp;Table1[[#This Row],[Competency Name]]</f>
        <v>1825MISHAP INVESTIGATION AND ANALYSIS TECHNIQUES</v>
      </c>
      <c r="C2665" s="46" t="str">
        <f>IF(RIGHT(Table1[[#This Row],[Occupational Series]],5)="SECCM","SECCM",IF(OR(RIGHT(Table1[[#This Row],[Occupational Series]],1)="A",RIGHT(Table1[[#This Row],[Occupational Series]],1)="B",RIGHT(Table1[[#This Row],[Occupational Series]],1)="C"),"0301",RIGHT(Table1[[#This Row],[Occupational Series]],4)))</f>
        <v>1825</v>
      </c>
      <c r="D2665" s="50" t="s">
        <v>1747</v>
      </c>
      <c r="E2665" s="51" t="s">
        <v>1748</v>
      </c>
      <c r="F2665" s="57">
        <f>ROWS($F$2:F2665)</f>
        <v>2664</v>
      </c>
      <c r="G2665" s="57" t="str">
        <f>IF(ISNUMBER(SEARCH('Position Build'!$N$6,Table1[[#This Row],[Series]])),Table1[[#This Row],[Helper1]],"")</f>
        <v/>
      </c>
      <c r="H2665" s="57" t="str">
        <f>IFERROR(SMALL($G$2:$G$4870,ROWS($G$2:G2665)),"")</f>
        <v/>
      </c>
    </row>
    <row r="2666" spans="1:8" ht="15.75" customHeight="1" thickBot="1" x14ac:dyDescent="0.3">
      <c r="A2666" s="50" t="s">
        <v>514</v>
      </c>
      <c r="B2666" s="46" t="str">
        <f>Table1[[#This Row],[Series]]&amp;Table1[[#This Row],[Competency Name]]</f>
        <v>1825AVIATION SAFETY</v>
      </c>
      <c r="C2666" s="46" t="str">
        <f>IF(RIGHT(Table1[[#This Row],[Occupational Series]],5)="SECCM","SECCM",IF(OR(RIGHT(Table1[[#This Row],[Occupational Series]],1)="A",RIGHT(Table1[[#This Row],[Occupational Series]],1)="B",RIGHT(Table1[[#This Row],[Occupational Series]],1)="C"),"0301",RIGHT(Table1[[#This Row],[Occupational Series]],4)))</f>
        <v>1825</v>
      </c>
      <c r="D2666" s="50" t="s">
        <v>1896</v>
      </c>
      <c r="E2666" s="51" t="s">
        <v>1897</v>
      </c>
      <c r="F2666" s="57">
        <f>ROWS($F$2:F2666)</f>
        <v>2665</v>
      </c>
      <c r="G2666" s="57" t="str">
        <f>IF(ISNUMBER(SEARCH('Position Build'!$N$6,Table1[[#This Row],[Series]])),Table1[[#This Row],[Helper1]],"")</f>
        <v/>
      </c>
      <c r="H2666" s="57" t="str">
        <f>IFERROR(SMALL($G$2:$G$4870,ROWS($G$2:G2666)),"")</f>
        <v/>
      </c>
    </row>
    <row r="2667" spans="1:8" ht="26.25" thickBot="1" x14ac:dyDescent="0.3">
      <c r="A2667" s="50" t="s">
        <v>468</v>
      </c>
      <c r="B2667" s="46" t="str">
        <f>Table1[[#This Row],[Series]]&amp;Table1[[#This Row],[Competency Name]]</f>
        <v>1910COMPUTER LITERACY</v>
      </c>
      <c r="C2667" s="46" t="str">
        <f>IF(RIGHT(Table1[[#This Row],[Occupational Series]],5)="SECCM","SECCM",IF(OR(RIGHT(Table1[[#This Row],[Occupational Series]],1)="A",RIGHT(Table1[[#This Row],[Occupational Series]],1)="B",RIGHT(Table1[[#This Row],[Occupational Series]],1)="C"),"0301",RIGHT(Table1[[#This Row],[Occupational Series]],4)))</f>
        <v>1910</v>
      </c>
      <c r="D2667" s="50" t="s">
        <v>456</v>
      </c>
      <c r="E2667" s="51" t="s">
        <v>457</v>
      </c>
      <c r="F2667" s="57">
        <f>ROWS($F$2:F2667)</f>
        <v>2666</v>
      </c>
      <c r="G2667" s="57" t="str">
        <f>IF(ISNUMBER(SEARCH('Position Build'!$N$6,Table1[[#This Row],[Series]])),Table1[[#This Row],[Helper1]],"")</f>
        <v/>
      </c>
      <c r="H2667" s="57" t="str">
        <f>IFERROR(SMALL($G$2:$G$4870,ROWS($G$2:G2667)),"")</f>
        <v/>
      </c>
    </row>
    <row r="2668" spans="1:8" ht="15.75" customHeight="1" thickBot="1" x14ac:dyDescent="0.3">
      <c r="A2668" s="50" t="s">
        <v>468</v>
      </c>
      <c r="B2668" s="46" t="str">
        <f>Table1[[#This Row],[Series]]&amp;Table1[[#This Row],[Competency Name]]</f>
        <v>1910WRITTEN COMMUNICATION</v>
      </c>
      <c r="C2668" s="46" t="str">
        <f>IF(RIGHT(Table1[[#This Row],[Occupational Series]],5)="SECCM","SECCM",IF(OR(RIGHT(Table1[[#This Row],[Occupational Series]],1)="A",RIGHT(Table1[[#This Row],[Occupational Series]],1)="B",RIGHT(Table1[[#This Row],[Occupational Series]],1)="C"),"0301",RIGHT(Table1[[#This Row],[Occupational Series]],4)))</f>
        <v>1910</v>
      </c>
      <c r="D2668" s="50" t="s">
        <v>507</v>
      </c>
      <c r="E2668" s="51" t="s">
        <v>508</v>
      </c>
      <c r="F2668" s="57">
        <f>ROWS($F$2:F2668)</f>
        <v>2667</v>
      </c>
      <c r="G2668" s="57" t="str">
        <f>IF(ISNUMBER(SEARCH('Position Build'!$N$6,Table1[[#This Row],[Series]])),Table1[[#This Row],[Helper1]],"")</f>
        <v/>
      </c>
      <c r="H2668" s="57" t="str">
        <f>IFERROR(SMALL($G$2:$G$4870,ROWS($G$2:G2668)),"")</f>
        <v/>
      </c>
    </row>
    <row r="2669" spans="1:8" ht="39" thickBot="1" x14ac:dyDescent="0.3">
      <c r="A2669" s="50" t="s">
        <v>468</v>
      </c>
      <c r="B2669" s="46" t="str">
        <f>Table1[[#This Row],[Series]]&amp;Table1[[#This Row],[Competency Name]]</f>
        <v>1910ORAL COMMUNICATION</v>
      </c>
      <c r="C2669" s="46" t="str">
        <f>IF(RIGHT(Table1[[#This Row],[Occupational Series]],5)="SECCM","SECCM",IF(OR(RIGHT(Table1[[#This Row],[Occupational Series]],1)="A",RIGHT(Table1[[#This Row],[Occupational Series]],1)="B",RIGHT(Table1[[#This Row],[Occupational Series]],1)="C"),"0301",RIGHT(Table1[[#This Row],[Occupational Series]],4)))</f>
        <v>1910</v>
      </c>
      <c r="D2669" s="50" t="s">
        <v>537</v>
      </c>
      <c r="E2669" s="51" t="s">
        <v>538</v>
      </c>
      <c r="F2669" s="57">
        <f>ROWS($F$2:F2669)</f>
        <v>2668</v>
      </c>
      <c r="G2669" s="57" t="str">
        <f>IF(ISNUMBER(SEARCH('Position Build'!$N$6,Table1[[#This Row],[Series]])),Table1[[#This Row],[Helper1]],"")</f>
        <v/>
      </c>
      <c r="H2669" s="57" t="str">
        <f>IFERROR(SMALL($G$2:$G$4870,ROWS($G$2:G2669)),"")</f>
        <v/>
      </c>
    </row>
    <row r="2670" spans="1:8" ht="15.75" customHeight="1" thickBot="1" x14ac:dyDescent="0.3">
      <c r="A2670" s="50" t="s">
        <v>468</v>
      </c>
      <c r="B2670" s="46" t="str">
        <f>Table1[[#This Row],[Series]]&amp;Table1[[#This Row],[Competency Name]]</f>
        <v>1910ACCOUNTABILITY</v>
      </c>
      <c r="C2670" s="46" t="str">
        <f>IF(RIGHT(Table1[[#This Row],[Occupational Series]],5)="SECCM","SECCM",IF(OR(RIGHT(Table1[[#This Row],[Occupational Series]],1)="A",RIGHT(Table1[[#This Row],[Occupational Series]],1)="B",RIGHT(Table1[[#This Row],[Occupational Series]],1)="C"),"0301",RIGHT(Table1[[#This Row],[Occupational Series]],4)))</f>
        <v>1910</v>
      </c>
      <c r="D2670" s="50" t="s">
        <v>579</v>
      </c>
      <c r="E2670" s="51" t="s">
        <v>580</v>
      </c>
      <c r="F2670" s="57">
        <f>ROWS($F$2:F2670)</f>
        <v>2669</v>
      </c>
      <c r="G2670" s="57" t="str">
        <f>IF(ISNUMBER(SEARCH('Position Build'!$N$6,Table1[[#This Row],[Series]])),Table1[[#This Row],[Helper1]],"")</f>
        <v/>
      </c>
      <c r="H2670" s="57" t="str">
        <f>IFERROR(SMALL($G$2:$G$4870,ROWS($G$2:G2670)),"")</f>
        <v/>
      </c>
    </row>
    <row r="2671" spans="1:8" ht="26.25" thickBot="1" x14ac:dyDescent="0.3">
      <c r="A2671" s="50" t="s">
        <v>468</v>
      </c>
      <c r="B2671" s="46" t="str">
        <f>Table1[[#This Row],[Series]]&amp;Table1[[#This Row],[Competency Name]]</f>
        <v>1910CONTRACT REVIEW</v>
      </c>
      <c r="C2671" s="46" t="str">
        <f>IF(RIGHT(Table1[[#This Row],[Occupational Series]],5)="SECCM","SECCM",IF(OR(RIGHT(Table1[[#This Row],[Occupational Series]],1)="A",RIGHT(Table1[[#This Row],[Occupational Series]],1)="B",RIGHT(Table1[[#This Row],[Occupational Series]],1)="C"),"0301",RIGHT(Table1[[#This Row],[Occupational Series]],4)))</f>
        <v>1910</v>
      </c>
      <c r="D2671" s="50" t="s">
        <v>581</v>
      </c>
      <c r="E2671" s="51" t="s">
        <v>582</v>
      </c>
      <c r="F2671" s="57">
        <f>ROWS($F$2:F2671)</f>
        <v>2670</v>
      </c>
      <c r="G2671" s="57" t="str">
        <f>IF(ISNUMBER(SEARCH('Position Build'!$N$6,Table1[[#This Row],[Series]])),Table1[[#This Row],[Helper1]],"")</f>
        <v/>
      </c>
      <c r="H2671" s="57" t="str">
        <f>IFERROR(SMALL($G$2:$G$4870,ROWS($G$2:G2671)),"")</f>
        <v/>
      </c>
    </row>
    <row r="2672" spans="1:8" ht="15.75" customHeight="1" thickBot="1" x14ac:dyDescent="0.3">
      <c r="A2672" s="45" t="s">
        <v>468</v>
      </c>
      <c r="B2672" s="46" t="str">
        <f>Table1[[#This Row],[Series]]&amp;Table1[[#This Row],[Competency Name]]</f>
        <v>1910DESIGN DOCUMENTATION REVIEW</v>
      </c>
      <c r="C2672" s="46" t="str">
        <f>IF(RIGHT(Table1[[#This Row],[Occupational Series]],5)="SECCM","SECCM",IF(OR(RIGHT(Table1[[#This Row],[Occupational Series]],1)="A",RIGHT(Table1[[#This Row],[Occupational Series]],1)="B",RIGHT(Table1[[#This Row],[Occupational Series]],1)="C"),"0301",RIGHT(Table1[[#This Row],[Occupational Series]],4)))</f>
        <v>1910</v>
      </c>
      <c r="D2672" s="45" t="s">
        <v>583</v>
      </c>
      <c r="E2672" s="45" t="s">
        <v>584</v>
      </c>
      <c r="F2672" s="57">
        <f>ROWS($F$2:F2672)</f>
        <v>2671</v>
      </c>
      <c r="G2672" s="57" t="str">
        <f>IF(ISNUMBER(SEARCH('Position Build'!$N$6,Table1[[#This Row],[Series]])),Table1[[#This Row],[Helper1]],"")</f>
        <v/>
      </c>
      <c r="H2672" s="57" t="str">
        <f>IFERROR(SMALL($G$2:$G$4870,ROWS($G$2:G2672)),"")</f>
        <v/>
      </c>
    </row>
    <row r="2673" spans="1:8" ht="39" thickBot="1" x14ac:dyDescent="0.3">
      <c r="A2673" s="50" t="s">
        <v>468</v>
      </c>
      <c r="B2673" s="46" t="str">
        <f>Table1[[#This Row],[Series]]&amp;Table1[[#This Row],[Competency Name]]</f>
        <v>1910DEVELOPING OTHERS</v>
      </c>
      <c r="C2673" s="46" t="str">
        <f>IF(RIGHT(Table1[[#This Row],[Occupational Series]],5)="SECCM","SECCM",IF(OR(RIGHT(Table1[[#This Row],[Occupational Series]],1)="A",RIGHT(Table1[[#This Row],[Occupational Series]],1)="B",RIGHT(Table1[[#This Row],[Occupational Series]],1)="C"),"0301",RIGHT(Table1[[#This Row],[Occupational Series]],4)))</f>
        <v>1910</v>
      </c>
      <c r="D2673" s="50" t="s">
        <v>585</v>
      </c>
      <c r="E2673" s="51" t="s">
        <v>586</v>
      </c>
      <c r="F2673" s="57">
        <f>ROWS($F$2:F2673)</f>
        <v>2672</v>
      </c>
      <c r="G2673" s="57" t="str">
        <f>IF(ISNUMBER(SEARCH('Position Build'!$N$6,Table1[[#This Row],[Series]])),Table1[[#This Row],[Helper1]],"")</f>
        <v/>
      </c>
      <c r="H2673" s="57" t="str">
        <f>IFERROR(SMALL($G$2:$G$4870,ROWS($G$2:G2673)),"")</f>
        <v/>
      </c>
    </row>
    <row r="2674" spans="1:8" ht="15.75" customHeight="1" thickBot="1" x14ac:dyDescent="0.3">
      <c r="A2674" s="45" t="s">
        <v>468</v>
      </c>
      <c r="B2674" s="46" t="str">
        <f>Table1[[#This Row],[Series]]&amp;Table1[[#This Row],[Competency Name]]</f>
        <v>1910INSPECTION MANAGEMENT</v>
      </c>
      <c r="C2674" s="46" t="str">
        <f>IF(RIGHT(Table1[[#This Row],[Occupational Series]],5)="SECCM","SECCM",IF(OR(RIGHT(Table1[[#This Row],[Occupational Series]],1)="A",RIGHT(Table1[[#This Row],[Occupational Series]],1)="B",RIGHT(Table1[[#This Row],[Occupational Series]],1)="C"),"0301",RIGHT(Table1[[#This Row],[Occupational Series]],4)))</f>
        <v>1910</v>
      </c>
      <c r="D2674" s="45" t="s">
        <v>588</v>
      </c>
      <c r="E2674" s="45" t="s">
        <v>589</v>
      </c>
      <c r="F2674" s="57">
        <f>ROWS($F$2:F2674)</f>
        <v>2673</v>
      </c>
      <c r="G2674" s="57" t="str">
        <f>IF(ISNUMBER(SEARCH('Position Build'!$N$6,Table1[[#This Row],[Series]])),Table1[[#This Row],[Helper1]],"")</f>
        <v/>
      </c>
      <c r="H2674" s="57" t="str">
        <f>IFERROR(SMALL($G$2:$G$4870,ROWS($G$2:G2674)),"")</f>
        <v/>
      </c>
    </row>
    <row r="2675" spans="1:8" ht="39" thickBot="1" x14ac:dyDescent="0.3">
      <c r="A2675" s="50" t="s">
        <v>468</v>
      </c>
      <c r="B2675" s="46" t="str">
        <f>Table1[[#This Row],[Series]]&amp;Table1[[#This Row],[Competency Name]]</f>
        <v>1910MANAGING HUMAN RESOURCES</v>
      </c>
      <c r="C2675" s="46" t="str">
        <f>IF(RIGHT(Table1[[#This Row],[Occupational Series]],5)="SECCM","SECCM",IF(OR(RIGHT(Table1[[#This Row],[Occupational Series]],1)="A",RIGHT(Table1[[#This Row],[Occupational Series]],1)="B",RIGHT(Table1[[#This Row],[Occupational Series]],1)="C"),"0301",RIGHT(Table1[[#This Row],[Occupational Series]],4)))</f>
        <v>1910</v>
      </c>
      <c r="D2675" s="50" t="s">
        <v>590</v>
      </c>
      <c r="E2675" s="51" t="s">
        <v>591</v>
      </c>
      <c r="F2675" s="57">
        <f>ROWS($F$2:F2675)</f>
        <v>2674</v>
      </c>
      <c r="G2675" s="57" t="str">
        <f>IF(ISNUMBER(SEARCH('Position Build'!$N$6,Table1[[#This Row],[Series]])),Table1[[#This Row],[Helper1]],"")</f>
        <v/>
      </c>
      <c r="H2675" s="57" t="str">
        <f>IFERROR(SMALL($G$2:$G$4870,ROWS($G$2:G2675)),"")</f>
        <v/>
      </c>
    </row>
    <row r="2676" spans="1:8" ht="15.75" customHeight="1" thickBot="1" x14ac:dyDescent="0.3">
      <c r="A2676" s="45" t="s">
        <v>468</v>
      </c>
      <c r="B2676" s="46" t="str">
        <f>Table1[[#This Row],[Series]]&amp;Table1[[#This Row],[Competency Name]]</f>
        <v>1910MANUFACTURING PROCESS CONTROL</v>
      </c>
      <c r="C2676" s="46" t="str">
        <f>IF(RIGHT(Table1[[#This Row],[Occupational Series]],5)="SECCM","SECCM",IF(OR(RIGHT(Table1[[#This Row],[Occupational Series]],1)="A",RIGHT(Table1[[#This Row],[Occupational Series]],1)="B",RIGHT(Table1[[#This Row],[Occupational Series]],1)="C"),"0301",RIGHT(Table1[[#This Row],[Occupational Series]],4)))</f>
        <v>1910</v>
      </c>
      <c r="D2676" s="45" t="s">
        <v>592</v>
      </c>
      <c r="E2676" s="45" t="s">
        <v>593</v>
      </c>
      <c r="F2676" s="57">
        <f>ROWS($F$2:F2676)</f>
        <v>2675</v>
      </c>
      <c r="G2676" s="57" t="str">
        <f>IF(ISNUMBER(SEARCH('Position Build'!$N$6,Table1[[#This Row],[Series]])),Table1[[#This Row],[Helper1]],"")</f>
        <v/>
      </c>
      <c r="H2676" s="57" t="str">
        <f>IFERROR(SMALL($G$2:$G$4870,ROWS($G$2:G2676)),"")</f>
        <v/>
      </c>
    </row>
    <row r="2677" spans="1:8" ht="26.25" thickBot="1" x14ac:dyDescent="0.3">
      <c r="A2677" s="50" t="s">
        <v>468</v>
      </c>
      <c r="B2677" s="46" t="str">
        <f>Table1[[#This Row],[Series]]&amp;Table1[[#This Row],[Competency Name]]</f>
        <v>1910OCCUPATIONAL HEALTH AND ENVIRONMENT SAFETY EVALUATION</v>
      </c>
      <c r="C2677" s="46" t="str">
        <f>IF(RIGHT(Table1[[#This Row],[Occupational Series]],5)="SECCM","SECCM",IF(OR(RIGHT(Table1[[#This Row],[Occupational Series]],1)="A",RIGHT(Table1[[#This Row],[Occupational Series]],1)="B",RIGHT(Table1[[#This Row],[Occupational Series]],1)="C"),"0301",RIGHT(Table1[[#This Row],[Occupational Series]],4)))</f>
        <v>1910</v>
      </c>
      <c r="D2677" s="50" t="s">
        <v>594</v>
      </c>
      <c r="E2677" s="51" t="s">
        <v>595</v>
      </c>
      <c r="F2677" s="57">
        <f>ROWS($F$2:F2677)</f>
        <v>2676</v>
      </c>
      <c r="G2677" s="57" t="str">
        <f>IF(ISNUMBER(SEARCH('Position Build'!$N$6,Table1[[#This Row],[Series]])),Table1[[#This Row],[Helper1]],"")</f>
        <v/>
      </c>
      <c r="H2677" s="57" t="str">
        <f>IFERROR(SMALL($G$2:$G$4870,ROWS($G$2:G2677)),"")</f>
        <v/>
      </c>
    </row>
    <row r="2678" spans="1:8" ht="15.75" customHeight="1" thickBot="1" x14ac:dyDescent="0.3">
      <c r="A2678" s="50" t="s">
        <v>468</v>
      </c>
      <c r="B2678" s="46" t="str">
        <f>Table1[[#This Row],[Series]]&amp;Table1[[#This Row],[Competency Name]]</f>
        <v>1910PROBLEM SOLVING</v>
      </c>
      <c r="C2678" s="46" t="str">
        <f>IF(RIGHT(Table1[[#This Row],[Occupational Series]],5)="SECCM","SECCM",IF(OR(RIGHT(Table1[[#This Row],[Occupational Series]],1)="A",RIGHT(Table1[[#This Row],[Occupational Series]],1)="B",RIGHT(Table1[[#This Row],[Occupational Series]],1)="C"),"0301",RIGHT(Table1[[#This Row],[Occupational Series]],4)))</f>
        <v>1910</v>
      </c>
      <c r="D2678" s="50" t="s">
        <v>596</v>
      </c>
      <c r="E2678" s="51" t="s">
        <v>597</v>
      </c>
      <c r="F2678" s="57">
        <f>ROWS($F$2:F2678)</f>
        <v>2677</v>
      </c>
      <c r="G2678" s="57" t="str">
        <f>IF(ISNUMBER(SEARCH('Position Build'!$N$6,Table1[[#This Row],[Series]])),Table1[[#This Row],[Helper1]],"")</f>
        <v/>
      </c>
      <c r="H2678" s="57" t="str">
        <f>IFERROR(SMALL($G$2:$G$4870,ROWS($G$2:G2678)),"")</f>
        <v/>
      </c>
    </row>
    <row r="2679" spans="1:8" ht="15.75" thickBot="1" x14ac:dyDescent="0.3">
      <c r="A2679" s="45" t="s">
        <v>468</v>
      </c>
      <c r="B2679" s="46" t="str">
        <f>Table1[[#This Row],[Series]]&amp;Table1[[#This Row],[Competency Name]]</f>
        <v>1910PRODUCT TEST &amp; EVALUATION</v>
      </c>
      <c r="C2679" s="46" t="str">
        <f>IF(RIGHT(Table1[[#This Row],[Occupational Series]],5)="SECCM","SECCM",IF(OR(RIGHT(Table1[[#This Row],[Occupational Series]],1)="A",RIGHT(Table1[[#This Row],[Occupational Series]],1)="B",RIGHT(Table1[[#This Row],[Occupational Series]],1)="C"),"0301",RIGHT(Table1[[#This Row],[Occupational Series]],4)))</f>
        <v>1910</v>
      </c>
      <c r="D2679" s="45" t="s">
        <v>598</v>
      </c>
      <c r="E2679" s="45" t="s">
        <v>599</v>
      </c>
      <c r="F2679" s="57">
        <f>ROWS($F$2:F2679)</f>
        <v>2678</v>
      </c>
      <c r="G2679" s="57" t="str">
        <f>IF(ISNUMBER(SEARCH('Position Build'!$N$6,Table1[[#This Row],[Series]])),Table1[[#This Row],[Helper1]],"")</f>
        <v/>
      </c>
      <c r="H2679" s="57" t="str">
        <f>IFERROR(SMALL($G$2:$G$4870,ROWS($G$2:G2679)),"")</f>
        <v/>
      </c>
    </row>
    <row r="2680" spans="1:8" ht="15.75" customHeight="1" thickBot="1" x14ac:dyDescent="0.3">
      <c r="A2680" s="50" t="s">
        <v>468</v>
      </c>
      <c r="B2680" s="46" t="str">
        <f>Table1[[#This Row],[Series]]&amp;Table1[[#This Row],[Competency Name]]</f>
        <v>1910QUALITY ASSURANCE</v>
      </c>
      <c r="C2680" s="46" t="str">
        <f>IF(RIGHT(Table1[[#This Row],[Occupational Series]],5)="SECCM","SECCM",IF(OR(RIGHT(Table1[[#This Row],[Occupational Series]],1)="A",RIGHT(Table1[[#This Row],[Occupational Series]],1)="B",RIGHT(Table1[[#This Row],[Occupational Series]],1)="C"),"0301",RIGHT(Table1[[#This Row],[Occupational Series]],4)))</f>
        <v>1910</v>
      </c>
      <c r="D2680" s="50" t="s">
        <v>600</v>
      </c>
      <c r="E2680" s="51" t="s">
        <v>601</v>
      </c>
      <c r="F2680" s="57">
        <f>ROWS($F$2:F2680)</f>
        <v>2679</v>
      </c>
      <c r="G2680" s="57" t="str">
        <f>IF(ISNUMBER(SEARCH('Position Build'!$N$6,Table1[[#This Row],[Series]])),Table1[[#This Row],[Helper1]],"")</f>
        <v/>
      </c>
      <c r="H2680" s="57" t="str">
        <f>IFERROR(SMALL($G$2:$G$4870,ROWS($G$2:G2680)),"")</f>
        <v/>
      </c>
    </row>
    <row r="2681" spans="1:8" ht="15.75" thickBot="1" x14ac:dyDescent="0.3">
      <c r="A2681" s="45" t="s">
        <v>468</v>
      </c>
      <c r="B2681" s="46" t="str">
        <f>Table1[[#This Row],[Series]]&amp;Table1[[#This Row],[Competency Name]]</f>
        <v>1910RISK ASSESSMENT</v>
      </c>
      <c r="C2681" s="46" t="str">
        <f>IF(RIGHT(Table1[[#This Row],[Occupational Series]],5)="SECCM","SECCM",IF(OR(RIGHT(Table1[[#This Row],[Occupational Series]],1)="A",RIGHT(Table1[[#This Row],[Occupational Series]],1)="B",RIGHT(Table1[[#This Row],[Occupational Series]],1)="C"),"0301",RIGHT(Table1[[#This Row],[Occupational Series]],4)))</f>
        <v>1910</v>
      </c>
      <c r="D2681" s="45" t="s">
        <v>602</v>
      </c>
      <c r="E2681" s="45" t="s">
        <v>603</v>
      </c>
      <c r="F2681" s="57">
        <f>ROWS($F$2:F2681)</f>
        <v>2680</v>
      </c>
      <c r="G2681" s="57" t="str">
        <f>IF(ISNUMBER(SEARCH('Position Build'!$N$6,Table1[[#This Row],[Series]])),Table1[[#This Row],[Helper1]],"")</f>
        <v/>
      </c>
      <c r="H2681" s="57" t="str">
        <f>IFERROR(SMALL($G$2:$G$4870,ROWS($G$2:G2681)),"")</f>
        <v/>
      </c>
    </row>
    <row r="2682" spans="1:8" ht="15.75" customHeight="1" thickBot="1" x14ac:dyDescent="0.3">
      <c r="A2682" s="45" t="s">
        <v>468</v>
      </c>
      <c r="B2682" s="46" t="str">
        <f>Table1[[#This Row],[Series]]&amp;Table1[[#This Row],[Competency Name]]</f>
        <v>1910SPECIALTY INTEGRATION</v>
      </c>
      <c r="C2682" s="46" t="str">
        <f>IF(RIGHT(Table1[[#This Row],[Occupational Series]],5)="SECCM","SECCM",IF(OR(RIGHT(Table1[[#This Row],[Occupational Series]],1)="A",RIGHT(Table1[[#This Row],[Occupational Series]],1)="B",RIGHT(Table1[[#This Row],[Occupational Series]],1)="C"),"0301",RIGHT(Table1[[#This Row],[Occupational Series]],4)))</f>
        <v>1910</v>
      </c>
      <c r="D2682" s="45" t="s">
        <v>604</v>
      </c>
      <c r="E2682" s="45" t="s">
        <v>605</v>
      </c>
      <c r="F2682" s="57">
        <f>ROWS($F$2:F2682)</f>
        <v>2681</v>
      </c>
      <c r="G2682" s="57" t="str">
        <f>IF(ISNUMBER(SEARCH('Position Build'!$N$6,Table1[[#This Row],[Series]])),Table1[[#This Row],[Helper1]],"")</f>
        <v/>
      </c>
      <c r="H2682" s="57" t="str">
        <f>IFERROR(SMALL($G$2:$G$4870,ROWS($G$2:G2682)),"")</f>
        <v/>
      </c>
    </row>
    <row r="2683" spans="1:8" ht="15.75" thickBot="1" x14ac:dyDescent="0.3">
      <c r="A2683" s="45" t="s">
        <v>468</v>
      </c>
      <c r="B2683" s="46" t="str">
        <f>Table1[[#This Row],[Series]]&amp;Table1[[#This Row],[Competency Name]]</f>
        <v>1910STATISTICAL ANALYSIS</v>
      </c>
      <c r="C2683" s="46" t="str">
        <f>IF(RIGHT(Table1[[#This Row],[Occupational Series]],5)="SECCM","SECCM",IF(OR(RIGHT(Table1[[#This Row],[Occupational Series]],1)="A",RIGHT(Table1[[#This Row],[Occupational Series]],1)="B",RIGHT(Table1[[#This Row],[Occupational Series]],1)="C"),"0301",RIGHT(Table1[[#This Row],[Occupational Series]],4)))</f>
        <v>1910</v>
      </c>
      <c r="D2683" s="45" t="s">
        <v>606</v>
      </c>
      <c r="E2683" s="45" t="s">
        <v>607</v>
      </c>
      <c r="F2683" s="57">
        <f>ROWS($F$2:F2683)</f>
        <v>2682</v>
      </c>
      <c r="G2683" s="57" t="str">
        <f>IF(ISNUMBER(SEARCH('Position Build'!$N$6,Table1[[#This Row],[Series]])),Table1[[#This Row],[Helper1]],"")</f>
        <v/>
      </c>
      <c r="H2683" s="57" t="str">
        <f>IFERROR(SMALL($G$2:$G$4870,ROWS($G$2:G2683)),"")</f>
        <v/>
      </c>
    </row>
    <row r="2684" spans="1:8" ht="15.75" customHeight="1" thickBot="1" x14ac:dyDescent="0.3">
      <c r="A2684" s="45" t="s">
        <v>468</v>
      </c>
      <c r="B2684" s="46" t="str">
        <f>Table1[[#This Row],[Series]]&amp;Table1[[#This Row],[Competency Name]]</f>
        <v>1910SYSTEMS EVALUATION</v>
      </c>
      <c r="C2684" s="46" t="str">
        <f>IF(RIGHT(Table1[[#This Row],[Occupational Series]],5)="SECCM","SECCM",IF(OR(RIGHT(Table1[[#This Row],[Occupational Series]],1)="A",RIGHT(Table1[[#This Row],[Occupational Series]],1)="B",RIGHT(Table1[[#This Row],[Occupational Series]],1)="C"),"0301",RIGHT(Table1[[#This Row],[Occupational Series]],4)))</f>
        <v>1910</v>
      </c>
      <c r="D2684" s="45" t="s">
        <v>608</v>
      </c>
      <c r="E2684" s="45" t="s">
        <v>609</v>
      </c>
      <c r="F2684" s="57">
        <f>ROWS($F$2:F2684)</f>
        <v>2683</v>
      </c>
      <c r="G2684" s="57" t="str">
        <f>IF(ISNUMBER(SEARCH('Position Build'!$N$6,Table1[[#This Row],[Series]])),Table1[[#This Row],[Helper1]],"")</f>
        <v/>
      </c>
      <c r="H2684" s="57" t="str">
        <f>IFERROR(SMALL($G$2:$G$4870,ROWS($G$2:G2684)),"")</f>
        <v/>
      </c>
    </row>
    <row r="2685" spans="1:8" ht="26.25" thickBot="1" x14ac:dyDescent="0.3">
      <c r="A2685" s="50" t="s">
        <v>314</v>
      </c>
      <c r="B2685" s="46" t="str">
        <f>Table1[[#This Row],[Series]]&amp;Table1[[#This Row],[Competency Name]]</f>
        <v>2001INFORMATION MANAGEMENT</v>
      </c>
      <c r="C2685" s="46" t="str">
        <f>IF(RIGHT(Table1[[#This Row],[Occupational Series]],5)="SECCM","SECCM",IF(OR(RIGHT(Table1[[#This Row],[Occupational Series]],1)="A",RIGHT(Table1[[#This Row],[Occupational Series]],1)="B",RIGHT(Table1[[#This Row],[Occupational Series]],1)="C"),"0301",RIGHT(Table1[[#This Row],[Occupational Series]],4)))</f>
        <v>2001</v>
      </c>
      <c r="D2685" s="50" t="s">
        <v>311</v>
      </c>
      <c r="E2685" s="51" t="s">
        <v>312</v>
      </c>
      <c r="F2685" s="57">
        <f>ROWS($F$2:F2685)</f>
        <v>2684</v>
      </c>
      <c r="G2685" s="57" t="str">
        <f>IF(ISNUMBER(SEARCH('Position Build'!$N$6,Table1[[#This Row],[Series]])),Table1[[#This Row],[Helper1]],"")</f>
        <v/>
      </c>
      <c r="H2685" s="57" t="str">
        <f>IFERROR(SMALL($G$2:$G$4870,ROWS($G$2:G2685)),"")</f>
        <v/>
      </c>
    </row>
    <row r="2686" spans="1:8" ht="15.75" customHeight="1" thickBot="1" x14ac:dyDescent="0.3">
      <c r="A2686" s="45" t="s">
        <v>314</v>
      </c>
      <c r="B2686" s="46" t="str">
        <f>Table1[[#This Row],[Series]]&amp;Table1[[#This Row],[Competency Name]]</f>
        <v>2001CUSTOMER SERVICE</v>
      </c>
      <c r="C2686" s="46" t="str">
        <f>IF(RIGHT(Table1[[#This Row],[Occupational Series]],5)="SECCM","SECCM",IF(OR(RIGHT(Table1[[#This Row],[Occupational Series]],1)="A",RIGHT(Table1[[#This Row],[Occupational Series]],1)="B",RIGHT(Table1[[#This Row],[Occupational Series]],1)="C"),"0301",RIGHT(Table1[[#This Row],[Occupational Series]],4)))</f>
        <v>2001</v>
      </c>
      <c r="D2686" s="45" t="s">
        <v>418</v>
      </c>
      <c r="E2686" s="45" t="s">
        <v>419</v>
      </c>
      <c r="F2686" s="57">
        <f>ROWS($F$2:F2686)</f>
        <v>2685</v>
      </c>
      <c r="G2686" s="57" t="str">
        <f>IF(ISNUMBER(SEARCH('Position Build'!$N$6,Table1[[#This Row],[Series]])),Table1[[#This Row],[Helper1]],"")</f>
        <v/>
      </c>
      <c r="H2686" s="57" t="str">
        <f>IFERROR(SMALL($G$2:$G$4870,ROWS($G$2:G2686)),"")</f>
        <v/>
      </c>
    </row>
    <row r="2687" spans="1:8" ht="26.25" thickBot="1" x14ac:dyDescent="0.3">
      <c r="A2687" s="50" t="s">
        <v>314</v>
      </c>
      <c r="B2687" s="46" t="str">
        <f>Table1[[#This Row],[Series]]&amp;Table1[[#This Row],[Competency Name]]</f>
        <v>2001COMPUTER LITERACY</v>
      </c>
      <c r="C2687" s="46" t="str">
        <f>IF(RIGHT(Table1[[#This Row],[Occupational Series]],5)="SECCM","SECCM",IF(OR(RIGHT(Table1[[#This Row],[Occupational Series]],1)="A",RIGHT(Table1[[#This Row],[Occupational Series]],1)="B",RIGHT(Table1[[#This Row],[Occupational Series]],1)="C"),"0301",RIGHT(Table1[[#This Row],[Occupational Series]],4)))</f>
        <v>2001</v>
      </c>
      <c r="D2687" s="50" t="s">
        <v>456</v>
      </c>
      <c r="E2687" s="51" t="s">
        <v>457</v>
      </c>
      <c r="F2687" s="57">
        <f>ROWS($F$2:F2687)</f>
        <v>2686</v>
      </c>
      <c r="G2687" s="57" t="str">
        <f>IF(ISNUMBER(SEARCH('Position Build'!$N$6,Table1[[#This Row],[Series]])),Table1[[#This Row],[Helper1]],"")</f>
        <v/>
      </c>
      <c r="H2687" s="57" t="str">
        <f>IFERROR(SMALL($G$2:$G$4870,ROWS($G$2:G2687)),"")</f>
        <v/>
      </c>
    </row>
    <row r="2688" spans="1:8" ht="15.75" customHeight="1" thickBot="1" x14ac:dyDescent="0.3">
      <c r="A2688" s="45" t="s">
        <v>314</v>
      </c>
      <c r="B2688" s="46" t="str">
        <f>Table1[[#This Row],[Series]]&amp;Table1[[#This Row],[Competency Name]]</f>
        <v>2001PARTNERING</v>
      </c>
      <c r="C2688" s="46" t="str">
        <f>IF(RIGHT(Table1[[#This Row],[Occupational Series]],5)="SECCM","SECCM",IF(OR(RIGHT(Table1[[#This Row],[Occupational Series]],1)="A",RIGHT(Table1[[#This Row],[Occupational Series]],1)="B",RIGHT(Table1[[#This Row],[Occupational Series]],1)="C"),"0301",RIGHT(Table1[[#This Row],[Occupational Series]],4)))</f>
        <v>2001</v>
      </c>
      <c r="D2688" s="45" t="s">
        <v>491</v>
      </c>
      <c r="E2688" s="45" t="s">
        <v>492</v>
      </c>
      <c r="F2688" s="57">
        <f>ROWS($F$2:F2688)</f>
        <v>2687</v>
      </c>
      <c r="G2688" s="57" t="str">
        <f>IF(ISNUMBER(SEARCH('Position Build'!$N$6,Table1[[#This Row],[Series]])),Table1[[#This Row],[Helper1]],"")</f>
        <v/>
      </c>
      <c r="H2688" s="57" t="str">
        <f>IFERROR(SMALL($G$2:$G$4870,ROWS($G$2:G2688)),"")</f>
        <v/>
      </c>
    </row>
    <row r="2689" spans="1:8" ht="39" thickBot="1" x14ac:dyDescent="0.3">
      <c r="A2689" s="50" t="s">
        <v>314</v>
      </c>
      <c r="B2689" s="46" t="str">
        <f>Table1[[#This Row],[Series]]&amp;Table1[[#This Row],[Competency Name]]</f>
        <v>2001WRITTEN COMMUNICATION</v>
      </c>
      <c r="C2689" s="46" t="str">
        <f>IF(RIGHT(Table1[[#This Row],[Occupational Series]],5)="SECCM","SECCM",IF(OR(RIGHT(Table1[[#This Row],[Occupational Series]],1)="A",RIGHT(Table1[[#This Row],[Occupational Series]],1)="B",RIGHT(Table1[[#This Row],[Occupational Series]],1)="C"),"0301",RIGHT(Table1[[#This Row],[Occupational Series]],4)))</f>
        <v>2001</v>
      </c>
      <c r="D2689" s="50" t="s">
        <v>507</v>
      </c>
      <c r="E2689" s="51" t="s">
        <v>508</v>
      </c>
      <c r="F2689" s="57">
        <f>ROWS($F$2:F2689)</f>
        <v>2688</v>
      </c>
      <c r="G2689" s="57" t="str">
        <f>IF(ISNUMBER(SEARCH('Position Build'!$N$6,Table1[[#This Row],[Series]])),Table1[[#This Row],[Helper1]],"")</f>
        <v/>
      </c>
      <c r="H2689" s="57" t="str">
        <f>IFERROR(SMALL($G$2:$G$4870,ROWS($G$2:G2689)),"")</f>
        <v/>
      </c>
    </row>
    <row r="2690" spans="1:8" ht="15.75" customHeight="1" thickBot="1" x14ac:dyDescent="0.3">
      <c r="A2690" s="50" t="s">
        <v>314</v>
      </c>
      <c r="B2690" s="46" t="str">
        <f>Table1[[#This Row],[Series]]&amp;Table1[[#This Row],[Competency Name]]</f>
        <v>2001ORAL COMMUNICATION</v>
      </c>
      <c r="C2690" s="46" t="str">
        <f>IF(RIGHT(Table1[[#This Row],[Occupational Series]],5)="SECCM","SECCM",IF(OR(RIGHT(Table1[[#This Row],[Occupational Series]],1)="A",RIGHT(Table1[[#This Row],[Occupational Series]],1)="B",RIGHT(Table1[[#This Row],[Occupational Series]],1)="C"),"0301",RIGHT(Table1[[#This Row],[Occupational Series]],4)))</f>
        <v>2001</v>
      </c>
      <c r="D2690" s="50" t="s">
        <v>537</v>
      </c>
      <c r="E2690" s="51" t="s">
        <v>538</v>
      </c>
      <c r="F2690" s="57">
        <f>ROWS($F$2:F2690)</f>
        <v>2689</v>
      </c>
      <c r="G2690" s="57" t="str">
        <f>IF(ISNUMBER(SEARCH('Position Build'!$N$6,Table1[[#This Row],[Series]])),Table1[[#This Row],[Helper1]],"")</f>
        <v/>
      </c>
      <c r="H2690" s="57" t="str">
        <f>IFERROR(SMALL($G$2:$G$4870,ROWS($G$2:G2690)),"")</f>
        <v/>
      </c>
    </row>
    <row r="2691" spans="1:8" ht="39" thickBot="1" x14ac:dyDescent="0.3">
      <c r="A2691" s="50" t="s">
        <v>314</v>
      </c>
      <c r="B2691" s="46" t="str">
        <f>Table1[[#This Row],[Series]]&amp;Table1[[#This Row],[Competency Name]]</f>
        <v>2001RESOURCE MANAGEMENT</v>
      </c>
      <c r="C2691" s="46" t="str">
        <f>IF(RIGHT(Table1[[#This Row],[Occupational Series]],5)="SECCM","SECCM",IF(OR(RIGHT(Table1[[#This Row],[Occupational Series]],1)="A",RIGHT(Table1[[#This Row],[Occupational Series]],1)="B",RIGHT(Table1[[#This Row],[Occupational Series]],1)="C"),"0301",RIGHT(Table1[[#This Row],[Occupational Series]],4)))</f>
        <v>2001</v>
      </c>
      <c r="D2691" s="50" t="s">
        <v>573</v>
      </c>
      <c r="E2691" s="51" t="s">
        <v>574</v>
      </c>
      <c r="F2691" s="57">
        <f>ROWS($F$2:F2691)</f>
        <v>2690</v>
      </c>
      <c r="G2691" s="57" t="str">
        <f>IF(ISNUMBER(SEARCH('Position Build'!$N$6,Table1[[#This Row],[Series]])),Table1[[#This Row],[Helper1]],"")</f>
        <v/>
      </c>
      <c r="H2691" s="57" t="str">
        <f>IFERROR(SMALL($G$2:$G$4870,ROWS($G$2:G2691)),"")</f>
        <v/>
      </c>
    </row>
    <row r="2692" spans="1:8" ht="15.75" customHeight="1" thickBot="1" x14ac:dyDescent="0.3">
      <c r="A2692" s="50" t="s">
        <v>314</v>
      </c>
      <c r="B2692" s="46" t="str">
        <f>Table1[[#This Row],[Series]]&amp;Table1[[#This Row],[Competency Name]]</f>
        <v>2001ACCOUNTABILITY</v>
      </c>
      <c r="C2692" s="46" t="str">
        <f>IF(RIGHT(Table1[[#This Row],[Occupational Series]],5)="SECCM","SECCM",IF(OR(RIGHT(Table1[[#This Row],[Occupational Series]],1)="A",RIGHT(Table1[[#This Row],[Occupational Series]],1)="B",RIGHT(Table1[[#This Row],[Occupational Series]],1)="C"),"0301",RIGHT(Table1[[#This Row],[Occupational Series]],4)))</f>
        <v>2001</v>
      </c>
      <c r="D2692" s="50" t="s">
        <v>579</v>
      </c>
      <c r="E2692" s="51" t="s">
        <v>580</v>
      </c>
      <c r="F2692" s="57">
        <f>ROWS($F$2:F2692)</f>
        <v>2691</v>
      </c>
      <c r="G2692" s="57" t="str">
        <f>IF(ISNUMBER(SEARCH('Position Build'!$N$6,Table1[[#This Row],[Series]])),Table1[[#This Row],[Helper1]],"")</f>
        <v/>
      </c>
      <c r="H2692" s="57" t="str">
        <f>IFERROR(SMALL($G$2:$G$4870,ROWS($G$2:G2692)),"")</f>
        <v/>
      </c>
    </row>
    <row r="2693" spans="1:8" ht="39" thickBot="1" x14ac:dyDescent="0.3">
      <c r="A2693" s="50" t="s">
        <v>314</v>
      </c>
      <c r="B2693" s="46" t="str">
        <f>Table1[[#This Row],[Series]]&amp;Table1[[#This Row],[Competency Name]]</f>
        <v>2001DEVELOPING OTHERS</v>
      </c>
      <c r="C2693" s="46" t="str">
        <f>IF(RIGHT(Table1[[#This Row],[Occupational Series]],5)="SECCM","SECCM",IF(OR(RIGHT(Table1[[#This Row],[Occupational Series]],1)="A",RIGHT(Table1[[#This Row],[Occupational Series]],1)="B",RIGHT(Table1[[#This Row],[Occupational Series]],1)="C"),"0301",RIGHT(Table1[[#This Row],[Occupational Series]],4)))</f>
        <v>2001</v>
      </c>
      <c r="D2693" s="50" t="s">
        <v>585</v>
      </c>
      <c r="E2693" s="51" t="s">
        <v>586</v>
      </c>
      <c r="F2693" s="57">
        <f>ROWS($F$2:F2693)</f>
        <v>2692</v>
      </c>
      <c r="G2693" s="57" t="str">
        <f>IF(ISNUMBER(SEARCH('Position Build'!$N$6,Table1[[#This Row],[Series]])),Table1[[#This Row],[Helper1]],"")</f>
        <v/>
      </c>
      <c r="H2693" s="57" t="str">
        <f>IFERROR(SMALL($G$2:$G$4870,ROWS($G$2:G2693)),"")</f>
        <v/>
      </c>
    </row>
    <row r="2694" spans="1:8" ht="15.75" customHeight="1" thickBot="1" x14ac:dyDescent="0.3">
      <c r="A2694" s="50" t="s">
        <v>314</v>
      </c>
      <c r="B2694" s="46" t="str">
        <f>Table1[[#This Row],[Series]]&amp;Table1[[#This Row],[Competency Name]]</f>
        <v>2001MANAGING HUMAN RESOURCES</v>
      </c>
      <c r="C2694" s="46" t="str">
        <f>IF(RIGHT(Table1[[#This Row],[Occupational Series]],5)="SECCM","SECCM",IF(OR(RIGHT(Table1[[#This Row],[Occupational Series]],1)="A",RIGHT(Table1[[#This Row],[Occupational Series]],1)="B",RIGHT(Table1[[#This Row],[Occupational Series]],1)="C"),"0301",RIGHT(Table1[[#This Row],[Occupational Series]],4)))</f>
        <v>2001</v>
      </c>
      <c r="D2694" s="50" t="s">
        <v>590</v>
      </c>
      <c r="E2694" s="51" t="s">
        <v>591</v>
      </c>
      <c r="F2694" s="57">
        <f>ROWS($F$2:F2694)</f>
        <v>2693</v>
      </c>
      <c r="G2694" s="57" t="str">
        <f>IF(ISNUMBER(SEARCH('Position Build'!$N$6,Table1[[#This Row],[Series]])),Table1[[#This Row],[Helper1]],"")</f>
        <v/>
      </c>
      <c r="H2694" s="57" t="str">
        <f>IFERROR(SMALL($G$2:$G$4870,ROWS($G$2:G2694)),"")</f>
        <v/>
      </c>
    </row>
    <row r="2695" spans="1:8" ht="51.75" thickBot="1" x14ac:dyDescent="0.3">
      <c r="A2695" s="50" t="s">
        <v>314</v>
      </c>
      <c r="B2695" s="46" t="str">
        <f>Table1[[#This Row],[Series]]&amp;Table1[[#This Row],[Competency Name]]</f>
        <v>2001PROBLEM SOLVING</v>
      </c>
      <c r="C2695" s="46" t="str">
        <f>IF(RIGHT(Table1[[#This Row],[Occupational Series]],5)="SECCM","SECCM",IF(OR(RIGHT(Table1[[#This Row],[Occupational Series]],1)="A",RIGHT(Table1[[#This Row],[Occupational Series]],1)="B",RIGHT(Table1[[#This Row],[Occupational Series]],1)="C"),"0301",RIGHT(Table1[[#This Row],[Occupational Series]],4)))</f>
        <v>2001</v>
      </c>
      <c r="D2695" s="50" t="s">
        <v>596</v>
      </c>
      <c r="E2695" s="51" t="s">
        <v>597</v>
      </c>
      <c r="F2695" s="57">
        <f>ROWS($F$2:F2695)</f>
        <v>2694</v>
      </c>
      <c r="G2695" s="57" t="str">
        <f>IF(ISNUMBER(SEARCH('Position Build'!$N$6,Table1[[#This Row],[Series]])),Table1[[#This Row],[Helper1]],"")</f>
        <v/>
      </c>
      <c r="H2695" s="57" t="str">
        <f>IFERROR(SMALL($G$2:$G$4870,ROWS($G$2:G2695)),"")</f>
        <v/>
      </c>
    </row>
    <row r="2696" spans="1:8" ht="15.75" customHeight="1" thickBot="1" x14ac:dyDescent="0.3">
      <c r="A2696" s="50" t="s">
        <v>314</v>
      </c>
      <c r="B2696" s="46" t="str">
        <f>Table1[[#This Row],[Series]]&amp;Table1[[#This Row],[Competency Name]]</f>
        <v>2001FORECASTING AND DEMAND PLANNING</v>
      </c>
      <c r="C2696" s="46" t="str">
        <f>IF(RIGHT(Table1[[#This Row],[Occupational Series]],5)="SECCM","SECCM",IF(OR(RIGHT(Table1[[#This Row],[Occupational Series]],1)="A",RIGHT(Table1[[#This Row],[Occupational Series]],1)="B",RIGHT(Table1[[#This Row],[Occupational Series]],1)="C"),"0301",RIGHT(Table1[[#This Row],[Occupational Series]],4)))</f>
        <v>2001</v>
      </c>
      <c r="D2696" s="50" t="s">
        <v>830</v>
      </c>
      <c r="E2696" s="51" t="s">
        <v>831</v>
      </c>
      <c r="F2696" s="57">
        <f>ROWS($F$2:F2696)</f>
        <v>2695</v>
      </c>
      <c r="G2696" s="57" t="str">
        <f>IF(ISNUMBER(SEARCH('Position Build'!$N$6,Table1[[#This Row],[Series]])),Table1[[#This Row],[Helper1]],"")</f>
        <v/>
      </c>
      <c r="H2696" s="57" t="str">
        <f>IFERROR(SMALL($G$2:$G$4870,ROWS($G$2:G2696)),"")</f>
        <v/>
      </c>
    </row>
    <row r="2697" spans="1:8" ht="51.75" thickBot="1" x14ac:dyDescent="0.3">
      <c r="A2697" s="50" t="s">
        <v>314</v>
      </c>
      <c r="B2697" s="46" t="str">
        <f>Table1[[#This Row],[Series]]&amp;Table1[[#This Row],[Competency Name]]</f>
        <v>2001INVENTORY MANAGEMENT</v>
      </c>
      <c r="C2697" s="46" t="str">
        <f>IF(RIGHT(Table1[[#This Row],[Occupational Series]],5)="SECCM","SECCM",IF(OR(RIGHT(Table1[[#This Row],[Occupational Series]],1)="A",RIGHT(Table1[[#This Row],[Occupational Series]],1)="B",RIGHT(Table1[[#This Row],[Occupational Series]],1)="C"),"0301",RIGHT(Table1[[#This Row],[Occupational Series]],4)))</f>
        <v>2001</v>
      </c>
      <c r="D2697" s="50" t="s">
        <v>832</v>
      </c>
      <c r="E2697" s="51" t="s">
        <v>833</v>
      </c>
      <c r="F2697" s="57">
        <f>ROWS($F$2:F2697)</f>
        <v>2696</v>
      </c>
      <c r="G2697" s="57" t="str">
        <f>IF(ISNUMBER(SEARCH('Position Build'!$N$6,Table1[[#This Row],[Series]])),Table1[[#This Row],[Helper1]],"")</f>
        <v/>
      </c>
      <c r="H2697" s="57" t="str">
        <f>IFERROR(SMALL($G$2:$G$4870,ROWS($G$2:G2697)),"")</f>
        <v/>
      </c>
    </row>
    <row r="2698" spans="1:8" ht="15.75" customHeight="1" thickBot="1" x14ac:dyDescent="0.3">
      <c r="A2698" s="50" t="s">
        <v>314</v>
      </c>
      <c r="B2698" s="46" t="str">
        <f>Table1[[#This Row],[Series]]&amp;Table1[[#This Row],[Competency Name]]</f>
        <v>2001SUPPLY PLANNING</v>
      </c>
      <c r="C2698" s="46" t="str">
        <f>IF(RIGHT(Table1[[#This Row],[Occupational Series]],5)="SECCM","SECCM",IF(OR(RIGHT(Table1[[#This Row],[Occupational Series]],1)="A",RIGHT(Table1[[#This Row],[Occupational Series]],1)="B",RIGHT(Table1[[#This Row],[Occupational Series]],1)="C"),"0301",RIGHT(Table1[[#This Row],[Occupational Series]],4)))</f>
        <v>2001</v>
      </c>
      <c r="D2698" s="50" t="s">
        <v>834</v>
      </c>
      <c r="E2698" s="51" t="s">
        <v>835</v>
      </c>
      <c r="F2698" s="57">
        <f>ROWS($F$2:F2698)</f>
        <v>2697</v>
      </c>
      <c r="G2698" s="57" t="str">
        <f>IF(ISNUMBER(SEARCH('Position Build'!$N$6,Table1[[#This Row],[Series]])),Table1[[#This Row],[Helper1]],"")</f>
        <v/>
      </c>
      <c r="H2698" s="57" t="str">
        <f>IFERROR(SMALL($G$2:$G$4870,ROWS($G$2:G2698)),"")</f>
        <v/>
      </c>
    </row>
    <row r="2699" spans="1:8" ht="77.25" thickBot="1" x14ac:dyDescent="0.3">
      <c r="A2699" s="50" t="s">
        <v>314</v>
      </c>
      <c r="B2699" s="46" t="str">
        <f>Table1[[#This Row],[Series]]&amp;Table1[[#This Row],[Competency Name]]</f>
        <v>2001GOVERNMENT PURCHASE CARD</v>
      </c>
      <c r="C2699" s="46" t="str">
        <f>IF(RIGHT(Table1[[#This Row],[Occupational Series]],5)="SECCM","SECCM",IF(OR(RIGHT(Table1[[#This Row],[Occupational Series]],1)="A",RIGHT(Table1[[#This Row],[Occupational Series]],1)="B",RIGHT(Table1[[#This Row],[Occupational Series]],1)="C"),"0301",RIGHT(Table1[[#This Row],[Occupational Series]],4)))</f>
        <v>2001</v>
      </c>
      <c r="D2699" s="50" t="s">
        <v>1181</v>
      </c>
      <c r="E2699" s="51" t="s">
        <v>1182</v>
      </c>
      <c r="F2699" s="57">
        <f>ROWS($F$2:F2699)</f>
        <v>2698</v>
      </c>
      <c r="G2699" s="57" t="str">
        <f>IF(ISNUMBER(SEARCH('Position Build'!$N$6,Table1[[#This Row],[Series]])),Table1[[#This Row],[Helper1]],"")</f>
        <v/>
      </c>
      <c r="H2699" s="57" t="str">
        <f>IFERROR(SMALL($G$2:$G$4870,ROWS($G$2:G2699)),"")</f>
        <v/>
      </c>
    </row>
    <row r="2700" spans="1:8" ht="15.75" customHeight="1" thickBot="1" x14ac:dyDescent="0.3">
      <c r="A2700" s="50" t="s">
        <v>331</v>
      </c>
      <c r="B2700" s="46" t="str">
        <f>Table1[[#This Row],[Series]]&amp;Table1[[#This Row],[Competency Name]]</f>
        <v>2003INFORMATION MANAGEMENT</v>
      </c>
      <c r="C2700" s="46" t="str">
        <f>IF(RIGHT(Table1[[#This Row],[Occupational Series]],5)="SECCM","SECCM",IF(OR(RIGHT(Table1[[#This Row],[Occupational Series]],1)="A",RIGHT(Table1[[#This Row],[Occupational Series]],1)="B",RIGHT(Table1[[#This Row],[Occupational Series]],1)="C"),"0301",RIGHT(Table1[[#This Row],[Occupational Series]],4)))</f>
        <v>2003</v>
      </c>
      <c r="D2700" s="50" t="s">
        <v>311</v>
      </c>
      <c r="E2700" s="51" t="s">
        <v>312</v>
      </c>
      <c r="F2700" s="57">
        <f>ROWS($F$2:F2700)</f>
        <v>2699</v>
      </c>
      <c r="G2700" s="57" t="str">
        <f>IF(ISNUMBER(SEARCH('Position Build'!$N$6,Table1[[#This Row],[Series]])),Table1[[#This Row],[Helper1]],"")</f>
        <v/>
      </c>
      <c r="H2700" s="57" t="str">
        <f>IFERROR(SMALL($G$2:$G$4870,ROWS($G$2:G2700)),"")</f>
        <v/>
      </c>
    </row>
    <row r="2701" spans="1:8" ht="15.75" thickBot="1" x14ac:dyDescent="0.3">
      <c r="A2701" s="45" t="s">
        <v>331</v>
      </c>
      <c r="B2701" s="46" t="str">
        <f>Table1[[#This Row],[Series]]&amp;Table1[[#This Row],[Competency Name]]</f>
        <v>2003PROJECT MANAGEMENT</v>
      </c>
      <c r="C2701" s="46" t="str">
        <f>IF(RIGHT(Table1[[#This Row],[Occupational Series]],5)="SECCM","SECCM",IF(OR(RIGHT(Table1[[#This Row],[Occupational Series]],1)="A",RIGHT(Table1[[#This Row],[Occupational Series]],1)="B",RIGHT(Table1[[#This Row],[Occupational Series]],1)="C"),"0301",RIGHT(Table1[[#This Row],[Occupational Series]],4)))</f>
        <v>2003</v>
      </c>
      <c r="D2701" s="45" t="s">
        <v>381</v>
      </c>
      <c r="E2701" s="45" t="s">
        <v>382</v>
      </c>
      <c r="F2701" s="57">
        <f>ROWS($F$2:F2701)</f>
        <v>2700</v>
      </c>
      <c r="G2701" s="57" t="str">
        <f>IF(ISNUMBER(SEARCH('Position Build'!$N$6,Table1[[#This Row],[Series]])),Table1[[#This Row],[Helper1]],"")</f>
        <v/>
      </c>
      <c r="H2701" s="57" t="str">
        <f>IFERROR(SMALL($G$2:$G$4870,ROWS($G$2:G2701)),"")</f>
        <v/>
      </c>
    </row>
    <row r="2702" spans="1:8" ht="15.75" customHeight="1" thickBot="1" x14ac:dyDescent="0.3">
      <c r="A2702" s="50" t="s">
        <v>331</v>
      </c>
      <c r="B2702" s="46" t="str">
        <f>Table1[[#This Row],[Series]]&amp;Table1[[#This Row],[Competency Name]]</f>
        <v>2003FINANCIAL MANAGEMENT</v>
      </c>
      <c r="C2702" s="46" t="str">
        <f>IF(RIGHT(Table1[[#This Row],[Occupational Series]],5)="SECCM","SECCM",IF(OR(RIGHT(Table1[[#This Row],[Occupational Series]],1)="A",RIGHT(Table1[[#This Row],[Occupational Series]],1)="B",RIGHT(Table1[[#This Row],[Occupational Series]],1)="C"),"0301",RIGHT(Table1[[#This Row],[Occupational Series]],4)))</f>
        <v>2003</v>
      </c>
      <c r="D2702" s="50" t="s">
        <v>438</v>
      </c>
      <c r="E2702" s="51" t="s">
        <v>439</v>
      </c>
      <c r="F2702" s="57">
        <f>ROWS($F$2:F2702)</f>
        <v>2701</v>
      </c>
      <c r="G2702" s="57" t="str">
        <f>IF(ISNUMBER(SEARCH('Position Build'!$N$6,Table1[[#This Row],[Series]])),Table1[[#This Row],[Helper1]],"")</f>
        <v/>
      </c>
      <c r="H2702" s="57" t="str">
        <f>IFERROR(SMALL($G$2:$G$4870,ROWS($G$2:G2702)),"")</f>
        <v/>
      </c>
    </row>
    <row r="2703" spans="1:8" ht="26.25" thickBot="1" x14ac:dyDescent="0.3">
      <c r="A2703" s="50" t="s">
        <v>331</v>
      </c>
      <c r="B2703" s="46" t="str">
        <f>Table1[[#This Row],[Series]]&amp;Table1[[#This Row],[Competency Name]]</f>
        <v>2003COMPUTER LITERACY</v>
      </c>
      <c r="C2703" s="46" t="str">
        <f>IF(RIGHT(Table1[[#This Row],[Occupational Series]],5)="SECCM","SECCM",IF(OR(RIGHT(Table1[[#This Row],[Occupational Series]],1)="A",RIGHT(Table1[[#This Row],[Occupational Series]],1)="B",RIGHT(Table1[[#This Row],[Occupational Series]],1)="C"),"0301",RIGHT(Table1[[#This Row],[Occupational Series]],4)))</f>
        <v>2003</v>
      </c>
      <c r="D2703" s="50" t="s">
        <v>456</v>
      </c>
      <c r="E2703" s="51" t="s">
        <v>457</v>
      </c>
      <c r="F2703" s="57">
        <f>ROWS($F$2:F2703)</f>
        <v>2702</v>
      </c>
      <c r="G2703" s="57" t="str">
        <f>IF(ISNUMBER(SEARCH('Position Build'!$N$6,Table1[[#This Row],[Series]])),Table1[[#This Row],[Helper1]],"")</f>
        <v/>
      </c>
      <c r="H2703" s="57" t="str">
        <f>IFERROR(SMALL($G$2:$G$4870,ROWS($G$2:G2703)),"")</f>
        <v/>
      </c>
    </row>
    <row r="2704" spans="1:8" ht="15.75" customHeight="1" thickBot="1" x14ac:dyDescent="0.3">
      <c r="A2704" s="45" t="s">
        <v>331</v>
      </c>
      <c r="B2704" s="46" t="str">
        <f>Table1[[#This Row],[Series]]&amp;Table1[[#This Row],[Competency Name]]</f>
        <v>2003PARTNERING</v>
      </c>
      <c r="C2704" s="46" t="str">
        <f>IF(RIGHT(Table1[[#This Row],[Occupational Series]],5)="SECCM","SECCM",IF(OR(RIGHT(Table1[[#This Row],[Occupational Series]],1)="A",RIGHT(Table1[[#This Row],[Occupational Series]],1)="B",RIGHT(Table1[[#This Row],[Occupational Series]],1)="C"),"0301",RIGHT(Table1[[#This Row],[Occupational Series]],4)))</f>
        <v>2003</v>
      </c>
      <c r="D2704" s="45" t="s">
        <v>491</v>
      </c>
      <c r="E2704" s="45" t="s">
        <v>492</v>
      </c>
      <c r="F2704" s="57">
        <f>ROWS($F$2:F2704)</f>
        <v>2703</v>
      </c>
      <c r="G2704" s="57" t="str">
        <f>IF(ISNUMBER(SEARCH('Position Build'!$N$6,Table1[[#This Row],[Series]])),Table1[[#This Row],[Helper1]],"")</f>
        <v/>
      </c>
      <c r="H2704" s="57" t="str">
        <f>IFERROR(SMALL($G$2:$G$4870,ROWS($G$2:G2704)),"")</f>
        <v/>
      </c>
    </row>
    <row r="2705" spans="1:8" ht="39" thickBot="1" x14ac:dyDescent="0.3">
      <c r="A2705" s="50" t="s">
        <v>331</v>
      </c>
      <c r="B2705" s="46" t="str">
        <f>Table1[[#This Row],[Series]]&amp;Table1[[#This Row],[Competency Name]]</f>
        <v>2003WRITTEN COMMUNICATION</v>
      </c>
      <c r="C2705" s="46" t="str">
        <f>IF(RIGHT(Table1[[#This Row],[Occupational Series]],5)="SECCM","SECCM",IF(OR(RIGHT(Table1[[#This Row],[Occupational Series]],1)="A",RIGHT(Table1[[#This Row],[Occupational Series]],1)="B",RIGHT(Table1[[#This Row],[Occupational Series]],1)="C"),"0301",RIGHT(Table1[[#This Row],[Occupational Series]],4)))</f>
        <v>2003</v>
      </c>
      <c r="D2705" s="50" t="s">
        <v>507</v>
      </c>
      <c r="E2705" s="51" t="s">
        <v>508</v>
      </c>
      <c r="F2705" s="57">
        <f>ROWS($F$2:F2705)</f>
        <v>2704</v>
      </c>
      <c r="G2705" s="57" t="str">
        <f>IF(ISNUMBER(SEARCH('Position Build'!$N$6,Table1[[#This Row],[Series]])),Table1[[#This Row],[Helper1]],"")</f>
        <v/>
      </c>
      <c r="H2705" s="57" t="str">
        <f>IFERROR(SMALL($G$2:$G$4870,ROWS($G$2:G2705)),"")</f>
        <v/>
      </c>
    </row>
    <row r="2706" spans="1:8" ht="15.75" customHeight="1" thickBot="1" x14ac:dyDescent="0.3">
      <c r="A2706" s="50" t="s">
        <v>331</v>
      </c>
      <c r="B2706" s="46" t="str">
        <f>Table1[[#This Row],[Series]]&amp;Table1[[#This Row],[Competency Name]]</f>
        <v>2003ORAL COMMUNICATION</v>
      </c>
      <c r="C2706" s="46" t="str">
        <f>IF(RIGHT(Table1[[#This Row],[Occupational Series]],5)="SECCM","SECCM",IF(OR(RIGHT(Table1[[#This Row],[Occupational Series]],1)="A",RIGHT(Table1[[#This Row],[Occupational Series]],1)="B",RIGHT(Table1[[#This Row],[Occupational Series]],1)="C"),"0301",RIGHT(Table1[[#This Row],[Occupational Series]],4)))</f>
        <v>2003</v>
      </c>
      <c r="D2706" s="50" t="s">
        <v>537</v>
      </c>
      <c r="E2706" s="51" t="s">
        <v>538</v>
      </c>
      <c r="F2706" s="57">
        <f>ROWS($F$2:F2706)</f>
        <v>2705</v>
      </c>
      <c r="G2706" s="57" t="str">
        <f>IF(ISNUMBER(SEARCH('Position Build'!$N$6,Table1[[#This Row],[Series]])),Table1[[#This Row],[Helper1]],"")</f>
        <v/>
      </c>
      <c r="H2706" s="57" t="str">
        <f>IFERROR(SMALL($G$2:$G$4870,ROWS($G$2:G2706)),"")</f>
        <v/>
      </c>
    </row>
    <row r="2707" spans="1:8" ht="39" thickBot="1" x14ac:dyDescent="0.3">
      <c r="A2707" s="50" t="s">
        <v>331</v>
      </c>
      <c r="B2707" s="46" t="str">
        <f>Table1[[#This Row],[Series]]&amp;Table1[[#This Row],[Competency Name]]</f>
        <v>2003RESOURCE MANAGEMENT</v>
      </c>
      <c r="C2707" s="46" t="str">
        <f>IF(RIGHT(Table1[[#This Row],[Occupational Series]],5)="SECCM","SECCM",IF(OR(RIGHT(Table1[[#This Row],[Occupational Series]],1)="A",RIGHT(Table1[[#This Row],[Occupational Series]],1)="B",RIGHT(Table1[[#This Row],[Occupational Series]],1)="C"),"0301",RIGHT(Table1[[#This Row],[Occupational Series]],4)))</f>
        <v>2003</v>
      </c>
      <c r="D2707" s="50" t="s">
        <v>573</v>
      </c>
      <c r="E2707" s="51" t="s">
        <v>574</v>
      </c>
      <c r="F2707" s="57">
        <f>ROWS($F$2:F2707)</f>
        <v>2706</v>
      </c>
      <c r="G2707" s="57" t="str">
        <f>IF(ISNUMBER(SEARCH('Position Build'!$N$6,Table1[[#This Row],[Series]])),Table1[[#This Row],[Helper1]],"")</f>
        <v/>
      </c>
      <c r="H2707" s="57" t="str">
        <f>IFERROR(SMALL($G$2:$G$4870,ROWS($G$2:G2707)),"")</f>
        <v/>
      </c>
    </row>
    <row r="2708" spans="1:8" ht="15.75" customHeight="1" thickBot="1" x14ac:dyDescent="0.3">
      <c r="A2708" s="50" t="s">
        <v>331</v>
      </c>
      <c r="B2708" s="46" t="str">
        <f>Table1[[#This Row],[Series]]&amp;Table1[[#This Row],[Competency Name]]</f>
        <v>2003ACCOUNTABILITY</v>
      </c>
      <c r="C2708" s="46" t="str">
        <f>IF(RIGHT(Table1[[#This Row],[Occupational Series]],5)="SECCM","SECCM",IF(OR(RIGHT(Table1[[#This Row],[Occupational Series]],1)="A",RIGHT(Table1[[#This Row],[Occupational Series]],1)="B",RIGHT(Table1[[#This Row],[Occupational Series]],1)="C"),"0301",RIGHT(Table1[[#This Row],[Occupational Series]],4)))</f>
        <v>2003</v>
      </c>
      <c r="D2708" s="50" t="s">
        <v>579</v>
      </c>
      <c r="E2708" s="51" t="s">
        <v>580</v>
      </c>
      <c r="F2708" s="57">
        <f>ROWS($F$2:F2708)</f>
        <v>2707</v>
      </c>
      <c r="G2708" s="57" t="str">
        <f>IF(ISNUMBER(SEARCH('Position Build'!$N$6,Table1[[#This Row],[Series]])),Table1[[#This Row],[Helper1]],"")</f>
        <v/>
      </c>
      <c r="H2708" s="57" t="str">
        <f>IFERROR(SMALL($G$2:$G$4870,ROWS($G$2:G2708)),"")</f>
        <v/>
      </c>
    </row>
    <row r="2709" spans="1:8" ht="39" thickBot="1" x14ac:dyDescent="0.3">
      <c r="A2709" s="50" t="s">
        <v>331</v>
      </c>
      <c r="B2709" s="46" t="str">
        <f>Table1[[#This Row],[Series]]&amp;Table1[[#This Row],[Competency Name]]</f>
        <v>2003DEVELOPING OTHERS</v>
      </c>
      <c r="C2709" s="46" t="str">
        <f>IF(RIGHT(Table1[[#This Row],[Occupational Series]],5)="SECCM","SECCM",IF(OR(RIGHT(Table1[[#This Row],[Occupational Series]],1)="A",RIGHT(Table1[[#This Row],[Occupational Series]],1)="B",RIGHT(Table1[[#This Row],[Occupational Series]],1)="C"),"0301",RIGHT(Table1[[#This Row],[Occupational Series]],4)))</f>
        <v>2003</v>
      </c>
      <c r="D2709" s="50" t="s">
        <v>585</v>
      </c>
      <c r="E2709" s="51" t="s">
        <v>586</v>
      </c>
      <c r="F2709" s="57">
        <f>ROWS($F$2:F2709)</f>
        <v>2708</v>
      </c>
      <c r="G2709" s="57" t="str">
        <f>IF(ISNUMBER(SEARCH('Position Build'!$N$6,Table1[[#This Row],[Series]])),Table1[[#This Row],[Helper1]],"")</f>
        <v/>
      </c>
      <c r="H2709" s="57" t="str">
        <f>IFERROR(SMALL($G$2:$G$4870,ROWS($G$2:G2709)),"")</f>
        <v/>
      </c>
    </row>
    <row r="2710" spans="1:8" ht="15.75" customHeight="1" thickBot="1" x14ac:dyDescent="0.3">
      <c r="A2710" s="50" t="s">
        <v>331</v>
      </c>
      <c r="B2710" s="46" t="str">
        <f>Table1[[#This Row],[Series]]&amp;Table1[[#This Row],[Competency Name]]</f>
        <v>2003MANAGING HUMAN RESOURCES</v>
      </c>
      <c r="C2710" s="46" t="str">
        <f>IF(RIGHT(Table1[[#This Row],[Occupational Series]],5)="SECCM","SECCM",IF(OR(RIGHT(Table1[[#This Row],[Occupational Series]],1)="A",RIGHT(Table1[[#This Row],[Occupational Series]],1)="B",RIGHT(Table1[[#This Row],[Occupational Series]],1)="C"),"0301",RIGHT(Table1[[#This Row],[Occupational Series]],4)))</f>
        <v>2003</v>
      </c>
      <c r="D2710" s="50" t="s">
        <v>590</v>
      </c>
      <c r="E2710" s="51" t="s">
        <v>591</v>
      </c>
      <c r="F2710" s="57">
        <f>ROWS($F$2:F2710)</f>
        <v>2709</v>
      </c>
      <c r="G2710" s="57" t="str">
        <f>IF(ISNUMBER(SEARCH('Position Build'!$N$6,Table1[[#This Row],[Series]])),Table1[[#This Row],[Helper1]],"")</f>
        <v/>
      </c>
      <c r="H2710" s="57" t="str">
        <f>IFERROR(SMALL($G$2:$G$4870,ROWS($G$2:G2710)),"")</f>
        <v/>
      </c>
    </row>
    <row r="2711" spans="1:8" ht="51.75" thickBot="1" x14ac:dyDescent="0.3">
      <c r="A2711" s="50" t="s">
        <v>331</v>
      </c>
      <c r="B2711" s="46" t="str">
        <f>Table1[[#This Row],[Series]]&amp;Table1[[#This Row],[Competency Name]]</f>
        <v>2003PROBLEM SOLVING</v>
      </c>
      <c r="C2711" s="46" t="str">
        <f>IF(RIGHT(Table1[[#This Row],[Occupational Series]],5)="SECCM","SECCM",IF(OR(RIGHT(Table1[[#This Row],[Occupational Series]],1)="A",RIGHT(Table1[[#This Row],[Occupational Series]],1)="B",RIGHT(Table1[[#This Row],[Occupational Series]],1)="C"),"0301",RIGHT(Table1[[#This Row],[Occupational Series]],4)))</f>
        <v>2003</v>
      </c>
      <c r="D2711" s="50" t="s">
        <v>596</v>
      </c>
      <c r="E2711" s="51" t="s">
        <v>597</v>
      </c>
      <c r="F2711" s="57">
        <f>ROWS($F$2:F2711)</f>
        <v>2710</v>
      </c>
      <c r="G2711" s="57" t="str">
        <f>IF(ISNUMBER(SEARCH('Position Build'!$N$6,Table1[[#This Row],[Series]])),Table1[[#This Row],[Helper1]],"")</f>
        <v/>
      </c>
      <c r="H2711" s="57" t="str">
        <f>IFERROR(SMALL($G$2:$G$4870,ROWS($G$2:G2711)),"")</f>
        <v/>
      </c>
    </row>
    <row r="2712" spans="1:8" ht="15.75" customHeight="1" thickBot="1" x14ac:dyDescent="0.3">
      <c r="A2712" s="50" t="s">
        <v>331</v>
      </c>
      <c r="B2712" s="46" t="str">
        <f>Table1[[#This Row],[Series]]&amp;Table1[[#This Row],[Competency Name]]</f>
        <v>2003FORECASTING AND DEMAND PLANNING</v>
      </c>
      <c r="C2712" s="46" t="str">
        <f>IF(RIGHT(Table1[[#This Row],[Occupational Series]],5)="SECCM","SECCM",IF(OR(RIGHT(Table1[[#This Row],[Occupational Series]],1)="A",RIGHT(Table1[[#This Row],[Occupational Series]],1)="B",RIGHT(Table1[[#This Row],[Occupational Series]],1)="C"),"0301",RIGHT(Table1[[#This Row],[Occupational Series]],4)))</f>
        <v>2003</v>
      </c>
      <c r="D2712" s="50" t="s">
        <v>830</v>
      </c>
      <c r="E2712" s="51" t="s">
        <v>831</v>
      </c>
      <c r="F2712" s="57">
        <f>ROWS($F$2:F2712)</f>
        <v>2711</v>
      </c>
      <c r="G2712" s="57" t="str">
        <f>IF(ISNUMBER(SEARCH('Position Build'!$N$6,Table1[[#This Row],[Series]])),Table1[[#This Row],[Helper1]],"")</f>
        <v/>
      </c>
      <c r="H2712" s="57" t="str">
        <f>IFERROR(SMALL($G$2:$G$4870,ROWS($G$2:G2712)),"")</f>
        <v/>
      </c>
    </row>
    <row r="2713" spans="1:8" ht="51.75" thickBot="1" x14ac:dyDescent="0.3">
      <c r="A2713" s="50" t="s">
        <v>331</v>
      </c>
      <c r="B2713" s="46" t="str">
        <f>Table1[[#This Row],[Series]]&amp;Table1[[#This Row],[Competency Name]]</f>
        <v>2003SUPPLY PLANNING</v>
      </c>
      <c r="C2713" s="46" t="str">
        <f>IF(RIGHT(Table1[[#This Row],[Occupational Series]],5)="SECCM","SECCM",IF(OR(RIGHT(Table1[[#This Row],[Occupational Series]],1)="A",RIGHT(Table1[[#This Row],[Occupational Series]],1)="B",RIGHT(Table1[[#This Row],[Occupational Series]],1)="C"),"0301",RIGHT(Table1[[#This Row],[Occupational Series]],4)))</f>
        <v>2003</v>
      </c>
      <c r="D2713" s="50" t="s">
        <v>834</v>
      </c>
      <c r="E2713" s="51" t="s">
        <v>835</v>
      </c>
      <c r="F2713" s="57">
        <f>ROWS($F$2:F2713)</f>
        <v>2712</v>
      </c>
      <c r="G2713" s="57" t="str">
        <f>IF(ISNUMBER(SEARCH('Position Build'!$N$6,Table1[[#This Row],[Series]])),Table1[[#This Row],[Helper1]],"")</f>
        <v/>
      </c>
      <c r="H2713" s="57" t="str">
        <f>IFERROR(SMALL($G$2:$G$4870,ROWS($G$2:G2713)),"")</f>
        <v/>
      </c>
    </row>
    <row r="2714" spans="1:8" ht="15.75" customHeight="1" thickBot="1" x14ac:dyDescent="0.3">
      <c r="A2714" s="45" t="s">
        <v>331</v>
      </c>
      <c r="B2714" s="46" t="str">
        <f>Table1[[#This Row],[Series]]&amp;Table1[[#This Row],[Competency Name]]</f>
        <v>2003RULEMAKING AND REGULATION</v>
      </c>
      <c r="C2714" s="46" t="str">
        <f>IF(RIGHT(Table1[[#This Row],[Occupational Series]],5)="SECCM","SECCM",IF(OR(RIGHT(Table1[[#This Row],[Occupational Series]],1)="A",RIGHT(Table1[[#This Row],[Occupational Series]],1)="B",RIGHT(Table1[[#This Row],[Occupational Series]],1)="C"),"0301",RIGHT(Table1[[#This Row],[Occupational Series]],4)))</f>
        <v>2003</v>
      </c>
      <c r="D2714" s="45" t="s">
        <v>958</v>
      </c>
      <c r="E2714" s="45" t="s">
        <v>959</v>
      </c>
      <c r="F2714" s="57">
        <f>ROWS($F$2:F2714)</f>
        <v>2713</v>
      </c>
      <c r="G2714" s="57" t="str">
        <f>IF(ISNUMBER(SEARCH('Position Build'!$N$6,Table1[[#This Row],[Series]])),Table1[[#This Row],[Helper1]],"")</f>
        <v/>
      </c>
      <c r="H2714" s="57" t="str">
        <f>IFERROR(SMALL($G$2:$G$4870,ROWS($G$2:G2714)),"")</f>
        <v/>
      </c>
    </row>
    <row r="2715" spans="1:8" ht="51.75" thickBot="1" x14ac:dyDescent="0.3">
      <c r="A2715" s="50" t="s">
        <v>331</v>
      </c>
      <c r="B2715" s="46" t="str">
        <f>Table1[[#This Row],[Series]]&amp;Table1[[#This Row],[Competency Name]]</f>
        <v>2003DECISIVENESS</v>
      </c>
      <c r="C2715" s="46" t="str">
        <f>IF(RIGHT(Table1[[#This Row],[Occupational Series]],5)="SECCM","SECCM",IF(OR(RIGHT(Table1[[#This Row],[Occupational Series]],1)="A",RIGHT(Table1[[#This Row],[Occupational Series]],1)="B",RIGHT(Table1[[#This Row],[Occupational Series]],1)="C"),"0301",RIGHT(Table1[[#This Row],[Occupational Series]],4)))</f>
        <v>2003</v>
      </c>
      <c r="D2715" s="50" t="s">
        <v>1009</v>
      </c>
      <c r="E2715" s="51" t="s">
        <v>1010</v>
      </c>
      <c r="F2715" s="57">
        <f>ROWS($F$2:F2715)</f>
        <v>2714</v>
      </c>
      <c r="G2715" s="57" t="str">
        <f>IF(ISNUMBER(SEARCH('Position Build'!$N$6,Table1[[#This Row],[Series]])),Table1[[#This Row],[Helper1]],"")</f>
        <v/>
      </c>
      <c r="H2715" s="57" t="str">
        <f>IFERROR(SMALL($G$2:$G$4870,ROWS($G$2:G2715)),"")</f>
        <v/>
      </c>
    </row>
    <row r="2716" spans="1:8" ht="15.75" customHeight="1" thickBot="1" x14ac:dyDescent="0.3">
      <c r="A2716" s="45" t="s">
        <v>331</v>
      </c>
      <c r="B2716" s="46" t="str">
        <f>Table1[[#This Row],[Series]]&amp;Table1[[#This Row],[Competency Name]]</f>
        <v>2003READING AND INTERPRETING REGULATIONS</v>
      </c>
      <c r="C2716" s="46" t="str">
        <f>IF(RIGHT(Table1[[#This Row],[Occupational Series]],5)="SECCM","SECCM",IF(OR(RIGHT(Table1[[#This Row],[Occupational Series]],1)="A",RIGHT(Table1[[#This Row],[Occupational Series]],1)="B",RIGHT(Table1[[#This Row],[Occupational Series]],1)="C"),"0301",RIGHT(Table1[[#This Row],[Occupational Series]],4)))</f>
        <v>2003</v>
      </c>
      <c r="D2716" s="45" t="s">
        <v>1015</v>
      </c>
      <c r="E2716" s="45" t="s">
        <v>1016</v>
      </c>
      <c r="F2716" s="57">
        <f>ROWS($F$2:F2716)</f>
        <v>2715</v>
      </c>
      <c r="G2716" s="57" t="str">
        <f>IF(ISNUMBER(SEARCH('Position Build'!$N$6,Table1[[#This Row],[Series]])),Table1[[#This Row],[Helper1]],"")</f>
        <v/>
      </c>
      <c r="H2716" s="57" t="str">
        <f>IFERROR(SMALL($G$2:$G$4870,ROWS($G$2:G2716)),"")</f>
        <v/>
      </c>
    </row>
    <row r="2717" spans="1:8" ht="77.25" thickBot="1" x14ac:dyDescent="0.3">
      <c r="A2717" s="50" t="s">
        <v>331</v>
      </c>
      <c r="B2717" s="46" t="str">
        <f>Table1[[#This Row],[Series]]&amp;Table1[[#This Row],[Competency Name]]</f>
        <v>2003GOVERNMENT PURCHASE CARD</v>
      </c>
      <c r="C2717" s="46" t="str">
        <f>IF(RIGHT(Table1[[#This Row],[Occupational Series]],5)="SECCM","SECCM",IF(OR(RIGHT(Table1[[#This Row],[Occupational Series]],1)="A",RIGHT(Table1[[#This Row],[Occupational Series]],1)="B",RIGHT(Table1[[#This Row],[Occupational Series]],1)="C"),"0301",RIGHT(Table1[[#This Row],[Occupational Series]],4)))</f>
        <v>2003</v>
      </c>
      <c r="D2717" s="50" t="s">
        <v>1181</v>
      </c>
      <c r="E2717" s="51" t="s">
        <v>1182</v>
      </c>
      <c r="F2717" s="57">
        <f>ROWS($F$2:F2717)</f>
        <v>2716</v>
      </c>
      <c r="G2717" s="57" t="str">
        <f>IF(ISNUMBER(SEARCH('Position Build'!$N$6,Table1[[#This Row],[Series]])),Table1[[#This Row],[Helper1]],"")</f>
        <v/>
      </c>
      <c r="H2717" s="57" t="str">
        <f>IFERROR(SMALL($G$2:$G$4870,ROWS($G$2:G2717)),"")</f>
        <v/>
      </c>
    </row>
    <row r="2718" spans="1:8" ht="15.75" customHeight="1" thickBot="1" x14ac:dyDescent="0.3">
      <c r="A2718" s="45" t="s">
        <v>331</v>
      </c>
      <c r="B2718" s="46" t="str">
        <f>Table1[[#This Row],[Series]]&amp;Table1[[#This Row],[Competency Name]]</f>
        <v>2003RESEARCH AND ANALYSIS</v>
      </c>
      <c r="C2718" s="46" t="str">
        <f>IF(RIGHT(Table1[[#This Row],[Occupational Series]],5)="SECCM","SECCM",IF(OR(RIGHT(Table1[[#This Row],[Occupational Series]],1)="A",RIGHT(Table1[[#This Row],[Occupational Series]],1)="B",RIGHT(Table1[[#This Row],[Occupational Series]],1)="C"),"0301",RIGHT(Table1[[#This Row],[Occupational Series]],4)))</f>
        <v>2003</v>
      </c>
      <c r="D2718" s="45" t="s">
        <v>1195</v>
      </c>
      <c r="E2718" s="45" t="s">
        <v>1196</v>
      </c>
      <c r="F2718" s="57">
        <f>ROWS($F$2:F2718)</f>
        <v>2717</v>
      </c>
      <c r="G2718" s="57" t="str">
        <f>IF(ISNUMBER(SEARCH('Position Build'!$N$6,Table1[[#This Row],[Series]])),Table1[[#This Row],[Helper1]],"")</f>
        <v/>
      </c>
      <c r="H2718" s="57" t="str">
        <f>IFERROR(SMALL($G$2:$G$4870,ROWS($G$2:G2718)),"")</f>
        <v/>
      </c>
    </row>
    <row r="2719" spans="1:8" ht="15.75" thickBot="1" x14ac:dyDescent="0.3">
      <c r="A2719" s="45" t="s">
        <v>425</v>
      </c>
      <c r="B2719" s="46" t="str">
        <f>Table1[[#This Row],[Series]]&amp;Table1[[#This Row],[Competency Name]]</f>
        <v>2005CUSTOMER SERVICE</v>
      </c>
      <c r="C2719" s="46" t="str">
        <f>IF(RIGHT(Table1[[#This Row],[Occupational Series]],5)="SECCM","SECCM",IF(OR(RIGHT(Table1[[#This Row],[Occupational Series]],1)="A",RIGHT(Table1[[#This Row],[Occupational Series]],1)="B",RIGHT(Table1[[#This Row],[Occupational Series]],1)="C"),"0301",RIGHT(Table1[[#This Row],[Occupational Series]],4)))</f>
        <v>2005</v>
      </c>
      <c r="D2719" s="45" t="s">
        <v>418</v>
      </c>
      <c r="E2719" s="45" t="s">
        <v>419</v>
      </c>
      <c r="F2719" s="57">
        <f>ROWS($F$2:F2719)</f>
        <v>2718</v>
      </c>
      <c r="G2719" s="57" t="str">
        <f>IF(ISNUMBER(SEARCH('Position Build'!$N$6,Table1[[#This Row],[Series]])),Table1[[#This Row],[Helper1]],"")</f>
        <v/>
      </c>
      <c r="H2719" s="57" t="str">
        <f>IFERROR(SMALL($G$2:$G$4870,ROWS($G$2:G2719)),"")</f>
        <v/>
      </c>
    </row>
    <row r="2720" spans="1:8" ht="15.75" customHeight="1" thickBot="1" x14ac:dyDescent="0.3">
      <c r="A2720" s="50" t="s">
        <v>425</v>
      </c>
      <c r="B2720" s="46" t="str">
        <f>Table1[[#This Row],[Series]]&amp;Table1[[#This Row],[Competency Name]]</f>
        <v>2005COMPUTER LITERACY</v>
      </c>
      <c r="C2720" s="46" t="str">
        <f>IF(RIGHT(Table1[[#This Row],[Occupational Series]],5)="SECCM","SECCM",IF(OR(RIGHT(Table1[[#This Row],[Occupational Series]],1)="A",RIGHT(Table1[[#This Row],[Occupational Series]],1)="B",RIGHT(Table1[[#This Row],[Occupational Series]],1)="C"),"0301",RIGHT(Table1[[#This Row],[Occupational Series]],4)))</f>
        <v>2005</v>
      </c>
      <c r="D2720" s="50" t="s">
        <v>456</v>
      </c>
      <c r="E2720" s="51" t="s">
        <v>457</v>
      </c>
      <c r="F2720" s="57">
        <f>ROWS($F$2:F2720)</f>
        <v>2719</v>
      </c>
      <c r="G2720" s="57" t="str">
        <f>IF(ISNUMBER(SEARCH('Position Build'!$N$6,Table1[[#This Row],[Series]])),Table1[[#This Row],[Helper1]],"")</f>
        <v/>
      </c>
      <c r="H2720" s="57" t="str">
        <f>IFERROR(SMALL($G$2:$G$4870,ROWS($G$2:G2720)),"")</f>
        <v/>
      </c>
    </row>
    <row r="2721" spans="1:8" ht="39" thickBot="1" x14ac:dyDescent="0.3">
      <c r="A2721" s="50" t="s">
        <v>425</v>
      </c>
      <c r="B2721" s="46" t="str">
        <f>Table1[[#This Row],[Series]]&amp;Table1[[#This Row],[Competency Name]]</f>
        <v>2005WRITTEN COMMUNICATION</v>
      </c>
      <c r="C2721" s="46" t="str">
        <f>IF(RIGHT(Table1[[#This Row],[Occupational Series]],5)="SECCM","SECCM",IF(OR(RIGHT(Table1[[#This Row],[Occupational Series]],1)="A",RIGHT(Table1[[#This Row],[Occupational Series]],1)="B",RIGHT(Table1[[#This Row],[Occupational Series]],1)="C"),"0301",RIGHT(Table1[[#This Row],[Occupational Series]],4)))</f>
        <v>2005</v>
      </c>
      <c r="D2721" s="50" t="s">
        <v>507</v>
      </c>
      <c r="E2721" s="51" t="s">
        <v>508</v>
      </c>
      <c r="F2721" s="57">
        <f>ROWS($F$2:F2721)</f>
        <v>2720</v>
      </c>
      <c r="G2721" s="57" t="str">
        <f>IF(ISNUMBER(SEARCH('Position Build'!$N$6,Table1[[#This Row],[Series]])),Table1[[#This Row],[Helper1]],"")</f>
        <v/>
      </c>
      <c r="H2721" s="57" t="str">
        <f>IFERROR(SMALL($G$2:$G$4870,ROWS($G$2:G2721)),"")</f>
        <v/>
      </c>
    </row>
    <row r="2722" spans="1:8" ht="15.75" customHeight="1" thickBot="1" x14ac:dyDescent="0.3">
      <c r="A2722" s="50" t="s">
        <v>425</v>
      </c>
      <c r="B2722" s="46" t="str">
        <f>Table1[[#This Row],[Series]]&amp;Table1[[#This Row],[Competency Name]]</f>
        <v>2005ORAL COMMUNICATION</v>
      </c>
      <c r="C2722" s="46" t="str">
        <f>IF(RIGHT(Table1[[#This Row],[Occupational Series]],5)="SECCM","SECCM",IF(OR(RIGHT(Table1[[#This Row],[Occupational Series]],1)="A",RIGHT(Table1[[#This Row],[Occupational Series]],1)="B",RIGHT(Table1[[#This Row],[Occupational Series]],1)="C"),"0301",RIGHT(Table1[[#This Row],[Occupational Series]],4)))</f>
        <v>2005</v>
      </c>
      <c r="D2722" s="50" t="s">
        <v>537</v>
      </c>
      <c r="E2722" s="51" t="s">
        <v>538</v>
      </c>
      <c r="F2722" s="57">
        <f>ROWS($F$2:F2722)</f>
        <v>2721</v>
      </c>
      <c r="G2722" s="57" t="str">
        <f>IF(ISNUMBER(SEARCH('Position Build'!$N$6,Table1[[#This Row],[Series]])),Table1[[#This Row],[Helper1]],"")</f>
        <v/>
      </c>
      <c r="H2722" s="57" t="str">
        <f>IFERROR(SMALL($G$2:$G$4870,ROWS($G$2:G2722)),"")</f>
        <v/>
      </c>
    </row>
    <row r="2723" spans="1:8" ht="39" thickBot="1" x14ac:dyDescent="0.3">
      <c r="A2723" s="50" t="s">
        <v>425</v>
      </c>
      <c r="B2723" s="46" t="str">
        <f>Table1[[#This Row],[Series]]&amp;Table1[[#This Row],[Competency Name]]</f>
        <v>2005FORECASTING AND DEMAND PLANNING</v>
      </c>
      <c r="C2723" s="46" t="str">
        <f>IF(RIGHT(Table1[[#This Row],[Occupational Series]],5)="SECCM","SECCM",IF(OR(RIGHT(Table1[[#This Row],[Occupational Series]],1)="A",RIGHT(Table1[[#This Row],[Occupational Series]],1)="B",RIGHT(Table1[[#This Row],[Occupational Series]],1)="C"),"0301",RIGHT(Table1[[#This Row],[Occupational Series]],4)))</f>
        <v>2005</v>
      </c>
      <c r="D2723" s="50" t="s">
        <v>830</v>
      </c>
      <c r="E2723" s="51" t="s">
        <v>831</v>
      </c>
      <c r="F2723" s="57">
        <f>ROWS($F$2:F2723)</f>
        <v>2722</v>
      </c>
      <c r="G2723" s="57" t="str">
        <f>IF(ISNUMBER(SEARCH('Position Build'!$N$6,Table1[[#This Row],[Series]])),Table1[[#This Row],[Helper1]],"")</f>
        <v/>
      </c>
      <c r="H2723" s="57" t="str">
        <f>IFERROR(SMALL($G$2:$G$4870,ROWS($G$2:G2723)),"")</f>
        <v/>
      </c>
    </row>
    <row r="2724" spans="1:8" ht="15.75" customHeight="1" thickBot="1" x14ac:dyDescent="0.3">
      <c r="A2724" s="50" t="s">
        <v>425</v>
      </c>
      <c r="B2724" s="46" t="str">
        <f>Table1[[#This Row],[Series]]&amp;Table1[[#This Row],[Competency Name]]</f>
        <v>2005INVENTORY MANAGEMENT</v>
      </c>
      <c r="C2724" s="46" t="str">
        <f>IF(RIGHT(Table1[[#This Row],[Occupational Series]],5)="SECCM","SECCM",IF(OR(RIGHT(Table1[[#This Row],[Occupational Series]],1)="A",RIGHT(Table1[[#This Row],[Occupational Series]],1)="B",RIGHT(Table1[[#This Row],[Occupational Series]],1)="C"),"0301",RIGHT(Table1[[#This Row],[Occupational Series]],4)))</f>
        <v>2005</v>
      </c>
      <c r="D2724" s="50" t="s">
        <v>832</v>
      </c>
      <c r="E2724" s="51" t="s">
        <v>833</v>
      </c>
      <c r="F2724" s="57">
        <f>ROWS($F$2:F2724)</f>
        <v>2723</v>
      </c>
      <c r="G2724" s="57" t="str">
        <f>IF(ISNUMBER(SEARCH('Position Build'!$N$6,Table1[[#This Row],[Series]])),Table1[[#This Row],[Helper1]],"")</f>
        <v/>
      </c>
      <c r="H2724" s="57" t="str">
        <f>IFERROR(SMALL($G$2:$G$4870,ROWS($G$2:G2724)),"")</f>
        <v/>
      </c>
    </row>
    <row r="2725" spans="1:8" ht="51.75" thickBot="1" x14ac:dyDescent="0.3">
      <c r="A2725" s="50" t="s">
        <v>425</v>
      </c>
      <c r="B2725" s="46" t="str">
        <f>Table1[[#This Row],[Series]]&amp;Table1[[#This Row],[Competency Name]]</f>
        <v>2005SUPPLY PLANNING</v>
      </c>
      <c r="C2725" s="46" t="str">
        <f>IF(RIGHT(Table1[[#This Row],[Occupational Series]],5)="SECCM","SECCM",IF(OR(RIGHT(Table1[[#This Row],[Occupational Series]],1)="A",RIGHT(Table1[[#This Row],[Occupational Series]],1)="B",RIGHT(Table1[[#This Row],[Occupational Series]],1)="C"),"0301",RIGHT(Table1[[#This Row],[Occupational Series]],4)))</f>
        <v>2005</v>
      </c>
      <c r="D2725" s="50" t="s">
        <v>834</v>
      </c>
      <c r="E2725" s="51" t="s">
        <v>835</v>
      </c>
      <c r="F2725" s="57">
        <f>ROWS($F$2:F2725)</f>
        <v>2724</v>
      </c>
      <c r="G2725" s="57" t="str">
        <f>IF(ISNUMBER(SEARCH('Position Build'!$N$6,Table1[[#This Row],[Series]])),Table1[[#This Row],[Helper1]],"")</f>
        <v/>
      </c>
      <c r="H2725" s="57" t="str">
        <f>IFERROR(SMALL($G$2:$G$4870,ROWS($G$2:G2725)),"")</f>
        <v/>
      </c>
    </row>
    <row r="2726" spans="1:8" ht="15.75" customHeight="1" thickBot="1" x14ac:dyDescent="0.3">
      <c r="A2726" s="50" t="s">
        <v>472</v>
      </c>
      <c r="B2726" s="46" t="str">
        <f>Table1[[#This Row],[Series]]&amp;Table1[[#This Row],[Competency Name]]</f>
        <v>2010COMPUTER LITERACY</v>
      </c>
      <c r="C2726" s="46" t="str">
        <f>IF(RIGHT(Table1[[#This Row],[Occupational Series]],5)="SECCM","SECCM",IF(OR(RIGHT(Table1[[#This Row],[Occupational Series]],1)="A",RIGHT(Table1[[#This Row],[Occupational Series]],1)="B",RIGHT(Table1[[#This Row],[Occupational Series]],1)="C"),"0301",RIGHT(Table1[[#This Row],[Occupational Series]],4)))</f>
        <v>2010</v>
      </c>
      <c r="D2726" s="50" t="s">
        <v>456</v>
      </c>
      <c r="E2726" s="51" t="s">
        <v>457</v>
      </c>
      <c r="F2726" s="57">
        <f>ROWS($F$2:F2726)</f>
        <v>2725</v>
      </c>
      <c r="G2726" s="57" t="str">
        <f>IF(ISNUMBER(SEARCH('Position Build'!$N$6,Table1[[#This Row],[Series]])),Table1[[#This Row],[Helper1]],"")</f>
        <v/>
      </c>
      <c r="H2726" s="57" t="str">
        <f>IFERROR(SMALL($G$2:$G$4870,ROWS($G$2:G2726)),"")</f>
        <v/>
      </c>
    </row>
    <row r="2727" spans="1:8" ht="15.75" thickBot="1" x14ac:dyDescent="0.3">
      <c r="A2727" s="45" t="s">
        <v>472</v>
      </c>
      <c r="B2727" s="46" t="str">
        <f>Table1[[#This Row],[Series]]&amp;Table1[[#This Row],[Competency Name]]</f>
        <v>2010PARTNERING</v>
      </c>
      <c r="C2727" s="46" t="str">
        <f>IF(RIGHT(Table1[[#This Row],[Occupational Series]],5)="SECCM","SECCM",IF(OR(RIGHT(Table1[[#This Row],[Occupational Series]],1)="A",RIGHT(Table1[[#This Row],[Occupational Series]],1)="B",RIGHT(Table1[[#This Row],[Occupational Series]],1)="C"),"0301",RIGHT(Table1[[#This Row],[Occupational Series]],4)))</f>
        <v>2010</v>
      </c>
      <c r="D2727" s="45" t="s">
        <v>491</v>
      </c>
      <c r="E2727" s="45" t="s">
        <v>492</v>
      </c>
      <c r="F2727" s="57">
        <f>ROWS($F$2:F2727)</f>
        <v>2726</v>
      </c>
      <c r="G2727" s="57" t="str">
        <f>IF(ISNUMBER(SEARCH('Position Build'!$N$6,Table1[[#This Row],[Series]])),Table1[[#This Row],[Helper1]],"")</f>
        <v/>
      </c>
      <c r="H2727" s="57" t="str">
        <f>IFERROR(SMALL($G$2:$G$4870,ROWS($G$2:G2727)),"")</f>
        <v/>
      </c>
    </row>
    <row r="2728" spans="1:8" ht="15.75" customHeight="1" thickBot="1" x14ac:dyDescent="0.3">
      <c r="A2728" s="50" t="s">
        <v>472</v>
      </c>
      <c r="B2728" s="46" t="str">
        <f>Table1[[#This Row],[Series]]&amp;Table1[[#This Row],[Competency Name]]</f>
        <v>2010WRITTEN COMMUNICATION</v>
      </c>
      <c r="C2728" s="46" t="str">
        <f>IF(RIGHT(Table1[[#This Row],[Occupational Series]],5)="SECCM","SECCM",IF(OR(RIGHT(Table1[[#This Row],[Occupational Series]],1)="A",RIGHT(Table1[[#This Row],[Occupational Series]],1)="B",RIGHT(Table1[[#This Row],[Occupational Series]],1)="C"),"0301",RIGHT(Table1[[#This Row],[Occupational Series]],4)))</f>
        <v>2010</v>
      </c>
      <c r="D2728" s="50" t="s">
        <v>507</v>
      </c>
      <c r="E2728" s="51" t="s">
        <v>508</v>
      </c>
      <c r="F2728" s="57">
        <f>ROWS($F$2:F2728)</f>
        <v>2727</v>
      </c>
      <c r="G2728" s="57" t="str">
        <f>IF(ISNUMBER(SEARCH('Position Build'!$N$6,Table1[[#This Row],[Series]])),Table1[[#This Row],[Helper1]],"")</f>
        <v/>
      </c>
      <c r="H2728" s="57" t="str">
        <f>IFERROR(SMALL($G$2:$G$4870,ROWS($G$2:G2728)),"")</f>
        <v/>
      </c>
    </row>
    <row r="2729" spans="1:8" ht="39" thickBot="1" x14ac:dyDescent="0.3">
      <c r="A2729" s="50" t="s">
        <v>472</v>
      </c>
      <c r="B2729" s="46" t="str">
        <f>Table1[[#This Row],[Series]]&amp;Table1[[#This Row],[Competency Name]]</f>
        <v>2010ORAL COMMUNICATION</v>
      </c>
      <c r="C2729" s="46" t="str">
        <f>IF(RIGHT(Table1[[#This Row],[Occupational Series]],5)="SECCM","SECCM",IF(OR(RIGHT(Table1[[#This Row],[Occupational Series]],1)="A",RIGHT(Table1[[#This Row],[Occupational Series]],1)="B",RIGHT(Table1[[#This Row],[Occupational Series]],1)="C"),"0301",RIGHT(Table1[[#This Row],[Occupational Series]],4)))</f>
        <v>2010</v>
      </c>
      <c r="D2729" s="50" t="s">
        <v>537</v>
      </c>
      <c r="E2729" s="51" t="s">
        <v>538</v>
      </c>
      <c r="F2729" s="57">
        <f>ROWS($F$2:F2729)</f>
        <v>2728</v>
      </c>
      <c r="G2729" s="57" t="str">
        <f>IF(ISNUMBER(SEARCH('Position Build'!$N$6,Table1[[#This Row],[Series]])),Table1[[#This Row],[Helper1]],"")</f>
        <v/>
      </c>
      <c r="H2729" s="57" t="str">
        <f>IFERROR(SMALL($G$2:$G$4870,ROWS($G$2:G2729)),"")</f>
        <v/>
      </c>
    </row>
    <row r="2730" spans="1:8" ht="15.75" customHeight="1" thickBot="1" x14ac:dyDescent="0.3">
      <c r="A2730" s="50" t="s">
        <v>472</v>
      </c>
      <c r="B2730" s="46" t="str">
        <f>Table1[[#This Row],[Series]]&amp;Table1[[#This Row],[Competency Name]]</f>
        <v>2010ACCOUNTABILITY</v>
      </c>
      <c r="C2730" s="46" t="str">
        <f>IF(RIGHT(Table1[[#This Row],[Occupational Series]],5)="SECCM","SECCM",IF(OR(RIGHT(Table1[[#This Row],[Occupational Series]],1)="A",RIGHT(Table1[[#This Row],[Occupational Series]],1)="B",RIGHT(Table1[[#This Row],[Occupational Series]],1)="C"),"0301",RIGHT(Table1[[#This Row],[Occupational Series]],4)))</f>
        <v>2010</v>
      </c>
      <c r="D2730" s="50" t="s">
        <v>579</v>
      </c>
      <c r="E2730" s="51" t="s">
        <v>580</v>
      </c>
      <c r="F2730" s="57">
        <f>ROWS($F$2:F2730)</f>
        <v>2729</v>
      </c>
      <c r="G2730" s="57" t="str">
        <f>IF(ISNUMBER(SEARCH('Position Build'!$N$6,Table1[[#This Row],[Series]])),Table1[[#This Row],[Helper1]],"")</f>
        <v/>
      </c>
      <c r="H2730" s="57" t="str">
        <f>IFERROR(SMALL($G$2:$G$4870,ROWS($G$2:G2730)),"")</f>
        <v/>
      </c>
    </row>
    <row r="2731" spans="1:8" ht="39" thickBot="1" x14ac:dyDescent="0.3">
      <c r="A2731" s="50" t="s">
        <v>472</v>
      </c>
      <c r="B2731" s="46" t="str">
        <f>Table1[[#This Row],[Series]]&amp;Table1[[#This Row],[Competency Name]]</f>
        <v>2010DEVELOPING OTHERS</v>
      </c>
      <c r="C2731" s="46" t="str">
        <f>IF(RIGHT(Table1[[#This Row],[Occupational Series]],5)="SECCM","SECCM",IF(OR(RIGHT(Table1[[#This Row],[Occupational Series]],1)="A",RIGHT(Table1[[#This Row],[Occupational Series]],1)="B",RIGHT(Table1[[#This Row],[Occupational Series]],1)="C"),"0301",RIGHT(Table1[[#This Row],[Occupational Series]],4)))</f>
        <v>2010</v>
      </c>
      <c r="D2731" s="50" t="s">
        <v>585</v>
      </c>
      <c r="E2731" s="51" t="s">
        <v>586</v>
      </c>
      <c r="F2731" s="57">
        <f>ROWS($F$2:F2731)</f>
        <v>2730</v>
      </c>
      <c r="G2731" s="57" t="str">
        <f>IF(ISNUMBER(SEARCH('Position Build'!$N$6,Table1[[#This Row],[Series]])),Table1[[#This Row],[Helper1]],"")</f>
        <v/>
      </c>
      <c r="H2731" s="57" t="str">
        <f>IFERROR(SMALL($G$2:$G$4870,ROWS($G$2:G2731)),"")</f>
        <v/>
      </c>
    </row>
    <row r="2732" spans="1:8" ht="15.75" customHeight="1" thickBot="1" x14ac:dyDescent="0.3">
      <c r="A2732" s="50" t="s">
        <v>472</v>
      </c>
      <c r="B2732" s="46" t="str">
        <f>Table1[[#This Row],[Series]]&amp;Table1[[#This Row],[Competency Name]]</f>
        <v>2010MANAGING HUMAN RESOURCES</v>
      </c>
      <c r="C2732" s="46" t="str">
        <f>IF(RIGHT(Table1[[#This Row],[Occupational Series]],5)="SECCM","SECCM",IF(OR(RIGHT(Table1[[#This Row],[Occupational Series]],1)="A",RIGHT(Table1[[#This Row],[Occupational Series]],1)="B",RIGHT(Table1[[#This Row],[Occupational Series]],1)="C"),"0301",RIGHT(Table1[[#This Row],[Occupational Series]],4)))</f>
        <v>2010</v>
      </c>
      <c r="D2732" s="50" t="s">
        <v>590</v>
      </c>
      <c r="E2732" s="51" t="s">
        <v>591</v>
      </c>
      <c r="F2732" s="57">
        <f>ROWS($F$2:F2732)</f>
        <v>2731</v>
      </c>
      <c r="G2732" s="57" t="str">
        <f>IF(ISNUMBER(SEARCH('Position Build'!$N$6,Table1[[#This Row],[Series]])),Table1[[#This Row],[Helper1]],"")</f>
        <v/>
      </c>
      <c r="H2732" s="57" t="str">
        <f>IFERROR(SMALL($G$2:$G$4870,ROWS($G$2:G2732)),"")</f>
        <v/>
      </c>
    </row>
    <row r="2733" spans="1:8" ht="51.75" thickBot="1" x14ac:dyDescent="0.3">
      <c r="A2733" s="50" t="s">
        <v>472</v>
      </c>
      <c r="B2733" s="46" t="str">
        <f>Table1[[#This Row],[Series]]&amp;Table1[[#This Row],[Competency Name]]</f>
        <v>2010PROBLEM SOLVING</v>
      </c>
      <c r="C2733" s="46" t="str">
        <f>IF(RIGHT(Table1[[#This Row],[Occupational Series]],5)="SECCM","SECCM",IF(OR(RIGHT(Table1[[#This Row],[Occupational Series]],1)="A",RIGHT(Table1[[#This Row],[Occupational Series]],1)="B",RIGHT(Table1[[#This Row],[Occupational Series]],1)="C"),"0301",RIGHT(Table1[[#This Row],[Occupational Series]],4)))</f>
        <v>2010</v>
      </c>
      <c r="D2733" s="50" t="s">
        <v>596</v>
      </c>
      <c r="E2733" s="51" t="s">
        <v>597</v>
      </c>
      <c r="F2733" s="57">
        <f>ROWS($F$2:F2733)</f>
        <v>2732</v>
      </c>
      <c r="G2733" s="57" t="str">
        <f>IF(ISNUMBER(SEARCH('Position Build'!$N$6,Table1[[#This Row],[Series]])),Table1[[#This Row],[Helper1]],"")</f>
        <v/>
      </c>
      <c r="H2733" s="57" t="str">
        <f>IFERROR(SMALL($G$2:$G$4870,ROWS($G$2:G2733)),"")</f>
        <v/>
      </c>
    </row>
    <row r="2734" spans="1:8" ht="15.75" customHeight="1" thickBot="1" x14ac:dyDescent="0.3">
      <c r="A2734" s="50" t="s">
        <v>472</v>
      </c>
      <c r="B2734" s="46" t="str">
        <f>Table1[[#This Row],[Series]]&amp;Table1[[#This Row],[Competency Name]]</f>
        <v>2010FORECASTING AND DEMAND PLANNING</v>
      </c>
      <c r="C2734" s="46" t="str">
        <f>IF(RIGHT(Table1[[#This Row],[Occupational Series]],5)="SECCM","SECCM",IF(OR(RIGHT(Table1[[#This Row],[Occupational Series]],1)="A",RIGHT(Table1[[#This Row],[Occupational Series]],1)="B",RIGHT(Table1[[#This Row],[Occupational Series]],1)="C"),"0301",RIGHT(Table1[[#This Row],[Occupational Series]],4)))</f>
        <v>2010</v>
      </c>
      <c r="D2734" s="50" t="s">
        <v>830</v>
      </c>
      <c r="E2734" s="51" t="s">
        <v>831</v>
      </c>
      <c r="F2734" s="57">
        <f>ROWS($F$2:F2734)</f>
        <v>2733</v>
      </c>
      <c r="G2734" s="57" t="str">
        <f>IF(ISNUMBER(SEARCH('Position Build'!$N$6,Table1[[#This Row],[Series]])),Table1[[#This Row],[Helper1]],"")</f>
        <v/>
      </c>
      <c r="H2734" s="57" t="str">
        <f>IFERROR(SMALL($G$2:$G$4870,ROWS($G$2:G2734)),"")</f>
        <v/>
      </c>
    </row>
    <row r="2735" spans="1:8" ht="51.75" thickBot="1" x14ac:dyDescent="0.3">
      <c r="A2735" s="50" t="s">
        <v>472</v>
      </c>
      <c r="B2735" s="46" t="str">
        <f>Table1[[#This Row],[Series]]&amp;Table1[[#This Row],[Competency Name]]</f>
        <v>2010INVENTORY MANAGEMENT</v>
      </c>
      <c r="C2735" s="46" t="str">
        <f>IF(RIGHT(Table1[[#This Row],[Occupational Series]],5)="SECCM","SECCM",IF(OR(RIGHT(Table1[[#This Row],[Occupational Series]],1)="A",RIGHT(Table1[[#This Row],[Occupational Series]],1)="B",RIGHT(Table1[[#This Row],[Occupational Series]],1)="C"),"0301",RIGHT(Table1[[#This Row],[Occupational Series]],4)))</f>
        <v>2010</v>
      </c>
      <c r="D2735" s="50" t="s">
        <v>832</v>
      </c>
      <c r="E2735" s="51" t="s">
        <v>833</v>
      </c>
      <c r="F2735" s="57">
        <f>ROWS($F$2:F2735)</f>
        <v>2734</v>
      </c>
      <c r="G2735" s="57" t="str">
        <f>IF(ISNUMBER(SEARCH('Position Build'!$N$6,Table1[[#This Row],[Series]])),Table1[[#This Row],[Helper1]],"")</f>
        <v/>
      </c>
      <c r="H2735" s="57" t="str">
        <f>IFERROR(SMALL($G$2:$G$4870,ROWS($G$2:G2735)),"")</f>
        <v/>
      </c>
    </row>
    <row r="2736" spans="1:8" ht="15.75" customHeight="1" thickBot="1" x14ac:dyDescent="0.3">
      <c r="A2736" s="50" t="s">
        <v>472</v>
      </c>
      <c r="B2736" s="46" t="str">
        <f>Table1[[#This Row],[Series]]&amp;Table1[[#This Row],[Competency Name]]</f>
        <v>2010SOURCING</v>
      </c>
      <c r="C2736" s="46" t="str">
        <f>IF(RIGHT(Table1[[#This Row],[Occupational Series]],5)="SECCM","SECCM",IF(OR(RIGHT(Table1[[#This Row],[Occupational Series]],1)="A",RIGHT(Table1[[#This Row],[Occupational Series]],1)="B",RIGHT(Table1[[#This Row],[Occupational Series]],1)="C"),"0301",RIGHT(Table1[[#This Row],[Occupational Series]],4)))</f>
        <v>2010</v>
      </c>
      <c r="D2736" s="50" t="s">
        <v>918</v>
      </c>
      <c r="E2736" s="51" t="s">
        <v>919</v>
      </c>
      <c r="F2736" s="57">
        <f>ROWS($F$2:F2736)</f>
        <v>2735</v>
      </c>
      <c r="G2736" s="57" t="str">
        <f>IF(ISNUMBER(SEARCH('Position Build'!$N$6,Table1[[#This Row],[Series]])),Table1[[#This Row],[Helper1]],"")</f>
        <v/>
      </c>
      <c r="H2736" s="57" t="str">
        <f>IFERROR(SMALL($G$2:$G$4870,ROWS($G$2:G2736)),"")</f>
        <v/>
      </c>
    </row>
    <row r="2737" spans="1:8" ht="26.25" thickBot="1" x14ac:dyDescent="0.3">
      <c r="A2737" s="50" t="s">
        <v>330</v>
      </c>
      <c r="B2737" s="46" t="str">
        <f>Table1[[#This Row],[Series]]&amp;Table1[[#This Row],[Competency Name]]</f>
        <v>2030INFORMATION MANAGEMENT</v>
      </c>
      <c r="C2737" s="46" t="str">
        <f>IF(RIGHT(Table1[[#This Row],[Occupational Series]],5)="SECCM","SECCM",IF(OR(RIGHT(Table1[[#This Row],[Occupational Series]],1)="A",RIGHT(Table1[[#This Row],[Occupational Series]],1)="B",RIGHT(Table1[[#This Row],[Occupational Series]],1)="C"),"0301",RIGHT(Table1[[#This Row],[Occupational Series]],4)))</f>
        <v>2030</v>
      </c>
      <c r="D2737" s="50" t="s">
        <v>311</v>
      </c>
      <c r="E2737" s="51" t="s">
        <v>312</v>
      </c>
      <c r="F2737" s="57">
        <f>ROWS($F$2:F2737)</f>
        <v>2736</v>
      </c>
      <c r="G2737" s="57" t="str">
        <f>IF(ISNUMBER(SEARCH('Position Build'!$N$6,Table1[[#This Row],[Series]])),Table1[[#This Row],[Helper1]],"")</f>
        <v/>
      </c>
      <c r="H2737" s="57" t="str">
        <f>IFERROR(SMALL($G$2:$G$4870,ROWS($G$2:G2737)),"")</f>
        <v/>
      </c>
    </row>
    <row r="2738" spans="1:8" ht="15.75" customHeight="1" thickBot="1" x14ac:dyDescent="0.3">
      <c r="A2738" s="45" t="s">
        <v>330</v>
      </c>
      <c r="B2738" s="46" t="str">
        <f>Table1[[#This Row],[Series]]&amp;Table1[[#This Row],[Competency Name]]</f>
        <v>2030CUSTOMER SERVICE</v>
      </c>
      <c r="C2738" s="46" t="str">
        <f>IF(RIGHT(Table1[[#This Row],[Occupational Series]],5)="SECCM","SECCM",IF(OR(RIGHT(Table1[[#This Row],[Occupational Series]],1)="A",RIGHT(Table1[[#This Row],[Occupational Series]],1)="B",RIGHT(Table1[[#This Row],[Occupational Series]],1)="C"),"0301",RIGHT(Table1[[#This Row],[Occupational Series]],4)))</f>
        <v>2030</v>
      </c>
      <c r="D2738" s="45" t="s">
        <v>418</v>
      </c>
      <c r="E2738" s="45" t="s">
        <v>419</v>
      </c>
      <c r="F2738" s="57">
        <f>ROWS($F$2:F2738)</f>
        <v>2737</v>
      </c>
      <c r="G2738" s="57" t="str">
        <f>IF(ISNUMBER(SEARCH('Position Build'!$N$6,Table1[[#This Row],[Series]])),Table1[[#This Row],[Helper1]],"")</f>
        <v/>
      </c>
      <c r="H2738" s="57" t="str">
        <f>IFERROR(SMALL($G$2:$G$4870,ROWS($G$2:G2738)),"")</f>
        <v/>
      </c>
    </row>
    <row r="2739" spans="1:8" ht="51.75" thickBot="1" x14ac:dyDescent="0.3">
      <c r="A2739" s="50" t="s">
        <v>330</v>
      </c>
      <c r="B2739" s="46" t="str">
        <f>Table1[[#This Row],[Series]]&amp;Table1[[#This Row],[Competency Name]]</f>
        <v>2030FINANCIAL MANAGEMENT</v>
      </c>
      <c r="C2739" s="46" t="str">
        <f>IF(RIGHT(Table1[[#This Row],[Occupational Series]],5)="SECCM","SECCM",IF(OR(RIGHT(Table1[[#This Row],[Occupational Series]],1)="A",RIGHT(Table1[[#This Row],[Occupational Series]],1)="B",RIGHT(Table1[[#This Row],[Occupational Series]],1)="C"),"0301",RIGHT(Table1[[#This Row],[Occupational Series]],4)))</f>
        <v>2030</v>
      </c>
      <c r="D2739" s="50" t="s">
        <v>438</v>
      </c>
      <c r="E2739" s="51" t="s">
        <v>439</v>
      </c>
      <c r="F2739" s="57">
        <f>ROWS($F$2:F2739)</f>
        <v>2738</v>
      </c>
      <c r="G2739" s="57" t="str">
        <f>IF(ISNUMBER(SEARCH('Position Build'!$N$6,Table1[[#This Row],[Series]])),Table1[[#This Row],[Helper1]],"")</f>
        <v/>
      </c>
      <c r="H2739" s="57" t="str">
        <f>IFERROR(SMALL($G$2:$G$4870,ROWS($G$2:G2739)),"")</f>
        <v/>
      </c>
    </row>
    <row r="2740" spans="1:8" ht="15.75" customHeight="1" thickBot="1" x14ac:dyDescent="0.3">
      <c r="A2740" s="50" t="s">
        <v>330</v>
      </c>
      <c r="B2740" s="46" t="str">
        <f>Table1[[#This Row],[Series]]&amp;Table1[[#This Row],[Competency Name]]</f>
        <v>2030COMPUTER LITERACY</v>
      </c>
      <c r="C2740" s="46" t="str">
        <f>IF(RIGHT(Table1[[#This Row],[Occupational Series]],5)="SECCM","SECCM",IF(OR(RIGHT(Table1[[#This Row],[Occupational Series]],1)="A",RIGHT(Table1[[#This Row],[Occupational Series]],1)="B",RIGHT(Table1[[#This Row],[Occupational Series]],1)="C"),"0301",RIGHT(Table1[[#This Row],[Occupational Series]],4)))</f>
        <v>2030</v>
      </c>
      <c r="D2740" s="50" t="s">
        <v>456</v>
      </c>
      <c r="E2740" s="51" t="s">
        <v>457</v>
      </c>
      <c r="F2740" s="57">
        <f>ROWS($F$2:F2740)</f>
        <v>2739</v>
      </c>
      <c r="G2740" s="57" t="str">
        <f>IF(ISNUMBER(SEARCH('Position Build'!$N$6,Table1[[#This Row],[Series]])),Table1[[#This Row],[Helper1]],"")</f>
        <v/>
      </c>
      <c r="H2740" s="57" t="str">
        <f>IFERROR(SMALL($G$2:$G$4870,ROWS($G$2:G2740)),"")</f>
        <v/>
      </c>
    </row>
    <row r="2741" spans="1:8" ht="39" thickBot="1" x14ac:dyDescent="0.3">
      <c r="A2741" s="50" t="s">
        <v>330</v>
      </c>
      <c r="B2741" s="46" t="str">
        <f>Table1[[#This Row],[Series]]&amp;Table1[[#This Row],[Competency Name]]</f>
        <v>2030WRITTEN COMMUNICATION</v>
      </c>
      <c r="C2741" s="46" t="str">
        <f>IF(RIGHT(Table1[[#This Row],[Occupational Series]],5)="SECCM","SECCM",IF(OR(RIGHT(Table1[[#This Row],[Occupational Series]],1)="A",RIGHT(Table1[[#This Row],[Occupational Series]],1)="B",RIGHT(Table1[[#This Row],[Occupational Series]],1)="C"),"0301",RIGHT(Table1[[#This Row],[Occupational Series]],4)))</f>
        <v>2030</v>
      </c>
      <c r="D2741" s="50" t="s">
        <v>507</v>
      </c>
      <c r="E2741" s="51" t="s">
        <v>508</v>
      </c>
      <c r="F2741" s="57">
        <f>ROWS($F$2:F2741)</f>
        <v>2740</v>
      </c>
      <c r="G2741" s="57" t="str">
        <f>IF(ISNUMBER(SEARCH('Position Build'!$N$6,Table1[[#This Row],[Series]])),Table1[[#This Row],[Helper1]],"")</f>
        <v/>
      </c>
      <c r="H2741" s="57" t="str">
        <f>IFERROR(SMALL($G$2:$G$4870,ROWS($G$2:G2741)),"")</f>
        <v/>
      </c>
    </row>
    <row r="2742" spans="1:8" ht="15.75" customHeight="1" thickBot="1" x14ac:dyDescent="0.3">
      <c r="A2742" s="50" t="s">
        <v>330</v>
      </c>
      <c r="B2742" s="46" t="str">
        <f>Table1[[#This Row],[Series]]&amp;Table1[[#This Row],[Competency Name]]</f>
        <v>2030ORAL COMMUNICATION</v>
      </c>
      <c r="C2742" s="46" t="str">
        <f>IF(RIGHT(Table1[[#This Row],[Occupational Series]],5)="SECCM","SECCM",IF(OR(RIGHT(Table1[[#This Row],[Occupational Series]],1)="A",RIGHT(Table1[[#This Row],[Occupational Series]],1)="B",RIGHT(Table1[[#This Row],[Occupational Series]],1)="C"),"0301",RIGHT(Table1[[#This Row],[Occupational Series]],4)))</f>
        <v>2030</v>
      </c>
      <c r="D2742" s="50" t="s">
        <v>537</v>
      </c>
      <c r="E2742" s="51" t="s">
        <v>538</v>
      </c>
      <c r="F2742" s="57">
        <f>ROWS($F$2:F2742)</f>
        <v>2741</v>
      </c>
      <c r="G2742" s="57" t="str">
        <f>IF(ISNUMBER(SEARCH('Position Build'!$N$6,Table1[[#This Row],[Series]])),Table1[[#This Row],[Helper1]],"")</f>
        <v/>
      </c>
      <c r="H2742" s="57" t="str">
        <f>IFERROR(SMALL($G$2:$G$4870,ROWS($G$2:G2742)),"")</f>
        <v/>
      </c>
    </row>
    <row r="2743" spans="1:8" ht="39" thickBot="1" x14ac:dyDescent="0.3">
      <c r="A2743" s="50" t="s">
        <v>330</v>
      </c>
      <c r="B2743" s="46" t="str">
        <f>Table1[[#This Row],[Series]]&amp;Table1[[#This Row],[Competency Name]]</f>
        <v>2030RESOURCE MANAGEMENT</v>
      </c>
      <c r="C2743" s="46" t="str">
        <f>IF(RIGHT(Table1[[#This Row],[Occupational Series]],5)="SECCM","SECCM",IF(OR(RIGHT(Table1[[#This Row],[Occupational Series]],1)="A",RIGHT(Table1[[#This Row],[Occupational Series]],1)="B",RIGHT(Table1[[#This Row],[Occupational Series]],1)="C"),"0301",RIGHT(Table1[[#This Row],[Occupational Series]],4)))</f>
        <v>2030</v>
      </c>
      <c r="D2743" s="50" t="s">
        <v>573</v>
      </c>
      <c r="E2743" s="51" t="s">
        <v>574</v>
      </c>
      <c r="F2743" s="57">
        <f>ROWS($F$2:F2743)</f>
        <v>2742</v>
      </c>
      <c r="G2743" s="57" t="str">
        <f>IF(ISNUMBER(SEARCH('Position Build'!$N$6,Table1[[#This Row],[Series]])),Table1[[#This Row],[Helper1]],"")</f>
        <v/>
      </c>
      <c r="H2743" s="57" t="str">
        <f>IFERROR(SMALL($G$2:$G$4870,ROWS($G$2:G2743)),"")</f>
        <v/>
      </c>
    </row>
    <row r="2744" spans="1:8" ht="15.75" customHeight="1" thickBot="1" x14ac:dyDescent="0.3">
      <c r="A2744" s="50" t="s">
        <v>330</v>
      </c>
      <c r="B2744" s="46" t="str">
        <f>Table1[[#This Row],[Series]]&amp;Table1[[#This Row],[Competency Name]]</f>
        <v>2030ACCOUNTABILITY</v>
      </c>
      <c r="C2744" s="46" t="str">
        <f>IF(RIGHT(Table1[[#This Row],[Occupational Series]],5)="SECCM","SECCM",IF(OR(RIGHT(Table1[[#This Row],[Occupational Series]],1)="A",RIGHT(Table1[[#This Row],[Occupational Series]],1)="B",RIGHT(Table1[[#This Row],[Occupational Series]],1)="C"),"0301",RIGHT(Table1[[#This Row],[Occupational Series]],4)))</f>
        <v>2030</v>
      </c>
      <c r="D2744" s="50" t="s">
        <v>579</v>
      </c>
      <c r="E2744" s="51" t="s">
        <v>580</v>
      </c>
      <c r="F2744" s="57">
        <f>ROWS($F$2:F2744)</f>
        <v>2743</v>
      </c>
      <c r="G2744" s="57" t="str">
        <f>IF(ISNUMBER(SEARCH('Position Build'!$N$6,Table1[[#This Row],[Series]])),Table1[[#This Row],[Helper1]],"")</f>
        <v/>
      </c>
      <c r="H2744" s="57" t="str">
        <f>IFERROR(SMALL($G$2:$G$4870,ROWS($G$2:G2744)),"")</f>
        <v/>
      </c>
    </row>
    <row r="2745" spans="1:8" ht="39" thickBot="1" x14ac:dyDescent="0.3">
      <c r="A2745" s="50" t="s">
        <v>330</v>
      </c>
      <c r="B2745" s="46" t="str">
        <f>Table1[[#This Row],[Series]]&amp;Table1[[#This Row],[Competency Name]]</f>
        <v>2030MANAGING HUMAN RESOURCES</v>
      </c>
      <c r="C2745" s="46" t="str">
        <f>IF(RIGHT(Table1[[#This Row],[Occupational Series]],5)="SECCM","SECCM",IF(OR(RIGHT(Table1[[#This Row],[Occupational Series]],1)="A",RIGHT(Table1[[#This Row],[Occupational Series]],1)="B",RIGHT(Table1[[#This Row],[Occupational Series]],1)="C"),"0301",RIGHT(Table1[[#This Row],[Occupational Series]],4)))</f>
        <v>2030</v>
      </c>
      <c r="D2745" s="50" t="s">
        <v>590</v>
      </c>
      <c r="E2745" s="51" t="s">
        <v>591</v>
      </c>
      <c r="F2745" s="57">
        <f>ROWS($F$2:F2745)</f>
        <v>2744</v>
      </c>
      <c r="G2745" s="57" t="str">
        <f>IF(ISNUMBER(SEARCH('Position Build'!$N$6,Table1[[#This Row],[Series]])),Table1[[#This Row],[Helper1]],"")</f>
        <v/>
      </c>
      <c r="H2745" s="57" t="str">
        <f>IFERROR(SMALL($G$2:$G$4870,ROWS($G$2:G2745)),"")</f>
        <v/>
      </c>
    </row>
    <row r="2746" spans="1:8" ht="15.75" customHeight="1" thickBot="1" x14ac:dyDescent="0.3">
      <c r="A2746" s="50" t="s">
        <v>330</v>
      </c>
      <c r="B2746" s="46" t="str">
        <f>Table1[[#This Row],[Series]]&amp;Table1[[#This Row],[Competency Name]]</f>
        <v>2030PROBLEM SOLVING</v>
      </c>
      <c r="C2746" s="46" t="str">
        <f>IF(RIGHT(Table1[[#This Row],[Occupational Series]],5)="SECCM","SECCM",IF(OR(RIGHT(Table1[[#This Row],[Occupational Series]],1)="A",RIGHT(Table1[[#This Row],[Occupational Series]],1)="B",RIGHT(Table1[[#This Row],[Occupational Series]],1)="C"),"0301",RIGHT(Table1[[#This Row],[Occupational Series]],4)))</f>
        <v>2030</v>
      </c>
      <c r="D2746" s="50" t="s">
        <v>596</v>
      </c>
      <c r="E2746" s="51" t="s">
        <v>597</v>
      </c>
      <c r="F2746" s="57">
        <f>ROWS($F$2:F2746)</f>
        <v>2745</v>
      </c>
      <c r="G2746" s="57" t="str">
        <f>IF(ISNUMBER(SEARCH('Position Build'!$N$6,Table1[[#This Row],[Series]])),Table1[[#This Row],[Helper1]],"")</f>
        <v/>
      </c>
      <c r="H2746" s="57" t="str">
        <f>IFERROR(SMALL($G$2:$G$4870,ROWS($G$2:G2746)),"")</f>
        <v/>
      </c>
    </row>
    <row r="2747" spans="1:8" ht="39" thickBot="1" x14ac:dyDescent="0.3">
      <c r="A2747" s="50" t="s">
        <v>330</v>
      </c>
      <c r="B2747" s="46" t="str">
        <f>Table1[[#This Row],[Series]]&amp;Table1[[#This Row],[Competency Name]]</f>
        <v>2030FORECASTING AND DEMAND PLANNING</v>
      </c>
      <c r="C2747" s="46" t="str">
        <f>IF(RIGHT(Table1[[#This Row],[Occupational Series]],5)="SECCM","SECCM",IF(OR(RIGHT(Table1[[#This Row],[Occupational Series]],1)="A",RIGHT(Table1[[#This Row],[Occupational Series]],1)="B",RIGHT(Table1[[#This Row],[Occupational Series]],1)="C"),"0301",RIGHT(Table1[[#This Row],[Occupational Series]],4)))</f>
        <v>2030</v>
      </c>
      <c r="D2747" s="50" t="s">
        <v>830</v>
      </c>
      <c r="E2747" s="51" t="s">
        <v>831</v>
      </c>
      <c r="F2747" s="57">
        <f>ROWS($F$2:F2747)</f>
        <v>2746</v>
      </c>
      <c r="G2747" s="57" t="str">
        <f>IF(ISNUMBER(SEARCH('Position Build'!$N$6,Table1[[#This Row],[Series]])),Table1[[#This Row],[Helper1]],"")</f>
        <v/>
      </c>
      <c r="H2747" s="57" t="str">
        <f>IFERROR(SMALL($G$2:$G$4870,ROWS($G$2:G2747)),"")</f>
        <v/>
      </c>
    </row>
    <row r="2748" spans="1:8" ht="15.75" customHeight="1" thickBot="1" x14ac:dyDescent="0.3">
      <c r="A2748" s="50" t="s">
        <v>330</v>
      </c>
      <c r="B2748" s="46" t="str">
        <f>Table1[[#This Row],[Series]]&amp;Table1[[#This Row],[Competency Name]]</f>
        <v>2030INVENTORY MANAGEMENT</v>
      </c>
      <c r="C2748" s="46" t="str">
        <f>IF(RIGHT(Table1[[#This Row],[Occupational Series]],5)="SECCM","SECCM",IF(OR(RIGHT(Table1[[#This Row],[Occupational Series]],1)="A",RIGHT(Table1[[#This Row],[Occupational Series]],1)="B",RIGHT(Table1[[#This Row],[Occupational Series]],1)="C"),"0301",RIGHT(Table1[[#This Row],[Occupational Series]],4)))</f>
        <v>2030</v>
      </c>
      <c r="D2748" s="50" t="s">
        <v>832</v>
      </c>
      <c r="E2748" s="51" t="s">
        <v>833</v>
      </c>
      <c r="F2748" s="57">
        <f>ROWS($F$2:F2748)</f>
        <v>2747</v>
      </c>
      <c r="G2748" s="57" t="str">
        <f>IF(ISNUMBER(SEARCH('Position Build'!$N$6,Table1[[#This Row],[Series]])),Table1[[#This Row],[Helper1]],"")</f>
        <v/>
      </c>
      <c r="H2748" s="57" t="str">
        <f>IFERROR(SMALL($G$2:$G$4870,ROWS($G$2:G2748)),"")</f>
        <v/>
      </c>
    </row>
    <row r="2749" spans="1:8" ht="51.75" thickBot="1" x14ac:dyDescent="0.3">
      <c r="A2749" s="50" t="s">
        <v>330</v>
      </c>
      <c r="B2749" s="46" t="str">
        <f>Table1[[#This Row],[Series]]&amp;Table1[[#This Row],[Competency Name]]</f>
        <v>2030SUPPLY PLANNING</v>
      </c>
      <c r="C2749" s="46" t="str">
        <f>IF(RIGHT(Table1[[#This Row],[Occupational Series]],5)="SECCM","SECCM",IF(OR(RIGHT(Table1[[#This Row],[Occupational Series]],1)="A",RIGHT(Table1[[#This Row],[Occupational Series]],1)="B",RIGHT(Table1[[#This Row],[Occupational Series]],1)="C"),"0301",RIGHT(Table1[[#This Row],[Occupational Series]],4)))</f>
        <v>2030</v>
      </c>
      <c r="D2749" s="50" t="s">
        <v>834</v>
      </c>
      <c r="E2749" s="51" t="s">
        <v>835</v>
      </c>
      <c r="F2749" s="57">
        <f>ROWS($F$2:F2749)</f>
        <v>2748</v>
      </c>
      <c r="G2749" s="57" t="str">
        <f>IF(ISNUMBER(SEARCH('Position Build'!$N$6,Table1[[#This Row],[Series]])),Table1[[#This Row],[Helper1]],"")</f>
        <v/>
      </c>
      <c r="H2749" s="57" t="str">
        <f>IFERROR(SMALL($G$2:$G$4870,ROWS($G$2:G2749)),"")</f>
        <v/>
      </c>
    </row>
    <row r="2750" spans="1:8" ht="15.75" customHeight="1" thickBot="1" x14ac:dyDescent="0.3">
      <c r="A2750" s="50" t="s">
        <v>330</v>
      </c>
      <c r="B2750" s="46" t="str">
        <f>Table1[[#This Row],[Series]]&amp;Table1[[#This Row],[Competency Name]]</f>
        <v>2030SOURCING</v>
      </c>
      <c r="C2750" s="46" t="str">
        <f>IF(RIGHT(Table1[[#This Row],[Occupational Series]],5)="SECCM","SECCM",IF(OR(RIGHT(Table1[[#This Row],[Occupational Series]],1)="A",RIGHT(Table1[[#This Row],[Occupational Series]],1)="B",RIGHT(Table1[[#This Row],[Occupational Series]],1)="C"),"0301",RIGHT(Table1[[#This Row],[Occupational Series]],4)))</f>
        <v>2030</v>
      </c>
      <c r="D2750" s="50" t="s">
        <v>918</v>
      </c>
      <c r="E2750" s="51" t="s">
        <v>919</v>
      </c>
      <c r="F2750" s="57">
        <f>ROWS($F$2:F2750)</f>
        <v>2749</v>
      </c>
      <c r="G2750" s="57" t="str">
        <f>IF(ISNUMBER(SEARCH('Position Build'!$N$6,Table1[[#This Row],[Series]])),Table1[[#This Row],[Helper1]],"")</f>
        <v/>
      </c>
      <c r="H2750" s="57" t="str">
        <f>IFERROR(SMALL($G$2:$G$4870,ROWS($G$2:G2750)),"")</f>
        <v/>
      </c>
    </row>
    <row r="2751" spans="1:8" ht="51.75" thickBot="1" x14ac:dyDescent="0.3">
      <c r="A2751" s="50" t="s">
        <v>330</v>
      </c>
      <c r="B2751" s="46" t="str">
        <f>Table1[[#This Row],[Series]]&amp;Table1[[#This Row],[Competency Name]]</f>
        <v>2030HAZARDOUS MATERIAL MANAGEMENT</v>
      </c>
      <c r="C2751" s="46" t="str">
        <f>IF(RIGHT(Table1[[#This Row],[Occupational Series]],5)="SECCM","SECCM",IF(OR(RIGHT(Table1[[#This Row],[Occupational Series]],1)="A",RIGHT(Table1[[#This Row],[Occupational Series]],1)="B",RIGHT(Table1[[#This Row],[Occupational Series]],1)="C"),"0301",RIGHT(Table1[[#This Row],[Occupational Series]],4)))</f>
        <v>2030</v>
      </c>
      <c r="D2751" s="50" t="s">
        <v>954</v>
      </c>
      <c r="E2751" s="51" t="s">
        <v>955</v>
      </c>
      <c r="F2751" s="57">
        <f>ROWS($F$2:F2751)</f>
        <v>2750</v>
      </c>
      <c r="G2751" s="57" t="str">
        <f>IF(ISNUMBER(SEARCH('Position Build'!$N$6,Table1[[#This Row],[Series]])),Table1[[#This Row],[Helper1]],"")</f>
        <v/>
      </c>
      <c r="H2751" s="57" t="str">
        <f>IFERROR(SMALL($G$2:$G$4870,ROWS($G$2:G2751)),"")</f>
        <v/>
      </c>
    </row>
    <row r="2752" spans="1:8" ht="15.75" customHeight="1" thickBot="1" x14ac:dyDescent="0.3">
      <c r="A2752" s="50" t="s">
        <v>330</v>
      </c>
      <c r="B2752" s="46" t="str">
        <f>Table1[[#This Row],[Series]]&amp;Table1[[#This Row],[Competency Name]]</f>
        <v>2030DECISIVENESS</v>
      </c>
      <c r="C2752" s="46" t="str">
        <f>IF(RIGHT(Table1[[#This Row],[Occupational Series]],5)="SECCM","SECCM",IF(OR(RIGHT(Table1[[#This Row],[Occupational Series]],1)="A",RIGHT(Table1[[#This Row],[Occupational Series]],1)="B",RIGHT(Table1[[#This Row],[Occupational Series]],1)="C"),"0301",RIGHT(Table1[[#This Row],[Occupational Series]],4)))</f>
        <v>2030</v>
      </c>
      <c r="D2752" s="50" t="s">
        <v>1009</v>
      </c>
      <c r="E2752" s="51" t="s">
        <v>1010</v>
      </c>
      <c r="F2752" s="57">
        <f>ROWS($F$2:F2752)</f>
        <v>2751</v>
      </c>
      <c r="G2752" s="57" t="str">
        <f>IF(ISNUMBER(SEARCH('Position Build'!$N$6,Table1[[#This Row],[Series]])),Table1[[#This Row],[Helper1]],"")</f>
        <v/>
      </c>
      <c r="H2752" s="57" t="str">
        <f>IFERROR(SMALL($G$2:$G$4870,ROWS($G$2:G2752)),"")</f>
        <v/>
      </c>
    </row>
    <row r="2753" spans="1:8" ht="15.75" thickBot="1" x14ac:dyDescent="0.3">
      <c r="A2753" s="45" t="s">
        <v>330</v>
      </c>
      <c r="B2753" s="46" t="str">
        <f>Table1[[#This Row],[Series]]&amp;Table1[[#This Row],[Competency Name]]</f>
        <v>2030READING AND INTERPRETING REGULATIONS</v>
      </c>
      <c r="C2753" s="46" t="str">
        <f>IF(RIGHT(Table1[[#This Row],[Occupational Series]],5)="SECCM","SECCM",IF(OR(RIGHT(Table1[[#This Row],[Occupational Series]],1)="A",RIGHT(Table1[[#This Row],[Occupational Series]],1)="B",RIGHT(Table1[[#This Row],[Occupational Series]],1)="C"),"0301",RIGHT(Table1[[#This Row],[Occupational Series]],4)))</f>
        <v>2030</v>
      </c>
      <c r="D2753" s="45" t="s">
        <v>1015</v>
      </c>
      <c r="E2753" s="45" t="s">
        <v>1016</v>
      </c>
      <c r="F2753" s="57">
        <f>ROWS($F$2:F2753)</f>
        <v>2752</v>
      </c>
      <c r="G2753" s="57" t="str">
        <f>IF(ISNUMBER(SEARCH('Position Build'!$N$6,Table1[[#This Row],[Series]])),Table1[[#This Row],[Helper1]],"")</f>
        <v/>
      </c>
      <c r="H2753" s="57" t="str">
        <f>IFERROR(SMALL($G$2:$G$4870,ROWS($G$2:G2753)),"")</f>
        <v/>
      </c>
    </row>
    <row r="2754" spans="1:8" ht="15.75" customHeight="1" thickBot="1" x14ac:dyDescent="0.3">
      <c r="A2754" s="50" t="s">
        <v>330</v>
      </c>
      <c r="B2754" s="46" t="str">
        <f>Table1[[#This Row],[Series]]&amp;Table1[[#This Row],[Competency Name]]</f>
        <v>2030FACILITIES MANAGEMENT</v>
      </c>
      <c r="C2754" s="46" t="str">
        <f>IF(RIGHT(Table1[[#This Row],[Occupational Series]],5)="SECCM","SECCM",IF(OR(RIGHT(Table1[[#This Row],[Occupational Series]],1)="A",RIGHT(Table1[[#This Row],[Occupational Series]],1)="B",RIGHT(Table1[[#This Row],[Occupational Series]],1)="C"),"0301",RIGHT(Table1[[#This Row],[Occupational Series]],4)))</f>
        <v>2030</v>
      </c>
      <c r="D2754" s="50" t="s">
        <v>1121</v>
      </c>
      <c r="E2754" s="51" t="s">
        <v>1122</v>
      </c>
      <c r="F2754" s="57">
        <f>ROWS($F$2:F2754)</f>
        <v>2753</v>
      </c>
      <c r="G2754" s="57" t="str">
        <f>IF(ISNUMBER(SEARCH('Position Build'!$N$6,Table1[[#This Row],[Series]])),Table1[[#This Row],[Helper1]],"")</f>
        <v/>
      </c>
      <c r="H2754" s="57" t="str">
        <f>IFERROR(SMALL($G$2:$G$4870,ROWS($G$2:G2754)),"")</f>
        <v/>
      </c>
    </row>
    <row r="2755" spans="1:8" ht="26.25" thickBot="1" x14ac:dyDescent="0.3">
      <c r="A2755" s="50" t="s">
        <v>338</v>
      </c>
      <c r="B2755" s="46" t="str">
        <f>Table1[[#This Row],[Series]]&amp;Table1[[#This Row],[Competency Name]]</f>
        <v>2032INFORMATION MANAGEMENT</v>
      </c>
      <c r="C2755" s="46" t="str">
        <f>IF(RIGHT(Table1[[#This Row],[Occupational Series]],5)="SECCM","SECCM",IF(OR(RIGHT(Table1[[#This Row],[Occupational Series]],1)="A",RIGHT(Table1[[#This Row],[Occupational Series]],1)="B",RIGHT(Table1[[#This Row],[Occupational Series]],1)="C"),"0301",RIGHT(Table1[[#This Row],[Occupational Series]],4)))</f>
        <v>2032</v>
      </c>
      <c r="D2755" s="50" t="s">
        <v>311</v>
      </c>
      <c r="E2755" s="51" t="s">
        <v>312</v>
      </c>
      <c r="F2755" s="57">
        <f>ROWS($F$2:F2755)</f>
        <v>2754</v>
      </c>
      <c r="G2755" s="57" t="str">
        <f>IF(ISNUMBER(SEARCH('Position Build'!$N$6,Table1[[#This Row],[Series]])),Table1[[#This Row],[Helper1]],"")</f>
        <v/>
      </c>
      <c r="H2755" s="57" t="str">
        <f>IFERROR(SMALL($G$2:$G$4870,ROWS($G$2:G2755)),"")</f>
        <v/>
      </c>
    </row>
    <row r="2756" spans="1:8" ht="15.75" customHeight="1" thickBot="1" x14ac:dyDescent="0.3">
      <c r="A2756" s="50" t="s">
        <v>338</v>
      </c>
      <c r="B2756" s="46" t="str">
        <f>Table1[[#This Row],[Series]]&amp;Table1[[#This Row],[Competency Name]]</f>
        <v>2032ORAL COMMUNICATION</v>
      </c>
      <c r="C2756" s="46" t="str">
        <f>IF(RIGHT(Table1[[#This Row],[Occupational Series]],5)="SECCM","SECCM",IF(OR(RIGHT(Table1[[#This Row],[Occupational Series]],1)="A",RIGHT(Table1[[#This Row],[Occupational Series]],1)="B",RIGHT(Table1[[#This Row],[Occupational Series]],1)="C"),"0301",RIGHT(Table1[[#This Row],[Occupational Series]],4)))</f>
        <v>2032</v>
      </c>
      <c r="D2756" s="50" t="s">
        <v>537</v>
      </c>
      <c r="E2756" s="51" t="s">
        <v>538</v>
      </c>
      <c r="F2756" s="57">
        <f>ROWS($F$2:F2756)</f>
        <v>2755</v>
      </c>
      <c r="G2756" s="57" t="str">
        <f>IF(ISNUMBER(SEARCH('Position Build'!$N$6,Table1[[#This Row],[Series]])),Table1[[#This Row],[Helper1]],"")</f>
        <v/>
      </c>
      <c r="H2756" s="57" t="str">
        <f>IFERROR(SMALL($G$2:$G$4870,ROWS($G$2:G2756)),"")</f>
        <v/>
      </c>
    </row>
    <row r="2757" spans="1:8" ht="64.5" thickBot="1" x14ac:dyDescent="0.3">
      <c r="A2757" s="50" t="s">
        <v>338</v>
      </c>
      <c r="B2757" s="46" t="str">
        <f>Table1[[#This Row],[Series]]&amp;Table1[[#This Row],[Competency Name]]</f>
        <v>2032ACCOUNTABILITY</v>
      </c>
      <c r="C2757" s="46" t="str">
        <f>IF(RIGHT(Table1[[#This Row],[Occupational Series]],5)="SECCM","SECCM",IF(OR(RIGHT(Table1[[#This Row],[Occupational Series]],1)="A",RIGHT(Table1[[#This Row],[Occupational Series]],1)="B",RIGHT(Table1[[#This Row],[Occupational Series]],1)="C"),"0301",RIGHT(Table1[[#This Row],[Occupational Series]],4)))</f>
        <v>2032</v>
      </c>
      <c r="D2757" s="50" t="s">
        <v>579</v>
      </c>
      <c r="E2757" s="51" t="s">
        <v>580</v>
      </c>
      <c r="F2757" s="57">
        <f>ROWS($F$2:F2757)</f>
        <v>2756</v>
      </c>
      <c r="G2757" s="57" t="str">
        <f>IF(ISNUMBER(SEARCH('Position Build'!$N$6,Table1[[#This Row],[Series]])),Table1[[#This Row],[Helper1]],"")</f>
        <v/>
      </c>
      <c r="H2757" s="57" t="str">
        <f>IFERROR(SMALL($G$2:$G$4870,ROWS($G$2:G2757)),"")</f>
        <v/>
      </c>
    </row>
    <row r="2758" spans="1:8" ht="15.75" customHeight="1" thickBot="1" x14ac:dyDescent="0.3">
      <c r="A2758" s="50" t="s">
        <v>338</v>
      </c>
      <c r="B2758" s="46" t="str">
        <f>Table1[[#This Row],[Series]]&amp;Table1[[#This Row],[Competency Name]]</f>
        <v>2032MANAGING HUMAN RESOURCES</v>
      </c>
      <c r="C2758" s="46" t="str">
        <f>IF(RIGHT(Table1[[#This Row],[Occupational Series]],5)="SECCM","SECCM",IF(OR(RIGHT(Table1[[#This Row],[Occupational Series]],1)="A",RIGHT(Table1[[#This Row],[Occupational Series]],1)="B",RIGHT(Table1[[#This Row],[Occupational Series]],1)="C"),"0301",RIGHT(Table1[[#This Row],[Occupational Series]],4)))</f>
        <v>2032</v>
      </c>
      <c r="D2758" s="50" t="s">
        <v>590</v>
      </c>
      <c r="E2758" s="51" t="s">
        <v>591</v>
      </c>
      <c r="F2758" s="57">
        <f>ROWS($F$2:F2758)</f>
        <v>2757</v>
      </c>
      <c r="G2758" s="57" t="str">
        <f>IF(ISNUMBER(SEARCH('Position Build'!$N$6,Table1[[#This Row],[Series]])),Table1[[#This Row],[Helper1]],"")</f>
        <v/>
      </c>
      <c r="H2758" s="57" t="str">
        <f>IFERROR(SMALL($G$2:$G$4870,ROWS($G$2:G2758)),"")</f>
        <v/>
      </c>
    </row>
    <row r="2759" spans="1:8" ht="51.75" thickBot="1" x14ac:dyDescent="0.3">
      <c r="A2759" s="50" t="s">
        <v>338</v>
      </c>
      <c r="B2759" s="46" t="str">
        <f>Table1[[#This Row],[Series]]&amp;Table1[[#This Row],[Competency Name]]</f>
        <v>2032PACKAGING METHODS AND TECHNIQUES</v>
      </c>
      <c r="C2759" s="46" t="str">
        <f>IF(RIGHT(Table1[[#This Row],[Occupational Series]],5)="SECCM","SECCM",IF(OR(RIGHT(Table1[[#This Row],[Occupational Series]],1)="A",RIGHT(Table1[[#This Row],[Occupational Series]],1)="B",RIGHT(Table1[[#This Row],[Occupational Series]],1)="C"),"0301",RIGHT(Table1[[#This Row],[Occupational Series]],4)))</f>
        <v>2032</v>
      </c>
      <c r="D2759" s="50" t="s">
        <v>1879</v>
      </c>
      <c r="E2759" s="51" t="s">
        <v>1880</v>
      </c>
      <c r="F2759" s="57">
        <f>ROWS($F$2:F2759)</f>
        <v>2758</v>
      </c>
      <c r="G2759" s="57" t="str">
        <f>IF(ISNUMBER(SEARCH('Position Build'!$N$6,Table1[[#This Row],[Series]])),Table1[[#This Row],[Helper1]],"")</f>
        <v/>
      </c>
      <c r="H2759" s="57" t="str">
        <f>IFERROR(SMALL($G$2:$G$4870,ROWS($G$2:G2759)),"")</f>
        <v/>
      </c>
    </row>
    <row r="2760" spans="1:8" ht="15.75" customHeight="1" thickBot="1" x14ac:dyDescent="0.3">
      <c r="A2760" s="50" t="s">
        <v>307</v>
      </c>
      <c r="B2760" s="46" t="str">
        <f>Table1[[#This Row],[Series]]&amp;Table1[[#This Row],[Competency Name]]</f>
        <v>2101INFLUENCING/NEGOTIATING</v>
      </c>
      <c r="C2760" s="46" t="str">
        <f>IF(RIGHT(Table1[[#This Row],[Occupational Series]],5)="SECCM","SECCM",IF(OR(RIGHT(Table1[[#This Row],[Occupational Series]],1)="A",RIGHT(Table1[[#This Row],[Occupational Series]],1)="B",RIGHT(Table1[[#This Row],[Occupational Series]],1)="C"),"0301",RIGHT(Table1[[#This Row],[Occupational Series]],4)))</f>
        <v>2101</v>
      </c>
      <c r="D2760" s="50" t="s">
        <v>267</v>
      </c>
      <c r="E2760" s="51" t="s">
        <v>268</v>
      </c>
      <c r="F2760" s="57">
        <f>ROWS($F$2:F2760)</f>
        <v>2759</v>
      </c>
      <c r="G2760" s="57" t="str">
        <f>IF(ISNUMBER(SEARCH('Position Build'!$N$6,Table1[[#This Row],[Series]])),Table1[[#This Row],[Helper1]],"")</f>
        <v/>
      </c>
      <c r="H2760" s="57" t="str">
        <f>IFERROR(SMALL($G$2:$G$4870,ROWS($G$2:G2760)),"")</f>
        <v/>
      </c>
    </row>
    <row r="2761" spans="1:8" ht="26.25" thickBot="1" x14ac:dyDescent="0.3">
      <c r="A2761" s="50" t="s">
        <v>307</v>
      </c>
      <c r="B2761" s="46" t="str">
        <f>Table1[[#This Row],[Series]]&amp;Table1[[#This Row],[Competency Name]]</f>
        <v>2101INFORMATION MANAGEMENT</v>
      </c>
      <c r="C2761" s="46" t="str">
        <f>IF(RIGHT(Table1[[#This Row],[Occupational Series]],5)="SECCM","SECCM",IF(OR(RIGHT(Table1[[#This Row],[Occupational Series]],1)="A",RIGHT(Table1[[#This Row],[Occupational Series]],1)="B",RIGHT(Table1[[#This Row],[Occupational Series]],1)="C"),"0301",RIGHT(Table1[[#This Row],[Occupational Series]],4)))</f>
        <v>2101</v>
      </c>
      <c r="D2761" s="50" t="s">
        <v>311</v>
      </c>
      <c r="E2761" s="51" t="s">
        <v>312</v>
      </c>
      <c r="F2761" s="57">
        <f>ROWS($F$2:F2761)</f>
        <v>2760</v>
      </c>
      <c r="G2761" s="57" t="str">
        <f>IF(ISNUMBER(SEARCH('Position Build'!$N$6,Table1[[#This Row],[Series]])),Table1[[#This Row],[Helper1]],"")</f>
        <v/>
      </c>
      <c r="H2761" s="57" t="str">
        <f>IFERROR(SMALL($G$2:$G$4870,ROWS($G$2:G2761)),"")</f>
        <v/>
      </c>
    </row>
    <row r="2762" spans="1:8" ht="15.75" customHeight="1" thickBot="1" x14ac:dyDescent="0.3">
      <c r="A2762" s="45" t="s">
        <v>307</v>
      </c>
      <c r="B2762" s="46" t="str">
        <f>Table1[[#This Row],[Series]]&amp;Table1[[#This Row],[Competency Name]]</f>
        <v>2101PROJECT MANAGEMENT</v>
      </c>
      <c r="C2762" s="46" t="str">
        <f>IF(RIGHT(Table1[[#This Row],[Occupational Series]],5)="SECCM","SECCM",IF(OR(RIGHT(Table1[[#This Row],[Occupational Series]],1)="A",RIGHT(Table1[[#This Row],[Occupational Series]],1)="B",RIGHT(Table1[[#This Row],[Occupational Series]],1)="C"),"0301",RIGHT(Table1[[#This Row],[Occupational Series]],4)))</f>
        <v>2101</v>
      </c>
      <c r="D2762" s="45" t="s">
        <v>381</v>
      </c>
      <c r="E2762" s="45" t="s">
        <v>382</v>
      </c>
      <c r="F2762" s="57">
        <f>ROWS($F$2:F2762)</f>
        <v>2761</v>
      </c>
      <c r="G2762" s="57" t="str">
        <f>IF(ISNUMBER(SEARCH('Position Build'!$N$6,Table1[[#This Row],[Series]])),Table1[[#This Row],[Helper1]],"")</f>
        <v/>
      </c>
      <c r="H2762" s="57" t="str">
        <f>IFERROR(SMALL($G$2:$G$4870,ROWS($G$2:G2762)),"")</f>
        <v/>
      </c>
    </row>
    <row r="2763" spans="1:8" ht="15.75" thickBot="1" x14ac:dyDescent="0.3">
      <c r="A2763" s="45" t="s">
        <v>307</v>
      </c>
      <c r="B2763" s="46" t="str">
        <f>Table1[[#This Row],[Series]]&amp;Table1[[#This Row],[Competency Name]]</f>
        <v>2101CUSTOMER SERVICE</v>
      </c>
      <c r="C2763" s="46" t="str">
        <f>IF(RIGHT(Table1[[#This Row],[Occupational Series]],5)="SECCM","SECCM",IF(OR(RIGHT(Table1[[#This Row],[Occupational Series]],1)="A",RIGHT(Table1[[#This Row],[Occupational Series]],1)="B",RIGHT(Table1[[#This Row],[Occupational Series]],1)="C"),"0301",RIGHT(Table1[[#This Row],[Occupational Series]],4)))</f>
        <v>2101</v>
      </c>
      <c r="D2763" s="45" t="s">
        <v>418</v>
      </c>
      <c r="E2763" s="45" t="s">
        <v>419</v>
      </c>
      <c r="F2763" s="57">
        <f>ROWS($F$2:F2763)</f>
        <v>2762</v>
      </c>
      <c r="G2763" s="57" t="str">
        <f>IF(ISNUMBER(SEARCH('Position Build'!$N$6,Table1[[#This Row],[Series]])),Table1[[#This Row],[Helper1]],"")</f>
        <v/>
      </c>
      <c r="H2763" s="57" t="str">
        <f>IFERROR(SMALL($G$2:$G$4870,ROWS($G$2:G2763)),"")</f>
        <v/>
      </c>
    </row>
    <row r="2764" spans="1:8" ht="15.75" customHeight="1" thickBot="1" x14ac:dyDescent="0.3">
      <c r="A2764" s="50" t="s">
        <v>307</v>
      </c>
      <c r="B2764" s="46" t="str">
        <f>Table1[[#This Row],[Series]]&amp;Table1[[#This Row],[Competency Name]]</f>
        <v>2101FINANCIAL MANAGEMENT</v>
      </c>
      <c r="C2764" s="46" t="str">
        <f>IF(RIGHT(Table1[[#This Row],[Occupational Series]],5)="SECCM","SECCM",IF(OR(RIGHT(Table1[[#This Row],[Occupational Series]],1)="A",RIGHT(Table1[[#This Row],[Occupational Series]],1)="B",RIGHT(Table1[[#This Row],[Occupational Series]],1)="C"),"0301",RIGHT(Table1[[#This Row],[Occupational Series]],4)))</f>
        <v>2101</v>
      </c>
      <c r="D2764" s="50" t="s">
        <v>438</v>
      </c>
      <c r="E2764" s="51" t="s">
        <v>439</v>
      </c>
      <c r="F2764" s="57">
        <f>ROWS($F$2:F2764)</f>
        <v>2763</v>
      </c>
      <c r="G2764" s="57" t="str">
        <f>IF(ISNUMBER(SEARCH('Position Build'!$N$6,Table1[[#This Row],[Series]])),Table1[[#This Row],[Helper1]],"")</f>
        <v/>
      </c>
      <c r="H2764" s="57" t="str">
        <f>IFERROR(SMALL($G$2:$G$4870,ROWS($G$2:G2764)),"")</f>
        <v/>
      </c>
    </row>
    <row r="2765" spans="1:8" ht="26.25" thickBot="1" x14ac:dyDescent="0.3">
      <c r="A2765" s="50" t="s">
        <v>307</v>
      </c>
      <c r="B2765" s="46" t="str">
        <f>Table1[[#This Row],[Series]]&amp;Table1[[#This Row],[Competency Name]]</f>
        <v>2101COMPUTER LITERACY</v>
      </c>
      <c r="C2765" s="46" t="str">
        <f>IF(RIGHT(Table1[[#This Row],[Occupational Series]],5)="SECCM","SECCM",IF(OR(RIGHT(Table1[[#This Row],[Occupational Series]],1)="A",RIGHT(Table1[[#This Row],[Occupational Series]],1)="B",RIGHT(Table1[[#This Row],[Occupational Series]],1)="C"),"0301",RIGHT(Table1[[#This Row],[Occupational Series]],4)))</f>
        <v>2101</v>
      </c>
      <c r="D2765" s="50" t="s">
        <v>456</v>
      </c>
      <c r="E2765" s="51" t="s">
        <v>457</v>
      </c>
      <c r="F2765" s="57">
        <f>ROWS($F$2:F2765)</f>
        <v>2764</v>
      </c>
      <c r="G2765" s="57" t="str">
        <f>IF(ISNUMBER(SEARCH('Position Build'!$N$6,Table1[[#This Row],[Series]])),Table1[[#This Row],[Helper1]],"")</f>
        <v/>
      </c>
      <c r="H2765" s="57" t="str">
        <f>IFERROR(SMALL($G$2:$G$4870,ROWS($G$2:G2765)),"")</f>
        <v/>
      </c>
    </row>
    <row r="2766" spans="1:8" ht="15.75" customHeight="1" thickBot="1" x14ac:dyDescent="0.3">
      <c r="A2766" s="45" t="s">
        <v>307</v>
      </c>
      <c r="B2766" s="46" t="str">
        <f>Table1[[#This Row],[Series]]&amp;Table1[[#This Row],[Competency Name]]</f>
        <v>2101PARTNERING</v>
      </c>
      <c r="C2766" s="46" t="str">
        <f>IF(RIGHT(Table1[[#This Row],[Occupational Series]],5)="SECCM","SECCM",IF(OR(RIGHT(Table1[[#This Row],[Occupational Series]],1)="A",RIGHT(Table1[[#This Row],[Occupational Series]],1)="B",RIGHT(Table1[[#This Row],[Occupational Series]],1)="C"),"0301",RIGHT(Table1[[#This Row],[Occupational Series]],4)))</f>
        <v>2101</v>
      </c>
      <c r="D2766" s="45" t="s">
        <v>491</v>
      </c>
      <c r="E2766" s="45" t="s">
        <v>492</v>
      </c>
      <c r="F2766" s="57">
        <f>ROWS($F$2:F2766)</f>
        <v>2765</v>
      </c>
      <c r="G2766" s="57" t="str">
        <f>IF(ISNUMBER(SEARCH('Position Build'!$N$6,Table1[[#This Row],[Series]])),Table1[[#This Row],[Helper1]],"")</f>
        <v/>
      </c>
      <c r="H2766" s="57" t="str">
        <f>IFERROR(SMALL($G$2:$G$4870,ROWS($G$2:G2766)),"")</f>
        <v/>
      </c>
    </row>
    <row r="2767" spans="1:8" ht="39" thickBot="1" x14ac:dyDescent="0.3">
      <c r="A2767" s="50" t="s">
        <v>307</v>
      </c>
      <c r="B2767" s="46" t="str">
        <f>Table1[[#This Row],[Series]]&amp;Table1[[#This Row],[Competency Name]]</f>
        <v>2101WRITTEN COMMUNICATION</v>
      </c>
      <c r="C2767" s="46" t="str">
        <f>IF(RIGHT(Table1[[#This Row],[Occupational Series]],5)="SECCM","SECCM",IF(OR(RIGHT(Table1[[#This Row],[Occupational Series]],1)="A",RIGHT(Table1[[#This Row],[Occupational Series]],1)="B",RIGHT(Table1[[#This Row],[Occupational Series]],1)="C"),"0301",RIGHT(Table1[[#This Row],[Occupational Series]],4)))</f>
        <v>2101</v>
      </c>
      <c r="D2767" s="50" t="s">
        <v>507</v>
      </c>
      <c r="E2767" s="51" t="s">
        <v>508</v>
      </c>
      <c r="F2767" s="57">
        <f>ROWS($F$2:F2767)</f>
        <v>2766</v>
      </c>
      <c r="G2767" s="57" t="str">
        <f>IF(ISNUMBER(SEARCH('Position Build'!$N$6,Table1[[#This Row],[Series]])),Table1[[#This Row],[Helper1]],"")</f>
        <v/>
      </c>
      <c r="H2767" s="57" t="str">
        <f>IFERROR(SMALL($G$2:$G$4870,ROWS($G$2:G2767)),"")</f>
        <v/>
      </c>
    </row>
    <row r="2768" spans="1:8" ht="15.75" customHeight="1" thickBot="1" x14ac:dyDescent="0.3">
      <c r="A2768" s="50" t="s">
        <v>307</v>
      </c>
      <c r="B2768" s="46" t="str">
        <f>Table1[[#This Row],[Series]]&amp;Table1[[#This Row],[Competency Name]]</f>
        <v>2101ORAL COMMUNICATION</v>
      </c>
      <c r="C2768" s="46" t="str">
        <f>IF(RIGHT(Table1[[#This Row],[Occupational Series]],5)="SECCM","SECCM",IF(OR(RIGHT(Table1[[#This Row],[Occupational Series]],1)="A",RIGHT(Table1[[#This Row],[Occupational Series]],1)="B",RIGHT(Table1[[#This Row],[Occupational Series]],1)="C"),"0301",RIGHT(Table1[[#This Row],[Occupational Series]],4)))</f>
        <v>2101</v>
      </c>
      <c r="D2768" s="50" t="s">
        <v>537</v>
      </c>
      <c r="E2768" s="51" t="s">
        <v>538</v>
      </c>
      <c r="F2768" s="57">
        <f>ROWS($F$2:F2768)</f>
        <v>2767</v>
      </c>
      <c r="G2768" s="57" t="str">
        <f>IF(ISNUMBER(SEARCH('Position Build'!$N$6,Table1[[#This Row],[Series]])),Table1[[#This Row],[Helper1]],"")</f>
        <v/>
      </c>
      <c r="H2768" s="57" t="str">
        <f>IFERROR(SMALL($G$2:$G$4870,ROWS($G$2:G2768)),"")</f>
        <v/>
      </c>
    </row>
    <row r="2769" spans="1:8" ht="15.75" thickBot="1" x14ac:dyDescent="0.3">
      <c r="A2769" s="45" t="s">
        <v>307</v>
      </c>
      <c r="B2769" s="46" t="str">
        <f>Table1[[#This Row],[Series]]&amp;Table1[[#This Row],[Competency Name]]</f>
        <v>2101ADMINISTRATION AND MANAGEMENT</v>
      </c>
      <c r="C2769" s="46" t="str">
        <f>IF(RIGHT(Table1[[#This Row],[Occupational Series]],5)="SECCM","SECCM",IF(OR(RIGHT(Table1[[#This Row],[Occupational Series]],1)="A",RIGHT(Table1[[#This Row],[Occupational Series]],1)="B",RIGHT(Table1[[#This Row],[Occupational Series]],1)="C"),"0301",RIGHT(Table1[[#This Row],[Occupational Series]],4)))</f>
        <v>2101</v>
      </c>
      <c r="D2769" s="45" t="s">
        <v>560</v>
      </c>
      <c r="E2769" s="45" t="s">
        <v>561</v>
      </c>
      <c r="F2769" s="57">
        <f>ROWS($F$2:F2769)</f>
        <v>2768</v>
      </c>
      <c r="G2769" s="57" t="str">
        <f>IF(ISNUMBER(SEARCH('Position Build'!$N$6,Table1[[#This Row],[Series]])),Table1[[#This Row],[Helper1]],"")</f>
        <v/>
      </c>
      <c r="H2769" s="57" t="str">
        <f>IFERROR(SMALL($G$2:$G$4870,ROWS($G$2:G2769)),"")</f>
        <v/>
      </c>
    </row>
    <row r="2770" spans="1:8" ht="15.75" customHeight="1" thickBot="1" x14ac:dyDescent="0.3">
      <c r="A2770" s="45" t="s">
        <v>307</v>
      </c>
      <c r="B2770" s="46" t="str">
        <f>Table1[[#This Row],[Series]]&amp;Table1[[#This Row],[Competency Name]]</f>
        <v>2101CONTRACTING/PROCUREMENT</v>
      </c>
      <c r="C2770" s="46" t="str">
        <f>IF(RIGHT(Table1[[#This Row],[Occupational Series]],5)="SECCM","SECCM",IF(OR(RIGHT(Table1[[#This Row],[Occupational Series]],1)="A",RIGHT(Table1[[#This Row],[Occupational Series]],1)="B",RIGHT(Table1[[#This Row],[Occupational Series]],1)="C"),"0301",RIGHT(Table1[[#This Row],[Occupational Series]],4)))</f>
        <v>2101</v>
      </c>
      <c r="D2770" s="45" t="s">
        <v>563</v>
      </c>
      <c r="E2770" s="45" t="s">
        <v>564</v>
      </c>
      <c r="F2770" s="57">
        <f>ROWS($F$2:F2770)</f>
        <v>2769</v>
      </c>
      <c r="G2770" s="57" t="str">
        <f>IF(ISNUMBER(SEARCH('Position Build'!$N$6,Table1[[#This Row],[Series]])),Table1[[#This Row],[Helper1]],"")</f>
        <v/>
      </c>
      <c r="H2770" s="57" t="str">
        <f>IFERROR(SMALL($G$2:$G$4870,ROWS($G$2:G2770)),"")</f>
        <v/>
      </c>
    </row>
    <row r="2771" spans="1:8" ht="64.5" thickBot="1" x14ac:dyDescent="0.3">
      <c r="A2771" s="50" t="s">
        <v>307</v>
      </c>
      <c r="B2771" s="46" t="str">
        <f>Table1[[#This Row],[Series]]&amp;Table1[[#This Row],[Competency Name]]</f>
        <v>2101ACCOUNTABILITY</v>
      </c>
      <c r="C2771" s="46" t="str">
        <f>IF(RIGHT(Table1[[#This Row],[Occupational Series]],5)="SECCM","SECCM",IF(OR(RIGHT(Table1[[#This Row],[Occupational Series]],1)="A",RIGHT(Table1[[#This Row],[Occupational Series]],1)="B",RIGHT(Table1[[#This Row],[Occupational Series]],1)="C"),"0301",RIGHT(Table1[[#This Row],[Occupational Series]],4)))</f>
        <v>2101</v>
      </c>
      <c r="D2771" s="50" t="s">
        <v>579</v>
      </c>
      <c r="E2771" s="51" t="s">
        <v>580</v>
      </c>
      <c r="F2771" s="57">
        <f>ROWS($F$2:F2771)</f>
        <v>2770</v>
      </c>
      <c r="G2771" s="57" t="str">
        <f>IF(ISNUMBER(SEARCH('Position Build'!$N$6,Table1[[#This Row],[Series]])),Table1[[#This Row],[Helper1]],"")</f>
        <v/>
      </c>
      <c r="H2771" s="57" t="str">
        <f>IFERROR(SMALL($G$2:$G$4870,ROWS($G$2:G2771)),"")</f>
        <v/>
      </c>
    </row>
    <row r="2772" spans="1:8" ht="15.75" customHeight="1" thickBot="1" x14ac:dyDescent="0.3">
      <c r="A2772" s="50" t="s">
        <v>307</v>
      </c>
      <c r="B2772" s="46" t="str">
        <f>Table1[[#This Row],[Series]]&amp;Table1[[#This Row],[Competency Name]]</f>
        <v>2101DEVELOPING OTHERS</v>
      </c>
      <c r="C2772" s="46" t="str">
        <f>IF(RIGHT(Table1[[#This Row],[Occupational Series]],5)="SECCM","SECCM",IF(OR(RIGHT(Table1[[#This Row],[Occupational Series]],1)="A",RIGHT(Table1[[#This Row],[Occupational Series]],1)="B",RIGHT(Table1[[#This Row],[Occupational Series]],1)="C"),"0301",RIGHT(Table1[[#This Row],[Occupational Series]],4)))</f>
        <v>2101</v>
      </c>
      <c r="D2772" s="50" t="s">
        <v>585</v>
      </c>
      <c r="E2772" s="51" t="s">
        <v>586</v>
      </c>
      <c r="F2772" s="57">
        <f>ROWS($F$2:F2772)</f>
        <v>2771</v>
      </c>
      <c r="G2772" s="57" t="str">
        <f>IF(ISNUMBER(SEARCH('Position Build'!$N$6,Table1[[#This Row],[Series]])),Table1[[#This Row],[Helper1]],"")</f>
        <v/>
      </c>
      <c r="H2772" s="57" t="str">
        <f>IFERROR(SMALL($G$2:$G$4870,ROWS($G$2:G2772)),"")</f>
        <v/>
      </c>
    </row>
    <row r="2773" spans="1:8" ht="39" thickBot="1" x14ac:dyDescent="0.3">
      <c r="A2773" s="50" t="s">
        <v>307</v>
      </c>
      <c r="B2773" s="46" t="str">
        <f>Table1[[#This Row],[Series]]&amp;Table1[[#This Row],[Competency Name]]</f>
        <v>2101MANAGING HUMAN RESOURCES</v>
      </c>
      <c r="C2773" s="46" t="str">
        <f>IF(RIGHT(Table1[[#This Row],[Occupational Series]],5)="SECCM","SECCM",IF(OR(RIGHT(Table1[[#This Row],[Occupational Series]],1)="A",RIGHT(Table1[[#This Row],[Occupational Series]],1)="B",RIGHT(Table1[[#This Row],[Occupational Series]],1)="C"),"0301",RIGHT(Table1[[#This Row],[Occupational Series]],4)))</f>
        <v>2101</v>
      </c>
      <c r="D2773" s="50" t="s">
        <v>590</v>
      </c>
      <c r="E2773" s="51" t="s">
        <v>591</v>
      </c>
      <c r="F2773" s="57">
        <f>ROWS($F$2:F2773)</f>
        <v>2772</v>
      </c>
      <c r="G2773" s="57" t="str">
        <f>IF(ISNUMBER(SEARCH('Position Build'!$N$6,Table1[[#This Row],[Series]])),Table1[[#This Row],[Helper1]],"")</f>
        <v/>
      </c>
      <c r="H2773" s="57" t="str">
        <f>IFERROR(SMALL($G$2:$G$4870,ROWS($G$2:G2773)),"")</f>
        <v/>
      </c>
    </row>
    <row r="2774" spans="1:8" ht="15.75" customHeight="1" thickBot="1" x14ac:dyDescent="0.3">
      <c r="A2774" s="50" t="s">
        <v>307</v>
      </c>
      <c r="B2774" s="46" t="str">
        <f>Table1[[#This Row],[Series]]&amp;Table1[[#This Row],[Competency Name]]</f>
        <v>2101PROBLEM SOLVING</v>
      </c>
      <c r="C2774" s="46" t="str">
        <f>IF(RIGHT(Table1[[#This Row],[Occupational Series]],5)="SECCM","SECCM",IF(OR(RIGHT(Table1[[#This Row],[Occupational Series]],1)="A",RIGHT(Table1[[#This Row],[Occupational Series]],1)="B",RIGHT(Table1[[#This Row],[Occupational Series]],1)="C"),"0301",RIGHT(Table1[[#This Row],[Occupational Series]],4)))</f>
        <v>2101</v>
      </c>
      <c r="D2774" s="50" t="s">
        <v>596</v>
      </c>
      <c r="E2774" s="51" t="s">
        <v>597</v>
      </c>
      <c r="F2774" s="57">
        <f>ROWS($F$2:F2774)</f>
        <v>2773</v>
      </c>
      <c r="G2774" s="57" t="str">
        <f>IF(ISNUMBER(SEARCH('Position Build'!$N$6,Table1[[#This Row],[Series]])),Table1[[#This Row],[Helper1]],"")</f>
        <v/>
      </c>
      <c r="H2774" s="57" t="str">
        <f>IFERROR(SMALL($G$2:$G$4870,ROWS($G$2:G2774)),"")</f>
        <v/>
      </c>
    </row>
    <row r="2775" spans="1:8" ht="64.5" thickBot="1" x14ac:dyDescent="0.3">
      <c r="A2775" s="50" t="s">
        <v>307</v>
      </c>
      <c r="B2775" s="46" t="str">
        <f>Table1[[#This Row],[Series]]&amp;Table1[[#This Row],[Competency Name]]</f>
        <v>2101STATION</v>
      </c>
      <c r="C2775" s="46" t="str">
        <f>IF(RIGHT(Table1[[#This Row],[Occupational Series]],5)="SECCM","SECCM",IF(OR(RIGHT(Table1[[#This Row],[Occupational Series]],1)="A",RIGHT(Table1[[#This Row],[Occupational Series]],1)="B",RIGHT(Table1[[#This Row],[Occupational Series]],1)="C"),"0301",RIGHT(Table1[[#This Row],[Occupational Series]],4)))</f>
        <v>2101</v>
      </c>
      <c r="D2775" s="50" t="s">
        <v>810</v>
      </c>
      <c r="E2775" s="51" t="s">
        <v>811</v>
      </c>
      <c r="F2775" s="57">
        <f>ROWS($F$2:F2775)</f>
        <v>2774</v>
      </c>
      <c r="G2775" s="57" t="str">
        <f>IF(ISNUMBER(SEARCH('Position Build'!$N$6,Table1[[#This Row],[Series]])),Table1[[#This Row],[Helper1]],"")</f>
        <v/>
      </c>
      <c r="H2775" s="57" t="str">
        <f>IFERROR(SMALL($G$2:$G$4870,ROWS($G$2:G2775)),"")</f>
        <v/>
      </c>
    </row>
    <row r="2776" spans="1:8" ht="15.75" customHeight="1" thickBot="1" x14ac:dyDescent="0.3">
      <c r="A2776" s="50" t="s">
        <v>307</v>
      </c>
      <c r="B2776" s="46" t="str">
        <f>Table1[[#This Row],[Series]]&amp;Table1[[#This Row],[Competency Name]]</f>
        <v>2101COMPLIANCE AND ENFORCEMENT</v>
      </c>
      <c r="C2776" s="46" t="str">
        <f>IF(RIGHT(Table1[[#This Row],[Occupational Series]],5)="SECCM","SECCM",IF(OR(RIGHT(Table1[[#This Row],[Occupational Series]],1)="A",RIGHT(Table1[[#This Row],[Occupational Series]],1)="B",RIGHT(Table1[[#This Row],[Occupational Series]],1)="C"),"0301",RIGHT(Table1[[#This Row],[Occupational Series]],4)))</f>
        <v>2101</v>
      </c>
      <c r="D2776" s="50" t="s">
        <v>950</v>
      </c>
      <c r="E2776" s="51" t="s">
        <v>951</v>
      </c>
      <c r="F2776" s="57">
        <f>ROWS($F$2:F2776)</f>
        <v>2775</v>
      </c>
      <c r="G2776" s="57" t="str">
        <f>IF(ISNUMBER(SEARCH('Position Build'!$N$6,Table1[[#This Row],[Series]])),Table1[[#This Row],[Helper1]],"")</f>
        <v/>
      </c>
      <c r="H2776" s="57" t="str">
        <f>IFERROR(SMALL($G$2:$G$4870,ROWS($G$2:G2776)),"")</f>
        <v/>
      </c>
    </row>
    <row r="2777" spans="1:8" ht="15.75" thickBot="1" x14ac:dyDescent="0.3">
      <c r="A2777" s="45" t="s">
        <v>307</v>
      </c>
      <c r="B2777" s="46" t="str">
        <f>Table1[[#This Row],[Series]]&amp;Table1[[#This Row],[Competency Name]]</f>
        <v>2101RULEMAKING AND REGULATION</v>
      </c>
      <c r="C2777" s="46" t="str">
        <f>IF(RIGHT(Table1[[#This Row],[Occupational Series]],5)="SECCM","SECCM",IF(OR(RIGHT(Table1[[#This Row],[Occupational Series]],1)="A",RIGHT(Table1[[#This Row],[Occupational Series]],1)="B",RIGHT(Table1[[#This Row],[Occupational Series]],1)="C"),"0301",RIGHT(Table1[[#This Row],[Occupational Series]],4)))</f>
        <v>2101</v>
      </c>
      <c r="D2777" s="45" t="s">
        <v>958</v>
      </c>
      <c r="E2777" s="45" t="s">
        <v>959</v>
      </c>
      <c r="F2777" s="57">
        <f>ROWS($F$2:F2777)</f>
        <v>2776</v>
      </c>
      <c r="G2777" s="57" t="str">
        <f>IF(ISNUMBER(SEARCH('Position Build'!$N$6,Table1[[#This Row],[Series]])),Table1[[#This Row],[Helper1]],"")</f>
        <v/>
      </c>
      <c r="H2777" s="57" t="str">
        <f>IFERROR(SMALL($G$2:$G$4870,ROWS($G$2:G2777)),"")</f>
        <v/>
      </c>
    </row>
    <row r="2778" spans="1:8" ht="15.75" customHeight="1" thickBot="1" x14ac:dyDescent="0.3">
      <c r="A2778" s="50" t="s">
        <v>307</v>
      </c>
      <c r="B2778" s="46" t="str">
        <f>Table1[[#This Row],[Series]]&amp;Table1[[#This Row],[Competency Name]]</f>
        <v>2101DEPLOYMENT PLANNING</v>
      </c>
      <c r="C2778" s="46" t="str">
        <f>IF(RIGHT(Table1[[#This Row],[Occupational Series]],5)="SECCM","SECCM",IF(OR(RIGHT(Table1[[#This Row],[Occupational Series]],1)="A",RIGHT(Table1[[#This Row],[Occupational Series]],1)="B",RIGHT(Table1[[#This Row],[Occupational Series]],1)="C"),"0301",RIGHT(Table1[[#This Row],[Occupational Series]],4)))</f>
        <v>2101</v>
      </c>
      <c r="D2778" s="50" t="s">
        <v>1011</v>
      </c>
      <c r="E2778" s="51" t="s">
        <v>1012</v>
      </c>
      <c r="F2778" s="57">
        <f>ROWS($F$2:F2778)</f>
        <v>2777</v>
      </c>
      <c r="G2778" s="57" t="str">
        <f>IF(ISNUMBER(SEARCH('Position Build'!$N$6,Table1[[#This Row],[Series]])),Table1[[#This Row],[Helper1]],"")</f>
        <v/>
      </c>
      <c r="H2778" s="57" t="str">
        <f>IFERROR(SMALL($G$2:$G$4870,ROWS($G$2:G2778)),"")</f>
        <v/>
      </c>
    </row>
    <row r="2779" spans="1:8" ht="102.75" thickBot="1" x14ac:dyDescent="0.3">
      <c r="A2779" s="50" t="s">
        <v>307</v>
      </c>
      <c r="B2779" s="46" t="str">
        <f>Table1[[#This Row],[Series]]&amp;Table1[[#This Row],[Competency Name]]</f>
        <v>2101PHYSICAL DISTRIBUTION/TRANSPORTATION OPERATIONS</v>
      </c>
      <c r="C2779" s="46" t="str">
        <f>IF(RIGHT(Table1[[#This Row],[Occupational Series]],5)="SECCM","SECCM",IF(OR(RIGHT(Table1[[#This Row],[Occupational Series]],1)="A",RIGHT(Table1[[#This Row],[Occupational Series]],1)="B",RIGHT(Table1[[#This Row],[Occupational Series]],1)="C"),"0301",RIGHT(Table1[[#This Row],[Occupational Series]],4)))</f>
        <v>2101</v>
      </c>
      <c r="D2779" s="50" t="s">
        <v>1013</v>
      </c>
      <c r="E2779" s="51" t="s">
        <v>1014</v>
      </c>
      <c r="F2779" s="57">
        <f>ROWS($F$2:F2779)</f>
        <v>2778</v>
      </c>
      <c r="G2779" s="57" t="str">
        <f>IF(ISNUMBER(SEARCH('Position Build'!$N$6,Table1[[#This Row],[Series]])),Table1[[#This Row],[Helper1]],"")</f>
        <v/>
      </c>
      <c r="H2779" s="57" t="str">
        <f>IFERROR(SMALL($G$2:$G$4870,ROWS($G$2:G2779)),"")</f>
        <v/>
      </c>
    </row>
    <row r="2780" spans="1:8" ht="15.75" customHeight="1" thickBot="1" x14ac:dyDescent="0.3">
      <c r="A2780" s="45" t="s">
        <v>307</v>
      </c>
      <c r="B2780" s="46" t="str">
        <f>Table1[[#This Row],[Series]]&amp;Table1[[#This Row],[Competency Name]]</f>
        <v>2101READING AND INTERPRETING REGULATIONS</v>
      </c>
      <c r="C2780" s="46" t="str">
        <f>IF(RIGHT(Table1[[#This Row],[Occupational Series]],5)="SECCM","SECCM",IF(OR(RIGHT(Table1[[#This Row],[Occupational Series]],1)="A",RIGHT(Table1[[#This Row],[Occupational Series]],1)="B",RIGHT(Table1[[#This Row],[Occupational Series]],1)="C"),"0301",RIGHT(Table1[[#This Row],[Occupational Series]],4)))</f>
        <v>2101</v>
      </c>
      <c r="D2780" s="45" t="s">
        <v>1015</v>
      </c>
      <c r="E2780" s="45" t="s">
        <v>1016</v>
      </c>
      <c r="F2780" s="57">
        <f>ROWS($F$2:F2780)</f>
        <v>2779</v>
      </c>
      <c r="G2780" s="57" t="str">
        <f>IF(ISNUMBER(SEARCH('Position Build'!$N$6,Table1[[#This Row],[Series]])),Table1[[#This Row],[Helper1]],"")</f>
        <v/>
      </c>
      <c r="H2780" s="57" t="str">
        <f>IFERROR(SMALL($G$2:$G$4870,ROWS($G$2:G2780)),"")</f>
        <v/>
      </c>
    </row>
    <row r="2781" spans="1:8" ht="39" thickBot="1" x14ac:dyDescent="0.3">
      <c r="A2781" s="50" t="s">
        <v>307</v>
      </c>
      <c r="B2781" s="46" t="str">
        <f>Table1[[#This Row],[Series]]&amp;Table1[[#This Row],[Competency Name]]</f>
        <v>2101ANALYTICAL TECHNIQUES</v>
      </c>
      <c r="C2781" s="46" t="str">
        <f>IF(RIGHT(Table1[[#This Row],[Occupational Series]],5)="SECCM","SECCM",IF(OR(RIGHT(Table1[[#This Row],[Occupational Series]],1)="A",RIGHT(Table1[[#This Row],[Occupational Series]],1)="B",RIGHT(Table1[[#This Row],[Occupational Series]],1)="C"),"0301",RIGHT(Table1[[#This Row],[Occupational Series]],4)))</f>
        <v>2101</v>
      </c>
      <c r="D2781" s="50" t="s">
        <v>1131</v>
      </c>
      <c r="E2781" s="51" t="s">
        <v>1132</v>
      </c>
      <c r="F2781" s="57">
        <f>ROWS($F$2:F2781)</f>
        <v>2780</v>
      </c>
      <c r="G2781" s="57" t="str">
        <f>IF(ISNUMBER(SEARCH('Position Build'!$N$6,Table1[[#This Row],[Series]])),Table1[[#This Row],[Helper1]],"")</f>
        <v/>
      </c>
      <c r="H2781" s="57" t="str">
        <f>IFERROR(SMALL($G$2:$G$4870,ROWS($G$2:G2781)),"")</f>
        <v/>
      </c>
    </row>
    <row r="2782" spans="1:8" ht="15.75" customHeight="1" thickBot="1" x14ac:dyDescent="0.3">
      <c r="A2782" s="50" t="s">
        <v>307</v>
      </c>
      <c r="B2782" s="46" t="str">
        <f>Table1[[#This Row],[Series]]&amp;Table1[[#This Row],[Competency Name]]</f>
        <v>2101TRAVEL MANAGEMENT</v>
      </c>
      <c r="C2782" s="46" t="str">
        <f>IF(RIGHT(Table1[[#This Row],[Occupational Series]],5)="SECCM","SECCM",IF(OR(RIGHT(Table1[[#This Row],[Occupational Series]],1)="A",RIGHT(Table1[[#This Row],[Occupational Series]],1)="B",RIGHT(Table1[[#This Row],[Occupational Series]],1)="C"),"0301",RIGHT(Table1[[#This Row],[Occupational Series]],4)))</f>
        <v>2101</v>
      </c>
      <c r="D2782" s="50" t="s">
        <v>1193</v>
      </c>
      <c r="E2782" s="51" t="s">
        <v>1194</v>
      </c>
      <c r="F2782" s="57">
        <f>ROWS($F$2:F2782)</f>
        <v>2781</v>
      </c>
      <c r="G2782" s="57" t="str">
        <f>IF(ISNUMBER(SEARCH('Position Build'!$N$6,Table1[[#This Row],[Series]])),Table1[[#This Row],[Helper1]],"")</f>
        <v/>
      </c>
      <c r="H2782" s="57" t="str">
        <f>IFERROR(SMALL($G$2:$G$4870,ROWS($G$2:G2782)),"")</f>
        <v/>
      </c>
    </row>
    <row r="2783" spans="1:8" ht="51.75" thickBot="1" x14ac:dyDescent="0.3">
      <c r="A2783" s="50" t="s">
        <v>307</v>
      </c>
      <c r="B2783" s="46" t="str">
        <f>Table1[[#This Row],[Series]]&amp;Table1[[#This Row],[Competency Name]]</f>
        <v>2101PROCESS IMPROVEMENT</v>
      </c>
      <c r="C2783" s="46" t="str">
        <f>IF(RIGHT(Table1[[#This Row],[Occupational Series]],5)="SECCM","SECCM",IF(OR(RIGHT(Table1[[#This Row],[Occupational Series]],1)="A",RIGHT(Table1[[#This Row],[Occupational Series]],1)="B",RIGHT(Table1[[#This Row],[Occupational Series]],1)="C"),"0301",RIGHT(Table1[[#This Row],[Occupational Series]],4)))</f>
        <v>2101</v>
      </c>
      <c r="D2783" s="50" t="s">
        <v>1199</v>
      </c>
      <c r="E2783" s="51" t="s">
        <v>1200</v>
      </c>
      <c r="F2783" s="57">
        <f>ROWS($F$2:F2783)</f>
        <v>2782</v>
      </c>
      <c r="G2783" s="57" t="str">
        <f>IF(ISNUMBER(SEARCH('Position Build'!$N$6,Table1[[#This Row],[Series]])),Table1[[#This Row],[Helper1]],"")</f>
        <v/>
      </c>
      <c r="H2783" s="57" t="str">
        <f>IFERROR(SMALL($G$2:$G$4870,ROWS($G$2:G2783)),"")</f>
        <v/>
      </c>
    </row>
    <row r="2784" spans="1:8" ht="15.75" customHeight="1" thickBot="1" x14ac:dyDescent="0.3">
      <c r="A2784" s="50" t="s">
        <v>307</v>
      </c>
      <c r="B2784" s="46" t="str">
        <f>Table1[[#This Row],[Series]]&amp;Table1[[#This Row],[Competency Name]]</f>
        <v>2101LIFTING AND HANDLING</v>
      </c>
      <c r="C2784" s="46" t="str">
        <f>IF(RIGHT(Table1[[#This Row],[Occupational Series]],5)="SECCM","SECCM",IF(OR(RIGHT(Table1[[#This Row],[Occupational Series]],1)="A",RIGHT(Table1[[#This Row],[Occupational Series]],1)="B",RIGHT(Table1[[#This Row],[Occupational Series]],1)="C"),"0301",RIGHT(Table1[[#This Row],[Occupational Series]],4)))</f>
        <v>2101</v>
      </c>
      <c r="D2784" s="50" t="s">
        <v>1387</v>
      </c>
      <c r="E2784" s="51" t="s">
        <v>1388</v>
      </c>
      <c r="F2784" s="57">
        <f>ROWS($F$2:F2784)</f>
        <v>2783</v>
      </c>
      <c r="G2784" s="57" t="str">
        <f>IF(ISNUMBER(SEARCH('Position Build'!$N$6,Table1[[#This Row],[Series]])),Table1[[#This Row],[Helper1]],"")</f>
        <v/>
      </c>
      <c r="H2784" s="57" t="str">
        <f>IFERROR(SMALL($G$2:$G$4870,ROWS($G$2:G2784)),"")</f>
        <v/>
      </c>
    </row>
    <row r="2785" spans="1:8" ht="64.5" thickBot="1" x14ac:dyDescent="0.3">
      <c r="A2785" s="50" t="s">
        <v>307</v>
      </c>
      <c r="B2785" s="46" t="str">
        <f>Table1[[#This Row],[Series]]&amp;Table1[[#This Row],[Competency Name]]</f>
        <v>2101CONTRACT PERFORMANCE MANAGEMENT</v>
      </c>
      <c r="C2785" s="46" t="str">
        <f>IF(RIGHT(Table1[[#This Row],[Occupational Series]],5)="SECCM","SECCM",IF(OR(RIGHT(Table1[[#This Row],[Occupational Series]],1)="A",RIGHT(Table1[[#This Row],[Occupational Series]],1)="B",RIGHT(Table1[[#This Row],[Occupational Series]],1)="C"),"0301",RIGHT(Table1[[#This Row],[Occupational Series]],4)))</f>
        <v>2101</v>
      </c>
      <c r="D2785" s="50" t="s">
        <v>1401</v>
      </c>
      <c r="E2785" s="51" t="s">
        <v>1402</v>
      </c>
      <c r="F2785" s="57">
        <f>ROWS($F$2:F2785)</f>
        <v>2784</v>
      </c>
      <c r="G2785" s="57" t="str">
        <f>IF(ISNUMBER(SEARCH('Position Build'!$N$6,Table1[[#This Row],[Series]])),Table1[[#This Row],[Helper1]],"")</f>
        <v/>
      </c>
      <c r="H2785" s="57" t="str">
        <f>IFERROR(SMALL($G$2:$G$4870,ROWS($G$2:G2785)),"")</f>
        <v/>
      </c>
    </row>
    <row r="2786" spans="1:8" ht="15.75" customHeight="1" thickBot="1" x14ac:dyDescent="0.3">
      <c r="A2786" s="50" t="s">
        <v>307</v>
      </c>
      <c r="B2786" s="46" t="str">
        <f>Table1[[#This Row],[Series]]&amp;Table1[[#This Row],[Competency Name]]</f>
        <v>2101AIRCRAFT OPERATIONS</v>
      </c>
      <c r="C2786" s="46" t="str">
        <f>IF(RIGHT(Table1[[#This Row],[Occupational Series]],5)="SECCM","SECCM",IF(OR(RIGHT(Table1[[#This Row],[Occupational Series]],1)="A",RIGHT(Table1[[#This Row],[Occupational Series]],1)="B",RIGHT(Table1[[#This Row],[Occupational Series]],1)="C"),"0301",RIGHT(Table1[[#This Row],[Occupational Series]],4)))</f>
        <v>2101</v>
      </c>
      <c r="D2786" s="50" t="s">
        <v>1478</v>
      </c>
      <c r="E2786" s="51" t="s">
        <v>1479</v>
      </c>
      <c r="F2786" s="57">
        <f>ROWS($F$2:F2786)</f>
        <v>2785</v>
      </c>
      <c r="G2786" s="57" t="str">
        <f>IF(ISNUMBER(SEARCH('Position Build'!$N$6,Table1[[#This Row],[Series]])),Table1[[#This Row],[Helper1]],"")</f>
        <v/>
      </c>
      <c r="H2786" s="57" t="str">
        <f>IFERROR(SMALL($G$2:$G$4870,ROWS($G$2:G2786)),"")</f>
        <v/>
      </c>
    </row>
    <row r="2787" spans="1:8" ht="26.25" thickBot="1" x14ac:dyDescent="0.3">
      <c r="A2787" s="50" t="s">
        <v>334</v>
      </c>
      <c r="B2787" s="46" t="str">
        <f>Table1[[#This Row],[Series]]&amp;Table1[[#This Row],[Competency Name]]</f>
        <v>2102INFORMATION MANAGEMENT</v>
      </c>
      <c r="C2787" s="46" t="str">
        <f>IF(RIGHT(Table1[[#This Row],[Occupational Series]],5)="SECCM","SECCM",IF(OR(RIGHT(Table1[[#This Row],[Occupational Series]],1)="A",RIGHT(Table1[[#This Row],[Occupational Series]],1)="B",RIGHT(Table1[[#This Row],[Occupational Series]],1)="C"),"0301",RIGHT(Table1[[#This Row],[Occupational Series]],4)))</f>
        <v>2102</v>
      </c>
      <c r="D2787" s="50" t="s">
        <v>311</v>
      </c>
      <c r="E2787" s="51" t="s">
        <v>312</v>
      </c>
      <c r="F2787" s="57">
        <f>ROWS($F$2:F2787)</f>
        <v>2786</v>
      </c>
      <c r="G2787" s="57" t="str">
        <f>IF(ISNUMBER(SEARCH('Position Build'!$N$6,Table1[[#This Row],[Series]])),Table1[[#This Row],[Helper1]],"")</f>
        <v/>
      </c>
      <c r="H2787" s="57" t="str">
        <f>IFERROR(SMALL($G$2:$G$4870,ROWS($G$2:G2787)),"")</f>
        <v/>
      </c>
    </row>
    <row r="2788" spans="1:8" ht="15.75" customHeight="1" thickBot="1" x14ac:dyDescent="0.3">
      <c r="A2788" s="45" t="s">
        <v>334</v>
      </c>
      <c r="B2788" s="46" t="str">
        <f>Table1[[#This Row],[Series]]&amp;Table1[[#This Row],[Competency Name]]</f>
        <v>2102CUSTOMER SERVICE</v>
      </c>
      <c r="C2788" s="46" t="str">
        <f>IF(RIGHT(Table1[[#This Row],[Occupational Series]],5)="SECCM","SECCM",IF(OR(RIGHT(Table1[[#This Row],[Occupational Series]],1)="A",RIGHT(Table1[[#This Row],[Occupational Series]],1)="B",RIGHT(Table1[[#This Row],[Occupational Series]],1)="C"),"0301",RIGHT(Table1[[#This Row],[Occupational Series]],4)))</f>
        <v>2102</v>
      </c>
      <c r="D2788" s="45" t="s">
        <v>418</v>
      </c>
      <c r="E2788" s="45" t="s">
        <v>419</v>
      </c>
      <c r="F2788" s="57">
        <f>ROWS($F$2:F2788)</f>
        <v>2787</v>
      </c>
      <c r="G2788" s="57" t="str">
        <f>IF(ISNUMBER(SEARCH('Position Build'!$N$6,Table1[[#This Row],[Series]])),Table1[[#This Row],[Helper1]],"")</f>
        <v/>
      </c>
      <c r="H2788" s="57" t="str">
        <f>IFERROR(SMALL($G$2:$G$4870,ROWS($G$2:G2788)),"")</f>
        <v/>
      </c>
    </row>
    <row r="2789" spans="1:8" ht="26.25" thickBot="1" x14ac:dyDescent="0.3">
      <c r="A2789" s="50" t="s">
        <v>334</v>
      </c>
      <c r="B2789" s="46" t="str">
        <f>Table1[[#This Row],[Series]]&amp;Table1[[#This Row],[Competency Name]]</f>
        <v>2102COMPUTER LITERACY</v>
      </c>
      <c r="C2789" s="46" t="str">
        <f>IF(RIGHT(Table1[[#This Row],[Occupational Series]],5)="SECCM","SECCM",IF(OR(RIGHT(Table1[[#This Row],[Occupational Series]],1)="A",RIGHT(Table1[[#This Row],[Occupational Series]],1)="B",RIGHT(Table1[[#This Row],[Occupational Series]],1)="C"),"0301",RIGHT(Table1[[#This Row],[Occupational Series]],4)))</f>
        <v>2102</v>
      </c>
      <c r="D2789" s="50" t="s">
        <v>456</v>
      </c>
      <c r="E2789" s="51" t="s">
        <v>457</v>
      </c>
      <c r="F2789" s="57">
        <f>ROWS($F$2:F2789)</f>
        <v>2788</v>
      </c>
      <c r="G2789" s="57" t="str">
        <f>IF(ISNUMBER(SEARCH('Position Build'!$N$6,Table1[[#This Row],[Series]])),Table1[[#This Row],[Helper1]],"")</f>
        <v/>
      </c>
      <c r="H2789" s="57" t="str">
        <f>IFERROR(SMALL($G$2:$G$4870,ROWS($G$2:G2789)),"")</f>
        <v/>
      </c>
    </row>
    <row r="2790" spans="1:8" ht="15.75" customHeight="1" thickBot="1" x14ac:dyDescent="0.3">
      <c r="A2790" s="45" t="s">
        <v>334</v>
      </c>
      <c r="B2790" s="46" t="str">
        <f>Table1[[#This Row],[Series]]&amp;Table1[[#This Row],[Competency Name]]</f>
        <v>2102PARTNERING</v>
      </c>
      <c r="C2790" s="46" t="str">
        <f>IF(RIGHT(Table1[[#This Row],[Occupational Series]],5)="SECCM","SECCM",IF(OR(RIGHT(Table1[[#This Row],[Occupational Series]],1)="A",RIGHT(Table1[[#This Row],[Occupational Series]],1)="B",RIGHT(Table1[[#This Row],[Occupational Series]],1)="C"),"0301",RIGHT(Table1[[#This Row],[Occupational Series]],4)))</f>
        <v>2102</v>
      </c>
      <c r="D2790" s="45" t="s">
        <v>491</v>
      </c>
      <c r="E2790" s="45" t="s">
        <v>492</v>
      </c>
      <c r="F2790" s="57">
        <f>ROWS($F$2:F2790)</f>
        <v>2789</v>
      </c>
      <c r="G2790" s="57" t="str">
        <f>IF(ISNUMBER(SEARCH('Position Build'!$N$6,Table1[[#This Row],[Series]])),Table1[[#This Row],[Helper1]],"")</f>
        <v/>
      </c>
      <c r="H2790" s="57" t="str">
        <f>IFERROR(SMALL($G$2:$G$4870,ROWS($G$2:G2790)),"")</f>
        <v/>
      </c>
    </row>
    <row r="2791" spans="1:8" ht="39" thickBot="1" x14ac:dyDescent="0.3">
      <c r="A2791" s="50" t="s">
        <v>334</v>
      </c>
      <c r="B2791" s="46" t="str">
        <f>Table1[[#This Row],[Series]]&amp;Table1[[#This Row],[Competency Name]]</f>
        <v>2102ORAL COMMUNICATION</v>
      </c>
      <c r="C2791" s="46" t="str">
        <f>IF(RIGHT(Table1[[#This Row],[Occupational Series]],5)="SECCM","SECCM",IF(OR(RIGHT(Table1[[#This Row],[Occupational Series]],1)="A",RIGHT(Table1[[#This Row],[Occupational Series]],1)="B",RIGHT(Table1[[#This Row],[Occupational Series]],1)="C"),"0301",RIGHT(Table1[[#This Row],[Occupational Series]],4)))</f>
        <v>2102</v>
      </c>
      <c r="D2791" s="50" t="s">
        <v>537</v>
      </c>
      <c r="E2791" s="51" t="s">
        <v>538</v>
      </c>
      <c r="F2791" s="57">
        <f>ROWS($F$2:F2791)</f>
        <v>2790</v>
      </c>
      <c r="G2791" s="57" t="str">
        <f>IF(ISNUMBER(SEARCH('Position Build'!$N$6,Table1[[#This Row],[Series]])),Table1[[#This Row],[Helper1]],"")</f>
        <v/>
      </c>
      <c r="H2791" s="57" t="str">
        <f>IFERROR(SMALL($G$2:$G$4870,ROWS($G$2:G2791)),"")</f>
        <v/>
      </c>
    </row>
    <row r="2792" spans="1:8" ht="15.75" customHeight="1" thickBot="1" x14ac:dyDescent="0.3">
      <c r="A2792" s="50" t="s">
        <v>334</v>
      </c>
      <c r="B2792" s="46" t="str">
        <f>Table1[[#This Row],[Series]]&amp;Table1[[#This Row],[Competency Name]]</f>
        <v>2102PROBLEM SOLVING</v>
      </c>
      <c r="C2792" s="46" t="str">
        <f>IF(RIGHT(Table1[[#This Row],[Occupational Series]],5)="SECCM","SECCM",IF(OR(RIGHT(Table1[[#This Row],[Occupational Series]],1)="A",RIGHT(Table1[[#This Row],[Occupational Series]],1)="B",RIGHT(Table1[[#This Row],[Occupational Series]],1)="C"),"0301",RIGHT(Table1[[#This Row],[Occupational Series]],4)))</f>
        <v>2102</v>
      </c>
      <c r="D2792" s="50" t="s">
        <v>596</v>
      </c>
      <c r="E2792" s="51" t="s">
        <v>597</v>
      </c>
      <c r="F2792" s="57">
        <f>ROWS($F$2:F2792)</f>
        <v>2791</v>
      </c>
      <c r="G2792" s="57" t="str">
        <f>IF(ISNUMBER(SEARCH('Position Build'!$N$6,Table1[[#This Row],[Series]])),Table1[[#This Row],[Helper1]],"")</f>
        <v/>
      </c>
      <c r="H2792" s="57" t="str">
        <f>IFERROR(SMALL($G$2:$G$4870,ROWS($G$2:G2792)),"")</f>
        <v/>
      </c>
    </row>
    <row r="2793" spans="1:8" ht="64.5" thickBot="1" x14ac:dyDescent="0.3">
      <c r="A2793" s="50" t="s">
        <v>334</v>
      </c>
      <c r="B2793" s="46" t="str">
        <f>Table1[[#This Row],[Series]]&amp;Table1[[#This Row],[Competency Name]]</f>
        <v>2102FLEET MANAGEMENT</v>
      </c>
      <c r="C2793" s="46" t="str">
        <f>IF(RIGHT(Table1[[#This Row],[Occupational Series]],5)="SECCM","SECCM",IF(OR(RIGHT(Table1[[#This Row],[Occupational Series]],1)="A",RIGHT(Table1[[#This Row],[Occupational Series]],1)="B",RIGHT(Table1[[#This Row],[Occupational Series]],1)="C"),"0301",RIGHT(Table1[[#This Row],[Occupational Series]],4)))</f>
        <v>2102</v>
      </c>
      <c r="D2793" s="50" t="s">
        <v>874</v>
      </c>
      <c r="E2793" s="51" t="s">
        <v>875</v>
      </c>
      <c r="F2793" s="57">
        <f>ROWS($F$2:F2793)</f>
        <v>2792</v>
      </c>
      <c r="G2793" s="57" t="str">
        <f>IF(ISNUMBER(SEARCH('Position Build'!$N$6,Table1[[#This Row],[Series]])),Table1[[#This Row],[Helper1]],"")</f>
        <v/>
      </c>
      <c r="H2793" s="57" t="str">
        <f>IFERROR(SMALL($G$2:$G$4870,ROWS($G$2:G2793)),"")</f>
        <v/>
      </c>
    </row>
    <row r="2794" spans="1:8" ht="15.75" customHeight="1" thickBot="1" x14ac:dyDescent="0.3">
      <c r="A2794" s="50" t="s">
        <v>334</v>
      </c>
      <c r="B2794" s="46" t="str">
        <f>Table1[[#This Row],[Series]]&amp;Table1[[#This Row],[Competency Name]]</f>
        <v>2102FREIGHT SHIPMENT</v>
      </c>
      <c r="C2794" s="46" t="str">
        <f>IF(RIGHT(Table1[[#This Row],[Occupational Series]],5)="SECCM","SECCM",IF(OR(RIGHT(Table1[[#This Row],[Occupational Series]],1)="A",RIGHT(Table1[[#This Row],[Occupational Series]],1)="B",RIGHT(Table1[[#This Row],[Occupational Series]],1)="C"),"0301",RIGHT(Table1[[#This Row],[Occupational Series]],4)))</f>
        <v>2102</v>
      </c>
      <c r="D2794" s="50" t="s">
        <v>876</v>
      </c>
      <c r="E2794" s="51" t="s">
        <v>877</v>
      </c>
      <c r="F2794" s="57">
        <f>ROWS($F$2:F2794)</f>
        <v>2793</v>
      </c>
      <c r="G2794" s="57" t="str">
        <f>IF(ISNUMBER(SEARCH('Position Build'!$N$6,Table1[[#This Row],[Series]])),Table1[[#This Row],[Helper1]],"")</f>
        <v/>
      </c>
      <c r="H2794" s="57" t="str">
        <f>IFERROR(SMALL($G$2:$G$4870,ROWS($G$2:G2794)),"")</f>
        <v/>
      </c>
    </row>
    <row r="2795" spans="1:8" ht="90" thickBot="1" x14ac:dyDescent="0.3">
      <c r="A2795" s="50" t="s">
        <v>334</v>
      </c>
      <c r="B2795" s="46" t="str">
        <f>Table1[[#This Row],[Series]]&amp;Table1[[#This Row],[Competency Name]]</f>
        <v>2102PASSENGER TRAVEL</v>
      </c>
      <c r="C2795" s="46" t="str">
        <f>IF(RIGHT(Table1[[#This Row],[Occupational Series]],5)="SECCM","SECCM",IF(OR(RIGHT(Table1[[#This Row],[Occupational Series]],1)="A",RIGHT(Table1[[#This Row],[Occupational Series]],1)="B",RIGHT(Table1[[#This Row],[Occupational Series]],1)="C"),"0301",RIGHT(Table1[[#This Row],[Occupational Series]],4)))</f>
        <v>2102</v>
      </c>
      <c r="D2795" s="50" t="s">
        <v>878</v>
      </c>
      <c r="E2795" s="51" t="s">
        <v>879</v>
      </c>
      <c r="F2795" s="57">
        <f>ROWS($F$2:F2795)</f>
        <v>2794</v>
      </c>
      <c r="G2795" s="57" t="str">
        <f>IF(ISNUMBER(SEARCH('Position Build'!$N$6,Table1[[#This Row],[Series]])),Table1[[#This Row],[Helper1]],"")</f>
        <v/>
      </c>
      <c r="H2795" s="57" t="str">
        <f>IFERROR(SMALL($G$2:$G$4870,ROWS($G$2:G2795)),"")</f>
        <v/>
      </c>
    </row>
    <row r="2796" spans="1:8" ht="15.75" customHeight="1" thickBot="1" x14ac:dyDescent="0.3">
      <c r="A2796" s="50" t="s">
        <v>334</v>
      </c>
      <c r="B2796" s="46" t="str">
        <f>Table1[[#This Row],[Series]]&amp;Table1[[#This Row],[Competency Name]]</f>
        <v>2102PERSONAL PROPERTY SHIPMENT</v>
      </c>
      <c r="C2796" s="46" t="str">
        <f>IF(RIGHT(Table1[[#This Row],[Occupational Series]],5)="SECCM","SECCM",IF(OR(RIGHT(Table1[[#This Row],[Occupational Series]],1)="A",RIGHT(Table1[[#This Row],[Occupational Series]],1)="B",RIGHT(Table1[[#This Row],[Occupational Series]],1)="C"),"0301",RIGHT(Table1[[#This Row],[Occupational Series]],4)))</f>
        <v>2102</v>
      </c>
      <c r="D2796" s="50" t="s">
        <v>880</v>
      </c>
      <c r="E2796" s="51" t="s">
        <v>881</v>
      </c>
      <c r="F2796" s="57">
        <f>ROWS($F$2:F2796)</f>
        <v>2795</v>
      </c>
      <c r="G2796" s="57" t="str">
        <f>IF(ISNUMBER(SEARCH('Position Build'!$N$6,Table1[[#This Row],[Series]])),Table1[[#This Row],[Helper1]],"")</f>
        <v/>
      </c>
      <c r="H2796" s="57" t="str">
        <f>IFERROR(SMALL($G$2:$G$4870,ROWS($G$2:G2796)),"")</f>
        <v/>
      </c>
    </row>
    <row r="2797" spans="1:8" ht="15.75" thickBot="1" x14ac:dyDescent="0.3">
      <c r="A2797" s="45" t="s">
        <v>334</v>
      </c>
      <c r="B2797" s="46" t="str">
        <f>Table1[[#This Row],[Series]]&amp;Table1[[#This Row],[Competency Name]]</f>
        <v>2102BERTHING SERVICES</v>
      </c>
      <c r="C2797" s="46" t="str">
        <f>IF(RIGHT(Table1[[#This Row],[Occupational Series]],5)="SECCM","SECCM",IF(OR(RIGHT(Table1[[#This Row],[Occupational Series]],1)="A",RIGHT(Table1[[#This Row],[Occupational Series]],1)="B",RIGHT(Table1[[#This Row],[Occupational Series]],1)="C"),"0301",RIGHT(Table1[[#This Row],[Occupational Series]],4)))</f>
        <v>2102</v>
      </c>
      <c r="D2797" s="45" t="s">
        <v>1890</v>
      </c>
      <c r="E2797" s="45" t="s">
        <v>1891</v>
      </c>
      <c r="F2797" s="57">
        <f>ROWS($F$2:F2797)</f>
        <v>2796</v>
      </c>
      <c r="G2797" s="57" t="str">
        <f>IF(ISNUMBER(SEARCH('Position Build'!$N$6,Table1[[#This Row],[Series]])),Table1[[#This Row],[Helper1]],"")</f>
        <v/>
      </c>
      <c r="H2797" s="57" t="str">
        <f>IFERROR(SMALL($G$2:$G$4870,ROWS($G$2:G2797)),"")</f>
        <v/>
      </c>
    </row>
    <row r="2798" spans="1:8" ht="15.75" customHeight="1" thickBot="1" x14ac:dyDescent="0.3">
      <c r="A2798" s="50" t="s">
        <v>334</v>
      </c>
      <c r="B2798" s="46" t="str">
        <f>Table1[[#This Row],[Series]]&amp;Table1[[#This Row],[Competency Name]]</f>
        <v>2102AIRCRAFT OPERATIONS SUPPORT</v>
      </c>
      <c r="C2798" s="46" t="str">
        <f>IF(RIGHT(Table1[[#This Row],[Occupational Series]],5)="SECCM","SECCM",IF(OR(RIGHT(Table1[[#This Row],[Occupational Series]],1)="A",RIGHT(Table1[[#This Row],[Occupational Series]],1)="B",RIGHT(Table1[[#This Row],[Occupational Series]],1)="C"),"0301",RIGHT(Table1[[#This Row],[Occupational Series]],4)))</f>
        <v>2102</v>
      </c>
      <c r="D2798" s="50" t="s">
        <v>1894</v>
      </c>
      <c r="E2798" s="51" t="s">
        <v>1895</v>
      </c>
      <c r="F2798" s="57">
        <f>ROWS($F$2:F2798)</f>
        <v>2797</v>
      </c>
      <c r="G2798" s="57" t="str">
        <f>IF(ISNUMBER(SEARCH('Position Build'!$N$6,Table1[[#This Row],[Series]])),Table1[[#This Row],[Helper1]],"")</f>
        <v/>
      </c>
      <c r="H2798" s="57" t="str">
        <f>IFERROR(SMALL($G$2:$G$4870,ROWS($G$2:G2798)),"")</f>
        <v/>
      </c>
    </row>
    <row r="2799" spans="1:8" ht="39" thickBot="1" x14ac:dyDescent="0.3">
      <c r="A2799" s="50" t="s">
        <v>297</v>
      </c>
      <c r="B2799" s="46" t="str">
        <f>Table1[[#This Row],[Series]]&amp;Table1[[#This Row],[Competency Name]]</f>
        <v>2130INFLUENCING/NEGOTIATING</v>
      </c>
      <c r="C2799" s="46" t="str">
        <f>IF(RIGHT(Table1[[#This Row],[Occupational Series]],5)="SECCM","SECCM",IF(OR(RIGHT(Table1[[#This Row],[Occupational Series]],1)="A",RIGHT(Table1[[#This Row],[Occupational Series]],1)="B",RIGHT(Table1[[#This Row],[Occupational Series]],1)="C"),"0301",RIGHT(Table1[[#This Row],[Occupational Series]],4)))</f>
        <v>2130</v>
      </c>
      <c r="D2799" s="50" t="s">
        <v>267</v>
      </c>
      <c r="E2799" s="51" t="s">
        <v>268</v>
      </c>
      <c r="F2799" s="57">
        <f>ROWS($F$2:F2799)</f>
        <v>2798</v>
      </c>
      <c r="G2799" s="57" t="str">
        <f>IF(ISNUMBER(SEARCH('Position Build'!$N$6,Table1[[#This Row],[Series]])),Table1[[#This Row],[Helper1]],"")</f>
        <v/>
      </c>
      <c r="H2799" s="57" t="str">
        <f>IFERROR(SMALL($G$2:$G$4870,ROWS($G$2:G2799)),"")</f>
        <v/>
      </c>
    </row>
    <row r="2800" spans="1:8" ht="15.75" customHeight="1" thickBot="1" x14ac:dyDescent="0.3">
      <c r="A2800" s="50" t="s">
        <v>297</v>
      </c>
      <c r="B2800" s="46" t="str">
        <f>Table1[[#This Row],[Series]]&amp;Table1[[#This Row],[Competency Name]]</f>
        <v>2130INFORMATION MANAGEMENT</v>
      </c>
      <c r="C2800" s="46" t="str">
        <f>IF(RIGHT(Table1[[#This Row],[Occupational Series]],5)="SECCM","SECCM",IF(OR(RIGHT(Table1[[#This Row],[Occupational Series]],1)="A",RIGHT(Table1[[#This Row],[Occupational Series]],1)="B",RIGHT(Table1[[#This Row],[Occupational Series]],1)="C"),"0301",RIGHT(Table1[[#This Row],[Occupational Series]],4)))</f>
        <v>2130</v>
      </c>
      <c r="D2800" s="50" t="s">
        <v>311</v>
      </c>
      <c r="E2800" s="51" t="s">
        <v>312</v>
      </c>
      <c r="F2800" s="57">
        <f>ROWS($F$2:F2800)</f>
        <v>2799</v>
      </c>
      <c r="G2800" s="57" t="str">
        <f>IF(ISNUMBER(SEARCH('Position Build'!$N$6,Table1[[#This Row],[Series]])),Table1[[#This Row],[Helper1]],"")</f>
        <v/>
      </c>
      <c r="H2800" s="57" t="str">
        <f>IFERROR(SMALL($G$2:$G$4870,ROWS($G$2:G2800)),"")</f>
        <v/>
      </c>
    </row>
    <row r="2801" spans="1:8" ht="51.75" thickBot="1" x14ac:dyDescent="0.3">
      <c r="A2801" s="50" t="s">
        <v>297</v>
      </c>
      <c r="B2801" s="46" t="str">
        <f>Table1[[#This Row],[Series]]&amp;Table1[[#This Row],[Competency Name]]</f>
        <v>2130FINANCIAL MANAGEMENT</v>
      </c>
      <c r="C2801" s="46" t="str">
        <f>IF(RIGHT(Table1[[#This Row],[Occupational Series]],5)="SECCM","SECCM",IF(OR(RIGHT(Table1[[#This Row],[Occupational Series]],1)="A",RIGHT(Table1[[#This Row],[Occupational Series]],1)="B",RIGHT(Table1[[#This Row],[Occupational Series]],1)="C"),"0301",RIGHT(Table1[[#This Row],[Occupational Series]],4)))</f>
        <v>2130</v>
      </c>
      <c r="D2801" s="50" t="s">
        <v>438</v>
      </c>
      <c r="E2801" s="51" t="s">
        <v>439</v>
      </c>
      <c r="F2801" s="57">
        <f>ROWS($F$2:F2801)</f>
        <v>2800</v>
      </c>
      <c r="G2801" s="57" t="str">
        <f>IF(ISNUMBER(SEARCH('Position Build'!$N$6,Table1[[#This Row],[Series]])),Table1[[#This Row],[Helper1]],"")</f>
        <v/>
      </c>
      <c r="H2801" s="57" t="str">
        <f>IFERROR(SMALL($G$2:$G$4870,ROWS($G$2:G2801)),"")</f>
        <v/>
      </c>
    </row>
    <row r="2802" spans="1:8" ht="15.75" customHeight="1" thickBot="1" x14ac:dyDescent="0.3">
      <c r="A2802" s="50" t="s">
        <v>297</v>
      </c>
      <c r="B2802" s="46" t="str">
        <f>Table1[[#This Row],[Series]]&amp;Table1[[#This Row],[Competency Name]]</f>
        <v>2130COMPUTER LITERACY</v>
      </c>
      <c r="C2802" s="46" t="str">
        <f>IF(RIGHT(Table1[[#This Row],[Occupational Series]],5)="SECCM","SECCM",IF(OR(RIGHT(Table1[[#This Row],[Occupational Series]],1)="A",RIGHT(Table1[[#This Row],[Occupational Series]],1)="B",RIGHT(Table1[[#This Row],[Occupational Series]],1)="C"),"0301",RIGHT(Table1[[#This Row],[Occupational Series]],4)))</f>
        <v>2130</v>
      </c>
      <c r="D2802" s="50" t="s">
        <v>456</v>
      </c>
      <c r="E2802" s="51" t="s">
        <v>457</v>
      </c>
      <c r="F2802" s="57">
        <f>ROWS($F$2:F2802)</f>
        <v>2801</v>
      </c>
      <c r="G2802" s="57" t="str">
        <f>IF(ISNUMBER(SEARCH('Position Build'!$N$6,Table1[[#This Row],[Series]])),Table1[[#This Row],[Helper1]],"")</f>
        <v/>
      </c>
      <c r="H2802" s="57" t="str">
        <f>IFERROR(SMALL($G$2:$G$4870,ROWS($G$2:G2802)),"")</f>
        <v/>
      </c>
    </row>
    <row r="2803" spans="1:8" ht="39" thickBot="1" x14ac:dyDescent="0.3">
      <c r="A2803" s="50" t="s">
        <v>297</v>
      </c>
      <c r="B2803" s="46" t="str">
        <f>Table1[[#This Row],[Series]]&amp;Table1[[#This Row],[Competency Name]]</f>
        <v>2130WRITTEN COMMUNICATION</v>
      </c>
      <c r="C2803" s="46" t="str">
        <f>IF(RIGHT(Table1[[#This Row],[Occupational Series]],5)="SECCM","SECCM",IF(OR(RIGHT(Table1[[#This Row],[Occupational Series]],1)="A",RIGHT(Table1[[#This Row],[Occupational Series]],1)="B",RIGHT(Table1[[#This Row],[Occupational Series]],1)="C"),"0301",RIGHT(Table1[[#This Row],[Occupational Series]],4)))</f>
        <v>2130</v>
      </c>
      <c r="D2803" s="50" t="s">
        <v>507</v>
      </c>
      <c r="E2803" s="51" t="s">
        <v>508</v>
      </c>
      <c r="F2803" s="57">
        <f>ROWS($F$2:F2803)</f>
        <v>2802</v>
      </c>
      <c r="G2803" s="57" t="str">
        <f>IF(ISNUMBER(SEARCH('Position Build'!$N$6,Table1[[#This Row],[Series]])),Table1[[#This Row],[Helper1]],"")</f>
        <v/>
      </c>
      <c r="H2803" s="57" t="str">
        <f>IFERROR(SMALL($G$2:$G$4870,ROWS($G$2:G2803)),"")</f>
        <v/>
      </c>
    </row>
    <row r="2804" spans="1:8" ht="15.75" customHeight="1" thickBot="1" x14ac:dyDescent="0.3">
      <c r="A2804" s="50" t="s">
        <v>297</v>
      </c>
      <c r="B2804" s="46" t="str">
        <f>Table1[[#This Row],[Series]]&amp;Table1[[#This Row],[Competency Name]]</f>
        <v>2130ORAL COMMUNICATION</v>
      </c>
      <c r="C2804" s="46" t="str">
        <f>IF(RIGHT(Table1[[#This Row],[Occupational Series]],5)="SECCM","SECCM",IF(OR(RIGHT(Table1[[#This Row],[Occupational Series]],1)="A",RIGHT(Table1[[#This Row],[Occupational Series]],1)="B",RIGHT(Table1[[#This Row],[Occupational Series]],1)="C"),"0301",RIGHT(Table1[[#This Row],[Occupational Series]],4)))</f>
        <v>2130</v>
      </c>
      <c r="D2804" s="50" t="s">
        <v>537</v>
      </c>
      <c r="E2804" s="51" t="s">
        <v>538</v>
      </c>
      <c r="F2804" s="57">
        <f>ROWS($F$2:F2804)</f>
        <v>2803</v>
      </c>
      <c r="G2804" s="57" t="str">
        <f>IF(ISNUMBER(SEARCH('Position Build'!$N$6,Table1[[#This Row],[Series]])),Table1[[#This Row],[Helper1]],"")</f>
        <v/>
      </c>
      <c r="H2804" s="57" t="str">
        <f>IFERROR(SMALL($G$2:$G$4870,ROWS($G$2:G2804)),"")</f>
        <v/>
      </c>
    </row>
    <row r="2805" spans="1:8" ht="64.5" thickBot="1" x14ac:dyDescent="0.3">
      <c r="A2805" s="50" t="s">
        <v>297</v>
      </c>
      <c r="B2805" s="46" t="str">
        <f>Table1[[#This Row],[Series]]&amp;Table1[[#This Row],[Competency Name]]</f>
        <v>2130ACCOUNTABILITY</v>
      </c>
      <c r="C2805" s="46" t="str">
        <f>IF(RIGHT(Table1[[#This Row],[Occupational Series]],5)="SECCM","SECCM",IF(OR(RIGHT(Table1[[#This Row],[Occupational Series]],1)="A",RIGHT(Table1[[#This Row],[Occupational Series]],1)="B",RIGHT(Table1[[#This Row],[Occupational Series]],1)="C"),"0301",RIGHT(Table1[[#This Row],[Occupational Series]],4)))</f>
        <v>2130</v>
      </c>
      <c r="D2805" s="50" t="s">
        <v>579</v>
      </c>
      <c r="E2805" s="51" t="s">
        <v>580</v>
      </c>
      <c r="F2805" s="57">
        <f>ROWS($F$2:F2805)</f>
        <v>2804</v>
      </c>
      <c r="G2805" s="57" t="str">
        <f>IF(ISNUMBER(SEARCH('Position Build'!$N$6,Table1[[#This Row],[Series]])),Table1[[#This Row],[Helper1]],"")</f>
        <v/>
      </c>
      <c r="H2805" s="57" t="str">
        <f>IFERROR(SMALL($G$2:$G$4870,ROWS($G$2:G2805)),"")</f>
        <v/>
      </c>
    </row>
    <row r="2806" spans="1:8" ht="15.75" customHeight="1" thickBot="1" x14ac:dyDescent="0.3">
      <c r="A2806" s="50" t="s">
        <v>297</v>
      </c>
      <c r="B2806" s="46" t="str">
        <f>Table1[[#This Row],[Series]]&amp;Table1[[#This Row],[Competency Name]]</f>
        <v>2130MANAGING HUMAN RESOURCES</v>
      </c>
      <c r="C2806" s="46" t="str">
        <f>IF(RIGHT(Table1[[#This Row],[Occupational Series]],5)="SECCM","SECCM",IF(OR(RIGHT(Table1[[#This Row],[Occupational Series]],1)="A",RIGHT(Table1[[#This Row],[Occupational Series]],1)="B",RIGHT(Table1[[#This Row],[Occupational Series]],1)="C"),"0301",RIGHT(Table1[[#This Row],[Occupational Series]],4)))</f>
        <v>2130</v>
      </c>
      <c r="D2806" s="50" t="s">
        <v>590</v>
      </c>
      <c r="E2806" s="51" t="s">
        <v>591</v>
      </c>
      <c r="F2806" s="57">
        <f>ROWS($F$2:F2806)</f>
        <v>2805</v>
      </c>
      <c r="G2806" s="57" t="str">
        <f>IF(ISNUMBER(SEARCH('Position Build'!$N$6,Table1[[#This Row],[Series]])),Table1[[#This Row],[Helper1]],"")</f>
        <v/>
      </c>
      <c r="H2806" s="57" t="str">
        <f>IFERROR(SMALL($G$2:$G$4870,ROWS($G$2:G2806)),"")</f>
        <v/>
      </c>
    </row>
    <row r="2807" spans="1:8" ht="51.75" thickBot="1" x14ac:dyDescent="0.3">
      <c r="A2807" s="50" t="s">
        <v>297</v>
      </c>
      <c r="B2807" s="46" t="str">
        <f>Table1[[#This Row],[Series]]&amp;Table1[[#This Row],[Competency Name]]</f>
        <v>2130PROBLEM SOLVING</v>
      </c>
      <c r="C2807" s="46" t="str">
        <f>IF(RIGHT(Table1[[#This Row],[Occupational Series]],5)="SECCM","SECCM",IF(OR(RIGHT(Table1[[#This Row],[Occupational Series]],1)="A",RIGHT(Table1[[#This Row],[Occupational Series]],1)="B",RIGHT(Table1[[#This Row],[Occupational Series]],1)="C"),"0301",RIGHT(Table1[[#This Row],[Occupational Series]],4)))</f>
        <v>2130</v>
      </c>
      <c r="D2807" s="50" t="s">
        <v>596</v>
      </c>
      <c r="E2807" s="51" t="s">
        <v>597</v>
      </c>
      <c r="F2807" s="57">
        <f>ROWS($F$2:F2807)</f>
        <v>2806</v>
      </c>
      <c r="G2807" s="57" t="str">
        <f>IF(ISNUMBER(SEARCH('Position Build'!$N$6,Table1[[#This Row],[Series]])),Table1[[#This Row],[Helper1]],"")</f>
        <v/>
      </c>
      <c r="H2807" s="57" t="str">
        <f>IFERROR(SMALL($G$2:$G$4870,ROWS($G$2:G2807)),"")</f>
        <v/>
      </c>
    </row>
    <row r="2808" spans="1:8" ht="15.75" customHeight="1" thickBot="1" x14ac:dyDescent="0.3">
      <c r="A2808" s="50" t="s">
        <v>297</v>
      </c>
      <c r="B2808" s="46" t="str">
        <f>Table1[[#This Row],[Series]]&amp;Table1[[#This Row],[Competency Name]]</f>
        <v>2130DECISIVENESS</v>
      </c>
      <c r="C2808" s="46" t="str">
        <f>IF(RIGHT(Table1[[#This Row],[Occupational Series]],5)="SECCM","SECCM",IF(OR(RIGHT(Table1[[#This Row],[Occupational Series]],1)="A",RIGHT(Table1[[#This Row],[Occupational Series]],1)="B",RIGHT(Table1[[#This Row],[Occupational Series]],1)="C"),"0301",RIGHT(Table1[[#This Row],[Occupational Series]],4)))</f>
        <v>2130</v>
      </c>
      <c r="D2808" s="50" t="s">
        <v>1009</v>
      </c>
      <c r="E2808" s="51" t="s">
        <v>1010</v>
      </c>
      <c r="F2808" s="57">
        <f>ROWS($F$2:F2808)</f>
        <v>2807</v>
      </c>
      <c r="G2808" s="57" t="str">
        <f>IF(ISNUMBER(SEARCH('Position Build'!$N$6,Table1[[#This Row],[Series]])),Table1[[#This Row],[Helper1]],"")</f>
        <v/>
      </c>
      <c r="H2808" s="57" t="str">
        <f>IFERROR(SMALL($G$2:$G$4870,ROWS($G$2:G2808)),"")</f>
        <v/>
      </c>
    </row>
    <row r="2809" spans="1:8" ht="64.5" thickBot="1" x14ac:dyDescent="0.3">
      <c r="A2809" s="50" t="s">
        <v>297</v>
      </c>
      <c r="B2809" s="46" t="str">
        <f>Table1[[#This Row],[Series]]&amp;Table1[[#This Row],[Competency Name]]</f>
        <v>2130DEPLOYMENT PLANNING</v>
      </c>
      <c r="C2809" s="46" t="str">
        <f>IF(RIGHT(Table1[[#This Row],[Occupational Series]],5)="SECCM","SECCM",IF(OR(RIGHT(Table1[[#This Row],[Occupational Series]],1)="A",RIGHT(Table1[[#This Row],[Occupational Series]],1)="B",RIGHT(Table1[[#This Row],[Occupational Series]],1)="C"),"0301",RIGHT(Table1[[#This Row],[Occupational Series]],4)))</f>
        <v>2130</v>
      </c>
      <c r="D2809" s="50" t="s">
        <v>1011</v>
      </c>
      <c r="E2809" s="51" t="s">
        <v>1012</v>
      </c>
      <c r="F2809" s="57">
        <f>ROWS($F$2:F2809)</f>
        <v>2808</v>
      </c>
      <c r="G2809" s="57" t="str">
        <f>IF(ISNUMBER(SEARCH('Position Build'!$N$6,Table1[[#This Row],[Series]])),Table1[[#This Row],[Helper1]],"")</f>
        <v/>
      </c>
      <c r="H2809" s="57" t="str">
        <f>IFERROR(SMALL($G$2:$G$4870,ROWS($G$2:G2809)),"")</f>
        <v/>
      </c>
    </row>
    <row r="2810" spans="1:8" ht="15.75" customHeight="1" thickBot="1" x14ac:dyDescent="0.3">
      <c r="A2810" s="50" t="s">
        <v>297</v>
      </c>
      <c r="B2810" s="46" t="str">
        <f>Table1[[#This Row],[Series]]&amp;Table1[[#This Row],[Competency Name]]</f>
        <v>2130PHYSICAL DISTRIBUTION/TRANSPORTATION OPERATIONS</v>
      </c>
      <c r="C2810" s="46" t="str">
        <f>IF(RIGHT(Table1[[#This Row],[Occupational Series]],5)="SECCM","SECCM",IF(OR(RIGHT(Table1[[#This Row],[Occupational Series]],1)="A",RIGHT(Table1[[#This Row],[Occupational Series]],1)="B",RIGHT(Table1[[#This Row],[Occupational Series]],1)="C"),"0301",RIGHT(Table1[[#This Row],[Occupational Series]],4)))</f>
        <v>2130</v>
      </c>
      <c r="D2810" s="50" t="s">
        <v>1013</v>
      </c>
      <c r="E2810" s="51" t="s">
        <v>1014</v>
      </c>
      <c r="F2810" s="57">
        <f>ROWS($F$2:F2810)</f>
        <v>2809</v>
      </c>
      <c r="G2810" s="57" t="str">
        <f>IF(ISNUMBER(SEARCH('Position Build'!$N$6,Table1[[#This Row],[Series]])),Table1[[#This Row],[Helper1]],"")</f>
        <v/>
      </c>
      <c r="H2810" s="57" t="str">
        <f>IFERROR(SMALL($G$2:$G$4870,ROWS($G$2:G2810)),"")</f>
        <v/>
      </c>
    </row>
    <row r="2811" spans="1:8" ht="15.75" thickBot="1" x14ac:dyDescent="0.3">
      <c r="A2811" s="45" t="s">
        <v>297</v>
      </c>
      <c r="B2811" s="46" t="str">
        <f>Table1[[#This Row],[Series]]&amp;Table1[[#This Row],[Competency Name]]</f>
        <v>2130READING AND INTERPRETING REGULATIONS</v>
      </c>
      <c r="C2811" s="46" t="str">
        <f>IF(RIGHT(Table1[[#This Row],[Occupational Series]],5)="SECCM","SECCM",IF(OR(RIGHT(Table1[[#This Row],[Occupational Series]],1)="A",RIGHT(Table1[[#This Row],[Occupational Series]],1)="B",RIGHT(Table1[[#This Row],[Occupational Series]],1)="C"),"0301",RIGHT(Table1[[#This Row],[Occupational Series]],4)))</f>
        <v>2130</v>
      </c>
      <c r="D2811" s="45" t="s">
        <v>1015</v>
      </c>
      <c r="E2811" s="45" t="s">
        <v>1016</v>
      </c>
      <c r="F2811" s="57">
        <f>ROWS($F$2:F2811)</f>
        <v>2810</v>
      </c>
      <c r="G2811" s="57" t="str">
        <f>IF(ISNUMBER(SEARCH('Position Build'!$N$6,Table1[[#This Row],[Series]])),Table1[[#This Row],[Helper1]],"")</f>
        <v/>
      </c>
      <c r="H2811" s="57" t="str">
        <f>IFERROR(SMALL($G$2:$G$4870,ROWS($G$2:G2811)),"")</f>
        <v/>
      </c>
    </row>
    <row r="2812" spans="1:8" ht="15.75" customHeight="1" thickBot="1" x14ac:dyDescent="0.3">
      <c r="A2812" s="50" t="s">
        <v>461</v>
      </c>
      <c r="B2812" s="46" t="str">
        <f>Table1[[#This Row],[Series]]&amp;Table1[[#This Row],[Competency Name]]</f>
        <v>2131COMPUTER LITERACY</v>
      </c>
      <c r="C2812" s="46" t="str">
        <f>IF(RIGHT(Table1[[#This Row],[Occupational Series]],5)="SECCM","SECCM",IF(OR(RIGHT(Table1[[#This Row],[Occupational Series]],1)="A",RIGHT(Table1[[#This Row],[Occupational Series]],1)="B",RIGHT(Table1[[#This Row],[Occupational Series]],1)="C"),"0301",RIGHT(Table1[[#This Row],[Occupational Series]],4)))</f>
        <v>2131</v>
      </c>
      <c r="D2812" s="50" t="s">
        <v>456</v>
      </c>
      <c r="E2812" s="51" t="s">
        <v>457</v>
      </c>
      <c r="F2812" s="57">
        <f>ROWS($F$2:F2812)</f>
        <v>2811</v>
      </c>
      <c r="G2812" s="57" t="str">
        <f>IF(ISNUMBER(SEARCH('Position Build'!$N$6,Table1[[#This Row],[Series]])),Table1[[#This Row],[Helper1]],"")</f>
        <v/>
      </c>
      <c r="H2812" s="57" t="str">
        <f>IFERROR(SMALL($G$2:$G$4870,ROWS($G$2:G2812)),"")</f>
        <v/>
      </c>
    </row>
    <row r="2813" spans="1:8" ht="39" thickBot="1" x14ac:dyDescent="0.3">
      <c r="A2813" s="50" t="s">
        <v>461</v>
      </c>
      <c r="B2813" s="46" t="str">
        <f>Table1[[#This Row],[Series]]&amp;Table1[[#This Row],[Competency Name]]</f>
        <v>2131WRITTEN COMMUNICATION</v>
      </c>
      <c r="C2813" s="46" t="str">
        <f>IF(RIGHT(Table1[[#This Row],[Occupational Series]],5)="SECCM","SECCM",IF(OR(RIGHT(Table1[[#This Row],[Occupational Series]],1)="A",RIGHT(Table1[[#This Row],[Occupational Series]],1)="B",RIGHT(Table1[[#This Row],[Occupational Series]],1)="C"),"0301",RIGHT(Table1[[#This Row],[Occupational Series]],4)))</f>
        <v>2131</v>
      </c>
      <c r="D2813" s="50" t="s">
        <v>507</v>
      </c>
      <c r="E2813" s="51" t="s">
        <v>508</v>
      </c>
      <c r="F2813" s="57">
        <f>ROWS($F$2:F2813)</f>
        <v>2812</v>
      </c>
      <c r="G2813" s="57" t="str">
        <f>IF(ISNUMBER(SEARCH('Position Build'!$N$6,Table1[[#This Row],[Series]])),Table1[[#This Row],[Helper1]],"")</f>
        <v/>
      </c>
      <c r="H2813" s="57" t="str">
        <f>IFERROR(SMALL($G$2:$G$4870,ROWS($G$2:G2813)),"")</f>
        <v/>
      </c>
    </row>
    <row r="2814" spans="1:8" ht="15.75" customHeight="1" thickBot="1" x14ac:dyDescent="0.3">
      <c r="A2814" s="50" t="s">
        <v>461</v>
      </c>
      <c r="B2814" s="46" t="str">
        <f>Table1[[#This Row],[Series]]&amp;Table1[[#This Row],[Competency Name]]</f>
        <v>2131ORAL COMMUNICATION</v>
      </c>
      <c r="C2814" s="46" t="str">
        <f>IF(RIGHT(Table1[[#This Row],[Occupational Series]],5)="SECCM","SECCM",IF(OR(RIGHT(Table1[[#This Row],[Occupational Series]],1)="A",RIGHT(Table1[[#This Row],[Occupational Series]],1)="B",RIGHT(Table1[[#This Row],[Occupational Series]],1)="C"),"0301",RIGHT(Table1[[#This Row],[Occupational Series]],4)))</f>
        <v>2131</v>
      </c>
      <c r="D2814" s="50" t="s">
        <v>537</v>
      </c>
      <c r="E2814" s="51" t="s">
        <v>538</v>
      </c>
      <c r="F2814" s="57">
        <f>ROWS($F$2:F2814)</f>
        <v>2813</v>
      </c>
      <c r="G2814" s="57" t="str">
        <f>IF(ISNUMBER(SEARCH('Position Build'!$N$6,Table1[[#This Row],[Series]])),Table1[[#This Row],[Helper1]],"")</f>
        <v/>
      </c>
      <c r="H2814" s="57" t="str">
        <f>IFERROR(SMALL($G$2:$G$4870,ROWS($G$2:G2814)),"")</f>
        <v/>
      </c>
    </row>
    <row r="2815" spans="1:8" ht="39" thickBot="1" x14ac:dyDescent="0.3">
      <c r="A2815" s="50" t="s">
        <v>461</v>
      </c>
      <c r="B2815" s="46" t="str">
        <f>Table1[[#This Row],[Series]]&amp;Table1[[#This Row],[Competency Name]]</f>
        <v>2131CLERICAL SUPPORT FUNCTIONS</v>
      </c>
      <c r="C2815" s="46" t="str">
        <f>IF(RIGHT(Table1[[#This Row],[Occupational Series]],5)="SECCM","SECCM",IF(OR(RIGHT(Table1[[#This Row],[Occupational Series]],1)="A",RIGHT(Table1[[#This Row],[Occupational Series]],1)="B",RIGHT(Table1[[#This Row],[Occupational Series]],1)="C"),"0301",RIGHT(Table1[[#This Row],[Occupational Series]],4)))</f>
        <v>2131</v>
      </c>
      <c r="D2815" s="50" t="s">
        <v>993</v>
      </c>
      <c r="E2815" s="51" t="s">
        <v>994</v>
      </c>
      <c r="F2815" s="57">
        <f>ROWS($F$2:F2815)</f>
        <v>2814</v>
      </c>
      <c r="G2815" s="57" t="str">
        <f>IF(ISNUMBER(SEARCH('Position Build'!$N$6,Table1[[#This Row],[Series]])),Table1[[#This Row],[Helper1]],"")</f>
        <v/>
      </c>
      <c r="H2815" s="57" t="str">
        <f>IFERROR(SMALL($G$2:$G$4870,ROWS($G$2:G2815)),"")</f>
        <v/>
      </c>
    </row>
    <row r="2816" spans="1:8" ht="15.75" customHeight="1" thickBot="1" x14ac:dyDescent="0.3">
      <c r="A2816" s="45" t="s">
        <v>461</v>
      </c>
      <c r="B2816" s="46" t="str">
        <f>Table1[[#This Row],[Series]]&amp;Table1[[#This Row],[Competency Name]]</f>
        <v>2131READING AND INTERPRETING REGULATIONS</v>
      </c>
      <c r="C2816" s="46" t="str">
        <f>IF(RIGHT(Table1[[#This Row],[Occupational Series]],5)="SECCM","SECCM",IF(OR(RIGHT(Table1[[#This Row],[Occupational Series]],1)="A",RIGHT(Table1[[#This Row],[Occupational Series]],1)="B",RIGHT(Table1[[#This Row],[Occupational Series]],1)="C"),"0301",RIGHT(Table1[[#This Row],[Occupational Series]],4)))</f>
        <v>2131</v>
      </c>
      <c r="D2816" s="45" t="s">
        <v>1015</v>
      </c>
      <c r="E2816" s="45" t="s">
        <v>1016</v>
      </c>
      <c r="F2816" s="57">
        <f>ROWS($F$2:F2816)</f>
        <v>2815</v>
      </c>
      <c r="G2816" s="57" t="str">
        <f>IF(ISNUMBER(SEARCH('Position Build'!$N$6,Table1[[#This Row],[Series]])),Table1[[#This Row],[Helper1]],"")</f>
        <v/>
      </c>
      <c r="H2816" s="57" t="str">
        <f>IFERROR(SMALL($G$2:$G$4870,ROWS($G$2:G2816)),"")</f>
        <v/>
      </c>
    </row>
    <row r="2817" spans="1:8" ht="64.5" thickBot="1" x14ac:dyDescent="0.3">
      <c r="A2817" s="50" t="s">
        <v>461</v>
      </c>
      <c r="B2817" s="46" t="str">
        <f>Table1[[#This Row],[Series]]&amp;Table1[[#This Row],[Competency Name]]</f>
        <v>2131FREIGHT CLASSIFICATION</v>
      </c>
      <c r="C2817" s="46" t="str">
        <f>IF(RIGHT(Table1[[#This Row],[Occupational Series]],5)="SECCM","SECCM",IF(OR(RIGHT(Table1[[#This Row],[Occupational Series]],1)="A",RIGHT(Table1[[#This Row],[Occupational Series]],1)="B",RIGHT(Table1[[#This Row],[Occupational Series]],1)="C"),"0301",RIGHT(Table1[[#This Row],[Occupational Series]],4)))</f>
        <v>2131</v>
      </c>
      <c r="D2817" s="50" t="s">
        <v>1629</v>
      </c>
      <c r="E2817" s="51" t="s">
        <v>1630</v>
      </c>
      <c r="F2817" s="57">
        <f>ROWS($F$2:F2817)</f>
        <v>2816</v>
      </c>
      <c r="G2817" s="57" t="str">
        <f>IF(ISNUMBER(SEARCH('Position Build'!$N$6,Table1[[#This Row],[Series]])),Table1[[#This Row],[Helper1]],"")</f>
        <v/>
      </c>
      <c r="H2817" s="57" t="str">
        <f>IFERROR(SMALL($G$2:$G$4870,ROWS($G$2:G2817)),"")</f>
        <v/>
      </c>
    </row>
    <row r="2818" spans="1:8" ht="15.75" customHeight="1" thickBot="1" x14ac:dyDescent="0.3">
      <c r="A2818" s="50" t="s">
        <v>461</v>
      </c>
      <c r="B2818" s="46" t="str">
        <f>Table1[[#This Row],[Series]]&amp;Table1[[#This Row],[Competency Name]]</f>
        <v>2131FREIGHT RATE AUDITING</v>
      </c>
      <c r="C2818" s="46" t="str">
        <f>IF(RIGHT(Table1[[#This Row],[Occupational Series]],5)="SECCM","SECCM",IF(OR(RIGHT(Table1[[#This Row],[Occupational Series]],1)="A",RIGHT(Table1[[#This Row],[Occupational Series]],1)="B",RIGHT(Table1[[#This Row],[Occupational Series]],1)="C"),"0301",RIGHT(Table1[[#This Row],[Occupational Series]],4)))</f>
        <v>2131</v>
      </c>
      <c r="D2818" s="50" t="s">
        <v>1631</v>
      </c>
      <c r="E2818" s="51" t="s">
        <v>1632</v>
      </c>
      <c r="F2818" s="57">
        <f>ROWS($F$2:F2818)</f>
        <v>2817</v>
      </c>
      <c r="G2818" s="57" t="str">
        <f>IF(ISNUMBER(SEARCH('Position Build'!$N$6,Table1[[#This Row],[Series]])),Table1[[#This Row],[Helper1]],"")</f>
        <v/>
      </c>
      <c r="H2818" s="57" t="str">
        <f>IFERROR(SMALL($G$2:$G$4870,ROWS($G$2:G2818)),"")</f>
        <v/>
      </c>
    </row>
    <row r="2819" spans="1:8" ht="51.75" thickBot="1" x14ac:dyDescent="0.3">
      <c r="A2819" s="50" t="s">
        <v>461</v>
      </c>
      <c r="B2819" s="46" t="str">
        <f>Table1[[#This Row],[Series]]&amp;Table1[[#This Row],[Competency Name]]</f>
        <v>2131FREIGHT RATING AND ROUTING</v>
      </c>
      <c r="C2819" s="46" t="str">
        <f>IF(RIGHT(Table1[[#This Row],[Occupational Series]],5)="SECCM","SECCM",IF(OR(RIGHT(Table1[[#This Row],[Occupational Series]],1)="A",RIGHT(Table1[[#This Row],[Occupational Series]],1)="B",RIGHT(Table1[[#This Row],[Occupational Series]],1)="C"),"0301",RIGHT(Table1[[#This Row],[Occupational Series]],4)))</f>
        <v>2131</v>
      </c>
      <c r="D2819" s="50" t="s">
        <v>1633</v>
      </c>
      <c r="E2819" s="51" t="s">
        <v>1634</v>
      </c>
      <c r="F2819" s="57">
        <f>ROWS($F$2:F2819)</f>
        <v>2818</v>
      </c>
      <c r="G2819" s="57" t="str">
        <f>IF(ISNUMBER(SEARCH('Position Build'!$N$6,Table1[[#This Row],[Series]])),Table1[[#This Row],[Helper1]],"")</f>
        <v/>
      </c>
      <c r="H2819" s="57" t="str">
        <f>IFERROR(SMALL($G$2:$G$4870,ROWS($G$2:G2819)),"")</f>
        <v/>
      </c>
    </row>
    <row r="2820" spans="1:8" ht="15.75" customHeight="1" thickBot="1" x14ac:dyDescent="0.3">
      <c r="A2820" s="50" t="s">
        <v>369</v>
      </c>
      <c r="B2820" s="46" t="str">
        <f>Table1[[#This Row],[Series]]&amp;Table1[[#This Row],[Competency Name]]</f>
        <v>2150INFORMATION MANAGEMENT</v>
      </c>
      <c r="C2820" s="46" t="str">
        <f>IF(RIGHT(Table1[[#This Row],[Occupational Series]],5)="SECCM","SECCM",IF(OR(RIGHT(Table1[[#This Row],[Occupational Series]],1)="A",RIGHT(Table1[[#This Row],[Occupational Series]],1)="B",RIGHT(Table1[[#This Row],[Occupational Series]],1)="C"),"0301",RIGHT(Table1[[#This Row],[Occupational Series]],4)))</f>
        <v>2150</v>
      </c>
      <c r="D2820" s="50" t="s">
        <v>311</v>
      </c>
      <c r="E2820" s="51" t="s">
        <v>312</v>
      </c>
      <c r="F2820" s="57">
        <f>ROWS($F$2:F2820)</f>
        <v>2819</v>
      </c>
      <c r="G2820" s="57" t="str">
        <f>IF(ISNUMBER(SEARCH('Position Build'!$N$6,Table1[[#This Row],[Series]])),Table1[[#This Row],[Helper1]],"")</f>
        <v/>
      </c>
      <c r="H2820" s="57" t="str">
        <f>IFERROR(SMALL($G$2:$G$4870,ROWS($G$2:G2820)),"")</f>
        <v/>
      </c>
    </row>
    <row r="2821" spans="1:8" ht="39" thickBot="1" x14ac:dyDescent="0.3">
      <c r="A2821" s="50" t="s">
        <v>369</v>
      </c>
      <c r="B2821" s="46" t="str">
        <f>Table1[[#This Row],[Series]]&amp;Table1[[#This Row],[Competency Name]]</f>
        <v>2150ORAL COMMUNICATION</v>
      </c>
      <c r="C2821" s="46" t="str">
        <f>IF(RIGHT(Table1[[#This Row],[Occupational Series]],5)="SECCM","SECCM",IF(OR(RIGHT(Table1[[#This Row],[Occupational Series]],1)="A",RIGHT(Table1[[#This Row],[Occupational Series]],1)="B",RIGHT(Table1[[#This Row],[Occupational Series]],1)="C"),"0301",RIGHT(Table1[[#This Row],[Occupational Series]],4)))</f>
        <v>2150</v>
      </c>
      <c r="D2821" s="50" t="s">
        <v>537</v>
      </c>
      <c r="E2821" s="51" t="s">
        <v>538</v>
      </c>
      <c r="F2821" s="57">
        <f>ROWS($F$2:F2821)</f>
        <v>2820</v>
      </c>
      <c r="G2821" s="57" t="str">
        <f>IF(ISNUMBER(SEARCH('Position Build'!$N$6,Table1[[#This Row],[Series]])),Table1[[#This Row],[Helper1]],"")</f>
        <v/>
      </c>
      <c r="H2821" s="57" t="str">
        <f>IFERROR(SMALL($G$2:$G$4870,ROWS($G$2:G2821)),"")</f>
        <v/>
      </c>
    </row>
    <row r="2822" spans="1:8" ht="15.75" customHeight="1" thickBot="1" x14ac:dyDescent="0.3">
      <c r="A2822" s="50" t="s">
        <v>369</v>
      </c>
      <c r="B2822" s="46" t="str">
        <f>Table1[[#This Row],[Series]]&amp;Table1[[#This Row],[Competency Name]]</f>
        <v>2150ACCOUNTABILITY</v>
      </c>
      <c r="C2822" s="46" t="str">
        <f>IF(RIGHT(Table1[[#This Row],[Occupational Series]],5)="SECCM","SECCM",IF(OR(RIGHT(Table1[[#This Row],[Occupational Series]],1)="A",RIGHT(Table1[[#This Row],[Occupational Series]],1)="B",RIGHT(Table1[[#This Row],[Occupational Series]],1)="C"),"0301",RIGHT(Table1[[#This Row],[Occupational Series]],4)))</f>
        <v>2150</v>
      </c>
      <c r="D2822" s="50" t="s">
        <v>579</v>
      </c>
      <c r="E2822" s="51" t="s">
        <v>580</v>
      </c>
      <c r="F2822" s="57">
        <f>ROWS($F$2:F2822)</f>
        <v>2821</v>
      </c>
      <c r="G2822" s="57" t="str">
        <f>IF(ISNUMBER(SEARCH('Position Build'!$N$6,Table1[[#This Row],[Series]])),Table1[[#This Row],[Helper1]],"")</f>
        <v/>
      </c>
      <c r="H2822" s="57" t="str">
        <f>IFERROR(SMALL($G$2:$G$4870,ROWS($G$2:G2822)),"")</f>
        <v/>
      </c>
    </row>
    <row r="2823" spans="1:8" ht="39" thickBot="1" x14ac:dyDescent="0.3">
      <c r="A2823" s="50" t="s">
        <v>369</v>
      </c>
      <c r="B2823" s="46" t="str">
        <f>Table1[[#This Row],[Series]]&amp;Table1[[#This Row],[Competency Name]]</f>
        <v>2150MANAGING HUMAN RESOURCES</v>
      </c>
      <c r="C2823" s="46" t="str">
        <f>IF(RIGHT(Table1[[#This Row],[Occupational Series]],5)="SECCM","SECCM",IF(OR(RIGHT(Table1[[#This Row],[Occupational Series]],1)="A",RIGHT(Table1[[#This Row],[Occupational Series]],1)="B",RIGHT(Table1[[#This Row],[Occupational Series]],1)="C"),"0301",RIGHT(Table1[[#This Row],[Occupational Series]],4)))</f>
        <v>2150</v>
      </c>
      <c r="D2823" s="50" t="s">
        <v>590</v>
      </c>
      <c r="E2823" s="51" t="s">
        <v>591</v>
      </c>
      <c r="F2823" s="57">
        <f>ROWS($F$2:F2823)</f>
        <v>2822</v>
      </c>
      <c r="G2823" s="57" t="str">
        <f>IF(ISNUMBER(SEARCH('Position Build'!$N$6,Table1[[#This Row],[Series]])),Table1[[#This Row],[Helper1]],"")</f>
        <v/>
      </c>
      <c r="H2823" s="57" t="str">
        <f>IFERROR(SMALL($G$2:$G$4870,ROWS($G$2:G2823)),"")</f>
        <v/>
      </c>
    </row>
    <row r="2824" spans="1:8" ht="15.75" customHeight="1" thickBot="1" x14ac:dyDescent="0.3">
      <c r="A2824" s="50" t="s">
        <v>369</v>
      </c>
      <c r="B2824" s="46" t="str">
        <f>Table1[[#This Row],[Series]]&amp;Table1[[#This Row],[Competency Name]]</f>
        <v>2150MARINE TRANSPORTATION</v>
      </c>
      <c r="C2824" s="46" t="str">
        <f>IF(RIGHT(Table1[[#This Row],[Occupational Series]],5)="SECCM","SECCM",IF(OR(RIGHT(Table1[[#This Row],[Occupational Series]],1)="A",RIGHT(Table1[[#This Row],[Occupational Series]],1)="B",RIGHT(Table1[[#This Row],[Occupational Series]],1)="C"),"0301",RIGHT(Table1[[#This Row],[Occupational Series]],4)))</f>
        <v>2150</v>
      </c>
      <c r="D2824" s="50" t="s">
        <v>1001</v>
      </c>
      <c r="E2824" s="51" t="s">
        <v>1002</v>
      </c>
      <c r="F2824" s="57">
        <f>ROWS($F$2:F2824)</f>
        <v>2823</v>
      </c>
      <c r="G2824" s="57" t="str">
        <f>IF(ISNUMBER(SEARCH('Position Build'!$N$6,Table1[[#This Row],[Series]])),Table1[[#This Row],[Helper1]],"")</f>
        <v/>
      </c>
      <c r="H2824" s="57" t="str">
        <f>IFERROR(SMALL($G$2:$G$4870,ROWS($G$2:G2824)),"")</f>
        <v/>
      </c>
    </row>
    <row r="2825" spans="1:8" ht="15.75" thickBot="1" x14ac:dyDescent="0.3">
      <c r="A2825" s="45" t="s">
        <v>369</v>
      </c>
      <c r="B2825" s="46" t="str">
        <f>Table1[[#This Row],[Series]]&amp;Table1[[#This Row],[Competency Name]]</f>
        <v>2150TRANSPORTATION</v>
      </c>
      <c r="C2825" s="46" t="str">
        <f>IF(RIGHT(Table1[[#This Row],[Occupational Series]],5)="SECCM","SECCM",IF(OR(RIGHT(Table1[[#This Row],[Occupational Series]],1)="A",RIGHT(Table1[[#This Row],[Occupational Series]],1)="B",RIGHT(Table1[[#This Row],[Occupational Series]],1)="C"),"0301",RIGHT(Table1[[#This Row],[Occupational Series]],4)))</f>
        <v>2150</v>
      </c>
      <c r="D2825" s="45" t="s">
        <v>1003</v>
      </c>
      <c r="E2825" s="45" t="s">
        <v>1004</v>
      </c>
      <c r="F2825" s="57">
        <f>ROWS($F$2:F2825)</f>
        <v>2824</v>
      </c>
      <c r="G2825" s="57" t="str">
        <f>IF(ISNUMBER(SEARCH('Position Build'!$N$6,Table1[[#This Row],[Series]])),Table1[[#This Row],[Helper1]],"")</f>
        <v/>
      </c>
      <c r="H2825" s="57" t="str">
        <f>IFERROR(SMALL($G$2:$G$4870,ROWS($G$2:G2825)),"")</f>
        <v/>
      </c>
    </row>
    <row r="2826" spans="1:8" ht="15.75" customHeight="1" thickBot="1" x14ac:dyDescent="0.3">
      <c r="A2826" s="50" t="s">
        <v>369</v>
      </c>
      <c r="B2826" s="46" t="str">
        <f>Table1[[#This Row],[Series]]&amp;Table1[[#This Row],[Competency Name]]</f>
        <v>2150AIRFIELD OPERATIONS</v>
      </c>
      <c r="C2826" s="46" t="str">
        <f>IF(RIGHT(Table1[[#This Row],[Occupational Series]],5)="SECCM","SECCM",IF(OR(RIGHT(Table1[[#This Row],[Occupational Series]],1)="A",RIGHT(Table1[[#This Row],[Occupational Series]],1)="B",RIGHT(Table1[[#This Row],[Occupational Series]],1)="C"),"0301",RIGHT(Table1[[#This Row],[Occupational Series]],4)))</f>
        <v>2150</v>
      </c>
      <c r="D2826" s="50" t="s">
        <v>1907</v>
      </c>
      <c r="E2826" s="51" t="s">
        <v>1908</v>
      </c>
      <c r="F2826" s="57">
        <f>ROWS($F$2:F2826)</f>
        <v>2825</v>
      </c>
      <c r="G2826" s="57" t="str">
        <f>IF(ISNUMBER(SEARCH('Position Build'!$N$6,Table1[[#This Row],[Series]])),Table1[[#This Row],[Helper1]],"")</f>
        <v/>
      </c>
      <c r="H2826" s="57" t="str">
        <f>IFERROR(SMALL($G$2:$G$4870,ROWS($G$2:G2826)),"")</f>
        <v/>
      </c>
    </row>
    <row r="2827" spans="1:8" ht="26.25" thickBot="1" x14ac:dyDescent="0.3">
      <c r="A2827" s="50" t="s">
        <v>341</v>
      </c>
      <c r="B2827" s="46" t="str">
        <f>Table1[[#This Row],[Series]]&amp;Table1[[#This Row],[Competency Name]]</f>
        <v>2151INFORMATION MANAGEMENT</v>
      </c>
      <c r="C2827" s="46" t="str">
        <f>IF(RIGHT(Table1[[#This Row],[Occupational Series]],5)="SECCM","SECCM",IF(OR(RIGHT(Table1[[#This Row],[Occupational Series]],1)="A",RIGHT(Table1[[#This Row],[Occupational Series]],1)="B",RIGHT(Table1[[#This Row],[Occupational Series]],1)="C"),"0301",RIGHT(Table1[[#This Row],[Occupational Series]],4)))</f>
        <v>2151</v>
      </c>
      <c r="D2827" s="50" t="s">
        <v>311</v>
      </c>
      <c r="E2827" s="51" t="s">
        <v>312</v>
      </c>
      <c r="F2827" s="57">
        <f>ROWS($F$2:F2827)</f>
        <v>2826</v>
      </c>
      <c r="G2827" s="57" t="str">
        <f>IF(ISNUMBER(SEARCH('Position Build'!$N$6,Table1[[#This Row],[Series]])),Table1[[#This Row],[Helper1]],"")</f>
        <v/>
      </c>
      <c r="H2827" s="57" t="str">
        <f>IFERROR(SMALL($G$2:$G$4870,ROWS($G$2:G2827)),"")</f>
        <v/>
      </c>
    </row>
    <row r="2828" spans="1:8" ht="15.75" customHeight="1" thickBot="1" x14ac:dyDescent="0.3">
      <c r="A2828" s="50" t="s">
        <v>341</v>
      </c>
      <c r="B2828" s="46" t="str">
        <f>Table1[[#This Row],[Series]]&amp;Table1[[#This Row],[Competency Name]]</f>
        <v>2151COMPUTER LITERACY</v>
      </c>
      <c r="C2828" s="46" t="str">
        <f>IF(RIGHT(Table1[[#This Row],[Occupational Series]],5)="SECCM","SECCM",IF(OR(RIGHT(Table1[[#This Row],[Occupational Series]],1)="A",RIGHT(Table1[[#This Row],[Occupational Series]],1)="B",RIGHT(Table1[[#This Row],[Occupational Series]],1)="C"),"0301",RIGHT(Table1[[#This Row],[Occupational Series]],4)))</f>
        <v>2151</v>
      </c>
      <c r="D2828" s="50" t="s">
        <v>456</v>
      </c>
      <c r="E2828" s="51" t="s">
        <v>457</v>
      </c>
      <c r="F2828" s="57">
        <f>ROWS($F$2:F2828)</f>
        <v>2827</v>
      </c>
      <c r="G2828" s="57" t="str">
        <f>IF(ISNUMBER(SEARCH('Position Build'!$N$6,Table1[[#This Row],[Series]])),Table1[[#This Row],[Helper1]],"")</f>
        <v/>
      </c>
      <c r="H2828" s="57" t="str">
        <f>IFERROR(SMALL($G$2:$G$4870,ROWS($G$2:G2828)),"")</f>
        <v/>
      </c>
    </row>
    <row r="2829" spans="1:8" ht="39" thickBot="1" x14ac:dyDescent="0.3">
      <c r="A2829" s="50" t="s">
        <v>341</v>
      </c>
      <c r="B2829" s="46" t="str">
        <f>Table1[[#This Row],[Series]]&amp;Table1[[#This Row],[Competency Name]]</f>
        <v>2151ORAL COMMUNICATION</v>
      </c>
      <c r="C2829" s="46" t="str">
        <f>IF(RIGHT(Table1[[#This Row],[Occupational Series]],5)="SECCM","SECCM",IF(OR(RIGHT(Table1[[#This Row],[Occupational Series]],1)="A",RIGHT(Table1[[#This Row],[Occupational Series]],1)="B",RIGHT(Table1[[#This Row],[Occupational Series]],1)="C"),"0301",RIGHT(Table1[[#This Row],[Occupational Series]],4)))</f>
        <v>2151</v>
      </c>
      <c r="D2829" s="50" t="s">
        <v>537</v>
      </c>
      <c r="E2829" s="51" t="s">
        <v>538</v>
      </c>
      <c r="F2829" s="57">
        <f>ROWS($F$2:F2829)</f>
        <v>2828</v>
      </c>
      <c r="G2829" s="57" t="str">
        <f>IF(ISNUMBER(SEARCH('Position Build'!$N$6,Table1[[#This Row],[Series]])),Table1[[#This Row],[Helper1]],"")</f>
        <v/>
      </c>
      <c r="H2829" s="57" t="str">
        <f>IFERROR(SMALL($G$2:$G$4870,ROWS($G$2:G2829)),"")</f>
        <v/>
      </c>
    </row>
    <row r="2830" spans="1:8" ht="15.75" customHeight="1" thickBot="1" x14ac:dyDescent="0.3">
      <c r="A2830" s="50" t="s">
        <v>341</v>
      </c>
      <c r="B2830" s="46" t="str">
        <f>Table1[[#This Row],[Series]]&amp;Table1[[#This Row],[Competency Name]]</f>
        <v>2151EMERGENCY DISPATCHING PROCESSES AND PROCEDURES</v>
      </c>
      <c r="C2830" s="46" t="str">
        <f>IF(RIGHT(Table1[[#This Row],[Occupational Series]],5)="SECCM","SECCM",IF(OR(RIGHT(Table1[[#This Row],[Occupational Series]],1)="A",RIGHT(Table1[[#This Row],[Occupational Series]],1)="B",RIGHT(Table1[[#This Row],[Occupational Series]],1)="C"),"0301",RIGHT(Table1[[#This Row],[Occupational Series]],4)))</f>
        <v>2151</v>
      </c>
      <c r="D2830" s="50" t="s">
        <v>612</v>
      </c>
      <c r="E2830" s="51" t="s">
        <v>613</v>
      </c>
      <c r="F2830" s="57">
        <f>ROWS($F$2:F2830)</f>
        <v>2829</v>
      </c>
      <c r="G2830" s="57" t="str">
        <f>IF(ISNUMBER(SEARCH('Position Build'!$N$6,Table1[[#This Row],[Series]])),Table1[[#This Row],[Helper1]],"")</f>
        <v/>
      </c>
      <c r="H2830" s="57" t="str">
        <f>IFERROR(SMALL($G$2:$G$4870,ROWS($G$2:G2830)),"")</f>
        <v/>
      </c>
    </row>
    <row r="2831" spans="1:8" ht="39" thickBot="1" x14ac:dyDescent="0.3">
      <c r="A2831" s="50" t="s">
        <v>341</v>
      </c>
      <c r="B2831" s="46" t="str">
        <f>Table1[[#This Row],[Series]]&amp;Table1[[#This Row],[Competency Name]]</f>
        <v>2151VEHICLE DISPATCHING PROCESSES AND PROCEDURES</v>
      </c>
      <c r="C2831" s="46" t="str">
        <f>IF(RIGHT(Table1[[#This Row],[Occupational Series]],5)="SECCM","SECCM",IF(OR(RIGHT(Table1[[#This Row],[Occupational Series]],1)="A",RIGHT(Table1[[#This Row],[Occupational Series]],1)="B",RIGHT(Table1[[#This Row],[Occupational Series]],1)="C"),"0301",RIGHT(Table1[[#This Row],[Occupational Series]],4)))</f>
        <v>2151</v>
      </c>
      <c r="D2831" s="50" t="s">
        <v>614</v>
      </c>
      <c r="E2831" s="51" t="s">
        <v>615</v>
      </c>
      <c r="F2831" s="57">
        <f>ROWS($F$2:F2831)</f>
        <v>2830</v>
      </c>
      <c r="G2831" s="57" t="str">
        <f>IF(ISNUMBER(SEARCH('Position Build'!$N$6,Table1[[#This Row],[Series]])),Table1[[#This Row],[Helper1]],"")</f>
        <v/>
      </c>
      <c r="H2831" s="57" t="str">
        <f>IFERROR(SMALL($G$2:$G$4870,ROWS($G$2:G2831)),"")</f>
        <v/>
      </c>
    </row>
    <row r="2832" spans="1:8" ht="15.75" customHeight="1" thickBot="1" x14ac:dyDescent="0.3">
      <c r="A2832" s="45" t="s">
        <v>502</v>
      </c>
      <c r="B2832" s="46" t="str">
        <f>Table1[[#This Row],[Series]]&amp;Table1[[#This Row],[Competency Name]]</f>
        <v>2152PARTNERING</v>
      </c>
      <c r="C2832" s="46" t="str">
        <f>IF(RIGHT(Table1[[#This Row],[Occupational Series]],5)="SECCM","SECCM",IF(OR(RIGHT(Table1[[#This Row],[Occupational Series]],1)="A",RIGHT(Table1[[#This Row],[Occupational Series]],1)="B",RIGHT(Table1[[#This Row],[Occupational Series]],1)="C"),"0301",RIGHT(Table1[[#This Row],[Occupational Series]],4)))</f>
        <v>2152</v>
      </c>
      <c r="D2832" s="45" t="s">
        <v>491</v>
      </c>
      <c r="E2832" s="45" t="s">
        <v>492</v>
      </c>
      <c r="F2832" s="57">
        <f>ROWS($F$2:F2832)</f>
        <v>2831</v>
      </c>
      <c r="G2832" s="57" t="str">
        <f>IF(ISNUMBER(SEARCH('Position Build'!$N$6,Table1[[#This Row],[Series]])),Table1[[#This Row],[Helper1]],"")</f>
        <v/>
      </c>
      <c r="H2832" s="57" t="str">
        <f>IFERROR(SMALL($G$2:$G$4870,ROWS($G$2:G2832)),"")</f>
        <v/>
      </c>
    </row>
    <row r="2833" spans="1:8" ht="39" thickBot="1" x14ac:dyDescent="0.3">
      <c r="A2833" s="50" t="s">
        <v>502</v>
      </c>
      <c r="B2833" s="46" t="str">
        <f>Table1[[#This Row],[Series]]&amp;Table1[[#This Row],[Competency Name]]</f>
        <v>2152ORAL COMMUNICATION</v>
      </c>
      <c r="C2833" s="46" t="str">
        <f>IF(RIGHT(Table1[[#This Row],[Occupational Series]],5)="SECCM","SECCM",IF(OR(RIGHT(Table1[[#This Row],[Occupational Series]],1)="A",RIGHT(Table1[[#This Row],[Occupational Series]],1)="B",RIGHT(Table1[[#This Row],[Occupational Series]],1)="C"),"0301",RIGHT(Table1[[#This Row],[Occupational Series]],4)))</f>
        <v>2152</v>
      </c>
      <c r="D2833" s="50" t="s">
        <v>537</v>
      </c>
      <c r="E2833" s="51" t="s">
        <v>538</v>
      </c>
      <c r="F2833" s="57">
        <f>ROWS($F$2:F2833)</f>
        <v>2832</v>
      </c>
      <c r="G2833" s="57" t="str">
        <f>IF(ISNUMBER(SEARCH('Position Build'!$N$6,Table1[[#This Row],[Series]])),Table1[[#This Row],[Helper1]],"")</f>
        <v/>
      </c>
      <c r="H2833" s="57" t="str">
        <f>IFERROR(SMALL($G$2:$G$4870,ROWS($G$2:G2833)),"")</f>
        <v/>
      </c>
    </row>
    <row r="2834" spans="1:8" ht="15.75" customHeight="1" thickBot="1" x14ac:dyDescent="0.3">
      <c r="A2834" s="50" t="s">
        <v>502</v>
      </c>
      <c r="B2834" s="46" t="str">
        <f>Table1[[#This Row],[Series]]&amp;Table1[[#This Row],[Competency Name]]</f>
        <v>2152DEVELOPING OTHERS</v>
      </c>
      <c r="C2834" s="46" t="str">
        <f>IF(RIGHT(Table1[[#This Row],[Occupational Series]],5)="SECCM","SECCM",IF(OR(RIGHT(Table1[[#This Row],[Occupational Series]],1)="A",RIGHT(Table1[[#This Row],[Occupational Series]],1)="B",RIGHT(Table1[[#This Row],[Occupational Series]],1)="C"),"0301",RIGHT(Table1[[#This Row],[Occupational Series]],4)))</f>
        <v>2152</v>
      </c>
      <c r="D2834" s="50" t="s">
        <v>585</v>
      </c>
      <c r="E2834" s="51" t="s">
        <v>586</v>
      </c>
      <c r="F2834" s="57">
        <f>ROWS($F$2:F2834)</f>
        <v>2833</v>
      </c>
      <c r="G2834" s="57" t="str">
        <f>IF(ISNUMBER(SEARCH('Position Build'!$N$6,Table1[[#This Row],[Series]])),Table1[[#This Row],[Helper1]],"")</f>
        <v/>
      </c>
      <c r="H2834" s="57" t="str">
        <f>IFERROR(SMALL($G$2:$G$4870,ROWS($G$2:G2834)),"")</f>
        <v/>
      </c>
    </row>
    <row r="2835" spans="1:8" ht="39" thickBot="1" x14ac:dyDescent="0.3">
      <c r="A2835" s="50" t="s">
        <v>502</v>
      </c>
      <c r="B2835" s="46" t="str">
        <f>Table1[[#This Row],[Series]]&amp;Table1[[#This Row],[Competency Name]]</f>
        <v>2152MANAGING HUMAN RESOURCES</v>
      </c>
      <c r="C2835" s="46" t="str">
        <f>IF(RIGHT(Table1[[#This Row],[Occupational Series]],5)="SECCM","SECCM",IF(OR(RIGHT(Table1[[#This Row],[Occupational Series]],1)="A",RIGHT(Table1[[#This Row],[Occupational Series]],1)="B",RIGHT(Table1[[#This Row],[Occupational Series]],1)="C"),"0301",RIGHT(Table1[[#This Row],[Occupational Series]],4)))</f>
        <v>2152</v>
      </c>
      <c r="D2835" s="50" t="s">
        <v>590</v>
      </c>
      <c r="E2835" s="51" t="s">
        <v>591</v>
      </c>
      <c r="F2835" s="57">
        <f>ROWS($F$2:F2835)</f>
        <v>2834</v>
      </c>
      <c r="G2835" s="57" t="str">
        <f>IF(ISNUMBER(SEARCH('Position Build'!$N$6,Table1[[#This Row],[Series]])),Table1[[#This Row],[Helper1]],"")</f>
        <v/>
      </c>
      <c r="H2835" s="57" t="str">
        <f>IFERROR(SMALL($G$2:$G$4870,ROWS($G$2:G2835)),"")</f>
        <v/>
      </c>
    </row>
    <row r="2836" spans="1:8" ht="15.75" customHeight="1" thickBot="1" x14ac:dyDescent="0.3">
      <c r="A2836" s="50" t="s">
        <v>502</v>
      </c>
      <c r="B2836" s="46" t="str">
        <f>Table1[[#This Row],[Series]]&amp;Table1[[#This Row],[Competency Name]]</f>
        <v>2152AIR TRAFFIC CONTROL EQUIPMENT</v>
      </c>
      <c r="C2836" s="46" t="str">
        <f>IF(RIGHT(Table1[[#This Row],[Occupational Series]],5)="SECCM","SECCM",IF(OR(RIGHT(Table1[[#This Row],[Occupational Series]],1)="A",RIGHT(Table1[[#This Row],[Occupational Series]],1)="B",RIGHT(Table1[[#This Row],[Occupational Series]],1)="C"),"0301",RIGHT(Table1[[#This Row],[Occupational Series]],4)))</f>
        <v>2152</v>
      </c>
      <c r="D2836" s="50" t="s">
        <v>806</v>
      </c>
      <c r="E2836" s="51" t="s">
        <v>807</v>
      </c>
      <c r="F2836" s="57">
        <f>ROWS($F$2:F2836)</f>
        <v>2835</v>
      </c>
      <c r="G2836" s="57" t="str">
        <f>IF(ISNUMBER(SEARCH('Position Build'!$N$6,Table1[[#This Row],[Series]])),Table1[[#This Row],[Helper1]],"")</f>
        <v/>
      </c>
      <c r="H2836" s="57" t="str">
        <f>IFERROR(SMALL($G$2:$G$4870,ROWS($G$2:G2836)),"")</f>
        <v/>
      </c>
    </row>
    <row r="2837" spans="1:8" ht="77.25" thickBot="1" x14ac:dyDescent="0.3">
      <c r="A2837" s="50" t="s">
        <v>502</v>
      </c>
      <c r="B2837" s="46" t="str">
        <f>Table1[[#This Row],[Series]]&amp;Table1[[#This Row],[Competency Name]]</f>
        <v>2152CENTER</v>
      </c>
      <c r="C2837" s="46" t="str">
        <f>IF(RIGHT(Table1[[#This Row],[Occupational Series]],5)="SECCM","SECCM",IF(OR(RIGHT(Table1[[#This Row],[Occupational Series]],1)="A",RIGHT(Table1[[#This Row],[Occupational Series]],1)="B",RIGHT(Table1[[#This Row],[Occupational Series]],1)="C"),"0301",RIGHT(Table1[[#This Row],[Occupational Series]],4)))</f>
        <v>2152</v>
      </c>
      <c r="D2837" s="50" t="s">
        <v>808</v>
      </c>
      <c r="E2837" s="51" t="s">
        <v>809</v>
      </c>
      <c r="F2837" s="57">
        <f>ROWS($F$2:F2837)</f>
        <v>2836</v>
      </c>
      <c r="G2837" s="57" t="str">
        <f>IF(ISNUMBER(SEARCH('Position Build'!$N$6,Table1[[#This Row],[Series]])),Table1[[#This Row],[Helper1]],"")</f>
        <v/>
      </c>
      <c r="H2837" s="57" t="str">
        <f>IFERROR(SMALL($G$2:$G$4870,ROWS($G$2:G2837)),"")</f>
        <v/>
      </c>
    </row>
    <row r="2838" spans="1:8" ht="15.75" customHeight="1" thickBot="1" x14ac:dyDescent="0.3">
      <c r="A2838" s="50" t="s">
        <v>502</v>
      </c>
      <c r="B2838" s="46" t="str">
        <f>Table1[[#This Row],[Series]]&amp;Table1[[#This Row],[Competency Name]]</f>
        <v>2152STATION</v>
      </c>
      <c r="C2838" s="46" t="str">
        <f>IF(RIGHT(Table1[[#This Row],[Occupational Series]],5)="SECCM","SECCM",IF(OR(RIGHT(Table1[[#This Row],[Occupational Series]],1)="A",RIGHT(Table1[[#This Row],[Occupational Series]],1)="B",RIGHT(Table1[[#This Row],[Occupational Series]],1)="C"),"0301",RIGHT(Table1[[#This Row],[Occupational Series]],4)))</f>
        <v>2152</v>
      </c>
      <c r="D2838" s="50" t="s">
        <v>810</v>
      </c>
      <c r="E2838" s="51" t="s">
        <v>811</v>
      </c>
      <c r="F2838" s="57">
        <f>ROWS($F$2:F2838)</f>
        <v>2837</v>
      </c>
      <c r="G2838" s="57" t="str">
        <f>IF(ISNUMBER(SEARCH('Position Build'!$N$6,Table1[[#This Row],[Series]])),Table1[[#This Row],[Helper1]],"")</f>
        <v/>
      </c>
      <c r="H2838" s="57" t="str">
        <f>IFERROR(SMALL($G$2:$G$4870,ROWS($G$2:G2838)),"")</f>
        <v/>
      </c>
    </row>
    <row r="2839" spans="1:8" ht="77.25" thickBot="1" x14ac:dyDescent="0.3">
      <c r="A2839" s="50" t="s">
        <v>502</v>
      </c>
      <c r="B2839" s="46" t="str">
        <f>Table1[[#This Row],[Series]]&amp;Table1[[#This Row],[Competency Name]]</f>
        <v>2152TERMINAL</v>
      </c>
      <c r="C2839" s="46" t="str">
        <f>IF(RIGHT(Table1[[#This Row],[Occupational Series]],5)="SECCM","SECCM",IF(OR(RIGHT(Table1[[#This Row],[Occupational Series]],1)="A",RIGHT(Table1[[#This Row],[Occupational Series]],1)="B",RIGHT(Table1[[#This Row],[Occupational Series]],1)="C"),"0301",RIGHT(Table1[[#This Row],[Occupational Series]],4)))</f>
        <v>2152</v>
      </c>
      <c r="D2839" s="50" t="s">
        <v>812</v>
      </c>
      <c r="E2839" s="51" t="s">
        <v>813</v>
      </c>
      <c r="F2839" s="57">
        <f>ROWS($F$2:F2839)</f>
        <v>2838</v>
      </c>
      <c r="G2839" s="57" t="str">
        <f>IF(ISNUMBER(SEARCH('Position Build'!$N$6,Table1[[#This Row],[Series]])),Table1[[#This Row],[Helper1]],"")</f>
        <v/>
      </c>
      <c r="H2839" s="57" t="str">
        <f>IFERROR(SMALL($G$2:$G$4870,ROWS($G$2:G2839)),"")</f>
        <v/>
      </c>
    </row>
    <row r="2840" spans="1:8" ht="15.75" customHeight="1" thickBot="1" x14ac:dyDescent="0.3">
      <c r="A2840" s="45" t="s">
        <v>500</v>
      </c>
      <c r="B2840" s="46" t="str">
        <f>Table1[[#This Row],[Series]]&amp;Table1[[#This Row],[Competency Name]]</f>
        <v>2181PARTNERING</v>
      </c>
      <c r="C2840" s="46" t="str">
        <f>IF(RIGHT(Table1[[#This Row],[Occupational Series]],5)="SECCM","SECCM",IF(OR(RIGHT(Table1[[#This Row],[Occupational Series]],1)="A",RIGHT(Table1[[#This Row],[Occupational Series]],1)="B",RIGHT(Table1[[#This Row],[Occupational Series]],1)="C"),"0301",RIGHT(Table1[[#This Row],[Occupational Series]],4)))</f>
        <v>2181</v>
      </c>
      <c r="D2840" s="45" t="s">
        <v>491</v>
      </c>
      <c r="E2840" s="45" t="s">
        <v>492</v>
      </c>
      <c r="F2840" s="57">
        <f>ROWS($F$2:F2840)</f>
        <v>2839</v>
      </c>
      <c r="G2840" s="57" t="str">
        <f>IF(ISNUMBER(SEARCH('Position Build'!$N$6,Table1[[#This Row],[Series]])),Table1[[#This Row],[Helper1]],"")</f>
        <v/>
      </c>
      <c r="H2840" s="57" t="str">
        <f>IFERROR(SMALL($G$2:$G$4870,ROWS($G$2:G2840)),"")</f>
        <v/>
      </c>
    </row>
    <row r="2841" spans="1:8" ht="39" thickBot="1" x14ac:dyDescent="0.3">
      <c r="A2841" s="50" t="s">
        <v>500</v>
      </c>
      <c r="B2841" s="46" t="str">
        <f>Table1[[#This Row],[Series]]&amp;Table1[[#This Row],[Competency Name]]</f>
        <v>2181DEVELOPING OTHERS</v>
      </c>
      <c r="C2841" s="46" t="str">
        <f>IF(RIGHT(Table1[[#This Row],[Occupational Series]],5)="SECCM","SECCM",IF(OR(RIGHT(Table1[[#This Row],[Occupational Series]],1)="A",RIGHT(Table1[[#This Row],[Occupational Series]],1)="B",RIGHT(Table1[[#This Row],[Occupational Series]],1)="C"),"0301",RIGHT(Table1[[#This Row],[Occupational Series]],4)))</f>
        <v>2181</v>
      </c>
      <c r="D2841" s="50" t="s">
        <v>585</v>
      </c>
      <c r="E2841" s="51" t="s">
        <v>586</v>
      </c>
      <c r="F2841" s="57">
        <f>ROWS($F$2:F2841)</f>
        <v>2840</v>
      </c>
      <c r="G2841" s="57" t="str">
        <f>IF(ISNUMBER(SEARCH('Position Build'!$N$6,Table1[[#This Row],[Series]])),Table1[[#This Row],[Helper1]],"")</f>
        <v/>
      </c>
      <c r="H2841" s="57" t="str">
        <f>IFERROR(SMALL($G$2:$G$4870,ROWS($G$2:G2841)),"")</f>
        <v/>
      </c>
    </row>
    <row r="2842" spans="1:8" ht="15.75" customHeight="1" thickBot="1" x14ac:dyDescent="0.3">
      <c r="A2842" s="50" t="s">
        <v>500</v>
      </c>
      <c r="B2842" s="46" t="str">
        <f>Table1[[#This Row],[Series]]&amp;Table1[[#This Row],[Competency Name]]</f>
        <v>2181AIRCRAFT OPERATIONS</v>
      </c>
      <c r="C2842" s="46" t="str">
        <f>IF(RIGHT(Table1[[#This Row],[Occupational Series]],5)="SECCM","SECCM",IF(OR(RIGHT(Table1[[#This Row],[Occupational Series]],1)="A",RIGHT(Table1[[#This Row],[Occupational Series]],1)="B",RIGHT(Table1[[#This Row],[Occupational Series]],1)="C"),"0301",RIGHT(Table1[[#This Row],[Occupational Series]],4)))</f>
        <v>2181</v>
      </c>
      <c r="D2842" s="50" t="s">
        <v>1478</v>
      </c>
      <c r="E2842" s="51" t="s">
        <v>1479</v>
      </c>
      <c r="F2842" s="57">
        <f>ROWS($F$2:F2842)</f>
        <v>2841</v>
      </c>
      <c r="G2842" s="57" t="str">
        <f>IF(ISNUMBER(SEARCH('Position Build'!$N$6,Table1[[#This Row],[Series]])),Table1[[#This Row],[Helper1]],"")</f>
        <v/>
      </c>
      <c r="H2842" s="57" t="str">
        <f>IFERROR(SMALL($G$2:$G$4870,ROWS($G$2:G2842)),"")</f>
        <v/>
      </c>
    </row>
    <row r="2843" spans="1:8" ht="15.75" thickBot="1" x14ac:dyDescent="0.3">
      <c r="A2843" s="45" t="s">
        <v>500</v>
      </c>
      <c r="B2843" s="46" t="str">
        <f>Table1[[#This Row],[Series]]&amp;Table1[[#This Row],[Competency Name]]</f>
        <v>2181FLIGHT OPERATIONS</v>
      </c>
      <c r="C2843" s="46" t="str">
        <f>IF(RIGHT(Table1[[#This Row],[Occupational Series]],5)="SECCM","SECCM",IF(OR(RIGHT(Table1[[#This Row],[Occupational Series]],1)="A",RIGHT(Table1[[#This Row],[Occupational Series]],1)="B",RIGHT(Table1[[#This Row],[Occupational Series]],1)="C"),"0301",RIGHT(Table1[[#This Row],[Occupational Series]],4)))</f>
        <v>2181</v>
      </c>
      <c r="D2843" s="45" t="s">
        <v>1873</v>
      </c>
      <c r="E2843" s="45" t="s">
        <v>1874</v>
      </c>
      <c r="F2843" s="57">
        <f>ROWS($F$2:F2843)</f>
        <v>2842</v>
      </c>
      <c r="G2843" s="57" t="str">
        <f>IF(ISNUMBER(SEARCH('Position Build'!$N$6,Table1[[#This Row],[Series]])),Table1[[#This Row],[Helper1]],"")</f>
        <v/>
      </c>
      <c r="H2843" s="57" t="str">
        <f>IFERROR(SMALL($G$2:$G$4870,ROWS($G$2:G2843)),"")</f>
        <v/>
      </c>
    </row>
    <row r="2844" spans="1:8" ht="15.75" customHeight="1" thickBot="1" x14ac:dyDescent="0.3">
      <c r="A2844" s="45" t="s">
        <v>495</v>
      </c>
      <c r="B2844" s="46" t="str">
        <f>Table1[[#This Row],[Series]]&amp;Table1[[#This Row],[Competency Name]]</f>
        <v>2210PARTNERING</v>
      </c>
      <c r="C2844" s="46" t="str">
        <f>IF(RIGHT(Table1[[#This Row],[Occupational Series]],5)="SECCM","SECCM",IF(OR(RIGHT(Table1[[#This Row],[Occupational Series]],1)="A",RIGHT(Table1[[#This Row],[Occupational Series]],1)="B",RIGHT(Table1[[#This Row],[Occupational Series]],1)="C"),"0301",RIGHT(Table1[[#This Row],[Occupational Series]],4)))</f>
        <v>2210</v>
      </c>
      <c r="D2844" s="45" t="s">
        <v>491</v>
      </c>
      <c r="E2844" s="45" t="s">
        <v>492</v>
      </c>
      <c r="F2844" s="57">
        <f>ROWS($F$2:F2844)</f>
        <v>2843</v>
      </c>
      <c r="G2844" s="57" t="str">
        <f>IF(ISNUMBER(SEARCH('Position Build'!$N$6,Table1[[#This Row],[Series]])),Table1[[#This Row],[Helper1]],"")</f>
        <v/>
      </c>
      <c r="H2844" s="57" t="str">
        <f>IFERROR(SMALL($G$2:$G$4870,ROWS($G$2:G2844)),"")</f>
        <v/>
      </c>
    </row>
    <row r="2845" spans="1:8" ht="39" thickBot="1" x14ac:dyDescent="0.3">
      <c r="A2845" s="50" t="s">
        <v>495</v>
      </c>
      <c r="B2845" s="46" t="str">
        <f>Table1[[#This Row],[Series]]&amp;Table1[[#This Row],[Competency Name]]</f>
        <v>2210WRITTEN COMMUNICATION</v>
      </c>
      <c r="C2845" s="46" t="str">
        <f>IF(RIGHT(Table1[[#This Row],[Occupational Series]],5)="SECCM","SECCM",IF(OR(RIGHT(Table1[[#This Row],[Occupational Series]],1)="A",RIGHT(Table1[[#This Row],[Occupational Series]],1)="B",RIGHT(Table1[[#This Row],[Occupational Series]],1)="C"),"0301",RIGHT(Table1[[#This Row],[Occupational Series]],4)))</f>
        <v>2210</v>
      </c>
      <c r="D2845" s="50" t="s">
        <v>507</v>
      </c>
      <c r="E2845" s="51" t="s">
        <v>508</v>
      </c>
      <c r="F2845" s="57">
        <f>ROWS($F$2:F2845)</f>
        <v>2844</v>
      </c>
      <c r="G2845" s="57" t="str">
        <f>IF(ISNUMBER(SEARCH('Position Build'!$N$6,Table1[[#This Row],[Series]])),Table1[[#This Row],[Helper1]],"")</f>
        <v/>
      </c>
      <c r="H2845" s="57" t="str">
        <f>IFERROR(SMALL($G$2:$G$4870,ROWS($G$2:G2845)),"")</f>
        <v/>
      </c>
    </row>
    <row r="2846" spans="1:8" ht="15.75" customHeight="1" thickBot="1" x14ac:dyDescent="0.3">
      <c r="A2846" s="50" t="s">
        <v>495</v>
      </c>
      <c r="B2846" s="46" t="str">
        <f>Table1[[#This Row],[Series]]&amp;Table1[[#This Row],[Competency Name]]</f>
        <v>2210ORAL COMMUNICATION</v>
      </c>
      <c r="C2846" s="46" t="str">
        <f>IF(RIGHT(Table1[[#This Row],[Occupational Series]],5)="SECCM","SECCM",IF(OR(RIGHT(Table1[[#This Row],[Occupational Series]],1)="A",RIGHT(Table1[[#This Row],[Occupational Series]],1)="B",RIGHT(Table1[[#This Row],[Occupational Series]],1)="C"),"0301",RIGHT(Table1[[#This Row],[Occupational Series]],4)))</f>
        <v>2210</v>
      </c>
      <c r="D2846" s="50" t="s">
        <v>537</v>
      </c>
      <c r="E2846" s="51" t="s">
        <v>538</v>
      </c>
      <c r="F2846" s="57">
        <f>ROWS($F$2:F2846)</f>
        <v>2845</v>
      </c>
      <c r="G2846" s="57" t="str">
        <f>IF(ISNUMBER(SEARCH('Position Build'!$N$6,Table1[[#This Row],[Series]])),Table1[[#This Row],[Helper1]],"")</f>
        <v/>
      </c>
      <c r="H2846" s="57" t="str">
        <f>IFERROR(SMALL($G$2:$G$4870,ROWS($G$2:G2846)),"")</f>
        <v/>
      </c>
    </row>
    <row r="2847" spans="1:8" ht="64.5" thickBot="1" x14ac:dyDescent="0.3">
      <c r="A2847" s="50" t="s">
        <v>495</v>
      </c>
      <c r="B2847" s="46" t="str">
        <f>Table1[[#This Row],[Series]]&amp;Table1[[#This Row],[Competency Name]]</f>
        <v>2210ACCOUNTABILITY</v>
      </c>
      <c r="C2847" s="46" t="str">
        <f>IF(RIGHT(Table1[[#This Row],[Occupational Series]],5)="SECCM","SECCM",IF(OR(RIGHT(Table1[[#This Row],[Occupational Series]],1)="A",RIGHT(Table1[[#This Row],[Occupational Series]],1)="B",RIGHT(Table1[[#This Row],[Occupational Series]],1)="C"),"0301",RIGHT(Table1[[#This Row],[Occupational Series]],4)))</f>
        <v>2210</v>
      </c>
      <c r="D2847" s="50" t="s">
        <v>579</v>
      </c>
      <c r="E2847" s="51" t="s">
        <v>580</v>
      </c>
      <c r="F2847" s="57">
        <f>ROWS($F$2:F2847)</f>
        <v>2846</v>
      </c>
      <c r="G2847" s="57" t="str">
        <f>IF(ISNUMBER(SEARCH('Position Build'!$N$6,Table1[[#This Row],[Series]])),Table1[[#This Row],[Helper1]],"")</f>
        <v/>
      </c>
      <c r="H2847" s="57" t="str">
        <f>IFERROR(SMALL($G$2:$G$4870,ROWS($G$2:G2847)),"")</f>
        <v/>
      </c>
    </row>
    <row r="2848" spans="1:8" ht="15.75" customHeight="1" thickBot="1" x14ac:dyDescent="0.3">
      <c r="A2848" s="50" t="s">
        <v>495</v>
      </c>
      <c r="B2848" s="46" t="str">
        <f>Table1[[#This Row],[Series]]&amp;Table1[[#This Row],[Competency Name]]</f>
        <v>2210DEVELOPING OTHERS</v>
      </c>
      <c r="C2848" s="46" t="str">
        <f>IF(RIGHT(Table1[[#This Row],[Occupational Series]],5)="SECCM","SECCM",IF(OR(RIGHT(Table1[[#This Row],[Occupational Series]],1)="A",RIGHT(Table1[[#This Row],[Occupational Series]],1)="B",RIGHT(Table1[[#This Row],[Occupational Series]],1)="C"),"0301",RIGHT(Table1[[#This Row],[Occupational Series]],4)))</f>
        <v>2210</v>
      </c>
      <c r="D2848" s="50" t="s">
        <v>585</v>
      </c>
      <c r="E2848" s="51" t="s">
        <v>586</v>
      </c>
      <c r="F2848" s="57">
        <f>ROWS($F$2:F2848)</f>
        <v>2847</v>
      </c>
      <c r="G2848" s="57" t="str">
        <f>IF(ISNUMBER(SEARCH('Position Build'!$N$6,Table1[[#This Row],[Series]])),Table1[[#This Row],[Helper1]],"")</f>
        <v/>
      </c>
      <c r="H2848" s="57" t="str">
        <f>IFERROR(SMALL($G$2:$G$4870,ROWS($G$2:G2848)),"")</f>
        <v/>
      </c>
    </row>
    <row r="2849" spans="1:8" ht="39" thickBot="1" x14ac:dyDescent="0.3">
      <c r="A2849" s="50" t="s">
        <v>495</v>
      </c>
      <c r="B2849" s="46" t="str">
        <f>Table1[[#This Row],[Series]]&amp;Table1[[#This Row],[Competency Name]]</f>
        <v>2210MANAGING HUMAN RESOURCES</v>
      </c>
      <c r="C2849" s="46" t="str">
        <f>IF(RIGHT(Table1[[#This Row],[Occupational Series]],5)="SECCM","SECCM",IF(OR(RIGHT(Table1[[#This Row],[Occupational Series]],1)="A",RIGHT(Table1[[#This Row],[Occupational Series]],1)="B",RIGHT(Table1[[#This Row],[Occupational Series]],1)="C"),"0301",RIGHT(Table1[[#This Row],[Occupational Series]],4)))</f>
        <v>2210</v>
      </c>
      <c r="D2849" s="50" t="s">
        <v>590</v>
      </c>
      <c r="E2849" s="51" t="s">
        <v>591</v>
      </c>
      <c r="F2849" s="57">
        <f>ROWS($F$2:F2849)</f>
        <v>2848</v>
      </c>
      <c r="G2849" s="57" t="str">
        <f>IF(ISNUMBER(SEARCH('Position Build'!$N$6,Table1[[#This Row],[Series]])),Table1[[#This Row],[Helper1]],"")</f>
        <v/>
      </c>
      <c r="H2849" s="57" t="str">
        <f>IFERROR(SMALL($G$2:$G$4870,ROWS($G$2:G2849)),"")</f>
        <v/>
      </c>
    </row>
    <row r="2850" spans="1:8" ht="15.75" customHeight="1" thickBot="1" x14ac:dyDescent="0.3">
      <c r="A2850" s="50" t="s">
        <v>495</v>
      </c>
      <c r="B2850" s="46" t="str">
        <f>Table1[[#This Row],[Series]]&amp;Table1[[#This Row],[Competency Name]]</f>
        <v>2210PROBLEM SOLVING</v>
      </c>
      <c r="C2850" s="46" t="str">
        <f>IF(RIGHT(Table1[[#This Row],[Occupational Series]],5)="SECCM","SECCM",IF(OR(RIGHT(Table1[[#This Row],[Occupational Series]],1)="A",RIGHT(Table1[[#This Row],[Occupational Series]],1)="B",RIGHT(Table1[[#This Row],[Occupational Series]],1)="C"),"0301",RIGHT(Table1[[#This Row],[Occupational Series]],4)))</f>
        <v>2210</v>
      </c>
      <c r="D2850" s="50" t="s">
        <v>596</v>
      </c>
      <c r="E2850" s="51" t="s">
        <v>597</v>
      </c>
      <c r="F2850" s="57">
        <f>ROWS($F$2:F2850)</f>
        <v>2849</v>
      </c>
      <c r="G2850" s="57" t="str">
        <f>IF(ISNUMBER(SEARCH('Position Build'!$N$6,Table1[[#This Row],[Series]])),Table1[[#This Row],[Helper1]],"")</f>
        <v/>
      </c>
      <c r="H2850" s="57" t="str">
        <f>IFERROR(SMALL($G$2:$G$4870,ROWS($G$2:G2850)),"")</f>
        <v/>
      </c>
    </row>
    <row r="2851" spans="1:8" ht="39" thickBot="1" x14ac:dyDescent="0.3">
      <c r="A2851" s="50" t="s">
        <v>495</v>
      </c>
      <c r="B2851" s="46" t="str">
        <f>Table1[[#This Row],[Series]]&amp;Table1[[#This Row],[Competency Name]]</f>
        <v>2210APPLICATION SOFTWARE</v>
      </c>
      <c r="C2851" s="46" t="str">
        <f>IF(RIGHT(Table1[[#This Row],[Occupational Series]],5)="SECCM","SECCM",IF(OR(RIGHT(Table1[[#This Row],[Occupational Series]],1)="A",RIGHT(Table1[[#This Row],[Occupational Series]],1)="B",RIGHT(Table1[[#This Row],[Occupational Series]],1)="C"),"0301",RIGHT(Table1[[#This Row],[Occupational Series]],4)))</f>
        <v>2210</v>
      </c>
      <c r="D2851" s="50" t="s">
        <v>1067</v>
      </c>
      <c r="E2851" s="51" t="s">
        <v>1068</v>
      </c>
      <c r="F2851" s="57">
        <f>ROWS($F$2:F2851)</f>
        <v>2850</v>
      </c>
      <c r="G2851" s="57" t="str">
        <f>IF(ISNUMBER(SEARCH('Position Build'!$N$6,Table1[[#This Row],[Series]])),Table1[[#This Row],[Helper1]],"")</f>
        <v/>
      </c>
      <c r="H2851" s="57" t="str">
        <f>IFERROR(SMALL($G$2:$G$4870,ROWS($G$2:G2851)),"")</f>
        <v/>
      </c>
    </row>
    <row r="2852" spans="1:8" ht="15.75" customHeight="1" thickBot="1" x14ac:dyDescent="0.3">
      <c r="A2852" s="45" t="s">
        <v>495</v>
      </c>
      <c r="B2852" s="46" t="str">
        <f>Table1[[#This Row],[Series]]&amp;Table1[[#This Row],[Competency Name]]</f>
        <v>2210APPLICATION/SYSTEM REENGINEERING</v>
      </c>
      <c r="C2852" s="46" t="str">
        <f>IF(RIGHT(Table1[[#This Row],[Occupational Series]],5)="SECCM","SECCM",IF(OR(RIGHT(Table1[[#This Row],[Occupational Series]],1)="A",RIGHT(Table1[[#This Row],[Occupational Series]],1)="B",RIGHT(Table1[[#This Row],[Occupational Series]],1)="C"),"0301",RIGHT(Table1[[#This Row],[Occupational Series]],4)))</f>
        <v>2210</v>
      </c>
      <c r="D2852" s="45" t="s">
        <v>1069</v>
      </c>
      <c r="E2852" s="45" t="s">
        <v>1070</v>
      </c>
      <c r="F2852" s="57">
        <f>ROWS($F$2:F2852)</f>
        <v>2851</v>
      </c>
      <c r="G2852" s="57" t="str">
        <f>IF(ISNUMBER(SEARCH('Position Build'!$N$6,Table1[[#This Row],[Series]])),Table1[[#This Row],[Helper1]],"")</f>
        <v/>
      </c>
      <c r="H2852" s="57" t="str">
        <f>IFERROR(SMALL($G$2:$G$4870,ROWS($G$2:G2852)),"")</f>
        <v/>
      </c>
    </row>
    <row r="2853" spans="1:8" ht="15.75" thickBot="1" x14ac:dyDescent="0.3">
      <c r="A2853" s="45" t="s">
        <v>495</v>
      </c>
      <c r="B2853" s="46" t="str">
        <f>Table1[[#This Row],[Series]]&amp;Table1[[#This Row],[Competency Name]]</f>
        <v>2210CAPITAL PLANNING AND INVESTMENT CONTROL</v>
      </c>
      <c r="C2853" s="46" t="str">
        <f>IF(RIGHT(Table1[[#This Row],[Occupational Series]],5)="SECCM","SECCM",IF(OR(RIGHT(Table1[[#This Row],[Occupational Series]],1)="A",RIGHT(Table1[[#This Row],[Occupational Series]],1)="B",RIGHT(Table1[[#This Row],[Occupational Series]],1)="C"),"0301",RIGHT(Table1[[#This Row],[Occupational Series]],4)))</f>
        <v>2210</v>
      </c>
      <c r="D2853" s="45" t="s">
        <v>1071</v>
      </c>
      <c r="E2853" s="45" t="s">
        <v>1072</v>
      </c>
      <c r="F2853" s="57">
        <f>ROWS($F$2:F2853)</f>
        <v>2852</v>
      </c>
      <c r="G2853" s="57" t="str">
        <f>IF(ISNUMBER(SEARCH('Position Build'!$N$6,Table1[[#This Row],[Series]])),Table1[[#This Row],[Helper1]],"")</f>
        <v/>
      </c>
      <c r="H2853" s="57" t="str">
        <f>IFERROR(SMALL($G$2:$G$4870,ROWS($G$2:G2853)),"")</f>
        <v/>
      </c>
    </row>
    <row r="2854" spans="1:8" ht="15.75" customHeight="1" thickBot="1" x14ac:dyDescent="0.3">
      <c r="A2854" s="45" t="s">
        <v>495</v>
      </c>
      <c r="B2854" s="46" t="str">
        <f>Table1[[#This Row],[Series]]&amp;Table1[[#This Row],[Competency Name]]</f>
        <v>2210CYBERSECURITY</v>
      </c>
      <c r="C2854" s="46" t="str">
        <f>IF(RIGHT(Table1[[#This Row],[Occupational Series]],5)="SECCM","SECCM",IF(OR(RIGHT(Table1[[#This Row],[Occupational Series]],1)="A",RIGHT(Table1[[#This Row],[Occupational Series]],1)="B",RIGHT(Table1[[#This Row],[Occupational Series]],1)="C"),"0301",RIGHT(Table1[[#This Row],[Occupational Series]],4)))</f>
        <v>2210</v>
      </c>
      <c r="D2854" s="45" t="s">
        <v>1073</v>
      </c>
      <c r="E2854" s="45" t="s">
        <v>1074</v>
      </c>
      <c r="F2854" s="57">
        <f>ROWS($F$2:F2854)</f>
        <v>2853</v>
      </c>
      <c r="G2854" s="57" t="str">
        <f>IF(ISNUMBER(SEARCH('Position Build'!$N$6,Table1[[#This Row],[Series]])),Table1[[#This Row],[Helper1]],"")</f>
        <v/>
      </c>
      <c r="H2854" s="57" t="str">
        <f>IFERROR(SMALL($G$2:$G$4870,ROWS($G$2:G2854)),"")</f>
        <v/>
      </c>
    </row>
    <row r="2855" spans="1:8" ht="15.75" thickBot="1" x14ac:dyDescent="0.3">
      <c r="A2855" s="45" t="s">
        <v>495</v>
      </c>
      <c r="B2855" s="46" t="str">
        <f>Table1[[#This Row],[Series]]&amp;Table1[[#This Row],[Competency Name]]</f>
        <v>2210DATA AND CONTENT MANAGEMENT</v>
      </c>
      <c r="C2855" s="46" t="str">
        <f>IF(RIGHT(Table1[[#This Row],[Occupational Series]],5)="SECCM","SECCM",IF(OR(RIGHT(Table1[[#This Row],[Occupational Series]],1)="A",RIGHT(Table1[[#This Row],[Occupational Series]],1)="B",RIGHT(Table1[[#This Row],[Occupational Series]],1)="C"),"0301",RIGHT(Table1[[#This Row],[Occupational Series]],4)))</f>
        <v>2210</v>
      </c>
      <c r="D2855" s="45" t="s">
        <v>1075</v>
      </c>
      <c r="E2855" s="45" t="s">
        <v>1076</v>
      </c>
      <c r="F2855" s="57">
        <f>ROWS($F$2:F2855)</f>
        <v>2854</v>
      </c>
      <c r="G2855" s="57" t="str">
        <f>IF(ISNUMBER(SEARCH('Position Build'!$N$6,Table1[[#This Row],[Series]])),Table1[[#This Row],[Helper1]],"")</f>
        <v/>
      </c>
      <c r="H2855" s="57" t="str">
        <f>IFERROR(SMALL($G$2:$G$4870,ROWS($G$2:G2855)),"")</f>
        <v/>
      </c>
    </row>
    <row r="2856" spans="1:8" ht="15.75" customHeight="1" thickBot="1" x14ac:dyDescent="0.3">
      <c r="A2856" s="50" t="s">
        <v>495</v>
      </c>
      <c r="B2856" s="46" t="str">
        <f>Table1[[#This Row],[Series]]&amp;Table1[[#This Row],[Competency Name]]</f>
        <v>2210ENTERPRISE ARCHITECTURE</v>
      </c>
      <c r="C2856" s="46" t="str">
        <f>IF(RIGHT(Table1[[#This Row],[Occupational Series]],5)="SECCM","SECCM",IF(OR(RIGHT(Table1[[#This Row],[Occupational Series]],1)="A",RIGHT(Table1[[#This Row],[Occupational Series]],1)="B",RIGHT(Table1[[#This Row],[Occupational Series]],1)="C"),"0301",RIGHT(Table1[[#This Row],[Occupational Series]],4)))</f>
        <v>2210</v>
      </c>
      <c r="D2856" s="50" t="s">
        <v>1077</v>
      </c>
      <c r="E2856" s="51" t="s">
        <v>1078</v>
      </c>
      <c r="F2856" s="57">
        <f>ROWS($F$2:F2856)</f>
        <v>2855</v>
      </c>
      <c r="G2856" s="57" t="str">
        <f>IF(ISNUMBER(SEARCH('Position Build'!$N$6,Table1[[#This Row],[Series]])),Table1[[#This Row],[Helper1]],"")</f>
        <v/>
      </c>
      <c r="H2856" s="57" t="str">
        <f>IFERROR(SMALL($G$2:$G$4870,ROWS($G$2:G2856)),"")</f>
        <v/>
      </c>
    </row>
    <row r="2857" spans="1:8" ht="26.25" thickBot="1" x14ac:dyDescent="0.3">
      <c r="A2857" s="50" t="s">
        <v>495</v>
      </c>
      <c r="B2857" s="46" t="str">
        <f>Table1[[#This Row],[Series]]&amp;Table1[[#This Row],[Competency Name]]</f>
        <v>2210INFORMATION RESOURCES MANAGEMENT</v>
      </c>
      <c r="C2857" s="46" t="str">
        <f>IF(RIGHT(Table1[[#This Row],[Occupational Series]],5)="SECCM","SECCM",IF(OR(RIGHT(Table1[[#This Row],[Occupational Series]],1)="A",RIGHT(Table1[[#This Row],[Occupational Series]],1)="B",RIGHT(Table1[[#This Row],[Occupational Series]],1)="C"),"0301",RIGHT(Table1[[#This Row],[Occupational Series]],4)))</f>
        <v>2210</v>
      </c>
      <c r="D2857" s="50" t="s">
        <v>1079</v>
      </c>
      <c r="E2857" s="51" t="s">
        <v>1080</v>
      </c>
      <c r="F2857" s="57">
        <f>ROWS($F$2:F2857)</f>
        <v>2856</v>
      </c>
      <c r="G2857" s="57" t="str">
        <f>IF(ISNUMBER(SEARCH('Position Build'!$N$6,Table1[[#This Row],[Series]])),Table1[[#This Row],[Helper1]],"")</f>
        <v/>
      </c>
      <c r="H2857" s="57" t="str">
        <f>IFERROR(SMALL($G$2:$G$4870,ROWS($G$2:G2857)),"")</f>
        <v/>
      </c>
    </row>
    <row r="2858" spans="1:8" ht="15.75" customHeight="1" thickBot="1" x14ac:dyDescent="0.3">
      <c r="A2858" s="45" t="s">
        <v>495</v>
      </c>
      <c r="B2858" s="46" t="str">
        <f>Table1[[#This Row],[Series]]&amp;Table1[[#This Row],[Competency Name]]</f>
        <v>2210INFORMATION TECHNOLOGY BUSINESS PROCESS REENGINEERING</v>
      </c>
      <c r="C2858" s="46" t="str">
        <f>IF(RIGHT(Table1[[#This Row],[Occupational Series]],5)="SECCM","SECCM",IF(OR(RIGHT(Table1[[#This Row],[Occupational Series]],1)="A",RIGHT(Table1[[#This Row],[Occupational Series]],1)="B",RIGHT(Table1[[#This Row],[Occupational Series]],1)="C"),"0301",RIGHT(Table1[[#This Row],[Occupational Series]],4)))</f>
        <v>2210</v>
      </c>
      <c r="D2858" s="45" t="s">
        <v>1081</v>
      </c>
      <c r="E2858" s="45" t="s">
        <v>1082</v>
      </c>
      <c r="F2858" s="57">
        <f>ROWS($F$2:F2858)</f>
        <v>2857</v>
      </c>
      <c r="G2858" s="57" t="str">
        <f>IF(ISNUMBER(SEARCH('Position Build'!$N$6,Table1[[#This Row],[Series]])),Table1[[#This Row],[Helper1]],"")</f>
        <v/>
      </c>
      <c r="H2858" s="57" t="str">
        <f>IFERROR(SMALL($G$2:$G$4870,ROWS($G$2:G2858)),"")</f>
        <v/>
      </c>
    </row>
    <row r="2859" spans="1:8" ht="15.75" thickBot="1" x14ac:dyDescent="0.3">
      <c r="A2859" s="45" t="s">
        <v>495</v>
      </c>
      <c r="B2859" s="46" t="str">
        <f>Table1[[#This Row],[Series]]&amp;Table1[[#This Row],[Competency Name]]</f>
        <v>2210INFORMATION TECHNOLOGY CAPACITY MANAGEMENT</v>
      </c>
      <c r="C2859" s="46" t="str">
        <f>IF(RIGHT(Table1[[#This Row],[Occupational Series]],5)="SECCM","SECCM",IF(OR(RIGHT(Table1[[#This Row],[Occupational Series]],1)="A",RIGHT(Table1[[#This Row],[Occupational Series]],1)="B",RIGHT(Table1[[#This Row],[Occupational Series]],1)="C"),"0301",RIGHT(Table1[[#This Row],[Occupational Series]],4)))</f>
        <v>2210</v>
      </c>
      <c r="D2859" s="45" t="s">
        <v>1083</v>
      </c>
      <c r="E2859" s="45" t="s">
        <v>1084</v>
      </c>
      <c r="F2859" s="57">
        <f>ROWS($F$2:F2859)</f>
        <v>2858</v>
      </c>
      <c r="G2859" s="57" t="str">
        <f>IF(ISNUMBER(SEARCH('Position Build'!$N$6,Table1[[#This Row],[Series]])),Table1[[#This Row],[Helper1]],"")</f>
        <v/>
      </c>
      <c r="H2859" s="57" t="str">
        <f>IFERROR(SMALL($G$2:$G$4870,ROWS($G$2:G2859)),"")</f>
        <v/>
      </c>
    </row>
    <row r="2860" spans="1:8" ht="15.75" customHeight="1" thickBot="1" x14ac:dyDescent="0.3">
      <c r="A2860" s="45" t="s">
        <v>495</v>
      </c>
      <c r="B2860" s="46" t="str">
        <f>Table1[[#This Row],[Series]]&amp;Table1[[#This Row],[Competency Name]]</f>
        <v>2210INFORMATION TECHNOLOGY CONFIGURATION MANAGEMENT</v>
      </c>
      <c r="C2860" s="46" t="str">
        <f>IF(RIGHT(Table1[[#This Row],[Occupational Series]],5)="SECCM","SECCM",IF(OR(RIGHT(Table1[[#This Row],[Occupational Series]],1)="A",RIGHT(Table1[[#This Row],[Occupational Series]],1)="B",RIGHT(Table1[[#This Row],[Occupational Series]],1)="C"),"0301",RIGHT(Table1[[#This Row],[Occupational Series]],4)))</f>
        <v>2210</v>
      </c>
      <c r="D2860" s="45" t="s">
        <v>1085</v>
      </c>
      <c r="E2860" s="45" t="s">
        <v>1086</v>
      </c>
      <c r="F2860" s="57">
        <f>ROWS($F$2:F2860)</f>
        <v>2859</v>
      </c>
      <c r="G2860" s="57" t="str">
        <f>IF(ISNUMBER(SEARCH('Position Build'!$N$6,Table1[[#This Row],[Series]])),Table1[[#This Row],[Helper1]],"")</f>
        <v/>
      </c>
      <c r="H2860" s="57" t="str">
        <f>IFERROR(SMALL($G$2:$G$4870,ROWS($G$2:G2860)),"")</f>
        <v/>
      </c>
    </row>
    <row r="2861" spans="1:8" ht="15.75" thickBot="1" x14ac:dyDescent="0.3">
      <c r="A2861" s="45" t="s">
        <v>495</v>
      </c>
      <c r="B2861" s="46" t="str">
        <f>Table1[[#This Row],[Series]]&amp;Table1[[#This Row],[Competency Name]]</f>
        <v>2210INFORMATION TECHNOLOGY CUSTOMER SUPPORT</v>
      </c>
      <c r="C2861" s="46" t="str">
        <f>IF(RIGHT(Table1[[#This Row],[Occupational Series]],5)="SECCM","SECCM",IF(OR(RIGHT(Table1[[#This Row],[Occupational Series]],1)="A",RIGHT(Table1[[#This Row],[Occupational Series]],1)="B",RIGHT(Table1[[#This Row],[Occupational Series]],1)="C"),"0301",RIGHT(Table1[[#This Row],[Occupational Series]],4)))</f>
        <v>2210</v>
      </c>
      <c r="D2861" s="45" t="s">
        <v>1087</v>
      </c>
      <c r="E2861" s="45" t="s">
        <v>1088</v>
      </c>
      <c r="F2861" s="57">
        <f>ROWS($F$2:F2861)</f>
        <v>2860</v>
      </c>
      <c r="G2861" s="57" t="str">
        <f>IF(ISNUMBER(SEARCH('Position Build'!$N$6,Table1[[#This Row],[Series]])),Table1[[#This Row],[Helper1]],"")</f>
        <v/>
      </c>
      <c r="H2861" s="57" t="str">
        <f>IFERROR(SMALL($G$2:$G$4870,ROWS($G$2:G2861)),"")</f>
        <v/>
      </c>
    </row>
    <row r="2862" spans="1:8" ht="15.75" customHeight="1" thickBot="1" x14ac:dyDescent="0.3">
      <c r="A2862" s="45" t="s">
        <v>495</v>
      </c>
      <c r="B2862" s="46" t="str">
        <f>Table1[[#This Row],[Series]]&amp;Table1[[#This Row],[Competency Name]]</f>
        <v>2210INFORMATION TECHNOLOGY FORENSICS OPERATIONS</v>
      </c>
      <c r="C2862" s="46" t="str">
        <f>IF(RIGHT(Table1[[#This Row],[Occupational Series]],5)="SECCM","SECCM",IF(OR(RIGHT(Table1[[#This Row],[Occupational Series]],1)="A",RIGHT(Table1[[#This Row],[Occupational Series]],1)="B",RIGHT(Table1[[#This Row],[Occupational Series]],1)="C"),"0301",RIGHT(Table1[[#This Row],[Occupational Series]],4)))</f>
        <v>2210</v>
      </c>
      <c r="D2862" s="45" t="s">
        <v>1089</v>
      </c>
      <c r="E2862" s="45" t="s">
        <v>1090</v>
      </c>
      <c r="F2862" s="57">
        <f>ROWS($F$2:F2862)</f>
        <v>2861</v>
      </c>
      <c r="G2862" s="57" t="str">
        <f>IF(ISNUMBER(SEARCH('Position Build'!$N$6,Table1[[#This Row],[Series]])),Table1[[#This Row],[Helper1]],"")</f>
        <v/>
      </c>
      <c r="H2862" s="57" t="str">
        <f>IFERROR(SMALL($G$2:$G$4870,ROWS($G$2:G2862)),"")</f>
        <v/>
      </c>
    </row>
    <row r="2863" spans="1:8" ht="15.75" thickBot="1" x14ac:dyDescent="0.3">
      <c r="A2863" s="45" t="s">
        <v>495</v>
      </c>
      <c r="B2863" s="46" t="str">
        <f>Table1[[#This Row],[Series]]&amp;Table1[[#This Row],[Competency Name]]</f>
        <v>2210INFORMATION TECHNOLOGY HARDWARE MANAGEMENT</v>
      </c>
      <c r="C2863" s="46" t="str">
        <f>IF(RIGHT(Table1[[#This Row],[Occupational Series]],5)="SECCM","SECCM",IF(OR(RIGHT(Table1[[#This Row],[Occupational Series]],1)="A",RIGHT(Table1[[#This Row],[Occupational Series]],1)="B",RIGHT(Table1[[#This Row],[Occupational Series]],1)="C"),"0301",RIGHT(Table1[[#This Row],[Occupational Series]],4)))</f>
        <v>2210</v>
      </c>
      <c r="D2863" s="45" t="s">
        <v>1091</v>
      </c>
      <c r="E2863" s="45" t="s">
        <v>1092</v>
      </c>
      <c r="F2863" s="57">
        <f>ROWS($F$2:F2863)</f>
        <v>2862</v>
      </c>
      <c r="G2863" s="57" t="str">
        <f>IF(ISNUMBER(SEARCH('Position Build'!$N$6,Table1[[#This Row],[Series]])),Table1[[#This Row],[Helper1]],"")</f>
        <v/>
      </c>
      <c r="H2863" s="57" t="str">
        <f>IFERROR(SMALL($G$2:$G$4870,ROWS($G$2:G2863)),"")</f>
        <v/>
      </c>
    </row>
    <row r="2864" spans="1:8" ht="15.75" customHeight="1" thickBot="1" x14ac:dyDescent="0.3">
      <c r="A2864" s="50" t="s">
        <v>495</v>
      </c>
      <c r="B2864" s="46" t="str">
        <f>Table1[[#This Row],[Series]]&amp;Table1[[#This Row],[Competency Name]]</f>
        <v>2210INFORMATION TECHNOLOGY KNOWLEDGE MANAGEMENT</v>
      </c>
      <c r="C2864" s="46" t="str">
        <f>IF(RIGHT(Table1[[#This Row],[Occupational Series]],5)="SECCM","SECCM",IF(OR(RIGHT(Table1[[#This Row],[Occupational Series]],1)="A",RIGHT(Table1[[#This Row],[Occupational Series]],1)="B",RIGHT(Table1[[#This Row],[Occupational Series]],1)="C"),"0301",RIGHT(Table1[[#This Row],[Occupational Series]],4)))</f>
        <v>2210</v>
      </c>
      <c r="D2864" s="50" t="s">
        <v>1093</v>
      </c>
      <c r="E2864" s="51" t="s">
        <v>1094</v>
      </c>
      <c r="F2864" s="57">
        <f>ROWS($F$2:F2864)</f>
        <v>2863</v>
      </c>
      <c r="G2864" s="57" t="str">
        <f>IF(ISNUMBER(SEARCH('Position Build'!$N$6,Table1[[#This Row],[Series]])),Table1[[#This Row],[Helper1]],"")</f>
        <v/>
      </c>
      <c r="H2864" s="57" t="str">
        <f>IFERROR(SMALL($G$2:$G$4870,ROWS($G$2:G2864)),"")</f>
        <v/>
      </c>
    </row>
    <row r="2865" spans="1:8" ht="26.25" thickBot="1" x14ac:dyDescent="0.3">
      <c r="A2865" s="50" t="s">
        <v>495</v>
      </c>
      <c r="B2865" s="46" t="str">
        <f>Table1[[#This Row],[Series]]&amp;Table1[[#This Row],[Competency Name]]</f>
        <v>2210INFORMATION TECHNOLOGY LIFE CYCLE MANAGEMENT</v>
      </c>
      <c r="C2865" s="46" t="str">
        <f>IF(RIGHT(Table1[[#This Row],[Occupational Series]],5)="SECCM","SECCM",IF(OR(RIGHT(Table1[[#This Row],[Occupational Series]],1)="A",RIGHT(Table1[[#This Row],[Occupational Series]],1)="B",RIGHT(Table1[[#This Row],[Occupational Series]],1)="C"),"0301",RIGHT(Table1[[#This Row],[Occupational Series]],4)))</f>
        <v>2210</v>
      </c>
      <c r="D2865" s="50" t="s">
        <v>1095</v>
      </c>
      <c r="E2865" s="51" t="s">
        <v>1096</v>
      </c>
      <c r="F2865" s="57">
        <f>ROWS($F$2:F2865)</f>
        <v>2864</v>
      </c>
      <c r="G2865" s="57" t="str">
        <f>IF(ISNUMBER(SEARCH('Position Build'!$N$6,Table1[[#This Row],[Series]])),Table1[[#This Row],[Helper1]],"")</f>
        <v/>
      </c>
      <c r="H2865" s="57" t="str">
        <f>IFERROR(SMALL($G$2:$G$4870,ROWS($G$2:G2865)),"")</f>
        <v/>
      </c>
    </row>
    <row r="2866" spans="1:8" ht="15.75" customHeight="1" thickBot="1" x14ac:dyDescent="0.3">
      <c r="A2866" s="45" t="s">
        <v>495</v>
      </c>
      <c r="B2866" s="46" t="str">
        <f>Table1[[#This Row],[Series]]&amp;Table1[[#This Row],[Competency Name]]</f>
        <v>2210INFORMATION TECHNOLOGY OPERATIONAL PERFORMANCE MEASUREMENT AND MANAGEMENT</v>
      </c>
      <c r="C2866" s="46" t="str">
        <f>IF(RIGHT(Table1[[#This Row],[Occupational Series]],5)="SECCM","SECCM",IF(OR(RIGHT(Table1[[#This Row],[Occupational Series]],1)="A",RIGHT(Table1[[#This Row],[Occupational Series]],1)="B",RIGHT(Table1[[#This Row],[Occupational Series]],1)="C"),"0301",RIGHT(Table1[[#This Row],[Occupational Series]],4)))</f>
        <v>2210</v>
      </c>
      <c r="D2866" s="45" t="s">
        <v>1097</v>
      </c>
      <c r="E2866" s="45" t="s">
        <v>1098</v>
      </c>
      <c r="F2866" s="57">
        <f>ROWS($F$2:F2866)</f>
        <v>2865</v>
      </c>
      <c r="G2866" s="57" t="str">
        <f>IF(ISNUMBER(SEARCH('Position Build'!$N$6,Table1[[#This Row],[Series]])),Table1[[#This Row],[Helper1]],"")</f>
        <v/>
      </c>
      <c r="H2866" s="57" t="str">
        <f>IFERROR(SMALL($G$2:$G$4870,ROWS($G$2:G2866)),"")</f>
        <v/>
      </c>
    </row>
    <row r="2867" spans="1:8" ht="15.75" thickBot="1" x14ac:dyDescent="0.3">
      <c r="A2867" s="45" t="s">
        <v>495</v>
      </c>
      <c r="B2867" s="46" t="str">
        <f>Table1[[#This Row],[Series]]&amp;Table1[[#This Row],[Competency Name]]</f>
        <v>2210INFORMATION TECHNOLOGY POLICY AND PLANNING</v>
      </c>
      <c r="C2867" s="46" t="str">
        <f>IF(RIGHT(Table1[[#This Row],[Occupational Series]],5)="SECCM","SECCM",IF(OR(RIGHT(Table1[[#This Row],[Occupational Series]],1)="A",RIGHT(Table1[[#This Row],[Occupational Series]],1)="B",RIGHT(Table1[[#This Row],[Occupational Series]],1)="C"),"0301",RIGHT(Table1[[#This Row],[Occupational Series]],4)))</f>
        <v>2210</v>
      </c>
      <c r="D2867" s="45" t="s">
        <v>1099</v>
      </c>
      <c r="E2867" s="45" t="s">
        <v>1100</v>
      </c>
      <c r="F2867" s="57">
        <f>ROWS($F$2:F2867)</f>
        <v>2866</v>
      </c>
      <c r="G2867" s="57" t="str">
        <f>IF(ISNUMBER(SEARCH('Position Build'!$N$6,Table1[[#This Row],[Series]])),Table1[[#This Row],[Helper1]],"")</f>
        <v/>
      </c>
      <c r="H2867" s="57" t="str">
        <f>IFERROR(SMALL($G$2:$G$4870,ROWS($G$2:G2867)),"")</f>
        <v/>
      </c>
    </row>
    <row r="2868" spans="1:8" ht="15.75" customHeight="1" thickBot="1" x14ac:dyDescent="0.3">
      <c r="A2868" s="45" t="s">
        <v>495</v>
      </c>
      <c r="B2868" s="46" t="str">
        <f>Table1[[#This Row],[Series]]&amp;Table1[[#This Row],[Competency Name]]</f>
        <v>2210INFORMATION TECHNOLOGY PROJECT MANAGEMENT</v>
      </c>
      <c r="C2868" s="46" t="str">
        <f>IF(RIGHT(Table1[[#This Row],[Occupational Series]],5)="SECCM","SECCM",IF(OR(RIGHT(Table1[[#This Row],[Occupational Series]],1)="A",RIGHT(Table1[[#This Row],[Occupational Series]],1)="B",RIGHT(Table1[[#This Row],[Occupational Series]],1)="C"),"0301",RIGHT(Table1[[#This Row],[Occupational Series]],4)))</f>
        <v>2210</v>
      </c>
      <c r="D2868" s="45" t="s">
        <v>1101</v>
      </c>
      <c r="E2868" s="45" t="s">
        <v>1102</v>
      </c>
      <c r="F2868" s="57">
        <f>ROWS($F$2:F2868)</f>
        <v>2867</v>
      </c>
      <c r="G2868" s="57" t="str">
        <f>IF(ISNUMBER(SEARCH('Position Build'!$N$6,Table1[[#This Row],[Series]])),Table1[[#This Row],[Helper1]],"")</f>
        <v/>
      </c>
      <c r="H2868" s="57" t="str">
        <f>IFERROR(SMALL($G$2:$G$4870,ROWS($G$2:G2868)),"")</f>
        <v/>
      </c>
    </row>
    <row r="2869" spans="1:8" ht="15.75" thickBot="1" x14ac:dyDescent="0.3">
      <c r="A2869" s="45" t="s">
        <v>495</v>
      </c>
      <c r="B2869" s="46" t="str">
        <f>Table1[[#This Row],[Series]]&amp;Table1[[#This Row],[Competency Name]]</f>
        <v>2210INFORMATION TECHNOLOGY SPECIFICATIONS ANALYSIS</v>
      </c>
      <c r="C2869" s="46" t="str">
        <f>IF(RIGHT(Table1[[#This Row],[Occupational Series]],5)="SECCM","SECCM",IF(OR(RIGHT(Table1[[#This Row],[Occupational Series]],1)="A",RIGHT(Table1[[#This Row],[Occupational Series]],1)="B",RIGHT(Table1[[#This Row],[Occupational Series]],1)="C"),"0301",RIGHT(Table1[[#This Row],[Occupational Series]],4)))</f>
        <v>2210</v>
      </c>
      <c r="D2869" s="45" t="s">
        <v>1103</v>
      </c>
      <c r="E2869" s="45" t="s">
        <v>1104</v>
      </c>
      <c r="F2869" s="57">
        <f>ROWS($F$2:F2869)</f>
        <v>2868</v>
      </c>
      <c r="G2869" s="57" t="str">
        <f>IF(ISNUMBER(SEARCH('Position Build'!$N$6,Table1[[#This Row],[Series]])),Table1[[#This Row],[Helper1]],"")</f>
        <v/>
      </c>
      <c r="H2869" s="57" t="str">
        <f>IFERROR(SMALL($G$2:$G$4870,ROWS($G$2:G2869)),"")</f>
        <v/>
      </c>
    </row>
    <row r="2870" spans="1:8" ht="15.75" customHeight="1" thickBot="1" x14ac:dyDescent="0.3">
      <c r="A2870" s="45" t="s">
        <v>495</v>
      </c>
      <c r="B2870" s="46" t="str">
        <f>Table1[[#This Row],[Series]]&amp;Table1[[#This Row],[Competency Name]]</f>
        <v>2210INFORMATION TECHNOLOGY SYSTEM DESIGN</v>
      </c>
      <c r="C2870" s="46" t="str">
        <f>IF(RIGHT(Table1[[#This Row],[Occupational Series]],5)="SECCM","SECCM",IF(OR(RIGHT(Table1[[#This Row],[Occupational Series]],1)="A",RIGHT(Table1[[#This Row],[Occupational Series]],1)="B",RIGHT(Table1[[#This Row],[Occupational Series]],1)="C"),"0301",RIGHT(Table1[[#This Row],[Occupational Series]],4)))</f>
        <v>2210</v>
      </c>
      <c r="D2870" s="45" t="s">
        <v>1105</v>
      </c>
      <c r="E2870" s="45" t="s">
        <v>1106</v>
      </c>
      <c r="F2870" s="57">
        <f>ROWS($F$2:F2870)</f>
        <v>2869</v>
      </c>
      <c r="G2870" s="57" t="str">
        <f>IF(ISNUMBER(SEARCH('Position Build'!$N$6,Table1[[#This Row],[Series]])),Table1[[#This Row],[Helper1]],"")</f>
        <v/>
      </c>
      <c r="H2870" s="57" t="str">
        <f>IFERROR(SMALL($G$2:$G$4870,ROWS($G$2:G2870)),"")</f>
        <v/>
      </c>
    </row>
    <row r="2871" spans="1:8" ht="26.25" thickBot="1" x14ac:dyDescent="0.3">
      <c r="A2871" s="50" t="s">
        <v>495</v>
      </c>
      <c r="B2871" s="46" t="str">
        <f>Table1[[#This Row],[Series]]&amp;Table1[[#This Row],[Competency Name]]</f>
        <v>2210INFORMATION TECHNOLOGY TEST AND EVALUATION</v>
      </c>
      <c r="C2871" s="46" t="str">
        <f>IF(RIGHT(Table1[[#This Row],[Occupational Series]],5)="SECCM","SECCM",IF(OR(RIGHT(Table1[[#This Row],[Occupational Series]],1)="A",RIGHT(Table1[[#This Row],[Occupational Series]],1)="B",RIGHT(Table1[[#This Row],[Occupational Series]],1)="C"),"0301",RIGHT(Table1[[#This Row],[Occupational Series]],4)))</f>
        <v>2210</v>
      </c>
      <c r="D2871" s="50" t="s">
        <v>1107</v>
      </c>
      <c r="E2871" s="51" t="s">
        <v>1108</v>
      </c>
      <c r="F2871" s="57">
        <f>ROWS($F$2:F2871)</f>
        <v>2870</v>
      </c>
      <c r="G2871" s="57" t="str">
        <f>IF(ISNUMBER(SEARCH('Position Build'!$N$6,Table1[[#This Row],[Series]])),Table1[[#This Row],[Helper1]],"")</f>
        <v/>
      </c>
      <c r="H2871" s="57" t="str">
        <f>IFERROR(SMALL($G$2:$G$4870,ROWS($G$2:G2871)),"")</f>
        <v/>
      </c>
    </row>
    <row r="2872" spans="1:8" ht="15.75" customHeight="1" thickBot="1" x14ac:dyDescent="0.3">
      <c r="A2872" s="50" t="s">
        <v>495</v>
      </c>
      <c r="B2872" s="46" t="str">
        <f>Table1[[#This Row],[Series]]&amp;Table1[[#This Row],[Competency Name]]</f>
        <v>2210INTERNET</v>
      </c>
      <c r="C2872" s="46" t="str">
        <f>IF(RIGHT(Table1[[#This Row],[Occupational Series]],5)="SECCM","SECCM",IF(OR(RIGHT(Table1[[#This Row],[Occupational Series]],1)="A",RIGHT(Table1[[#This Row],[Occupational Series]],1)="B",RIGHT(Table1[[#This Row],[Occupational Series]],1)="C"),"0301",RIGHT(Table1[[#This Row],[Occupational Series]],4)))</f>
        <v>2210</v>
      </c>
      <c r="D2872" s="50" t="s">
        <v>1109</v>
      </c>
      <c r="E2872" s="51" t="s">
        <v>1110</v>
      </c>
      <c r="F2872" s="57">
        <f>ROWS($F$2:F2872)</f>
        <v>2871</v>
      </c>
      <c r="G2872" s="57" t="str">
        <f>IF(ISNUMBER(SEARCH('Position Build'!$N$6,Table1[[#This Row],[Series]])),Table1[[#This Row],[Helper1]],"")</f>
        <v/>
      </c>
      <c r="H2872" s="57" t="str">
        <f>IFERROR(SMALL($G$2:$G$4870,ROWS($G$2:G2872)),"")</f>
        <v/>
      </c>
    </row>
    <row r="2873" spans="1:8" ht="15.75" thickBot="1" x14ac:dyDescent="0.3">
      <c r="A2873" s="45" t="s">
        <v>495</v>
      </c>
      <c r="B2873" s="46" t="str">
        <f>Table1[[#This Row],[Series]]&amp;Table1[[#This Row],[Competency Name]]</f>
        <v>2210NETWORK OPERATION</v>
      </c>
      <c r="C2873" s="46" t="str">
        <f>IF(RIGHT(Table1[[#This Row],[Occupational Series]],5)="SECCM","SECCM",IF(OR(RIGHT(Table1[[#This Row],[Occupational Series]],1)="A",RIGHT(Table1[[#This Row],[Occupational Series]],1)="B",RIGHT(Table1[[#This Row],[Occupational Series]],1)="C"),"0301",RIGHT(Table1[[#This Row],[Occupational Series]],4)))</f>
        <v>2210</v>
      </c>
      <c r="D2873" s="45" t="s">
        <v>1111</v>
      </c>
      <c r="E2873" s="45" t="s">
        <v>1112</v>
      </c>
      <c r="F2873" s="57">
        <f>ROWS($F$2:F2873)</f>
        <v>2872</v>
      </c>
      <c r="G2873" s="57" t="str">
        <f>IF(ISNUMBER(SEARCH('Position Build'!$N$6,Table1[[#This Row],[Series]])),Table1[[#This Row],[Helper1]],"")</f>
        <v/>
      </c>
      <c r="H2873" s="57" t="str">
        <f>IFERROR(SMALL($G$2:$G$4870,ROWS($G$2:G2873)),"")</f>
        <v/>
      </c>
    </row>
    <row r="2874" spans="1:8" ht="15.75" customHeight="1" thickBot="1" x14ac:dyDescent="0.3">
      <c r="A2874" s="50" t="s">
        <v>495</v>
      </c>
      <c r="B2874" s="46" t="str">
        <f>Table1[[#This Row],[Series]]&amp;Table1[[#This Row],[Competency Name]]</f>
        <v>2210OPERATING SYSTEMS</v>
      </c>
      <c r="C2874" s="46" t="str">
        <f>IF(RIGHT(Table1[[#This Row],[Occupational Series]],5)="SECCM","SECCM",IF(OR(RIGHT(Table1[[#This Row],[Occupational Series]],1)="A",RIGHT(Table1[[#This Row],[Occupational Series]],1)="B",RIGHT(Table1[[#This Row],[Occupational Series]],1)="C"),"0301",RIGHT(Table1[[#This Row],[Occupational Series]],4)))</f>
        <v>2210</v>
      </c>
      <c r="D2874" s="50" t="s">
        <v>1113</v>
      </c>
      <c r="E2874" s="51" t="s">
        <v>1114</v>
      </c>
      <c r="F2874" s="57">
        <f>ROWS($F$2:F2874)</f>
        <v>2873</v>
      </c>
      <c r="G2874" s="57" t="str">
        <f>IF(ISNUMBER(SEARCH('Position Build'!$N$6,Table1[[#This Row],[Series]])),Table1[[#This Row],[Helper1]],"")</f>
        <v/>
      </c>
      <c r="H2874" s="57" t="str">
        <f>IFERROR(SMALL($G$2:$G$4870,ROWS($G$2:G2874)),"")</f>
        <v/>
      </c>
    </row>
    <row r="2875" spans="1:8" ht="15.75" thickBot="1" x14ac:dyDescent="0.3">
      <c r="A2875" s="45" t="s">
        <v>495</v>
      </c>
      <c r="B2875" s="46" t="str">
        <f>Table1[[#This Row],[Series]]&amp;Table1[[#This Row],[Competency Name]]</f>
        <v>2210SYSTEM ADMINISTRATION</v>
      </c>
      <c r="C2875" s="46" t="str">
        <f>IF(RIGHT(Table1[[#This Row],[Occupational Series]],5)="SECCM","SECCM",IF(OR(RIGHT(Table1[[#This Row],[Occupational Series]],1)="A",RIGHT(Table1[[#This Row],[Occupational Series]],1)="B",RIGHT(Table1[[#This Row],[Occupational Series]],1)="C"),"0301",RIGHT(Table1[[#This Row],[Occupational Series]],4)))</f>
        <v>2210</v>
      </c>
      <c r="D2875" s="45" t="s">
        <v>1115</v>
      </c>
      <c r="E2875" s="45" t="s">
        <v>1116</v>
      </c>
      <c r="F2875" s="57">
        <f>ROWS($F$2:F2875)</f>
        <v>2874</v>
      </c>
      <c r="G2875" s="57" t="str">
        <f>IF(ISNUMBER(SEARCH('Position Build'!$N$6,Table1[[#This Row],[Series]])),Table1[[#This Row],[Helper1]],"")</f>
        <v/>
      </c>
      <c r="H2875" s="57" t="str">
        <f>IFERROR(SMALL($G$2:$G$4870,ROWS($G$2:G2875)),"")</f>
        <v/>
      </c>
    </row>
    <row r="2876" spans="1:8" ht="15.75" customHeight="1" thickBot="1" x14ac:dyDescent="0.3">
      <c r="A2876" s="45" t="s">
        <v>495</v>
      </c>
      <c r="B2876" s="46" t="str">
        <f>Table1[[#This Row],[Series]]&amp;Table1[[#This Row],[Competency Name]]</f>
        <v>2210TECHNICAL DOCUMENTATION DEVELOPMENT</v>
      </c>
      <c r="C2876" s="46" t="str">
        <f>IF(RIGHT(Table1[[#This Row],[Occupational Series]],5)="SECCM","SECCM",IF(OR(RIGHT(Table1[[#This Row],[Occupational Series]],1)="A",RIGHT(Table1[[#This Row],[Occupational Series]],1)="B",RIGHT(Table1[[#This Row],[Occupational Series]],1)="C"),"0301",RIGHT(Table1[[#This Row],[Occupational Series]],4)))</f>
        <v>2210</v>
      </c>
      <c r="D2876" s="45" t="s">
        <v>1117</v>
      </c>
      <c r="E2876" s="45" t="s">
        <v>1118</v>
      </c>
      <c r="F2876" s="57">
        <f>ROWS($F$2:F2876)</f>
        <v>2875</v>
      </c>
      <c r="G2876" s="57" t="str">
        <f>IF(ISNUMBER(SEARCH('Position Build'!$N$6,Table1[[#This Row],[Series]])),Table1[[#This Row],[Helper1]],"")</f>
        <v/>
      </c>
      <c r="H2876" s="57" t="str">
        <f>IFERROR(SMALL($G$2:$G$4870,ROWS($G$2:G2876)),"")</f>
        <v/>
      </c>
    </row>
    <row r="2877" spans="1:8" ht="15.75" thickBot="1" x14ac:dyDescent="0.3">
      <c r="A2877" s="45" t="s">
        <v>495</v>
      </c>
      <c r="B2877" s="46" t="str">
        <f>Table1[[#This Row],[Series]]&amp;Table1[[#This Row],[Competency Name]]</f>
        <v>2210INFORMATION TECHNOLOGY SYSTEMS ANALYSIS</v>
      </c>
      <c r="C2877" s="46" t="str">
        <f>IF(RIGHT(Table1[[#This Row],[Occupational Series]],5)="SECCM","SECCM",IF(OR(RIGHT(Table1[[#This Row],[Occupational Series]],1)="A",RIGHT(Table1[[#This Row],[Occupational Series]],1)="B",RIGHT(Table1[[#This Row],[Occupational Series]],1)="C"),"0301",RIGHT(Table1[[#This Row],[Occupational Series]],4)))</f>
        <v>2210</v>
      </c>
      <c r="D2877" s="45" t="s">
        <v>1119</v>
      </c>
      <c r="E2877" s="45" t="s">
        <v>1120</v>
      </c>
      <c r="F2877" s="57">
        <f>ROWS($F$2:F2877)</f>
        <v>2876</v>
      </c>
      <c r="G2877" s="57" t="str">
        <f>IF(ISNUMBER(SEARCH('Position Build'!$N$6,Table1[[#This Row],[Series]])),Table1[[#This Row],[Helper1]],"")</f>
        <v/>
      </c>
      <c r="H2877" s="57" t="str">
        <f>IFERROR(SMALL($G$2:$G$4870,ROWS($G$2:G2877)),"")</f>
        <v/>
      </c>
    </row>
    <row r="2878" spans="1:8" ht="15.75" customHeight="1" thickBot="1" x14ac:dyDescent="0.3">
      <c r="A2878" s="50" t="s">
        <v>725</v>
      </c>
      <c r="B2878" s="46" t="str">
        <f>Table1[[#This Row],[Series]]&amp;Table1[[#This Row],[Competency Name]]</f>
        <v>2501TECHNICAL PRACTICES (THEORETICAL, PRECISE, ARTISTIC)</v>
      </c>
      <c r="C2878" s="46" t="str">
        <f>IF(RIGHT(Table1[[#This Row],[Occupational Series]],5)="SECCM","SECCM",IF(OR(RIGHT(Table1[[#This Row],[Occupational Series]],1)="A",RIGHT(Table1[[#This Row],[Occupational Series]],1)="B",RIGHT(Table1[[#This Row],[Occupational Series]],1)="C"),"0301",RIGHT(Table1[[#This Row],[Occupational Series]],4)))</f>
        <v>2501</v>
      </c>
      <c r="D2878" s="50" t="s">
        <v>716</v>
      </c>
      <c r="E2878" s="51" t="s">
        <v>717</v>
      </c>
      <c r="F2878" s="57">
        <f>ROWS($F$2:F2878)</f>
        <v>2877</v>
      </c>
      <c r="G2878" s="57" t="str">
        <f>IF(ISNUMBER(SEARCH('Position Build'!$N$6,Table1[[#This Row],[Series]])),Table1[[#This Row],[Helper1]],"")</f>
        <v/>
      </c>
      <c r="H2878" s="57" t="str">
        <f>IFERROR(SMALL($G$2:$G$4870,ROWS($G$2:G2878)),"")</f>
        <v/>
      </c>
    </row>
    <row r="2879" spans="1:8" ht="15.75" thickBot="1" x14ac:dyDescent="0.3">
      <c r="A2879" s="45" t="s">
        <v>725</v>
      </c>
      <c r="B2879" s="46" t="str">
        <f>Table1[[#This Row],[Series]]&amp;Table1[[#This Row],[Competency Name]]</f>
        <v>2501ABILITY TO DO THE WORK OF THE POSITION WITHOUT MORE THAN NORMAL SUPERVISION</v>
      </c>
      <c r="C2879" s="46" t="str">
        <f>IF(RIGHT(Table1[[#This Row],[Occupational Series]],5)="SECCM","SECCM",IF(OR(RIGHT(Table1[[#This Row],[Occupational Series]],1)="A",RIGHT(Table1[[#This Row],[Occupational Series]],1)="B",RIGHT(Table1[[#This Row],[Occupational Series]],1)="C"),"0301",RIGHT(Table1[[#This Row],[Occupational Series]],4)))</f>
        <v>2501</v>
      </c>
      <c r="D2879" s="45" t="s">
        <v>852</v>
      </c>
      <c r="E2879" s="45" t="s">
        <v>853</v>
      </c>
      <c r="F2879" s="57">
        <f>ROWS($F$2:F2879)</f>
        <v>2878</v>
      </c>
      <c r="G2879" s="57" t="str">
        <f>IF(ISNUMBER(SEARCH('Position Build'!$N$6,Table1[[#This Row],[Series]])),Table1[[#This Row],[Helper1]],"")</f>
        <v/>
      </c>
      <c r="H2879" s="57" t="str">
        <f>IFERROR(SMALL($G$2:$G$4870,ROWS($G$2:G2879)),"")</f>
        <v/>
      </c>
    </row>
    <row r="2880" spans="1:8" ht="15.75" customHeight="1" thickBot="1" x14ac:dyDescent="0.3">
      <c r="A2880" s="45" t="s">
        <v>725</v>
      </c>
      <c r="B2880" s="46" t="str">
        <f>Table1[[#This Row],[Series]]&amp;Table1[[#This Row],[Competency Name]]</f>
        <v>2501ABILITY TO INSPECT</v>
      </c>
      <c r="C2880" s="46" t="str">
        <f>IF(RIGHT(Table1[[#This Row],[Occupational Series]],5)="SECCM","SECCM",IF(OR(RIGHT(Table1[[#This Row],[Occupational Series]],1)="A",RIGHT(Table1[[#This Row],[Occupational Series]],1)="B",RIGHT(Table1[[#This Row],[Occupational Series]],1)="C"),"0301",RIGHT(Table1[[#This Row],[Occupational Series]],4)))</f>
        <v>2501</v>
      </c>
      <c r="D2880" s="45" t="s">
        <v>866</v>
      </c>
      <c r="E2880" s="45" t="s">
        <v>867</v>
      </c>
      <c r="F2880" s="57">
        <f>ROWS($F$2:F2880)</f>
        <v>2879</v>
      </c>
      <c r="G2880" s="57" t="str">
        <f>IF(ISNUMBER(SEARCH('Position Build'!$N$6,Table1[[#This Row],[Series]])),Table1[[#This Row],[Helper1]],"")</f>
        <v/>
      </c>
      <c r="H2880" s="57" t="str">
        <f>IFERROR(SMALL($G$2:$G$4870,ROWS($G$2:G2880)),"")</f>
        <v/>
      </c>
    </row>
    <row r="2881" spans="1:8" ht="15.75" thickBot="1" x14ac:dyDescent="0.3">
      <c r="A2881" s="45" t="s">
        <v>725</v>
      </c>
      <c r="B2881" s="46" t="str">
        <f>Table1[[#This Row],[Series]]&amp;Table1[[#This Row],[Competency Name]]</f>
        <v>2501ABILITY TO INSTRUCT</v>
      </c>
      <c r="C2881" s="46" t="str">
        <f>IF(RIGHT(Table1[[#This Row],[Occupational Series]],5)="SECCM","SECCM",IF(OR(RIGHT(Table1[[#This Row],[Occupational Series]],1)="A",RIGHT(Table1[[#This Row],[Occupational Series]],1)="B",RIGHT(Table1[[#This Row],[Occupational Series]],1)="C"),"0301",RIGHT(Table1[[#This Row],[Occupational Series]],4)))</f>
        <v>2501</v>
      </c>
      <c r="D2881" s="45" t="s">
        <v>868</v>
      </c>
      <c r="E2881" s="45" t="s">
        <v>869</v>
      </c>
      <c r="F2881" s="57">
        <f>ROWS($F$2:F2881)</f>
        <v>2880</v>
      </c>
      <c r="G2881" s="57" t="str">
        <f>IF(ISNUMBER(SEARCH('Position Build'!$N$6,Table1[[#This Row],[Series]])),Table1[[#This Row],[Helper1]],"")</f>
        <v/>
      </c>
      <c r="H2881" s="57" t="str">
        <f>IFERROR(SMALL($G$2:$G$4870,ROWS($G$2:G2881)),"")</f>
        <v/>
      </c>
    </row>
    <row r="2882" spans="1:8" ht="15.75" customHeight="1" thickBot="1" x14ac:dyDescent="0.3">
      <c r="A2882" s="50" t="s">
        <v>725</v>
      </c>
      <c r="B2882" s="46" t="str">
        <f>Table1[[#This Row],[Series]]&amp;Table1[[#This Row],[Competency Name]]</f>
        <v>2501ABILITY TO PROVIDE PRODUCTION SUPPORT SERVICES</v>
      </c>
      <c r="C2882" s="46" t="str">
        <f>IF(RIGHT(Table1[[#This Row],[Occupational Series]],5)="SECCM","SECCM",IF(OR(RIGHT(Table1[[#This Row],[Occupational Series]],1)="A",RIGHT(Table1[[#This Row],[Occupational Series]],1)="B",RIGHT(Table1[[#This Row],[Occupational Series]],1)="C"),"0301",RIGHT(Table1[[#This Row],[Occupational Series]],4)))</f>
        <v>2501</v>
      </c>
      <c r="D2882" s="50" t="s">
        <v>870</v>
      </c>
      <c r="E2882" s="51" t="s">
        <v>871</v>
      </c>
      <c r="F2882" s="57">
        <f>ROWS($F$2:F2882)</f>
        <v>2881</v>
      </c>
      <c r="G2882" s="57" t="str">
        <f>IF(ISNUMBER(SEARCH('Position Build'!$N$6,Table1[[#This Row],[Series]])),Table1[[#This Row],[Helper1]],"")</f>
        <v/>
      </c>
      <c r="H2882" s="57" t="str">
        <f>IFERROR(SMALL($G$2:$G$4870,ROWS($G$2:G2882)),"")</f>
        <v/>
      </c>
    </row>
    <row r="2883" spans="1:8" ht="15.75" thickBot="1" x14ac:dyDescent="0.3">
      <c r="A2883" s="45" t="s">
        <v>725</v>
      </c>
      <c r="B2883" s="46" t="str">
        <f>Table1[[#This Row],[Series]]&amp;Table1[[#This Row],[Competency Name]]</f>
        <v>2501ABILITY TO LEAD OR SUPERVISE</v>
      </c>
      <c r="C2883" s="46" t="str">
        <f>IF(RIGHT(Table1[[#This Row],[Occupational Series]],5)="SECCM","SECCM",IF(OR(RIGHT(Table1[[#This Row],[Occupational Series]],1)="A",RIGHT(Table1[[#This Row],[Occupational Series]],1)="B",RIGHT(Table1[[#This Row],[Occupational Series]],1)="C"),"0301",RIGHT(Table1[[#This Row],[Occupational Series]],4)))</f>
        <v>2501</v>
      </c>
      <c r="D2883" s="45" t="s">
        <v>872</v>
      </c>
      <c r="E2883" s="45" t="s">
        <v>873</v>
      </c>
      <c r="F2883" s="57">
        <f>ROWS($F$2:F2883)</f>
        <v>2882</v>
      </c>
      <c r="G2883" s="57" t="str">
        <f>IF(ISNUMBER(SEARCH('Position Build'!$N$6,Table1[[#This Row],[Series]])),Table1[[#This Row],[Helper1]],"")</f>
        <v/>
      </c>
      <c r="H2883" s="57" t="str">
        <f>IFERROR(SMALL($G$2:$G$4870,ROWS($G$2:G2883)),"")</f>
        <v/>
      </c>
    </row>
    <row r="2884" spans="1:8" ht="15.75" customHeight="1" thickBot="1" x14ac:dyDescent="0.3">
      <c r="A2884" s="45" t="s">
        <v>725</v>
      </c>
      <c r="B2884" s="46" t="str">
        <f>Table1[[#This Row],[Series]]&amp;Table1[[#This Row],[Competency Name]]</f>
        <v>2501ABILITY TO USE AND MAINTAIN HAND TOOLS (ELECTRICAL WORK)</v>
      </c>
      <c r="C2884" s="46" t="str">
        <f>IF(RIGHT(Table1[[#This Row],[Occupational Series]],5)="SECCM","SECCM",IF(OR(RIGHT(Table1[[#This Row],[Occupational Series]],1)="A",RIGHT(Table1[[#This Row],[Occupational Series]],1)="B",RIGHT(Table1[[#This Row],[Occupational Series]],1)="C"),"0301",RIGHT(Table1[[#This Row],[Occupational Series]],4)))</f>
        <v>2501</v>
      </c>
      <c r="D2884" s="45" t="s">
        <v>884</v>
      </c>
      <c r="E2884" s="45" t="s">
        <v>885</v>
      </c>
      <c r="F2884" s="57">
        <f>ROWS($F$2:F2884)</f>
        <v>2883</v>
      </c>
      <c r="G2884" s="57" t="str">
        <f>IF(ISNUMBER(SEARCH('Position Build'!$N$6,Table1[[#This Row],[Series]])),Table1[[#This Row],[Helper1]],"")</f>
        <v/>
      </c>
      <c r="H2884" s="57" t="str">
        <f>IFERROR(SMALL($G$2:$G$4870,ROWS($G$2:G2884)),"")</f>
        <v/>
      </c>
    </row>
    <row r="2885" spans="1:8" ht="15.75" thickBot="1" x14ac:dyDescent="0.3">
      <c r="A2885" s="45" t="s">
        <v>725</v>
      </c>
      <c r="B2885" s="46" t="str">
        <f>Table1[[#This Row],[Series]]&amp;Table1[[#This Row],[Competency Name]]</f>
        <v>2501ABILITY TO USE ELECTRICAL DRAWINGS</v>
      </c>
      <c r="C2885" s="46" t="str">
        <f>IF(RIGHT(Table1[[#This Row],[Occupational Series]],5)="SECCM","SECCM",IF(OR(RIGHT(Table1[[#This Row],[Occupational Series]],1)="A",RIGHT(Table1[[#This Row],[Occupational Series]],1)="B",RIGHT(Table1[[#This Row],[Occupational Series]],1)="C"),"0301",RIGHT(Table1[[#This Row],[Occupational Series]],4)))</f>
        <v>2501</v>
      </c>
      <c r="D2885" s="45" t="s">
        <v>886</v>
      </c>
      <c r="E2885" s="45" t="s">
        <v>887</v>
      </c>
      <c r="F2885" s="57">
        <f>ROWS($F$2:F2885)</f>
        <v>2884</v>
      </c>
      <c r="G2885" s="57" t="str">
        <f>IF(ISNUMBER(SEARCH('Position Build'!$N$6,Table1[[#This Row],[Series]])),Table1[[#This Row],[Helper1]],"")</f>
        <v/>
      </c>
      <c r="H2885" s="57" t="str">
        <f>IFERROR(SMALL($G$2:$G$4870,ROWS($G$2:G2885)),"")</f>
        <v/>
      </c>
    </row>
    <row r="2886" spans="1:8" ht="15.75" customHeight="1" thickBot="1" x14ac:dyDescent="0.3">
      <c r="A2886" s="45" t="s">
        <v>725</v>
      </c>
      <c r="B2886" s="46" t="str">
        <f>Table1[[#This Row],[Series]]&amp;Table1[[#This Row],[Competency Name]]</f>
        <v>2501KNOWLEDGE OF ELECTRICAL EQUIPMENT</v>
      </c>
      <c r="C2886" s="46" t="str">
        <f>IF(RIGHT(Table1[[#This Row],[Occupational Series]],5)="SECCM","SECCM",IF(OR(RIGHT(Table1[[#This Row],[Occupational Series]],1)="A",RIGHT(Table1[[#This Row],[Occupational Series]],1)="B",RIGHT(Table1[[#This Row],[Occupational Series]],1)="C"),"0301",RIGHT(Table1[[#This Row],[Occupational Series]],4)))</f>
        <v>2501</v>
      </c>
      <c r="D2886" s="45" t="s">
        <v>892</v>
      </c>
      <c r="E2886" s="45" t="s">
        <v>893</v>
      </c>
      <c r="F2886" s="57">
        <f>ROWS($F$2:F2886)</f>
        <v>2885</v>
      </c>
      <c r="G2886" s="57" t="str">
        <f>IF(ISNUMBER(SEARCH('Position Build'!$N$6,Table1[[#This Row],[Series]])),Table1[[#This Row],[Helper1]],"")</f>
        <v/>
      </c>
      <c r="H2886" s="57" t="str">
        <f>IFERROR(SMALL($G$2:$G$4870,ROWS($G$2:G2886)),"")</f>
        <v/>
      </c>
    </row>
    <row r="2887" spans="1:8" ht="64.5" thickBot="1" x14ac:dyDescent="0.3">
      <c r="A2887" s="50" t="s">
        <v>725</v>
      </c>
      <c r="B2887" s="46" t="str">
        <f>Table1[[#This Row],[Series]]&amp;Table1[[#This Row],[Competency Name]]</f>
        <v>2501THEORY AND INSTRUMENTS (ELECTRICAL, ELECTRONIC) USED IN SHOP AND TRADE PRACTICES</v>
      </c>
      <c r="C2887" s="46" t="str">
        <f>IF(RIGHT(Table1[[#This Row],[Occupational Series]],5)="SECCM","SECCM",IF(OR(RIGHT(Table1[[#This Row],[Occupational Series]],1)="A",RIGHT(Table1[[#This Row],[Occupational Series]],1)="B",RIGHT(Table1[[#This Row],[Occupational Series]],1)="C"),"0301",RIGHT(Table1[[#This Row],[Occupational Series]],4)))</f>
        <v>2501</v>
      </c>
      <c r="D2887" s="50" t="s">
        <v>894</v>
      </c>
      <c r="E2887" s="51" t="s">
        <v>895</v>
      </c>
      <c r="F2887" s="57">
        <f>ROWS($F$2:F2887)</f>
        <v>2886</v>
      </c>
      <c r="G2887" s="57" t="str">
        <f>IF(ISNUMBER(SEARCH('Position Build'!$N$6,Table1[[#This Row],[Series]])),Table1[[#This Row],[Helper1]],"")</f>
        <v/>
      </c>
      <c r="H2887" s="57" t="str">
        <f>IFERROR(SMALL($G$2:$G$4870,ROWS($G$2:G2887)),"")</f>
        <v/>
      </c>
    </row>
    <row r="2888" spans="1:8" ht="15.75" customHeight="1" thickBot="1" x14ac:dyDescent="0.3">
      <c r="A2888" s="50" t="s">
        <v>725</v>
      </c>
      <c r="B2888" s="46" t="str">
        <f>Table1[[#This Row],[Series]]&amp;Table1[[#This Row],[Competency Name]]</f>
        <v>2501TROUBLESHOOTING</v>
      </c>
      <c r="C2888" s="46" t="str">
        <f>IF(RIGHT(Table1[[#This Row],[Occupational Series]],5)="SECCM","SECCM",IF(OR(RIGHT(Table1[[#This Row],[Occupational Series]],1)="A",RIGHT(Table1[[#This Row],[Occupational Series]],1)="B",RIGHT(Table1[[#This Row],[Occupational Series]],1)="C"),"0301",RIGHT(Table1[[#This Row],[Occupational Series]],4)))</f>
        <v>2501</v>
      </c>
      <c r="D2888" s="50" t="s">
        <v>912</v>
      </c>
      <c r="E2888" s="51" t="s">
        <v>913</v>
      </c>
      <c r="F2888" s="57">
        <f>ROWS($F$2:F2888)</f>
        <v>2887</v>
      </c>
      <c r="G2888" s="57" t="str">
        <f>IF(ISNUMBER(SEARCH('Position Build'!$N$6,Table1[[#This Row],[Series]])),Table1[[#This Row],[Helper1]],"")</f>
        <v/>
      </c>
      <c r="H2888" s="57" t="str">
        <f>IFERROR(SMALL($G$2:$G$4870,ROWS($G$2:G2888)),"")</f>
        <v/>
      </c>
    </row>
    <row r="2889" spans="1:8" ht="115.5" thickBot="1" x14ac:dyDescent="0.3">
      <c r="A2889" s="50" t="s">
        <v>732</v>
      </c>
      <c r="B2889" s="46" t="str">
        <f>Table1[[#This Row],[Series]]&amp;Table1[[#This Row],[Competency Name]]</f>
        <v>2502TECHNICAL PRACTICES (THEORETICAL, PRECISE, ARTISTIC)</v>
      </c>
      <c r="C2889" s="46" t="str">
        <f>IF(RIGHT(Table1[[#This Row],[Occupational Series]],5)="SECCM","SECCM",IF(OR(RIGHT(Table1[[#This Row],[Occupational Series]],1)="A",RIGHT(Table1[[#This Row],[Occupational Series]],1)="B",RIGHT(Table1[[#This Row],[Occupational Series]],1)="C"),"0301",RIGHT(Table1[[#This Row],[Occupational Series]],4)))</f>
        <v>2502</v>
      </c>
      <c r="D2889" s="50" t="s">
        <v>716</v>
      </c>
      <c r="E2889" s="51" t="s">
        <v>717</v>
      </c>
      <c r="F2889" s="57">
        <f>ROWS($F$2:F2889)</f>
        <v>2888</v>
      </c>
      <c r="G2889" s="57" t="str">
        <f>IF(ISNUMBER(SEARCH('Position Build'!$N$6,Table1[[#This Row],[Series]])),Table1[[#This Row],[Helper1]],"")</f>
        <v/>
      </c>
      <c r="H2889" s="57" t="str">
        <f>IFERROR(SMALL($G$2:$G$4870,ROWS($G$2:G2889)),"")</f>
        <v/>
      </c>
    </row>
    <row r="2890" spans="1:8" ht="15.75" customHeight="1" thickBot="1" x14ac:dyDescent="0.3">
      <c r="A2890" s="45" t="s">
        <v>732</v>
      </c>
      <c r="B2890" s="46" t="str">
        <f>Table1[[#This Row],[Series]]&amp;Table1[[#This Row],[Competency Name]]</f>
        <v>2502ABILITY TO DO THE WORK OF THE POSITION WITHOUT MORE THAN NORMAL SUPERVISION</v>
      </c>
      <c r="C2890" s="46" t="str">
        <f>IF(RIGHT(Table1[[#This Row],[Occupational Series]],5)="SECCM","SECCM",IF(OR(RIGHT(Table1[[#This Row],[Occupational Series]],1)="A",RIGHT(Table1[[#This Row],[Occupational Series]],1)="B",RIGHT(Table1[[#This Row],[Occupational Series]],1)="C"),"0301",RIGHT(Table1[[#This Row],[Occupational Series]],4)))</f>
        <v>2502</v>
      </c>
      <c r="D2890" s="45" t="s">
        <v>852</v>
      </c>
      <c r="E2890" s="45" t="s">
        <v>853</v>
      </c>
      <c r="F2890" s="57">
        <f>ROWS($F$2:F2890)</f>
        <v>2889</v>
      </c>
      <c r="G2890" s="57" t="str">
        <f>IF(ISNUMBER(SEARCH('Position Build'!$N$6,Table1[[#This Row],[Series]])),Table1[[#This Row],[Helper1]],"")</f>
        <v/>
      </c>
      <c r="H2890" s="57" t="str">
        <f>IFERROR(SMALL($G$2:$G$4870,ROWS($G$2:G2890)),"")</f>
        <v/>
      </c>
    </row>
    <row r="2891" spans="1:8" ht="15.75" thickBot="1" x14ac:dyDescent="0.3">
      <c r="A2891" s="45" t="s">
        <v>732</v>
      </c>
      <c r="B2891" s="46" t="str">
        <f>Table1[[#This Row],[Series]]&amp;Table1[[#This Row],[Competency Name]]</f>
        <v>2502ABILITY TO INSPECT</v>
      </c>
      <c r="C2891" s="46" t="str">
        <f>IF(RIGHT(Table1[[#This Row],[Occupational Series]],5)="SECCM","SECCM",IF(OR(RIGHT(Table1[[#This Row],[Occupational Series]],1)="A",RIGHT(Table1[[#This Row],[Occupational Series]],1)="B",RIGHT(Table1[[#This Row],[Occupational Series]],1)="C"),"0301",RIGHT(Table1[[#This Row],[Occupational Series]],4)))</f>
        <v>2502</v>
      </c>
      <c r="D2891" s="45" t="s">
        <v>866</v>
      </c>
      <c r="E2891" s="45" t="s">
        <v>867</v>
      </c>
      <c r="F2891" s="57">
        <f>ROWS($F$2:F2891)</f>
        <v>2890</v>
      </c>
      <c r="G2891" s="57" t="str">
        <f>IF(ISNUMBER(SEARCH('Position Build'!$N$6,Table1[[#This Row],[Series]])),Table1[[#This Row],[Helper1]],"")</f>
        <v/>
      </c>
      <c r="H2891" s="57" t="str">
        <f>IFERROR(SMALL($G$2:$G$4870,ROWS($G$2:G2891)),"")</f>
        <v/>
      </c>
    </row>
    <row r="2892" spans="1:8" ht="15.75" customHeight="1" thickBot="1" x14ac:dyDescent="0.3">
      <c r="A2892" s="45" t="s">
        <v>732</v>
      </c>
      <c r="B2892" s="46" t="str">
        <f>Table1[[#This Row],[Series]]&amp;Table1[[#This Row],[Competency Name]]</f>
        <v>2502ABILITY TO INSTRUCT</v>
      </c>
      <c r="C2892" s="46" t="str">
        <f>IF(RIGHT(Table1[[#This Row],[Occupational Series]],5)="SECCM","SECCM",IF(OR(RIGHT(Table1[[#This Row],[Occupational Series]],1)="A",RIGHT(Table1[[#This Row],[Occupational Series]],1)="B",RIGHT(Table1[[#This Row],[Occupational Series]],1)="C"),"0301",RIGHT(Table1[[#This Row],[Occupational Series]],4)))</f>
        <v>2502</v>
      </c>
      <c r="D2892" s="45" t="s">
        <v>868</v>
      </c>
      <c r="E2892" s="45" t="s">
        <v>869</v>
      </c>
      <c r="F2892" s="57">
        <f>ROWS($F$2:F2892)</f>
        <v>2891</v>
      </c>
      <c r="G2892" s="57" t="str">
        <f>IF(ISNUMBER(SEARCH('Position Build'!$N$6,Table1[[#This Row],[Series]])),Table1[[#This Row],[Helper1]],"")</f>
        <v/>
      </c>
      <c r="H2892" s="57" t="str">
        <f>IFERROR(SMALL($G$2:$G$4870,ROWS($G$2:G2892)),"")</f>
        <v/>
      </c>
    </row>
    <row r="2893" spans="1:8" ht="39" thickBot="1" x14ac:dyDescent="0.3">
      <c r="A2893" s="50" t="s">
        <v>732</v>
      </c>
      <c r="B2893" s="46" t="str">
        <f>Table1[[#This Row],[Series]]&amp;Table1[[#This Row],[Competency Name]]</f>
        <v>2502ABILITY TO PROVIDE PRODUCTION SUPPORT SERVICES</v>
      </c>
      <c r="C2893" s="46" t="str">
        <f>IF(RIGHT(Table1[[#This Row],[Occupational Series]],5)="SECCM","SECCM",IF(OR(RIGHT(Table1[[#This Row],[Occupational Series]],1)="A",RIGHT(Table1[[#This Row],[Occupational Series]],1)="B",RIGHT(Table1[[#This Row],[Occupational Series]],1)="C"),"0301",RIGHT(Table1[[#This Row],[Occupational Series]],4)))</f>
        <v>2502</v>
      </c>
      <c r="D2893" s="50" t="s">
        <v>870</v>
      </c>
      <c r="E2893" s="51" t="s">
        <v>871</v>
      </c>
      <c r="F2893" s="57">
        <f>ROWS($F$2:F2893)</f>
        <v>2892</v>
      </c>
      <c r="G2893" s="57" t="str">
        <f>IF(ISNUMBER(SEARCH('Position Build'!$N$6,Table1[[#This Row],[Series]])),Table1[[#This Row],[Helper1]],"")</f>
        <v/>
      </c>
      <c r="H2893" s="57" t="str">
        <f>IFERROR(SMALL($G$2:$G$4870,ROWS($G$2:G2893)),"")</f>
        <v/>
      </c>
    </row>
    <row r="2894" spans="1:8" ht="15.75" customHeight="1" thickBot="1" x14ac:dyDescent="0.3">
      <c r="A2894" s="45" t="s">
        <v>732</v>
      </c>
      <c r="B2894" s="46" t="str">
        <f>Table1[[#This Row],[Series]]&amp;Table1[[#This Row],[Competency Name]]</f>
        <v>2502ABILITY TO LEAD OR SUPERVISE</v>
      </c>
      <c r="C2894" s="46" t="str">
        <f>IF(RIGHT(Table1[[#This Row],[Occupational Series]],5)="SECCM","SECCM",IF(OR(RIGHT(Table1[[#This Row],[Occupational Series]],1)="A",RIGHT(Table1[[#This Row],[Occupational Series]],1)="B",RIGHT(Table1[[#This Row],[Occupational Series]],1)="C"),"0301",RIGHT(Table1[[#This Row],[Occupational Series]],4)))</f>
        <v>2502</v>
      </c>
      <c r="D2894" s="45" t="s">
        <v>872</v>
      </c>
      <c r="E2894" s="45" t="s">
        <v>873</v>
      </c>
      <c r="F2894" s="57">
        <f>ROWS($F$2:F2894)</f>
        <v>2893</v>
      </c>
      <c r="G2894" s="57" t="str">
        <f>IF(ISNUMBER(SEARCH('Position Build'!$N$6,Table1[[#This Row],[Series]])),Table1[[#This Row],[Helper1]],"")</f>
        <v/>
      </c>
      <c r="H2894" s="57" t="str">
        <f>IFERROR(SMALL($G$2:$G$4870,ROWS($G$2:G2894)),"")</f>
        <v/>
      </c>
    </row>
    <row r="2895" spans="1:8" ht="51.75" thickBot="1" x14ac:dyDescent="0.3">
      <c r="A2895" s="50" t="s">
        <v>732</v>
      </c>
      <c r="B2895" s="46" t="str">
        <f>Table1[[#This Row],[Series]]&amp;Table1[[#This Row],[Competency Name]]</f>
        <v>2502ABILITY TO FOLLOW DIRECTIONS IN A SHOP</v>
      </c>
      <c r="C2895" s="46" t="str">
        <f>IF(RIGHT(Table1[[#This Row],[Occupational Series]],5)="SECCM","SECCM",IF(OR(RIGHT(Table1[[#This Row],[Occupational Series]],1)="A",RIGHT(Table1[[#This Row],[Occupational Series]],1)="B",RIGHT(Table1[[#This Row],[Occupational Series]],1)="C"),"0301",RIGHT(Table1[[#This Row],[Occupational Series]],4)))</f>
        <v>2502</v>
      </c>
      <c r="D2895" s="50" t="s">
        <v>882</v>
      </c>
      <c r="E2895" s="51" t="s">
        <v>883</v>
      </c>
      <c r="F2895" s="57">
        <f>ROWS($F$2:F2895)</f>
        <v>2894</v>
      </c>
      <c r="G2895" s="57" t="str">
        <f>IF(ISNUMBER(SEARCH('Position Build'!$N$6,Table1[[#This Row],[Series]])),Table1[[#This Row],[Helper1]],"")</f>
        <v/>
      </c>
      <c r="H2895" s="57" t="str">
        <f>IFERROR(SMALL($G$2:$G$4870,ROWS($G$2:G2895)),"")</f>
        <v/>
      </c>
    </row>
    <row r="2896" spans="1:8" ht="15.75" customHeight="1" thickBot="1" x14ac:dyDescent="0.3">
      <c r="A2896" s="45" t="s">
        <v>732</v>
      </c>
      <c r="B2896" s="46" t="str">
        <f>Table1[[#This Row],[Series]]&amp;Table1[[#This Row],[Competency Name]]</f>
        <v>2502ABILITY TO USE ELECTRICAL DRAWINGS</v>
      </c>
      <c r="C2896" s="46" t="str">
        <f>IF(RIGHT(Table1[[#This Row],[Occupational Series]],5)="SECCM","SECCM",IF(OR(RIGHT(Table1[[#This Row],[Occupational Series]],1)="A",RIGHT(Table1[[#This Row],[Occupational Series]],1)="B",RIGHT(Table1[[#This Row],[Occupational Series]],1)="C"),"0301",RIGHT(Table1[[#This Row],[Occupational Series]],4)))</f>
        <v>2502</v>
      </c>
      <c r="D2896" s="45" t="s">
        <v>886</v>
      </c>
      <c r="E2896" s="45" t="s">
        <v>887</v>
      </c>
      <c r="F2896" s="57">
        <f>ROWS($F$2:F2896)</f>
        <v>2895</v>
      </c>
      <c r="G2896" s="57" t="str">
        <f>IF(ISNUMBER(SEARCH('Position Build'!$N$6,Table1[[#This Row],[Series]])),Table1[[#This Row],[Helper1]],"")</f>
        <v/>
      </c>
      <c r="H2896" s="57" t="str">
        <f>IFERROR(SMALL($G$2:$G$4870,ROWS($G$2:G2896)),"")</f>
        <v/>
      </c>
    </row>
    <row r="2897" spans="1:8" ht="77.25" thickBot="1" x14ac:dyDescent="0.3">
      <c r="A2897" s="50" t="s">
        <v>732</v>
      </c>
      <c r="B2897" s="46" t="str">
        <f>Table1[[#This Row],[Series]]&amp;Table1[[#This Row],[Competency Name]]</f>
        <v>2502DEXTERITY AND SAFETY</v>
      </c>
      <c r="C2897" s="46" t="str">
        <f>IF(RIGHT(Table1[[#This Row],[Occupational Series]],5)="SECCM","SECCM",IF(OR(RIGHT(Table1[[#This Row],[Occupational Series]],1)="A",RIGHT(Table1[[#This Row],[Occupational Series]],1)="B",RIGHT(Table1[[#This Row],[Occupational Series]],1)="C"),"0301",RIGHT(Table1[[#This Row],[Occupational Series]],4)))</f>
        <v>2502</v>
      </c>
      <c r="D2897" s="50" t="s">
        <v>888</v>
      </c>
      <c r="E2897" s="51" t="s">
        <v>889</v>
      </c>
      <c r="F2897" s="57">
        <f>ROWS($F$2:F2897)</f>
        <v>2896</v>
      </c>
      <c r="G2897" s="57" t="str">
        <f>IF(ISNUMBER(SEARCH('Position Build'!$N$6,Table1[[#This Row],[Series]])),Table1[[#This Row],[Helper1]],"")</f>
        <v/>
      </c>
      <c r="H2897" s="57" t="str">
        <f>IFERROR(SMALL($G$2:$G$4870,ROWS($G$2:G2897)),"")</f>
        <v/>
      </c>
    </row>
    <row r="2898" spans="1:8" ht="15.75" customHeight="1" thickBot="1" x14ac:dyDescent="0.3">
      <c r="A2898" s="45" t="s">
        <v>732</v>
      </c>
      <c r="B2898" s="46" t="str">
        <f>Table1[[#This Row],[Series]]&amp;Table1[[#This Row],[Competency Name]]</f>
        <v>2502KNOWLEDGE OF ELECTRICAL EQUIPMENT</v>
      </c>
      <c r="C2898" s="46" t="str">
        <f>IF(RIGHT(Table1[[#This Row],[Occupational Series]],5)="SECCM","SECCM",IF(OR(RIGHT(Table1[[#This Row],[Occupational Series]],1)="A",RIGHT(Table1[[#This Row],[Occupational Series]],1)="B",RIGHT(Table1[[#This Row],[Occupational Series]],1)="C"),"0301",RIGHT(Table1[[#This Row],[Occupational Series]],4)))</f>
        <v>2502</v>
      </c>
      <c r="D2898" s="45" t="s">
        <v>892</v>
      </c>
      <c r="E2898" s="45" t="s">
        <v>893</v>
      </c>
      <c r="F2898" s="57">
        <f>ROWS($F$2:F2898)</f>
        <v>2897</v>
      </c>
      <c r="G2898" s="57" t="str">
        <f>IF(ISNUMBER(SEARCH('Position Build'!$N$6,Table1[[#This Row],[Series]])),Table1[[#This Row],[Helper1]],"")</f>
        <v/>
      </c>
      <c r="H2898" s="57" t="str">
        <f>IFERROR(SMALL($G$2:$G$4870,ROWS($G$2:G2898)),"")</f>
        <v/>
      </c>
    </row>
    <row r="2899" spans="1:8" ht="64.5" thickBot="1" x14ac:dyDescent="0.3">
      <c r="A2899" s="50" t="s">
        <v>732</v>
      </c>
      <c r="B2899" s="46" t="str">
        <f>Table1[[#This Row],[Series]]&amp;Table1[[#This Row],[Competency Name]]</f>
        <v>2502THEORY AND INSTRUMENTS (ELECTRICAL, ELECTRONIC) USED IN SHOP AND TRADE PRACTICES</v>
      </c>
      <c r="C2899" s="46" t="str">
        <f>IF(RIGHT(Table1[[#This Row],[Occupational Series]],5)="SECCM","SECCM",IF(OR(RIGHT(Table1[[#This Row],[Occupational Series]],1)="A",RIGHT(Table1[[#This Row],[Occupational Series]],1)="B",RIGHT(Table1[[#This Row],[Occupational Series]],1)="C"),"0301",RIGHT(Table1[[#This Row],[Occupational Series]],4)))</f>
        <v>2502</v>
      </c>
      <c r="D2899" s="50" t="s">
        <v>894</v>
      </c>
      <c r="E2899" s="51" t="s">
        <v>895</v>
      </c>
      <c r="F2899" s="57">
        <f>ROWS($F$2:F2899)</f>
        <v>2898</v>
      </c>
      <c r="G2899" s="57" t="str">
        <f>IF(ISNUMBER(SEARCH('Position Build'!$N$6,Table1[[#This Row],[Series]])),Table1[[#This Row],[Helper1]],"")</f>
        <v/>
      </c>
      <c r="H2899" s="57" t="str">
        <f>IFERROR(SMALL($G$2:$G$4870,ROWS($G$2:G2899)),"")</f>
        <v/>
      </c>
    </row>
    <row r="2900" spans="1:8" ht="15.75" customHeight="1" thickBot="1" x14ac:dyDescent="0.3">
      <c r="A2900" s="50" t="s">
        <v>732</v>
      </c>
      <c r="B2900" s="46" t="str">
        <f>Table1[[#This Row],[Series]]&amp;Table1[[#This Row],[Competency Name]]</f>
        <v>2502RELIABILITY AND DEPENDABILITY</v>
      </c>
      <c r="C2900" s="46" t="str">
        <f>IF(RIGHT(Table1[[#This Row],[Occupational Series]],5)="SECCM","SECCM",IF(OR(RIGHT(Table1[[#This Row],[Occupational Series]],1)="A",RIGHT(Table1[[#This Row],[Occupational Series]],1)="B",RIGHT(Table1[[#This Row],[Occupational Series]],1)="C"),"0301",RIGHT(Table1[[#This Row],[Occupational Series]],4)))</f>
        <v>2502</v>
      </c>
      <c r="D2900" s="50" t="s">
        <v>900</v>
      </c>
      <c r="E2900" s="51" t="s">
        <v>901</v>
      </c>
      <c r="F2900" s="57">
        <f>ROWS($F$2:F2900)</f>
        <v>2899</v>
      </c>
      <c r="G2900" s="57" t="str">
        <f>IF(ISNUMBER(SEARCH('Position Build'!$N$6,Table1[[#This Row],[Series]])),Table1[[#This Row],[Helper1]],"")</f>
        <v/>
      </c>
      <c r="H2900" s="57" t="str">
        <f>IFERROR(SMALL($G$2:$G$4870,ROWS($G$2:G2900)),"")</f>
        <v/>
      </c>
    </row>
    <row r="2901" spans="1:8" ht="51.75" thickBot="1" x14ac:dyDescent="0.3">
      <c r="A2901" s="50" t="s">
        <v>732</v>
      </c>
      <c r="B2901" s="46" t="str">
        <f>Table1[[#This Row],[Series]]&amp;Table1[[#This Row],[Competency Name]]</f>
        <v>2502ABILITY TO USE AND MAINTAIN TOOLS AND EQUIPMENT</v>
      </c>
      <c r="C2901" s="46" t="str">
        <f>IF(RIGHT(Table1[[#This Row],[Occupational Series]],5)="SECCM","SECCM",IF(OR(RIGHT(Table1[[#This Row],[Occupational Series]],1)="A",RIGHT(Table1[[#This Row],[Occupational Series]],1)="B",RIGHT(Table1[[#This Row],[Occupational Series]],1)="C"),"0301",RIGHT(Table1[[#This Row],[Occupational Series]],4)))</f>
        <v>2502</v>
      </c>
      <c r="D2901" s="50" t="s">
        <v>908</v>
      </c>
      <c r="E2901" s="51" t="s">
        <v>909</v>
      </c>
      <c r="F2901" s="57">
        <f>ROWS($F$2:F2901)</f>
        <v>2900</v>
      </c>
      <c r="G2901" s="57" t="str">
        <f>IF(ISNUMBER(SEARCH('Position Build'!$N$6,Table1[[#This Row],[Series]])),Table1[[#This Row],[Helper1]],"")</f>
        <v/>
      </c>
      <c r="H2901" s="57" t="str">
        <f>IFERROR(SMALL($G$2:$G$4870,ROWS($G$2:G2901)),"")</f>
        <v/>
      </c>
    </row>
    <row r="2902" spans="1:8" ht="15.75" customHeight="1" thickBot="1" x14ac:dyDescent="0.3">
      <c r="A2902" s="50" t="s">
        <v>732</v>
      </c>
      <c r="B2902" s="46" t="str">
        <f>Table1[[#This Row],[Series]]&amp;Table1[[#This Row],[Competency Name]]</f>
        <v>2502TROUBLESHOOTING</v>
      </c>
      <c r="C2902" s="46" t="str">
        <f>IF(RIGHT(Table1[[#This Row],[Occupational Series]],5)="SECCM","SECCM",IF(OR(RIGHT(Table1[[#This Row],[Occupational Series]],1)="A",RIGHT(Table1[[#This Row],[Occupational Series]],1)="B",RIGHT(Table1[[#This Row],[Occupational Series]],1)="C"),"0301",RIGHT(Table1[[#This Row],[Occupational Series]],4)))</f>
        <v>2502</v>
      </c>
      <c r="D2902" s="50" t="s">
        <v>912</v>
      </c>
      <c r="E2902" s="51" t="s">
        <v>913</v>
      </c>
      <c r="F2902" s="57">
        <f>ROWS($F$2:F2902)</f>
        <v>2901</v>
      </c>
      <c r="G2902" s="57" t="str">
        <f>IF(ISNUMBER(SEARCH('Position Build'!$N$6,Table1[[#This Row],[Series]])),Table1[[#This Row],[Helper1]],"")</f>
        <v/>
      </c>
      <c r="H2902" s="57" t="str">
        <f>IFERROR(SMALL($G$2:$G$4870,ROWS($G$2:G2902)),"")</f>
        <v/>
      </c>
    </row>
    <row r="2903" spans="1:8" ht="39" thickBot="1" x14ac:dyDescent="0.3">
      <c r="A2903" s="50" t="s">
        <v>732</v>
      </c>
      <c r="B2903" s="46" t="str">
        <f>Table1[[#This Row],[Series]]&amp;Table1[[#This Row],[Competency Name]]</f>
        <v>2502ABILITY TO WORK AS A MEMBER OF A TEAM</v>
      </c>
      <c r="C2903" s="46" t="str">
        <f>IF(RIGHT(Table1[[#This Row],[Occupational Series]],5)="SECCM","SECCM",IF(OR(RIGHT(Table1[[#This Row],[Occupational Series]],1)="A",RIGHT(Table1[[#This Row],[Occupational Series]],1)="B",RIGHT(Table1[[#This Row],[Occupational Series]],1)="C"),"0301",RIGHT(Table1[[#This Row],[Occupational Series]],4)))</f>
        <v>2502</v>
      </c>
      <c r="D2903" s="50" t="s">
        <v>1017</v>
      </c>
      <c r="E2903" s="51" t="s">
        <v>1018</v>
      </c>
      <c r="F2903" s="57">
        <f>ROWS($F$2:F2903)</f>
        <v>2902</v>
      </c>
      <c r="G2903" s="57" t="str">
        <f>IF(ISNUMBER(SEARCH('Position Build'!$N$6,Table1[[#This Row],[Series]])),Table1[[#This Row],[Helper1]],"")</f>
        <v/>
      </c>
      <c r="H2903" s="57" t="str">
        <f>IFERROR(SMALL($G$2:$G$4870,ROWS($G$2:G2903)),"")</f>
        <v/>
      </c>
    </row>
    <row r="2904" spans="1:8" ht="15.75" customHeight="1" thickBot="1" x14ac:dyDescent="0.3">
      <c r="A2904" s="45" t="s">
        <v>732</v>
      </c>
      <c r="B2904" s="46" t="str">
        <f>Table1[[#This Row],[Series]]&amp;Table1[[#This Row],[Competency Name]]</f>
        <v>2502SHOP APTITUDE AND INTEREST</v>
      </c>
      <c r="C2904" s="46" t="str">
        <f>IF(RIGHT(Table1[[#This Row],[Occupational Series]],5)="SECCM","SECCM",IF(OR(RIGHT(Table1[[#This Row],[Occupational Series]],1)="A",RIGHT(Table1[[#This Row],[Occupational Series]],1)="B",RIGHT(Table1[[#This Row],[Occupational Series]],1)="C"),"0301",RIGHT(Table1[[#This Row],[Occupational Series]],4)))</f>
        <v>2502</v>
      </c>
      <c r="D2904" s="45" t="s">
        <v>1021</v>
      </c>
      <c r="E2904" s="45" t="s">
        <v>1022</v>
      </c>
      <c r="F2904" s="57">
        <f>ROWS($F$2:F2904)</f>
        <v>2903</v>
      </c>
      <c r="G2904" s="57" t="str">
        <f>IF(ISNUMBER(SEARCH('Position Build'!$N$6,Table1[[#This Row],[Series]])),Table1[[#This Row],[Helper1]],"")</f>
        <v/>
      </c>
      <c r="H2904" s="57" t="str">
        <f>IFERROR(SMALL($G$2:$G$4870,ROWS($G$2:G2904)),"")</f>
        <v/>
      </c>
    </row>
    <row r="2905" spans="1:8" ht="115.5" thickBot="1" x14ac:dyDescent="0.3">
      <c r="A2905" s="50" t="s">
        <v>742</v>
      </c>
      <c r="B2905" s="46" t="str">
        <f>Table1[[#This Row],[Series]]&amp;Table1[[#This Row],[Competency Name]]</f>
        <v>2504TECHNICAL PRACTICES (THEORETICAL, PRECISE, ARTISTIC)</v>
      </c>
      <c r="C2905" s="46" t="str">
        <f>IF(RIGHT(Table1[[#This Row],[Occupational Series]],5)="SECCM","SECCM",IF(OR(RIGHT(Table1[[#This Row],[Occupational Series]],1)="A",RIGHT(Table1[[#This Row],[Occupational Series]],1)="B",RIGHT(Table1[[#This Row],[Occupational Series]],1)="C"),"0301",RIGHT(Table1[[#This Row],[Occupational Series]],4)))</f>
        <v>2504</v>
      </c>
      <c r="D2905" s="50" t="s">
        <v>716</v>
      </c>
      <c r="E2905" s="51" t="s">
        <v>717</v>
      </c>
      <c r="F2905" s="57">
        <f>ROWS($F$2:F2905)</f>
        <v>2904</v>
      </c>
      <c r="G2905" s="57" t="str">
        <f>IF(ISNUMBER(SEARCH('Position Build'!$N$6,Table1[[#This Row],[Series]])),Table1[[#This Row],[Helper1]],"")</f>
        <v/>
      </c>
      <c r="H2905" s="57" t="str">
        <f>IFERROR(SMALL($G$2:$G$4870,ROWS($G$2:G2905)),"")</f>
        <v/>
      </c>
    </row>
    <row r="2906" spans="1:8" ht="15.75" customHeight="1" thickBot="1" x14ac:dyDescent="0.3">
      <c r="A2906" s="45" t="s">
        <v>742</v>
      </c>
      <c r="B2906" s="46" t="str">
        <f>Table1[[#This Row],[Series]]&amp;Table1[[#This Row],[Competency Name]]</f>
        <v>2504ABILITY TO DO THE WORK OF THE POSITION WITHOUT MORE THAN NORMAL SUPERVISION</v>
      </c>
      <c r="C2906" s="46" t="str">
        <f>IF(RIGHT(Table1[[#This Row],[Occupational Series]],5)="SECCM","SECCM",IF(OR(RIGHT(Table1[[#This Row],[Occupational Series]],1)="A",RIGHT(Table1[[#This Row],[Occupational Series]],1)="B",RIGHT(Table1[[#This Row],[Occupational Series]],1)="C"),"0301",RIGHT(Table1[[#This Row],[Occupational Series]],4)))</f>
        <v>2504</v>
      </c>
      <c r="D2906" s="45" t="s">
        <v>852</v>
      </c>
      <c r="E2906" s="45" t="s">
        <v>853</v>
      </c>
      <c r="F2906" s="57">
        <f>ROWS($F$2:F2906)</f>
        <v>2905</v>
      </c>
      <c r="G2906" s="57" t="str">
        <f>IF(ISNUMBER(SEARCH('Position Build'!$N$6,Table1[[#This Row],[Series]])),Table1[[#This Row],[Helper1]],"")</f>
        <v/>
      </c>
      <c r="H2906" s="57" t="str">
        <f>IFERROR(SMALL($G$2:$G$4870,ROWS($G$2:G2906)),"")</f>
        <v/>
      </c>
    </row>
    <row r="2907" spans="1:8" ht="15.75" thickBot="1" x14ac:dyDescent="0.3">
      <c r="A2907" s="45" t="s">
        <v>742</v>
      </c>
      <c r="B2907" s="46" t="str">
        <f>Table1[[#This Row],[Series]]&amp;Table1[[#This Row],[Competency Name]]</f>
        <v>2504ABILITY TO INSPECT</v>
      </c>
      <c r="C2907" s="46" t="str">
        <f>IF(RIGHT(Table1[[#This Row],[Occupational Series]],5)="SECCM","SECCM",IF(OR(RIGHT(Table1[[#This Row],[Occupational Series]],1)="A",RIGHT(Table1[[#This Row],[Occupational Series]],1)="B",RIGHT(Table1[[#This Row],[Occupational Series]],1)="C"),"0301",RIGHT(Table1[[#This Row],[Occupational Series]],4)))</f>
        <v>2504</v>
      </c>
      <c r="D2907" s="45" t="s">
        <v>866</v>
      </c>
      <c r="E2907" s="45" t="s">
        <v>867</v>
      </c>
      <c r="F2907" s="57">
        <f>ROWS($F$2:F2907)</f>
        <v>2906</v>
      </c>
      <c r="G2907" s="57" t="str">
        <f>IF(ISNUMBER(SEARCH('Position Build'!$N$6,Table1[[#This Row],[Series]])),Table1[[#This Row],[Helper1]],"")</f>
        <v/>
      </c>
      <c r="H2907" s="57" t="str">
        <f>IFERROR(SMALL($G$2:$G$4870,ROWS($G$2:G2907)),"")</f>
        <v/>
      </c>
    </row>
    <row r="2908" spans="1:8" ht="15.75" customHeight="1" thickBot="1" x14ac:dyDescent="0.3">
      <c r="A2908" s="45" t="s">
        <v>742</v>
      </c>
      <c r="B2908" s="46" t="str">
        <f>Table1[[#This Row],[Series]]&amp;Table1[[#This Row],[Competency Name]]</f>
        <v>2504ABILITY TO INSTRUCT</v>
      </c>
      <c r="C2908" s="46" t="str">
        <f>IF(RIGHT(Table1[[#This Row],[Occupational Series]],5)="SECCM","SECCM",IF(OR(RIGHT(Table1[[#This Row],[Occupational Series]],1)="A",RIGHT(Table1[[#This Row],[Occupational Series]],1)="B",RIGHT(Table1[[#This Row],[Occupational Series]],1)="C"),"0301",RIGHT(Table1[[#This Row],[Occupational Series]],4)))</f>
        <v>2504</v>
      </c>
      <c r="D2908" s="45" t="s">
        <v>868</v>
      </c>
      <c r="E2908" s="45" t="s">
        <v>869</v>
      </c>
      <c r="F2908" s="57">
        <f>ROWS($F$2:F2908)</f>
        <v>2907</v>
      </c>
      <c r="G2908" s="57" t="str">
        <f>IF(ISNUMBER(SEARCH('Position Build'!$N$6,Table1[[#This Row],[Series]])),Table1[[#This Row],[Helper1]],"")</f>
        <v/>
      </c>
      <c r="H2908" s="57" t="str">
        <f>IFERROR(SMALL($G$2:$G$4870,ROWS($G$2:G2908)),"")</f>
        <v/>
      </c>
    </row>
    <row r="2909" spans="1:8" ht="39" thickBot="1" x14ac:dyDescent="0.3">
      <c r="A2909" s="50" t="s">
        <v>742</v>
      </c>
      <c r="B2909" s="46" t="str">
        <f>Table1[[#This Row],[Series]]&amp;Table1[[#This Row],[Competency Name]]</f>
        <v>2504ABILITY TO PROVIDE PRODUCTION SUPPORT SERVICES</v>
      </c>
      <c r="C2909" s="46" t="str">
        <f>IF(RIGHT(Table1[[#This Row],[Occupational Series]],5)="SECCM","SECCM",IF(OR(RIGHT(Table1[[#This Row],[Occupational Series]],1)="A",RIGHT(Table1[[#This Row],[Occupational Series]],1)="B",RIGHT(Table1[[#This Row],[Occupational Series]],1)="C"),"0301",RIGHT(Table1[[#This Row],[Occupational Series]],4)))</f>
        <v>2504</v>
      </c>
      <c r="D2909" s="50" t="s">
        <v>870</v>
      </c>
      <c r="E2909" s="51" t="s">
        <v>871</v>
      </c>
      <c r="F2909" s="57">
        <f>ROWS($F$2:F2909)</f>
        <v>2908</v>
      </c>
      <c r="G2909" s="57" t="str">
        <f>IF(ISNUMBER(SEARCH('Position Build'!$N$6,Table1[[#This Row],[Series]])),Table1[[#This Row],[Helper1]],"")</f>
        <v/>
      </c>
      <c r="H2909" s="57" t="str">
        <f>IFERROR(SMALL($G$2:$G$4870,ROWS($G$2:G2909)),"")</f>
        <v/>
      </c>
    </row>
    <row r="2910" spans="1:8" ht="15.75" customHeight="1" thickBot="1" x14ac:dyDescent="0.3">
      <c r="A2910" s="45" t="s">
        <v>742</v>
      </c>
      <c r="B2910" s="46" t="str">
        <f>Table1[[#This Row],[Series]]&amp;Table1[[#This Row],[Competency Name]]</f>
        <v>2504ABILITY TO LEAD OR SUPERVISE</v>
      </c>
      <c r="C2910" s="46" t="str">
        <f>IF(RIGHT(Table1[[#This Row],[Occupational Series]],5)="SECCM","SECCM",IF(OR(RIGHT(Table1[[#This Row],[Occupational Series]],1)="A",RIGHT(Table1[[#This Row],[Occupational Series]],1)="B",RIGHT(Table1[[#This Row],[Occupational Series]],1)="C"),"0301",RIGHT(Table1[[#This Row],[Occupational Series]],4)))</f>
        <v>2504</v>
      </c>
      <c r="D2910" s="45" t="s">
        <v>872</v>
      </c>
      <c r="E2910" s="45" t="s">
        <v>873</v>
      </c>
      <c r="F2910" s="57">
        <f>ROWS($F$2:F2910)</f>
        <v>2909</v>
      </c>
      <c r="G2910" s="57" t="str">
        <f>IF(ISNUMBER(SEARCH('Position Build'!$N$6,Table1[[#This Row],[Series]])),Table1[[#This Row],[Helper1]],"")</f>
        <v/>
      </c>
      <c r="H2910" s="57" t="str">
        <f>IFERROR(SMALL($G$2:$G$4870,ROWS($G$2:G2910)),"")</f>
        <v/>
      </c>
    </row>
    <row r="2911" spans="1:8" ht="15.75" thickBot="1" x14ac:dyDescent="0.3">
      <c r="A2911" s="45" t="s">
        <v>742</v>
      </c>
      <c r="B2911" s="46" t="str">
        <f>Table1[[#This Row],[Series]]&amp;Table1[[#This Row],[Competency Name]]</f>
        <v>2504ABILITY TO USE AND MAINTAIN HAND TOOLS (ELECTRICAL WORK)</v>
      </c>
      <c r="C2911" s="46" t="str">
        <f>IF(RIGHT(Table1[[#This Row],[Occupational Series]],5)="SECCM","SECCM",IF(OR(RIGHT(Table1[[#This Row],[Occupational Series]],1)="A",RIGHT(Table1[[#This Row],[Occupational Series]],1)="B",RIGHT(Table1[[#This Row],[Occupational Series]],1)="C"),"0301",RIGHT(Table1[[#This Row],[Occupational Series]],4)))</f>
        <v>2504</v>
      </c>
      <c r="D2911" s="45" t="s">
        <v>884</v>
      </c>
      <c r="E2911" s="45" t="s">
        <v>885</v>
      </c>
      <c r="F2911" s="57">
        <f>ROWS($F$2:F2911)</f>
        <v>2910</v>
      </c>
      <c r="G2911" s="57" t="str">
        <f>IF(ISNUMBER(SEARCH('Position Build'!$N$6,Table1[[#This Row],[Series]])),Table1[[#This Row],[Helper1]],"")</f>
        <v/>
      </c>
      <c r="H2911" s="57" t="str">
        <f>IFERROR(SMALL($G$2:$G$4870,ROWS($G$2:G2911)),"")</f>
        <v/>
      </c>
    </row>
    <row r="2912" spans="1:8" ht="15.75" customHeight="1" thickBot="1" x14ac:dyDescent="0.3">
      <c r="A2912" s="45" t="s">
        <v>742</v>
      </c>
      <c r="B2912" s="46" t="str">
        <f>Table1[[#This Row],[Series]]&amp;Table1[[#This Row],[Competency Name]]</f>
        <v>2504ABILITY TO USE ELECTRICAL DRAWINGS</v>
      </c>
      <c r="C2912" s="46" t="str">
        <f>IF(RIGHT(Table1[[#This Row],[Occupational Series]],5)="SECCM","SECCM",IF(OR(RIGHT(Table1[[#This Row],[Occupational Series]],1)="A",RIGHT(Table1[[#This Row],[Occupational Series]],1)="B",RIGHT(Table1[[#This Row],[Occupational Series]],1)="C"),"0301",RIGHT(Table1[[#This Row],[Occupational Series]],4)))</f>
        <v>2504</v>
      </c>
      <c r="D2912" s="45" t="s">
        <v>886</v>
      </c>
      <c r="E2912" s="45" t="s">
        <v>887</v>
      </c>
      <c r="F2912" s="57">
        <f>ROWS($F$2:F2912)</f>
        <v>2911</v>
      </c>
      <c r="G2912" s="57" t="str">
        <f>IF(ISNUMBER(SEARCH('Position Build'!$N$6,Table1[[#This Row],[Series]])),Table1[[#This Row],[Helper1]],"")</f>
        <v/>
      </c>
      <c r="H2912" s="57" t="str">
        <f>IFERROR(SMALL($G$2:$G$4870,ROWS($G$2:G2912)),"")</f>
        <v/>
      </c>
    </row>
    <row r="2913" spans="1:8" ht="15.75" thickBot="1" x14ac:dyDescent="0.3">
      <c r="A2913" s="45" t="s">
        <v>742</v>
      </c>
      <c r="B2913" s="46" t="str">
        <f>Table1[[#This Row],[Series]]&amp;Table1[[#This Row],[Competency Name]]</f>
        <v>2504KNOWLEDGE OF ELECTRICAL EQUIPMENT</v>
      </c>
      <c r="C2913" s="46" t="str">
        <f>IF(RIGHT(Table1[[#This Row],[Occupational Series]],5)="SECCM","SECCM",IF(OR(RIGHT(Table1[[#This Row],[Occupational Series]],1)="A",RIGHT(Table1[[#This Row],[Occupational Series]],1)="B",RIGHT(Table1[[#This Row],[Occupational Series]],1)="C"),"0301",RIGHT(Table1[[#This Row],[Occupational Series]],4)))</f>
        <v>2504</v>
      </c>
      <c r="D2913" s="45" t="s">
        <v>892</v>
      </c>
      <c r="E2913" s="45" t="s">
        <v>893</v>
      </c>
      <c r="F2913" s="57">
        <f>ROWS($F$2:F2913)</f>
        <v>2912</v>
      </c>
      <c r="G2913" s="57" t="str">
        <f>IF(ISNUMBER(SEARCH('Position Build'!$N$6,Table1[[#This Row],[Series]])),Table1[[#This Row],[Helper1]],"")</f>
        <v/>
      </c>
      <c r="H2913" s="57" t="str">
        <f>IFERROR(SMALL($G$2:$G$4870,ROWS($G$2:G2913)),"")</f>
        <v/>
      </c>
    </row>
    <row r="2914" spans="1:8" ht="15.75" customHeight="1" thickBot="1" x14ac:dyDescent="0.3">
      <c r="A2914" s="50" t="s">
        <v>742</v>
      </c>
      <c r="B2914" s="46" t="str">
        <f>Table1[[#This Row],[Series]]&amp;Table1[[#This Row],[Competency Name]]</f>
        <v>2504THEORY AND INSTRUMENTS (ELECTRICAL, ELECTRONIC) USED IN SHOP AND TRADE PRACTICES</v>
      </c>
      <c r="C2914" s="46" t="str">
        <f>IF(RIGHT(Table1[[#This Row],[Occupational Series]],5)="SECCM","SECCM",IF(OR(RIGHT(Table1[[#This Row],[Occupational Series]],1)="A",RIGHT(Table1[[#This Row],[Occupational Series]],1)="B",RIGHT(Table1[[#This Row],[Occupational Series]],1)="C"),"0301",RIGHT(Table1[[#This Row],[Occupational Series]],4)))</f>
        <v>2504</v>
      </c>
      <c r="D2914" s="50" t="s">
        <v>894</v>
      </c>
      <c r="E2914" s="51" t="s">
        <v>895</v>
      </c>
      <c r="F2914" s="57">
        <f>ROWS($F$2:F2914)</f>
        <v>2913</v>
      </c>
      <c r="G2914" s="57" t="str">
        <f>IF(ISNUMBER(SEARCH('Position Build'!$N$6,Table1[[#This Row],[Series]])),Table1[[#This Row],[Helper1]],"")</f>
        <v/>
      </c>
      <c r="H2914" s="57" t="str">
        <f>IFERROR(SMALL($G$2:$G$4870,ROWS($G$2:G2914)),"")</f>
        <v/>
      </c>
    </row>
    <row r="2915" spans="1:8" ht="64.5" thickBot="1" x14ac:dyDescent="0.3">
      <c r="A2915" s="50" t="s">
        <v>742</v>
      </c>
      <c r="B2915" s="46" t="str">
        <f>Table1[[#This Row],[Series]]&amp;Table1[[#This Row],[Competency Name]]</f>
        <v>2504TROUBLESHOOTING</v>
      </c>
      <c r="C2915" s="46" t="str">
        <f>IF(RIGHT(Table1[[#This Row],[Occupational Series]],5)="SECCM","SECCM",IF(OR(RIGHT(Table1[[#This Row],[Occupational Series]],1)="A",RIGHT(Table1[[#This Row],[Occupational Series]],1)="B",RIGHT(Table1[[#This Row],[Occupational Series]],1)="C"),"0301",RIGHT(Table1[[#This Row],[Occupational Series]],4)))</f>
        <v>2504</v>
      </c>
      <c r="D2915" s="50" t="s">
        <v>912</v>
      </c>
      <c r="E2915" s="51" t="s">
        <v>913</v>
      </c>
      <c r="F2915" s="57">
        <f>ROWS($F$2:F2915)</f>
        <v>2914</v>
      </c>
      <c r="G2915" s="57" t="str">
        <f>IF(ISNUMBER(SEARCH('Position Build'!$N$6,Table1[[#This Row],[Series]])),Table1[[#This Row],[Helper1]],"")</f>
        <v/>
      </c>
      <c r="H2915" s="57" t="str">
        <f>IFERROR(SMALL($G$2:$G$4870,ROWS($G$2:G2915)),"")</f>
        <v/>
      </c>
    </row>
    <row r="2916" spans="1:8" ht="15.75" customHeight="1" thickBot="1" x14ac:dyDescent="0.3">
      <c r="A2916" s="45" t="s">
        <v>862</v>
      </c>
      <c r="B2916" s="46" t="str">
        <f>Table1[[#This Row],[Series]]&amp;Table1[[#This Row],[Competency Name]]</f>
        <v>2601ABILITY TO DO THE WORK OF THE POSITION WITHOUT MORE THAN NORMAL SUPERVISION</v>
      </c>
      <c r="C2916" s="46" t="str">
        <f>IF(RIGHT(Table1[[#This Row],[Occupational Series]],5)="SECCM","SECCM",IF(OR(RIGHT(Table1[[#This Row],[Occupational Series]],1)="A",RIGHT(Table1[[#This Row],[Occupational Series]],1)="B",RIGHT(Table1[[#This Row],[Occupational Series]],1)="C"),"0301",RIGHT(Table1[[#This Row],[Occupational Series]],4)))</f>
        <v>2601</v>
      </c>
      <c r="D2916" s="45" t="s">
        <v>852</v>
      </c>
      <c r="E2916" s="45" t="s">
        <v>853</v>
      </c>
      <c r="F2916" s="57">
        <f>ROWS($F$2:F2916)</f>
        <v>2915</v>
      </c>
      <c r="G2916" s="57" t="str">
        <f>IF(ISNUMBER(SEARCH('Position Build'!$N$6,Table1[[#This Row],[Series]])),Table1[[#This Row],[Helper1]],"")</f>
        <v/>
      </c>
      <c r="H2916" s="57" t="str">
        <f>IFERROR(SMALL($G$2:$G$4870,ROWS($G$2:G2916)),"")</f>
        <v/>
      </c>
    </row>
    <row r="2917" spans="1:8" ht="15.75" thickBot="1" x14ac:dyDescent="0.3">
      <c r="A2917" s="45" t="s">
        <v>862</v>
      </c>
      <c r="B2917" s="46" t="str">
        <f>Table1[[#This Row],[Series]]&amp;Table1[[#This Row],[Competency Name]]</f>
        <v>2601ABILITY TO INSPECT</v>
      </c>
      <c r="C2917" s="46" t="str">
        <f>IF(RIGHT(Table1[[#This Row],[Occupational Series]],5)="SECCM","SECCM",IF(OR(RIGHT(Table1[[#This Row],[Occupational Series]],1)="A",RIGHT(Table1[[#This Row],[Occupational Series]],1)="B",RIGHT(Table1[[#This Row],[Occupational Series]],1)="C"),"0301",RIGHT(Table1[[#This Row],[Occupational Series]],4)))</f>
        <v>2601</v>
      </c>
      <c r="D2917" s="45" t="s">
        <v>866</v>
      </c>
      <c r="E2917" s="45" t="s">
        <v>867</v>
      </c>
      <c r="F2917" s="57">
        <f>ROWS($F$2:F2917)</f>
        <v>2916</v>
      </c>
      <c r="G2917" s="57" t="str">
        <f>IF(ISNUMBER(SEARCH('Position Build'!$N$6,Table1[[#This Row],[Series]])),Table1[[#This Row],[Helper1]],"")</f>
        <v/>
      </c>
      <c r="H2917" s="57" t="str">
        <f>IFERROR(SMALL($G$2:$G$4870,ROWS($G$2:G2917)),"")</f>
        <v/>
      </c>
    </row>
    <row r="2918" spans="1:8" ht="15.75" customHeight="1" thickBot="1" x14ac:dyDescent="0.3">
      <c r="A2918" s="45" t="s">
        <v>862</v>
      </c>
      <c r="B2918" s="46" t="str">
        <f>Table1[[#This Row],[Series]]&amp;Table1[[#This Row],[Competency Name]]</f>
        <v>2601ABILITY TO INSTRUCT</v>
      </c>
      <c r="C2918" s="46" t="str">
        <f>IF(RIGHT(Table1[[#This Row],[Occupational Series]],5)="SECCM","SECCM",IF(OR(RIGHT(Table1[[#This Row],[Occupational Series]],1)="A",RIGHT(Table1[[#This Row],[Occupational Series]],1)="B",RIGHT(Table1[[#This Row],[Occupational Series]],1)="C"),"0301",RIGHT(Table1[[#This Row],[Occupational Series]],4)))</f>
        <v>2601</v>
      </c>
      <c r="D2918" s="45" t="s">
        <v>868</v>
      </c>
      <c r="E2918" s="45" t="s">
        <v>869</v>
      </c>
      <c r="F2918" s="57">
        <f>ROWS($F$2:F2918)</f>
        <v>2917</v>
      </c>
      <c r="G2918" s="57" t="str">
        <f>IF(ISNUMBER(SEARCH('Position Build'!$N$6,Table1[[#This Row],[Series]])),Table1[[#This Row],[Helper1]],"")</f>
        <v/>
      </c>
      <c r="H2918" s="57" t="str">
        <f>IFERROR(SMALL($G$2:$G$4870,ROWS($G$2:G2918)),"")</f>
        <v/>
      </c>
    </row>
    <row r="2919" spans="1:8" ht="39" thickBot="1" x14ac:dyDescent="0.3">
      <c r="A2919" s="50" t="s">
        <v>862</v>
      </c>
      <c r="B2919" s="46" t="str">
        <f>Table1[[#This Row],[Series]]&amp;Table1[[#This Row],[Competency Name]]</f>
        <v>2601ABILITY TO PROVIDE PRODUCTION SUPPORT SERVICES</v>
      </c>
      <c r="C2919" s="46" t="str">
        <f>IF(RIGHT(Table1[[#This Row],[Occupational Series]],5)="SECCM","SECCM",IF(OR(RIGHT(Table1[[#This Row],[Occupational Series]],1)="A",RIGHT(Table1[[#This Row],[Occupational Series]],1)="B",RIGHT(Table1[[#This Row],[Occupational Series]],1)="C"),"0301",RIGHT(Table1[[#This Row],[Occupational Series]],4)))</f>
        <v>2601</v>
      </c>
      <c r="D2919" s="50" t="s">
        <v>870</v>
      </c>
      <c r="E2919" s="51" t="s">
        <v>871</v>
      </c>
      <c r="F2919" s="57">
        <f>ROWS($F$2:F2919)</f>
        <v>2918</v>
      </c>
      <c r="G2919" s="57" t="str">
        <f>IF(ISNUMBER(SEARCH('Position Build'!$N$6,Table1[[#This Row],[Series]])),Table1[[#This Row],[Helper1]],"")</f>
        <v/>
      </c>
      <c r="H2919" s="57" t="str">
        <f>IFERROR(SMALL($G$2:$G$4870,ROWS($G$2:G2919)),"")</f>
        <v/>
      </c>
    </row>
    <row r="2920" spans="1:8" ht="15.75" customHeight="1" thickBot="1" x14ac:dyDescent="0.3">
      <c r="A2920" s="45" t="s">
        <v>862</v>
      </c>
      <c r="B2920" s="46" t="str">
        <f>Table1[[#This Row],[Series]]&amp;Table1[[#This Row],[Competency Name]]</f>
        <v>2601ABILITY TO LEAD OR SUPERVISE</v>
      </c>
      <c r="C2920" s="46" t="str">
        <f>IF(RIGHT(Table1[[#This Row],[Occupational Series]],5)="SECCM","SECCM",IF(OR(RIGHT(Table1[[#This Row],[Occupational Series]],1)="A",RIGHT(Table1[[#This Row],[Occupational Series]],1)="B",RIGHT(Table1[[#This Row],[Occupational Series]],1)="C"),"0301",RIGHT(Table1[[#This Row],[Occupational Series]],4)))</f>
        <v>2601</v>
      </c>
      <c r="D2920" s="45" t="s">
        <v>872</v>
      </c>
      <c r="E2920" s="45" t="s">
        <v>873</v>
      </c>
      <c r="F2920" s="57">
        <f>ROWS($F$2:F2920)</f>
        <v>2919</v>
      </c>
      <c r="G2920" s="57" t="str">
        <f>IF(ISNUMBER(SEARCH('Position Build'!$N$6,Table1[[#This Row],[Series]])),Table1[[#This Row],[Helper1]],"")</f>
        <v/>
      </c>
      <c r="H2920" s="57" t="str">
        <f>IFERROR(SMALL($G$2:$G$4870,ROWS($G$2:G2920)),"")</f>
        <v/>
      </c>
    </row>
    <row r="2921" spans="1:8" ht="90" thickBot="1" x14ac:dyDescent="0.3">
      <c r="A2921" s="50" t="s">
        <v>862</v>
      </c>
      <c r="B2921" s="46" t="str">
        <f>Table1[[#This Row],[Series]]&amp;Table1[[#This Row],[Competency Name]]</f>
        <v>2601INGENUITY (ABILITY TO SUGGEST AND APPLY NEW METHODS)</v>
      </c>
      <c r="C2921" s="46" t="str">
        <f>IF(RIGHT(Table1[[#This Row],[Occupational Series]],5)="SECCM","SECCM",IF(OR(RIGHT(Table1[[#This Row],[Occupational Series]],1)="A",RIGHT(Table1[[#This Row],[Occupational Series]],1)="B",RIGHT(Table1[[#This Row],[Occupational Series]],1)="C"),"0301",RIGHT(Table1[[#This Row],[Occupational Series]],4)))</f>
        <v>2601</v>
      </c>
      <c r="D2921" s="50" t="s">
        <v>890</v>
      </c>
      <c r="E2921" s="51" t="s">
        <v>891</v>
      </c>
      <c r="F2921" s="57">
        <f>ROWS($F$2:F2921)</f>
        <v>2920</v>
      </c>
      <c r="G2921" s="57" t="str">
        <f>IF(ISNUMBER(SEARCH('Position Build'!$N$6,Table1[[#This Row],[Series]])),Table1[[#This Row],[Helper1]],"")</f>
        <v/>
      </c>
      <c r="H2921" s="57" t="str">
        <f>IFERROR(SMALL($G$2:$G$4870,ROWS($G$2:G2921)),"")</f>
        <v/>
      </c>
    </row>
    <row r="2922" spans="1:8" ht="15.75" customHeight="1" thickBot="1" x14ac:dyDescent="0.3">
      <c r="A2922" s="50" t="s">
        <v>862</v>
      </c>
      <c r="B2922" s="46" t="str">
        <f>Table1[[#This Row],[Series]]&amp;Table1[[#This Row],[Competency Name]]</f>
        <v>2601KNOWLEDGE OF EQUIPMENT ASSEMBLY, INSTALLATION, REPAIR, ETC.</v>
      </c>
      <c r="C2922" s="46" t="str">
        <f>IF(RIGHT(Table1[[#This Row],[Occupational Series]],5)="SECCM","SECCM",IF(OR(RIGHT(Table1[[#This Row],[Occupational Series]],1)="A",RIGHT(Table1[[#This Row],[Occupational Series]],1)="B",RIGHT(Table1[[#This Row],[Occupational Series]],1)="C"),"0301",RIGHT(Table1[[#This Row],[Occupational Series]],4)))</f>
        <v>2601</v>
      </c>
      <c r="D2922" s="50" t="s">
        <v>910</v>
      </c>
      <c r="E2922" s="51" t="s">
        <v>911</v>
      </c>
      <c r="F2922" s="57">
        <f>ROWS($F$2:F2922)</f>
        <v>2921</v>
      </c>
      <c r="G2922" s="57" t="str">
        <f>IF(ISNUMBER(SEARCH('Position Build'!$N$6,Table1[[#This Row],[Series]])),Table1[[#This Row],[Helper1]],"")</f>
        <v/>
      </c>
      <c r="H2922" s="57" t="str">
        <f>IFERROR(SMALL($G$2:$G$4870,ROWS($G$2:G2922)),"")</f>
        <v/>
      </c>
    </row>
    <row r="2923" spans="1:8" ht="51.75" thickBot="1" x14ac:dyDescent="0.3">
      <c r="A2923" s="50" t="s">
        <v>862</v>
      </c>
      <c r="B2923" s="46" t="str">
        <f>Table1[[#This Row],[Series]]&amp;Table1[[#This Row],[Competency Name]]</f>
        <v>2601ABILITY TO USE HAND AND POWER TOOLS (ELECTRONICS)</v>
      </c>
      <c r="C2923" s="46" t="str">
        <f>IF(RIGHT(Table1[[#This Row],[Occupational Series]],5)="SECCM","SECCM",IF(OR(RIGHT(Table1[[#This Row],[Occupational Series]],1)="A",RIGHT(Table1[[#This Row],[Occupational Series]],1)="B",RIGHT(Table1[[#This Row],[Occupational Series]],1)="C"),"0301",RIGHT(Table1[[#This Row],[Occupational Series]],4)))</f>
        <v>2601</v>
      </c>
      <c r="D2923" s="50" t="s">
        <v>934</v>
      </c>
      <c r="E2923" s="51" t="s">
        <v>935</v>
      </c>
      <c r="F2923" s="57">
        <f>ROWS($F$2:F2923)</f>
        <v>2922</v>
      </c>
      <c r="G2923" s="57" t="str">
        <f>IF(ISNUMBER(SEARCH('Position Build'!$N$6,Table1[[#This Row],[Series]])),Table1[[#This Row],[Helper1]],"")</f>
        <v/>
      </c>
      <c r="H2923" s="57" t="str">
        <f>IFERROR(SMALL($G$2:$G$4870,ROWS($G$2:G2923)),"")</f>
        <v/>
      </c>
    </row>
    <row r="2924" spans="1:8" ht="15.75" customHeight="1" thickBot="1" x14ac:dyDescent="0.3">
      <c r="A2924" s="50" t="s">
        <v>862</v>
      </c>
      <c r="B2924" s="46" t="str">
        <f>Table1[[#This Row],[Series]]&amp;Table1[[#This Row],[Competency Name]]</f>
        <v>2601THEORY OF ELECTRONICS</v>
      </c>
      <c r="C2924" s="46" t="str">
        <f>IF(RIGHT(Table1[[#This Row],[Occupational Series]],5)="SECCM","SECCM",IF(OR(RIGHT(Table1[[#This Row],[Occupational Series]],1)="A",RIGHT(Table1[[#This Row],[Occupational Series]],1)="B",RIGHT(Table1[[#This Row],[Occupational Series]],1)="C"),"0301",RIGHT(Table1[[#This Row],[Occupational Series]],4)))</f>
        <v>2601</v>
      </c>
      <c r="D2924" s="50" t="s">
        <v>936</v>
      </c>
      <c r="E2924" s="51" t="s">
        <v>937</v>
      </c>
      <c r="F2924" s="57">
        <f>ROWS($F$2:F2924)</f>
        <v>2923</v>
      </c>
      <c r="G2924" s="57" t="str">
        <f>IF(ISNUMBER(SEARCH('Position Build'!$N$6,Table1[[#This Row],[Series]])),Table1[[#This Row],[Helper1]],"")</f>
        <v/>
      </c>
      <c r="H2924" s="57" t="str">
        <f>IFERROR(SMALL($G$2:$G$4870,ROWS($G$2:G2924)),"")</f>
        <v/>
      </c>
    </row>
    <row r="2925" spans="1:8" ht="90" thickBot="1" x14ac:dyDescent="0.3">
      <c r="A2925" s="50" t="s">
        <v>862</v>
      </c>
      <c r="B2925" s="46" t="str">
        <f>Table1[[#This Row],[Series]]&amp;Table1[[#This Row],[Competency Name]]</f>
        <v>2601USE OF TEST EQUIPMENT (ELECTRONICS)</v>
      </c>
      <c r="C2925" s="46" t="str">
        <f>IF(RIGHT(Table1[[#This Row],[Occupational Series]],5)="SECCM","SECCM",IF(OR(RIGHT(Table1[[#This Row],[Occupational Series]],1)="A",RIGHT(Table1[[#This Row],[Occupational Series]],1)="B",RIGHT(Table1[[#This Row],[Occupational Series]],1)="C"),"0301",RIGHT(Table1[[#This Row],[Occupational Series]],4)))</f>
        <v>2601</v>
      </c>
      <c r="D2925" s="50" t="s">
        <v>938</v>
      </c>
      <c r="E2925" s="51" t="s">
        <v>939</v>
      </c>
      <c r="F2925" s="57">
        <f>ROWS($F$2:F2925)</f>
        <v>2924</v>
      </c>
      <c r="G2925" s="57" t="str">
        <f>IF(ISNUMBER(SEARCH('Position Build'!$N$6,Table1[[#This Row],[Series]])),Table1[[#This Row],[Helper1]],"")</f>
        <v/>
      </c>
      <c r="H2925" s="57" t="str">
        <f>IFERROR(SMALL($G$2:$G$4870,ROWS($G$2:G2925)),"")</f>
        <v/>
      </c>
    </row>
    <row r="2926" spans="1:8" ht="15.75" customHeight="1" thickBot="1" x14ac:dyDescent="0.3">
      <c r="A2926" s="50" t="s">
        <v>862</v>
      </c>
      <c r="B2926" s="46" t="str">
        <f>Table1[[#This Row],[Series]]&amp;Table1[[#This Row],[Competency Name]]</f>
        <v>2601TROUBLESHOOTING (ELECTRONIC EQUIPMENT)</v>
      </c>
      <c r="C2926" s="46" t="str">
        <f>IF(RIGHT(Table1[[#This Row],[Occupational Series]],5)="SECCM","SECCM",IF(OR(RIGHT(Table1[[#This Row],[Occupational Series]],1)="A",RIGHT(Table1[[#This Row],[Occupational Series]],1)="B",RIGHT(Table1[[#This Row],[Occupational Series]],1)="C"),"0301",RIGHT(Table1[[#This Row],[Occupational Series]],4)))</f>
        <v>2601</v>
      </c>
      <c r="D2926" s="50" t="s">
        <v>1474</v>
      </c>
      <c r="E2926" s="51" t="s">
        <v>1475</v>
      </c>
      <c r="F2926" s="57">
        <f>ROWS($F$2:F2926)</f>
        <v>2925</v>
      </c>
      <c r="G2926" s="57" t="str">
        <f>IF(ISNUMBER(SEARCH('Position Build'!$N$6,Table1[[#This Row],[Series]])),Table1[[#This Row],[Helper1]],"")</f>
        <v/>
      </c>
      <c r="H2926" s="57" t="str">
        <f>IFERROR(SMALL($G$2:$G$4870,ROWS($G$2:G2926)),"")</f>
        <v/>
      </c>
    </row>
    <row r="2927" spans="1:8" ht="15.75" thickBot="1" x14ac:dyDescent="0.3">
      <c r="A2927" s="45" t="s">
        <v>859</v>
      </c>
      <c r="B2927" s="46" t="str">
        <f>Table1[[#This Row],[Series]]&amp;Table1[[#This Row],[Competency Name]]</f>
        <v>2602ABILITY TO DO THE WORK OF THE POSITION WITHOUT MORE THAN NORMAL SUPERVISION</v>
      </c>
      <c r="C2927" s="46" t="str">
        <f>IF(RIGHT(Table1[[#This Row],[Occupational Series]],5)="SECCM","SECCM",IF(OR(RIGHT(Table1[[#This Row],[Occupational Series]],1)="A",RIGHT(Table1[[#This Row],[Occupational Series]],1)="B",RIGHT(Table1[[#This Row],[Occupational Series]],1)="C"),"0301",RIGHT(Table1[[#This Row],[Occupational Series]],4)))</f>
        <v>2602</v>
      </c>
      <c r="D2927" s="45" t="s">
        <v>852</v>
      </c>
      <c r="E2927" s="45" t="s">
        <v>853</v>
      </c>
      <c r="F2927" s="57">
        <f>ROWS($F$2:F2927)</f>
        <v>2926</v>
      </c>
      <c r="G2927" s="57" t="str">
        <f>IF(ISNUMBER(SEARCH('Position Build'!$N$6,Table1[[#This Row],[Series]])),Table1[[#This Row],[Helper1]],"")</f>
        <v/>
      </c>
      <c r="H2927" s="57" t="str">
        <f>IFERROR(SMALL($G$2:$G$4870,ROWS($G$2:G2927)),"")</f>
        <v/>
      </c>
    </row>
    <row r="2928" spans="1:8" ht="15.75" customHeight="1" thickBot="1" x14ac:dyDescent="0.3">
      <c r="A2928" s="45" t="s">
        <v>859</v>
      </c>
      <c r="B2928" s="46" t="str">
        <f>Table1[[#This Row],[Series]]&amp;Table1[[#This Row],[Competency Name]]</f>
        <v>2602ABILITY TO INSPECT</v>
      </c>
      <c r="C2928" s="46" t="str">
        <f>IF(RIGHT(Table1[[#This Row],[Occupational Series]],5)="SECCM","SECCM",IF(OR(RIGHT(Table1[[#This Row],[Occupational Series]],1)="A",RIGHT(Table1[[#This Row],[Occupational Series]],1)="B",RIGHT(Table1[[#This Row],[Occupational Series]],1)="C"),"0301",RIGHT(Table1[[#This Row],[Occupational Series]],4)))</f>
        <v>2602</v>
      </c>
      <c r="D2928" s="45" t="s">
        <v>866</v>
      </c>
      <c r="E2928" s="45" t="s">
        <v>867</v>
      </c>
      <c r="F2928" s="57">
        <f>ROWS($F$2:F2928)</f>
        <v>2927</v>
      </c>
      <c r="G2928" s="57" t="str">
        <f>IF(ISNUMBER(SEARCH('Position Build'!$N$6,Table1[[#This Row],[Series]])),Table1[[#This Row],[Helper1]],"")</f>
        <v/>
      </c>
      <c r="H2928" s="57" t="str">
        <f>IFERROR(SMALL($G$2:$G$4870,ROWS($G$2:G2928)),"")</f>
        <v/>
      </c>
    </row>
    <row r="2929" spans="1:8" ht="15.75" thickBot="1" x14ac:dyDescent="0.3">
      <c r="A2929" s="45" t="s">
        <v>859</v>
      </c>
      <c r="B2929" s="46" t="str">
        <f>Table1[[#This Row],[Series]]&amp;Table1[[#This Row],[Competency Name]]</f>
        <v>2602ABILITY TO INSTRUCT</v>
      </c>
      <c r="C2929" s="46" t="str">
        <f>IF(RIGHT(Table1[[#This Row],[Occupational Series]],5)="SECCM","SECCM",IF(OR(RIGHT(Table1[[#This Row],[Occupational Series]],1)="A",RIGHT(Table1[[#This Row],[Occupational Series]],1)="B",RIGHT(Table1[[#This Row],[Occupational Series]],1)="C"),"0301",RIGHT(Table1[[#This Row],[Occupational Series]],4)))</f>
        <v>2602</v>
      </c>
      <c r="D2929" s="45" t="s">
        <v>868</v>
      </c>
      <c r="E2929" s="45" t="s">
        <v>869</v>
      </c>
      <c r="F2929" s="57">
        <f>ROWS($F$2:F2929)</f>
        <v>2928</v>
      </c>
      <c r="G2929" s="57" t="str">
        <f>IF(ISNUMBER(SEARCH('Position Build'!$N$6,Table1[[#This Row],[Series]])),Table1[[#This Row],[Helper1]],"")</f>
        <v/>
      </c>
      <c r="H2929" s="57" t="str">
        <f>IFERROR(SMALL($G$2:$G$4870,ROWS($G$2:G2929)),"")</f>
        <v/>
      </c>
    </row>
    <row r="2930" spans="1:8" ht="15.75" customHeight="1" thickBot="1" x14ac:dyDescent="0.3">
      <c r="A2930" s="50" t="s">
        <v>859</v>
      </c>
      <c r="B2930" s="46" t="str">
        <f>Table1[[#This Row],[Series]]&amp;Table1[[#This Row],[Competency Name]]</f>
        <v>2602ABILITY TO PROVIDE PRODUCTION SUPPORT SERVICES</v>
      </c>
      <c r="C2930" s="46" t="str">
        <f>IF(RIGHT(Table1[[#This Row],[Occupational Series]],5)="SECCM","SECCM",IF(OR(RIGHT(Table1[[#This Row],[Occupational Series]],1)="A",RIGHT(Table1[[#This Row],[Occupational Series]],1)="B",RIGHT(Table1[[#This Row],[Occupational Series]],1)="C"),"0301",RIGHT(Table1[[#This Row],[Occupational Series]],4)))</f>
        <v>2602</v>
      </c>
      <c r="D2930" s="50" t="s">
        <v>870</v>
      </c>
      <c r="E2930" s="51" t="s">
        <v>871</v>
      </c>
      <c r="F2930" s="57">
        <f>ROWS($F$2:F2930)</f>
        <v>2929</v>
      </c>
      <c r="G2930" s="57" t="str">
        <f>IF(ISNUMBER(SEARCH('Position Build'!$N$6,Table1[[#This Row],[Series]])),Table1[[#This Row],[Helper1]],"")</f>
        <v/>
      </c>
      <c r="H2930" s="57" t="str">
        <f>IFERROR(SMALL($G$2:$G$4870,ROWS($G$2:G2930)),"")</f>
        <v/>
      </c>
    </row>
    <row r="2931" spans="1:8" ht="15.75" thickBot="1" x14ac:dyDescent="0.3">
      <c r="A2931" s="45" t="s">
        <v>859</v>
      </c>
      <c r="B2931" s="46" t="str">
        <f>Table1[[#This Row],[Series]]&amp;Table1[[#This Row],[Competency Name]]</f>
        <v>2602ABILITY TO LEAD OR SUPERVISE</v>
      </c>
      <c r="C2931" s="46" t="str">
        <f>IF(RIGHT(Table1[[#This Row],[Occupational Series]],5)="SECCM","SECCM",IF(OR(RIGHT(Table1[[#This Row],[Occupational Series]],1)="A",RIGHT(Table1[[#This Row],[Occupational Series]],1)="B",RIGHT(Table1[[#This Row],[Occupational Series]],1)="C"),"0301",RIGHT(Table1[[#This Row],[Occupational Series]],4)))</f>
        <v>2602</v>
      </c>
      <c r="D2931" s="45" t="s">
        <v>872</v>
      </c>
      <c r="E2931" s="45" t="s">
        <v>873</v>
      </c>
      <c r="F2931" s="57">
        <f>ROWS($F$2:F2931)</f>
        <v>2930</v>
      </c>
      <c r="G2931" s="57" t="str">
        <f>IF(ISNUMBER(SEARCH('Position Build'!$N$6,Table1[[#This Row],[Series]])),Table1[[#This Row],[Helper1]],"")</f>
        <v/>
      </c>
      <c r="H2931" s="57" t="str">
        <f>IFERROR(SMALL($G$2:$G$4870,ROWS($G$2:G2931)),"")</f>
        <v/>
      </c>
    </row>
    <row r="2932" spans="1:8" ht="15.75" customHeight="1" thickBot="1" x14ac:dyDescent="0.3">
      <c r="A2932" s="50" t="s">
        <v>859</v>
      </c>
      <c r="B2932" s="46" t="str">
        <f>Table1[[#This Row],[Series]]&amp;Table1[[#This Row],[Competency Name]]</f>
        <v>2602ABILITY TO FOLLOW DIRECTIONS IN A SHOP</v>
      </c>
      <c r="C2932" s="46" t="str">
        <f>IF(RIGHT(Table1[[#This Row],[Occupational Series]],5)="SECCM","SECCM",IF(OR(RIGHT(Table1[[#This Row],[Occupational Series]],1)="A",RIGHT(Table1[[#This Row],[Occupational Series]],1)="B",RIGHT(Table1[[#This Row],[Occupational Series]],1)="C"),"0301",RIGHT(Table1[[#This Row],[Occupational Series]],4)))</f>
        <v>2602</v>
      </c>
      <c r="D2932" s="50" t="s">
        <v>882</v>
      </c>
      <c r="E2932" s="51" t="s">
        <v>883</v>
      </c>
      <c r="F2932" s="57">
        <f>ROWS($F$2:F2932)</f>
        <v>2931</v>
      </c>
      <c r="G2932" s="57" t="str">
        <f>IF(ISNUMBER(SEARCH('Position Build'!$N$6,Table1[[#This Row],[Series]])),Table1[[#This Row],[Helper1]],"")</f>
        <v/>
      </c>
      <c r="H2932" s="57" t="str">
        <f>IFERROR(SMALL($G$2:$G$4870,ROWS($G$2:G2932)),"")</f>
        <v/>
      </c>
    </row>
    <row r="2933" spans="1:8" ht="77.25" thickBot="1" x14ac:dyDescent="0.3">
      <c r="A2933" s="50" t="s">
        <v>859</v>
      </c>
      <c r="B2933" s="46" t="str">
        <f>Table1[[#This Row],[Series]]&amp;Table1[[#This Row],[Competency Name]]</f>
        <v>2602DEXTERITY AND SAFETY</v>
      </c>
      <c r="C2933" s="46" t="str">
        <f>IF(RIGHT(Table1[[#This Row],[Occupational Series]],5)="SECCM","SECCM",IF(OR(RIGHT(Table1[[#This Row],[Occupational Series]],1)="A",RIGHT(Table1[[#This Row],[Occupational Series]],1)="B",RIGHT(Table1[[#This Row],[Occupational Series]],1)="C"),"0301",RIGHT(Table1[[#This Row],[Occupational Series]],4)))</f>
        <v>2602</v>
      </c>
      <c r="D2933" s="50" t="s">
        <v>888</v>
      </c>
      <c r="E2933" s="51" t="s">
        <v>889</v>
      </c>
      <c r="F2933" s="57">
        <f>ROWS($F$2:F2933)</f>
        <v>2932</v>
      </c>
      <c r="G2933" s="57" t="str">
        <f>IF(ISNUMBER(SEARCH('Position Build'!$N$6,Table1[[#This Row],[Series]])),Table1[[#This Row],[Helper1]],"")</f>
        <v/>
      </c>
      <c r="H2933" s="57" t="str">
        <f>IFERROR(SMALL($G$2:$G$4870,ROWS($G$2:G2933)),"")</f>
        <v/>
      </c>
    </row>
    <row r="2934" spans="1:8" ht="15.75" customHeight="1" thickBot="1" x14ac:dyDescent="0.3">
      <c r="A2934" s="50" t="s">
        <v>859</v>
      </c>
      <c r="B2934" s="46" t="str">
        <f>Table1[[#This Row],[Series]]&amp;Table1[[#This Row],[Competency Name]]</f>
        <v>2602INGENUITY (ABILITY TO SUGGEST AND APPLY NEW METHODS)</v>
      </c>
      <c r="C2934" s="46" t="str">
        <f>IF(RIGHT(Table1[[#This Row],[Occupational Series]],5)="SECCM","SECCM",IF(OR(RIGHT(Table1[[#This Row],[Occupational Series]],1)="A",RIGHT(Table1[[#This Row],[Occupational Series]],1)="B",RIGHT(Table1[[#This Row],[Occupational Series]],1)="C"),"0301",RIGHT(Table1[[#This Row],[Occupational Series]],4)))</f>
        <v>2602</v>
      </c>
      <c r="D2934" s="50" t="s">
        <v>890</v>
      </c>
      <c r="E2934" s="51" t="s">
        <v>891</v>
      </c>
      <c r="F2934" s="57">
        <f>ROWS($F$2:F2934)</f>
        <v>2933</v>
      </c>
      <c r="G2934" s="57" t="str">
        <f>IF(ISNUMBER(SEARCH('Position Build'!$N$6,Table1[[#This Row],[Series]])),Table1[[#This Row],[Helper1]],"")</f>
        <v/>
      </c>
      <c r="H2934" s="57" t="str">
        <f>IFERROR(SMALL($G$2:$G$4870,ROWS($G$2:G2934)),"")</f>
        <v/>
      </c>
    </row>
    <row r="2935" spans="1:8" ht="26.25" thickBot="1" x14ac:dyDescent="0.3">
      <c r="A2935" s="50" t="s">
        <v>859</v>
      </c>
      <c r="B2935" s="46" t="str">
        <f>Table1[[#This Row],[Series]]&amp;Table1[[#This Row],[Competency Name]]</f>
        <v>2602ABILITY TO SUPERVISE THROUGH SUBORDINATE SUPERVISORS</v>
      </c>
      <c r="C2935" s="46" t="str">
        <f>IF(RIGHT(Table1[[#This Row],[Occupational Series]],5)="SECCM","SECCM",IF(OR(RIGHT(Table1[[#This Row],[Occupational Series]],1)="A",RIGHT(Table1[[#This Row],[Occupational Series]],1)="B",RIGHT(Table1[[#This Row],[Occupational Series]],1)="C"),"0301",RIGHT(Table1[[#This Row],[Occupational Series]],4)))</f>
        <v>2602</v>
      </c>
      <c r="D2935" s="50" t="s">
        <v>898</v>
      </c>
      <c r="E2935" s="51" t="s">
        <v>899</v>
      </c>
      <c r="F2935" s="57">
        <f>ROWS($F$2:F2935)</f>
        <v>2934</v>
      </c>
      <c r="G2935" s="57" t="str">
        <f>IF(ISNUMBER(SEARCH('Position Build'!$N$6,Table1[[#This Row],[Series]])),Table1[[#This Row],[Helper1]],"")</f>
        <v/>
      </c>
      <c r="H2935" s="57" t="str">
        <f>IFERROR(SMALL($G$2:$G$4870,ROWS($G$2:G2935)),"")</f>
        <v/>
      </c>
    </row>
    <row r="2936" spans="1:8" ht="15.75" customHeight="1" thickBot="1" x14ac:dyDescent="0.3">
      <c r="A2936" s="50" t="s">
        <v>859</v>
      </c>
      <c r="B2936" s="46" t="str">
        <f>Table1[[#This Row],[Series]]&amp;Table1[[#This Row],[Competency Name]]</f>
        <v>2602RELIABILITY AND DEPENDABILITY</v>
      </c>
      <c r="C2936" s="46" t="str">
        <f>IF(RIGHT(Table1[[#This Row],[Occupational Series]],5)="SECCM","SECCM",IF(OR(RIGHT(Table1[[#This Row],[Occupational Series]],1)="A",RIGHT(Table1[[#This Row],[Occupational Series]],1)="B",RIGHT(Table1[[#This Row],[Occupational Series]],1)="C"),"0301",RIGHT(Table1[[#This Row],[Occupational Series]],4)))</f>
        <v>2602</v>
      </c>
      <c r="D2936" s="50" t="s">
        <v>900</v>
      </c>
      <c r="E2936" s="51" t="s">
        <v>901</v>
      </c>
      <c r="F2936" s="57">
        <f>ROWS($F$2:F2936)</f>
        <v>2935</v>
      </c>
      <c r="G2936" s="57" t="str">
        <f>IF(ISNUMBER(SEARCH('Position Build'!$N$6,Table1[[#This Row],[Series]])),Table1[[#This Row],[Helper1]],"")</f>
        <v/>
      </c>
      <c r="H2936" s="57" t="str">
        <f>IFERROR(SMALL($G$2:$G$4870,ROWS($G$2:G2936)),"")</f>
        <v/>
      </c>
    </row>
    <row r="2937" spans="1:8" ht="39" thickBot="1" x14ac:dyDescent="0.3">
      <c r="A2937" s="50" t="s">
        <v>859</v>
      </c>
      <c r="B2937" s="46" t="str">
        <f>Table1[[#This Row],[Series]]&amp;Table1[[#This Row],[Competency Name]]</f>
        <v>2602KNOWLEDGE OF EQUIPMENT ASSEMBLY, INSTALLATION, REPAIR, ETC.</v>
      </c>
      <c r="C2937" s="46" t="str">
        <f>IF(RIGHT(Table1[[#This Row],[Occupational Series]],5)="SECCM","SECCM",IF(OR(RIGHT(Table1[[#This Row],[Occupational Series]],1)="A",RIGHT(Table1[[#This Row],[Occupational Series]],1)="B",RIGHT(Table1[[#This Row],[Occupational Series]],1)="C"),"0301",RIGHT(Table1[[#This Row],[Occupational Series]],4)))</f>
        <v>2602</v>
      </c>
      <c r="D2937" s="50" t="s">
        <v>910</v>
      </c>
      <c r="E2937" s="51" t="s">
        <v>911</v>
      </c>
      <c r="F2937" s="57">
        <f>ROWS($F$2:F2937)</f>
        <v>2936</v>
      </c>
      <c r="G2937" s="57" t="str">
        <f>IF(ISNUMBER(SEARCH('Position Build'!$N$6,Table1[[#This Row],[Series]])),Table1[[#This Row],[Helper1]],"")</f>
        <v/>
      </c>
      <c r="H2937" s="57" t="str">
        <f>IFERROR(SMALL($G$2:$G$4870,ROWS($G$2:G2937)),"")</f>
        <v/>
      </c>
    </row>
    <row r="2938" spans="1:8" ht="15.75" customHeight="1" thickBot="1" x14ac:dyDescent="0.3">
      <c r="A2938" s="50" t="s">
        <v>859</v>
      </c>
      <c r="B2938" s="46" t="str">
        <f>Table1[[#This Row],[Series]]&amp;Table1[[#This Row],[Competency Name]]</f>
        <v>2602ABILITY TO USE HAND AND POWER TOOLS (ELECTRONICS)</v>
      </c>
      <c r="C2938" s="46" t="str">
        <f>IF(RIGHT(Table1[[#This Row],[Occupational Series]],5)="SECCM","SECCM",IF(OR(RIGHT(Table1[[#This Row],[Occupational Series]],1)="A",RIGHT(Table1[[#This Row],[Occupational Series]],1)="B",RIGHT(Table1[[#This Row],[Occupational Series]],1)="C"),"0301",RIGHT(Table1[[#This Row],[Occupational Series]],4)))</f>
        <v>2602</v>
      </c>
      <c r="D2938" s="50" t="s">
        <v>934</v>
      </c>
      <c r="E2938" s="51" t="s">
        <v>935</v>
      </c>
      <c r="F2938" s="57">
        <f>ROWS($F$2:F2938)</f>
        <v>2937</v>
      </c>
      <c r="G2938" s="57" t="str">
        <f>IF(ISNUMBER(SEARCH('Position Build'!$N$6,Table1[[#This Row],[Series]])),Table1[[#This Row],[Helper1]],"")</f>
        <v/>
      </c>
      <c r="H2938" s="57" t="str">
        <f>IFERROR(SMALL($G$2:$G$4870,ROWS($G$2:G2938)),"")</f>
        <v/>
      </c>
    </row>
    <row r="2939" spans="1:8" ht="90" thickBot="1" x14ac:dyDescent="0.3">
      <c r="A2939" s="50" t="s">
        <v>859</v>
      </c>
      <c r="B2939" s="46" t="str">
        <f>Table1[[#This Row],[Series]]&amp;Table1[[#This Row],[Competency Name]]</f>
        <v>2602THEORY OF ELECTRONICS</v>
      </c>
      <c r="C2939" s="46" t="str">
        <f>IF(RIGHT(Table1[[#This Row],[Occupational Series]],5)="SECCM","SECCM",IF(OR(RIGHT(Table1[[#This Row],[Occupational Series]],1)="A",RIGHT(Table1[[#This Row],[Occupational Series]],1)="B",RIGHT(Table1[[#This Row],[Occupational Series]],1)="C"),"0301",RIGHT(Table1[[#This Row],[Occupational Series]],4)))</f>
        <v>2602</v>
      </c>
      <c r="D2939" s="50" t="s">
        <v>936</v>
      </c>
      <c r="E2939" s="51" t="s">
        <v>937</v>
      </c>
      <c r="F2939" s="57">
        <f>ROWS($F$2:F2939)</f>
        <v>2938</v>
      </c>
      <c r="G2939" s="57" t="str">
        <f>IF(ISNUMBER(SEARCH('Position Build'!$N$6,Table1[[#This Row],[Series]])),Table1[[#This Row],[Helper1]],"")</f>
        <v/>
      </c>
      <c r="H2939" s="57" t="str">
        <f>IFERROR(SMALL($G$2:$G$4870,ROWS($G$2:G2939)),"")</f>
        <v/>
      </c>
    </row>
    <row r="2940" spans="1:8" ht="15.75" customHeight="1" thickBot="1" x14ac:dyDescent="0.3">
      <c r="A2940" s="50" t="s">
        <v>859</v>
      </c>
      <c r="B2940" s="46" t="str">
        <f>Table1[[#This Row],[Series]]&amp;Table1[[#This Row],[Competency Name]]</f>
        <v>2602USE OF TEST EQUIPMENT (ELECTRONICS)</v>
      </c>
      <c r="C2940" s="46" t="str">
        <f>IF(RIGHT(Table1[[#This Row],[Occupational Series]],5)="SECCM","SECCM",IF(OR(RIGHT(Table1[[#This Row],[Occupational Series]],1)="A",RIGHT(Table1[[#This Row],[Occupational Series]],1)="B",RIGHT(Table1[[#This Row],[Occupational Series]],1)="C"),"0301",RIGHT(Table1[[#This Row],[Occupational Series]],4)))</f>
        <v>2602</v>
      </c>
      <c r="D2940" s="50" t="s">
        <v>938</v>
      </c>
      <c r="E2940" s="51" t="s">
        <v>939</v>
      </c>
      <c r="F2940" s="57">
        <f>ROWS($F$2:F2940)</f>
        <v>2939</v>
      </c>
      <c r="G2940" s="57" t="str">
        <f>IF(ISNUMBER(SEARCH('Position Build'!$N$6,Table1[[#This Row],[Series]])),Table1[[#This Row],[Helper1]],"")</f>
        <v/>
      </c>
      <c r="H2940" s="57" t="str">
        <f>IFERROR(SMALL($G$2:$G$4870,ROWS($G$2:G2940)),"")</f>
        <v/>
      </c>
    </row>
    <row r="2941" spans="1:8" ht="51.75" thickBot="1" x14ac:dyDescent="0.3">
      <c r="A2941" s="50" t="s">
        <v>859</v>
      </c>
      <c r="B2941" s="46" t="str">
        <f>Table1[[#This Row],[Series]]&amp;Table1[[#This Row],[Competency Name]]</f>
        <v>2602ABILITY TO MEET DEADLINE DATES UNDER PRESSURE</v>
      </c>
      <c r="C2941" s="46" t="str">
        <f>IF(RIGHT(Table1[[#This Row],[Occupational Series]],5)="SECCM","SECCM",IF(OR(RIGHT(Table1[[#This Row],[Occupational Series]],1)="A",RIGHT(Table1[[#This Row],[Occupational Series]],1)="B",RIGHT(Table1[[#This Row],[Occupational Series]],1)="C"),"0301",RIGHT(Table1[[#This Row],[Occupational Series]],4)))</f>
        <v>2602</v>
      </c>
      <c r="D2941" s="50" t="s">
        <v>1005</v>
      </c>
      <c r="E2941" s="51" t="s">
        <v>1006</v>
      </c>
      <c r="F2941" s="57">
        <f>ROWS($F$2:F2941)</f>
        <v>2940</v>
      </c>
      <c r="G2941" s="57" t="str">
        <f>IF(ISNUMBER(SEARCH('Position Build'!$N$6,Table1[[#This Row],[Series]])),Table1[[#This Row],[Helper1]],"")</f>
        <v/>
      </c>
      <c r="H2941" s="57" t="str">
        <f>IFERROR(SMALL($G$2:$G$4870,ROWS($G$2:G2941)),"")</f>
        <v/>
      </c>
    </row>
    <row r="2942" spans="1:8" ht="15.75" customHeight="1" thickBot="1" x14ac:dyDescent="0.3">
      <c r="A2942" s="50" t="s">
        <v>859</v>
      </c>
      <c r="B2942" s="46" t="str">
        <f>Table1[[#This Row],[Series]]&amp;Table1[[#This Row],[Competency Name]]</f>
        <v>2602ABILITY TO PLAN AND ORGANIZE THE WORK</v>
      </c>
      <c r="C2942" s="46" t="str">
        <f>IF(RIGHT(Table1[[#This Row],[Occupational Series]],5)="SECCM","SECCM",IF(OR(RIGHT(Table1[[#This Row],[Occupational Series]],1)="A",RIGHT(Table1[[#This Row],[Occupational Series]],1)="B",RIGHT(Table1[[#This Row],[Occupational Series]],1)="C"),"0301",RIGHT(Table1[[#This Row],[Occupational Series]],4)))</f>
        <v>2602</v>
      </c>
      <c r="D2942" s="50" t="s">
        <v>1007</v>
      </c>
      <c r="E2942" s="51" t="s">
        <v>1008</v>
      </c>
      <c r="F2942" s="57">
        <f>ROWS($F$2:F2942)</f>
        <v>2941</v>
      </c>
      <c r="G2942" s="57" t="str">
        <f>IF(ISNUMBER(SEARCH('Position Build'!$N$6,Table1[[#This Row],[Series]])),Table1[[#This Row],[Helper1]],"")</f>
        <v/>
      </c>
      <c r="H2942" s="57" t="str">
        <f>IFERROR(SMALL($G$2:$G$4870,ROWS($G$2:G2942)),"")</f>
        <v/>
      </c>
    </row>
    <row r="2943" spans="1:8" ht="39" thickBot="1" x14ac:dyDescent="0.3">
      <c r="A2943" s="50" t="s">
        <v>859</v>
      </c>
      <c r="B2943" s="46" t="str">
        <f>Table1[[#This Row],[Series]]&amp;Table1[[#This Row],[Competency Name]]</f>
        <v>2602ABILITY TO WORK AS A MEMBER OF A TEAM</v>
      </c>
      <c r="C2943" s="46" t="str">
        <f>IF(RIGHT(Table1[[#This Row],[Occupational Series]],5)="SECCM","SECCM",IF(OR(RIGHT(Table1[[#This Row],[Occupational Series]],1)="A",RIGHT(Table1[[#This Row],[Occupational Series]],1)="B",RIGHT(Table1[[#This Row],[Occupational Series]],1)="C"),"0301",RIGHT(Table1[[#This Row],[Occupational Series]],4)))</f>
        <v>2602</v>
      </c>
      <c r="D2943" s="50" t="s">
        <v>1017</v>
      </c>
      <c r="E2943" s="51" t="s">
        <v>1018</v>
      </c>
      <c r="F2943" s="57">
        <f>ROWS($F$2:F2943)</f>
        <v>2942</v>
      </c>
      <c r="G2943" s="57" t="str">
        <f>IF(ISNUMBER(SEARCH('Position Build'!$N$6,Table1[[#This Row],[Series]])),Table1[[#This Row],[Helper1]],"")</f>
        <v/>
      </c>
      <c r="H2943" s="57" t="str">
        <f>IFERROR(SMALL($G$2:$G$4870,ROWS($G$2:G2943)),"")</f>
        <v/>
      </c>
    </row>
    <row r="2944" spans="1:8" ht="15.75" customHeight="1" thickBot="1" x14ac:dyDescent="0.3">
      <c r="A2944" s="50" t="s">
        <v>859</v>
      </c>
      <c r="B2944" s="46" t="str">
        <f>Table1[[#This Row],[Series]]&amp;Table1[[#This Row],[Competency Name]]</f>
        <v>2602ABILITY TO WORK WITH OTHERS</v>
      </c>
      <c r="C2944" s="46" t="str">
        <f>IF(RIGHT(Table1[[#This Row],[Occupational Series]],5)="SECCM","SECCM",IF(OR(RIGHT(Table1[[#This Row],[Occupational Series]],1)="A",RIGHT(Table1[[#This Row],[Occupational Series]],1)="B",RIGHT(Table1[[#This Row],[Occupational Series]],1)="C"),"0301",RIGHT(Table1[[#This Row],[Occupational Series]],4)))</f>
        <v>2602</v>
      </c>
      <c r="D2944" s="50" t="s">
        <v>1019</v>
      </c>
      <c r="E2944" s="51" t="s">
        <v>1020</v>
      </c>
      <c r="F2944" s="57">
        <f>ROWS($F$2:F2944)</f>
        <v>2943</v>
      </c>
      <c r="G2944" s="57" t="str">
        <f>IF(ISNUMBER(SEARCH('Position Build'!$N$6,Table1[[#This Row],[Series]])),Table1[[#This Row],[Helper1]],"")</f>
        <v/>
      </c>
      <c r="H2944" s="57" t="str">
        <f>IFERROR(SMALL($G$2:$G$4870,ROWS($G$2:G2944)),"")</f>
        <v/>
      </c>
    </row>
    <row r="2945" spans="1:8" ht="15.75" thickBot="1" x14ac:dyDescent="0.3">
      <c r="A2945" s="45" t="s">
        <v>859</v>
      </c>
      <c r="B2945" s="46" t="str">
        <f>Table1[[#This Row],[Series]]&amp;Table1[[#This Row],[Competency Name]]</f>
        <v>2602SHOP APTITUDE AND INTEREST</v>
      </c>
      <c r="C2945" s="46" t="str">
        <f>IF(RIGHT(Table1[[#This Row],[Occupational Series]],5)="SECCM","SECCM",IF(OR(RIGHT(Table1[[#This Row],[Occupational Series]],1)="A",RIGHT(Table1[[#This Row],[Occupational Series]],1)="B",RIGHT(Table1[[#This Row],[Occupational Series]],1)="C"),"0301",RIGHT(Table1[[#This Row],[Occupational Series]],4)))</f>
        <v>2602</v>
      </c>
      <c r="D2945" s="45" t="s">
        <v>1021</v>
      </c>
      <c r="E2945" s="45" t="s">
        <v>1022</v>
      </c>
      <c r="F2945" s="57">
        <f>ROWS($F$2:F2945)</f>
        <v>2944</v>
      </c>
      <c r="G2945" s="57" t="str">
        <f>IF(ISNUMBER(SEARCH('Position Build'!$N$6,Table1[[#This Row],[Series]])),Table1[[#This Row],[Helper1]],"")</f>
        <v/>
      </c>
      <c r="H2945" s="57" t="str">
        <f>IFERROR(SMALL($G$2:$G$4870,ROWS($G$2:G2945)),"")</f>
        <v/>
      </c>
    </row>
    <row r="2946" spans="1:8" ht="15.75" customHeight="1" thickBot="1" x14ac:dyDescent="0.3">
      <c r="A2946" s="50" t="s">
        <v>859</v>
      </c>
      <c r="B2946" s="46" t="str">
        <f>Table1[[#This Row],[Series]]&amp;Table1[[#This Row],[Competency Name]]</f>
        <v>2602TROUBLESHOOTING (ELECTRONIC EQUIPMENT)</v>
      </c>
      <c r="C2946" s="46" t="str">
        <f>IF(RIGHT(Table1[[#This Row],[Occupational Series]],5)="SECCM","SECCM",IF(OR(RIGHT(Table1[[#This Row],[Occupational Series]],1)="A",RIGHT(Table1[[#This Row],[Occupational Series]],1)="B",RIGHT(Table1[[#This Row],[Occupational Series]],1)="C"),"0301",RIGHT(Table1[[#This Row],[Occupational Series]],4)))</f>
        <v>2602</v>
      </c>
      <c r="D2946" s="50" t="s">
        <v>1474</v>
      </c>
      <c r="E2946" s="51" t="s">
        <v>1475</v>
      </c>
      <c r="F2946" s="57">
        <f>ROWS($F$2:F2946)</f>
        <v>2945</v>
      </c>
      <c r="G2946" s="57" t="str">
        <f>IF(ISNUMBER(SEARCH('Position Build'!$N$6,Table1[[#This Row],[Series]])),Table1[[#This Row],[Helper1]],"")</f>
        <v/>
      </c>
      <c r="H2946" s="57" t="str">
        <f>IFERROR(SMALL($G$2:$G$4870,ROWS($G$2:G2946)),"")</f>
        <v/>
      </c>
    </row>
    <row r="2947" spans="1:8" ht="15.75" thickBot="1" x14ac:dyDescent="0.3">
      <c r="A2947" s="45" t="s">
        <v>856</v>
      </c>
      <c r="B2947" s="46" t="str">
        <f>Table1[[#This Row],[Series]]&amp;Table1[[#This Row],[Competency Name]]</f>
        <v>2604ABILITY TO DO THE WORK OF THE POSITION WITHOUT MORE THAN NORMAL SUPERVISION</v>
      </c>
      <c r="C2947" s="46" t="str">
        <f>IF(RIGHT(Table1[[#This Row],[Occupational Series]],5)="SECCM","SECCM",IF(OR(RIGHT(Table1[[#This Row],[Occupational Series]],1)="A",RIGHT(Table1[[#This Row],[Occupational Series]],1)="B",RIGHT(Table1[[#This Row],[Occupational Series]],1)="C"),"0301",RIGHT(Table1[[#This Row],[Occupational Series]],4)))</f>
        <v>2604</v>
      </c>
      <c r="D2947" s="45" t="s">
        <v>852</v>
      </c>
      <c r="E2947" s="45" t="s">
        <v>853</v>
      </c>
      <c r="F2947" s="57">
        <f>ROWS($F$2:F2947)</f>
        <v>2946</v>
      </c>
      <c r="G2947" s="57" t="str">
        <f>IF(ISNUMBER(SEARCH('Position Build'!$N$6,Table1[[#This Row],[Series]])),Table1[[#This Row],[Helper1]],"")</f>
        <v/>
      </c>
      <c r="H2947" s="57" t="str">
        <f>IFERROR(SMALL($G$2:$G$4870,ROWS($G$2:G2947)),"")</f>
        <v/>
      </c>
    </row>
    <row r="2948" spans="1:8" ht="15.75" customHeight="1" thickBot="1" x14ac:dyDescent="0.3">
      <c r="A2948" s="45" t="s">
        <v>856</v>
      </c>
      <c r="B2948" s="46" t="str">
        <f>Table1[[#This Row],[Series]]&amp;Table1[[#This Row],[Competency Name]]</f>
        <v>2604ABILITY TO INSPECT</v>
      </c>
      <c r="C2948" s="46" t="str">
        <f>IF(RIGHT(Table1[[#This Row],[Occupational Series]],5)="SECCM","SECCM",IF(OR(RIGHT(Table1[[#This Row],[Occupational Series]],1)="A",RIGHT(Table1[[#This Row],[Occupational Series]],1)="B",RIGHT(Table1[[#This Row],[Occupational Series]],1)="C"),"0301",RIGHT(Table1[[#This Row],[Occupational Series]],4)))</f>
        <v>2604</v>
      </c>
      <c r="D2948" s="45" t="s">
        <v>866</v>
      </c>
      <c r="E2948" s="45" t="s">
        <v>867</v>
      </c>
      <c r="F2948" s="57">
        <f>ROWS($F$2:F2948)</f>
        <v>2947</v>
      </c>
      <c r="G2948" s="57" t="str">
        <f>IF(ISNUMBER(SEARCH('Position Build'!$N$6,Table1[[#This Row],[Series]])),Table1[[#This Row],[Helper1]],"")</f>
        <v/>
      </c>
      <c r="H2948" s="57" t="str">
        <f>IFERROR(SMALL($G$2:$G$4870,ROWS($G$2:G2948)),"")</f>
        <v/>
      </c>
    </row>
    <row r="2949" spans="1:8" ht="15.75" thickBot="1" x14ac:dyDescent="0.3">
      <c r="A2949" s="45" t="s">
        <v>856</v>
      </c>
      <c r="B2949" s="46" t="str">
        <f>Table1[[#This Row],[Series]]&amp;Table1[[#This Row],[Competency Name]]</f>
        <v>2604ABILITY TO INSTRUCT</v>
      </c>
      <c r="C2949" s="46" t="str">
        <f>IF(RIGHT(Table1[[#This Row],[Occupational Series]],5)="SECCM","SECCM",IF(OR(RIGHT(Table1[[#This Row],[Occupational Series]],1)="A",RIGHT(Table1[[#This Row],[Occupational Series]],1)="B",RIGHT(Table1[[#This Row],[Occupational Series]],1)="C"),"0301",RIGHT(Table1[[#This Row],[Occupational Series]],4)))</f>
        <v>2604</v>
      </c>
      <c r="D2949" s="45" t="s">
        <v>868</v>
      </c>
      <c r="E2949" s="45" t="s">
        <v>869</v>
      </c>
      <c r="F2949" s="57">
        <f>ROWS($F$2:F2949)</f>
        <v>2948</v>
      </c>
      <c r="G2949" s="57" t="str">
        <f>IF(ISNUMBER(SEARCH('Position Build'!$N$6,Table1[[#This Row],[Series]])),Table1[[#This Row],[Helper1]],"")</f>
        <v/>
      </c>
      <c r="H2949" s="57" t="str">
        <f>IFERROR(SMALL($G$2:$G$4870,ROWS($G$2:G2949)),"")</f>
        <v/>
      </c>
    </row>
    <row r="2950" spans="1:8" ht="15.75" customHeight="1" thickBot="1" x14ac:dyDescent="0.3">
      <c r="A2950" s="50" t="s">
        <v>856</v>
      </c>
      <c r="B2950" s="46" t="str">
        <f>Table1[[#This Row],[Series]]&amp;Table1[[#This Row],[Competency Name]]</f>
        <v>2604ABILITY TO PROVIDE PRODUCTION SUPPORT SERVICES</v>
      </c>
      <c r="C2950" s="46" t="str">
        <f>IF(RIGHT(Table1[[#This Row],[Occupational Series]],5)="SECCM","SECCM",IF(OR(RIGHT(Table1[[#This Row],[Occupational Series]],1)="A",RIGHT(Table1[[#This Row],[Occupational Series]],1)="B",RIGHT(Table1[[#This Row],[Occupational Series]],1)="C"),"0301",RIGHT(Table1[[#This Row],[Occupational Series]],4)))</f>
        <v>2604</v>
      </c>
      <c r="D2950" s="50" t="s">
        <v>870</v>
      </c>
      <c r="E2950" s="51" t="s">
        <v>871</v>
      </c>
      <c r="F2950" s="57">
        <f>ROWS($F$2:F2950)</f>
        <v>2949</v>
      </c>
      <c r="G2950" s="57" t="str">
        <f>IF(ISNUMBER(SEARCH('Position Build'!$N$6,Table1[[#This Row],[Series]])),Table1[[#This Row],[Helper1]],"")</f>
        <v/>
      </c>
      <c r="H2950" s="57" t="str">
        <f>IFERROR(SMALL($G$2:$G$4870,ROWS($G$2:G2950)),"")</f>
        <v/>
      </c>
    </row>
    <row r="2951" spans="1:8" ht="15.75" thickBot="1" x14ac:dyDescent="0.3">
      <c r="A2951" s="45" t="s">
        <v>856</v>
      </c>
      <c r="B2951" s="46" t="str">
        <f>Table1[[#This Row],[Series]]&amp;Table1[[#This Row],[Competency Name]]</f>
        <v>2604ABILITY TO LEAD OR SUPERVISE</v>
      </c>
      <c r="C2951" s="46" t="str">
        <f>IF(RIGHT(Table1[[#This Row],[Occupational Series]],5)="SECCM","SECCM",IF(OR(RIGHT(Table1[[#This Row],[Occupational Series]],1)="A",RIGHT(Table1[[#This Row],[Occupational Series]],1)="B",RIGHT(Table1[[#This Row],[Occupational Series]],1)="C"),"0301",RIGHT(Table1[[#This Row],[Occupational Series]],4)))</f>
        <v>2604</v>
      </c>
      <c r="D2951" s="45" t="s">
        <v>872</v>
      </c>
      <c r="E2951" s="45" t="s">
        <v>873</v>
      </c>
      <c r="F2951" s="57">
        <f>ROWS($F$2:F2951)</f>
        <v>2950</v>
      </c>
      <c r="G2951" s="57" t="str">
        <f>IF(ISNUMBER(SEARCH('Position Build'!$N$6,Table1[[#This Row],[Series]])),Table1[[#This Row],[Helper1]],"")</f>
        <v/>
      </c>
      <c r="H2951" s="57" t="str">
        <f>IFERROR(SMALL($G$2:$G$4870,ROWS($G$2:G2951)),"")</f>
        <v/>
      </c>
    </row>
    <row r="2952" spans="1:8" ht="15.75" customHeight="1" thickBot="1" x14ac:dyDescent="0.3">
      <c r="A2952" s="50" t="s">
        <v>856</v>
      </c>
      <c r="B2952" s="46" t="str">
        <f>Table1[[#This Row],[Series]]&amp;Table1[[#This Row],[Competency Name]]</f>
        <v>2604ABILITY TO FOLLOW DIRECTIONS IN A SHOP</v>
      </c>
      <c r="C2952" s="46" t="str">
        <f>IF(RIGHT(Table1[[#This Row],[Occupational Series]],5)="SECCM","SECCM",IF(OR(RIGHT(Table1[[#This Row],[Occupational Series]],1)="A",RIGHT(Table1[[#This Row],[Occupational Series]],1)="B",RIGHT(Table1[[#This Row],[Occupational Series]],1)="C"),"0301",RIGHT(Table1[[#This Row],[Occupational Series]],4)))</f>
        <v>2604</v>
      </c>
      <c r="D2952" s="50" t="s">
        <v>882</v>
      </c>
      <c r="E2952" s="51" t="s">
        <v>883</v>
      </c>
      <c r="F2952" s="57">
        <f>ROWS($F$2:F2952)</f>
        <v>2951</v>
      </c>
      <c r="G2952" s="57" t="str">
        <f>IF(ISNUMBER(SEARCH('Position Build'!$N$6,Table1[[#This Row],[Series]])),Table1[[#This Row],[Helper1]],"")</f>
        <v/>
      </c>
      <c r="H2952" s="57" t="str">
        <f>IFERROR(SMALL($G$2:$G$4870,ROWS($G$2:G2952)),"")</f>
        <v/>
      </c>
    </row>
    <row r="2953" spans="1:8" ht="77.25" thickBot="1" x14ac:dyDescent="0.3">
      <c r="A2953" s="50" t="s">
        <v>856</v>
      </c>
      <c r="B2953" s="46" t="str">
        <f>Table1[[#This Row],[Series]]&amp;Table1[[#This Row],[Competency Name]]</f>
        <v>2604DEXTERITY AND SAFETY</v>
      </c>
      <c r="C2953" s="46" t="str">
        <f>IF(RIGHT(Table1[[#This Row],[Occupational Series]],5)="SECCM","SECCM",IF(OR(RIGHT(Table1[[#This Row],[Occupational Series]],1)="A",RIGHT(Table1[[#This Row],[Occupational Series]],1)="B",RIGHT(Table1[[#This Row],[Occupational Series]],1)="C"),"0301",RIGHT(Table1[[#This Row],[Occupational Series]],4)))</f>
        <v>2604</v>
      </c>
      <c r="D2953" s="50" t="s">
        <v>888</v>
      </c>
      <c r="E2953" s="51" t="s">
        <v>889</v>
      </c>
      <c r="F2953" s="57">
        <f>ROWS($F$2:F2953)</f>
        <v>2952</v>
      </c>
      <c r="G2953" s="57" t="str">
        <f>IF(ISNUMBER(SEARCH('Position Build'!$N$6,Table1[[#This Row],[Series]])),Table1[[#This Row],[Helper1]],"")</f>
        <v/>
      </c>
      <c r="H2953" s="57" t="str">
        <f>IFERROR(SMALL($G$2:$G$4870,ROWS($G$2:G2953)),"")</f>
        <v/>
      </c>
    </row>
    <row r="2954" spans="1:8" ht="15.75" customHeight="1" thickBot="1" x14ac:dyDescent="0.3">
      <c r="A2954" s="50" t="s">
        <v>856</v>
      </c>
      <c r="B2954" s="46" t="str">
        <f>Table1[[#This Row],[Series]]&amp;Table1[[#This Row],[Competency Name]]</f>
        <v>2604INGENUITY (ABILITY TO SUGGEST AND APPLY NEW METHODS)</v>
      </c>
      <c r="C2954" s="46" t="str">
        <f>IF(RIGHT(Table1[[#This Row],[Occupational Series]],5)="SECCM","SECCM",IF(OR(RIGHT(Table1[[#This Row],[Occupational Series]],1)="A",RIGHT(Table1[[#This Row],[Occupational Series]],1)="B",RIGHT(Table1[[#This Row],[Occupational Series]],1)="C"),"0301",RIGHT(Table1[[#This Row],[Occupational Series]],4)))</f>
        <v>2604</v>
      </c>
      <c r="D2954" s="50" t="s">
        <v>890</v>
      </c>
      <c r="E2954" s="51" t="s">
        <v>891</v>
      </c>
      <c r="F2954" s="57">
        <f>ROWS($F$2:F2954)</f>
        <v>2953</v>
      </c>
      <c r="G2954" s="57" t="str">
        <f>IF(ISNUMBER(SEARCH('Position Build'!$N$6,Table1[[#This Row],[Series]])),Table1[[#This Row],[Helper1]],"")</f>
        <v/>
      </c>
      <c r="H2954" s="57" t="str">
        <f>IFERROR(SMALL($G$2:$G$4870,ROWS($G$2:G2954)),"")</f>
        <v/>
      </c>
    </row>
    <row r="2955" spans="1:8" ht="26.25" thickBot="1" x14ac:dyDescent="0.3">
      <c r="A2955" s="50" t="s">
        <v>856</v>
      </c>
      <c r="B2955" s="46" t="str">
        <f>Table1[[#This Row],[Series]]&amp;Table1[[#This Row],[Competency Name]]</f>
        <v>2604ABILITY TO SUPERVISE THROUGH SUBORDINATE SUPERVISORS</v>
      </c>
      <c r="C2955" s="46" t="str">
        <f>IF(RIGHT(Table1[[#This Row],[Occupational Series]],5)="SECCM","SECCM",IF(OR(RIGHT(Table1[[#This Row],[Occupational Series]],1)="A",RIGHT(Table1[[#This Row],[Occupational Series]],1)="B",RIGHT(Table1[[#This Row],[Occupational Series]],1)="C"),"0301",RIGHT(Table1[[#This Row],[Occupational Series]],4)))</f>
        <v>2604</v>
      </c>
      <c r="D2955" s="50" t="s">
        <v>898</v>
      </c>
      <c r="E2955" s="51" t="s">
        <v>899</v>
      </c>
      <c r="F2955" s="57">
        <f>ROWS($F$2:F2955)</f>
        <v>2954</v>
      </c>
      <c r="G2955" s="57" t="str">
        <f>IF(ISNUMBER(SEARCH('Position Build'!$N$6,Table1[[#This Row],[Series]])),Table1[[#This Row],[Helper1]],"")</f>
        <v/>
      </c>
      <c r="H2955" s="57" t="str">
        <f>IFERROR(SMALL($G$2:$G$4870,ROWS($G$2:G2955)),"")</f>
        <v/>
      </c>
    </row>
    <row r="2956" spans="1:8" ht="15.75" customHeight="1" thickBot="1" x14ac:dyDescent="0.3">
      <c r="A2956" s="50" t="s">
        <v>856</v>
      </c>
      <c r="B2956" s="46" t="str">
        <f>Table1[[#This Row],[Series]]&amp;Table1[[#This Row],[Competency Name]]</f>
        <v>2604RELIABILITY AND DEPENDABILITY</v>
      </c>
      <c r="C2956" s="46" t="str">
        <f>IF(RIGHT(Table1[[#This Row],[Occupational Series]],5)="SECCM","SECCM",IF(OR(RIGHT(Table1[[#This Row],[Occupational Series]],1)="A",RIGHT(Table1[[#This Row],[Occupational Series]],1)="B",RIGHT(Table1[[#This Row],[Occupational Series]],1)="C"),"0301",RIGHT(Table1[[#This Row],[Occupational Series]],4)))</f>
        <v>2604</v>
      </c>
      <c r="D2956" s="50" t="s">
        <v>900</v>
      </c>
      <c r="E2956" s="51" t="s">
        <v>901</v>
      </c>
      <c r="F2956" s="57">
        <f>ROWS($F$2:F2956)</f>
        <v>2955</v>
      </c>
      <c r="G2956" s="57" t="str">
        <f>IF(ISNUMBER(SEARCH('Position Build'!$N$6,Table1[[#This Row],[Series]])),Table1[[#This Row],[Helper1]],"")</f>
        <v/>
      </c>
      <c r="H2956" s="57" t="str">
        <f>IFERROR(SMALL($G$2:$G$4870,ROWS($G$2:G2956)),"")</f>
        <v/>
      </c>
    </row>
    <row r="2957" spans="1:8" ht="39" thickBot="1" x14ac:dyDescent="0.3">
      <c r="A2957" s="50" t="s">
        <v>856</v>
      </c>
      <c r="B2957" s="46" t="str">
        <f>Table1[[#This Row],[Series]]&amp;Table1[[#This Row],[Competency Name]]</f>
        <v>2604KNOWLEDGE OF EQUIPMENT ASSEMBLY, INSTALLATION, REPAIR, ETC.</v>
      </c>
      <c r="C2957" s="46" t="str">
        <f>IF(RIGHT(Table1[[#This Row],[Occupational Series]],5)="SECCM","SECCM",IF(OR(RIGHT(Table1[[#This Row],[Occupational Series]],1)="A",RIGHT(Table1[[#This Row],[Occupational Series]],1)="B",RIGHT(Table1[[#This Row],[Occupational Series]],1)="C"),"0301",RIGHT(Table1[[#This Row],[Occupational Series]],4)))</f>
        <v>2604</v>
      </c>
      <c r="D2957" s="50" t="s">
        <v>910</v>
      </c>
      <c r="E2957" s="51" t="s">
        <v>911</v>
      </c>
      <c r="F2957" s="57">
        <f>ROWS($F$2:F2957)</f>
        <v>2956</v>
      </c>
      <c r="G2957" s="57" t="str">
        <f>IF(ISNUMBER(SEARCH('Position Build'!$N$6,Table1[[#This Row],[Series]])),Table1[[#This Row],[Helper1]],"")</f>
        <v/>
      </c>
      <c r="H2957" s="57" t="str">
        <f>IFERROR(SMALL($G$2:$G$4870,ROWS($G$2:G2957)),"")</f>
        <v/>
      </c>
    </row>
    <row r="2958" spans="1:8" ht="15.75" customHeight="1" thickBot="1" x14ac:dyDescent="0.3">
      <c r="A2958" s="50" t="s">
        <v>856</v>
      </c>
      <c r="B2958" s="46" t="str">
        <f>Table1[[#This Row],[Series]]&amp;Table1[[#This Row],[Competency Name]]</f>
        <v>2604ABILITY TO USE HAND AND POWER TOOLS (ELECTRONICS)</v>
      </c>
      <c r="C2958" s="46" t="str">
        <f>IF(RIGHT(Table1[[#This Row],[Occupational Series]],5)="SECCM","SECCM",IF(OR(RIGHT(Table1[[#This Row],[Occupational Series]],1)="A",RIGHT(Table1[[#This Row],[Occupational Series]],1)="B",RIGHT(Table1[[#This Row],[Occupational Series]],1)="C"),"0301",RIGHT(Table1[[#This Row],[Occupational Series]],4)))</f>
        <v>2604</v>
      </c>
      <c r="D2958" s="50" t="s">
        <v>934</v>
      </c>
      <c r="E2958" s="51" t="s">
        <v>935</v>
      </c>
      <c r="F2958" s="57">
        <f>ROWS($F$2:F2958)</f>
        <v>2957</v>
      </c>
      <c r="G2958" s="57" t="str">
        <f>IF(ISNUMBER(SEARCH('Position Build'!$N$6,Table1[[#This Row],[Series]])),Table1[[#This Row],[Helper1]],"")</f>
        <v/>
      </c>
      <c r="H2958" s="57" t="str">
        <f>IFERROR(SMALL($G$2:$G$4870,ROWS($G$2:G2958)),"")</f>
        <v/>
      </c>
    </row>
    <row r="2959" spans="1:8" ht="90" thickBot="1" x14ac:dyDescent="0.3">
      <c r="A2959" s="50" t="s">
        <v>856</v>
      </c>
      <c r="B2959" s="46" t="str">
        <f>Table1[[#This Row],[Series]]&amp;Table1[[#This Row],[Competency Name]]</f>
        <v>2604THEORY OF ELECTRONICS</v>
      </c>
      <c r="C2959" s="46" t="str">
        <f>IF(RIGHT(Table1[[#This Row],[Occupational Series]],5)="SECCM","SECCM",IF(OR(RIGHT(Table1[[#This Row],[Occupational Series]],1)="A",RIGHT(Table1[[#This Row],[Occupational Series]],1)="B",RIGHT(Table1[[#This Row],[Occupational Series]],1)="C"),"0301",RIGHT(Table1[[#This Row],[Occupational Series]],4)))</f>
        <v>2604</v>
      </c>
      <c r="D2959" s="50" t="s">
        <v>936</v>
      </c>
      <c r="E2959" s="51" t="s">
        <v>937</v>
      </c>
      <c r="F2959" s="57">
        <f>ROWS($F$2:F2959)</f>
        <v>2958</v>
      </c>
      <c r="G2959" s="57" t="str">
        <f>IF(ISNUMBER(SEARCH('Position Build'!$N$6,Table1[[#This Row],[Series]])),Table1[[#This Row],[Helper1]],"")</f>
        <v/>
      </c>
      <c r="H2959" s="57" t="str">
        <f>IFERROR(SMALL($G$2:$G$4870,ROWS($G$2:G2959)),"")</f>
        <v/>
      </c>
    </row>
    <row r="2960" spans="1:8" ht="15.75" customHeight="1" thickBot="1" x14ac:dyDescent="0.3">
      <c r="A2960" s="50" t="s">
        <v>856</v>
      </c>
      <c r="B2960" s="46" t="str">
        <f>Table1[[#This Row],[Series]]&amp;Table1[[#This Row],[Competency Name]]</f>
        <v>2604USE OF TEST EQUIPMENT (ELECTRONICS)</v>
      </c>
      <c r="C2960" s="46" t="str">
        <f>IF(RIGHT(Table1[[#This Row],[Occupational Series]],5)="SECCM","SECCM",IF(OR(RIGHT(Table1[[#This Row],[Occupational Series]],1)="A",RIGHT(Table1[[#This Row],[Occupational Series]],1)="B",RIGHT(Table1[[#This Row],[Occupational Series]],1)="C"),"0301",RIGHT(Table1[[#This Row],[Occupational Series]],4)))</f>
        <v>2604</v>
      </c>
      <c r="D2960" s="50" t="s">
        <v>938</v>
      </c>
      <c r="E2960" s="51" t="s">
        <v>939</v>
      </c>
      <c r="F2960" s="57">
        <f>ROWS($F$2:F2960)</f>
        <v>2959</v>
      </c>
      <c r="G2960" s="57" t="str">
        <f>IF(ISNUMBER(SEARCH('Position Build'!$N$6,Table1[[#This Row],[Series]])),Table1[[#This Row],[Helper1]],"")</f>
        <v/>
      </c>
      <c r="H2960" s="57" t="str">
        <f>IFERROR(SMALL($G$2:$G$4870,ROWS($G$2:G2960)),"")</f>
        <v/>
      </c>
    </row>
    <row r="2961" spans="1:8" ht="51.75" thickBot="1" x14ac:dyDescent="0.3">
      <c r="A2961" s="50" t="s">
        <v>856</v>
      </c>
      <c r="B2961" s="46" t="str">
        <f>Table1[[#This Row],[Series]]&amp;Table1[[#This Row],[Competency Name]]</f>
        <v>2604ABILITY TO MEET DEADLINE DATES UNDER PRESSURE</v>
      </c>
      <c r="C2961" s="46" t="str">
        <f>IF(RIGHT(Table1[[#This Row],[Occupational Series]],5)="SECCM","SECCM",IF(OR(RIGHT(Table1[[#This Row],[Occupational Series]],1)="A",RIGHT(Table1[[#This Row],[Occupational Series]],1)="B",RIGHT(Table1[[#This Row],[Occupational Series]],1)="C"),"0301",RIGHT(Table1[[#This Row],[Occupational Series]],4)))</f>
        <v>2604</v>
      </c>
      <c r="D2961" s="50" t="s">
        <v>1005</v>
      </c>
      <c r="E2961" s="51" t="s">
        <v>1006</v>
      </c>
      <c r="F2961" s="57">
        <f>ROWS($F$2:F2961)</f>
        <v>2960</v>
      </c>
      <c r="G2961" s="57" t="str">
        <f>IF(ISNUMBER(SEARCH('Position Build'!$N$6,Table1[[#This Row],[Series]])),Table1[[#This Row],[Helper1]],"")</f>
        <v/>
      </c>
      <c r="H2961" s="57" t="str">
        <f>IFERROR(SMALL($G$2:$G$4870,ROWS($G$2:G2961)),"")</f>
        <v/>
      </c>
    </row>
    <row r="2962" spans="1:8" ht="15.75" customHeight="1" thickBot="1" x14ac:dyDescent="0.3">
      <c r="A2962" s="50" t="s">
        <v>856</v>
      </c>
      <c r="B2962" s="46" t="str">
        <f>Table1[[#This Row],[Series]]&amp;Table1[[#This Row],[Competency Name]]</f>
        <v>2604ABILITY TO PLAN AND ORGANIZE THE WORK</v>
      </c>
      <c r="C2962" s="46" t="str">
        <f>IF(RIGHT(Table1[[#This Row],[Occupational Series]],5)="SECCM","SECCM",IF(OR(RIGHT(Table1[[#This Row],[Occupational Series]],1)="A",RIGHT(Table1[[#This Row],[Occupational Series]],1)="B",RIGHT(Table1[[#This Row],[Occupational Series]],1)="C"),"0301",RIGHT(Table1[[#This Row],[Occupational Series]],4)))</f>
        <v>2604</v>
      </c>
      <c r="D2962" s="50" t="s">
        <v>1007</v>
      </c>
      <c r="E2962" s="51" t="s">
        <v>1008</v>
      </c>
      <c r="F2962" s="57">
        <f>ROWS($F$2:F2962)</f>
        <v>2961</v>
      </c>
      <c r="G2962" s="57" t="str">
        <f>IF(ISNUMBER(SEARCH('Position Build'!$N$6,Table1[[#This Row],[Series]])),Table1[[#This Row],[Helper1]],"")</f>
        <v/>
      </c>
      <c r="H2962" s="57" t="str">
        <f>IFERROR(SMALL($G$2:$G$4870,ROWS($G$2:G2962)),"")</f>
        <v/>
      </c>
    </row>
    <row r="2963" spans="1:8" ht="39" thickBot="1" x14ac:dyDescent="0.3">
      <c r="A2963" s="50" t="s">
        <v>856</v>
      </c>
      <c r="B2963" s="46" t="str">
        <f>Table1[[#This Row],[Series]]&amp;Table1[[#This Row],[Competency Name]]</f>
        <v>2604ABILITY TO WORK AS A MEMBER OF A TEAM</v>
      </c>
      <c r="C2963" s="46" t="str">
        <f>IF(RIGHT(Table1[[#This Row],[Occupational Series]],5)="SECCM","SECCM",IF(OR(RIGHT(Table1[[#This Row],[Occupational Series]],1)="A",RIGHT(Table1[[#This Row],[Occupational Series]],1)="B",RIGHT(Table1[[#This Row],[Occupational Series]],1)="C"),"0301",RIGHT(Table1[[#This Row],[Occupational Series]],4)))</f>
        <v>2604</v>
      </c>
      <c r="D2963" s="50" t="s">
        <v>1017</v>
      </c>
      <c r="E2963" s="51" t="s">
        <v>1018</v>
      </c>
      <c r="F2963" s="57">
        <f>ROWS($F$2:F2963)</f>
        <v>2962</v>
      </c>
      <c r="G2963" s="57" t="str">
        <f>IF(ISNUMBER(SEARCH('Position Build'!$N$6,Table1[[#This Row],[Series]])),Table1[[#This Row],[Helper1]],"")</f>
        <v/>
      </c>
      <c r="H2963" s="57" t="str">
        <f>IFERROR(SMALL($G$2:$G$4870,ROWS($G$2:G2963)),"")</f>
        <v/>
      </c>
    </row>
    <row r="2964" spans="1:8" ht="39" thickBot="1" x14ac:dyDescent="0.3">
      <c r="A2964" s="50" t="s">
        <v>856</v>
      </c>
      <c r="B2964" s="46" t="str">
        <f>Table1[[#This Row],[Series]]&amp;Table1[[#This Row],[Competency Name]]</f>
        <v>2604ABILITY TO WORK WITH OTHERS</v>
      </c>
      <c r="C2964" s="46" t="str">
        <f>IF(RIGHT(Table1[[#This Row],[Occupational Series]],5)="SECCM","SECCM",IF(OR(RIGHT(Table1[[#This Row],[Occupational Series]],1)="A",RIGHT(Table1[[#This Row],[Occupational Series]],1)="B",RIGHT(Table1[[#This Row],[Occupational Series]],1)="C"),"0301",RIGHT(Table1[[#This Row],[Occupational Series]],4)))</f>
        <v>2604</v>
      </c>
      <c r="D2964" s="50" t="s">
        <v>1019</v>
      </c>
      <c r="E2964" s="51" t="s">
        <v>1020</v>
      </c>
      <c r="F2964" s="57">
        <f>ROWS($F$2:F2964)</f>
        <v>2963</v>
      </c>
      <c r="G2964" s="57" t="str">
        <f>IF(ISNUMBER(SEARCH('Position Build'!$N$6,Table1[[#This Row],[Series]])),Table1[[#This Row],[Helper1]],"")</f>
        <v/>
      </c>
      <c r="H2964" s="57" t="str">
        <f>IFERROR(SMALL($G$2:$G$4870,ROWS($G$2:G2964)),"")</f>
        <v/>
      </c>
    </row>
    <row r="2965" spans="1:8" ht="15.75" customHeight="1" thickBot="1" x14ac:dyDescent="0.3">
      <c r="A2965" s="45" t="s">
        <v>856</v>
      </c>
      <c r="B2965" s="46" t="str">
        <f>Table1[[#This Row],[Series]]&amp;Table1[[#This Row],[Competency Name]]</f>
        <v>2604SHOP APTITUDE AND INTEREST</v>
      </c>
      <c r="C2965" s="46" t="str">
        <f>IF(RIGHT(Table1[[#This Row],[Occupational Series]],5)="SECCM","SECCM",IF(OR(RIGHT(Table1[[#This Row],[Occupational Series]],1)="A",RIGHT(Table1[[#This Row],[Occupational Series]],1)="B",RIGHT(Table1[[#This Row],[Occupational Series]],1)="C"),"0301",RIGHT(Table1[[#This Row],[Occupational Series]],4)))</f>
        <v>2604</v>
      </c>
      <c r="D2965" s="45" t="s">
        <v>1021</v>
      </c>
      <c r="E2965" s="45" t="s">
        <v>1022</v>
      </c>
      <c r="F2965" s="57">
        <f>ROWS($F$2:F2965)</f>
        <v>2964</v>
      </c>
      <c r="G2965" s="57" t="str">
        <f>IF(ISNUMBER(SEARCH('Position Build'!$N$6,Table1[[#This Row],[Series]])),Table1[[#This Row],[Helper1]],"")</f>
        <v/>
      </c>
      <c r="H2965" s="57" t="str">
        <f>IFERROR(SMALL($G$2:$G$4870,ROWS($G$2:G2965)),"")</f>
        <v/>
      </c>
    </row>
    <row r="2966" spans="1:8" ht="51.75" thickBot="1" x14ac:dyDescent="0.3">
      <c r="A2966" s="50" t="s">
        <v>856</v>
      </c>
      <c r="B2966" s="46" t="str">
        <f>Table1[[#This Row],[Series]]&amp;Table1[[#This Row],[Competency Name]]</f>
        <v>2604TROUBLESHOOTING (ELECTRONIC EQUIPMENT)</v>
      </c>
      <c r="C2966" s="46" t="str">
        <f>IF(RIGHT(Table1[[#This Row],[Occupational Series]],5)="SECCM","SECCM",IF(OR(RIGHT(Table1[[#This Row],[Occupational Series]],1)="A",RIGHT(Table1[[#This Row],[Occupational Series]],1)="B",RIGHT(Table1[[#This Row],[Occupational Series]],1)="C"),"0301",RIGHT(Table1[[#This Row],[Occupational Series]],4)))</f>
        <v>2604</v>
      </c>
      <c r="D2966" s="50" t="s">
        <v>1474</v>
      </c>
      <c r="E2966" s="51" t="s">
        <v>1475</v>
      </c>
      <c r="F2966" s="57">
        <f>ROWS($F$2:F2966)</f>
        <v>2965</v>
      </c>
      <c r="G2966" s="57" t="str">
        <f>IF(ISNUMBER(SEARCH('Position Build'!$N$6,Table1[[#This Row],[Series]])),Table1[[#This Row],[Helper1]],"")</f>
        <v/>
      </c>
      <c r="H2966" s="57" t="str">
        <f>IFERROR(SMALL($G$2:$G$4870,ROWS($G$2:G2966)),"")</f>
        <v/>
      </c>
    </row>
    <row r="2967" spans="1:8" ht="15.75" customHeight="1" thickBot="1" x14ac:dyDescent="0.3">
      <c r="A2967" s="45" t="s">
        <v>854</v>
      </c>
      <c r="B2967" s="46" t="str">
        <f>Table1[[#This Row],[Series]]&amp;Table1[[#This Row],[Competency Name]]</f>
        <v>2606ABILITY TO DO THE WORK OF THE POSITION WITHOUT MORE THAN NORMAL SUPERVISION</v>
      </c>
      <c r="C2967" s="46" t="str">
        <f>IF(RIGHT(Table1[[#This Row],[Occupational Series]],5)="SECCM","SECCM",IF(OR(RIGHT(Table1[[#This Row],[Occupational Series]],1)="A",RIGHT(Table1[[#This Row],[Occupational Series]],1)="B",RIGHT(Table1[[#This Row],[Occupational Series]],1)="C"),"0301",RIGHT(Table1[[#This Row],[Occupational Series]],4)))</f>
        <v>2606</v>
      </c>
      <c r="D2967" s="45" t="s">
        <v>852</v>
      </c>
      <c r="E2967" s="45" t="s">
        <v>853</v>
      </c>
      <c r="F2967" s="57">
        <f>ROWS($F$2:F2967)</f>
        <v>2966</v>
      </c>
      <c r="G2967" s="57" t="str">
        <f>IF(ISNUMBER(SEARCH('Position Build'!$N$6,Table1[[#This Row],[Series]])),Table1[[#This Row],[Helper1]],"")</f>
        <v/>
      </c>
      <c r="H2967" s="57" t="str">
        <f>IFERROR(SMALL($G$2:$G$4870,ROWS($G$2:G2967)),"")</f>
        <v/>
      </c>
    </row>
    <row r="2968" spans="1:8" ht="15.75" thickBot="1" x14ac:dyDescent="0.3">
      <c r="A2968" s="53" t="s">
        <v>854</v>
      </c>
      <c r="B2968" s="46" t="str">
        <f>Table1[[#This Row],[Series]]&amp;Table1[[#This Row],[Competency Name]]</f>
        <v>2606ABILITY TO INSPECT</v>
      </c>
      <c r="C2968" s="46" t="str">
        <f>IF(RIGHT(Table1[[#This Row],[Occupational Series]],5)="SECCM","SECCM",IF(OR(RIGHT(Table1[[#This Row],[Occupational Series]],1)="A",RIGHT(Table1[[#This Row],[Occupational Series]],1)="B",RIGHT(Table1[[#This Row],[Occupational Series]],1)="C"),"0301",RIGHT(Table1[[#This Row],[Occupational Series]],4)))</f>
        <v>2606</v>
      </c>
      <c r="D2968" s="53" t="s">
        <v>866</v>
      </c>
      <c r="E2968" s="53" t="s">
        <v>867</v>
      </c>
      <c r="F2968" s="57">
        <f>ROWS($F$2:F2968)</f>
        <v>2967</v>
      </c>
      <c r="G2968" s="57" t="str">
        <f>IF(ISNUMBER(SEARCH('Position Build'!$N$6,Table1[[#This Row],[Series]])),Table1[[#This Row],[Helper1]],"")</f>
        <v/>
      </c>
      <c r="H2968" s="57" t="str">
        <f>IFERROR(SMALL($G$2:$G$4870,ROWS($G$2:G2968)),"")</f>
        <v/>
      </c>
    </row>
    <row r="2969" spans="1:8" ht="15.75" thickBot="1" x14ac:dyDescent="0.3">
      <c r="A2969" s="45" t="s">
        <v>854</v>
      </c>
      <c r="B2969" s="46" t="str">
        <f>Table1[[#This Row],[Series]]&amp;Table1[[#This Row],[Competency Name]]</f>
        <v>2606ABILITY TO INSTRUCT</v>
      </c>
      <c r="C2969" s="46" t="str">
        <f>IF(RIGHT(Table1[[#This Row],[Occupational Series]],5)="SECCM","SECCM",IF(OR(RIGHT(Table1[[#This Row],[Occupational Series]],1)="A",RIGHT(Table1[[#This Row],[Occupational Series]],1)="B",RIGHT(Table1[[#This Row],[Occupational Series]],1)="C"),"0301",RIGHT(Table1[[#This Row],[Occupational Series]],4)))</f>
        <v>2606</v>
      </c>
      <c r="D2969" s="45" t="s">
        <v>868</v>
      </c>
      <c r="E2969" s="45" t="s">
        <v>869</v>
      </c>
      <c r="F2969" s="57">
        <f>ROWS($F$2:F2969)</f>
        <v>2968</v>
      </c>
      <c r="G2969" s="57" t="str">
        <f>IF(ISNUMBER(SEARCH('Position Build'!$N$6,Table1[[#This Row],[Series]])),Table1[[#This Row],[Helper1]],"")</f>
        <v/>
      </c>
      <c r="H2969" s="57" t="str">
        <f>IFERROR(SMALL($G$2:$G$4870,ROWS($G$2:G2969)),"")</f>
        <v/>
      </c>
    </row>
    <row r="2970" spans="1:8" ht="15.75" customHeight="1" thickBot="1" x14ac:dyDescent="0.3">
      <c r="A2970" s="50" t="s">
        <v>854</v>
      </c>
      <c r="B2970" s="46" t="str">
        <f>Table1[[#This Row],[Series]]&amp;Table1[[#This Row],[Competency Name]]</f>
        <v>2606ABILITY TO PROVIDE PRODUCTION SUPPORT SERVICES</v>
      </c>
      <c r="C2970" s="46" t="str">
        <f>IF(RIGHT(Table1[[#This Row],[Occupational Series]],5)="SECCM","SECCM",IF(OR(RIGHT(Table1[[#This Row],[Occupational Series]],1)="A",RIGHT(Table1[[#This Row],[Occupational Series]],1)="B",RIGHT(Table1[[#This Row],[Occupational Series]],1)="C"),"0301",RIGHT(Table1[[#This Row],[Occupational Series]],4)))</f>
        <v>2606</v>
      </c>
      <c r="D2970" s="50" t="s">
        <v>870</v>
      </c>
      <c r="E2970" s="51" t="s">
        <v>871</v>
      </c>
      <c r="F2970" s="57">
        <f>ROWS($F$2:F2970)</f>
        <v>2969</v>
      </c>
      <c r="G2970" s="57" t="str">
        <f>IF(ISNUMBER(SEARCH('Position Build'!$N$6,Table1[[#This Row],[Series]])),Table1[[#This Row],[Helper1]],"")</f>
        <v/>
      </c>
      <c r="H2970" s="57" t="str">
        <f>IFERROR(SMALL($G$2:$G$4870,ROWS($G$2:G2970)),"")</f>
        <v/>
      </c>
    </row>
    <row r="2971" spans="1:8" ht="15.75" thickBot="1" x14ac:dyDescent="0.3">
      <c r="A2971" s="53" t="s">
        <v>854</v>
      </c>
      <c r="B2971" s="46" t="str">
        <f>Table1[[#This Row],[Series]]&amp;Table1[[#This Row],[Competency Name]]</f>
        <v>2606ABILITY TO LEAD OR SUPERVISE</v>
      </c>
      <c r="C2971" s="46" t="str">
        <f>IF(RIGHT(Table1[[#This Row],[Occupational Series]],5)="SECCM","SECCM",IF(OR(RIGHT(Table1[[#This Row],[Occupational Series]],1)="A",RIGHT(Table1[[#This Row],[Occupational Series]],1)="B",RIGHT(Table1[[#This Row],[Occupational Series]],1)="C"),"0301",RIGHT(Table1[[#This Row],[Occupational Series]],4)))</f>
        <v>2606</v>
      </c>
      <c r="D2971" s="53" t="s">
        <v>872</v>
      </c>
      <c r="E2971" s="53" t="s">
        <v>873</v>
      </c>
      <c r="F2971" s="57">
        <f>ROWS($F$2:F2971)</f>
        <v>2970</v>
      </c>
      <c r="G2971" s="57" t="str">
        <f>IF(ISNUMBER(SEARCH('Position Build'!$N$6,Table1[[#This Row],[Series]])),Table1[[#This Row],[Helper1]],"")</f>
        <v/>
      </c>
      <c r="H2971" s="57" t="str">
        <f>IFERROR(SMALL($G$2:$G$4870,ROWS($G$2:G2971)),"")</f>
        <v/>
      </c>
    </row>
    <row r="2972" spans="1:8" ht="51.75" thickBot="1" x14ac:dyDescent="0.3">
      <c r="A2972" s="50" t="s">
        <v>854</v>
      </c>
      <c r="B2972" s="46" t="str">
        <f>Table1[[#This Row],[Series]]&amp;Table1[[#This Row],[Competency Name]]</f>
        <v>2606ABILITY TO FOLLOW DIRECTIONS IN A SHOP</v>
      </c>
      <c r="C2972" s="46" t="str">
        <f>IF(RIGHT(Table1[[#This Row],[Occupational Series]],5)="SECCM","SECCM",IF(OR(RIGHT(Table1[[#This Row],[Occupational Series]],1)="A",RIGHT(Table1[[#This Row],[Occupational Series]],1)="B",RIGHT(Table1[[#This Row],[Occupational Series]],1)="C"),"0301",RIGHT(Table1[[#This Row],[Occupational Series]],4)))</f>
        <v>2606</v>
      </c>
      <c r="D2972" s="50" t="s">
        <v>882</v>
      </c>
      <c r="E2972" s="51" t="s">
        <v>883</v>
      </c>
      <c r="F2972" s="57">
        <f>ROWS($F$2:F2972)</f>
        <v>2971</v>
      </c>
      <c r="G2972" s="57" t="str">
        <f>IF(ISNUMBER(SEARCH('Position Build'!$N$6,Table1[[#This Row],[Series]])),Table1[[#This Row],[Helper1]],"")</f>
        <v/>
      </c>
      <c r="H2972" s="57" t="str">
        <f>IFERROR(SMALL($G$2:$G$4870,ROWS($G$2:G2972)),"")</f>
        <v/>
      </c>
    </row>
    <row r="2973" spans="1:8" ht="15.75" customHeight="1" thickBot="1" x14ac:dyDescent="0.3">
      <c r="A2973" s="50" t="s">
        <v>854</v>
      </c>
      <c r="B2973" s="46" t="str">
        <f>Table1[[#This Row],[Series]]&amp;Table1[[#This Row],[Competency Name]]</f>
        <v>2606DEXTERITY AND SAFETY</v>
      </c>
      <c r="C2973" s="46" t="str">
        <f>IF(RIGHT(Table1[[#This Row],[Occupational Series]],5)="SECCM","SECCM",IF(OR(RIGHT(Table1[[#This Row],[Occupational Series]],1)="A",RIGHT(Table1[[#This Row],[Occupational Series]],1)="B",RIGHT(Table1[[#This Row],[Occupational Series]],1)="C"),"0301",RIGHT(Table1[[#This Row],[Occupational Series]],4)))</f>
        <v>2606</v>
      </c>
      <c r="D2973" s="50" t="s">
        <v>888</v>
      </c>
      <c r="E2973" s="51" t="s">
        <v>889</v>
      </c>
      <c r="F2973" s="57">
        <f>ROWS($F$2:F2973)</f>
        <v>2972</v>
      </c>
      <c r="G2973" s="57" t="str">
        <f>IF(ISNUMBER(SEARCH('Position Build'!$N$6,Table1[[#This Row],[Series]])),Table1[[#This Row],[Helper1]],"")</f>
        <v/>
      </c>
      <c r="H2973" s="57" t="str">
        <f>IFERROR(SMALL($G$2:$G$4870,ROWS($G$2:G2973)),"")</f>
        <v/>
      </c>
    </row>
    <row r="2974" spans="1:8" ht="90" thickBot="1" x14ac:dyDescent="0.3">
      <c r="A2974" s="52" t="s">
        <v>854</v>
      </c>
      <c r="B2974" s="46" t="str">
        <f>Table1[[#This Row],[Series]]&amp;Table1[[#This Row],[Competency Name]]</f>
        <v>2606INGENUITY (ABILITY TO SUGGEST AND APPLY NEW METHODS)</v>
      </c>
      <c r="C2974" s="46" t="str">
        <f>IF(RIGHT(Table1[[#This Row],[Occupational Series]],5)="SECCM","SECCM",IF(OR(RIGHT(Table1[[#This Row],[Occupational Series]],1)="A",RIGHT(Table1[[#This Row],[Occupational Series]],1)="B",RIGHT(Table1[[#This Row],[Occupational Series]],1)="C"),"0301",RIGHT(Table1[[#This Row],[Occupational Series]],4)))</f>
        <v>2606</v>
      </c>
      <c r="D2974" s="52" t="s">
        <v>890</v>
      </c>
      <c r="E2974" s="54" t="s">
        <v>891</v>
      </c>
      <c r="F2974" s="57">
        <f>ROWS($F$2:F2974)</f>
        <v>2973</v>
      </c>
      <c r="G2974" s="57" t="str">
        <f>IF(ISNUMBER(SEARCH('Position Build'!$N$6,Table1[[#This Row],[Series]])),Table1[[#This Row],[Helper1]],"")</f>
        <v/>
      </c>
      <c r="H2974" s="57" t="str">
        <f>IFERROR(SMALL($G$2:$G$4870,ROWS($G$2:G2974)),"")</f>
        <v/>
      </c>
    </row>
    <row r="2975" spans="1:8" ht="39" thickBot="1" x14ac:dyDescent="0.3">
      <c r="A2975" s="50" t="s">
        <v>854</v>
      </c>
      <c r="B2975" s="46" t="str">
        <f>Table1[[#This Row],[Series]]&amp;Table1[[#This Row],[Competency Name]]</f>
        <v>2606RELIABILITY AND DEPENDABILITY</v>
      </c>
      <c r="C2975" s="46" t="str">
        <f>IF(RIGHT(Table1[[#This Row],[Occupational Series]],5)="SECCM","SECCM",IF(OR(RIGHT(Table1[[#This Row],[Occupational Series]],1)="A",RIGHT(Table1[[#This Row],[Occupational Series]],1)="B",RIGHT(Table1[[#This Row],[Occupational Series]],1)="C"),"0301",RIGHT(Table1[[#This Row],[Occupational Series]],4)))</f>
        <v>2606</v>
      </c>
      <c r="D2975" s="50" t="s">
        <v>900</v>
      </c>
      <c r="E2975" s="51" t="s">
        <v>901</v>
      </c>
      <c r="F2975" s="57">
        <f>ROWS($F$2:F2975)</f>
        <v>2974</v>
      </c>
      <c r="G2975" s="57" t="str">
        <f>IF(ISNUMBER(SEARCH('Position Build'!$N$6,Table1[[#This Row],[Series]])),Table1[[#This Row],[Helper1]],"")</f>
        <v/>
      </c>
      <c r="H2975" s="57" t="str">
        <f>IFERROR(SMALL($G$2:$G$4870,ROWS($G$2:G2975)),"")</f>
        <v/>
      </c>
    </row>
    <row r="2976" spans="1:8" ht="15.75" customHeight="1" thickBot="1" x14ac:dyDescent="0.3">
      <c r="A2976" s="50" t="s">
        <v>854</v>
      </c>
      <c r="B2976" s="46" t="str">
        <f>Table1[[#This Row],[Series]]&amp;Table1[[#This Row],[Competency Name]]</f>
        <v>2606KNOWLEDGE OF EQUIPMENT ASSEMBLY, INSTALLATION, REPAIR, ETC.</v>
      </c>
      <c r="C2976" s="46" t="str">
        <f>IF(RIGHT(Table1[[#This Row],[Occupational Series]],5)="SECCM","SECCM",IF(OR(RIGHT(Table1[[#This Row],[Occupational Series]],1)="A",RIGHT(Table1[[#This Row],[Occupational Series]],1)="B",RIGHT(Table1[[#This Row],[Occupational Series]],1)="C"),"0301",RIGHT(Table1[[#This Row],[Occupational Series]],4)))</f>
        <v>2606</v>
      </c>
      <c r="D2976" s="50" t="s">
        <v>910</v>
      </c>
      <c r="E2976" s="51" t="s">
        <v>911</v>
      </c>
      <c r="F2976" s="57">
        <f>ROWS($F$2:F2976)</f>
        <v>2975</v>
      </c>
      <c r="G2976" s="57" t="str">
        <f>IF(ISNUMBER(SEARCH('Position Build'!$N$6,Table1[[#This Row],[Series]])),Table1[[#This Row],[Helper1]],"")</f>
        <v/>
      </c>
      <c r="H2976" s="57" t="str">
        <f>IFERROR(SMALL($G$2:$G$4870,ROWS($G$2:G2976)),"")</f>
        <v/>
      </c>
    </row>
    <row r="2977" spans="1:8" ht="51.75" thickBot="1" x14ac:dyDescent="0.3">
      <c r="A2977" s="52" t="s">
        <v>854</v>
      </c>
      <c r="B2977" s="46" t="str">
        <f>Table1[[#This Row],[Series]]&amp;Table1[[#This Row],[Competency Name]]</f>
        <v>2606ABILITY TO USE HAND AND POWER TOOLS (ELECTRONICS)</v>
      </c>
      <c r="C2977" s="46" t="str">
        <f>IF(RIGHT(Table1[[#This Row],[Occupational Series]],5)="SECCM","SECCM",IF(OR(RIGHT(Table1[[#This Row],[Occupational Series]],1)="A",RIGHT(Table1[[#This Row],[Occupational Series]],1)="B",RIGHT(Table1[[#This Row],[Occupational Series]],1)="C"),"0301",RIGHT(Table1[[#This Row],[Occupational Series]],4)))</f>
        <v>2606</v>
      </c>
      <c r="D2977" s="52" t="s">
        <v>934</v>
      </c>
      <c r="E2977" s="54" t="s">
        <v>935</v>
      </c>
      <c r="F2977" s="57">
        <f>ROWS($F$2:F2977)</f>
        <v>2976</v>
      </c>
      <c r="G2977" s="57" t="str">
        <f>IF(ISNUMBER(SEARCH('Position Build'!$N$6,Table1[[#This Row],[Series]])),Table1[[#This Row],[Helper1]],"")</f>
        <v/>
      </c>
      <c r="H2977" s="57" t="str">
        <f>IFERROR(SMALL($G$2:$G$4870,ROWS($G$2:G2977)),"")</f>
        <v/>
      </c>
    </row>
    <row r="2978" spans="1:8" ht="90" thickBot="1" x14ac:dyDescent="0.3">
      <c r="A2978" s="50" t="s">
        <v>854</v>
      </c>
      <c r="B2978" s="46" t="str">
        <f>Table1[[#This Row],[Series]]&amp;Table1[[#This Row],[Competency Name]]</f>
        <v>2606THEORY OF ELECTRONICS</v>
      </c>
      <c r="C2978" s="46" t="str">
        <f>IF(RIGHT(Table1[[#This Row],[Occupational Series]],5)="SECCM","SECCM",IF(OR(RIGHT(Table1[[#This Row],[Occupational Series]],1)="A",RIGHT(Table1[[#This Row],[Occupational Series]],1)="B",RIGHT(Table1[[#This Row],[Occupational Series]],1)="C"),"0301",RIGHT(Table1[[#This Row],[Occupational Series]],4)))</f>
        <v>2606</v>
      </c>
      <c r="D2978" s="50" t="s">
        <v>936</v>
      </c>
      <c r="E2978" s="51" t="s">
        <v>937</v>
      </c>
      <c r="F2978" s="57">
        <f>ROWS($F$2:F2978)</f>
        <v>2977</v>
      </c>
      <c r="G2978" s="57" t="str">
        <f>IF(ISNUMBER(SEARCH('Position Build'!$N$6,Table1[[#This Row],[Series]])),Table1[[#This Row],[Helper1]],"")</f>
        <v/>
      </c>
      <c r="H2978" s="57" t="str">
        <f>IFERROR(SMALL($G$2:$G$4870,ROWS($G$2:G2978)),"")</f>
        <v/>
      </c>
    </row>
    <row r="2979" spans="1:8" ht="15.75" customHeight="1" thickBot="1" x14ac:dyDescent="0.3">
      <c r="A2979" s="50" t="s">
        <v>854</v>
      </c>
      <c r="B2979" s="46" t="str">
        <f>Table1[[#This Row],[Series]]&amp;Table1[[#This Row],[Competency Name]]</f>
        <v>2606USE OF TEST EQUIPMENT (ELECTRONICS)</v>
      </c>
      <c r="C2979" s="46" t="str">
        <f>IF(RIGHT(Table1[[#This Row],[Occupational Series]],5)="SECCM","SECCM",IF(OR(RIGHT(Table1[[#This Row],[Occupational Series]],1)="A",RIGHT(Table1[[#This Row],[Occupational Series]],1)="B",RIGHT(Table1[[#This Row],[Occupational Series]],1)="C"),"0301",RIGHT(Table1[[#This Row],[Occupational Series]],4)))</f>
        <v>2606</v>
      </c>
      <c r="D2979" s="50" t="s">
        <v>938</v>
      </c>
      <c r="E2979" s="51" t="s">
        <v>939</v>
      </c>
      <c r="F2979" s="57">
        <f>ROWS($F$2:F2979)</f>
        <v>2978</v>
      </c>
      <c r="G2979" s="57" t="str">
        <f>IF(ISNUMBER(SEARCH('Position Build'!$N$6,Table1[[#This Row],[Series]])),Table1[[#This Row],[Helper1]],"")</f>
        <v/>
      </c>
      <c r="H2979" s="57" t="str">
        <f>IFERROR(SMALL($G$2:$G$4870,ROWS($G$2:G2979)),"")</f>
        <v/>
      </c>
    </row>
    <row r="2980" spans="1:8" ht="39" thickBot="1" x14ac:dyDescent="0.3">
      <c r="A2980" s="52" t="s">
        <v>854</v>
      </c>
      <c r="B2980" s="46" t="str">
        <f>Table1[[#This Row],[Series]]&amp;Table1[[#This Row],[Competency Name]]</f>
        <v>2606ABILITY TO WORK AS A MEMBER OF A TEAM</v>
      </c>
      <c r="C2980" s="46" t="str">
        <f>IF(RIGHT(Table1[[#This Row],[Occupational Series]],5)="SECCM","SECCM",IF(OR(RIGHT(Table1[[#This Row],[Occupational Series]],1)="A",RIGHT(Table1[[#This Row],[Occupational Series]],1)="B",RIGHT(Table1[[#This Row],[Occupational Series]],1)="C"),"0301",RIGHT(Table1[[#This Row],[Occupational Series]],4)))</f>
        <v>2606</v>
      </c>
      <c r="D2980" s="52" t="s">
        <v>1017</v>
      </c>
      <c r="E2980" s="54" t="s">
        <v>1018</v>
      </c>
      <c r="F2980" s="57">
        <f>ROWS($F$2:F2980)</f>
        <v>2979</v>
      </c>
      <c r="G2980" s="57" t="str">
        <f>IF(ISNUMBER(SEARCH('Position Build'!$N$6,Table1[[#This Row],[Series]])),Table1[[#This Row],[Helper1]],"")</f>
        <v/>
      </c>
      <c r="H2980" s="57" t="str">
        <f>IFERROR(SMALL($G$2:$G$4870,ROWS($G$2:G2980)),"")</f>
        <v/>
      </c>
    </row>
    <row r="2981" spans="1:8" ht="15.75" thickBot="1" x14ac:dyDescent="0.3">
      <c r="A2981" s="45" t="s">
        <v>854</v>
      </c>
      <c r="B2981" s="46" t="str">
        <f>Table1[[#This Row],[Series]]&amp;Table1[[#This Row],[Competency Name]]</f>
        <v>2606SHOP APTITUDE AND INTEREST</v>
      </c>
      <c r="C2981" s="46" t="str">
        <f>IF(RIGHT(Table1[[#This Row],[Occupational Series]],5)="SECCM","SECCM",IF(OR(RIGHT(Table1[[#This Row],[Occupational Series]],1)="A",RIGHT(Table1[[#This Row],[Occupational Series]],1)="B",RIGHT(Table1[[#This Row],[Occupational Series]],1)="C"),"0301",RIGHT(Table1[[#This Row],[Occupational Series]],4)))</f>
        <v>2606</v>
      </c>
      <c r="D2981" s="45" t="s">
        <v>1021</v>
      </c>
      <c r="E2981" s="45" t="s">
        <v>1022</v>
      </c>
      <c r="F2981" s="57">
        <f>ROWS($F$2:F2981)</f>
        <v>2980</v>
      </c>
      <c r="G2981" s="57" t="str">
        <f>IF(ISNUMBER(SEARCH('Position Build'!$N$6,Table1[[#This Row],[Series]])),Table1[[#This Row],[Helper1]],"")</f>
        <v/>
      </c>
      <c r="H2981" s="57" t="str">
        <f>IFERROR(SMALL($G$2:$G$4870,ROWS($G$2:G2981)),"")</f>
        <v/>
      </c>
    </row>
    <row r="2982" spans="1:8" ht="15.75" customHeight="1" thickBot="1" x14ac:dyDescent="0.3">
      <c r="A2982" s="50" t="s">
        <v>854</v>
      </c>
      <c r="B2982" s="46" t="str">
        <f>Table1[[#This Row],[Series]]&amp;Table1[[#This Row],[Competency Name]]</f>
        <v>2606TROUBLESHOOTING (ELECTRONIC EQUIPMENT)</v>
      </c>
      <c r="C2982" s="46" t="str">
        <f>IF(RIGHT(Table1[[#This Row],[Occupational Series]],5)="SECCM","SECCM",IF(OR(RIGHT(Table1[[#This Row],[Occupational Series]],1)="A",RIGHT(Table1[[#This Row],[Occupational Series]],1)="B",RIGHT(Table1[[#This Row],[Occupational Series]],1)="C"),"0301",RIGHT(Table1[[#This Row],[Occupational Series]],4)))</f>
        <v>2606</v>
      </c>
      <c r="D2982" s="50" t="s">
        <v>1474</v>
      </c>
      <c r="E2982" s="51" t="s">
        <v>1475</v>
      </c>
      <c r="F2982" s="57">
        <f>ROWS($F$2:F2982)</f>
        <v>2981</v>
      </c>
      <c r="G2982" s="57" t="str">
        <f>IF(ISNUMBER(SEARCH('Position Build'!$N$6,Table1[[#This Row],[Series]])),Table1[[#This Row],[Helper1]],"")</f>
        <v/>
      </c>
      <c r="H2982" s="57" t="str">
        <f>IFERROR(SMALL($G$2:$G$4870,ROWS($G$2:G2982)),"")</f>
        <v/>
      </c>
    </row>
    <row r="2983" spans="1:8" ht="15.75" thickBot="1" x14ac:dyDescent="0.3">
      <c r="A2983" s="53" t="s">
        <v>855</v>
      </c>
      <c r="B2983" s="46" t="str">
        <f>Table1[[#This Row],[Series]]&amp;Table1[[#This Row],[Competency Name]]</f>
        <v>2610ABILITY TO DO THE WORK OF THE POSITION WITHOUT MORE THAN NORMAL SUPERVISION</v>
      </c>
      <c r="C2983" s="46" t="str">
        <f>IF(RIGHT(Table1[[#This Row],[Occupational Series]],5)="SECCM","SECCM",IF(OR(RIGHT(Table1[[#This Row],[Occupational Series]],1)="A",RIGHT(Table1[[#This Row],[Occupational Series]],1)="B",RIGHT(Table1[[#This Row],[Occupational Series]],1)="C"),"0301",RIGHT(Table1[[#This Row],[Occupational Series]],4)))</f>
        <v>2610</v>
      </c>
      <c r="D2983" s="53" t="s">
        <v>852</v>
      </c>
      <c r="E2983" s="53" t="s">
        <v>853</v>
      </c>
      <c r="F2983" s="57">
        <f>ROWS($F$2:F2983)</f>
        <v>2982</v>
      </c>
      <c r="G2983" s="57" t="str">
        <f>IF(ISNUMBER(SEARCH('Position Build'!$N$6,Table1[[#This Row],[Series]])),Table1[[#This Row],[Helper1]],"")</f>
        <v/>
      </c>
      <c r="H2983" s="57" t="str">
        <f>IFERROR(SMALL($G$2:$G$4870,ROWS($G$2:G2983)),"")</f>
        <v/>
      </c>
    </row>
    <row r="2984" spans="1:8" ht="15.75" thickBot="1" x14ac:dyDescent="0.3">
      <c r="A2984" s="45" t="s">
        <v>855</v>
      </c>
      <c r="B2984" s="46" t="str">
        <f>Table1[[#This Row],[Series]]&amp;Table1[[#This Row],[Competency Name]]</f>
        <v>2610ABILITY TO INSPECT</v>
      </c>
      <c r="C2984" s="46" t="str">
        <f>IF(RIGHT(Table1[[#This Row],[Occupational Series]],5)="SECCM","SECCM",IF(OR(RIGHT(Table1[[#This Row],[Occupational Series]],1)="A",RIGHT(Table1[[#This Row],[Occupational Series]],1)="B",RIGHT(Table1[[#This Row],[Occupational Series]],1)="C"),"0301",RIGHT(Table1[[#This Row],[Occupational Series]],4)))</f>
        <v>2610</v>
      </c>
      <c r="D2984" s="45" t="s">
        <v>866</v>
      </c>
      <c r="E2984" s="45" t="s">
        <v>867</v>
      </c>
      <c r="F2984" s="57">
        <f>ROWS($F$2:F2984)</f>
        <v>2983</v>
      </c>
      <c r="G2984" s="57" t="str">
        <f>IF(ISNUMBER(SEARCH('Position Build'!$N$6,Table1[[#This Row],[Series]])),Table1[[#This Row],[Helper1]],"")</f>
        <v/>
      </c>
      <c r="H2984" s="57" t="str">
        <f>IFERROR(SMALL($G$2:$G$4870,ROWS($G$2:G2984)),"")</f>
        <v/>
      </c>
    </row>
    <row r="2985" spans="1:8" ht="15.75" customHeight="1" thickBot="1" x14ac:dyDescent="0.3">
      <c r="A2985" s="45" t="s">
        <v>855</v>
      </c>
      <c r="B2985" s="46" t="str">
        <f>Table1[[#This Row],[Series]]&amp;Table1[[#This Row],[Competency Name]]</f>
        <v>2610ABILITY TO INSTRUCT</v>
      </c>
      <c r="C2985" s="46" t="str">
        <f>IF(RIGHT(Table1[[#This Row],[Occupational Series]],5)="SECCM","SECCM",IF(OR(RIGHT(Table1[[#This Row],[Occupational Series]],1)="A",RIGHT(Table1[[#This Row],[Occupational Series]],1)="B",RIGHT(Table1[[#This Row],[Occupational Series]],1)="C"),"0301",RIGHT(Table1[[#This Row],[Occupational Series]],4)))</f>
        <v>2610</v>
      </c>
      <c r="D2985" s="45" t="s">
        <v>868</v>
      </c>
      <c r="E2985" s="45" t="s">
        <v>869</v>
      </c>
      <c r="F2985" s="57">
        <f>ROWS($F$2:F2985)</f>
        <v>2984</v>
      </c>
      <c r="G2985" s="57" t="str">
        <f>IF(ISNUMBER(SEARCH('Position Build'!$N$6,Table1[[#This Row],[Series]])),Table1[[#This Row],[Helper1]],"")</f>
        <v/>
      </c>
      <c r="H2985" s="57" t="str">
        <f>IFERROR(SMALL($G$2:$G$4870,ROWS($G$2:G2985)),"")</f>
        <v/>
      </c>
    </row>
    <row r="2986" spans="1:8" ht="39" thickBot="1" x14ac:dyDescent="0.3">
      <c r="A2986" s="52" t="s">
        <v>855</v>
      </c>
      <c r="B2986" s="46" t="str">
        <f>Table1[[#This Row],[Series]]&amp;Table1[[#This Row],[Competency Name]]</f>
        <v>2610ABILITY TO PROVIDE PRODUCTION SUPPORT SERVICES</v>
      </c>
      <c r="C2986" s="46" t="str">
        <f>IF(RIGHT(Table1[[#This Row],[Occupational Series]],5)="SECCM","SECCM",IF(OR(RIGHT(Table1[[#This Row],[Occupational Series]],1)="A",RIGHT(Table1[[#This Row],[Occupational Series]],1)="B",RIGHT(Table1[[#This Row],[Occupational Series]],1)="C"),"0301",RIGHT(Table1[[#This Row],[Occupational Series]],4)))</f>
        <v>2610</v>
      </c>
      <c r="D2986" s="52" t="s">
        <v>870</v>
      </c>
      <c r="E2986" s="54" t="s">
        <v>871</v>
      </c>
      <c r="F2986" s="57">
        <f>ROWS($F$2:F2986)</f>
        <v>2985</v>
      </c>
      <c r="G2986" s="57" t="str">
        <f>IF(ISNUMBER(SEARCH('Position Build'!$N$6,Table1[[#This Row],[Series]])),Table1[[#This Row],[Helper1]],"")</f>
        <v/>
      </c>
      <c r="H2986" s="57" t="str">
        <f>IFERROR(SMALL($G$2:$G$4870,ROWS($G$2:G2986)),"")</f>
        <v/>
      </c>
    </row>
    <row r="2987" spans="1:8" ht="15.75" thickBot="1" x14ac:dyDescent="0.3">
      <c r="A2987" s="45" t="s">
        <v>855</v>
      </c>
      <c r="B2987" s="46" t="str">
        <f>Table1[[#This Row],[Series]]&amp;Table1[[#This Row],[Competency Name]]</f>
        <v>2610ABILITY TO LEAD OR SUPERVISE</v>
      </c>
      <c r="C2987" s="46" t="str">
        <f>IF(RIGHT(Table1[[#This Row],[Occupational Series]],5)="SECCM","SECCM",IF(OR(RIGHT(Table1[[#This Row],[Occupational Series]],1)="A",RIGHT(Table1[[#This Row],[Occupational Series]],1)="B",RIGHT(Table1[[#This Row],[Occupational Series]],1)="C"),"0301",RIGHT(Table1[[#This Row],[Occupational Series]],4)))</f>
        <v>2610</v>
      </c>
      <c r="D2987" s="45" t="s">
        <v>872</v>
      </c>
      <c r="E2987" s="45" t="s">
        <v>873</v>
      </c>
      <c r="F2987" s="57">
        <f>ROWS($F$2:F2987)</f>
        <v>2986</v>
      </c>
      <c r="G2987" s="57" t="str">
        <f>IF(ISNUMBER(SEARCH('Position Build'!$N$6,Table1[[#This Row],[Series]])),Table1[[#This Row],[Helper1]],"")</f>
        <v/>
      </c>
      <c r="H2987" s="57" t="str">
        <f>IFERROR(SMALL($G$2:$G$4870,ROWS($G$2:G2987)),"")</f>
        <v/>
      </c>
    </row>
    <row r="2988" spans="1:8" ht="15.75" customHeight="1" thickBot="1" x14ac:dyDescent="0.3">
      <c r="A2988" s="50" t="s">
        <v>855</v>
      </c>
      <c r="B2988" s="46" t="str">
        <f>Table1[[#This Row],[Series]]&amp;Table1[[#This Row],[Competency Name]]</f>
        <v>2610INGENUITY (ABILITY TO SUGGEST AND APPLY NEW METHODS)</v>
      </c>
      <c r="C2988" s="46" t="str">
        <f>IF(RIGHT(Table1[[#This Row],[Occupational Series]],5)="SECCM","SECCM",IF(OR(RIGHT(Table1[[#This Row],[Occupational Series]],1)="A",RIGHT(Table1[[#This Row],[Occupational Series]],1)="B",RIGHT(Table1[[#This Row],[Occupational Series]],1)="C"),"0301",RIGHT(Table1[[#This Row],[Occupational Series]],4)))</f>
        <v>2610</v>
      </c>
      <c r="D2988" s="50" t="s">
        <v>890</v>
      </c>
      <c r="E2988" s="51" t="s">
        <v>891</v>
      </c>
      <c r="F2988" s="57">
        <f>ROWS($F$2:F2988)</f>
        <v>2987</v>
      </c>
      <c r="G2988" s="57" t="str">
        <f>IF(ISNUMBER(SEARCH('Position Build'!$N$6,Table1[[#This Row],[Series]])),Table1[[#This Row],[Helper1]],"")</f>
        <v/>
      </c>
      <c r="H2988" s="57" t="str">
        <f>IFERROR(SMALL($G$2:$G$4870,ROWS($G$2:G2988)),"")</f>
        <v/>
      </c>
    </row>
    <row r="2989" spans="1:8" ht="26.25" thickBot="1" x14ac:dyDescent="0.3">
      <c r="A2989" s="52" t="s">
        <v>855</v>
      </c>
      <c r="B2989" s="46" t="str">
        <f>Table1[[#This Row],[Series]]&amp;Table1[[#This Row],[Competency Name]]</f>
        <v>2610ABILITY TO SUPERVISE THROUGH SUBORDINATE SUPERVISORS</v>
      </c>
      <c r="C2989" s="46" t="str">
        <f>IF(RIGHT(Table1[[#This Row],[Occupational Series]],5)="SECCM","SECCM",IF(OR(RIGHT(Table1[[#This Row],[Occupational Series]],1)="A",RIGHT(Table1[[#This Row],[Occupational Series]],1)="B",RIGHT(Table1[[#This Row],[Occupational Series]],1)="C"),"0301",RIGHT(Table1[[#This Row],[Occupational Series]],4)))</f>
        <v>2610</v>
      </c>
      <c r="D2989" s="52" t="s">
        <v>898</v>
      </c>
      <c r="E2989" s="54" t="s">
        <v>899</v>
      </c>
      <c r="F2989" s="57">
        <f>ROWS($F$2:F2989)</f>
        <v>2988</v>
      </c>
      <c r="G2989" s="57" t="str">
        <f>IF(ISNUMBER(SEARCH('Position Build'!$N$6,Table1[[#This Row],[Series]])),Table1[[#This Row],[Helper1]],"")</f>
        <v/>
      </c>
      <c r="H2989" s="57" t="str">
        <f>IFERROR(SMALL($G$2:$G$4870,ROWS($G$2:G2989)),"")</f>
        <v/>
      </c>
    </row>
    <row r="2990" spans="1:8" ht="39" thickBot="1" x14ac:dyDescent="0.3">
      <c r="A2990" s="50" t="s">
        <v>855</v>
      </c>
      <c r="B2990" s="46" t="str">
        <f>Table1[[#This Row],[Series]]&amp;Table1[[#This Row],[Competency Name]]</f>
        <v>2610KNOWLEDGE OF EQUIPMENT ASSEMBLY, INSTALLATION, REPAIR, ETC.</v>
      </c>
      <c r="C2990" s="46" t="str">
        <f>IF(RIGHT(Table1[[#This Row],[Occupational Series]],5)="SECCM","SECCM",IF(OR(RIGHT(Table1[[#This Row],[Occupational Series]],1)="A",RIGHT(Table1[[#This Row],[Occupational Series]],1)="B",RIGHT(Table1[[#This Row],[Occupational Series]],1)="C"),"0301",RIGHT(Table1[[#This Row],[Occupational Series]],4)))</f>
        <v>2610</v>
      </c>
      <c r="D2990" s="50" t="s">
        <v>910</v>
      </c>
      <c r="E2990" s="51" t="s">
        <v>911</v>
      </c>
      <c r="F2990" s="57">
        <f>ROWS($F$2:F2990)</f>
        <v>2989</v>
      </c>
      <c r="G2990" s="57" t="str">
        <f>IF(ISNUMBER(SEARCH('Position Build'!$N$6,Table1[[#This Row],[Series]])),Table1[[#This Row],[Helper1]],"")</f>
        <v/>
      </c>
      <c r="H2990" s="57" t="str">
        <f>IFERROR(SMALL($G$2:$G$4870,ROWS($G$2:G2990)),"")</f>
        <v/>
      </c>
    </row>
    <row r="2991" spans="1:8" ht="15.75" customHeight="1" thickBot="1" x14ac:dyDescent="0.3">
      <c r="A2991" s="50" t="s">
        <v>855</v>
      </c>
      <c r="B2991" s="46" t="str">
        <f>Table1[[#This Row],[Series]]&amp;Table1[[#This Row],[Competency Name]]</f>
        <v>2610ABILITY TO USE HAND AND POWER TOOLS (ELECTRONICS)</v>
      </c>
      <c r="C2991" s="46" t="str">
        <f>IF(RIGHT(Table1[[#This Row],[Occupational Series]],5)="SECCM","SECCM",IF(OR(RIGHT(Table1[[#This Row],[Occupational Series]],1)="A",RIGHT(Table1[[#This Row],[Occupational Series]],1)="B",RIGHT(Table1[[#This Row],[Occupational Series]],1)="C"),"0301",RIGHT(Table1[[#This Row],[Occupational Series]],4)))</f>
        <v>2610</v>
      </c>
      <c r="D2991" s="50" t="s">
        <v>934</v>
      </c>
      <c r="E2991" s="51" t="s">
        <v>935</v>
      </c>
      <c r="F2991" s="57">
        <f>ROWS($F$2:F2991)</f>
        <v>2990</v>
      </c>
      <c r="G2991" s="57" t="str">
        <f>IF(ISNUMBER(SEARCH('Position Build'!$N$6,Table1[[#This Row],[Series]])),Table1[[#This Row],[Helper1]],"")</f>
        <v/>
      </c>
      <c r="H2991" s="57" t="str">
        <f>IFERROR(SMALL($G$2:$G$4870,ROWS($G$2:G2991)),"")</f>
        <v/>
      </c>
    </row>
    <row r="2992" spans="1:8" ht="90" thickBot="1" x14ac:dyDescent="0.3">
      <c r="A2992" s="52" t="s">
        <v>855</v>
      </c>
      <c r="B2992" s="46" t="str">
        <f>Table1[[#This Row],[Series]]&amp;Table1[[#This Row],[Competency Name]]</f>
        <v>2610THEORY OF ELECTRONICS</v>
      </c>
      <c r="C2992" s="46" t="str">
        <f>IF(RIGHT(Table1[[#This Row],[Occupational Series]],5)="SECCM","SECCM",IF(OR(RIGHT(Table1[[#This Row],[Occupational Series]],1)="A",RIGHT(Table1[[#This Row],[Occupational Series]],1)="B",RIGHT(Table1[[#This Row],[Occupational Series]],1)="C"),"0301",RIGHT(Table1[[#This Row],[Occupational Series]],4)))</f>
        <v>2610</v>
      </c>
      <c r="D2992" s="52" t="s">
        <v>936</v>
      </c>
      <c r="E2992" s="54" t="s">
        <v>937</v>
      </c>
      <c r="F2992" s="57">
        <f>ROWS($F$2:F2992)</f>
        <v>2991</v>
      </c>
      <c r="G2992" s="57" t="str">
        <f>IF(ISNUMBER(SEARCH('Position Build'!$N$6,Table1[[#This Row],[Series]])),Table1[[#This Row],[Helper1]],"")</f>
        <v/>
      </c>
      <c r="H2992" s="57" t="str">
        <f>IFERROR(SMALL($G$2:$G$4870,ROWS($G$2:G2992)),"")</f>
        <v/>
      </c>
    </row>
    <row r="2993" spans="1:8" ht="90" thickBot="1" x14ac:dyDescent="0.3">
      <c r="A2993" s="50" t="s">
        <v>855</v>
      </c>
      <c r="B2993" s="46" t="str">
        <f>Table1[[#This Row],[Series]]&amp;Table1[[#This Row],[Competency Name]]</f>
        <v>2610USE OF TEST EQUIPMENT (ELECTRONICS)</v>
      </c>
      <c r="C2993" s="46" t="str">
        <f>IF(RIGHT(Table1[[#This Row],[Occupational Series]],5)="SECCM","SECCM",IF(OR(RIGHT(Table1[[#This Row],[Occupational Series]],1)="A",RIGHT(Table1[[#This Row],[Occupational Series]],1)="B",RIGHT(Table1[[#This Row],[Occupational Series]],1)="C"),"0301",RIGHT(Table1[[#This Row],[Occupational Series]],4)))</f>
        <v>2610</v>
      </c>
      <c r="D2993" s="50" t="s">
        <v>938</v>
      </c>
      <c r="E2993" s="51" t="s">
        <v>939</v>
      </c>
      <c r="F2993" s="57">
        <f>ROWS($F$2:F2993)</f>
        <v>2992</v>
      </c>
      <c r="G2993" s="57" t="str">
        <f>IF(ISNUMBER(SEARCH('Position Build'!$N$6,Table1[[#This Row],[Series]])),Table1[[#This Row],[Helper1]],"")</f>
        <v/>
      </c>
      <c r="H2993" s="57" t="str">
        <f>IFERROR(SMALL($G$2:$G$4870,ROWS($G$2:G2993)),"")</f>
        <v/>
      </c>
    </row>
    <row r="2994" spans="1:8" ht="15.75" customHeight="1" thickBot="1" x14ac:dyDescent="0.3">
      <c r="A2994" s="50" t="s">
        <v>855</v>
      </c>
      <c r="B2994" s="46" t="str">
        <f>Table1[[#This Row],[Series]]&amp;Table1[[#This Row],[Competency Name]]</f>
        <v>2610ABILITY TO MEET DEADLINE DATES UNDER PRESSURE</v>
      </c>
      <c r="C2994" s="46" t="str">
        <f>IF(RIGHT(Table1[[#This Row],[Occupational Series]],5)="SECCM","SECCM",IF(OR(RIGHT(Table1[[#This Row],[Occupational Series]],1)="A",RIGHT(Table1[[#This Row],[Occupational Series]],1)="B",RIGHT(Table1[[#This Row],[Occupational Series]],1)="C"),"0301",RIGHT(Table1[[#This Row],[Occupational Series]],4)))</f>
        <v>2610</v>
      </c>
      <c r="D2994" s="50" t="s">
        <v>1005</v>
      </c>
      <c r="E2994" s="51" t="s">
        <v>1006</v>
      </c>
      <c r="F2994" s="57">
        <f>ROWS($F$2:F2994)</f>
        <v>2993</v>
      </c>
      <c r="G2994" s="57" t="str">
        <f>IF(ISNUMBER(SEARCH('Position Build'!$N$6,Table1[[#This Row],[Series]])),Table1[[#This Row],[Helper1]],"")</f>
        <v/>
      </c>
      <c r="H2994" s="57" t="str">
        <f>IFERROR(SMALL($G$2:$G$4870,ROWS($G$2:G2994)),"")</f>
        <v/>
      </c>
    </row>
    <row r="2995" spans="1:8" ht="39" thickBot="1" x14ac:dyDescent="0.3">
      <c r="A2995" s="52" t="s">
        <v>855</v>
      </c>
      <c r="B2995" s="46" t="str">
        <f>Table1[[#This Row],[Series]]&amp;Table1[[#This Row],[Competency Name]]</f>
        <v>2610ABILITY TO PLAN AND ORGANIZE THE WORK</v>
      </c>
      <c r="C2995" s="46" t="str">
        <f>IF(RIGHT(Table1[[#This Row],[Occupational Series]],5)="SECCM","SECCM",IF(OR(RIGHT(Table1[[#This Row],[Occupational Series]],1)="A",RIGHT(Table1[[#This Row],[Occupational Series]],1)="B",RIGHT(Table1[[#This Row],[Occupational Series]],1)="C"),"0301",RIGHT(Table1[[#This Row],[Occupational Series]],4)))</f>
        <v>2610</v>
      </c>
      <c r="D2995" s="52" t="s">
        <v>1007</v>
      </c>
      <c r="E2995" s="54" t="s">
        <v>1008</v>
      </c>
      <c r="F2995" s="57">
        <f>ROWS($F$2:F2995)</f>
        <v>2994</v>
      </c>
      <c r="G2995" s="57" t="str">
        <f>IF(ISNUMBER(SEARCH('Position Build'!$N$6,Table1[[#This Row],[Series]])),Table1[[#This Row],[Helper1]],"")</f>
        <v/>
      </c>
      <c r="H2995" s="57" t="str">
        <f>IFERROR(SMALL($G$2:$G$4870,ROWS($G$2:G2995)),"")</f>
        <v/>
      </c>
    </row>
    <row r="2996" spans="1:8" ht="39" thickBot="1" x14ac:dyDescent="0.3">
      <c r="A2996" s="50" t="s">
        <v>855</v>
      </c>
      <c r="B2996" s="46" t="str">
        <f>Table1[[#This Row],[Series]]&amp;Table1[[#This Row],[Competency Name]]</f>
        <v>2610ABILITY TO WORK WITH OTHERS</v>
      </c>
      <c r="C2996" s="46" t="str">
        <f>IF(RIGHT(Table1[[#This Row],[Occupational Series]],5)="SECCM","SECCM",IF(OR(RIGHT(Table1[[#This Row],[Occupational Series]],1)="A",RIGHT(Table1[[#This Row],[Occupational Series]],1)="B",RIGHT(Table1[[#This Row],[Occupational Series]],1)="C"),"0301",RIGHT(Table1[[#This Row],[Occupational Series]],4)))</f>
        <v>2610</v>
      </c>
      <c r="D2996" s="50" t="s">
        <v>1019</v>
      </c>
      <c r="E2996" s="51" t="s">
        <v>1020</v>
      </c>
      <c r="F2996" s="57">
        <f>ROWS($F$2:F2996)</f>
        <v>2995</v>
      </c>
      <c r="G2996" s="57" t="str">
        <f>IF(ISNUMBER(SEARCH('Position Build'!$N$6,Table1[[#This Row],[Series]])),Table1[[#This Row],[Helper1]],"")</f>
        <v/>
      </c>
      <c r="H2996" s="57" t="str">
        <f>IFERROR(SMALL($G$2:$G$4870,ROWS($G$2:G2996)),"")</f>
        <v/>
      </c>
    </row>
    <row r="2997" spans="1:8" ht="15.75" customHeight="1" thickBot="1" x14ac:dyDescent="0.3">
      <c r="A2997" s="50" t="s">
        <v>855</v>
      </c>
      <c r="B2997" s="46" t="str">
        <f>Table1[[#This Row],[Series]]&amp;Table1[[#This Row],[Competency Name]]</f>
        <v>2610KNOWLEDGE OF DIFFERENT RELEVANT LINES OF WORK</v>
      </c>
      <c r="C2997" s="46" t="str">
        <f>IF(RIGHT(Table1[[#This Row],[Occupational Series]],5)="SECCM","SECCM",IF(OR(RIGHT(Table1[[#This Row],[Occupational Series]],1)="A",RIGHT(Table1[[#This Row],[Occupational Series]],1)="B",RIGHT(Table1[[#This Row],[Occupational Series]],1)="C"),"0301",RIGHT(Table1[[#This Row],[Occupational Series]],4)))</f>
        <v>2610</v>
      </c>
      <c r="D2997" s="50" t="s">
        <v>1179</v>
      </c>
      <c r="E2997" s="51" t="s">
        <v>1180</v>
      </c>
      <c r="F2997" s="57">
        <f>ROWS($F$2:F2997)</f>
        <v>2996</v>
      </c>
      <c r="G2997" s="57" t="str">
        <f>IF(ISNUMBER(SEARCH('Position Build'!$N$6,Table1[[#This Row],[Series]])),Table1[[#This Row],[Helper1]],"")</f>
        <v/>
      </c>
      <c r="H2997" s="57" t="str">
        <f>IFERROR(SMALL($G$2:$G$4870,ROWS($G$2:G2997)),"")</f>
        <v/>
      </c>
    </row>
    <row r="2998" spans="1:8" ht="51.75" thickBot="1" x14ac:dyDescent="0.3">
      <c r="A2998" s="52" t="s">
        <v>855</v>
      </c>
      <c r="B2998" s="46" t="str">
        <f>Table1[[#This Row],[Series]]&amp;Table1[[#This Row],[Competency Name]]</f>
        <v>2610TROUBLESHOOTING (ELECTRONIC EQUIPMENT)</v>
      </c>
      <c r="C2998" s="46" t="str">
        <f>IF(RIGHT(Table1[[#This Row],[Occupational Series]],5)="SECCM","SECCM",IF(OR(RIGHT(Table1[[#This Row],[Occupational Series]],1)="A",RIGHT(Table1[[#This Row],[Occupational Series]],1)="B",RIGHT(Table1[[#This Row],[Occupational Series]],1)="C"),"0301",RIGHT(Table1[[#This Row],[Occupational Series]],4)))</f>
        <v>2610</v>
      </c>
      <c r="D2998" s="52" t="s">
        <v>1474</v>
      </c>
      <c r="E2998" s="54" t="s">
        <v>1475</v>
      </c>
      <c r="F2998" s="57">
        <f>ROWS($F$2:F2998)</f>
        <v>2997</v>
      </c>
      <c r="G2998" s="57" t="str">
        <f>IF(ISNUMBER(SEARCH('Position Build'!$N$6,Table1[[#This Row],[Series]])),Table1[[#This Row],[Helper1]],"")</f>
        <v/>
      </c>
      <c r="H2998" s="57" t="str">
        <f>IFERROR(SMALL($G$2:$G$4870,ROWS($G$2:G2998)),"")</f>
        <v/>
      </c>
    </row>
    <row r="2999" spans="1:8" ht="115.5" thickBot="1" x14ac:dyDescent="0.3">
      <c r="A2999" s="50" t="s">
        <v>759</v>
      </c>
      <c r="B2999" s="46" t="str">
        <f>Table1[[#This Row],[Series]]&amp;Table1[[#This Row],[Competency Name]]</f>
        <v>2801TECHNICAL PRACTICES (THEORETICAL, PRECISE, ARTISTIC)</v>
      </c>
      <c r="C2999" s="46" t="str">
        <f>IF(RIGHT(Table1[[#This Row],[Occupational Series]],5)="SECCM","SECCM",IF(OR(RIGHT(Table1[[#This Row],[Occupational Series]],1)="A",RIGHT(Table1[[#This Row],[Occupational Series]],1)="B",RIGHT(Table1[[#This Row],[Occupational Series]],1)="C"),"0301",RIGHT(Table1[[#This Row],[Occupational Series]],4)))</f>
        <v>2801</v>
      </c>
      <c r="D2999" s="50" t="s">
        <v>716</v>
      </c>
      <c r="E2999" s="51" t="s">
        <v>717</v>
      </c>
      <c r="F2999" s="57">
        <f>ROWS($F$2:F2999)</f>
        <v>2998</v>
      </c>
      <c r="G2999" s="57" t="str">
        <f>IF(ISNUMBER(SEARCH('Position Build'!$N$6,Table1[[#This Row],[Series]])),Table1[[#This Row],[Helper1]],"")</f>
        <v/>
      </c>
      <c r="H2999" s="57" t="str">
        <f>IFERROR(SMALL($G$2:$G$4870,ROWS($G$2:G2999)),"")</f>
        <v/>
      </c>
    </row>
    <row r="3000" spans="1:8" ht="15.75" customHeight="1" thickBot="1" x14ac:dyDescent="0.3">
      <c r="A3000" s="45" t="s">
        <v>759</v>
      </c>
      <c r="B3000" s="46" t="str">
        <f>Table1[[#This Row],[Series]]&amp;Table1[[#This Row],[Competency Name]]</f>
        <v>2801ABILITY TO DO THE WORK OF THE POSITION WITHOUT MORE THAN NORMAL SUPERVISION</v>
      </c>
      <c r="C3000" s="46" t="str">
        <f>IF(RIGHT(Table1[[#This Row],[Occupational Series]],5)="SECCM","SECCM",IF(OR(RIGHT(Table1[[#This Row],[Occupational Series]],1)="A",RIGHT(Table1[[#This Row],[Occupational Series]],1)="B",RIGHT(Table1[[#This Row],[Occupational Series]],1)="C"),"0301",RIGHT(Table1[[#This Row],[Occupational Series]],4)))</f>
        <v>2801</v>
      </c>
      <c r="D3000" s="45" t="s">
        <v>852</v>
      </c>
      <c r="E3000" s="45" t="s">
        <v>853</v>
      </c>
      <c r="F3000" s="57">
        <f>ROWS($F$2:F3000)</f>
        <v>2999</v>
      </c>
      <c r="G3000" s="57" t="str">
        <f>IF(ISNUMBER(SEARCH('Position Build'!$N$6,Table1[[#This Row],[Series]])),Table1[[#This Row],[Helper1]],"")</f>
        <v/>
      </c>
      <c r="H3000" s="57" t="str">
        <f>IFERROR(SMALL($G$2:$G$4870,ROWS($G$2:G3000)),"")</f>
        <v/>
      </c>
    </row>
    <row r="3001" spans="1:8" ht="15.75" thickBot="1" x14ac:dyDescent="0.3">
      <c r="A3001" s="53" t="s">
        <v>759</v>
      </c>
      <c r="B3001" s="46" t="str">
        <f>Table1[[#This Row],[Series]]&amp;Table1[[#This Row],[Competency Name]]</f>
        <v>2801ABILITY TO INSPECT</v>
      </c>
      <c r="C3001" s="46" t="str">
        <f>IF(RIGHT(Table1[[#This Row],[Occupational Series]],5)="SECCM","SECCM",IF(OR(RIGHT(Table1[[#This Row],[Occupational Series]],1)="A",RIGHT(Table1[[#This Row],[Occupational Series]],1)="B",RIGHT(Table1[[#This Row],[Occupational Series]],1)="C"),"0301",RIGHT(Table1[[#This Row],[Occupational Series]],4)))</f>
        <v>2801</v>
      </c>
      <c r="D3001" s="53" t="s">
        <v>866</v>
      </c>
      <c r="E3001" s="53" t="s">
        <v>867</v>
      </c>
      <c r="F3001" s="57">
        <f>ROWS($F$2:F3001)</f>
        <v>3000</v>
      </c>
      <c r="G3001" s="57" t="str">
        <f>IF(ISNUMBER(SEARCH('Position Build'!$N$6,Table1[[#This Row],[Series]])),Table1[[#This Row],[Helper1]],"")</f>
        <v/>
      </c>
      <c r="H3001" s="57" t="str">
        <f>IFERROR(SMALL($G$2:$G$4870,ROWS($G$2:G3001)),"")</f>
        <v/>
      </c>
    </row>
    <row r="3002" spans="1:8" ht="15.75" thickBot="1" x14ac:dyDescent="0.3">
      <c r="A3002" s="45" t="s">
        <v>759</v>
      </c>
      <c r="B3002" s="46" t="str">
        <f>Table1[[#This Row],[Series]]&amp;Table1[[#This Row],[Competency Name]]</f>
        <v>2801ABILITY TO INSTRUCT</v>
      </c>
      <c r="C3002" s="46" t="str">
        <f>IF(RIGHT(Table1[[#This Row],[Occupational Series]],5)="SECCM","SECCM",IF(OR(RIGHT(Table1[[#This Row],[Occupational Series]],1)="A",RIGHT(Table1[[#This Row],[Occupational Series]],1)="B",RIGHT(Table1[[#This Row],[Occupational Series]],1)="C"),"0301",RIGHT(Table1[[#This Row],[Occupational Series]],4)))</f>
        <v>2801</v>
      </c>
      <c r="D3002" s="45" t="s">
        <v>868</v>
      </c>
      <c r="E3002" s="45" t="s">
        <v>869</v>
      </c>
      <c r="F3002" s="57">
        <f>ROWS($F$2:F3002)</f>
        <v>3001</v>
      </c>
      <c r="G3002" s="57" t="str">
        <f>IF(ISNUMBER(SEARCH('Position Build'!$N$6,Table1[[#This Row],[Series]])),Table1[[#This Row],[Helper1]],"")</f>
        <v/>
      </c>
      <c r="H3002" s="57" t="str">
        <f>IFERROR(SMALL($G$2:$G$4870,ROWS($G$2:G3002)),"")</f>
        <v/>
      </c>
    </row>
    <row r="3003" spans="1:8" ht="15.75" customHeight="1" thickBot="1" x14ac:dyDescent="0.3">
      <c r="A3003" s="50" t="s">
        <v>759</v>
      </c>
      <c r="B3003" s="46" t="str">
        <f>Table1[[#This Row],[Series]]&amp;Table1[[#This Row],[Competency Name]]</f>
        <v>2801ABILITY TO PROVIDE PRODUCTION SUPPORT SERVICES</v>
      </c>
      <c r="C3003" s="46" t="str">
        <f>IF(RIGHT(Table1[[#This Row],[Occupational Series]],5)="SECCM","SECCM",IF(OR(RIGHT(Table1[[#This Row],[Occupational Series]],1)="A",RIGHT(Table1[[#This Row],[Occupational Series]],1)="B",RIGHT(Table1[[#This Row],[Occupational Series]],1)="C"),"0301",RIGHT(Table1[[#This Row],[Occupational Series]],4)))</f>
        <v>2801</v>
      </c>
      <c r="D3003" s="50" t="s">
        <v>870</v>
      </c>
      <c r="E3003" s="51" t="s">
        <v>871</v>
      </c>
      <c r="F3003" s="57">
        <f>ROWS($F$2:F3003)</f>
        <v>3002</v>
      </c>
      <c r="G3003" s="57" t="str">
        <f>IF(ISNUMBER(SEARCH('Position Build'!$N$6,Table1[[#This Row],[Series]])),Table1[[#This Row],[Helper1]],"")</f>
        <v/>
      </c>
      <c r="H3003" s="57" t="str">
        <f>IFERROR(SMALL($G$2:$G$4870,ROWS($G$2:G3003)),"")</f>
        <v/>
      </c>
    </row>
    <row r="3004" spans="1:8" ht="15.75" thickBot="1" x14ac:dyDescent="0.3">
      <c r="A3004" s="53" t="s">
        <v>759</v>
      </c>
      <c r="B3004" s="46" t="str">
        <f>Table1[[#This Row],[Series]]&amp;Table1[[#This Row],[Competency Name]]</f>
        <v>2801ABILITY TO LEAD OR SUPERVISE</v>
      </c>
      <c r="C3004" s="46" t="str">
        <f>IF(RIGHT(Table1[[#This Row],[Occupational Series]],5)="SECCM","SECCM",IF(OR(RIGHT(Table1[[#This Row],[Occupational Series]],1)="A",RIGHT(Table1[[#This Row],[Occupational Series]],1)="B",RIGHT(Table1[[#This Row],[Occupational Series]],1)="C"),"0301",RIGHT(Table1[[#This Row],[Occupational Series]],4)))</f>
        <v>2801</v>
      </c>
      <c r="D3004" s="53" t="s">
        <v>872</v>
      </c>
      <c r="E3004" s="53" t="s">
        <v>873</v>
      </c>
      <c r="F3004" s="57">
        <f>ROWS($F$2:F3004)</f>
        <v>3003</v>
      </c>
      <c r="G3004" s="57" t="str">
        <f>IF(ISNUMBER(SEARCH('Position Build'!$N$6,Table1[[#This Row],[Series]])),Table1[[#This Row],[Helper1]],"")</f>
        <v/>
      </c>
      <c r="H3004" s="57" t="str">
        <f>IFERROR(SMALL($G$2:$G$4870,ROWS($G$2:G3004)),"")</f>
        <v/>
      </c>
    </row>
    <row r="3005" spans="1:8" ht="51.75" thickBot="1" x14ac:dyDescent="0.3">
      <c r="A3005" s="50" t="s">
        <v>759</v>
      </c>
      <c r="B3005" s="46" t="str">
        <f>Table1[[#This Row],[Series]]&amp;Table1[[#This Row],[Competency Name]]</f>
        <v>2801ABILITY TO FOLLOW DIRECTIONS IN A SHOP</v>
      </c>
      <c r="C3005" s="46" t="str">
        <f>IF(RIGHT(Table1[[#This Row],[Occupational Series]],5)="SECCM","SECCM",IF(OR(RIGHT(Table1[[#This Row],[Occupational Series]],1)="A",RIGHT(Table1[[#This Row],[Occupational Series]],1)="B",RIGHT(Table1[[#This Row],[Occupational Series]],1)="C"),"0301",RIGHT(Table1[[#This Row],[Occupational Series]],4)))</f>
        <v>2801</v>
      </c>
      <c r="D3005" s="50" t="s">
        <v>882</v>
      </c>
      <c r="E3005" s="51" t="s">
        <v>883</v>
      </c>
      <c r="F3005" s="57">
        <f>ROWS($F$2:F3005)</f>
        <v>3004</v>
      </c>
      <c r="G3005" s="57" t="str">
        <f>IF(ISNUMBER(SEARCH('Position Build'!$N$6,Table1[[#This Row],[Series]])),Table1[[#This Row],[Helper1]],"")</f>
        <v/>
      </c>
      <c r="H3005" s="57" t="str">
        <f>IFERROR(SMALL($G$2:$G$4870,ROWS($G$2:G3005)),"")</f>
        <v/>
      </c>
    </row>
    <row r="3006" spans="1:8" ht="15.75" customHeight="1" thickBot="1" x14ac:dyDescent="0.3">
      <c r="A3006" s="45" t="s">
        <v>759</v>
      </c>
      <c r="B3006" s="46" t="str">
        <f>Table1[[#This Row],[Series]]&amp;Table1[[#This Row],[Competency Name]]</f>
        <v>2801ABILITY TO USE AND MAINTAIN HAND TOOLS (ELECTRICAL WORK)</v>
      </c>
      <c r="C3006" s="46" t="str">
        <f>IF(RIGHT(Table1[[#This Row],[Occupational Series]],5)="SECCM","SECCM",IF(OR(RIGHT(Table1[[#This Row],[Occupational Series]],1)="A",RIGHT(Table1[[#This Row],[Occupational Series]],1)="B",RIGHT(Table1[[#This Row],[Occupational Series]],1)="C"),"0301",RIGHT(Table1[[#This Row],[Occupational Series]],4)))</f>
        <v>2801</v>
      </c>
      <c r="D3006" s="45" t="s">
        <v>884</v>
      </c>
      <c r="E3006" s="45" t="s">
        <v>885</v>
      </c>
      <c r="F3006" s="57">
        <f>ROWS($F$2:F3006)</f>
        <v>3005</v>
      </c>
      <c r="G3006" s="57" t="str">
        <f>IF(ISNUMBER(SEARCH('Position Build'!$N$6,Table1[[#This Row],[Series]])),Table1[[#This Row],[Helper1]],"")</f>
        <v/>
      </c>
      <c r="H3006" s="57" t="str">
        <f>IFERROR(SMALL($G$2:$G$4870,ROWS($G$2:G3006)),"")</f>
        <v/>
      </c>
    </row>
    <row r="3007" spans="1:8" ht="15.75" thickBot="1" x14ac:dyDescent="0.3">
      <c r="A3007" s="53" t="s">
        <v>759</v>
      </c>
      <c r="B3007" s="46" t="str">
        <f>Table1[[#This Row],[Series]]&amp;Table1[[#This Row],[Competency Name]]</f>
        <v>2801ABILITY TO USE ELECTRICAL DRAWINGS</v>
      </c>
      <c r="C3007" s="46" t="str">
        <f>IF(RIGHT(Table1[[#This Row],[Occupational Series]],5)="SECCM","SECCM",IF(OR(RIGHT(Table1[[#This Row],[Occupational Series]],1)="A",RIGHT(Table1[[#This Row],[Occupational Series]],1)="B",RIGHT(Table1[[#This Row],[Occupational Series]],1)="C"),"0301",RIGHT(Table1[[#This Row],[Occupational Series]],4)))</f>
        <v>2801</v>
      </c>
      <c r="D3007" s="53" t="s">
        <v>886</v>
      </c>
      <c r="E3007" s="53" t="s">
        <v>887</v>
      </c>
      <c r="F3007" s="57">
        <f>ROWS($F$2:F3007)</f>
        <v>3006</v>
      </c>
      <c r="G3007" s="57" t="str">
        <f>IF(ISNUMBER(SEARCH('Position Build'!$N$6,Table1[[#This Row],[Series]])),Table1[[#This Row],[Helper1]],"")</f>
        <v/>
      </c>
      <c r="H3007" s="57" t="str">
        <f>IFERROR(SMALL($G$2:$G$4870,ROWS($G$2:G3007)),"")</f>
        <v/>
      </c>
    </row>
    <row r="3008" spans="1:8" ht="77.25" thickBot="1" x14ac:dyDescent="0.3">
      <c r="A3008" s="50" t="s">
        <v>759</v>
      </c>
      <c r="B3008" s="46" t="str">
        <f>Table1[[#This Row],[Series]]&amp;Table1[[#This Row],[Competency Name]]</f>
        <v>2801DEXTERITY AND SAFETY</v>
      </c>
      <c r="C3008" s="46" t="str">
        <f>IF(RIGHT(Table1[[#This Row],[Occupational Series]],5)="SECCM","SECCM",IF(OR(RIGHT(Table1[[#This Row],[Occupational Series]],1)="A",RIGHT(Table1[[#This Row],[Occupational Series]],1)="B",RIGHT(Table1[[#This Row],[Occupational Series]],1)="C"),"0301",RIGHT(Table1[[#This Row],[Occupational Series]],4)))</f>
        <v>2801</v>
      </c>
      <c r="D3008" s="50" t="s">
        <v>888</v>
      </c>
      <c r="E3008" s="51" t="s">
        <v>889</v>
      </c>
      <c r="F3008" s="57">
        <f>ROWS($F$2:F3008)</f>
        <v>3007</v>
      </c>
      <c r="G3008" s="57" t="str">
        <f>IF(ISNUMBER(SEARCH('Position Build'!$N$6,Table1[[#This Row],[Series]])),Table1[[#This Row],[Helper1]],"")</f>
        <v/>
      </c>
      <c r="H3008" s="57" t="str">
        <f>IFERROR(SMALL($G$2:$G$4870,ROWS($G$2:G3008)),"")</f>
        <v/>
      </c>
    </row>
    <row r="3009" spans="1:8" ht="15.75" customHeight="1" thickBot="1" x14ac:dyDescent="0.3">
      <c r="A3009" s="45" t="s">
        <v>759</v>
      </c>
      <c r="B3009" s="46" t="str">
        <f>Table1[[#This Row],[Series]]&amp;Table1[[#This Row],[Competency Name]]</f>
        <v>2801KNOWLEDGE OF ELECTRICAL EQUIPMENT</v>
      </c>
      <c r="C3009" s="46" t="str">
        <f>IF(RIGHT(Table1[[#This Row],[Occupational Series]],5)="SECCM","SECCM",IF(OR(RIGHT(Table1[[#This Row],[Occupational Series]],1)="A",RIGHT(Table1[[#This Row],[Occupational Series]],1)="B",RIGHT(Table1[[#This Row],[Occupational Series]],1)="C"),"0301",RIGHT(Table1[[#This Row],[Occupational Series]],4)))</f>
        <v>2801</v>
      </c>
      <c r="D3009" s="45" t="s">
        <v>892</v>
      </c>
      <c r="E3009" s="45" t="s">
        <v>893</v>
      </c>
      <c r="F3009" s="57">
        <f>ROWS($F$2:F3009)</f>
        <v>3008</v>
      </c>
      <c r="G3009" s="57" t="str">
        <f>IF(ISNUMBER(SEARCH('Position Build'!$N$6,Table1[[#This Row],[Series]])),Table1[[#This Row],[Helper1]],"")</f>
        <v/>
      </c>
      <c r="H3009" s="57" t="str">
        <f>IFERROR(SMALL($G$2:$G$4870,ROWS($G$2:G3009)),"")</f>
        <v/>
      </c>
    </row>
    <row r="3010" spans="1:8" ht="64.5" thickBot="1" x14ac:dyDescent="0.3">
      <c r="A3010" s="52" t="s">
        <v>759</v>
      </c>
      <c r="B3010" s="46" t="str">
        <f>Table1[[#This Row],[Series]]&amp;Table1[[#This Row],[Competency Name]]</f>
        <v>2801THEORY AND INSTRUMENTS (ELECTRICAL, ELECTRONIC) USED IN SHOP AND TRADE PRACTICES</v>
      </c>
      <c r="C3010" s="46" t="str">
        <f>IF(RIGHT(Table1[[#This Row],[Occupational Series]],5)="SECCM","SECCM",IF(OR(RIGHT(Table1[[#This Row],[Occupational Series]],1)="A",RIGHT(Table1[[#This Row],[Occupational Series]],1)="B",RIGHT(Table1[[#This Row],[Occupational Series]],1)="C"),"0301",RIGHT(Table1[[#This Row],[Occupational Series]],4)))</f>
        <v>2801</v>
      </c>
      <c r="D3010" s="52" t="s">
        <v>894</v>
      </c>
      <c r="E3010" s="54" t="s">
        <v>895</v>
      </c>
      <c r="F3010" s="57">
        <f>ROWS($F$2:F3010)</f>
        <v>3009</v>
      </c>
      <c r="G3010" s="57" t="str">
        <f>IF(ISNUMBER(SEARCH('Position Build'!$N$6,Table1[[#This Row],[Series]])),Table1[[#This Row],[Helper1]],"")</f>
        <v/>
      </c>
      <c r="H3010" s="57" t="str">
        <f>IFERROR(SMALL($G$2:$G$4870,ROWS($G$2:G3010)),"")</f>
        <v/>
      </c>
    </row>
    <row r="3011" spans="1:8" ht="15.75" thickBot="1" x14ac:dyDescent="0.3">
      <c r="A3011" s="45" t="s">
        <v>759</v>
      </c>
      <c r="B3011" s="46" t="str">
        <f>Table1[[#This Row],[Series]]&amp;Table1[[#This Row],[Competency Name]]</f>
        <v>2801TROUBLESHOOTING (ELECTRICAL)</v>
      </c>
      <c r="C3011" s="46" t="str">
        <f>IF(RIGHT(Table1[[#This Row],[Occupational Series]],5)="SECCM","SECCM",IF(OR(RIGHT(Table1[[#This Row],[Occupational Series]],1)="A",RIGHT(Table1[[#This Row],[Occupational Series]],1)="B",RIGHT(Table1[[#This Row],[Occupational Series]],1)="C"),"0301",RIGHT(Table1[[#This Row],[Occupational Series]],4)))</f>
        <v>2801</v>
      </c>
      <c r="D3011" s="45" t="s">
        <v>896</v>
      </c>
      <c r="E3011" s="45" t="s">
        <v>897</v>
      </c>
      <c r="F3011" s="57">
        <f>ROWS($F$2:F3011)</f>
        <v>3010</v>
      </c>
      <c r="G3011" s="57" t="str">
        <f>IF(ISNUMBER(SEARCH('Position Build'!$N$6,Table1[[#This Row],[Series]])),Table1[[#This Row],[Helper1]],"")</f>
        <v/>
      </c>
      <c r="H3011" s="57" t="str">
        <f>IFERROR(SMALL($G$2:$G$4870,ROWS($G$2:G3011)),"")</f>
        <v/>
      </c>
    </row>
    <row r="3012" spans="1:8" ht="15.75" customHeight="1" thickBot="1" x14ac:dyDescent="0.3">
      <c r="A3012" s="50" t="s">
        <v>759</v>
      </c>
      <c r="B3012" s="46" t="str">
        <f>Table1[[#This Row],[Series]]&amp;Table1[[#This Row],[Competency Name]]</f>
        <v>2801RELIABILITY AND DEPENDABILITY</v>
      </c>
      <c r="C3012" s="46" t="str">
        <f>IF(RIGHT(Table1[[#This Row],[Occupational Series]],5)="SECCM","SECCM",IF(OR(RIGHT(Table1[[#This Row],[Occupational Series]],1)="A",RIGHT(Table1[[#This Row],[Occupational Series]],1)="B",RIGHT(Table1[[#This Row],[Occupational Series]],1)="C"),"0301",RIGHT(Table1[[#This Row],[Occupational Series]],4)))</f>
        <v>2801</v>
      </c>
      <c r="D3012" s="50" t="s">
        <v>900</v>
      </c>
      <c r="E3012" s="51" t="s">
        <v>901</v>
      </c>
      <c r="F3012" s="57">
        <f>ROWS($F$2:F3012)</f>
        <v>3011</v>
      </c>
      <c r="G3012" s="57" t="str">
        <f>IF(ISNUMBER(SEARCH('Position Build'!$N$6,Table1[[#This Row],[Series]])),Table1[[#This Row],[Helper1]],"")</f>
        <v/>
      </c>
      <c r="H3012" s="57" t="str">
        <f>IFERROR(SMALL($G$2:$G$4870,ROWS($G$2:G3012)),"")</f>
        <v/>
      </c>
    </row>
    <row r="3013" spans="1:8" ht="15.75" thickBot="1" x14ac:dyDescent="0.3">
      <c r="A3013" s="53" t="s">
        <v>759</v>
      </c>
      <c r="B3013" s="46" t="str">
        <f>Table1[[#This Row],[Series]]&amp;Table1[[#This Row],[Competency Name]]</f>
        <v>2801ABILITY TO HANDLE WEIGHTS AND LOADS</v>
      </c>
      <c r="C3013" s="46" t="str">
        <f>IF(RIGHT(Table1[[#This Row],[Occupational Series]],5)="SECCM","SECCM",IF(OR(RIGHT(Table1[[#This Row],[Occupational Series]],1)="A",RIGHT(Table1[[#This Row],[Occupational Series]],1)="B",RIGHT(Table1[[#This Row],[Occupational Series]],1)="C"),"0301",RIGHT(Table1[[#This Row],[Occupational Series]],4)))</f>
        <v>2801</v>
      </c>
      <c r="D3013" s="53" t="s">
        <v>988</v>
      </c>
      <c r="E3013" s="53" t="s">
        <v>989</v>
      </c>
      <c r="F3013" s="57">
        <f>ROWS($F$2:F3013)</f>
        <v>3012</v>
      </c>
      <c r="G3013" s="57" t="str">
        <f>IF(ISNUMBER(SEARCH('Position Build'!$N$6,Table1[[#This Row],[Series]])),Table1[[#This Row],[Helper1]],"")</f>
        <v/>
      </c>
      <c r="H3013" s="57" t="str">
        <f>IFERROR(SMALL($G$2:$G$4870,ROWS($G$2:G3013)),"")</f>
        <v/>
      </c>
    </row>
    <row r="3014" spans="1:8" ht="39" thickBot="1" x14ac:dyDescent="0.3">
      <c r="A3014" s="50" t="s">
        <v>759</v>
      </c>
      <c r="B3014" s="46" t="str">
        <f>Table1[[#This Row],[Series]]&amp;Table1[[#This Row],[Competency Name]]</f>
        <v>2801ABILITY TO WORK AS A MEMBER OF A TEAM</v>
      </c>
      <c r="C3014" s="46" t="str">
        <f>IF(RIGHT(Table1[[#This Row],[Occupational Series]],5)="SECCM","SECCM",IF(OR(RIGHT(Table1[[#This Row],[Occupational Series]],1)="A",RIGHT(Table1[[#This Row],[Occupational Series]],1)="B",RIGHT(Table1[[#This Row],[Occupational Series]],1)="C"),"0301",RIGHT(Table1[[#This Row],[Occupational Series]],4)))</f>
        <v>2801</v>
      </c>
      <c r="D3014" s="50" t="s">
        <v>1017</v>
      </c>
      <c r="E3014" s="51" t="s">
        <v>1018</v>
      </c>
      <c r="F3014" s="57">
        <f>ROWS($F$2:F3014)</f>
        <v>3013</v>
      </c>
      <c r="G3014" s="57" t="str">
        <f>IF(ISNUMBER(SEARCH('Position Build'!$N$6,Table1[[#This Row],[Series]])),Table1[[#This Row],[Helper1]],"")</f>
        <v/>
      </c>
      <c r="H3014" s="57" t="str">
        <f>IFERROR(SMALL($G$2:$G$4870,ROWS($G$2:G3014)),"")</f>
        <v/>
      </c>
    </row>
    <row r="3015" spans="1:8" ht="15.75" customHeight="1" thickBot="1" x14ac:dyDescent="0.3">
      <c r="A3015" s="45" t="s">
        <v>759</v>
      </c>
      <c r="B3015" s="46" t="str">
        <f>Table1[[#This Row],[Series]]&amp;Table1[[#This Row],[Competency Name]]</f>
        <v>2801SHOP APTITUDE AND INTEREST</v>
      </c>
      <c r="C3015" s="46" t="str">
        <f>IF(RIGHT(Table1[[#This Row],[Occupational Series]],5)="SECCM","SECCM",IF(OR(RIGHT(Table1[[#This Row],[Occupational Series]],1)="A",RIGHT(Table1[[#This Row],[Occupational Series]],1)="B",RIGHT(Table1[[#This Row],[Occupational Series]],1)="C"),"0301",RIGHT(Table1[[#This Row],[Occupational Series]],4)))</f>
        <v>2801</v>
      </c>
      <c r="D3015" s="45" t="s">
        <v>1021</v>
      </c>
      <c r="E3015" s="45" t="s">
        <v>1022</v>
      </c>
      <c r="F3015" s="57">
        <f>ROWS($F$2:F3015)</f>
        <v>3014</v>
      </c>
      <c r="G3015" s="57" t="str">
        <f>IF(ISNUMBER(SEARCH('Position Build'!$N$6,Table1[[#This Row],[Series]])),Table1[[#This Row],[Helper1]],"")</f>
        <v/>
      </c>
      <c r="H3015" s="57" t="str">
        <f>IFERROR(SMALL($G$2:$G$4870,ROWS($G$2:G3015)),"")</f>
        <v/>
      </c>
    </row>
    <row r="3016" spans="1:8" ht="115.5" thickBot="1" x14ac:dyDescent="0.3">
      <c r="A3016" s="52" t="s">
        <v>729</v>
      </c>
      <c r="B3016" s="46" t="str">
        <f>Table1[[#This Row],[Series]]&amp;Table1[[#This Row],[Competency Name]]</f>
        <v>2805TECHNICAL PRACTICES (THEORETICAL, PRECISE, ARTISTIC)</v>
      </c>
      <c r="C3016" s="46" t="str">
        <f>IF(RIGHT(Table1[[#This Row],[Occupational Series]],5)="SECCM","SECCM",IF(OR(RIGHT(Table1[[#This Row],[Occupational Series]],1)="A",RIGHT(Table1[[#This Row],[Occupational Series]],1)="B",RIGHT(Table1[[#This Row],[Occupational Series]],1)="C"),"0301",RIGHT(Table1[[#This Row],[Occupational Series]],4)))</f>
        <v>2805</v>
      </c>
      <c r="D3016" s="52" t="s">
        <v>716</v>
      </c>
      <c r="E3016" s="54" t="s">
        <v>717</v>
      </c>
      <c r="F3016" s="57">
        <f>ROWS($F$2:F3016)</f>
        <v>3015</v>
      </c>
      <c r="G3016" s="57" t="str">
        <f>IF(ISNUMBER(SEARCH('Position Build'!$N$6,Table1[[#This Row],[Series]])),Table1[[#This Row],[Helper1]],"")</f>
        <v/>
      </c>
      <c r="H3016" s="57" t="str">
        <f>IFERROR(SMALL($G$2:$G$4870,ROWS($G$2:G3016)),"")</f>
        <v/>
      </c>
    </row>
    <row r="3017" spans="1:8" ht="15.75" thickBot="1" x14ac:dyDescent="0.3">
      <c r="A3017" s="45" t="s">
        <v>729</v>
      </c>
      <c r="B3017" s="46" t="str">
        <f>Table1[[#This Row],[Series]]&amp;Table1[[#This Row],[Competency Name]]</f>
        <v>2805ABILITY TO DO THE WORK OF THE POSITION WITHOUT MORE THAN NORMAL SUPERVISION</v>
      </c>
      <c r="C3017" s="46" t="str">
        <f>IF(RIGHT(Table1[[#This Row],[Occupational Series]],5)="SECCM","SECCM",IF(OR(RIGHT(Table1[[#This Row],[Occupational Series]],1)="A",RIGHT(Table1[[#This Row],[Occupational Series]],1)="B",RIGHT(Table1[[#This Row],[Occupational Series]],1)="C"),"0301",RIGHT(Table1[[#This Row],[Occupational Series]],4)))</f>
        <v>2805</v>
      </c>
      <c r="D3017" s="45" t="s">
        <v>852</v>
      </c>
      <c r="E3017" s="45" t="s">
        <v>853</v>
      </c>
      <c r="F3017" s="57">
        <f>ROWS($F$2:F3017)</f>
        <v>3016</v>
      </c>
      <c r="G3017" s="57" t="str">
        <f>IF(ISNUMBER(SEARCH('Position Build'!$N$6,Table1[[#This Row],[Series]])),Table1[[#This Row],[Helper1]],"")</f>
        <v/>
      </c>
      <c r="H3017" s="57" t="str">
        <f>IFERROR(SMALL($G$2:$G$4870,ROWS($G$2:G3017)),"")</f>
        <v/>
      </c>
    </row>
    <row r="3018" spans="1:8" ht="15.75" customHeight="1" thickBot="1" x14ac:dyDescent="0.3">
      <c r="A3018" s="45" t="s">
        <v>729</v>
      </c>
      <c r="B3018" s="46" t="str">
        <f>Table1[[#This Row],[Series]]&amp;Table1[[#This Row],[Competency Name]]</f>
        <v>2805ABILITY TO INSPECT</v>
      </c>
      <c r="C3018" s="46" t="str">
        <f>IF(RIGHT(Table1[[#This Row],[Occupational Series]],5)="SECCM","SECCM",IF(OR(RIGHT(Table1[[#This Row],[Occupational Series]],1)="A",RIGHT(Table1[[#This Row],[Occupational Series]],1)="B",RIGHT(Table1[[#This Row],[Occupational Series]],1)="C"),"0301",RIGHT(Table1[[#This Row],[Occupational Series]],4)))</f>
        <v>2805</v>
      </c>
      <c r="D3018" s="45" t="s">
        <v>866</v>
      </c>
      <c r="E3018" s="45" t="s">
        <v>867</v>
      </c>
      <c r="F3018" s="57">
        <f>ROWS($F$2:F3018)</f>
        <v>3017</v>
      </c>
      <c r="G3018" s="57" t="str">
        <f>IF(ISNUMBER(SEARCH('Position Build'!$N$6,Table1[[#This Row],[Series]])),Table1[[#This Row],[Helper1]],"")</f>
        <v/>
      </c>
      <c r="H3018" s="57" t="str">
        <f>IFERROR(SMALL($G$2:$G$4870,ROWS($G$2:G3018)),"")</f>
        <v/>
      </c>
    </row>
    <row r="3019" spans="1:8" ht="15.75" thickBot="1" x14ac:dyDescent="0.3">
      <c r="A3019" s="53" t="s">
        <v>729</v>
      </c>
      <c r="B3019" s="46" t="str">
        <f>Table1[[#This Row],[Series]]&amp;Table1[[#This Row],[Competency Name]]</f>
        <v>2805ABILITY TO INSTRUCT</v>
      </c>
      <c r="C3019" s="46" t="str">
        <f>IF(RIGHT(Table1[[#This Row],[Occupational Series]],5)="SECCM","SECCM",IF(OR(RIGHT(Table1[[#This Row],[Occupational Series]],1)="A",RIGHT(Table1[[#This Row],[Occupational Series]],1)="B",RIGHT(Table1[[#This Row],[Occupational Series]],1)="C"),"0301",RIGHT(Table1[[#This Row],[Occupational Series]],4)))</f>
        <v>2805</v>
      </c>
      <c r="D3019" s="53" t="s">
        <v>868</v>
      </c>
      <c r="E3019" s="53" t="s">
        <v>869</v>
      </c>
      <c r="F3019" s="57">
        <f>ROWS($F$2:F3019)</f>
        <v>3018</v>
      </c>
      <c r="G3019" s="57" t="str">
        <f>IF(ISNUMBER(SEARCH('Position Build'!$N$6,Table1[[#This Row],[Series]])),Table1[[#This Row],[Helper1]],"")</f>
        <v/>
      </c>
      <c r="H3019" s="57" t="str">
        <f>IFERROR(SMALL($G$2:$G$4870,ROWS($G$2:G3019)),"")</f>
        <v/>
      </c>
    </row>
    <row r="3020" spans="1:8" ht="39" thickBot="1" x14ac:dyDescent="0.3">
      <c r="A3020" s="50" t="s">
        <v>729</v>
      </c>
      <c r="B3020" s="46" t="str">
        <f>Table1[[#This Row],[Series]]&amp;Table1[[#This Row],[Competency Name]]</f>
        <v>2805ABILITY TO PROVIDE PRODUCTION SUPPORT SERVICES</v>
      </c>
      <c r="C3020" s="46" t="str">
        <f>IF(RIGHT(Table1[[#This Row],[Occupational Series]],5)="SECCM","SECCM",IF(OR(RIGHT(Table1[[#This Row],[Occupational Series]],1)="A",RIGHT(Table1[[#This Row],[Occupational Series]],1)="B",RIGHT(Table1[[#This Row],[Occupational Series]],1)="C"),"0301",RIGHT(Table1[[#This Row],[Occupational Series]],4)))</f>
        <v>2805</v>
      </c>
      <c r="D3020" s="50" t="s">
        <v>870</v>
      </c>
      <c r="E3020" s="51" t="s">
        <v>871</v>
      </c>
      <c r="F3020" s="57">
        <f>ROWS($F$2:F3020)</f>
        <v>3019</v>
      </c>
      <c r="G3020" s="57" t="str">
        <f>IF(ISNUMBER(SEARCH('Position Build'!$N$6,Table1[[#This Row],[Series]])),Table1[[#This Row],[Helper1]],"")</f>
        <v/>
      </c>
      <c r="H3020" s="57" t="str">
        <f>IFERROR(SMALL($G$2:$G$4870,ROWS($G$2:G3020)),"")</f>
        <v/>
      </c>
    </row>
    <row r="3021" spans="1:8" ht="15.75" customHeight="1" thickBot="1" x14ac:dyDescent="0.3">
      <c r="A3021" s="45" t="s">
        <v>729</v>
      </c>
      <c r="B3021" s="46" t="str">
        <f>Table1[[#This Row],[Series]]&amp;Table1[[#This Row],[Competency Name]]</f>
        <v>2805ABILITY TO LEAD OR SUPERVISE</v>
      </c>
      <c r="C3021" s="46" t="str">
        <f>IF(RIGHT(Table1[[#This Row],[Occupational Series]],5)="SECCM","SECCM",IF(OR(RIGHT(Table1[[#This Row],[Occupational Series]],1)="A",RIGHT(Table1[[#This Row],[Occupational Series]],1)="B",RIGHT(Table1[[#This Row],[Occupational Series]],1)="C"),"0301",RIGHT(Table1[[#This Row],[Occupational Series]],4)))</f>
        <v>2805</v>
      </c>
      <c r="D3021" s="45" t="s">
        <v>872</v>
      </c>
      <c r="E3021" s="45" t="s">
        <v>873</v>
      </c>
      <c r="F3021" s="57">
        <f>ROWS($F$2:F3021)</f>
        <v>3020</v>
      </c>
      <c r="G3021" s="57" t="str">
        <f>IF(ISNUMBER(SEARCH('Position Build'!$N$6,Table1[[#This Row],[Series]])),Table1[[#This Row],[Helper1]],"")</f>
        <v/>
      </c>
      <c r="H3021" s="57" t="str">
        <f>IFERROR(SMALL($G$2:$G$4870,ROWS($G$2:G3021)),"")</f>
        <v/>
      </c>
    </row>
    <row r="3022" spans="1:8" ht="51.75" thickBot="1" x14ac:dyDescent="0.3">
      <c r="A3022" s="52" t="s">
        <v>729</v>
      </c>
      <c r="B3022" s="46" t="str">
        <f>Table1[[#This Row],[Series]]&amp;Table1[[#This Row],[Competency Name]]</f>
        <v>2805ABILITY TO FOLLOW DIRECTIONS IN A SHOP</v>
      </c>
      <c r="C3022" s="46" t="str">
        <f>IF(RIGHT(Table1[[#This Row],[Occupational Series]],5)="SECCM","SECCM",IF(OR(RIGHT(Table1[[#This Row],[Occupational Series]],1)="A",RIGHT(Table1[[#This Row],[Occupational Series]],1)="B",RIGHT(Table1[[#This Row],[Occupational Series]],1)="C"),"0301",RIGHT(Table1[[#This Row],[Occupational Series]],4)))</f>
        <v>2805</v>
      </c>
      <c r="D3022" s="52" t="s">
        <v>882</v>
      </c>
      <c r="E3022" s="54" t="s">
        <v>883</v>
      </c>
      <c r="F3022" s="57">
        <f>ROWS($F$2:F3022)</f>
        <v>3021</v>
      </c>
      <c r="G3022" s="57" t="str">
        <f>IF(ISNUMBER(SEARCH('Position Build'!$N$6,Table1[[#This Row],[Series]])),Table1[[#This Row],[Helper1]],"")</f>
        <v/>
      </c>
      <c r="H3022" s="57" t="str">
        <f>IFERROR(SMALL($G$2:$G$4870,ROWS($G$2:G3022)),"")</f>
        <v/>
      </c>
    </row>
    <row r="3023" spans="1:8" ht="15.75" thickBot="1" x14ac:dyDescent="0.3">
      <c r="A3023" s="45" t="s">
        <v>729</v>
      </c>
      <c r="B3023" s="46" t="str">
        <f>Table1[[#This Row],[Series]]&amp;Table1[[#This Row],[Competency Name]]</f>
        <v>2805ABILITY TO USE AND MAINTAIN HAND TOOLS (ELECTRICAL WORK)</v>
      </c>
      <c r="C3023" s="46" t="str">
        <f>IF(RIGHT(Table1[[#This Row],[Occupational Series]],5)="SECCM","SECCM",IF(OR(RIGHT(Table1[[#This Row],[Occupational Series]],1)="A",RIGHT(Table1[[#This Row],[Occupational Series]],1)="B",RIGHT(Table1[[#This Row],[Occupational Series]],1)="C"),"0301",RIGHT(Table1[[#This Row],[Occupational Series]],4)))</f>
        <v>2805</v>
      </c>
      <c r="D3023" s="45" t="s">
        <v>884</v>
      </c>
      <c r="E3023" s="45" t="s">
        <v>885</v>
      </c>
      <c r="F3023" s="57">
        <f>ROWS($F$2:F3023)</f>
        <v>3022</v>
      </c>
      <c r="G3023" s="57" t="str">
        <f>IF(ISNUMBER(SEARCH('Position Build'!$N$6,Table1[[#This Row],[Series]])),Table1[[#This Row],[Helper1]],"")</f>
        <v/>
      </c>
      <c r="H3023" s="57" t="str">
        <f>IFERROR(SMALL($G$2:$G$4870,ROWS($G$2:G3023)),"")</f>
        <v/>
      </c>
    </row>
    <row r="3024" spans="1:8" ht="15.75" customHeight="1" thickBot="1" x14ac:dyDescent="0.3">
      <c r="A3024" s="45" t="s">
        <v>729</v>
      </c>
      <c r="B3024" s="46" t="str">
        <f>Table1[[#This Row],[Series]]&amp;Table1[[#This Row],[Competency Name]]</f>
        <v>2805ABILITY TO USE ELECTRICAL DRAWINGS</v>
      </c>
      <c r="C3024" s="46" t="str">
        <f>IF(RIGHT(Table1[[#This Row],[Occupational Series]],5)="SECCM","SECCM",IF(OR(RIGHT(Table1[[#This Row],[Occupational Series]],1)="A",RIGHT(Table1[[#This Row],[Occupational Series]],1)="B",RIGHT(Table1[[#This Row],[Occupational Series]],1)="C"),"0301",RIGHT(Table1[[#This Row],[Occupational Series]],4)))</f>
        <v>2805</v>
      </c>
      <c r="D3024" s="45" t="s">
        <v>886</v>
      </c>
      <c r="E3024" s="45" t="s">
        <v>887</v>
      </c>
      <c r="F3024" s="57">
        <f>ROWS($F$2:F3024)</f>
        <v>3023</v>
      </c>
      <c r="G3024" s="57" t="str">
        <f>IF(ISNUMBER(SEARCH('Position Build'!$N$6,Table1[[#This Row],[Series]])),Table1[[#This Row],[Helper1]],"")</f>
        <v/>
      </c>
      <c r="H3024" s="57" t="str">
        <f>IFERROR(SMALL($G$2:$G$4870,ROWS($G$2:G3024)),"")</f>
        <v/>
      </c>
    </row>
    <row r="3025" spans="1:8" ht="77.25" thickBot="1" x14ac:dyDescent="0.3">
      <c r="A3025" s="52" t="s">
        <v>729</v>
      </c>
      <c r="B3025" s="46" t="str">
        <f>Table1[[#This Row],[Series]]&amp;Table1[[#This Row],[Competency Name]]</f>
        <v>2805DEXTERITY AND SAFETY</v>
      </c>
      <c r="C3025" s="46" t="str">
        <f>IF(RIGHT(Table1[[#This Row],[Occupational Series]],5)="SECCM","SECCM",IF(OR(RIGHT(Table1[[#This Row],[Occupational Series]],1)="A",RIGHT(Table1[[#This Row],[Occupational Series]],1)="B",RIGHT(Table1[[#This Row],[Occupational Series]],1)="C"),"0301",RIGHT(Table1[[#This Row],[Occupational Series]],4)))</f>
        <v>2805</v>
      </c>
      <c r="D3025" s="52" t="s">
        <v>888</v>
      </c>
      <c r="E3025" s="54" t="s">
        <v>889</v>
      </c>
      <c r="F3025" s="57">
        <f>ROWS($F$2:F3025)</f>
        <v>3024</v>
      </c>
      <c r="G3025" s="57" t="str">
        <f>IF(ISNUMBER(SEARCH('Position Build'!$N$6,Table1[[#This Row],[Series]])),Table1[[#This Row],[Helper1]],"")</f>
        <v/>
      </c>
      <c r="H3025" s="57" t="str">
        <f>IFERROR(SMALL($G$2:$G$4870,ROWS($G$2:G3025)),"")</f>
        <v/>
      </c>
    </row>
    <row r="3026" spans="1:8" ht="90" thickBot="1" x14ac:dyDescent="0.3">
      <c r="A3026" s="50" t="s">
        <v>729</v>
      </c>
      <c r="B3026" s="46" t="str">
        <f>Table1[[#This Row],[Series]]&amp;Table1[[#This Row],[Competency Name]]</f>
        <v>2805INGENUITY (ABILITY TO SUGGEST AND APPLY NEW METHODS)</v>
      </c>
      <c r="C3026" s="46" t="str">
        <f>IF(RIGHT(Table1[[#This Row],[Occupational Series]],5)="SECCM","SECCM",IF(OR(RIGHT(Table1[[#This Row],[Occupational Series]],1)="A",RIGHT(Table1[[#This Row],[Occupational Series]],1)="B",RIGHT(Table1[[#This Row],[Occupational Series]],1)="C"),"0301",RIGHT(Table1[[#This Row],[Occupational Series]],4)))</f>
        <v>2805</v>
      </c>
      <c r="D3026" s="50" t="s">
        <v>890</v>
      </c>
      <c r="E3026" s="51" t="s">
        <v>891</v>
      </c>
      <c r="F3026" s="57">
        <f>ROWS($F$2:F3026)</f>
        <v>3025</v>
      </c>
      <c r="G3026" s="57" t="str">
        <f>IF(ISNUMBER(SEARCH('Position Build'!$N$6,Table1[[#This Row],[Series]])),Table1[[#This Row],[Helper1]],"")</f>
        <v/>
      </c>
      <c r="H3026" s="57" t="str">
        <f>IFERROR(SMALL($G$2:$G$4870,ROWS($G$2:G3026)),"")</f>
        <v/>
      </c>
    </row>
    <row r="3027" spans="1:8" ht="15.75" customHeight="1" thickBot="1" x14ac:dyDescent="0.3">
      <c r="A3027" s="45" t="s">
        <v>729</v>
      </c>
      <c r="B3027" s="46" t="str">
        <f>Table1[[#This Row],[Series]]&amp;Table1[[#This Row],[Competency Name]]</f>
        <v>2805KNOWLEDGE OF ELECTRICAL EQUIPMENT</v>
      </c>
      <c r="C3027" s="46" t="str">
        <f>IF(RIGHT(Table1[[#This Row],[Occupational Series]],5)="SECCM","SECCM",IF(OR(RIGHT(Table1[[#This Row],[Occupational Series]],1)="A",RIGHT(Table1[[#This Row],[Occupational Series]],1)="B",RIGHT(Table1[[#This Row],[Occupational Series]],1)="C"),"0301",RIGHT(Table1[[#This Row],[Occupational Series]],4)))</f>
        <v>2805</v>
      </c>
      <c r="D3027" s="45" t="s">
        <v>892</v>
      </c>
      <c r="E3027" s="45" t="s">
        <v>893</v>
      </c>
      <c r="F3027" s="57">
        <f>ROWS($F$2:F3027)</f>
        <v>3026</v>
      </c>
      <c r="G3027" s="57" t="str">
        <f>IF(ISNUMBER(SEARCH('Position Build'!$N$6,Table1[[#This Row],[Series]])),Table1[[#This Row],[Helper1]],"")</f>
        <v/>
      </c>
      <c r="H3027" s="57" t="str">
        <f>IFERROR(SMALL($G$2:$G$4870,ROWS($G$2:G3027)),"")</f>
        <v/>
      </c>
    </row>
    <row r="3028" spans="1:8" ht="64.5" thickBot="1" x14ac:dyDescent="0.3">
      <c r="A3028" s="52" t="s">
        <v>729</v>
      </c>
      <c r="B3028" s="46" t="str">
        <f>Table1[[#This Row],[Series]]&amp;Table1[[#This Row],[Competency Name]]</f>
        <v>2805THEORY AND INSTRUMENTS (ELECTRICAL, ELECTRONIC) USED IN SHOP AND TRADE PRACTICES</v>
      </c>
      <c r="C3028" s="46" t="str">
        <f>IF(RIGHT(Table1[[#This Row],[Occupational Series]],5)="SECCM","SECCM",IF(OR(RIGHT(Table1[[#This Row],[Occupational Series]],1)="A",RIGHT(Table1[[#This Row],[Occupational Series]],1)="B",RIGHT(Table1[[#This Row],[Occupational Series]],1)="C"),"0301",RIGHT(Table1[[#This Row],[Occupational Series]],4)))</f>
        <v>2805</v>
      </c>
      <c r="D3028" s="52" t="s">
        <v>894</v>
      </c>
      <c r="E3028" s="54" t="s">
        <v>895</v>
      </c>
      <c r="F3028" s="57">
        <f>ROWS($F$2:F3028)</f>
        <v>3027</v>
      </c>
      <c r="G3028" s="57" t="str">
        <f>IF(ISNUMBER(SEARCH('Position Build'!$N$6,Table1[[#This Row],[Series]])),Table1[[#This Row],[Helper1]],"")</f>
        <v/>
      </c>
      <c r="H3028" s="57" t="str">
        <f>IFERROR(SMALL($G$2:$G$4870,ROWS($G$2:G3028)),"")</f>
        <v/>
      </c>
    </row>
    <row r="3029" spans="1:8" ht="15.75" thickBot="1" x14ac:dyDescent="0.3">
      <c r="A3029" s="45" t="s">
        <v>729</v>
      </c>
      <c r="B3029" s="46" t="str">
        <f>Table1[[#This Row],[Series]]&amp;Table1[[#This Row],[Competency Name]]</f>
        <v>2805TROUBLESHOOTING (ELECTRICAL)</v>
      </c>
      <c r="C3029" s="46" t="str">
        <f>IF(RIGHT(Table1[[#This Row],[Occupational Series]],5)="SECCM","SECCM",IF(OR(RIGHT(Table1[[#This Row],[Occupational Series]],1)="A",RIGHT(Table1[[#This Row],[Occupational Series]],1)="B",RIGHT(Table1[[#This Row],[Occupational Series]],1)="C"),"0301",RIGHT(Table1[[#This Row],[Occupational Series]],4)))</f>
        <v>2805</v>
      </c>
      <c r="D3029" s="45" t="s">
        <v>896</v>
      </c>
      <c r="E3029" s="45" t="s">
        <v>897</v>
      </c>
      <c r="F3029" s="57">
        <f>ROWS($F$2:F3029)</f>
        <v>3028</v>
      </c>
      <c r="G3029" s="57" t="str">
        <f>IF(ISNUMBER(SEARCH('Position Build'!$N$6,Table1[[#This Row],[Series]])),Table1[[#This Row],[Helper1]],"")</f>
        <v/>
      </c>
      <c r="H3029" s="57" t="str">
        <f>IFERROR(SMALL($G$2:$G$4870,ROWS($G$2:G3029)),"")</f>
        <v/>
      </c>
    </row>
    <row r="3030" spans="1:8" ht="15.75" customHeight="1" thickBot="1" x14ac:dyDescent="0.3">
      <c r="A3030" s="50" t="s">
        <v>729</v>
      </c>
      <c r="B3030" s="46" t="str">
        <f>Table1[[#This Row],[Series]]&amp;Table1[[#This Row],[Competency Name]]</f>
        <v>2805ABILITY TO SUPERVISE THROUGH SUBORDINATE SUPERVISORS</v>
      </c>
      <c r="C3030" s="46" t="str">
        <f>IF(RIGHT(Table1[[#This Row],[Occupational Series]],5)="SECCM","SECCM",IF(OR(RIGHT(Table1[[#This Row],[Occupational Series]],1)="A",RIGHT(Table1[[#This Row],[Occupational Series]],1)="B",RIGHT(Table1[[#This Row],[Occupational Series]],1)="C"),"0301",RIGHT(Table1[[#This Row],[Occupational Series]],4)))</f>
        <v>2805</v>
      </c>
      <c r="D3030" s="50" t="s">
        <v>898</v>
      </c>
      <c r="E3030" s="51" t="s">
        <v>899</v>
      </c>
      <c r="F3030" s="57">
        <f>ROWS($F$2:F3030)</f>
        <v>3029</v>
      </c>
      <c r="G3030" s="57" t="str">
        <f>IF(ISNUMBER(SEARCH('Position Build'!$N$6,Table1[[#This Row],[Series]])),Table1[[#This Row],[Helper1]],"")</f>
        <v/>
      </c>
      <c r="H3030" s="57" t="str">
        <f>IFERROR(SMALL($G$2:$G$4870,ROWS($G$2:G3030)),"")</f>
        <v/>
      </c>
    </row>
    <row r="3031" spans="1:8" ht="39" thickBot="1" x14ac:dyDescent="0.3">
      <c r="A3031" s="52" t="s">
        <v>729</v>
      </c>
      <c r="B3031" s="46" t="str">
        <f>Table1[[#This Row],[Series]]&amp;Table1[[#This Row],[Competency Name]]</f>
        <v>2805RELIABILITY AND DEPENDABILITY</v>
      </c>
      <c r="C3031" s="46" t="str">
        <f>IF(RIGHT(Table1[[#This Row],[Occupational Series]],5)="SECCM","SECCM",IF(OR(RIGHT(Table1[[#This Row],[Occupational Series]],1)="A",RIGHT(Table1[[#This Row],[Occupational Series]],1)="B",RIGHT(Table1[[#This Row],[Occupational Series]],1)="C"),"0301",RIGHT(Table1[[#This Row],[Occupational Series]],4)))</f>
        <v>2805</v>
      </c>
      <c r="D3031" s="52" t="s">
        <v>900</v>
      </c>
      <c r="E3031" s="54" t="s">
        <v>901</v>
      </c>
      <c r="F3031" s="57">
        <f>ROWS($F$2:F3031)</f>
        <v>3030</v>
      </c>
      <c r="G3031" s="57" t="str">
        <f>IF(ISNUMBER(SEARCH('Position Build'!$N$6,Table1[[#This Row],[Series]])),Table1[[#This Row],[Helper1]],"")</f>
        <v/>
      </c>
      <c r="H3031" s="57" t="str">
        <f>IFERROR(SMALL($G$2:$G$4870,ROWS($G$2:G3031)),"")</f>
        <v/>
      </c>
    </row>
    <row r="3032" spans="1:8" ht="51.75" thickBot="1" x14ac:dyDescent="0.3">
      <c r="A3032" s="50" t="s">
        <v>729</v>
      </c>
      <c r="B3032" s="46" t="str">
        <f>Table1[[#This Row],[Series]]&amp;Table1[[#This Row],[Competency Name]]</f>
        <v>2805ABILITY TO MEET DEADLINE DATES UNDER PRESSURE</v>
      </c>
      <c r="C3032" s="46" t="str">
        <f>IF(RIGHT(Table1[[#This Row],[Occupational Series]],5)="SECCM","SECCM",IF(OR(RIGHT(Table1[[#This Row],[Occupational Series]],1)="A",RIGHT(Table1[[#This Row],[Occupational Series]],1)="B",RIGHT(Table1[[#This Row],[Occupational Series]],1)="C"),"0301",RIGHT(Table1[[#This Row],[Occupational Series]],4)))</f>
        <v>2805</v>
      </c>
      <c r="D3032" s="50" t="s">
        <v>1005</v>
      </c>
      <c r="E3032" s="51" t="s">
        <v>1006</v>
      </c>
      <c r="F3032" s="57">
        <f>ROWS($F$2:F3032)</f>
        <v>3031</v>
      </c>
      <c r="G3032" s="57" t="str">
        <f>IF(ISNUMBER(SEARCH('Position Build'!$N$6,Table1[[#This Row],[Series]])),Table1[[#This Row],[Helper1]],"")</f>
        <v/>
      </c>
      <c r="H3032" s="57" t="str">
        <f>IFERROR(SMALL($G$2:$G$4870,ROWS($G$2:G3032)),"")</f>
        <v/>
      </c>
    </row>
    <row r="3033" spans="1:8" ht="15.75" customHeight="1" thickBot="1" x14ac:dyDescent="0.3">
      <c r="A3033" s="50" t="s">
        <v>729</v>
      </c>
      <c r="B3033" s="46" t="str">
        <f>Table1[[#This Row],[Series]]&amp;Table1[[#This Row],[Competency Name]]</f>
        <v>2805ABILITY TO PLAN AND ORGANIZE THE WORK</v>
      </c>
      <c r="C3033" s="46" t="str">
        <f>IF(RIGHT(Table1[[#This Row],[Occupational Series]],5)="SECCM","SECCM",IF(OR(RIGHT(Table1[[#This Row],[Occupational Series]],1)="A",RIGHT(Table1[[#This Row],[Occupational Series]],1)="B",RIGHT(Table1[[#This Row],[Occupational Series]],1)="C"),"0301",RIGHT(Table1[[#This Row],[Occupational Series]],4)))</f>
        <v>2805</v>
      </c>
      <c r="D3033" s="50" t="s">
        <v>1007</v>
      </c>
      <c r="E3033" s="51" t="s">
        <v>1008</v>
      </c>
      <c r="F3033" s="57">
        <f>ROWS($F$2:F3033)</f>
        <v>3032</v>
      </c>
      <c r="G3033" s="57" t="str">
        <f>IF(ISNUMBER(SEARCH('Position Build'!$N$6,Table1[[#This Row],[Series]])),Table1[[#This Row],[Helper1]],"")</f>
        <v/>
      </c>
      <c r="H3033" s="57" t="str">
        <f>IFERROR(SMALL($G$2:$G$4870,ROWS($G$2:G3033)),"")</f>
        <v/>
      </c>
    </row>
    <row r="3034" spans="1:8" ht="39" thickBot="1" x14ac:dyDescent="0.3">
      <c r="A3034" s="52" t="s">
        <v>729</v>
      </c>
      <c r="B3034" s="46" t="str">
        <f>Table1[[#This Row],[Series]]&amp;Table1[[#This Row],[Competency Name]]</f>
        <v>2805ABILITY TO WORK AS A MEMBER OF A TEAM</v>
      </c>
      <c r="C3034" s="46" t="str">
        <f>IF(RIGHT(Table1[[#This Row],[Occupational Series]],5)="SECCM","SECCM",IF(OR(RIGHT(Table1[[#This Row],[Occupational Series]],1)="A",RIGHT(Table1[[#This Row],[Occupational Series]],1)="B",RIGHT(Table1[[#This Row],[Occupational Series]],1)="C"),"0301",RIGHT(Table1[[#This Row],[Occupational Series]],4)))</f>
        <v>2805</v>
      </c>
      <c r="D3034" s="52" t="s">
        <v>1017</v>
      </c>
      <c r="E3034" s="54" t="s">
        <v>1018</v>
      </c>
      <c r="F3034" s="57">
        <f>ROWS($F$2:F3034)</f>
        <v>3033</v>
      </c>
      <c r="G3034" s="57" t="str">
        <f>IF(ISNUMBER(SEARCH('Position Build'!$N$6,Table1[[#This Row],[Series]])),Table1[[#This Row],[Helper1]],"")</f>
        <v/>
      </c>
      <c r="H3034" s="57" t="str">
        <f>IFERROR(SMALL($G$2:$G$4870,ROWS($G$2:G3034)),"")</f>
        <v/>
      </c>
    </row>
    <row r="3035" spans="1:8" ht="39" thickBot="1" x14ac:dyDescent="0.3">
      <c r="A3035" s="50" t="s">
        <v>729</v>
      </c>
      <c r="B3035" s="46" t="str">
        <f>Table1[[#This Row],[Series]]&amp;Table1[[#This Row],[Competency Name]]</f>
        <v>2805ABILITY TO WORK WITH OTHERS</v>
      </c>
      <c r="C3035" s="46" t="str">
        <f>IF(RIGHT(Table1[[#This Row],[Occupational Series]],5)="SECCM","SECCM",IF(OR(RIGHT(Table1[[#This Row],[Occupational Series]],1)="A",RIGHT(Table1[[#This Row],[Occupational Series]],1)="B",RIGHT(Table1[[#This Row],[Occupational Series]],1)="C"),"0301",RIGHT(Table1[[#This Row],[Occupational Series]],4)))</f>
        <v>2805</v>
      </c>
      <c r="D3035" s="50" t="s">
        <v>1019</v>
      </c>
      <c r="E3035" s="51" t="s">
        <v>1020</v>
      </c>
      <c r="F3035" s="57">
        <f>ROWS($F$2:F3035)</f>
        <v>3034</v>
      </c>
      <c r="G3035" s="57" t="str">
        <f>IF(ISNUMBER(SEARCH('Position Build'!$N$6,Table1[[#This Row],[Series]])),Table1[[#This Row],[Helper1]],"")</f>
        <v/>
      </c>
      <c r="H3035" s="57" t="str">
        <f>IFERROR(SMALL($G$2:$G$4870,ROWS($G$2:G3035)),"")</f>
        <v/>
      </c>
    </row>
    <row r="3036" spans="1:8" ht="15.75" customHeight="1" thickBot="1" x14ac:dyDescent="0.3">
      <c r="A3036" s="45" t="s">
        <v>729</v>
      </c>
      <c r="B3036" s="46" t="str">
        <f>Table1[[#This Row],[Series]]&amp;Table1[[#This Row],[Competency Name]]</f>
        <v>2805SHOP APTITUDE AND INTEREST</v>
      </c>
      <c r="C3036" s="46" t="str">
        <f>IF(RIGHT(Table1[[#This Row],[Occupational Series]],5)="SECCM","SECCM",IF(OR(RIGHT(Table1[[#This Row],[Occupational Series]],1)="A",RIGHT(Table1[[#This Row],[Occupational Series]],1)="B",RIGHT(Table1[[#This Row],[Occupational Series]],1)="C"),"0301",RIGHT(Table1[[#This Row],[Occupational Series]],4)))</f>
        <v>2805</v>
      </c>
      <c r="D3036" s="45" t="s">
        <v>1021</v>
      </c>
      <c r="E3036" s="45" t="s">
        <v>1022</v>
      </c>
      <c r="F3036" s="57">
        <f>ROWS($F$2:F3036)</f>
        <v>3035</v>
      </c>
      <c r="G3036" s="57" t="str">
        <f>IF(ISNUMBER(SEARCH('Position Build'!$N$6,Table1[[#This Row],[Series]])),Table1[[#This Row],[Helper1]],"")</f>
        <v/>
      </c>
      <c r="H3036" s="57" t="str">
        <f>IFERROR(SMALL($G$2:$G$4870,ROWS($G$2:G3036)),"")</f>
        <v/>
      </c>
    </row>
    <row r="3037" spans="1:8" ht="115.5" thickBot="1" x14ac:dyDescent="0.3">
      <c r="A3037" s="52" t="s">
        <v>724</v>
      </c>
      <c r="B3037" s="46" t="str">
        <f>Table1[[#This Row],[Series]]&amp;Table1[[#This Row],[Competency Name]]</f>
        <v>2810TECHNICAL PRACTICES (THEORETICAL, PRECISE, ARTISTIC)</v>
      </c>
      <c r="C3037" s="46" t="str">
        <f>IF(RIGHT(Table1[[#This Row],[Occupational Series]],5)="SECCM","SECCM",IF(OR(RIGHT(Table1[[#This Row],[Occupational Series]],1)="A",RIGHT(Table1[[#This Row],[Occupational Series]],1)="B",RIGHT(Table1[[#This Row],[Occupational Series]],1)="C"),"0301",RIGHT(Table1[[#This Row],[Occupational Series]],4)))</f>
        <v>2810</v>
      </c>
      <c r="D3037" s="52" t="s">
        <v>716</v>
      </c>
      <c r="E3037" s="54" t="s">
        <v>717</v>
      </c>
      <c r="F3037" s="57">
        <f>ROWS($F$2:F3037)</f>
        <v>3036</v>
      </c>
      <c r="G3037" s="57" t="str">
        <f>IF(ISNUMBER(SEARCH('Position Build'!$N$6,Table1[[#This Row],[Series]])),Table1[[#This Row],[Helper1]],"")</f>
        <v/>
      </c>
      <c r="H3037" s="57" t="str">
        <f>IFERROR(SMALL($G$2:$G$4870,ROWS($G$2:G3037)),"")</f>
        <v/>
      </c>
    </row>
    <row r="3038" spans="1:8" ht="15.75" thickBot="1" x14ac:dyDescent="0.3">
      <c r="A3038" s="45" t="s">
        <v>724</v>
      </c>
      <c r="B3038" s="46" t="str">
        <f>Table1[[#This Row],[Series]]&amp;Table1[[#This Row],[Competency Name]]</f>
        <v>2810ABILITY TO DO THE WORK OF THE POSITION WITHOUT MORE THAN NORMAL SUPERVISION</v>
      </c>
      <c r="C3038" s="46" t="str">
        <f>IF(RIGHT(Table1[[#This Row],[Occupational Series]],5)="SECCM","SECCM",IF(OR(RIGHT(Table1[[#This Row],[Occupational Series]],1)="A",RIGHT(Table1[[#This Row],[Occupational Series]],1)="B",RIGHT(Table1[[#This Row],[Occupational Series]],1)="C"),"0301",RIGHT(Table1[[#This Row],[Occupational Series]],4)))</f>
        <v>2810</v>
      </c>
      <c r="D3038" s="45" t="s">
        <v>852</v>
      </c>
      <c r="E3038" s="45" t="s">
        <v>853</v>
      </c>
      <c r="F3038" s="57">
        <f>ROWS($F$2:F3038)</f>
        <v>3037</v>
      </c>
      <c r="G3038" s="57" t="str">
        <f>IF(ISNUMBER(SEARCH('Position Build'!$N$6,Table1[[#This Row],[Series]])),Table1[[#This Row],[Helper1]],"")</f>
        <v/>
      </c>
      <c r="H3038" s="57" t="str">
        <f>IFERROR(SMALL($G$2:$G$4870,ROWS($G$2:G3038)),"")</f>
        <v/>
      </c>
    </row>
    <row r="3039" spans="1:8" ht="15.75" customHeight="1" thickBot="1" x14ac:dyDescent="0.3">
      <c r="A3039" s="45" t="s">
        <v>724</v>
      </c>
      <c r="B3039" s="46" t="str">
        <f>Table1[[#This Row],[Series]]&amp;Table1[[#This Row],[Competency Name]]</f>
        <v>2810ABILITY TO INSPECT</v>
      </c>
      <c r="C3039" s="46" t="str">
        <f>IF(RIGHT(Table1[[#This Row],[Occupational Series]],5)="SECCM","SECCM",IF(OR(RIGHT(Table1[[#This Row],[Occupational Series]],1)="A",RIGHT(Table1[[#This Row],[Occupational Series]],1)="B",RIGHT(Table1[[#This Row],[Occupational Series]],1)="C"),"0301",RIGHT(Table1[[#This Row],[Occupational Series]],4)))</f>
        <v>2810</v>
      </c>
      <c r="D3039" s="45" t="s">
        <v>866</v>
      </c>
      <c r="E3039" s="45" t="s">
        <v>867</v>
      </c>
      <c r="F3039" s="57">
        <f>ROWS($F$2:F3039)</f>
        <v>3038</v>
      </c>
      <c r="G3039" s="57" t="str">
        <f>IF(ISNUMBER(SEARCH('Position Build'!$N$6,Table1[[#This Row],[Series]])),Table1[[#This Row],[Helper1]],"")</f>
        <v/>
      </c>
      <c r="H3039" s="57" t="str">
        <f>IFERROR(SMALL($G$2:$G$4870,ROWS($G$2:G3039)),"")</f>
        <v/>
      </c>
    </row>
    <row r="3040" spans="1:8" ht="15.75" thickBot="1" x14ac:dyDescent="0.3">
      <c r="A3040" s="53" t="s">
        <v>724</v>
      </c>
      <c r="B3040" s="46" t="str">
        <f>Table1[[#This Row],[Series]]&amp;Table1[[#This Row],[Competency Name]]</f>
        <v>2810ABILITY TO INSTRUCT</v>
      </c>
      <c r="C3040" s="46" t="str">
        <f>IF(RIGHT(Table1[[#This Row],[Occupational Series]],5)="SECCM","SECCM",IF(OR(RIGHT(Table1[[#This Row],[Occupational Series]],1)="A",RIGHT(Table1[[#This Row],[Occupational Series]],1)="B",RIGHT(Table1[[#This Row],[Occupational Series]],1)="C"),"0301",RIGHT(Table1[[#This Row],[Occupational Series]],4)))</f>
        <v>2810</v>
      </c>
      <c r="D3040" s="53" t="s">
        <v>868</v>
      </c>
      <c r="E3040" s="53" t="s">
        <v>869</v>
      </c>
      <c r="F3040" s="57">
        <f>ROWS($F$2:F3040)</f>
        <v>3039</v>
      </c>
      <c r="G3040" s="57" t="str">
        <f>IF(ISNUMBER(SEARCH('Position Build'!$N$6,Table1[[#This Row],[Series]])),Table1[[#This Row],[Helper1]],"")</f>
        <v/>
      </c>
      <c r="H3040" s="57" t="str">
        <f>IFERROR(SMALL($G$2:$G$4870,ROWS($G$2:G3040)),"")</f>
        <v/>
      </c>
    </row>
    <row r="3041" spans="1:8" ht="39" thickBot="1" x14ac:dyDescent="0.3">
      <c r="A3041" s="50" t="s">
        <v>724</v>
      </c>
      <c r="B3041" s="46" t="str">
        <f>Table1[[#This Row],[Series]]&amp;Table1[[#This Row],[Competency Name]]</f>
        <v>2810ABILITY TO PROVIDE PRODUCTION SUPPORT SERVICES</v>
      </c>
      <c r="C3041" s="46" t="str">
        <f>IF(RIGHT(Table1[[#This Row],[Occupational Series]],5)="SECCM","SECCM",IF(OR(RIGHT(Table1[[#This Row],[Occupational Series]],1)="A",RIGHT(Table1[[#This Row],[Occupational Series]],1)="B",RIGHT(Table1[[#This Row],[Occupational Series]],1)="C"),"0301",RIGHT(Table1[[#This Row],[Occupational Series]],4)))</f>
        <v>2810</v>
      </c>
      <c r="D3041" s="50" t="s">
        <v>870</v>
      </c>
      <c r="E3041" s="51" t="s">
        <v>871</v>
      </c>
      <c r="F3041" s="57">
        <f>ROWS($F$2:F3041)</f>
        <v>3040</v>
      </c>
      <c r="G3041" s="57" t="str">
        <f>IF(ISNUMBER(SEARCH('Position Build'!$N$6,Table1[[#This Row],[Series]])),Table1[[#This Row],[Helper1]],"")</f>
        <v/>
      </c>
      <c r="H3041" s="57" t="str">
        <f>IFERROR(SMALL($G$2:$G$4870,ROWS($G$2:G3041)),"")</f>
        <v/>
      </c>
    </row>
    <row r="3042" spans="1:8" ht="15.75" customHeight="1" thickBot="1" x14ac:dyDescent="0.3">
      <c r="A3042" s="45" t="s">
        <v>724</v>
      </c>
      <c r="B3042" s="46" t="str">
        <f>Table1[[#This Row],[Series]]&amp;Table1[[#This Row],[Competency Name]]</f>
        <v>2810ABILITY TO LEAD OR SUPERVISE</v>
      </c>
      <c r="C3042" s="46" t="str">
        <f>IF(RIGHT(Table1[[#This Row],[Occupational Series]],5)="SECCM","SECCM",IF(OR(RIGHT(Table1[[#This Row],[Occupational Series]],1)="A",RIGHT(Table1[[#This Row],[Occupational Series]],1)="B",RIGHT(Table1[[#This Row],[Occupational Series]],1)="C"),"0301",RIGHT(Table1[[#This Row],[Occupational Series]],4)))</f>
        <v>2810</v>
      </c>
      <c r="D3042" s="45" t="s">
        <v>872</v>
      </c>
      <c r="E3042" s="45" t="s">
        <v>873</v>
      </c>
      <c r="F3042" s="57">
        <f>ROWS($F$2:F3042)</f>
        <v>3041</v>
      </c>
      <c r="G3042" s="57" t="str">
        <f>IF(ISNUMBER(SEARCH('Position Build'!$N$6,Table1[[#This Row],[Series]])),Table1[[#This Row],[Helper1]],"")</f>
        <v/>
      </c>
      <c r="H3042" s="57" t="str">
        <f>IFERROR(SMALL($G$2:$G$4870,ROWS($G$2:G3042)),"")</f>
        <v/>
      </c>
    </row>
    <row r="3043" spans="1:8" ht="51.75" thickBot="1" x14ac:dyDescent="0.3">
      <c r="A3043" s="52" t="s">
        <v>724</v>
      </c>
      <c r="B3043" s="46" t="str">
        <f>Table1[[#This Row],[Series]]&amp;Table1[[#This Row],[Competency Name]]</f>
        <v>2810ABILITY TO FOLLOW DIRECTIONS IN A SHOP</v>
      </c>
      <c r="C3043" s="46" t="str">
        <f>IF(RIGHT(Table1[[#This Row],[Occupational Series]],5)="SECCM","SECCM",IF(OR(RIGHT(Table1[[#This Row],[Occupational Series]],1)="A",RIGHT(Table1[[#This Row],[Occupational Series]],1)="B",RIGHT(Table1[[#This Row],[Occupational Series]],1)="C"),"0301",RIGHT(Table1[[#This Row],[Occupational Series]],4)))</f>
        <v>2810</v>
      </c>
      <c r="D3043" s="52" t="s">
        <v>882</v>
      </c>
      <c r="E3043" s="54" t="s">
        <v>883</v>
      </c>
      <c r="F3043" s="57">
        <f>ROWS($F$2:F3043)</f>
        <v>3042</v>
      </c>
      <c r="G3043" s="57" t="str">
        <f>IF(ISNUMBER(SEARCH('Position Build'!$N$6,Table1[[#This Row],[Series]])),Table1[[#This Row],[Helper1]],"")</f>
        <v/>
      </c>
      <c r="H3043" s="57" t="str">
        <f>IFERROR(SMALL($G$2:$G$4870,ROWS($G$2:G3043)),"")</f>
        <v/>
      </c>
    </row>
    <row r="3044" spans="1:8" ht="15.75" thickBot="1" x14ac:dyDescent="0.3">
      <c r="A3044" s="45" t="s">
        <v>724</v>
      </c>
      <c r="B3044" s="46" t="str">
        <f>Table1[[#This Row],[Series]]&amp;Table1[[#This Row],[Competency Name]]</f>
        <v>2810ABILITY TO USE AND MAINTAIN HAND TOOLS (ELECTRICAL WORK)</v>
      </c>
      <c r="C3044" s="46" t="str">
        <f>IF(RIGHT(Table1[[#This Row],[Occupational Series]],5)="SECCM","SECCM",IF(OR(RIGHT(Table1[[#This Row],[Occupational Series]],1)="A",RIGHT(Table1[[#This Row],[Occupational Series]],1)="B",RIGHT(Table1[[#This Row],[Occupational Series]],1)="C"),"0301",RIGHT(Table1[[#This Row],[Occupational Series]],4)))</f>
        <v>2810</v>
      </c>
      <c r="D3044" s="45" t="s">
        <v>884</v>
      </c>
      <c r="E3044" s="45" t="s">
        <v>885</v>
      </c>
      <c r="F3044" s="57">
        <f>ROWS($F$2:F3044)</f>
        <v>3043</v>
      </c>
      <c r="G3044" s="57" t="str">
        <f>IF(ISNUMBER(SEARCH('Position Build'!$N$6,Table1[[#This Row],[Series]])),Table1[[#This Row],[Helper1]],"")</f>
        <v/>
      </c>
      <c r="H3044" s="57" t="str">
        <f>IFERROR(SMALL($G$2:$G$4870,ROWS($G$2:G3044)),"")</f>
        <v/>
      </c>
    </row>
    <row r="3045" spans="1:8" ht="15.75" customHeight="1" thickBot="1" x14ac:dyDescent="0.3">
      <c r="A3045" s="45" t="s">
        <v>724</v>
      </c>
      <c r="B3045" s="46" t="str">
        <f>Table1[[#This Row],[Series]]&amp;Table1[[#This Row],[Competency Name]]</f>
        <v>2810ABILITY TO USE ELECTRICAL DRAWINGS</v>
      </c>
      <c r="C3045" s="46" t="str">
        <f>IF(RIGHT(Table1[[#This Row],[Occupational Series]],5)="SECCM","SECCM",IF(OR(RIGHT(Table1[[#This Row],[Occupational Series]],1)="A",RIGHT(Table1[[#This Row],[Occupational Series]],1)="B",RIGHT(Table1[[#This Row],[Occupational Series]],1)="C"),"0301",RIGHT(Table1[[#This Row],[Occupational Series]],4)))</f>
        <v>2810</v>
      </c>
      <c r="D3045" s="45" t="s">
        <v>886</v>
      </c>
      <c r="E3045" s="45" t="s">
        <v>887</v>
      </c>
      <c r="F3045" s="57">
        <f>ROWS($F$2:F3045)</f>
        <v>3044</v>
      </c>
      <c r="G3045" s="57" t="str">
        <f>IF(ISNUMBER(SEARCH('Position Build'!$N$6,Table1[[#This Row],[Series]])),Table1[[#This Row],[Helper1]],"")</f>
        <v/>
      </c>
      <c r="H3045" s="57" t="str">
        <f>IFERROR(SMALL($G$2:$G$4870,ROWS($G$2:G3045)),"")</f>
        <v/>
      </c>
    </row>
    <row r="3046" spans="1:8" ht="77.25" thickBot="1" x14ac:dyDescent="0.3">
      <c r="A3046" s="52" t="s">
        <v>724</v>
      </c>
      <c r="B3046" s="46" t="str">
        <f>Table1[[#This Row],[Series]]&amp;Table1[[#This Row],[Competency Name]]</f>
        <v>2810DEXTERITY AND SAFETY</v>
      </c>
      <c r="C3046" s="46" t="str">
        <f>IF(RIGHT(Table1[[#This Row],[Occupational Series]],5)="SECCM","SECCM",IF(OR(RIGHT(Table1[[#This Row],[Occupational Series]],1)="A",RIGHT(Table1[[#This Row],[Occupational Series]],1)="B",RIGHT(Table1[[#This Row],[Occupational Series]],1)="C"),"0301",RIGHT(Table1[[#This Row],[Occupational Series]],4)))</f>
        <v>2810</v>
      </c>
      <c r="D3046" s="52" t="s">
        <v>888</v>
      </c>
      <c r="E3046" s="54" t="s">
        <v>889</v>
      </c>
      <c r="F3046" s="57">
        <f>ROWS($F$2:F3046)</f>
        <v>3045</v>
      </c>
      <c r="G3046" s="57" t="str">
        <f>IF(ISNUMBER(SEARCH('Position Build'!$N$6,Table1[[#This Row],[Series]])),Table1[[#This Row],[Helper1]],"")</f>
        <v/>
      </c>
      <c r="H3046" s="57" t="str">
        <f>IFERROR(SMALL($G$2:$G$4870,ROWS($G$2:G3046)),"")</f>
        <v/>
      </c>
    </row>
    <row r="3047" spans="1:8" ht="15.75" thickBot="1" x14ac:dyDescent="0.3">
      <c r="A3047" s="45" t="s">
        <v>724</v>
      </c>
      <c r="B3047" s="46" t="str">
        <f>Table1[[#This Row],[Series]]&amp;Table1[[#This Row],[Competency Name]]</f>
        <v>2810KNOWLEDGE OF ELECTRICAL EQUIPMENT</v>
      </c>
      <c r="C3047" s="46" t="str">
        <f>IF(RIGHT(Table1[[#This Row],[Occupational Series]],5)="SECCM","SECCM",IF(OR(RIGHT(Table1[[#This Row],[Occupational Series]],1)="A",RIGHT(Table1[[#This Row],[Occupational Series]],1)="B",RIGHT(Table1[[#This Row],[Occupational Series]],1)="C"),"0301",RIGHT(Table1[[#This Row],[Occupational Series]],4)))</f>
        <v>2810</v>
      </c>
      <c r="D3047" s="45" t="s">
        <v>892</v>
      </c>
      <c r="E3047" s="45" t="s">
        <v>893</v>
      </c>
      <c r="F3047" s="57">
        <f>ROWS($F$2:F3047)</f>
        <v>3046</v>
      </c>
      <c r="G3047" s="57" t="str">
        <f>IF(ISNUMBER(SEARCH('Position Build'!$N$6,Table1[[#This Row],[Series]])),Table1[[#This Row],[Helper1]],"")</f>
        <v/>
      </c>
      <c r="H3047" s="57" t="str">
        <f>IFERROR(SMALL($G$2:$G$4870,ROWS($G$2:G3047)),"")</f>
        <v/>
      </c>
    </row>
    <row r="3048" spans="1:8" ht="15.75" customHeight="1" thickBot="1" x14ac:dyDescent="0.3">
      <c r="A3048" s="50" t="s">
        <v>724</v>
      </c>
      <c r="B3048" s="46" t="str">
        <f>Table1[[#This Row],[Series]]&amp;Table1[[#This Row],[Competency Name]]</f>
        <v>2810THEORY AND INSTRUMENTS (ELECTRICAL, ELECTRONIC) USED IN SHOP AND TRADE PRACTICES</v>
      </c>
      <c r="C3048" s="46" t="str">
        <f>IF(RIGHT(Table1[[#This Row],[Occupational Series]],5)="SECCM","SECCM",IF(OR(RIGHT(Table1[[#This Row],[Occupational Series]],1)="A",RIGHT(Table1[[#This Row],[Occupational Series]],1)="B",RIGHT(Table1[[#This Row],[Occupational Series]],1)="C"),"0301",RIGHT(Table1[[#This Row],[Occupational Series]],4)))</f>
        <v>2810</v>
      </c>
      <c r="D3048" s="50" t="s">
        <v>894</v>
      </c>
      <c r="E3048" s="51" t="s">
        <v>895</v>
      </c>
      <c r="F3048" s="57">
        <f>ROWS($F$2:F3048)</f>
        <v>3047</v>
      </c>
      <c r="G3048" s="57" t="str">
        <f>IF(ISNUMBER(SEARCH('Position Build'!$N$6,Table1[[#This Row],[Series]])),Table1[[#This Row],[Helper1]],"")</f>
        <v/>
      </c>
      <c r="H3048" s="57" t="str">
        <f>IFERROR(SMALL($G$2:$G$4870,ROWS($G$2:G3048)),"")</f>
        <v/>
      </c>
    </row>
    <row r="3049" spans="1:8" ht="15.75" thickBot="1" x14ac:dyDescent="0.3">
      <c r="A3049" s="53" t="s">
        <v>724</v>
      </c>
      <c r="B3049" s="46" t="str">
        <f>Table1[[#This Row],[Series]]&amp;Table1[[#This Row],[Competency Name]]</f>
        <v>2810TROUBLESHOOTING (ELECTRICAL)</v>
      </c>
      <c r="C3049" s="46" t="str">
        <f>IF(RIGHT(Table1[[#This Row],[Occupational Series]],5)="SECCM","SECCM",IF(OR(RIGHT(Table1[[#This Row],[Occupational Series]],1)="A",RIGHT(Table1[[#This Row],[Occupational Series]],1)="B",RIGHT(Table1[[#This Row],[Occupational Series]],1)="C"),"0301",RIGHT(Table1[[#This Row],[Occupational Series]],4)))</f>
        <v>2810</v>
      </c>
      <c r="D3049" s="53" t="s">
        <v>896</v>
      </c>
      <c r="E3049" s="53" t="s">
        <v>897</v>
      </c>
      <c r="F3049" s="57">
        <f>ROWS($F$2:F3049)</f>
        <v>3048</v>
      </c>
      <c r="G3049" s="57" t="str">
        <f>IF(ISNUMBER(SEARCH('Position Build'!$N$6,Table1[[#This Row],[Series]])),Table1[[#This Row],[Helper1]],"")</f>
        <v/>
      </c>
      <c r="H3049" s="57" t="str">
        <f>IFERROR(SMALL($G$2:$G$4870,ROWS($G$2:G3049)),"")</f>
        <v/>
      </c>
    </row>
    <row r="3050" spans="1:8" ht="39" thickBot="1" x14ac:dyDescent="0.3">
      <c r="A3050" s="50" t="s">
        <v>724</v>
      </c>
      <c r="B3050" s="46" t="str">
        <f>Table1[[#This Row],[Series]]&amp;Table1[[#This Row],[Competency Name]]</f>
        <v>2810RELIABILITY AND DEPENDABILITY</v>
      </c>
      <c r="C3050" s="46" t="str">
        <f>IF(RIGHT(Table1[[#This Row],[Occupational Series]],5)="SECCM","SECCM",IF(OR(RIGHT(Table1[[#This Row],[Occupational Series]],1)="A",RIGHT(Table1[[#This Row],[Occupational Series]],1)="B",RIGHT(Table1[[#This Row],[Occupational Series]],1)="C"),"0301",RIGHT(Table1[[#This Row],[Occupational Series]],4)))</f>
        <v>2810</v>
      </c>
      <c r="D3050" s="50" t="s">
        <v>900</v>
      </c>
      <c r="E3050" s="51" t="s">
        <v>901</v>
      </c>
      <c r="F3050" s="57">
        <f>ROWS($F$2:F3050)</f>
        <v>3049</v>
      </c>
      <c r="G3050" s="57" t="str">
        <f>IF(ISNUMBER(SEARCH('Position Build'!$N$6,Table1[[#This Row],[Series]])),Table1[[#This Row],[Helper1]],"")</f>
        <v/>
      </c>
      <c r="H3050" s="57" t="str">
        <f>IFERROR(SMALL($G$2:$G$4870,ROWS($G$2:G3050)),"")</f>
        <v/>
      </c>
    </row>
    <row r="3051" spans="1:8" ht="15.75" customHeight="1" thickBot="1" x14ac:dyDescent="0.3">
      <c r="A3051" s="50" t="s">
        <v>724</v>
      </c>
      <c r="B3051" s="46" t="str">
        <f>Table1[[#This Row],[Series]]&amp;Table1[[#This Row],[Competency Name]]</f>
        <v>2810ABILITY TO WORK AS A MEMBER OF A TEAM</v>
      </c>
      <c r="C3051" s="46" t="str">
        <f>IF(RIGHT(Table1[[#This Row],[Occupational Series]],5)="SECCM","SECCM",IF(OR(RIGHT(Table1[[#This Row],[Occupational Series]],1)="A",RIGHT(Table1[[#This Row],[Occupational Series]],1)="B",RIGHT(Table1[[#This Row],[Occupational Series]],1)="C"),"0301",RIGHT(Table1[[#This Row],[Occupational Series]],4)))</f>
        <v>2810</v>
      </c>
      <c r="D3051" s="50" t="s">
        <v>1017</v>
      </c>
      <c r="E3051" s="51" t="s">
        <v>1018</v>
      </c>
      <c r="F3051" s="57">
        <f>ROWS($F$2:F3051)</f>
        <v>3050</v>
      </c>
      <c r="G3051" s="57" t="str">
        <f>IF(ISNUMBER(SEARCH('Position Build'!$N$6,Table1[[#This Row],[Series]])),Table1[[#This Row],[Helper1]],"")</f>
        <v/>
      </c>
      <c r="H3051" s="57" t="str">
        <f>IFERROR(SMALL($G$2:$G$4870,ROWS($G$2:G3051)),"")</f>
        <v/>
      </c>
    </row>
    <row r="3052" spans="1:8" ht="15.75" thickBot="1" x14ac:dyDescent="0.3">
      <c r="A3052" s="53" t="s">
        <v>724</v>
      </c>
      <c r="B3052" s="46" t="str">
        <f>Table1[[#This Row],[Series]]&amp;Table1[[#This Row],[Competency Name]]</f>
        <v>2810SHOP APTITUDE AND INTEREST</v>
      </c>
      <c r="C3052" s="46" t="str">
        <f>IF(RIGHT(Table1[[#This Row],[Occupational Series]],5)="SECCM","SECCM",IF(OR(RIGHT(Table1[[#This Row],[Occupational Series]],1)="A",RIGHT(Table1[[#This Row],[Occupational Series]],1)="B",RIGHT(Table1[[#This Row],[Occupational Series]],1)="C"),"0301",RIGHT(Table1[[#This Row],[Occupational Series]],4)))</f>
        <v>2810</v>
      </c>
      <c r="D3052" s="53" t="s">
        <v>1021</v>
      </c>
      <c r="E3052" s="53" t="s">
        <v>1022</v>
      </c>
      <c r="F3052" s="57">
        <f>ROWS($F$2:F3052)</f>
        <v>3051</v>
      </c>
      <c r="G3052" s="57" t="str">
        <f>IF(ISNUMBER(SEARCH('Position Build'!$N$6,Table1[[#This Row],[Series]])),Table1[[#This Row],[Helper1]],"")</f>
        <v/>
      </c>
      <c r="H3052" s="57" t="str">
        <f>IFERROR(SMALL($G$2:$G$4870,ROWS($G$2:G3052)),"")</f>
        <v/>
      </c>
    </row>
    <row r="3053" spans="1:8" ht="115.5" thickBot="1" x14ac:dyDescent="0.3">
      <c r="A3053" s="50" t="s">
        <v>744</v>
      </c>
      <c r="B3053" s="46" t="str">
        <f>Table1[[#This Row],[Series]]&amp;Table1[[#This Row],[Competency Name]]</f>
        <v>2854TECHNICAL PRACTICES (THEORETICAL, PRECISE, ARTISTIC)</v>
      </c>
      <c r="C3053" s="46" t="str">
        <f>IF(RIGHT(Table1[[#This Row],[Occupational Series]],5)="SECCM","SECCM",IF(OR(RIGHT(Table1[[#This Row],[Occupational Series]],1)="A",RIGHT(Table1[[#This Row],[Occupational Series]],1)="B",RIGHT(Table1[[#This Row],[Occupational Series]],1)="C"),"0301",RIGHT(Table1[[#This Row],[Occupational Series]],4)))</f>
        <v>2854</v>
      </c>
      <c r="D3053" s="50" t="s">
        <v>716</v>
      </c>
      <c r="E3053" s="51" t="s">
        <v>717</v>
      </c>
      <c r="F3053" s="57">
        <f>ROWS($F$2:F3053)</f>
        <v>3052</v>
      </c>
      <c r="G3053" s="57" t="str">
        <f>IF(ISNUMBER(SEARCH('Position Build'!$N$6,Table1[[#This Row],[Series]])),Table1[[#This Row],[Helper1]],"")</f>
        <v/>
      </c>
      <c r="H3053" s="57" t="str">
        <f>IFERROR(SMALL($G$2:$G$4870,ROWS($G$2:G3053)),"")</f>
        <v/>
      </c>
    </row>
    <row r="3054" spans="1:8" ht="15.75" customHeight="1" thickBot="1" x14ac:dyDescent="0.3">
      <c r="A3054" s="45" t="s">
        <v>744</v>
      </c>
      <c r="B3054" s="46" t="str">
        <f>Table1[[#This Row],[Series]]&amp;Table1[[#This Row],[Competency Name]]</f>
        <v>2854ABILITY TO DO THE WORK OF THE POSITION WITHOUT MORE THAN NORMAL SUPERVISION</v>
      </c>
      <c r="C3054" s="46" t="str">
        <f>IF(RIGHT(Table1[[#This Row],[Occupational Series]],5)="SECCM","SECCM",IF(OR(RIGHT(Table1[[#This Row],[Occupational Series]],1)="A",RIGHT(Table1[[#This Row],[Occupational Series]],1)="B",RIGHT(Table1[[#This Row],[Occupational Series]],1)="C"),"0301",RIGHT(Table1[[#This Row],[Occupational Series]],4)))</f>
        <v>2854</v>
      </c>
      <c r="D3054" s="45" t="s">
        <v>852</v>
      </c>
      <c r="E3054" s="45" t="s">
        <v>853</v>
      </c>
      <c r="F3054" s="57">
        <f>ROWS($F$2:F3054)</f>
        <v>3053</v>
      </c>
      <c r="G3054" s="57" t="str">
        <f>IF(ISNUMBER(SEARCH('Position Build'!$N$6,Table1[[#This Row],[Series]])),Table1[[#This Row],[Helper1]],"")</f>
        <v/>
      </c>
      <c r="H3054" s="57" t="str">
        <f>IFERROR(SMALL($G$2:$G$4870,ROWS($G$2:G3054)),"")</f>
        <v/>
      </c>
    </row>
    <row r="3055" spans="1:8" ht="15.75" thickBot="1" x14ac:dyDescent="0.3">
      <c r="A3055" s="53" t="s">
        <v>744</v>
      </c>
      <c r="B3055" s="46" t="str">
        <f>Table1[[#This Row],[Series]]&amp;Table1[[#This Row],[Competency Name]]</f>
        <v>2854ABILITY TO INSPECT</v>
      </c>
      <c r="C3055" s="46" t="str">
        <f>IF(RIGHT(Table1[[#This Row],[Occupational Series]],5)="SECCM","SECCM",IF(OR(RIGHT(Table1[[#This Row],[Occupational Series]],1)="A",RIGHT(Table1[[#This Row],[Occupational Series]],1)="B",RIGHT(Table1[[#This Row],[Occupational Series]],1)="C"),"0301",RIGHT(Table1[[#This Row],[Occupational Series]],4)))</f>
        <v>2854</v>
      </c>
      <c r="D3055" s="53" t="s">
        <v>866</v>
      </c>
      <c r="E3055" s="53" t="s">
        <v>867</v>
      </c>
      <c r="F3055" s="57">
        <f>ROWS($F$2:F3055)</f>
        <v>3054</v>
      </c>
      <c r="G3055" s="57" t="str">
        <f>IF(ISNUMBER(SEARCH('Position Build'!$N$6,Table1[[#This Row],[Series]])),Table1[[#This Row],[Helper1]],"")</f>
        <v/>
      </c>
      <c r="H3055" s="57" t="str">
        <f>IFERROR(SMALL($G$2:$G$4870,ROWS($G$2:G3055)),"")</f>
        <v/>
      </c>
    </row>
    <row r="3056" spans="1:8" ht="15.75" thickBot="1" x14ac:dyDescent="0.3">
      <c r="A3056" s="45" t="s">
        <v>744</v>
      </c>
      <c r="B3056" s="46" t="str">
        <f>Table1[[#This Row],[Series]]&amp;Table1[[#This Row],[Competency Name]]</f>
        <v>2854ABILITY TO INSTRUCT</v>
      </c>
      <c r="C3056" s="46" t="str">
        <f>IF(RIGHT(Table1[[#This Row],[Occupational Series]],5)="SECCM","SECCM",IF(OR(RIGHT(Table1[[#This Row],[Occupational Series]],1)="A",RIGHT(Table1[[#This Row],[Occupational Series]],1)="B",RIGHT(Table1[[#This Row],[Occupational Series]],1)="C"),"0301",RIGHT(Table1[[#This Row],[Occupational Series]],4)))</f>
        <v>2854</v>
      </c>
      <c r="D3056" s="45" t="s">
        <v>868</v>
      </c>
      <c r="E3056" s="45" t="s">
        <v>869</v>
      </c>
      <c r="F3056" s="57">
        <f>ROWS($F$2:F3056)</f>
        <v>3055</v>
      </c>
      <c r="G3056" s="57" t="str">
        <f>IF(ISNUMBER(SEARCH('Position Build'!$N$6,Table1[[#This Row],[Series]])),Table1[[#This Row],[Helper1]],"")</f>
        <v/>
      </c>
      <c r="H3056" s="57" t="str">
        <f>IFERROR(SMALL($G$2:$G$4870,ROWS($G$2:G3056)),"")</f>
        <v/>
      </c>
    </row>
    <row r="3057" spans="1:8" ht="15.75" customHeight="1" thickBot="1" x14ac:dyDescent="0.3">
      <c r="A3057" s="50" t="s">
        <v>744</v>
      </c>
      <c r="B3057" s="46" t="str">
        <f>Table1[[#This Row],[Series]]&amp;Table1[[#This Row],[Competency Name]]</f>
        <v>2854ABILITY TO PROVIDE PRODUCTION SUPPORT SERVICES</v>
      </c>
      <c r="C3057" s="46" t="str">
        <f>IF(RIGHT(Table1[[#This Row],[Occupational Series]],5)="SECCM","SECCM",IF(OR(RIGHT(Table1[[#This Row],[Occupational Series]],1)="A",RIGHT(Table1[[#This Row],[Occupational Series]],1)="B",RIGHT(Table1[[#This Row],[Occupational Series]],1)="C"),"0301",RIGHT(Table1[[#This Row],[Occupational Series]],4)))</f>
        <v>2854</v>
      </c>
      <c r="D3057" s="50" t="s">
        <v>870</v>
      </c>
      <c r="E3057" s="51" t="s">
        <v>871</v>
      </c>
      <c r="F3057" s="57">
        <f>ROWS($F$2:F3057)</f>
        <v>3056</v>
      </c>
      <c r="G3057" s="57" t="str">
        <f>IF(ISNUMBER(SEARCH('Position Build'!$N$6,Table1[[#This Row],[Series]])),Table1[[#This Row],[Helper1]],"")</f>
        <v/>
      </c>
      <c r="H3057" s="57" t="str">
        <f>IFERROR(SMALL($G$2:$G$4870,ROWS($G$2:G3057)),"")</f>
        <v/>
      </c>
    </row>
    <row r="3058" spans="1:8" ht="15.75" thickBot="1" x14ac:dyDescent="0.3">
      <c r="A3058" s="53" t="s">
        <v>744</v>
      </c>
      <c r="B3058" s="46" t="str">
        <f>Table1[[#This Row],[Series]]&amp;Table1[[#This Row],[Competency Name]]</f>
        <v>2854ABILITY TO LEAD OR SUPERVISE</v>
      </c>
      <c r="C3058" s="46" t="str">
        <f>IF(RIGHT(Table1[[#This Row],[Occupational Series]],5)="SECCM","SECCM",IF(OR(RIGHT(Table1[[#This Row],[Occupational Series]],1)="A",RIGHT(Table1[[#This Row],[Occupational Series]],1)="B",RIGHT(Table1[[#This Row],[Occupational Series]],1)="C"),"0301",RIGHT(Table1[[#This Row],[Occupational Series]],4)))</f>
        <v>2854</v>
      </c>
      <c r="D3058" s="53" t="s">
        <v>872</v>
      </c>
      <c r="E3058" s="53" t="s">
        <v>873</v>
      </c>
      <c r="F3058" s="57">
        <f>ROWS($F$2:F3058)</f>
        <v>3057</v>
      </c>
      <c r="G3058" s="57" t="str">
        <f>IF(ISNUMBER(SEARCH('Position Build'!$N$6,Table1[[#This Row],[Series]])),Table1[[#This Row],[Helper1]],"")</f>
        <v/>
      </c>
      <c r="H3058" s="57" t="str">
        <f>IFERROR(SMALL($G$2:$G$4870,ROWS($G$2:G3058)),"")</f>
        <v/>
      </c>
    </row>
    <row r="3059" spans="1:8" ht="15.75" thickBot="1" x14ac:dyDescent="0.3">
      <c r="A3059" s="45" t="s">
        <v>744</v>
      </c>
      <c r="B3059" s="46" t="str">
        <f>Table1[[#This Row],[Series]]&amp;Table1[[#This Row],[Competency Name]]</f>
        <v>2854ABILITY TO USE AND MAINTAIN HAND TOOLS (ELECTRICAL WORK)</v>
      </c>
      <c r="C3059" s="46" t="str">
        <f>IF(RIGHT(Table1[[#This Row],[Occupational Series]],5)="SECCM","SECCM",IF(OR(RIGHT(Table1[[#This Row],[Occupational Series]],1)="A",RIGHT(Table1[[#This Row],[Occupational Series]],1)="B",RIGHT(Table1[[#This Row],[Occupational Series]],1)="C"),"0301",RIGHT(Table1[[#This Row],[Occupational Series]],4)))</f>
        <v>2854</v>
      </c>
      <c r="D3059" s="45" t="s">
        <v>884</v>
      </c>
      <c r="E3059" s="45" t="s">
        <v>885</v>
      </c>
      <c r="F3059" s="57">
        <f>ROWS($F$2:F3059)</f>
        <v>3058</v>
      </c>
      <c r="G3059" s="57" t="str">
        <f>IF(ISNUMBER(SEARCH('Position Build'!$N$6,Table1[[#This Row],[Series]])),Table1[[#This Row],[Helper1]],"")</f>
        <v/>
      </c>
      <c r="H3059" s="57" t="str">
        <f>IFERROR(SMALL($G$2:$G$4870,ROWS($G$2:G3059)),"")</f>
        <v/>
      </c>
    </row>
    <row r="3060" spans="1:8" ht="15.75" customHeight="1" thickBot="1" x14ac:dyDescent="0.3">
      <c r="A3060" s="45" t="s">
        <v>744</v>
      </c>
      <c r="B3060" s="46" t="str">
        <f>Table1[[#This Row],[Series]]&amp;Table1[[#This Row],[Competency Name]]</f>
        <v>2854ABILITY TO USE ELECTRICAL DRAWINGS</v>
      </c>
      <c r="C3060" s="46" t="str">
        <f>IF(RIGHT(Table1[[#This Row],[Occupational Series]],5)="SECCM","SECCM",IF(OR(RIGHT(Table1[[#This Row],[Occupational Series]],1)="A",RIGHT(Table1[[#This Row],[Occupational Series]],1)="B",RIGHT(Table1[[#This Row],[Occupational Series]],1)="C"),"0301",RIGHT(Table1[[#This Row],[Occupational Series]],4)))</f>
        <v>2854</v>
      </c>
      <c r="D3060" s="45" t="s">
        <v>886</v>
      </c>
      <c r="E3060" s="45" t="s">
        <v>887</v>
      </c>
      <c r="F3060" s="57">
        <f>ROWS($F$2:F3060)</f>
        <v>3059</v>
      </c>
      <c r="G3060" s="57" t="str">
        <f>IF(ISNUMBER(SEARCH('Position Build'!$N$6,Table1[[#This Row],[Series]])),Table1[[#This Row],[Helper1]],"")</f>
        <v/>
      </c>
      <c r="H3060" s="57" t="str">
        <f>IFERROR(SMALL($G$2:$G$4870,ROWS($G$2:G3060)),"")</f>
        <v/>
      </c>
    </row>
    <row r="3061" spans="1:8" ht="15.75" thickBot="1" x14ac:dyDescent="0.3">
      <c r="A3061" s="53" t="s">
        <v>744</v>
      </c>
      <c r="B3061" s="46" t="str">
        <f>Table1[[#This Row],[Series]]&amp;Table1[[#This Row],[Competency Name]]</f>
        <v>2854KNOWLEDGE OF ELECTRICAL EQUIPMENT</v>
      </c>
      <c r="C3061" s="46" t="str">
        <f>IF(RIGHT(Table1[[#This Row],[Occupational Series]],5)="SECCM","SECCM",IF(OR(RIGHT(Table1[[#This Row],[Occupational Series]],1)="A",RIGHT(Table1[[#This Row],[Occupational Series]],1)="B",RIGHT(Table1[[#This Row],[Occupational Series]],1)="C"),"0301",RIGHT(Table1[[#This Row],[Occupational Series]],4)))</f>
        <v>2854</v>
      </c>
      <c r="D3061" s="53" t="s">
        <v>892</v>
      </c>
      <c r="E3061" s="53" t="s">
        <v>893</v>
      </c>
      <c r="F3061" s="57">
        <f>ROWS($F$2:F3061)</f>
        <v>3060</v>
      </c>
      <c r="G3061" s="57" t="str">
        <f>IF(ISNUMBER(SEARCH('Position Build'!$N$6,Table1[[#This Row],[Series]])),Table1[[#This Row],[Helper1]],"")</f>
        <v/>
      </c>
      <c r="H3061" s="57" t="str">
        <f>IFERROR(SMALL($G$2:$G$4870,ROWS($G$2:G3061)),"")</f>
        <v/>
      </c>
    </row>
    <row r="3062" spans="1:8" ht="64.5" thickBot="1" x14ac:dyDescent="0.3">
      <c r="A3062" s="50" t="s">
        <v>744</v>
      </c>
      <c r="B3062" s="46" t="str">
        <f>Table1[[#This Row],[Series]]&amp;Table1[[#This Row],[Competency Name]]</f>
        <v>2854THEORY AND INSTRUMENTS (ELECTRICAL, ELECTRONIC) USED IN SHOP AND TRADE PRACTICES</v>
      </c>
      <c r="C3062" s="46" t="str">
        <f>IF(RIGHT(Table1[[#This Row],[Occupational Series]],5)="SECCM","SECCM",IF(OR(RIGHT(Table1[[#This Row],[Occupational Series]],1)="A",RIGHT(Table1[[#This Row],[Occupational Series]],1)="B",RIGHT(Table1[[#This Row],[Occupational Series]],1)="C"),"0301",RIGHT(Table1[[#This Row],[Occupational Series]],4)))</f>
        <v>2854</v>
      </c>
      <c r="D3062" s="50" t="s">
        <v>894</v>
      </c>
      <c r="E3062" s="51" t="s">
        <v>895</v>
      </c>
      <c r="F3062" s="57">
        <f>ROWS($F$2:F3062)</f>
        <v>3061</v>
      </c>
      <c r="G3062" s="57" t="str">
        <f>IF(ISNUMBER(SEARCH('Position Build'!$N$6,Table1[[#This Row],[Series]])),Table1[[#This Row],[Helper1]],"")</f>
        <v/>
      </c>
      <c r="H3062" s="57" t="str">
        <f>IFERROR(SMALL($G$2:$G$4870,ROWS($G$2:G3062)),"")</f>
        <v/>
      </c>
    </row>
    <row r="3063" spans="1:8" ht="15.75" customHeight="1" thickBot="1" x14ac:dyDescent="0.3">
      <c r="A3063" s="45" t="s">
        <v>744</v>
      </c>
      <c r="B3063" s="46" t="str">
        <f>Table1[[#This Row],[Series]]&amp;Table1[[#This Row],[Competency Name]]</f>
        <v>2854TROUBLESHOOTING (ELECTRICAL)</v>
      </c>
      <c r="C3063" s="46" t="str">
        <f>IF(RIGHT(Table1[[#This Row],[Occupational Series]],5)="SECCM","SECCM",IF(OR(RIGHT(Table1[[#This Row],[Occupational Series]],1)="A",RIGHT(Table1[[#This Row],[Occupational Series]],1)="B",RIGHT(Table1[[#This Row],[Occupational Series]],1)="C"),"0301",RIGHT(Table1[[#This Row],[Occupational Series]],4)))</f>
        <v>2854</v>
      </c>
      <c r="D3063" s="45" t="s">
        <v>896</v>
      </c>
      <c r="E3063" s="45" t="s">
        <v>897</v>
      </c>
      <c r="F3063" s="57">
        <f>ROWS($F$2:F3063)</f>
        <v>3062</v>
      </c>
      <c r="G3063" s="57" t="str">
        <f>IF(ISNUMBER(SEARCH('Position Build'!$N$6,Table1[[#This Row],[Series]])),Table1[[#This Row],[Helper1]],"")</f>
        <v/>
      </c>
      <c r="H3063" s="57" t="str">
        <f>IFERROR(SMALL($G$2:$G$4870,ROWS($G$2:G3063)),"")</f>
        <v/>
      </c>
    </row>
    <row r="3064" spans="1:8" ht="115.5" thickBot="1" x14ac:dyDescent="0.3">
      <c r="A3064" s="52" t="s">
        <v>723</v>
      </c>
      <c r="B3064" s="46" t="str">
        <f>Table1[[#This Row],[Series]]&amp;Table1[[#This Row],[Competency Name]]</f>
        <v>2892TECHNICAL PRACTICES (THEORETICAL, PRECISE, ARTISTIC)</v>
      </c>
      <c r="C3064" s="46" t="str">
        <f>IF(RIGHT(Table1[[#This Row],[Occupational Series]],5)="SECCM","SECCM",IF(OR(RIGHT(Table1[[#This Row],[Occupational Series]],1)="A",RIGHT(Table1[[#This Row],[Occupational Series]],1)="B",RIGHT(Table1[[#This Row],[Occupational Series]],1)="C"),"0301",RIGHT(Table1[[#This Row],[Occupational Series]],4)))</f>
        <v>2892</v>
      </c>
      <c r="D3064" s="52" t="s">
        <v>716</v>
      </c>
      <c r="E3064" s="54" t="s">
        <v>717</v>
      </c>
      <c r="F3064" s="57">
        <f>ROWS($F$2:F3064)</f>
        <v>3063</v>
      </c>
      <c r="G3064" s="57" t="str">
        <f>IF(ISNUMBER(SEARCH('Position Build'!$N$6,Table1[[#This Row],[Series]])),Table1[[#This Row],[Helper1]],"")</f>
        <v/>
      </c>
      <c r="H3064" s="57" t="str">
        <f>IFERROR(SMALL($G$2:$G$4870,ROWS($G$2:G3064)),"")</f>
        <v/>
      </c>
    </row>
    <row r="3065" spans="1:8" ht="15.75" thickBot="1" x14ac:dyDescent="0.3">
      <c r="A3065" s="45" t="s">
        <v>723</v>
      </c>
      <c r="B3065" s="46" t="str">
        <f>Table1[[#This Row],[Series]]&amp;Table1[[#This Row],[Competency Name]]</f>
        <v>2892ABILITY TO DO THE WORK OF THE POSITION WITHOUT MORE THAN NORMAL SUPERVISION</v>
      </c>
      <c r="C3065" s="46" t="str">
        <f>IF(RIGHT(Table1[[#This Row],[Occupational Series]],5)="SECCM","SECCM",IF(OR(RIGHT(Table1[[#This Row],[Occupational Series]],1)="A",RIGHT(Table1[[#This Row],[Occupational Series]],1)="B",RIGHT(Table1[[#This Row],[Occupational Series]],1)="C"),"0301",RIGHT(Table1[[#This Row],[Occupational Series]],4)))</f>
        <v>2892</v>
      </c>
      <c r="D3065" s="45" t="s">
        <v>852</v>
      </c>
      <c r="E3065" s="45" t="s">
        <v>853</v>
      </c>
      <c r="F3065" s="57">
        <f>ROWS($F$2:F3065)</f>
        <v>3064</v>
      </c>
      <c r="G3065" s="57" t="str">
        <f>IF(ISNUMBER(SEARCH('Position Build'!$N$6,Table1[[#This Row],[Series]])),Table1[[#This Row],[Helper1]],"")</f>
        <v/>
      </c>
      <c r="H3065" s="57" t="str">
        <f>IFERROR(SMALL($G$2:$G$4870,ROWS($G$2:G3065)),"")</f>
        <v/>
      </c>
    </row>
    <row r="3066" spans="1:8" ht="15.75" customHeight="1" thickBot="1" x14ac:dyDescent="0.3">
      <c r="A3066" s="45" t="s">
        <v>723</v>
      </c>
      <c r="B3066" s="46" t="str">
        <f>Table1[[#This Row],[Series]]&amp;Table1[[#This Row],[Competency Name]]</f>
        <v>2892ABILITY TO INSPECT</v>
      </c>
      <c r="C3066" s="46" t="str">
        <f>IF(RIGHT(Table1[[#This Row],[Occupational Series]],5)="SECCM","SECCM",IF(OR(RIGHT(Table1[[#This Row],[Occupational Series]],1)="A",RIGHT(Table1[[#This Row],[Occupational Series]],1)="B",RIGHT(Table1[[#This Row],[Occupational Series]],1)="C"),"0301",RIGHT(Table1[[#This Row],[Occupational Series]],4)))</f>
        <v>2892</v>
      </c>
      <c r="D3066" s="45" t="s">
        <v>866</v>
      </c>
      <c r="E3066" s="45" t="s">
        <v>867</v>
      </c>
      <c r="F3066" s="57">
        <f>ROWS($F$2:F3066)</f>
        <v>3065</v>
      </c>
      <c r="G3066" s="57" t="str">
        <f>IF(ISNUMBER(SEARCH('Position Build'!$N$6,Table1[[#This Row],[Series]])),Table1[[#This Row],[Helper1]],"")</f>
        <v/>
      </c>
      <c r="H3066" s="57" t="str">
        <f>IFERROR(SMALL($G$2:$G$4870,ROWS($G$2:G3066)),"")</f>
        <v/>
      </c>
    </row>
    <row r="3067" spans="1:8" ht="15.75" thickBot="1" x14ac:dyDescent="0.3">
      <c r="A3067" s="53" t="s">
        <v>723</v>
      </c>
      <c r="B3067" s="46" t="str">
        <f>Table1[[#This Row],[Series]]&amp;Table1[[#This Row],[Competency Name]]</f>
        <v>2892ABILITY TO INSTRUCT</v>
      </c>
      <c r="C3067" s="46" t="str">
        <f>IF(RIGHT(Table1[[#This Row],[Occupational Series]],5)="SECCM","SECCM",IF(OR(RIGHT(Table1[[#This Row],[Occupational Series]],1)="A",RIGHT(Table1[[#This Row],[Occupational Series]],1)="B",RIGHT(Table1[[#This Row],[Occupational Series]],1)="C"),"0301",RIGHT(Table1[[#This Row],[Occupational Series]],4)))</f>
        <v>2892</v>
      </c>
      <c r="D3067" s="53" t="s">
        <v>868</v>
      </c>
      <c r="E3067" s="53" t="s">
        <v>869</v>
      </c>
      <c r="F3067" s="57">
        <f>ROWS($F$2:F3067)</f>
        <v>3066</v>
      </c>
      <c r="G3067" s="57" t="str">
        <f>IF(ISNUMBER(SEARCH('Position Build'!$N$6,Table1[[#This Row],[Series]])),Table1[[#This Row],[Helper1]],"")</f>
        <v/>
      </c>
      <c r="H3067" s="57" t="str">
        <f>IFERROR(SMALL($G$2:$G$4870,ROWS($G$2:G3067)),"")</f>
        <v/>
      </c>
    </row>
    <row r="3068" spans="1:8" ht="39" thickBot="1" x14ac:dyDescent="0.3">
      <c r="A3068" s="50" t="s">
        <v>723</v>
      </c>
      <c r="B3068" s="46" t="str">
        <f>Table1[[#This Row],[Series]]&amp;Table1[[#This Row],[Competency Name]]</f>
        <v>2892ABILITY TO PROVIDE PRODUCTION SUPPORT SERVICES</v>
      </c>
      <c r="C3068" s="46" t="str">
        <f>IF(RIGHT(Table1[[#This Row],[Occupational Series]],5)="SECCM","SECCM",IF(OR(RIGHT(Table1[[#This Row],[Occupational Series]],1)="A",RIGHT(Table1[[#This Row],[Occupational Series]],1)="B",RIGHT(Table1[[#This Row],[Occupational Series]],1)="C"),"0301",RIGHT(Table1[[#This Row],[Occupational Series]],4)))</f>
        <v>2892</v>
      </c>
      <c r="D3068" s="50" t="s">
        <v>870</v>
      </c>
      <c r="E3068" s="51" t="s">
        <v>871</v>
      </c>
      <c r="F3068" s="57">
        <f>ROWS($F$2:F3068)</f>
        <v>3067</v>
      </c>
      <c r="G3068" s="57" t="str">
        <f>IF(ISNUMBER(SEARCH('Position Build'!$N$6,Table1[[#This Row],[Series]])),Table1[[#This Row],[Helper1]],"")</f>
        <v/>
      </c>
      <c r="H3068" s="57" t="str">
        <f>IFERROR(SMALL($G$2:$G$4870,ROWS($G$2:G3068)),"")</f>
        <v/>
      </c>
    </row>
    <row r="3069" spans="1:8" ht="15.75" customHeight="1" thickBot="1" x14ac:dyDescent="0.3">
      <c r="A3069" s="45" t="s">
        <v>723</v>
      </c>
      <c r="B3069" s="46" t="str">
        <f>Table1[[#This Row],[Series]]&amp;Table1[[#This Row],[Competency Name]]</f>
        <v>2892ABILITY TO LEAD OR SUPERVISE</v>
      </c>
      <c r="C3069" s="46" t="str">
        <f>IF(RIGHT(Table1[[#This Row],[Occupational Series]],5)="SECCM","SECCM",IF(OR(RIGHT(Table1[[#This Row],[Occupational Series]],1)="A",RIGHT(Table1[[#This Row],[Occupational Series]],1)="B",RIGHT(Table1[[#This Row],[Occupational Series]],1)="C"),"0301",RIGHT(Table1[[#This Row],[Occupational Series]],4)))</f>
        <v>2892</v>
      </c>
      <c r="D3069" s="45" t="s">
        <v>872</v>
      </c>
      <c r="E3069" s="45" t="s">
        <v>873</v>
      </c>
      <c r="F3069" s="57">
        <f>ROWS($F$2:F3069)</f>
        <v>3068</v>
      </c>
      <c r="G3069" s="57" t="str">
        <f>IF(ISNUMBER(SEARCH('Position Build'!$N$6,Table1[[#This Row],[Series]])),Table1[[#This Row],[Helper1]],"")</f>
        <v/>
      </c>
      <c r="H3069" s="57" t="str">
        <f>IFERROR(SMALL($G$2:$G$4870,ROWS($G$2:G3069)),"")</f>
        <v/>
      </c>
    </row>
    <row r="3070" spans="1:8" ht="15.75" thickBot="1" x14ac:dyDescent="0.3">
      <c r="A3070" s="53" t="s">
        <v>723</v>
      </c>
      <c r="B3070" s="46" t="str">
        <f>Table1[[#This Row],[Series]]&amp;Table1[[#This Row],[Competency Name]]</f>
        <v>2892ABILITY TO USE AND MAINTAIN HAND TOOLS (ELECTRICAL WORK)</v>
      </c>
      <c r="C3070" s="46" t="str">
        <f>IF(RIGHT(Table1[[#This Row],[Occupational Series]],5)="SECCM","SECCM",IF(OR(RIGHT(Table1[[#This Row],[Occupational Series]],1)="A",RIGHT(Table1[[#This Row],[Occupational Series]],1)="B",RIGHT(Table1[[#This Row],[Occupational Series]],1)="C"),"0301",RIGHT(Table1[[#This Row],[Occupational Series]],4)))</f>
        <v>2892</v>
      </c>
      <c r="D3070" s="53" t="s">
        <v>884</v>
      </c>
      <c r="E3070" s="53" t="s">
        <v>885</v>
      </c>
      <c r="F3070" s="57">
        <f>ROWS($F$2:F3070)</f>
        <v>3069</v>
      </c>
      <c r="G3070" s="57" t="str">
        <f>IF(ISNUMBER(SEARCH('Position Build'!$N$6,Table1[[#This Row],[Series]])),Table1[[#This Row],[Helper1]],"")</f>
        <v/>
      </c>
      <c r="H3070" s="57" t="str">
        <f>IFERROR(SMALL($G$2:$G$4870,ROWS($G$2:G3070)),"")</f>
        <v/>
      </c>
    </row>
    <row r="3071" spans="1:8" ht="15.75" thickBot="1" x14ac:dyDescent="0.3">
      <c r="A3071" s="45" t="s">
        <v>723</v>
      </c>
      <c r="B3071" s="46" t="str">
        <f>Table1[[#This Row],[Series]]&amp;Table1[[#This Row],[Competency Name]]</f>
        <v>2892ABILITY TO USE ELECTRICAL DRAWINGS</v>
      </c>
      <c r="C3071" s="46" t="str">
        <f>IF(RIGHT(Table1[[#This Row],[Occupational Series]],5)="SECCM","SECCM",IF(OR(RIGHT(Table1[[#This Row],[Occupational Series]],1)="A",RIGHT(Table1[[#This Row],[Occupational Series]],1)="B",RIGHT(Table1[[#This Row],[Occupational Series]],1)="C"),"0301",RIGHT(Table1[[#This Row],[Occupational Series]],4)))</f>
        <v>2892</v>
      </c>
      <c r="D3071" s="45" t="s">
        <v>886</v>
      </c>
      <c r="E3071" s="45" t="s">
        <v>887</v>
      </c>
      <c r="F3071" s="57">
        <f>ROWS($F$2:F3071)</f>
        <v>3070</v>
      </c>
      <c r="G3071" s="57" t="str">
        <f>IF(ISNUMBER(SEARCH('Position Build'!$N$6,Table1[[#This Row],[Series]])),Table1[[#This Row],[Helper1]],"")</f>
        <v/>
      </c>
      <c r="H3071" s="57" t="str">
        <f>IFERROR(SMALL($G$2:$G$4870,ROWS($G$2:G3071)),"")</f>
        <v/>
      </c>
    </row>
    <row r="3072" spans="1:8" ht="15.75" customHeight="1" thickBot="1" x14ac:dyDescent="0.3">
      <c r="A3072" s="45" t="s">
        <v>723</v>
      </c>
      <c r="B3072" s="46" t="str">
        <f>Table1[[#This Row],[Series]]&amp;Table1[[#This Row],[Competency Name]]</f>
        <v>2892KNOWLEDGE OF ELECTRICAL EQUIPMENT</v>
      </c>
      <c r="C3072" s="46" t="str">
        <f>IF(RIGHT(Table1[[#This Row],[Occupational Series]],5)="SECCM","SECCM",IF(OR(RIGHT(Table1[[#This Row],[Occupational Series]],1)="A",RIGHT(Table1[[#This Row],[Occupational Series]],1)="B",RIGHT(Table1[[#This Row],[Occupational Series]],1)="C"),"0301",RIGHT(Table1[[#This Row],[Occupational Series]],4)))</f>
        <v>2892</v>
      </c>
      <c r="D3072" s="45" t="s">
        <v>892</v>
      </c>
      <c r="E3072" s="45" t="s">
        <v>893</v>
      </c>
      <c r="F3072" s="57">
        <f>ROWS($F$2:F3072)</f>
        <v>3071</v>
      </c>
      <c r="G3072" s="57" t="str">
        <f>IF(ISNUMBER(SEARCH('Position Build'!$N$6,Table1[[#This Row],[Series]])),Table1[[#This Row],[Helper1]],"")</f>
        <v/>
      </c>
      <c r="H3072" s="57" t="str">
        <f>IFERROR(SMALL($G$2:$G$4870,ROWS($G$2:G3072)),"")</f>
        <v/>
      </c>
    </row>
    <row r="3073" spans="1:8" ht="64.5" thickBot="1" x14ac:dyDescent="0.3">
      <c r="A3073" s="52" t="s">
        <v>723</v>
      </c>
      <c r="B3073" s="46" t="str">
        <f>Table1[[#This Row],[Series]]&amp;Table1[[#This Row],[Competency Name]]</f>
        <v>2892THEORY AND INSTRUMENTS (ELECTRICAL, ELECTRONIC) USED IN SHOP AND TRADE PRACTICES</v>
      </c>
      <c r="C3073" s="46" t="str">
        <f>IF(RIGHT(Table1[[#This Row],[Occupational Series]],5)="SECCM","SECCM",IF(OR(RIGHT(Table1[[#This Row],[Occupational Series]],1)="A",RIGHT(Table1[[#This Row],[Occupational Series]],1)="B",RIGHT(Table1[[#This Row],[Occupational Series]],1)="C"),"0301",RIGHT(Table1[[#This Row],[Occupational Series]],4)))</f>
        <v>2892</v>
      </c>
      <c r="D3073" s="52" t="s">
        <v>894</v>
      </c>
      <c r="E3073" s="54" t="s">
        <v>895</v>
      </c>
      <c r="F3073" s="57">
        <f>ROWS($F$2:F3073)</f>
        <v>3072</v>
      </c>
      <c r="G3073" s="57" t="str">
        <f>IF(ISNUMBER(SEARCH('Position Build'!$N$6,Table1[[#This Row],[Series]])),Table1[[#This Row],[Helper1]],"")</f>
        <v/>
      </c>
      <c r="H3073" s="57" t="str">
        <f>IFERROR(SMALL($G$2:$G$4870,ROWS($G$2:G3073)),"")</f>
        <v/>
      </c>
    </row>
    <row r="3074" spans="1:8" ht="15.75" thickBot="1" x14ac:dyDescent="0.3">
      <c r="A3074" s="45" t="s">
        <v>723</v>
      </c>
      <c r="B3074" s="46" t="str">
        <f>Table1[[#This Row],[Series]]&amp;Table1[[#This Row],[Competency Name]]</f>
        <v>2892TROUBLESHOOTING (ELECTRICAL)</v>
      </c>
      <c r="C3074" s="46" t="str">
        <f>IF(RIGHT(Table1[[#This Row],[Occupational Series]],5)="SECCM","SECCM",IF(OR(RIGHT(Table1[[#This Row],[Occupational Series]],1)="A",RIGHT(Table1[[#This Row],[Occupational Series]],1)="B",RIGHT(Table1[[#This Row],[Occupational Series]],1)="C"),"0301",RIGHT(Table1[[#This Row],[Occupational Series]],4)))</f>
        <v>2892</v>
      </c>
      <c r="D3074" s="45" t="s">
        <v>896</v>
      </c>
      <c r="E3074" s="45" t="s">
        <v>897</v>
      </c>
      <c r="F3074" s="57">
        <f>ROWS($F$2:F3074)</f>
        <v>3073</v>
      </c>
      <c r="G3074" s="57" t="str">
        <f>IF(ISNUMBER(SEARCH('Position Build'!$N$6,Table1[[#This Row],[Series]])),Table1[[#This Row],[Helper1]],"")</f>
        <v/>
      </c>
      <c r="H3074" s="57" t="str">
        <f>IFERROR(SMALL($G$2:$G$4870,ROWS($G$2:G3074)),"")</f>
        <v/>
      </c>
    </row>
    <row r="3075" spans="1:8" ht="15.75" customHeight="1" thickBot="1" x14ac:dyDescent="0.3">
      <c r="A3075" s="50" t="s">
        <v>698</v>
      </c>
      <c r="B3075" s="46" t="str">
        <f>Table1[[#This Row],[Series]]&amp;Table1[[#This Row],[Competency Name]]</f>
        <v>3105KNOWLEDGE OF MATERIALS</v>
      </c>
      <c r="C3075" s="46" t="str">
        <f>IF(RIGHT(Table1[[#This Row],[Occupational Series]],5)="SECCM","SECCM",IF(OR(RIGHT(Table1[[#This Row],[Occupational Series]],1)="A",RIGHT(Table1[[#This Row],[Occupational Series]],1)="B",RIGHT(Table1[[#This Row],[Occupational Series]],1)="C"),"0301",RIGHT(Table1[[#This Row],[Occupational Series]],4)))</f>
        <v>3105</v>
      </c>
      <c r="D3075" s="50" t="s">
        <v>679</v>
      </c>
      <c r="E3075" s="51" t="s">
        <v>680</v>
      </c>
      <c r="F3075" s="57">
        <f>ROWS($F$2:F3075)</f>
        <v>3074</v>
      </c>
      <c r="G3075" s="57" t="str">
        <f>IF(ISNUMBER(SEARCH('Position Build'!$N$6,Table1[[#This Row],[Series]])),Table1[[#This Row],[Helper1]],"")</f>
        <v/>
      </c>
      <c r="H3075" s="57" t="str">
        <f>IFERROR(SMALL($G$2:$G$4870,ROWS($G$2:G3075)),"")</f>
        <v/>
      </c>
    </row>
    <row r="3076" spans="1:8" ht="115.5" thickBot="1" x14ac:dyDescent="0.3">
      <c r="A3076" s="52" t="s">
        <v>698</v>
      </c>
      <c r="B3076" s="46" t="str">
        <f>Table1[[#This Row],[Series]]&amp;Table1[[#This Row],[Competency Name]]</f>
        <v>3105TECHNICAL PRACTICES (THEORETICAL, PRECISE, ARTISTIC)</v>
      </c>
      <c r="C3076" s="46" t="str">
        <f>IF(RIGHT(Table1[[#This Row],[Occupational Series]],5)="SECCM","SECCM",IF(OR(RIGHT(Table1[[#This Row],[Occupational Series]],1)="A",RIGHT(Table1[[#This Row],[Occupational Series]],1)="B",RIGHT(Table1[[#This Row],[Occupational Series]],1)="C"),"0301",RIGHT(Table1[[#This Row],[Occupational Series]],4)))</f>
        <v>3105</v>
      </c>
      <c r="D3076" s="52" t="s">
        <v>716</v>
      </c>
      <c r="E3076" s="54" t="s">
        <v>717</v>
      </c>
      <c r="F3076" s="57">
        <f>ROWS($F$2:F3076)</f>
        <v>3075</v>
      </c>
      <c r="G3076" s="57" t="str">
        <f>IF(ISNUMBER(SEARCH('Position Build'!$N$6,Table1[[#This Row],[Series]])),Table1[[#This Row],[Helper1]],"")</f>
        <v/>
      </c>
      <c r="H3076" s="57" t="str">
        <f>IFERROR(SMALL($G$2:$G$4870,ROWS($G$2:G3076)),"")</f>
        <v/>
      </c>
    </row>
    <row r="3077" spans="1:8" ht="15.75" thickBot="1" x14ac:dyDescent="0.3">
      <c r="A3077" s="45" t="s">
        <v>698</v>
      </c>
      <c r="B3077" s="46" t="str">
        <f>Table1[[#This Row],[Series]]&amp;Table1[[#This Row],[Competency Name]]</f>
        <v>3105ABILITY TO DO THE WORK OF THE POSITION WITHOUT MORE THAN NORMAL SUPERVISION</v>
      </c>
      <c r="C3077" s="46" t="str">
        <f>IF(RIGHT(Table1[[#This Row],[Occupational Series]],5)="SECCM","SECCM",IF(OR(RIGHT(Table1[[#This Row],[Occupational Series]],1)="A",RIGHT(Table1[[#This Row],[Occupational Series]],1)="B",RIGHT(Table1[[#This Row],[Occupational Series]],1)="C"),"0301",RIGHT(Table1[[#This Row],[Occupational Series]],4)))</f>
        <v>3105</v>
      </c>
      <c r="D3077" s="45" t="s">
        <v>852</v>
      </c>
      <c r="E3077" s="45" t="s">
        <v>853</v>
      </c>
      <c r="F3077" s="57">
        <f>ROWS($F$2:F3077)</f>
        <v>3076</v>
      </c>
      <c r="G3077" s="57" t="str">
        <f>IF(ISNUMBER(SEARCH('Position Build'!$N$6,Table1[[#This Row],[Series]])),Table1[[#This Row],[Helper1]],"")</f>
        <v/>
      </c>
      <c r="H3077" s="57" t="str">
        <f>IFERROR(SMALL($G$2:$G$4870,ROWS($G$2:G3077)),"")</f>
        <v/>
      </c>
    </row>
    <row r="3078" spans="1:8" ht="15.75" customHeight="1" thickBot="1" x14ac:dyDescent="0.3">
      <c r="A3078" s="45" t="s">
        <v>698</v>
      </c>
      <c r="B3078" s="46" t="str">
        <f>Table1[[#This Row],[Series]]&amp;Table1[[#This Row],[Competency Name]]</f>
        <v>3105ABILITY TO INSPECT</v>
      </c>
      <c r="C3078" s="46" t="str">
        <f>IF(RIGHT(Table1[[#This Row],[Occupational Series]],5)="SECCM","SECCM",IF(OR(RIGHT(Table1[[#This Row],[Occupational Series]],1)="A",RIGHT(Table1[[#This Row],[Occupational Series]],1)="B",RIGHT(Table1[[#This Row],[Occupational Series]],1)="C"),"0301",RIGHT(Table1[[#This Row],[Occupational Series]],4)))</f>
        <v>3105</v>
      </c>
      <c r="D3078" s="45" t="s">
        <v>866</v>
      </c>
      <c r="E3078" s="45" t="s">
        <v>867</v>
      </c>
      <c r="F3078" s="57">
        <f>ROWS($F$2:F3078)</f>
        <v>3077</v>
      </c>
      <c r="G3078" s="57" t="str">
        <f>IF(ISNUMBER(SEARCH('Position Build'!$N$6,Table1[[#This Row],[Series]])),Table1[[#This Row],[Helper1]],"")</f>
        <v/>
      </c>
      <c r="H3078" s="57" t="str">
        <f>IFERROR(SMALL($G$2:$G$4870,ROWS($G$2:G3078)),"")</f>
        <v/>
      </c>
    </row>
    <row r="3079" spans="1:8" ht="15.75" thickBot="1" x14ac:dyDescent="0.3">
      <c r="A3079" s="53" t="s">
        <v>698</v>
      </c>
      <c r="B3079" s="46" t="str">
        <f>Table1[[#This Row],[Series]]&amp;Table1[[#This Row],[Competency Name]]</f>
        <v>3105ABILITY TO INSTRUCT</v>
      </c>
      <c r="C3079" s="46" t="str">
        <f>IF(RIGHT(Table1[[#This Row],[Occupational Series]],5)="SECCM","SECCM",IF(OR(RIGHT(Table1[[#This Row],[Occupational Series]],1)="A",RIGHT(Table1[[#This Row],[Occupational Series]],1)="B",RIGHT(Table1[[#This Row],[Occupational Series]],1)="C"),"0301",RIGHT(Table1[[#This Row],[Occupational Series]],4)))</f>
        <v>3105</v>
      </c>
      <c r="D3079" s="53" t="s">
        <v>868</v>
      </c>
      <c r="E3079" s="53" t="s">
        <v>869</v>
      </c>
      <c r="F3079" s="57">
        <f>ROWS($F$2:F3079)</f>
        <v>3078</v>
      </c>
      <c r="G3079" s="57" t="str">
        <f>IF(ISNUMBER(SEARCH('Position Build'!$N$6,Table1[[#This Row],[Series]])),Table1[[#This Row],[Helper1]],"")</f>
        <v/>
      </c>
      <c r="H3079" s="57" t="str">
        <f>IFERROR(SMALL($G$2:$G$4870,ROWS($G$2:G3079)),"")</f>
        <v/>
      </c>
    </row>
    <row r="3080" spans="1:8" ht="39" thickBot="1" x14ac:dyDescent="0.3">
      <c r="A3080" s="50" t="s">
        <v>698</v>
      </c>
      <c r="B3080" s="46" t="str">
        <f>Table1[[#This Row],[Series]]&amp;Table1[[#This Row],[Competency Name]]</f>
        <v>3105ABILITY TO PROVIDE PRODUCTION SUPPORT SERVICES</v>
      </c>
      <c r="C3080" s="46" t="str">
        <f>IF(RIGHT(Table1[[#This Row],[Occupational Series]],5)="SECCM","SECCM",IF(OR(RIGHT(Table1[[#This Row],[Occupational Series]],1)="A",RIGHT(Table1[[#This Row],[Occupational Series]],1)="B",RIGHT(Table1[[#This Row],[Occupational Series]],1)="C"),"0301",RIGHT(Table1[[#This Row],[Occupational Series]],4)))</f>
        <v>3105</v>
      </c>
      <c r="D3080" s="50" t="s">
        <v>870</v>
      </c>
      <c r="E3080" s="51" t="s">
        <v>871</v>
      </c>
      <c r="F3080" s="57">
        <f>ROWS($F$2:F3080)</f>
        <v>3079</v>
      </c>
      <c r="G3080" s="57" t="str">
        <f>IF(ISNUMBER(SEARCH('Position Build'!$N$6,Table1[[#This Row],[Series]])),Table1[[#This Row],[Helper1]],"")</f>
        <v/>
      </c>
      <c r="H3080" s="57" t="str">
        <f>IFERROR(SMALL($G$2:$G$4870,ROWS($G$2:G3080)),"")</f>
        <v/>
      </c>
    </row>
    <row r="3081" spans="1:8" ht="15.75" customHeight="1" thickBot="1" x14ac:dyDescent="0.3">
      <c r="A3081" s="45" t="s">
        <v>698</v>
      </c>
      <c r="B3081" s="46" t="str">
        <f>Table1[[#This Row],[Series]]&amp;Table1[[#This Row],[Competency Name]]</f>
        <v>3105ABILITY TO LEAD OR SUPERVISE</v>
      </c>
      <c r="C3081" s="46" t="str">
        <f>IF(RIGHT(Table1[[#This Row],[Occupational Series]],5)="SECCM","SECCM",IF(OR(RIGHT(Table1[[#This Row],[Occupational Series]],1)="A",RIGHT(Table1[[#This Row],[Occupational Series]],1)="B",RIGHT(Table1[[#This Row],[Occupational Series]],1)="C"),"0301",RIGHT(Table1[[#This Row],[Occupational Series]],4)))</f>
        <v>3105</v>
      </c>
      <c r="D3081" s="45" t="s">
        <v>872</v>
      </c>
      <c r="E3081" s="45" t="s">
        <v>873</v>
      </c>
      <c r="F3081" s="57">
        <f>ROWS($F$2:F3081)</f>
        <v>3080</v>
      </c>
      <c r="G3081" s="57" t="str">
        <f>IF(ISNUMBER(SEARCH('Position Build'!$N$6,Table1[[#This Row],[Series]])),Table1[[#This Row],[Helper1]],"")</f>
        <v/>
      </c>
      <c r="H3081" s="57" t="str">
        <f>IFERROR(SMALL($G$2:$G$4870,ROWS($G$2:G3081)),"")</f>
        <v/>
      </c>
    </row>
    <row r="3082" spans="1:8" ht="51.75" thickBot="1" x14ac:dyDescent="0.3">
      <c r="A3082" s="52" t="s">
        <v>698</v>
      </c>
      <c r="B3082" s="46" t="str">
        <f>Table1[[#This Row],[Series]]&amp;Table1[[#This Row],[Competency Name]]</f>
        <v>3105ABILITY TO FOLLOW DIRECTIONS IN A SHOP</v>
      </c>
      <c r="C3082" s="46" t="str">
        <f>IF(RIGHT(Table1[[#This Row],[Occupational Series]],5)="SECCM","SECCM",IF(OR(RIGHT(Table1[[#This Row],[Occupational Series]],1)="A",RIGHT(Table1[[#This Row],[Occupational Series]],1)="B",RIGHT(Table1[[#This Row],[Occupational Series]],1)="C"),"0301",RIGHT(Table1[[#This Row],[Occupational Series]],4)))</f>
        <v>3105</v>
      </c>
      <c r="D3082" s="52" t="s">
        <v>882</v>
      </c>
      <c r="E3082" s="54" t="s">
        <v>883</v>
      </c>
      <c r="F3082" s="57">
        <f>ROWS($F$2:F3082)</f>
        <v>3081</v>
      </c>
      <c r="G3082" s="57" t="str">
        <f>IF(ISNUMBER(SEARCH('Position Build'!$N$6,Table1[[#This Row],[Series]])),Table1[[#This Row],[Helper1]],"")</f>
        <v/>
      </c>
      <c r="H3082" s="57" t="str">
        <f>IFERROR(SMALL($G$2:$G$4870,ROWS($G$2:G3082)),"")</f>
        <v/>
      </c>
    </row>
    <row r="3083" spans="1:8" ht="77.25" thickBot="1" x14ac:dyDescent="0.3">
      <c r="A3083" s="50" t="s">
        <v>698</v>
      </c>
      <c r="B3083" s="46" t="str">
        <f>Table1[[#This Row],[Series]]&amp;Table1[[#This Row],[Competency Name]]</f>
        <v>3105DEXTERITY AND SAFETY</v>
      </c>
      <c r="C3083" s="46" t="str">
        <f>IF(RIGHT(Table1[[#This Row],[Occupational Series]],5)="SECCM","SECCM",IF(OR(RIGHT(Table1[[#This Row],[Occupational Series]],1)="A",RIGHT(Table1[[#This Row],[Occupational Series]],1)="B",RIGHT(Table1[[#This Row],[Occupational Series]],1)="C"),"0301",RIGHT(Table1[[#This Row],[Occupational Series]],4)))</f>
        <v>3105</v>
      </c>
      <c r="D3083" s="50" t="s">
        <v>888</v>
      </c>
      <c r="E3083" s="51" t="s">
        <v>889</v>
      </c>
      <c r="F3083" s="57">
        <f>ROWS($F$2:F3083)</f>
        <v>3082</v>
      </c>
      <c r="G3083" s="57" t="str">
        <f>IF(ISNUMBER(SEARCH('Position Build'!$N$6,Table1[[#This Row],[Series]])),Table1[[#This Row],[Helper1]],"")</f>
        <v/>
      </c>
      <c r="H3083" s="57" t="str">
        <f>IFERROR(SMALL($G$2:$G$4870,ROWS($G$2:G3083)),"")</f>
        <v/>
      </c>
    </row>
    <row r="3084" spans="1:8" ht="15.75" customHeight="1" thickBot="1" x14ac:dyDescent="0.3">
      <c r="A3084" s="50" t="s">
        <v>698</v>
      </c>
      <c r="B3084" s="46" t="str">
        <f>Table1[[#This Row],[Series]]&amp;Table1[[#This Row],[Competency Name]]</f>
        <v>3105INGENUITY (ABILITY TO SUGGEST AND APPLY NEW METHODS)</v>
      </c>
      <c r="C3084" s="46" t="str">
        <f>IF(RIGHT(Table1[[#This Row],[Occupational Series]],5)="SECCM","SECCM",IF(OR(RIGHT(Table1[[#This Row],[Occupational Series]],1)="A",RIGHT(Table1[[#This Row],[Occupational Series]],1)="B",RIGHT(Table1[[#This Row],[Occupational Series]],1)="C"),"0301",RIGHT(Table1[[#This Row],[Occupational Series]],4)))</f>
        <v>3105</v>
      </c>
      <c r="D3084" s="50" t="s">
        <v>890</v>
      </c>
      <c r="E3084" s="51" t="s">
        <v>891</v>
      </c>
      <c r="F3084" s="57">
        <f>ROWS($F$2:F3084)</f>
        <v>3083</v>
      </c>
      <c r="G3084" s="57" t="str">
        <f>IF(ISNUMBER(SEARCH('Position Build'!$N$6,Table1[[#This Row],[Series]])),Table1[[#This Row],[Helper1]],"")</f>
        <v/>
      </c>
      <c r="H3084" s="57" t="str">
        <f>IFERROR(SMALL($G$2:$G$4870,ROWS($G$2:G3084)),"")</f>
        <v/>
      </c>
    </row>
    <row r="3085" spans="1:8" ht="26.25" thickBot="1" x14ac:dyDescent="0.3">
      <c r="A3085" s="52" t="s">
        <v>698</v>
      </c>
      <c r="B3085" s="46" t="str">
        <f>Table1[[#This Row],[Series]]&amp;Table1[[#This Row],[Competency Name]]</f>
        <v>3105ABILITY TO SUPERVISE THROUGH SUBORDINATE SUPERVISORS</v>
      </c>
      <c r="C3085" s="46" t="str">
        <f>IF(RIGHT(Table1[[#This Row],[Occupational Series]],5)="SECCM","SECCM",IF(OR(RIGHT(Table1[[#This Row],[Occupational Series]],1)="A",RIGHT(Table1[[#This Row],[Occupational Series]],1)="B",RIGHT(Table1[[#This Row],[Occupational Series]],1)="C"),"0301",RIGHT(Table1[[#This Row],[Occupational Series]],4)))</f>
        <v>3105</v>
      </c>
      <c r="D3085" s="52" t="s">
        <v>898</v>
      </c>
      <c r="E3085" s="54" t="s">
        <v>899</v>
      </c>
      <c r="F3085" s="57">
        <f>ROWS($F$2:F3085)</f>
        <v>3084</v>
      </c>
      <c r="G3085" s="57" t="str">
        <f>IF(ISNUMBER(SEARCH('Position Build'!$N$6,Table1[[#This Row],[Series]])),Table1[[#This Row],[Helper1]],"")</f>
        <v/>
      </c>
      <c r="H3085" s="57" t="str">
        <f>IFERROR(SMALL($G$2:$G$4870,ROWS($G$2:G3085)),"")</f>
        <v/>
      </c>
    </row>
    <row r="3086" spans="1:8" ht="39" thickBot="1" x14ac:dyDescent="0.3">
      <c r="A3086" s="50" t="s">
        <v>698</v>
      </c>
      <c r="B3086" s="46" t="str">
        <f>Table1[[#This Row],[Series]]&amp;Table1[[#This Row],[Competency Name]]</f>
        <v>3105RELIABILITY AND DEPENDABILITY</v>
      </c>
      <c r="C3086" s="46" t="str">
        <f>IF(RIGHT(Table1[[#This Row],[Occupational Series]],5)="SECCM","SECCM",IF(OR(RIGHT(Table1[[#This Row],[Occupational Series]],1)="A",RIGHT(Table1[[#This Row],[Occupational Series]],1)="B",RIGHT(Table1[[#This Row],[Occupational Series]],1)="C"),"0301",RIGHT(Table1[[#This Row],[Occupational Series]],4)))</f>
        <v>3105</v>
      </c>
      <c r="D3086" s="50" t="s">
        <v>900</v>
      </c>
      <c r="E3086" s="51" t="s">
        <v>901</v>
      </c>
      <c r="F3086" s="57">
        <f>ROWS($F$2:F3086)</f>
        <v>3085</v>
      </c>
      <c r="G3086" s="57" t="str">
        <f>IF(ISNUMBER(SEARCH('Position Build'!$N$6,Table1[[#This Row],[Series]])),Table1[[#This Row],[Helper1]],"")</f>
        <v/>
      </c>
      <c r="H3086" s="57" t="str">
        <f>IFERROR(SMALL($G$2:$G$4870,ROWS($G$2:G3086)),"")</f>
        <v/>
      </c>
    </row>
    <row r="3087" spans="1:8" ht="15.75" customHeight="1" thickBot="1" x14ac:dyDescent="0.3">
      <c r="A3087" s="50" t="s">
        <v>698</v>
      </c>
      <c r="B3087" s="46" t="str">
        <f>Table1[[#This Row],[Series]]&amp;Table1[[#This Row],[Competency Name]]</f>
        <v>3105ABILITY TO INTERPRET INSTRUCTIONS AND SPECIFICATIONS, INCLUDING BLUEPRINT READING</v>
      </c>
      <c r="C3087" s="46" t="str">
        <f>IF(RIGHT(Table1[[#This Row],[Occupational Series]],5)="SECCM","SECCM",IF(OR(RIGHT(Table1[[#This Row],[Occupational Series]],1)="A",RIGHT(Table1[[#This Row],[Occupational Series]],1)="B",RIGHT(Table1[[#This Row],[Occupational Series]],1)="C"),"0301",RIGHT(Table1[[#This Row],[Occupational Series]],4)))</f>
        <v>3105</v>
      </c>
      <c r="D3087" s="50" t="s">
        <v>906</v>
      </c>
      <c r="E3087" s="51" t="s">
        <v>907</v>
      </c>
      <c r="F3087" s="57">
        <f>ROWS($F$2:F3087)</f>
        <v>3086</v>
      </c>
      <c r="G3087" s="57" t="str">
        <f>IF(ISNUMBER(SEARCH('Position Build'!$N$6,Table1[[#This Row],[Series]])),Table1[[#This Row],[Helper1]],"")</f>
        <v/>
      </c>
      <c r="H3087" s="57" t="str">
        <f>IFERROR(SMALL($G$2:$G$4870,ROWS($G$2:G3087)),"")</f>
        <v/>
      </c>
    </row>
    <row r="3088" spans="1:8" ht="51.75" thickBot="1" x14ac:dyDescent="0.3">
      <c r="A3088" s="52" t="s">
        <v>698</v>
      </c>
      <c r="B3088" s="46" t="str">
        <f>Table1[[#This Row],[Series]]&amp;Table1[[#This Row],[Competency Name]]</f>
        <v>3105ABILITY TO USE AND MAINTAIN TOOLS AND EQUIPMENT</v>
      </c>
      <c r="C3088" s="46" t="str">
        <f>IF(RIGHT(Table1[[#This Row],[Occupational Series]],5)="SECCM","SECCM",IF(OR(RIGHT(Table1[[#This Row],[Occupational Series]],1)="A",RIGHT(Table1[[#This Row],[Occupational Series]],1)="B",RIGHT(Table1[[#This Row],[Occupational Series]],1)="C"),"0301",RIGHT(Table1[[#This Row],[Occupational Series]],4)))</f>
        <v>3105</v>
      </c>
      <c r="D3088" s="52" t="s">
        <v>908</v>
      </c>
      <c r="E3088" s="54" t="s">
        <v>909</v>
      </c>
      <c r="F3088" s="57">
        <f>ROWS($F$2:F3088)</f>
        <v>3087</v>
      </c>
      <c r="G3088" s="57" t="str">
        <f>IF(ISNUMBER(SEARCH('Position Build'!$N$6,Table1[[#This Row],[Series]])),Table1[[#This Row],[Helper1]],"")</f>
        <v/>
      </c>
      <c r="H3088" s="57" t="str">
        <f>IFERROR(SMALL($G$2:$G$4870,ROWS($G$2:G3088)),"")</f>
        <v/>
      </c>
    </row>
    <row r="3089" spans="1:8" ht="39" thickBot="1" x14ac:dyDescent="0.3">
      <c r="A3089" s="50" t="s">
        <v>698</v>
      </c>
      <c r="B3089" s="46" t="str">
        <f>Table1[[#This Row],[Series]]&amp;Table1[[#This Row],[Competency Name]]</f>
        <v>3105KNOWLEDGE OF EQUIPMENT ASSEMBLY, INSTALLATION, REPAIR, ETC.</v>
      </c>
      <c r="C3089" s="46" t="str">
        <f>IF(RIGHT(Table1[[#This Row],[Occupational Series]],5)="SECCM","SECCM",IF(OR(RIGHT(Table1[[#This Row],[Occupational Series]],1)="A",RIGHT(Table1[[#This Row],[Occupational Series]],1)="B",RIGHT(Table1[[#This Row],[Occupational Series]],1)="C"),"0301",RIGHT(Table1[[#This Row],[Occupational Series]],4)))</f>
        <v>3105</v>
      </c>
      <c r="D3089" s="50" t="s">
        <v>910</v>
      </c>
      <c r="E3089" s="51" t="s">
        <v>911</v>
      </c>
      <c r="F3089" s="57">
        <f>ROWS($F$2:F3089)</f>
        <v>3088</v>
      </c>
      <c r="G3089" s="57" t="str">
        <f>IF(ISNUMBER(SEARCH('Position Build'!$N$6,Table1[[#This Row],[Series]])),Table1[[#This Row],[Helper1]],"")</f>
        <v/>
      </c>
      <c r="H3089" s="57" t="str">
        <f>IFERROR(SMALL($G$2:$G$4870,ROWS($G$2:G3089)),"")</f>
        <v/>
      </c>
    </row>
    <row r="3090" spans="1:8" ht="15.75" customHeight="1" thickBot="1" x14ac:dyDescent="0.3">
      <c r="A3090" s="50" t="s">
        <v>698</v>
      </c>
      <c r="B3090" s="46" t="str">
        <f>Table1[[#This Row],[Series]]&amp;Table1[[#This Row],[Competency Name]]</f>
        <v>3105MEASUREMENT AND LAYOUT</v>
      </c>
      <c r="C3090" s="46" t="str">
        <f>IF(RIGHT(Table1[[#This Row],[Occupational Series]],5)="SECCM","SECCM",IF(OR(RIGHT(Table1[[#This Row],[Occupational Series]],1)="A",RIGHT(Table1[[#This Row],[Occupational Series]],1)="B",RIGHT(Table1[[#This Row],[Occupational Series]],1)="C"),"0301",RIGHT(Table1[[#This Row],[Occupational Series]],4)))</f>
        <v>3105</v>
      </c>
      <c r="D3090" s="50" t="s">
        <v>972</v>
      </c>
      <c r="E3090" s="51" t="s">
        <v>973</v>
      </c>
      <c r="F3090" s="57">
        <f>ROWS($F$2:F3090)</f>
        <v>3089</v>
      </c>
      <c r="G3090" s="57" t="str">
        <f>IF(ISNUMBER(SEARCH('Position Build'!$N$6,Table1[[#This Row],[Series]])),Table1[[#This Row],[Helper1]],"")</f>
        <v/>
      </c>
      <c r="H3090" s="57" t="str">
        <f>IFERROR(SMALL($G$2:$G$4870,ROWS($G$2:G3090)),"")</f>
        <v/>
      </c>
    </row>
    <row r="3091" spans="1:8" ht="51.75" thickBot="1" x14ac:dyDescent="0.3">
      <c r="A3091" s="52" t="s">
        <v>698</v>
      </c>
      <c r="B3091" s="46" t="str">
        <f>Table1[[#This Row],[Series]]&amp;Table1[[#This Row],[Competency Name]]</f>
        <v>3105ABILITY TO MEET DEADLINE DATES UNDER PRESSURE</v>
      </c>
      <c r="C3091" s="46" t="str">
        <f>IF(RIGHT(Table1[[#This Row],[Occupational Series]],5)="SECCM","SECCM",IF(OR(RIGHT(Table1[[#This Row],[Occupational Series]],1)="A",RIGHT(Table1[[#This Row],[Occupational Series]],1)="B",RIGHT(Table1[[#This Row],[Occupational Series]],1)="C"),"0301",RIGHT(Table1[[#This Row],[Occupational Series]],4)))</f>
        <v>3105</v>
      </c>
      <c r="D3091" s="52" t="s">
        <v>1005</v>
      </c>
      <c r="E3091" s="54" t="s">
        <v>1006</v>
      </c>
      <c r="F3091" s="57">
        <f>ROWS($F$2:F3091)</f>
        <v>3090</v>
      </c>
      <c r="G3091" s="57" t="str">
        <f>IF(ISNUMBER(SEARCH('Position Build'!$N$6,Table1[[#This Row],[Series]])),Table1[[#This Row],[Helper1]],"")</f>
        <v/>
      </c>
      <c r="H3091" s="57" t="str">
        <f>IFERROR(SMALL($G$2:$G$4870,ROWS($G$2:G3091)),"")</f>
        <v/>
      </c>
    </row>
    <row r="3092" spans="1:8" ht="39" thickBot="1" x14ac:dyDescent="0.3">
      <c r="A3092" s="50" t="s">
        <v>698</v>
      </c>
      <c r="B3092" s="46" t="str">
        <f>Table1[[#This Row],[Series]]&amp;Table1[[#This Row],[Competency Name]]</f>
        <v>3105ABILITY TO PLAN AND ORGANIZE THE WORK</v>
      </c>
      <c r="C3092" s="46" t="str">
        <f>IF(RIGHT(Table1[[#This Row],[Occupational Series]],5)="SECCM","SECCM",IF(OR(RIGHT(Table1[[#This Row],[Occupational Series]],1)="A",RIGHT(Table1[[#This Row],[Occupational Series]],1)="B",RIGHT(Table1[[#This Row],[Occupational Series]],1)="C"),"0301",RIGHT(Table1[[#This Row],[Occupational Series]],4)))</f>
        <v>3105</v>
      </c>
      <c r="D3092" s="50" t="s">
        <v>1007</v>
      </c>
      <c r="E3092" s="51" t="s">
        <v>1008</v>
      </c>
      <c r="F3092" s="57">
        <f>ROWS($F$2:F3092)</f>
        <v>3091</v>
      </c>
      <c r="G3092" s="57" t="str">
        <f>IF(ISNUMBER(SEARCH('Position Build'!$N$6,Table1[[#This Row],[Series]])),Table1[[#This Row],[Helper1]],"")</f>
        <v/>
      </c>
      <c r="H3092" s="57" t="str">
        <f>IFERROR(SMALL($G$2:$G$4870,ROWS($G$2:G3092)),"")</f>
        <v/>
      </c>
    </row>
    <row r="3093" spans="1:8" ht="15.75" customHeight="1" thickBot="1" x14ac:dyDescent="0.3">
      <c r="A3093" s="50" t="s">
        <v>698</v>
      </c>
      <c r="B3093" s="46" t="str">
        <f>Table1[[#This Row],[Series]]&amp;Table1[[#This Row],[Competency Name]]</f>
        <v>3105ABILITY TO WORK AS A MEMBER OF A TEAM</v>
      </c>
      <c r="C3093" s="46" t="str">
        <f>IF(RIGHT(Table1[[#This Row],[Occupational Series]],5)="SECCM","SECCM",IF(OR(RIGHT(Table1[[#This Row],[Occupational Series]],1)="A",RIGHT(Table1[[#This Row],[Occupational Series]],1)="B",RIGHT(Table1[[#This Row],[Occupational Series]],1)="C"),"0301",RIGHT(Table1[[#This Row],[Occupational Series]],4)))</f>
        <v>3105</v>
      </c>
      <c r="D3093" s="50" t="s">
        <v>1017</v>
      </c>
      <c r="E3093" s="51" t="s">
        <v>1018</v>
      </c>
      <c r="F3093" s="57">
        <f>ROWS($F$2:F3093)</f>
        <v>3092</v>
      </c>
      <c r="G3093" s="57" t="str">
        <f>IF(ISNUMBER(SEARCH('Position Build'!$N$6,Table1[[#This Row],[Series]])),Table1[[#This Row],[Helper1]],"")</f>
        <v/>
      </c>
      <c r="H3093" s="57" t="str">
        <f>IFERROR(SMALL($G$2:$G$4870,ROWS($G$2:G3093)),"")</f>
        <v/>
      </c>
    </row>
    <row r="3094" spans="1:8" ht="39" thickBot="1" x14ac:dyDescent="0.3">
      <c r="A3094" s="52" t="s">
        <v>698</v>
      </c>
      <c r="B3094" s="46" t="str">
        <f>Table1[[#This Row],[Series]]&amp;Table1[[#This Row],[Competency Name]]</f>
        <v>3105ABILITY TO WORK WITH OTHERS</v>
      </c>
      <c r="C3094" s="46" t="str">
        <f>IF(RIGHT(Table1[[#This Row],[Occupational Series]],5)="SECCM","SECCM",IF(OR(RIGHT(Table1[[#This Row],[Occupational Series]],1)="A",RIGHT(Table1[[#This Row],[Occupational Series]],1)="B",RIGHT(Table1[[#This Row],[Occupational Series]],1)="C"),"0301",RIGHT(Table1[[#This Row],[Occupational Series]],4)))</f>
        <v>3105</v>
      </c>
      <c r="D3094" s="52" t="s">
        <v>1019</v>
      </c>
      <c r="E3094" s="54" t="s">
        <v>1020</v>
      </c>
      <c r="F3094" s="57">
        <f>ROWS($F$2:F3094)</f>
        <v>3093</v>
      </c>
      <c r="G3094" s="57" t="str">
        <f>IF(ISNUMBER(SEARCH('Position Build'!$N$6,Table1[[#This Row],[Series]])),Table1[[#This Row],[Helper1]],"")</f>
        <v/>
      </c>
      <c r="H3094" s="57" t="str">
        <f>IFERROR(SMALL($G$2:$G$4870,ROWS($G$2:G3094)),"")</f>
        <v/>
      </c>
    </row>
    <row r="3095" spans="1:8" ht="15.75" thickBot="1" x14ac:dyDescent="0.3">
      <c r="A3095" s="45" t="s">
        <v>698</v>
      </c>
      <c r="B3095" s="46" t="str">
        <f>Table1[[#This Row],[Series]]&amp;Table1[[#This Row],[Competency Name]]</f>
        <v>3105SHOP APTITUDE AND INTEREST</v>
      </c>
      <c r="C3095" s="46" t="str">
        <f>IF(RIGHT(Table1[[#This Row],[Occupational Series]],5)="SECCM","SECCM",IF(OR(RIGHT(Table1[[#This Row],[Occupational Series]],1)="A",RIGHT(Table1[[#This Row],[Occupational Series]],1)="B",RIGHT(Table1[[#This Row],[Occupational Series]],1)="C"),"0301",RIGHT(Table1[[#This Row],[Occupational Series]],4)))</f>
        <v>3105</v>
      </c>
      <c r="D3095" s="45" t="s">
        <v>1021</v>
      </c>
      <c r="E3095" s="45" t="s">
        <v>1022</v>
      </c>
      <c r="F3095" s="57">
        <f>ROWS($F$2:F3095)</f>
        <v>3094</v>
      </c>
      <c r="G3095" s="57" t="str">
        <f>IF(ISNUMBER(SEARCH('Position Build'!$N$6,Table1[[#This Row],[Series]])),Table1[[#This Row],[Helper1]],"")</f>
        <v/>
      </c>
      <c r="H3095" s="57" t="str">
        <f>IFERROR(SMALL($G$2:$G$4870,ROWS($G$2:G3095)),"")</f>
        <v/>
      </c>
    </row>
    <row r="3096" spans="1:8" ht="15.75" customHeight="1" thickBot="1" x14ac:dyDescent="0.3">
      <c r="A3096" s="50" t="s">
        <v>722</v>
      </c>
      <c r="B3096" s="46" t="str">
        <f>Table1[[#This Row],[Series]]&amp;Table1[[#This Row],[Competency Name]]</f>
        <v>3306TECHNICAL PRACTICES (THEORETICAL, PRECISE, ARTISTIC)</v>
      </c>
      <c r="C3096" s="46" t="str">
        <f>IF(RIGHT(Table1[[#This Row],[Occupational Series]],5)="SECCM","SECCM",IF(OR(RIGHT(Table1[[#This Row],[Occupational Series]],1)="A",RIGHT(Table1[[#This Row],[Occupational Series]],1)="B",RIGHT(Table1[[#This Row],[Occupational Series]],1)="C"),"0301",RIGHT(Table1[[#This Row],[Occupational Series]],4)))</f>
        <v>3306</v>
      </c>
      <c r="D3096" s="50" t="s">
        <v>716</v>
      </c>
      <c r="E3096" s="51" t="s">
        <v>717</v>
      </c>
      <c r="F3096" s="57">
        <f>ROWS($F$2:F3096)</f>
        <v>3095</v>
      </c>
      <c r="G3096" s="57" t="str">
        <f>IF(ISNUMBER(SEARCH('Position Build'!$N$6,Table1[[#This Row],[Series]])),Table1[[#This Row],[Helper1]],"")</f>
        <v/>
      </c>
      <c r="H3096" s="57" t="str">
        <f>IFERROR(SMALL($G$2:$G$4870,ROWS($G$2:G3096)),"")</f>
        <v/>
      </c>
    </row>
    <row r="3097" spans="1:8" ht="15.75" thickBot="1" x14ac:dyDescent="0.3">
      <c r="A3097" s="53" t="s">
        <v>722</v>
      </c>
      <c r="B3097" s="46" t="str">
        <f>Table1[[#This Row],[Series]]&amp;Table1[[#This Row],[Competency Name]]</f>
        <v>3306ABILITY TO DO THE WORK OF THE POSITION WITHOUT MORE THAN NORMAL SUPERVISION</v>
      </c>
      <c r="C3097" s="46" t="str">
        <f>IF(RIGHT(Table1[[#This Row],[Occupational Series]],5)="SECCM","SECCM",IF(OR(RIGHT(Table1[[#This Row],[Occupational Series]],1)="A",RIGHT(Table1[[#This Row],[Occupational Series]],1)="B",RIGHT(Table1[[#This Row],[Occupational Series]],1)="C"),"0301",RIGHT(Table1[[#This Row],[Occupational Series]],4)))</f>
        <v>3306</v>
      </c>
      <c r="D3097" s="53" t="s">
        <v>852</v>
      </c>
      <c r="E3097" s="53" t="s">
        <v>853</v>
      </c>
      <c r="F3097" s="57">
        <f>ROWS($F$2:F3097)</f>
        <v>3096</v>
      </c>
      <c r="G3097" s="57" t="str">
        <f>IF(ISNUMBER(SEARCH('Position Build'!$N$6,Table1[[#This Row],[Series]])),Table1[[#This Row],[Helper1]],"")</f>
        <v/>
      </c>
      <c r="H3097" s="57" t="str">
        <f>IFERROR(SMALL($G$2:$G$4870,ROWS($G$2:G3097)),"")</f>
        <v/>
      </c>
    </row>
    <row r="3098" spans="1:8" ht="15.75" thickBot="1" x14ac:dyDescent="0.3">
      <c r="A3098" s="45" t="s">
        <v>722</v>
      </c>
      <c r="B3098" s="46" t="str">
        <f>Table1[[#This Row],[Series]]&amp;Table1[[#This Row],[Competency Name]]</f>
        <v>3306ABILITY TO INSPECT</v>
      </c>
      <c r="C3098" s="46" t="str">
        <f>IF(RIGHT(Table1[[#This Row],[Occupational Series]],5)="SECCM","SECCM",IF(OR(RIGHT(Table1[[#This Row],[Occupational Series]],1)="A",RIGHT(Table1[[#This Row],[Occupational Series]],1)="B",RIGHT(Table1[[#This Row],[Occupational Series]],1)="C"),"0301",RIGHT(Table1[[#This Row],[Occupational Series]],4)))</f>
        <v>3306</v>
      </c>
      <c r="D3098" s="45" t="s">
        <v>866</v>
      </c>
      <c r="E3098" s="45" t="s">
        <v>867</v>
      </c>
      <c r="F3098" s="57">
        <f>ROWS($F$2:F3098)</f>
        <v>3097</v>
      </c>
      <c r="G3098" s="57" t="str">
        <f>IF(ISNUMBER(SEARCH('Position Build'!$N$6,Table1[[#This Row],[Series]])),Table1[[#This Row],[Helper1]],"")</f>
        <v/>
      </c>
      <c r="H3098" s="57" t="str">
        <f>IFERROR(SMALL($G$2:$G$4870,ROWS($G$2:G3098)),"")</f>
        <v/>
      </c>
    </row>
    <row r="3099" spans="1:8" ht="15.75" customHeight="1" thickBot="1" x14ac:dyDescent="0.3">
      <c r="A3099" s="45" t="s">
        <v>722</v>
      </c>
      <c r="B3099" s="46" t="str">
        <f>Table1[[#This Row],[Series]]&amp;Table1[[#This Row],[Competency Name]]</f>
        <v>3306ABILITY TO INSTRUCT</v>
      </c>
      <c r="C3099" s="46" t="str">
        <f>IF(RIGHT(Table1[[#This Row],[Occupational Series]],5)="SECCM","SECCM",IF(OR(RIGHT(Table1[[#This Row],[Occupational Series]],1)="A",RIGHT(Table1[[#This Row],[Occupational Series]],1)="B",RIGHT(Table1[[#This Row],[Occupational Series]],1)="C"),"0301",RIGHT(Table1[[#This Row],[Occupational Series]],4)))</f>
        <v>3306</v>
      </c>
      <c r="D3099" s="45" t="s">
        <v>868</v>
      </c>
      <c r="E3099" s="45" t="s">
        <v>869</v>
      </c>
      <c r="F3099" s="57">
        <f>ROWS($F$2:F3099)</f>
        <v>3098</v>
      </c>
      <c r="G3099" s="57" t="str">
        <f>IF(ISNUMBER(SEARCH('Position Build'!$N$6,Table1[[#This Row],[Series]])),Table1[[#This Row],[Helper1]],"")</f>
        <v/>
      </c>
      <c r="H3099" s="57" t="str">
        <f>IFERROR(SMALL($G$2:$G$4870,ROWS($G$2:G3099)),"")</f>
        <v/>
      </c>
    </row>
    <row r="3100" spans="1:8" ht="39" thickBot="1" x14ac:dyDescent="0.3">
      <c r="A3100" s="52" t="s">
        <v>722</v>
      </c>
      <c r="B3100" s="46" t="str">
        <f>Table1[[#This Row],[Series]]&amp;Table1[[#This Row],[Competency Name]]</f>
        <v>3306ABILITY TO PROVIDE PRODUCTION SUPPORT SERVICES</v>
      </c>
      <c r="C3100" s="46" t="str">
        <f>IF(RIGHT(Table1[[#This Row],[Occupational Series]],5)="SECCM","SECCM",IF(OR(RIGHT(Table1[[#This Row],[Occupational Series]],1)="A",RIGHT(Table1[[#This Row],[Occupational Series]],1)="B",RIGHT(Table1[[#This Row],[Occupational Series]],1)="C"),"0301",RIGHT(Table1[[#This Row],[Occupational Series]],4)))</f>
        <v>3306</v>
      </c>
      <c r="D3100" s="52" t="s">
        <v>870</v>
      </c>
      <c r="E3100" s="54" t="s">
        <v>871</v>
      </c>
      <c r="F3100" s="57">
        <f>ROWS($F$2:F3100)</f>
        <v>3099</v>
      </c>
      <c r="G3100" s="57" t="str">
        <f>IF(ISNUMBER(SEARCH('Position Build'!$N$6,Table1[[#This Row],[Series]])),Table1[[#This Row],[Helper1]],"")</f>
        <v/>
      </c>
      <c r="H3100" s="57" t="str">
        <f>IFERROR(SMALL($G$2:$G$4870,ROWS($G$2:G3100)),"")</f>
        <v/>
      </c>
    </row>
    <row r="3101" spans="1:8" ht="15.75" thickBot="1" x14ac:dyDescent="0.3">
      <c r="A3101" s="45" t="s">
        <v>722</v>
      </c>
      <c r="B3101" s="46" t="str">
        <f>Table1[[#This Row],[Series]]&amp;Table1[[#This Row],[Competency Name]]</f>
        <v>3306ABILITY TO LEAD OR SUPERVISE</v>
      </c>
      <c r="C3101" s="46" t="str">
        <f>IF(RIGHT(Table1[[#This Row],[Occupational Series]],5)="SECCM","SECCM",IF(OR(RIGHT(Table1[[#This Row],[Occupational Series]],1)="A",RIGHT(Table1[[#This Row],[Occupational Series]],1)="B",RIGHT(Table1[[#This Row],[Occupational Series]],1)="C"),"0301",RIGHT(Table1[[#This Row],[Occupational Series]],4)))</f>
        <v>3306</v>
      </c>
      <c r="D3101" s="45" t="s">
        <v>872</v>
      </c>
      <c r="E3101" s="45" t="s">
        <v>873</v>
      </c>
      <c r="F3101" s="57">
        <f>ROWS($F$2:F3101)</f>
        <v>3100</v>
      </c>
      <c r="G3101" s="57" t="str">
        <f>IF(ISNUMBER(SEARCH('Position Build'!$N$6,Table1[[#This Row],[Series]])),Table1[[#This Row],[Helper1]],"")</f>
        <v/>
      </c>
      <c r="H3101" s="57" t="str">
        <f>IFERROR(SMALL($G$2:$G$4870,ROWS($G$2:G3101)),"")</f>
        <v/>
      </c>
    </row>
    <row r="3102" spans="1:8" ht="15.75" customHeight="1" thickBot="1" x14ac:dyDescent="0.3">
      <c r="A3102" s="50" t="s">
        <v>722</v>
      </c>
      <c r="B3102" s="46" t="str">
        <f>Table1[[#This Row],[Series]]&amp;Table1[[#This Row],[Competency Name]]</f>
        <v>3306THEORY AND INSTRUMENTS (ELECTRICAL, ELECTRONIC) USED IN SHOP AND TRADE PRACTICES</v>
      </c>
      <c r="C3102" s="46" t="str">
        <f>IF(RIGHT(Table1[[#This Row],[Occupational Series]],5)="SECCM","SECCM",IF(OR(RIGHT(Table1[[#This Row],[Occupational Series]],1)="A",RIGHT(Table1[[#This Row],[Occupational Series]],1)="B",RIGHT(Table1[[#This Row],[Occupational Series]],1)="C"),"0301",RIGHT(Table1[[#This Row],[Occupational Series]],4)))</f>
        <v>3306</v>
      </c>
      <c r="D3102" s="50" t="s">
        <v>894</v>
      </c>
      <c r="E3102" s="51" t="s">
        <v>895</v>
      </c>
      <c r="F3102" s="57">
        <f>ROWS($F$2:F3102)</f>
        <v>3101</v>
      </c>
      <c r="G3102" s="57" t="str">
        <f>IF(ISNUMBER(SEARCH('Position Build'!$N$6,Table1[[#This Row],[Series]])),Table1[[#This Row],[Helper1]],"")</f>
        <v/>
      </c>
      <c r="H3102" s="57" t="str">
        <f>IFERROR(SMALL($G$2:$G$4870,ROWS($G$2:G3102)),"")</f>
        <v/>
      </c>
    </row>
    <row r="3103" spans="1:8" ht="77.25" thickBot="1" x14ac:dyDescent="0.3">
      <c r="A3103" s="52" t="s">
        <v>722</v>
      </c>
      <c r="B3103" s="46" t="str">
        <f>Table1[[#This Row],[Series]]&amp;Table1[[#This Row],[Competency Name]]</f>
        <v>3306ABILITY TO INTERPRET INSTRUCTIONS AND SPECIFICATIONS, INCLUDING BLUEPRINT READING</v>
      </c>
      <c r="C3103" s="46" t="str">
        <f>IF(RIGHT(Table1[[#This Row],[Occupational Series]],5)="SECCM","SECCM",IF(OR(RIGHT(Table1[[#This Row],[Occupational Series]],1)="A",RIGHT(Table1[[#This Row],[Occupational Series]],1)="B",RIGHT(Table1[[#This Row],[Occupational Series]],1)="C"),"0301",RIGHT(Table1[[#This Row],[Occupational Series]],4)))</f>
        <v>3306</v>
      </c>
      <c r="D3103" s="52" t="s">
        <v>906</v>
      </c>
      <c r="E3103" s="54" t="s">
        <v>907</v>
      </c>
      <c r="F3103" s="57">
        <f>ROWS($F$2:F3103)</f>
        <v>3102</v>
      </c>
      <c r="G3103" s="57" t="str">
        <f>IF(ISNUMBER(SEARCH('Position Build'!$N$6,Table1[[#This Row],[Series]])),Table1[[#This Row],[Helper1]],"")</f>
        <v/>
      </c>
      <c r="H3103" s="57" t="str">
        <f>IFERROR(SMALL($G$2:$G$4870,ROWS($G$2:G3103)),"")</f>
        <v/>
      </c>
    </row>
    <row r="3104" spans="1:8" ht="51.75" thickBot="1" x14ac:dyDescent="0.3">
      <c r="A3104" s="50" t="s">
        <v>722</v>
      </c>
      <c r="B3104" s="46" t="str">
        <f>Table1[[#This Row],[Series]]&amp;Table1[[#This Row],[Competency Name]]</f>
        <v>3306ABILITY TO USE AND MAINTAIN TOOLS AND EQUIPMENT</v>
      </c>
      <c r="C3104" s="46" t="str">
        <f>IF(RIGHT(Table1[[#This Row],[Occupational Series]],5)="SECCM","SECCM",IF(OR(RIGHT(Table1[[#This Row],[Occupational Series]],1)="A",RIGHT(Table1[[#This Row],[Occupational Series]],1)="B",RIGHT(Table1[[#This Row],[Occupational Series]],1)="C"),"0301",RIGHT(Table1[[#This Row],[Occupational Series]],4)))</f>
        <v>3306</v>
      </c>
      <c r="D3104" s="50" t="s">
        <v>908</v>
      </c>
      <c r="E3104" s="51" t="s">
        <v>909</v>
      </c>
      <c r="F3104" s="57">
        <f>ROWS($F$2:F3104)</f>
        <v>3103</v>
      </c>
      <c r="G3104" s="57" t="str">
        <f>IF(ISNUMBER(SEARCH('Position Build'!$N$6,Table1[[#This Row],[Series]])),Table1[[#This Row],[Helper1]],"")</f>
        <v/>
      </c>
      <c r="H3104" s="57" t="str">
        <f>IFERROR(SMALL($G$2:$G$4870,ROWS($G$2:G3104)),"")</f>
        <v/>
      </c>
    </row>
    <row r="3105" spans="1:8" ht="15.75" customHeight="1" thickBot="1" x14ac:dyDescent="0.3">
      <c r="A3105" s="50" t="s">
        <v>722</v>
      </c>
      <c r="B3105" s="46" t="str">
        <f>Table1[[#This Row],[Series]]&amp;Table1[[#This Row],[Competency Name]]</f>
        <v>3306KNOWLEDGE OF EQUIPMENT ASSEMBLY, INSTALLATION, REPAIR, ETC.</v>
      </c>
      <c r="C3105" s="46" t="str">
        <f>IF(RIGHT(Table1[[#This Row],[Occupational Series]],5)="SECCM","SECCM",IF(OR(RIGHT(Table1[[#This Row],[Occupational Series]],1)="A",RIGHT(Table1[[#This Row],[Occupational Series]],1)="B",RIGHT(Table1[[#This Row],[Occupational Series]],1)="C"),"0301",RIGHT(Table1[[#This Row],[Occupational Series]],4)))</f>
        <v>3306</v>
      </c>
      <c r="D3105" s="50" t="s">
        <v>910</v>
      </c>
      <c r="E3105" s="51" t="s">
        <v>911</v>
      </c>
      <c r="F3105" s="57">
        <f>ROWS($F$2:F3105)</f>
        <v>3104</v>
      </c>
      <c r="G3105" s="57" t="str">
        <f>IF(ISNUMBER(SEARCH('Position Build'!$N$6,Table1[[#This Row],[Series]])),Table1[[#This Row],[Helper1]],"")</f>
        <v/>
      </c>
      <c r="H3105" s="57" t="str">
        <f>IFERROR(SMALL($G$2:$G$4870,ROWS($G$2:G3105)),"")</f>
        <v/>
      </c>
    </row>
    <row r="3106" spans="1:8" ht="64.5" thickBot="1" x14ac:dyDescent="0.3">
      <c r="A3106" s="52" t="s">
        <v>722</v>
      </c>
      <c r="B3106" s="46" t="str">
        <f>Table1[[#This Row],[Series]]&amp;Table1[[#This Row],[Competency Name]]</f>
        <v>3306TROUBLESHOOTING</v>
      </c>
      <c r="C3106" s="46" t="str">
        <f>IF(RIGHT(Table1[[#This Row],[Occupational Series]],5)="SECCM","SECCM",IF(OR(RIGHT(Table1[[#This Row],[Occupational Series]],1)="A",RIGHT(Table1[[#This Row],[Occupational Series]],1)="B",RIGHT(Table1[[#This Row],[Occupational Series]],1)="C"),"0301",RIGHT(Table1[[#This Row],[Occupational Series]],4)))</f>
        <v>3306</v>
      </c>
      <c r="D3106" s="52" t="s">
        <v>912</v>
      </c>
      <c r="E3106" s="54" t="s">
        <v>913</v>
      </c>
      <c r="F3106" s="57">
        <f>ROWS($F$2:F3106)</f>
        <v>3105</v>
      </c>
      <c r="G3106" s="57" t="str">
        <f>IF(ISNUMBER(SEARCH('Position Build'!$N$6,Table1[[#This Row],[Series]])),Table1[[#This Row],[Helper1]],"")</f>
        <v/>
      </c>
      <c r="H3106" s="57" t="str">
        <f>IFERROR(SMALL($G$2:$G$4870,ROWS($G$2:G3106)),"")</f>
        <v/>
      </c>
    </row>
    <row r="3107" spans="1:8" ht="115.5" thickBot="1" x14ac:dyDescent="0.3">
      <c r="A3107" s="50" t="s">
        <v>737</v>
      </c>
      <c r="B3107" s="46" t="str">
        <f>Table1[[#This Row],[Series]]&amp;Table1[[#This Row],[Competency Name]]</f>
        <v>3359TECHNICAL PRACTICES (THEORETICAL, PRECISE, ARTISTIC)</v>
      </c>
      <c r="C3107" s="46" t="str">
        <f>IF(RIGHT(Table1[[#This Row],[Occupational Series]],5)="SECCM","SECCM",IF(OR(RIGHT(Table1[[#This Row],[Occupational Series]],1)="A",RIGHT(Table1[[#This Row],[Occupational Series]],1)="B",RIGHT(Table1[[#This Row],[Occupational Series]],1)="C"),"0301",RIGHT(Table1[[#This Row],[Occupational Series]],4)))</f>
        <v>3359</v>
      </c>
      <c r="D3107" s="50" t="s">
        <v>716</v>
      </c>
      <c r="E3107" s="51" t="s">
        <v>717</v>
      </c>
      <c r="F3107" s="57">
        <f>ROWS($F$2:F3107)</f>
        <v>3106</v>
      </c>
      <c r="G3107" s="57" t="str">
        <f>IF(ISNUMBER(SEARCH('Position Build'!$N$6,Table1[[#This Row],[Series]])),Table1[[#This Row],[Helper1]],"")</f>
        <v/>
      </c>
      <c r="H3107" s="57" t="str">
        <f>IFERROR(SMALL($G$2:$G$4870,ROWS($G$2:G3107)),"")</f>
        <v/>
      </c>
    </row>
    <row r="3108" spans="1:8" ht="15.75" customHeight="1" thickBot="1" x14ac:dyDescent="0.3">
      <c r="A3108" s="45" t="s">
        <v>737</v>
      </c>
      <c r="B3108" s="46" t="str">
        <f>Table1[[#This Row],[Series]]&amp;Table1[[#This Row],[Competency Name]]</f>
        <v>3359ABILITY TO DO THE WORK OF THE POSITION WITHOUT MORE THAN NORMAL SUPERVISION</v>
      </c>
      <c r="C3108" s="46" t="str">
        <f>IF(RIGHT(Table1[[#This Row],[Occupational Series]],5)="SECCM","SECCM",IF(OR(RIGHT(Table1[[#This Row],[Occupational Series]],1)="A",RIGHT(Table1[[#This Row],[Occupational Series]],1)="B",RIGHT(Table1[[#This Row],[Occupational Series]],1)="C"),"0301",RIGHT(Table1[[#This Row],[Occupational Series]],4)))</f>
        <v>3359</v>
      </c>
      <c r="D3108" s="45" t="s">
        <v>852</v>
      </c>
      <c r="E3108" s="45" t="s">
        <v>853</v>
      </c>
      <c r="F3108" s="57">
        <f>ROWS($F$2:F3108)</f>
        <v>3107</v>
      </c>
      <c r="G3108" s="57" t="str">
        <f>IF(ISNUMBER(SEARCH('Position Build'!$N$6,Table1[[#This Row],[Series]])),Table1[[#This Row],[Helper1]],"")</f>
        <v/>
      </c>
      <c r="H3108" s="57" t="str">
        <f>IFERROR(SMALL($G$2:$G$4870,ROWS($G$2:G3108)),"")</f>
        <v/>
      </c>
    </row>
    <row r="3109" spans="1:8" ht="15.75" thickBot="1" x14ac:dyDescent="0.3">
      <c r="A3109" s="53" t="s">
        <v>737</v>
      </c>
      <c r="B3109" s="46" t="str">
        <f>Table1[[#This Row],[Series]]&amp;Table1[[#This Row],[Competency Name]]</f>
        <v>3359ABILITY TO INSPECT</v>
      </c>
      <c r="C3109" s="46" t="str">
        <f>IF(RIGHT(Table1[[#This Row],[Occupational Series]],5)="SECCM","SECCM",IF(OR(RIGHT(Table1[[#This Row],[Occupational Series]],1)="A",RIGHT(Table1[[#This Row],[Occupational Series]],1)="B",RIGHT(Table1[[#This Row],[Occupational Series]],1)="C"),"0301",RIGHT(Table1[[#This Row],[Occupational Series]],4)))</f>
        <v>3359</v>
      </c>
      <c r="D3109" s="53" t="s">
        <v>866</v>
      </c>
      <c r="E3109" s="53" t="s">
        <v>867</v>
      </c>
      <c r="F3109" s="57">
        <f>ROWS($F$2:F3109)</f>
        <v>3108</v>
      </c>
      <c r="G3109" s="57" t="str">
        <f>IF(ISNUMBER(SEARCH('Position Build'!$N$6,Table1[[#This Row],[Series]])),Table1[[#This Row],[Helper1]],"")</f>
        <v/>
      </c>
      <c r="H3109" s="57" t="str">
        <f>IFERROR(SMALL($G$2:$G$4870,ROWS($G$2:G3109)),"")</f>
        <v/>
      </c>
    </row>
    <row r="3110" spans="1:8" ht="15.75" thickBot="1" x14ac:dyDescent="0.3">
      <c r="A3110" s="45" t="s">
        <v>737</v>
      </c>
      <c r="B3110" s="46" t="str">
        <f>Table1[[#This Row],[Series]]&amp;Table1[[#This Row],[Competency Name]]</f>
        <v>3359ABILITY TO INSTRUCT</v>
      </c>
      <c r="C3110" s="46" t="str">
        <f>IF(RIGHT(Table1[[#This Row],[Occupational Series]],5)="SECCM","SECCM",IF(OR(RIGHT(Table1[[#This Row],[Occupational Series]],1)="A",RIGHT(Table1[[#This Row],[Occupational Series]],1)="B",RIGHT(Table1[[#This Row],[Occupational Series]],1)="C"),"0301",RIGHT(Table1[[#This Row],[Occupational Series]],4)))</f>
        <v>3359</v>
      </c>
      <c r="D3110" s="45" t="s">
        <v>868</v>
      </c>
      <c r="E3110" s="45" t="s">
        <v>869</v>
      </c>
      <c r="F3110" s="57">
        <f>ROWS($F$2:F3110)</f>
        <v>3109</v>
      </c>
      <c r="G3110" s="57" t="str">
        <f>IF(ISNUMBER(SEARCH('Position Build'!$N$6,Table1[[#This Row],[Series]])),Table1[[#This Row],[Helper1]],"")</f>
        <v/>
      </c>
      <c r="H3110" s="57" t="str">
        <f>IFERROR(SMALL($G$2:$G$4870,ROWS($G$2:G3110)),"")</f>
        <v/>
      </c>
    </row>
    <row r="3111" spans="1:8" ht="15.75" customHeight="1" thickBot="1" x14ac:dyDescent="0.3">
      <c r="A3111" s="50" t="s">
        <v>737</v>
      </c>
      <c r="B3111" s="46" t="str">
        <f>Table1[[#This Row],[Series]]&amp;Table1[[#This Row],[Competency Name]]</f>
        <v>3359ABILITY TO PROVIDE PRODUCTION SUPPORT SERVICES</v>
      </c>
      <c r="C3111" s="46" t="str">
        <f>IF(RIGHT(Table1[[#This Row],[Occupational Series]],5)="SECCM","SECCM",IF(OR(RIGHT(Table1[[#This Row],[Occupational Series]],1)="A",RIGHT(Table1[[#This Row],[Occupational Series]],1)="B",RIGHT(Table1[[#This Row],[Occupational Series]],1)="C"),"0301",RIGHT(Table1[[#This Row],[Occupational Series]],4)))</f>
        <v>3359</v>
      </c>
      <c r="D3111" s="50" t="s">
        <v>870</v>
      </c>
      <c r="E3111" s="51" t="s">
        <v>871</v>
      </c>
      <c r="F3111" s="57">
        <f>ROWS($F$2:F3111)</f>
        <v>3110</v>
      </c>
      <c r="G3111" s="57" t="str">
        <f>IF(ISNUMBER(SEARCH('Position Build'!$N$6,Table1[[#This Row],[Series]])),Table1[[#This Row],[Helper1]],"")</f>
        <v/>
      </c>
      <c r="H3111" s="57" t="str">
        <f>IFERROR(SMALL($G$2:$G$4870,ROWS($G$2:G3111)),"")</f>
        <v/>
      </c>
    </row>
    <row r="3112" spans="1:8" ht="15.75" thickBot="1" x14ac:dyDescent="0.3">
      <c r="A3112" s="53" t="s">
        <v>737</v>
      </c>
      <c r="B3112" s="46" t="str">
        <f>Table1[[#This Row],[Series]]&amp;Table1[[#This Row],[Competency Name]]</f>
        <v>3359ABILITY TO LEAD OR SUPERVISE</v>
      </c>
      <c r="C3112" s="46" t="str">
        <f>IF(RIGHT(Table1[[#This Row],[Occupational Series]],5)="SECCM","SECCM",IF(OR(RIGHT(Table1[[#This Row],[Occupational Series]],1)="A",RIGHT(Table1[[#This Row],[Occupational Series]],1)="B",RIGHT(Table1[[#This Row],[Occupational Series]],1)="C"),"0301",RIGHT(Table1[[#This Row],[Occupational Series]],4)))</f>
        <v>3359</v>
      </c>
      <c r="D3112" s="53" t="s">
        <v>872</v>
      </c>
      <c r="E3112" s="53" t="s">
        <v>873</v>
      </c>
      <c r="F3112" s="57">
        <f>ROWS($F$2:F3112)</f>
        <v>3111</v>
      </c>
      <c r="G3112" s="57" t="str">
        <f>IF(ISNUMBER(SEARCH('Position Build'!$N$6,Table1[[#This Row],[Series]])),Table1[[#This Row],[Helper1]],"")</f>
        <v/>
      </c>
      <c r="H3112" s="57" t="str">
        <f>IFERROR(SMALL($G$2:$G$4870,ROWS($G$2:G3112)),"")</f>
        <v/>
      </c>
    </row>
    <row r="3113" spans="1:8" ht="51.75" thickBot="1" x14ac:dyDescent="0.3">
      <c r="A3113" s="50" t="s">
        <v>737</v>
      </c>
      <c r="B3113" s="46" t="str">
        <f>Table1[[#This Row],[Series]]&amp;Table1[[#This Row],[Competency Name]]</f>
        <v>3359ABILITY TO FOLLOW DIRECTIONS IN A SHOP</v>
      </c>
      <c r="C3113" s="46" t="str">
        <f>IF(RIGHT(Table1[[#This Row],[Occupational Series]],5)="SECCM","SECCM",IF(OR(RIGHT(Table1[[#This Row],[Occupational Series]],1)="A",RIGHT(Table1[[#This Row],[Occupational Series]],1)="B",RIGHT(Table1[[#This Row],[Occupational Series]],1)="C"),"0301",RIGHT(Table1[[#This Row],[Occupational Series]],4)))</f>
        <v>3359</v>
      </c>
      <c r="D3113" s="50" t="s">
        <v>882</v>
      </c>
      <c r="E3113" s="51" t="s">
        <v>883</v>
      </c>
      <c r="F3113" s="57">
        <f>ROWS($F$2:F3113)</f>
        <v>3112</v>
      </c>
      <c r="G3113" s="57" t="str">
        <f>IF(ISNUMBER(SEARCH('Position Build'!$N$6,Table1[[#This Row],[Series]])),Table1[[#This Row],[Helper1]],"")</f>
        <v/>
      </c>
      <c r="H3113" s="57" t="str">
        <f>IFERROR(SMALL($G$2:$G$4870,ROWS($G$2:G3113)),"")</f>
        <v/>
      </c>
    </row>
    <row r="3114" spans="1:8" ht="15.75" customHeight="1" thickBot="1" x14ac:dyDescent="0.3">
      <c r="A3114" s="50" t="s">
        <v>737</v>
      </c>
      <c r="B3114" s="46" t="str">
        <f>Table1[[#This Row],[Series]]&amp;Table1[[#This Row],[Competency Name]]</f>
        <v>3359DEXTERITY AND SAFETY</v>
      </c>
      <c r="C3114" s="46" t="str">
        <f>IF(RIGHT(Table1[[#This Row],[Occupational Series]],5)="SECCM","SECCM",IF(OR(RIGHT(Table1[[#This Row],[Occupational Series]],1)="A",RIGHT(Table1[[#This Row],[Occupational Series]],1)="B",RIGHT(Table1[[#This Row],[Occupational Series]],1)="C"),"0301",RIGHT(Table1[[#This Row],[Occupational Series]],4)))</f>
        <v>3359</v>
      </c>
      <c r="D3114" s="50" t="s">
        <v>888</v>
      </c>
      <c r="E3114" s="51" t="s">
        <v>889</v>
      </c>
      <c r="F3114" s="57">
        <f>ROWS($F$2:F3114)</f>
        <v>3113</v>
      </c>
      <c r="G3114" s="57" t="str">
        <f>IF(ISNUMBER(SEARCH('Position Build'!$N$6,Table1[[#This Row],[Series]])),Table1[[#This Row],[Helper1]],"")</f>
        <v/>
      </c>
      <c r="H3114" s="57" t="str">
        <f>IFERROR(SMALL($G$2:$G$4870,ROWS($G$2:G3114)),"")</f>
        <v/>
      </c>
    </row>
    <row r="3115" spans="1:8" ht="64.5" thickBot="1" x14ac:dyDescent="0.3">
      <c r="A3115" s="52" t="s">
        <v>737</v>
      </c>
      <c r="B3115" s="46" t="str">
        <f>Table1[[#This Row],[Series]]&amp;Table1[[#This Row],[Competency Name]]</f>
        <v>3359THEORY AND INSTRUMENTS (ELECTRICAL, ELECTRONIC) USED IN SHOP AND TRADE PRACTICES</v>
      </c>
      <c r="C3115" s="46" t="str">
        <f>IF(RIGHT(Table1[[#This Row],[Occupational Series]],5)="SECCM","SECCM",IF(OR(RIGHT(Table1[[#This Row],[Occupational Series]],1)="A",RIGHT(Table1[[#This Row],[Occupational Series]],1)="B",RIGHT(Table1[[#This Row],[Occupational Series]],1)="C"),"0301",RIGHT(Table1[[#This Row],[Occupational Series]],4)))</f>
        <v>3359</v>
      </c>
      <c r="D3115" s="52" t="s">
        <v>894</v>
      </c>
      <c r="E3115" s="54" t="s">
        <v>895</v>
      </c>
      <c r="F3115" s="57">
        <f>ROWS($F$2:F3115)</f>
        <v>3114</v>
      </c>
      <c r="G3115" s="57" t="str">
        <f>IF(ISNUMBER(SEARCH('Position Build'!$N$6,Table1[[#This Row],[Series]])),Table1[[#This Row],[Helper1]],"")</f>
        <v/>
      </c>
      <c r="H3115" s="57" t="str">
        <f>IFERROR(SMALL($G$2:$G$4870,ROWS($G$2:G3115)),"")</f>
        <v/>
      </c>
    </row>
    <row r="3116" spans="1:8" ht="39" thickBot="1" x14ac:dyDescent="0.3">
      <c r="A3116" s="50" t="s">
        <v>737</v>
      </c>
      <c r="B3116" s="46" t="str">
        <f>Table1[[#This Row],[Series]]&amp;Table1[[#This Row],[Competency Name]]</f>
        <v>3359RELIABILITY AND DEPENDABILITY</v>
      </c>
      <c r="C3116" s="46" t="str">
        <f>IF(RIGHT(Table1[[#This Row],[Occupational Series]],5)="SECCM","SECCM",IF(OR(RIGHT(Table1[[#This Row],[Occupational Series]],1)="A",RIGHT(Table1[[#This Row],[Occupational Series]],1)="B",RIGHT(Table1[[#This Row],[Occupational Series]],1)="C"),"0301",RIGHT(Table1[[#This Row],[Occupational Series]],4)))</f>
        <v>3359</v>
      </c>
      <c r="D3116" s="50" t="s">
        <v>900</v>
      </c>
      <c r="E3116" s="51" t="s">
        <v>901</v>
      </c>
      <c r="F3116" s="57">
        <f>ROWS($F$2:F3116)</f>
        <v>3115</v>
      </c>
      <c r="G3116" s="57" t="str">
        <f>IF(ISNUMBER(SEARCH('Position Build'!$N$6,Table1[[#This Row],[Series]])),Table1[[#This Row],[Helper1]],"")</f>
        <v/>
      </c>
      <c r="H3116" s="57" t="str">
        <f>IFERROR(SMALL($G$2:$G$4870,ROWS($G$2:G3116)),"")</f>
        <v/>
      </c>
    </row>
    <row r="3117" spans="1:8" ht="15.75" customHeight="1" thickBot="1" x14ac:dyDescent="0.3">
      <c r="A3117" s="50" t="s">
        <v>737</v>
      </c>
      <c r="B3117" s="46" t="str">
        <f>Table1[[#This Row],[Series]]&amp;Table1[[#This Row],[Competency Name]]</f>
        <v>3359ABILITY TO INTERPRET INSTRUCTIONS AND SPECIFICATIONS, INCLUDING BLUEPRINT READING</v>
      </c>
      <c r="C3117" s="46" t="str">
        <f>IF(RIGHT(Table1[[#This Row],[Occupational Series]],5)="SECCM","SECCM",IF(OR(RIGHT(Table1[[#This Row],[Occupational Series]],1)="A",RIGHT(Table1[[#This Row],[Occupational Series]],1)="B",RIGHT(Table1[[#This Row],[Occupational Series]],1)="C"),"0301",RIGHT(Table1[[#This Row],[Occupational Series]],4)))</f>
        <v>3359</v>
      </c>
      <c r="D3117" s="50" t="s">
        <v>906</v>
      </c>
      <c r="E3117" s="51" t="s">
        <v>907</v>
      </c>
      <c r="F3117" s="57">
        <f>ROWS($F$2:F3117)</f>
        <v>3116</v>
      </c>
      <c r="G3117" s="57" t="str">
        <f>IF(ISNUMBER(SEARCH('Position Build'!$N$6,Table1[[#This Row],[Series]])),Table1[[#This Row],[Helper1]],"")</f>
        <v/>
      </c>
      <c r="H3117" s="57" t="str">
        <f>IFERROR(SMALL($G$2:$G$4870,ROWS($G$2:G3117)),"")</f>
        <v/>
      </c>
    </row>
    <row r="3118" spans="1:8" ht="51.75" thickBot="1" x14ac:dyDescent="0.3">
      <c r="A3118" s="52" t="s">
        <v>737</v>
      </c>
      <c r="B3118" s="46" t="str">
        <f>Table1[[#This Row],[Series]]&amp;Table1[[#This Row],[Competency Name]]</f>
        <v>3359ABILITY TO USE AND MAINTAIN TOOLS AND EQUIPMENT</v>
      </c>
      <c r="C3118" s="46" t="str">
        <f>IF(RIGHT(Table1[[#This Row],[Occupational Series]],5)="SECCM","SECCM",IF(OR(RIGHT(Table1[[#This Row],[Occupational Series]],1)="A",RIGHT(Table1[[#This Row],[Occupational Series]],1)="B",RIGHT(Table1[[#This Row],[Occupational Series]],1)="C"),"0301",RIGHT(Table1[[#This Row],[Occupational Series]],4)))</f>
        <v>3359</v>
      </c>
      <c r="D3118" s="52" t="s">
        <v>908</v>
      </c>
      <c r="E3118" s="54" t="s">
        <v>909</v>
      </c>
      <c r="F3118" s="57">
        <f>ROWS($F$2:F3118)</f>
        <v>3117</v>
      </c>
      <c r="G3118" s="57" t="str">
        <f>IF(ISNUMBER(SEARCH('Position Build'!$N$6,Table1[[#This Row],[Series]])),Table1[[#This Row],[Helper1]],"")</f>
        <v/>
      </c>
      <c r="H3118" s="57" t="str">
        <f>IFERROR(SMALL($G$2:$G$4870,ROWS($G$2:G3118)),"")</f>
        <v/>
      </c>
    </row>
    <row r="3119" spans="1:8" ht="39" thickBot="1" x14ac:dyDescent="0.3">
      <c r="A3119" s="50" t="s">
        <v>737</v>
      </c>
      <c r="B3119" s="46" t="str">
        <f>Table1[[#This Row],[Series]]&amp;Table1[[#This Row],[Competency Name]]</f>
        <v>3359KNOWLEDGE OF EQUIPMENT ASSEMBLY, INSTALLATION, REPAIR, ETC.</v>
      </c>
      <c r="C3119" s="46" t="str">
        <f>IF(RIGHT(Table1[[#This Row],[Occupational Series]],5)="SECCM","SECCM",IF(OR(RIGHT(Table1[[#This Row],[Occupational Series]],1)="A",RIGHT(Table1[[#This Row],[Occupational Series]],1)="B",RIGHT(Table1[[#This Row],[Occupational Series]],1)="C"),"0301",RIGHT(Table1[[#This Row],[Occupational Series]],4)))</f>
        <v>3359</v>
      </c>
      <c r="D3119" s="50" t="s">
        <v>910</v>
      </c>
      <c r="E3119" s="51" t="s">
        <v>911</v>
      </c>
      <c r="F3119" s="57">
        <f>ROWS($F$2:F3119)</f>
        <v>3118</v>
      </c>
      <c r="G3119" s="57" t="str">
        <f>IF(ISNUMBER(SEARCH('Position Build'!$N$6,Table1[[#This Row],[Series]])),Table1[[#This Row],[Helper1]],"")</f>
        <v/>
      </c>
      <c r="H3119" s="57" t="str">
        <f>IFERROR(SMALL($G$2:$G$4870,ROWS($G$2:G3119)),"")</f>
        <v/>
      </c>
    </row>
    <row r="3120" spans="1:8" ht="15.75" customHeight="1" thickBot="1" x14ac:dyDescent="0.3">
      <c r="A3120" s="50" t="s">
        <v>737</v>
      </c>
      <c r="B3120" s="46" t="str">
        <f>Table1[[#This Row],[Series]]&amp;Table1[[#This Row],[Competency Name]]</f>
        <v>3359TROUBLESHOOTING</v>
      </c>
      <c r="C3120" s="46" t="str">
        <f>IF(RIGHT(Table1[[#This Row],[Occupational Series]],5)="SECCM","SECCM",IF(OR(RIGHT(Table1[[#This Row],[Occupational Series]],1)="A",RIGHT(Table1[[#This Row],[Occupational Series]],1)="B",RIGHT(Table1[[#This Row],[Occupational Series]],1)="C"),"0301",RIGHT(Table1[[#This Row],[Occupational Series]],4)))</f>
        <v>3359</v>
      </c>
      <c r="D3120" s="50" t="s">
        <v>912</v>
      </c>
      <c r="E3120" s="51" t="s">
        <v>913</v>
      </c>
      <c r="F3120" s="57">
        <f>ROWS($F$2:F3120)</f>
        <v>3119</v>
      </c>
      <c r="G3120" s="57" t="str">
        <f>IF(ISNUMBER(SEARCH('Position Build'!$N$6,Table1[[#This Row],[Series]])),Table1[[#This Row],[Helper1]],"")</f>
        <v/>
      </c>
      <c r="H3120" s="57" t="str">
        <f>IFERROR(SMALL($G$2:$G$4870,ROWS($G$2:G3120)),"")</f>
        <v/>
      </c>
    </row>
    <row r="3121" spans="1:8" ht="39" thickBot="1" x14ac:dyDescent="0.3">
      <c r="A3121" s="52" t="s">
        <v>737</v>
      </c>
      <c r="B3121" s="46" t="str">
        <f>Table1[[#This Row],[Series]]&amp;Table1[[#This Row],[Competency Name]]</f>
        <v>3359ABILITY TO WORK AS A MEMBER OF A TEAM</v>
      </c>
      <c r="C3121" s="46" t="str">
        <f>IF(RIGHT(Table1[[#This Row],[Occupational Series]],5)="SECCM","SECCM",IF(OR(RIGHT(Table1[[#This Row],[Occupational Series]],1)="A",RIGHT(Table1[[#This Row],[Occupational Series]],1)="B",RIGHT(Table1[[#This Row],[Occupational Series]],1)="C"),"0301",RIGHT(Table1[[#This Row],[Occupational Series]],4)))</f>
        <v>3359</v>
      </c>
      <c r="D3121" s="52" t="s">
        <v>1017</v>
      </c>
      <c r="E3121" s="54" t="s">
        <v>1018</v>
      </c>
      <c r="F3121" s="57">
        <f>ROWS($F$2:F3121)</f>
        <v>3120</v>
      </c>
      <c r="G3121" s="57" t="str">
        <f>IF(ISNUMBER(SEARCH('Position Build'!$N$6,Table1[[#This Row],[Series]])),Table1[[#This Row],[Helper1]],"")</f>
        <v/>
      </c>
      <c r="H3121" s="57" t="str">
        <f>IFERROR(SMALL($G$2:$G$4870,ROWS($G$2:G3121)),"")</f>
        <v/>
      </c>
    </row>
    <row r="3122" spans="1:8" ht="15.75" thickBot="1" x14ac:dyDescent="0.3">
      <c r="A3122" s="45" t="s">
        <v>737</v>
      </c>
      <c r="B3122" s="46" t="str">
        <f>Table1[[#This Row],[Series]]&amp;Table1[[#This Row],[Competency Name]]</f>
        <v>3359SHOP APTITUDE AND INTEREST</v>
      </c>
      <c r="C3122" s="46" t="str">
        <f>IF(RIGHT(Table1[[#This Row],[Occupational Series]],5)="SECCM","SECCM",IF(OR(RIGHT(Table1[[#This Row],[Occupational Series]],1)="A",RIGHT(Table1[[#This Row],[Occupational Series]],1)="B",RIGHT(Table1[[#This Row],[Occupational Series]],1)="C"),"0301",RIGHT(Table1[[#This Row],[Occupational Series]],4)))</f>
        <v>3359</v>
      </c>
      <c r="D3122" s="45" t="s">
        <v>1021</v>
      </c>
      <c r="E3122" s="45" t="s">
        <v>1022</v>
      </c>
      <c r="F3122" s="57">
        <f>ROWS($F$2:F3122)</f>
        <v>3121</v>
      </c>
      <c r="G3122" s="57" t="str">
        <f>IF(ISNUMBER(SEARCH('Position Build'!$N$6,Table1[[#This Row],[Series]])),Table1[[#This Row],[Helper1]],"")</f>
        <v/>
      </c>
      <c r="H3122" s="57" t="str">
        <f>IFERROR(SMALL($G$2:$G$4870,ROWS($G$2:G3122)),"")</f>
        <v/>
      </c>
    </row>
    <row r="3123" spans="1:8" ht="15.75" customHeight="1" thickBot="1" x14ac:dyDescent="0.3">
      <c r="A3123" s="50" t="s">
        <v>738</v>
      </c>
      <c r="B3123" s="46" t="str">
        <f>Table1[[#This Row],[Series]]&amp;Table1[[#This Row],[Competency Name]]</f>
        <v>3378TECHNICAL PRACTICES (THEORETICAL, PRECISE, ARTISTIC)</v>
      </c>
      <c r="C3123" s="46" t="str">
        <f>IF(RIGHT(Table1[[#This Row],[Occupational Series]],5)="SECCM","SECCM",IF(OR(RIGHT(Table1[[#This Row],[Occupational Series]],1)="A",RIGHT(Table1[[#This Row],[Occupational Series]],1)="B",RIGHT(Table1[[#This Row],[Occupational Series]],1)="C"),"0301",RIGHT(Table1[[#This Row],[Occupational Series]],4)))</f>
        <v>3378</v>
      </c>
      <c r="D3123" s="50" t="s">
        <v>716</v>
      </c>
      <c r="E3123" s="51" t="s">
        <v>717</v>
      </c>
      <c r="F3123" s="57">
        <f>ROWS($F$2:F3123)</f>
        <v>3122</v>
      </c>
      <c r="G3123" s="57" t="str">
        <f>IF(ISNUMBER(SEARCH('Position Build'!$N$6,Table1[[#This Row],[Series]])),Table1[[#This Row],[Helper1]],"")</f>
        <v/>
      </c>
      <c r="H3123" s="57" t="str">
        <f>IFERROR(SMALL($G$2:$G$4870,ROWS($G$2:G3123)),"")</f>
        <v/>
      </c>
    </row>
    <row r="3124" spans="1:8" ht="15.75" thickBot="1" x14ac:dyDescent="0.3">
      <c r="A3124" s="53" t="s">
        <v>738</v>
      </c>
      <c r="B3124" s="46" t="str">
        <f>Table1[[#This Row],[Series]]&amp;Table1[[#This Row],[Competency Name]]</f>
        <v>3378ABILITY TO DO THE WORK OF THE POSITION WITHOUT MORE THAN NORMAL SUPERVISION</v>
      </c>
      <c r="C3124" s="46" t="str">
        <f>IF(RIGHT(Table1[[#This Row],[Occupational Series]],5)="SECCM","SECCM",IF(OR(RIGHT(Table1[[#This Row],[Occupational Series]],1)="A",RIGHT(Table1[[#This Row],[Occupational Series]],1)="B",RIGHT(Table1[[#This Row],[Occupational Series]],1)="C"),"0301",RIGHT(Table1[[#This Row],[Occupational Series]],4)))</f>
        <v>3378</v>
      </c>
      <c r="D3124" s="53" t="s">
        <v>852</v>
      </c>
      <c r="E3124" s="53" t="s">
        <v>853</v>
      </c>
      <c r="F3124" s="57">
        <f>ROWS($F$2:F3124)</f>
        <v>3123</v>
      </c>
      <c r="G3124" s="57" t="str">
        <f>IF(ISNUMBER(SEARCH('Position Build'!$N$6,Table1[[#This Row],[Series]])),Table1[[#This Row],[Helper1]],"")</f>
        <v/>
      </c>
      <c r="H3124" s="57" t="str">
        <f>IFERROR(SMALL($G$2:$G$4870,ROWS($G$2:G3124)),"")</f>
        <v/>
      </c>
    </row>
    <row r="3125" spans="1:8" ht="15.75" thickBot="1" x14ac:dyDescent="0.3">
      <c r="A3125" s="45" t="s">
        <v>738</v>
      </c>
      <c r="B3125" s="46" t="str">
        <f>Table1[[#This Row],[Series]]&amp;Table1[[#This Row],[Competency Name]]</f>
        <v>3378ABILITY TO INSPECT</v>
      </c>
      <c r="C3125" s="46" t="str">
        <f>IF(RIGHT(Table1[[#This Row],[Occupational Series]],5)="SECCM","SECCM",IF(OR(RIGHT(Table1[[#This Row],[Occupational Series]],1)="A",RIGHT(Table1[[#This Row],[Occupational Series]],1)="B",RIGHT(Table1[[#This Row],[Occupational Series]],1)="C"),"0301",RIGHT(Table1[[#This Row],[Occupational Series]],4)))</f>
        <v>3378</v>
      </c>
      <c r="D3125" s="45" t="s">
        <v>866</v>
      </c>
      <c r="E3125" s="45" t="s">
        <v>867</v>
      </c>
      <c r="F3125" s="57">
        <f>ROWS($F$2:F3125)</f>
        <v>3124</v>
      </c>
      <c r="G3125" s="57" t="str">
        <f>IF(ISNUMBER(SEARCH('Position Build'!$N$6,Table1[[#This Row],[Series]])),Table1[[#This Row],[Helper1]],"")</f>
        <v/>
      </c>
      <c r="H3125" s="57" t="str">
        <f>IFERROR(SMALL($G$2:$G$4870,ROWS($G$2:G3125)),"")</f>
        <v/>
      </c>
    </row>
    <row r="3126" spans="1:8" ht="15.75" customHeight="1" thickBot="1" x14ac:dyDescent="0.3">
      <c r="A3126" s="45" t="s">
        <v>738</v>
      </c>
      <c r="B3126" s="46" t="str">
        <f>Table1[[#This Row],[Series]]&amp;Table1[[#This Row],[Competency Name]]</f>
        <v>3378ABILITY TO INSTRUCT</v>
      </c>
      <c r="C3126" s="46" t="str">
        <f>IF(RIGHT(Table1[[#This Row],[Occupational Series]],5)="SECCM","SECCM",IF(OR(RIGHT(Table1[[#This Row],[Occupational Series]],1)="A",RIGHT(Table1[[#This Row],[Occupational Series]],1)="B",RIGHT(Table1[[#This Row],[Occupational Series]],1)="C"),"0301",RIGHT(Table1[[#This Row],[Occupational Series]],4)))</f>
        <v>3378</v>
      </c>
      <c r="D3126" s="45" t="s">
        <v>868</v>
      </c>
      <c r="E3126" s="45" t="s">
        <v>869</v>
      </c>
      <c r="F3126" s="57">
        <f>ROWS($F$2:F3126)</f>
        <v>3125</v>
      </c>
      <c r="G3126" s="57" t="str">
        <f>IF(ISNUMBER(SEARCH('Position Build'!$N$6,Table1[[#This Row],[Series]])),Table1[[#This Row],[Helper1]],"")</f>
        <v/>
      </c>
      <c r="H3126" s="57" t="str">
        <f>IFERROR(SMALL($G$2:$G$4870,ROWS($G$2:G3126)),"")</f>
        <v/>
      </c>
    </row>
    <row r="3127" spans="1:8" ht="39" thickBot="1" x14ac:dyDescent="0.3">
      <c r="A3127" s="52" t="s">
        <v>738</v>
      </c>
      <c r="B3127" s="46" t="str">
        <f>Table1[[#This Row],[Series]]&amp;Table1[[#This Row],[Competency Name]]</f>
        <v>3378ABILITY TO PROVIDE PRODUCTION SUPPORT SERVICES</v>
      </c>
      <c r="C3127" s="46" t="str">
        <f>IF(RIGHT(Table1[[#This Row],[Occupational Series]],5)="SECCM","SECCM",IF(OR(RIGHT(Table1[[#This Row],[Occupational Series]],1)="A",RIGHT(Table1[[#This Row],[Occupational Series]],1)="B",RIGHT(Table1[[#This Row],[Occupational Series]],1)="C"),"0301",RIGHT(Table1[[#This Row],[Occupational Series]],4)))</f>
        <v>3378</v>
      </c>
      <c r="D3127" s="52" t="s">
        <v>870</v>
      </c>
      <c r="E3127" s="54" t="s">
        <v>871</v>
      </c>
      <c r="F3127" s="57">
        <f>ROWS($F$2:F3127)</f>
        <v>3126</v>
      </c>
      <c r="G3127" s="57" t="str">
        <f>IF(ISNUMBER(SEARCH('Position Build'!$N$6,Table1[[#This Row],[Series]])),Table1[[#This Row],[Helper1]],"")</f>
        <v/>
      </c>
      <c r="H3127" s="57" t="str">
        <f>IFERROR(SMALL($G$2:$G$4870,ROWS($G$2:G3127)),"")</f>
        <v/>
      </c>
    </row>
    <row r="3128" spans="1:8" ht="15.75" thickBot="1" x14ac:dyDescent="0.3">
      <c r="A3128" s="45" t="s">
        <v>738</v>
      </c>
      <c r="B3128" s="46" t="str">
        <f>Table1[[#This Row],[Series]]&amp;Table1[[#This Row],[Competency Name]]</f>
        <v>3378ABILITY TO LEAD OR SUPERVISE</v>
      </c>
      <c r="C3128" s="46" t="str">
        <f>IF(RIGHT(Table1[[#This Row],[Occupational Series]],5)="SECCM","SECCM",IF(OR(RIGHT(Table1[[#This Row],[Occupational Series]],1)="A",RIGHT(Table1[[#This Row],[Occupational Series]],1)="B",RIGHT(Table1[[#This Row],[Occupational Series]],1)="C"),"0301",RIGHT(Table1[[#This Row],[Occupational Series]],4)))</f>
        <v>3378</v>
      </c>
      <c r="D3128" s="45" t="s">
        <v>872</v>
      </c>
      <c r="E3128" s="45" t="s">
        <v>873</v>
      </c>
      <c r="F3128" s="57">
        <f>ROWS($F$2:F3128)</f>
        <v>3127</v>
      </c>
      <c r="G3128" s="57" t="str">
        <f>IF(ISNUMBER(SEARCH('Position Build'!$N$6,Table1[[#This Row],[Series]])),Table1[[#This Row],[Helper1]],"")</f>
        <v/>
      </c>
      <c r="H3128" s="57" t="str">
        <f>IFERROR(SMALL($G$2:$G$4870,ROWS($G$2:G3128)),"")</f>
        <v/>
      </c>
    </row>
    <row r="3129" spans="1:8" ht="15.75" customHeight="1" thickBot="1" x14ac:dyDescent="0.3">
      <c r="A3129" s="50" t="s">
        <v>738</v>
      </c>
      <c r="B3129" s="46" t="str">
        <f>Table1[[#This Row],[Series]]&amp;Table1[[#This Row],[Competency Name]]</f>
        <v>3378THEORY AND INSTRUMENTS (ELECTRICAL, ELECTRONIC) USED IN SHOP AND TRADE PRACTICES</v>
      </c>
      <c r="C3129" s="46" t="str">
        <f>IF(RIGHT(Table1[[#This Row],[Occupational Series]],5)="SECCM","SECCM",IF(OR(RIGHT(Table1[[#This Row],[Occupational Series]],1)="A",RIGHT(Table1[[#This Row],[Occupational Series]],1)="B",RIGHT(Table1[[#This Row],[Occupational Series]],1)="C"),"0301",RIGHT(Table1[[#This Row],[Occupational Series]],4)))</f>
        <v>3378</v>
      </c>
      <c r="D3129" s="50" t="s">
        <v>894</v>
      </c>
      <c r="E3129" s="51" t="s">
        <v>895</v>
      </c>
      <c r="F3129" s="57">
        <f>ROWS($F$2:F3129)</f>
        <v>3128</v>
      </c>
      <c r="G3129" s="57" t="str">
        <f>IF(ISNUMBER(SEARCH('Position Build'!$N$6,Table1[[#This Row],[Series]])),Table1[[#This Row],[Helper1]],"")</f>
        <v/>
      </c>
      <c r="H3129" s="57" t="str">
        <f>IFERROR(SMALL($G$2:$G$4870,ROWS($G$2:G3129)),"")</f>
        <v/>
      </c>
    </row>
    <row r="3130" spans="1:8" ht="77.25" thickBot="1" x14ac:dyDescent="0.3">
      <c r="A3130" s="52" t="s">
        <v>738</v>
      </c>
      <c r="B3130" s="46" t="str">
        <f>Table1[[#This Row],[Series]]&amp;Table1[[#This Row],[Competency Name]]</f>
        <v>3378ABILITY TO INTERPRET INSTRUCTIONS AND SPECIFICATIONS, INCLUDING BLUEPRINT READING</v>
      </c>
      <c r="C3130" s="46" t="str">
        <f>IF(RIGHT(Table1[[#This Row],[Occupational Series]],5)="SECCM","SECCM",IF(OR(RIGHT(Table1[[#This Row],[Occupational Series]],1)="A",RIGHT(Table1[[#This Row],[Occupational Series]],1)="B",RIGHT(Table1[[#This Row],[Occupational Series]],1)="C"),"0301",RIGHT(Table1[[#This Row],[Occupational Series]],4)))</f>
        <v>3378</v>
      </c>
      <c r="D3130" s="52" t="s">
        <v>906</v>
      </c>
      <c r="E3130" s="54" t="s">
        <v>907</v>
      </c>
      <c r="F3130" s="57">
        <f>ROWS($F$2:F3130)</f>
        <v>3129</v>
      </c>
      <c r="G3130" s="57" t="str">
        <f>IF(ISNUMBER(SEARCH('Position Build'!$N$6,Table1[[#This Row],[Series]])),Table1[[#This Row],[Helper1]],"")</f>
        <v/>
      </c>
      <c r="H3130" s="57" t="str">
        <f>IFERROR(SMALL($G$2:$G$4870,ROWS($G$2:G3130)),"")</f>
        <v/>
      </c>
    </row>
    <row r="3131" spans="1:8" ht="51.75" thickBot="1" x14ac:dyDescent="0.3">
      <c r="A3131" s="50" t="s">
        <v>738</v>
      </c>
      <c r="B3131" s="46" t="str">
        <f>Table1[[#This Row],[Series]]&amp;Table1[[#This Row],[Competency Name]]</f>
        <v>3378ABILITY TO USE AND MAINTAIN TOOLS AND EQUIPMENT</v>
      </c>
      <c r="C3131" s="46" t="str">
        <f>IF(RIGHT(Table1[[#This Row],[Occupational Series]],5)="SECCM","SECCM",IF(OR(RIGHT(Table1[[#This Row],[Occupational Series]],1)="A",RIGHT(Table1[[#This Row],[Occupational Series]],1)="B",RIGHT(Table1[[#This Row],[Occupational Series]],1)="C"),"0301",RIGHT(Table1[[#This Row],[Occupational Series]],4)))</f>
        <v>3378</v>
      </c>
      <c r="D3131" s="50" t="s">
        <v>908</v>
      </c>
      <c r="E3131" s="51" t="s">
        <v>909</v>
      </c>
      <c r="F3131" s="57">
        <f>ROWS($F$2:F3131)</f>
        <v>3130</v>
      </c>
      <c r="G3131" s="57" t="str">
        <f>IF(ISNUMBER(SEARCH('Position Build'!$N$6,Table1[[#This Row],[Series]])),Table1[[#This Row],[Helper1]],"")</f>
        <v/>
      </c>
      <c r="H3131" s="57" t="str">
        <f>IFERROR(SMALL($G$2:$G$4870,ROWS($G$2:G3131)),"")</f>
        <v/>
      </c>
    </row>
    <row r="3132" spans="1:8" ht="15.75" customHeight="1" thickBot="1" x14ac:dyDescent="0.3">
      <c r="A3132" s="50" t="s">
        <v>738</v>
      </c>
      <c r="B3132" s="46" t="str">
        <f>Table1[[#This Row],[Series]]&amp;Table1[[#This Row],[Competency Name]]</f>
        <v>3378KNOWLEDGE OF EQUIPMENT ASSEMBLY, INSTALLATION, REPAIR, ETC.</v>
      </c>
      <c r="C3132" s="46" t="str">
        <f>IF(RIGHT(Table1[[#This Row],[Occupational Series]],5)="SECCM","SECCM",IF(OR(RIGHT(Table1[[#This Row],[Occupational Series]],1)="A",RIGHT(Table1[[#This Row],[Occupational Series]],1)="B",RIGHT(Table1[[#This Row],[Occupational Series]],1)="C"),"0301",RIGHT(Table1[[#This Row],[Occupational Series]],4)))</f>
        <v>3378</v>
      </c>
      <c r="D3132" s="50" t="s">
        <v>910</v>
      </c>
      <c r="E3132" s="51" t="s">
        <v>911</v>
      </c>
      <c r="F3132" s="57">
        <f>ROWS($F$2:F3132)</f>
        <v>3131</v>
      </c>
      <c r="G3132" s="57" t="str">
        <f>IF(ISNUMBER(SEARCH('Position Build'!$N$6,Table1[[#This Row],[Series]])),Table1[[#This Row],[Helper1]],"")</f>
        <v/>
      </c>
      <c r="H3132" s="57" t="str">
        <f>IFERROR(SMALL($G$2:$G$4870,ROWS($G$2:G3132)),"")</f>
        <v/>
      </c>
    </row>
    <row r="3133" spans="1:8" ht="64.5" thickBot="1" x14ac:dyDescent="0.3">
      <c r="A3133" s="52" t="s">
        <v>738</v>
      </c>
      <c r="B3133" s="46" t="str">
        <f>Table1[[#This Row],[Series]]&amp;Table1[[#This Row],[Competency Name]]</f>
        <v>3378TROUBLESHOOTING</v>
      </c>
      <c r="C3133" s="46" t="str">
        <f>IF(RIGHT(Table1[[#This Row],[Occupational Series]],5)="SECCM","SECCM",IF(OR(RIGHT(Table1[[#This Row],[Occupational Series]],1)="A",RIGHT(Table1[[#This Row],[Occupational Series]],1)="B",RIGHT(Table1[[#This Row],[Occupational Series]],1)="C"),"0301",RIGHT(Table1[[#This Row],[Occupational Series]],4)))</f>
        <v>3378</v>
      </c>
      <c r="D3133" s="52" t="s">
        <v>912</v>
      </c>
      <c r="E3133" s="54" t="s">
        <v>913</v>
      </c>
      <c r="F3133" s="57">
        <f>ROWS($F$2:F3133)</f>
        <v>3132</v>
      </c>
      <c r="G3133" s="57" t="str">
        <f>IF(ISNUMBER(SEARCH('Position Build'!$N$6,Table1[[#This Row],[Series]])),Table1[[#This Row],[Helper1]],"")</f>
        <v/>
      </c>
      <c r="H3133" s="57" t="str">
        <f>IFERROR(SMALL($G$2:$G$4870,ROWS($G$2:G3133)),"")</f>
        <v/>
      </c>
    </row>
    <row r="3134" spans="1:8" ht="115.5" thickBot="1" x14ac:dyDescent="0.3">
      <c r="A3134" s="50" t="s">
        <v>728</v>
      </c>
      <c r="B3134" s="46" t="str">
        <f>Table1[[#This Row],[Series]]&amp;Table1[[#This Row],[Competency Name]]</f>
        <v>3401TECHNICAL PRACTICES (THEORETICAL, PRECISE, ARTISTIC)</v>
      </c>
      <c r="C3134" s="46" t="str">
        <f>IF(RIGHT(Table1[[#This Row],[Occupational Series]],5)="SECCM","SECCM",IF(OR(RIGHT(Table1[[#This Row],[Occupational Series]],1)="A",RIGHT(Table1[[#This Row],[Occupational Series]],1)="B",RIGHT(Table1[[#This Row],[Occupational Series]],1)="C"),"0301",RIGHT(Table1[[#This Row],[Occupational Series]],4)))</f>
        <v>3401</v>
      </c>
      <c r="D3134" s="50" t="s">
        <v>716</v>
      </c>
      <c r="E3134" s="51" t="s">
        <v>717</v>
      </c>
      <c r="F3134" s="57">
        <f>ROWS($F$2:F3134)</f>
        <v>3133</v>
      </c>
      <c r="G3134" s="57" t="str">
        <f>IF(ISNUMBER(SEARCH('Position Build'!$N$6,Table1[[#This Row],[Series]])),Table1[[#This Row],[Helper1]],"")</f>
        <v/>
      </c>
      <c r="H3134" s="57" t="str">
        <f>IFERROR(SMALL($G$2:$G$4870,ROWS($G$2:G3134)),"")</f>
        <v/>
      </c>
    </row>
    <row r="3135" spans="1:8" ht="15.75" customHeight="1" thickBot="1" x14ac:dyDescent="0.3">
      <c r="A3135" s="45" t="s">
        <v>728</v>
      </c>
      <c r="B3135" s="46" t="str">
        <f>Table1[[#This Row],[Series]]&amp;Table1[[#This Row],[Competency Name]]</f>
        <v>3401ABILITY TO DO THE WORK OF THE POSITION WITHOUT MORE THAN NORMAL SUPERVISION</v>
      </c>
      <c r="C3135" s="46" t="str">
        <f>IF(RIGHT(Table1[[#This Row],[Occupational Series]],5)="SECCM","SECCM",IF(OR(RIGHT(Table1[[#This Row],[Occupational Series]],1)="A",RIGHT(Table1[[#This Row],[Occupational Series]],1)="B",RIGHT(Table1[[#This Row],[Occupational Series]],1)="C"),"0301",RIGHT(Table1[[#This Row],[Occupational Series]],4)))</f>
        <v>3401</v>
      </c>
      <c r="D3135" s="45" t="s">
        <v>852</v>
      </c>
      <c r="E3135" s="45" t="s">
        <v>853</v>
      </c>
      <c r="F3135" s="57">
        <f>ROWS($F$2:F3135)</f>
        <v>3134</v>
      </c>
      <c r="G3135" s="57" t="str">
        <f>IF(ISNUMBER(SEARCH('Position Build'!$N$6,Table1[[#This Row],[Series]])),Table1[[#This Row],[Helper1]],"")</f>
        <v/>
      </c>
      <c r="H3135" s="57" t="str">
        <f>IFERROR(SMALL($G$2:$G$4870,ROWS($G$2:G3135)),"")</f>
        <v/>
      </c>
    </row>
    <row r="3136" spans="1:8" ht="15.75" thickBot="1" x14ac:dyDescent="0.3">
      <c r="A3136" s="53" t="s">
        <v>728</v>
      </c>
      <c r="B3136" s="46" t="str">
        <f>Table1[[#This Row],[Series]]&amp;Table1[[#This Row],[Competency Name]]</f>
        <v>3401ABILITY TO INSPECT</v>
      </c>
      <c r="C3136" s="46" t="str">
        <f>IF(RIGHT(Table1[[#This Row],[Occupational Series]],5)="SECCM","SECCM",IF(OR(RIGHT(Table1[[#This Row],[Occupational Series]],1)="A",RIGHT(Table1[[#This Row],[Occupational Series]],1)="B",RIGHT(Table1[[#This Row],[Occupational Series]],1)="C"),"0301",RIGHT(Table1[[#This Row],[Occupational Series]],4)))</f>
        <v>3401</v>
      </c>
      <c r="D3136" s="53" t="s">
        <v>866</v>
      </c>
      <c r="E3136" s="53" t="s">
        <v>867</v>
      </c>
      <c r="F3136" s="57">
        <f>ROWS($F$2:F3136)</f>
        <v>3135</v>
      </c>
      <c r="G3136" s="57" t="str">
        <f>IF(ISNUMBER(SEARCH('Position Build'!$N$6,Table1[[#This Row],[Series]])),Table1[[#This Row],[Helper1]],"")</f>
        <v/>
      </c>
      <c r="H3136" s="57" t="str">
        <f>IFERROR(SMALL($G$2:$G$4870,ROWS($G$2:G3136)),"")</f>
        <v/>
      </c>
    </row>
    <row r="3137" spans="1:8" ht="15.75" thickBot="1" x14ac:dyDescent="0.3">
      <c r="A3137" s="45" t="s">
        <v>728</v>
      </c>
      <c r="B3137" s="46" t="str">
        <f>Table1[[#This Row],[Series]]&amp;Table1[[#This Row],[Competency Name]]</f>
        <v>3401ABILITY TO INSTRUCT</v>
      </c>
      <c r="C3137" s="46" t="str">
        <f>IF(RIGHT(Table1[[#This Row],[Occupational Series]],5)="SECCM","SECCM",IF(OR(RIGHT(Table1[[#This Row],[Occupational Series]],1)="A",RIGHT(Table1[[#This Row],[Occupational Series]],1)="B",RIGHT(Table1[[#This Row],[Occupational Series]],1)="C"),"0301",RIGHT(Table1[[#This Row],[Occupational Series]],4)))</f>
        <v>3401</v>
      </c>
      <c r="D3137" s="45" t="s">
        <v>868</v>
      </c>
      <c r="E3137" s="45" t="s">
        <v>869</v>
      </c>
      <c r="F3137" s="57">
        <f>ROWS($F$2:F3137)</f>
        <v>3136</v>
      </c>
      <c r="G3137" s="57" t="str">
        <f>IF(ISNUMBER(SEARCH('Position Build'!$N$6,Table1[[#This Row],[Series]])),Table1[[#This Row],[Helper1]],"")</f>
        <v/>
      </c>
      <c r="H3137" s="57" t="str">
        <f>IFERROR(SMALL($G$2:$G$4870,ROWS($G$2:G3137)),"")</f>
        <v/>
      </c>
    </row>
    <row r="3138" spans="1:8" ht="15.75" customHeight="1" thickBot="1" x14ac:dyDescent="0.3">
      <c r="A3138" s="50" t="s">
        <v>728</v>
      </c>
      <c r="B3138" s="46" t="str">
        <f>Table1[[#This Row],[Series]]&amp;Table1[[#This Row],[Competency Name]]</f>
        <v>3401ABILITY TO PROVIDE PRODUCTION SUPPORT SERVICES</v>
      </c>
      <c r="C3138" s="46" t="str">
        <f>IF(RIGHT(Table1[[#This Row],[Occupational Series]],5)="SECCM","SECCM",IF(OR(RIGHT(Table1[[#This Row],[Occupational Series]],1)="A",RIGHT(Table1[[#This Row],[Occupational Series]],1)="B",RIGHT(Table1[[#This Row],[Occupational Series]],1)="C"),"0301",RIGHT(Table1[[#This Row],[Occupational Series]],4)))</f>
        <v>3401</v>
      </c>
      <c r="D3138" s="50" t="s">
        <v>870</v>
      </c>
      <c r="E3138" s="51" t="s">
        <v>871</v>
      </c>
      <c r="F3138" s="57">
        <f>ROWS($F$2:F3138)</f>
        <v>3137</v>
      </c>
      <c r="G3138" s="57" t="str">
        <f>IF(ISNUMBER(SEARCH('Position Build'!$N$6,Table1[[#This Row],[Series]])),Table1[[#This Row],[Helper1]],"")</f>
        <v/>
      </c>
      <c r="H3138" s="57" t="str">
        <f>IFERROR(SMALL($G$2:$G$4870,ROWS($G$2:G3138)),"")</f>
        <v/>
      </c>
    </row>
    <row r="3139" spans="1:8" ht="15.75" thickBot="1" x14ac:dyDescent="0.3">
      <c r="A3139" s="53" t="s">
        <v>728</v>
      </c>
      <c r="B3139" s="46" t="str">
        <f>Table1[[#This Row],[Series]]&amp;Table1[[#This Row],[Competency Name]]</f>
        <v>3401ABILITY TO LEAD OR SUPERVISE</v>
      </c>
      <c r="C3139" s="46" t="str">
        <f>IF(RIGHT(Table1[[#This Row],[Occupational Series]],5)="SECCM","SECCM",IF(OR(RIGHT(Table1[[#This Row],[Occupational Series]],1)="A",RIGHT(Table1[[#This Row],[Occupational Series]],1)="B",RIGHT(Table1[[#This Row],[Occupational Series]],1)="C"),"0301",RIGHT(Table1[[#This Row],[Occupational Series]],4)))</f>
        <v>3401</v>
      </c>
      <c r="D3139" s="53" t="s">
        <v>872</v>
      </c>
      <c r="E3139" s="53" t="s">
        <v>873</v>
      </c>
      <c r="F3139" s="57">
        <f>ROWS($F$2:F3139)</f>
        <v>3138</v>
      </c>
      <c r="G3139" s="57" t="str">
        <f>IF(ISNUMBER(SEARCH('Position Build'!$N$6,Table1[[#This Row],[Series]])),Table1[[#This Row],[Helper1]],"")</f>
        <v/>
      </c>
      <c r="H3139" s="57" t="str">
        <f>IFERROR(SMALL($G$2:$G$4870,ROWS($G$2:G3139)),"")</f>
        <v/>
      </c>
    </row>
    <row r="3140" spans="1:8" ht="51.75" thickBot="1" x14ac:dyDescent="0.3">
      <c r="A3140" s="50" t="s">
        <v>728</v>
      </c>
      <c r="B3140" s="46" t="str">
        <f>Table1[[#This Row],[Series]]&amp;Table1[[#This Row],[Competency Name]]</f>
        <v>3401ABILITY TO FOLLOW DIRECTIONS IN A SHOP</v>
      </c>
      <c r="C3140" s="46" t="str">
        <f>IF(RIGHT(Table1[[#This Row],[Occupational Series]],5)="SECCM","SECCM",IF(OR(RIGHT(Table1[[#This Row],[Occupational Series]],1)="A",RIGHT(Table1[[#This Row],[Occupational Series]],1)="B",RIGHT(Table1[[#This Row],[Occupational Series]],1)="C"),"0301",RIGHT(Table1[[#This Row],[Occupational Series]],4)))</f>
        <v>3401</v>
      </c>
      <c r="D3140" s="50" t="s">
        <v>882</v>
      </c>
      <c r="E3140" s="51" t="s">
        <v>883</v>
      </c>
      <c r="F3140" s="57">
        <f>ROWS($F$2:F3140)</f>
        <v>3139</v>
      </c>
      <c r="G3140" s="57" t="str">
        <f>IF(ISNUMBER(SEARCH('Position Build'!$N$6,Table1[[#This Row],[Series]])),Table1[[#This Row],[Helper1]],"")</f>
        <v/>
      </c>
      <c r="H3140" s="57" t="str">
        <f>IFERROR(SMALL($G$2:$G$4870,ROWS($G$2:G3140)),"")</f>
        <v/>
      </c>
    </row>
    <row r="3141" spans="1:8" ht="15.75" customHeight="1" thickBot="1" x14ac:dyDescent="0.3">
      <c r="A3141" s="50" t="s">
        <v>728</v>
      </c>
      <c r="B3141" s="46" t="str">
        <f>Table1[[#This Row],[Series]]&amp;Table1[[#This Row],[Competency Name]]</f>
        <v>3401DEXTERITY AND SAFETY</v>
      </c>
      <c r="C3141" s="46" t="str">
        <f>IF(RIGHT(Table1[[#This Row],[Occupational Series]],5)="SECCM","SECCM",IF(OR(RIGHT(Table1[[#This Row],[Occupational Series]],1)="A",RIGHT(Table1[[#This Row],[Occupational Series]],1)="B",RIGHT(Table1[[#This Row],[Occupational Series]],1)="C"),"0301",RIGHT(Table1[[#This Row],[Occupational Series]],4)))</f>
        <v>3401</v>
      </c>
      <c r="D3141" s="50" t="s">
        <v>888</v>
      </c>
      <c r="E3141" s="51" t="s">
        <v>889</v>
      </c>
      <c r="F3141" s="57">
        <f>ROWS($F$2:F3141)</f>
        <v>3140</v>
      </c>
      <c r="G3141" s="57" t="str">
        <f>IF(ISNUMBER(SEARCH('Position Build'!$N$6,Table1[[#This Row],[Series]])),Table1[[#This Row],[Helper1]],"")</f>
        <v/>
      </c>
      <c r="H3141" s="57" t="str">
        <f>IFERROR(SMALL($G$2:$G$4870,ROWS($G$2:G3141)),"")</f>
        <v/>
      </c>
    </row>
    <row r="3142" spans="1:8" ht="90" thickBot="1" x14ac:dyDescent="0.3">
      <c r="A3142" s="52" t="s">
        <v>728</v>
      </c>
      <c r="B3142" s="46" t="str">
        <f>Table1[[#This Row],[Series]]&amp;Table1[[#This Row],[Competency Name]]</f>
        <v>3401INGENUITY (ABILITY TO SUGGEST AND APPLY NEW METHODS)</v>
      </c>
      <c r="C3142" s="46" t="str">
        <f>IF(RIGHT(Table1[[#This Row],[Occupational Series]],5)="SECCM","SECCM",IF(OR(RIGHT(Table1[[#This Row],[Occupational Series]],1)="A",RIGHT(Table1[[#This Row],[Occupational Series]],1)="B",RIGHT(Table1[[#This Row],[Occupational Series]],1)="C"),"0301",RIGHT(Table1[[#This Row],[Occupational Series]],4)))</f>
        <v>3401</v>
      </c>
      <c r="D3142" s="52" t="s">
        <v>890</v>
      </c>
      <c r="E3142" s="54" t="s">
        <v>891</v>
      </c>
      <c r="F3142" s="57">
        <f>ROWS($F$2:F3142)</f>
        <v>3141</v>
      </c>
      <c r="G3142" s="57" t="str">
        <f>IF(ISNUMBER(SEARCH('Position Build'!$N$6,Table1[[#This Row],[Series]])),Table1[[#This Row],[Helper1]],"")</f>
        <v/>
      </c>
      <c r="H3142" s="57" t="str">
        <f>IFERROR(SMALL($G$2:$G$4870,ROWS($G$2:G3142)),"")</f>
        <v/>
      </c>
    </row>
    <row r="3143" spans="1:8" ht="26.25" thickBot="1" x14ac:dyDescent="0.3">
      <c r="A3143" s="50" t="s">
        <v>728</v>
      </c>
      <c r="B3143" s="46" t="str">
        <f>Table1[[#This Row],[Series]]&amp;Table1[[#This Row],[Competency Name]]</f>
        <v>3401ABILITY TO SUPERVISE THROUGH SUBORDINATE SUPERVISORS</v>
      </c>
      <c r="C3143" s="46" t="str">
        <f>IF(RIGHT(Table1[[#This Row],[Occupational Series]],5)="SECCM","SECCM",IF(OR(RIGHT(Table1[[#This Row],[Occupational Series]],1)="A",RIGHT(Table1[[#This Row],[Occupational Series]],1)="B",RIGHT(Table1[[#This Row],[Occupational Series]],1)="C"),"0301",RIGHT(Table1[[#This Row],[Occupational Series]],4)))</f>
        <v>3401</v>
      </c>
      <c r="D3143" s="50" t="s">
        <v>898</v>
      </c>
      <c r="E3143" s="51" t="s">
        <v>899</v>
      </c>
      <c r="F3143" s="57">
        <f>ROWS($F$2:F3143)</f>
        <v>3142</v>
      </c>
      <c r="G3143" s="57" t="str">
        <f>IF(ISNUMBER(SEARCH('Position Build'!$N$6,Table1[[#This Row],[Series]])),Table1[[#This Row],[Helper1]],"")</f>
        <v/>
      </c>
      <c r="H3143" s="57" t="str">
        <f>IFERROR(SMALL($G$2:$G$4870,ROWS($G$2:G3143)),"")</f>
        <v/>
      </c>
    </row>
    <row r="3144" spans="1:8" ht="15.75" customHeight="1" thickBot="1" x14ac:dyDescent="0.3">
      <c r="A3144" s="50" t="s">
        <v>728</v>
      </c>
      <c r="B3144" s="46" t="str">
        <f>Table1[[#This Row],[Series]]&amp;Table1[[#This Row],[Competency Name]]</f>
        <v>3401RELIABILITY AND DEPENDABILITY</v>
      </c>
      <c r="C3144" s="46" t="str">
        <f>IF(RIGHT(Table1[[#This Row],[Occupational Series]],5)="SECCM","SECCM",IF(OR(RIGHT(Table1[[#This Row],[Occupational Series]],1)="A",RIGHT(Table1[[#This Row],[Occupational Series]],1)="B",RIGHT(Table1[[#This Row],[Occupational Series]],1)="C"),"0301",RIGHT(Table1[[#This Row],[Occupational Series]],4)))</f>
        <v>3401</v>
      </c>
      <c r="D3144" s="50" t="s">
        <v>900</v>
      </c>
      <c r="E3144" s="51" t="s">
        <v>901</v>
      </c>
      <c r="F3144" s="57">
        <f>ROWS($F$2:F3144)</f>
        <v>3143</v>
      </c>
      <c r="G3144" s="57" t="str">
        <f>IF(ISNUMBER(SEARCH('Position Build'!$N$6,Table1[[#This Row],[Series]])),Table1[[#This Row],[Helper1]],"")</f>
        <v/>
      </c>
      <c r="H3144" s="57" t="str">
        <f>IFERROR(SMALL($G$2:$G$4870,ROWS($G$2:G3144)),"")</f>
        <v/>
      </c>
    </row>
    <row r="3145" spans="1:8" ht="51.75" thickBot="1" x14ac:dyDescent="0.3">
      <c r="A3145" s="52" t="s">
        <v>728</v>
      </c>
      <c r="B3145" s="46" t="str">
        <f>Table1[[#This Row],[Series]]&amp;Table1[[#This Row],[Competency Name]]</f>
        <v>3401MEASUREMENT AND LAYOUT</v>
      </c>
      <c r="C3145" s="46" t="str">
        <f>IF(RIGHT(Table1[[#This Row],[Occupational Series]],5)="SECCM","SECCM",IF(OR(RIGHT(Table1[[#This Row],[Occupational Series]],1)="A",RIGHT(Table1[[#This Row],[Occupational Series]],1)="B",RIGHT(Table1[[#This Row],[Occupational Series]],1)="C"),"0301",RIGHT(Table1[[#This Row],[Occupational Series]],4)))</f>
        <v>3401</v>
      </c>
      <c r="D3145" s="52" t="s">
        <v>972</v>
      </c>
      <c r="E3145" s="54" t="s">
        <v>973</v>
      </c>
      <c r="F3145" s="57">
        <f>ROWS($F$2:F3145)</f>
        <v>3144</v>
      </c>
      <c r="G3145" s="57" t="str">
        <f>IF(ISNUMBER(SEARCH('Position Build'!$N$6,Table1[[#This Row],[Series]])),Table1[[#This Row],[Helper1]],"")</f>
        <v/>
      </c>
      <c r="H3145" s="57" t="str">
        <f>IFERROR(SMALL($G$2:$G$4870,ROWS($G$2:G3145)),"")</f>
        <v/>
      </c>
    </row>
    <row r="3146" spans="1:8" ht="51.75" thickBot="1" x14ac:dyDescent="0.3">
      <c r="A3146" s="50" t="s">
        <v>728</v>
      </c>
      <c r="B3146" s="46" t="str">
        <f>Table1[[#This Row],[Series]]&amp;Table1[[#This Row],[Competency Name]]</f>
        <v>3401ABILITY TO MEET DEADLINE DATES UNDER PRESSURE</v>
      </c>
      <c r="C3146" s="46" t="str">
        <f>IF(RIGHT(Table1[[#This Row],[Occupational Series]],5)="SECCM","SECCM",IF(OR(RIGHT(Table1[[#This Row],[Occupational Series]],1)="A",RIGHT(Table1[[#This Row],[Occupational Series]],1)="B",RIGHT(Table1[[#This Row],[Occupational Series]],1)="C"),"0301",RIGHT(Table1[[#This Row],[Occupational Series]],4)))</f>
        <v>3401</v>
      </c>
      <c r="D3146" s="50" t="s">
        <v>1005</v>
      </c>
      <c r="E3146" s="51" t="s">
        <v>1006</v>
      </c>
      <c r="F3146" s="57">
        <f>ROWS($F$2:F3146)</f>
        <v>3145</v>
      </c>
      <c r="G3146" s="57" t="str">
        <f>IF(ISNUMBER(SEARCH('Position Build'!$N$6,Table1[[#This Row],[Series]])),Table1[[#This Row],[Helper1]],"")</f>
        <v/>
      </c>
      <c r="H3146" s="57" t="str">
        <f>IFERROR(SMALL($G$2:$G$4870,ROWS($G$2:G3146)),"")</f>
        <v/>
      </c>
    </row>
    <row r="3147" spans="1:8" ht="15.75" customHeight="1" thickBot="1" x14ac:dyDescent="0.3">
      <c r="A3147" s="50" t="s">
        <v>728</v>
      </c>
      <c r="B3147" s="46" t="str">
        <f>Table1[[#This Row],[Series]]&amp;Table1[[#This Row],[Competency Name]]</f>
        <v>3401ABILITY TO PLAN AND ORGANIZE THE WORK</v>
      </c>
      <c r="C3147" s="46" t="str">
        <f>IF(RIGHT(Table1[[#This Row],[Occupational Series]],5)="SECCM","SECCM",IF(OR(RIGHT(Table1[[#This Row],[Occupational Series]],1)="A",RIGHT(Table1[[#This Row],[Occupational Series]],1)="B",RIGHT(Table1[[#This Row],[Occupational Series]],1)="C"),"0301",RIGHT(Table1[[#This Row],[Occupational Series]],4)))</f>
        <v>3401</v>
      </c>
      <c r="D3147" s="50" t="s">
        <v>1007</v>
      </c>
      <c r="E3147" s="51" t="s">
        <v>1008</v>
      </c>
      <c r="F3147" s="57">
        <f>ROWS($F$2:F3147)</f>
        <v>3146</v>
      </c>
      <c r="G3147" s="57" t="str">
        <f>IF(ISNUMBER(SEARCH('Position Build'!$N$6,Table1[[#This Row],[Series]])),Table1[[#This Row],[Helper1]],"")</f>
        <v/>
      </c>
      <c r="H3147" s="57" t="str">
        <f>IFERROR(SMALL($G$2:$G$4870,ROWS($G$2:G3147)),"")</f>
        <v/>
      </c>
    </row>
    <row r="3148" spans="1:8" ht="39" thickBot="1" x14ac:dyDescent="0.3">
      <c r="A3148" s="52" t="s">
        <v>728</v>
      </c>
      <c r="B3148" s="46" t="str">
        <f>Table1[[#This Row],[Series]]&amp;Table1[[#This Row],[Competency Name]]</f>
        <v>3401ABILITY TO WORK AS A MEMBER OF A TEAM</v>
      </c>
      <c r="C3148" s="46" t="str">
        <f>IF(RIGHT(Table1[[#This Row],[Occupational Series]],5)="SECCM","SECCM",IF(OR(RIGHT(Table1[[#This Row],[Occupational Series]],1)="A",RIGHT(Table1[[#This Row],[Occupational Series]],1)="B",RIGHT(Table1[[#This Row],[Occupational Series]],1)="C"),"0301",RIGHT(Table1[[#This Row],[Occupational Series]],4)))</f>
        <v>3401</v>
      </c>
      <c r="D3148" s="52" t="s">
        <v>1017</v>
      </c>
      <c r="E3148" s="54" t="s">
        <v>1018</v>
      </c>
      <c r="F3148" s="57">
        <f>ROWS($F$2:F3148)</f>
        <v>3147</v>
      </c>
      <c r="G3148" s="57" t="str">
        <f>IF(ISNUMBER(SEARCH('Position Build'!$N$6,Table1[[#This Row],[Series]])),Table1[[#This Row],[Helper1]],"")</f>
        <v/>
      </c>
      <c r="H3148" s="57" t="str">
        <f>IFERROR(SMALL($G$2:$G$4870,ROWS($G$2:G3148)),"")</f>
        <v/>
      </c>
    </row>
    <row r="3149" spans="1:8" ht="39" thickBot="1" x14ac:dyDescent="0.3">
      <c r="A3149" s="50" t="s">
        <v>728</v>
      </c>
      <c r="B3149" s="46" t="str">
        <f>Table1[[#This Row],[Series]]&amp;Table1[[#This Row],[Competency Name]]</f>
        <v>3401ABILITY TO WORK WITH OTHERS</v>
      </c>
      <c r="C3149" s="46" t="str">
        <f>IF(RIGHT(Table1[[#This Row],[Occupational Series]],5)="SECCM","SECCM",IF(OR(RIGHT(Table1[[#This Row],[Occupational Series]],1)="A",RIGHT(Table1[[#This Row],[Occupational Series]],1)="B",RIGHT(Table1[[#This Row],[Occupational Series]],1)="C"),"0301",RIGHT(Table1[[#This Row],[Occupational Series]],4)))</f>
        <v>3401</v>
      </c>
      <c r="D3149" s="50" t="s">
        <v>1019</v>
      </c>
      <c r="E3149" s="51" t="s">
        <v>1020</v>
      </c>
      <c r="F3149" s="57">
        <f>ROWS($F$2:F3149)</f>
        <v>3148</v>
      </c>
      <c r="G3149" s="57" t="str">
        <f>IF(ISNUMBER(SEARCH('Position Build'!$N$6,Table1[[#This Row],[Series]])),Table1[[#This Row],[Helper1]],"")</f>
        <v/>
      </c>
      <c r="H3149" s="57" t="str">
        <f>IFERROR(SMALL($G$2:$G$4870,ROWS($G$2:G3149)),"")</f>
        <v/>
      </c>
    </row>
    <row r="3150" spans="1:8" ht="15.75" customHeight="1" thickBot="1" x14ac:dyDescent="0.3">
      <c r="A3150" s="45" t="s">
        <v>728</v>
      </c>
      <c r="B3150" s="46" t="str">
        <f>Table1[[#This Row],[Series]]&amp;Table1[[#This Row],[Competency Name]]</f>
        <v>3401SHOP APTITUDE AND INTEREST</v>
      </c>
      <c r="C3150" s="46" t="str">
        <f>IF(RIGHT(Table1[[#This Row],[Occupational Series]],5)="SECCM","SECCM",IF(OR(RIGHT(Table1[[#This Row],[Occupational Series]],1)="A",RIGHT(Table1[[#This Row],[Occupational Series]],1)="B",RIGHT(Table1[[#This Row],[Occupational Series]],1)="C"),"0301",RIGHT(Table1[[#This Row],[Occupational Series]],4)))</f>
        <v>3401</v>
      </c>
      <c r="D3150" s="45" t="s">
        <v>1021</v>
      </c>
      <c r="E3150" s="45" t="s">
        <v>1022</v>
      </c>
      <c r="F3150" s="57">
        <f>ROWS($F$2:F3150)</f>
        <v>3149</v>
      </c>
      <c r="G3150" s="57" t="str">
        <f>IF(ISNUMBER(SEARCH('Position Build'!$N$6,Table1[[#This Row],[Series]])),Table1[[#This Row],[Helper1]],"")</f>
        <v/>
      </c>
      <c r="H3150" s="57" t="str">
        <f>IFERROR(SMALL($G$2:$G$4870,ROWS($G$2:G3150)),"")</f>
        <v/>
      </c>
    </row>
    <row r="3151" spans="1:8" ht="39" thickBot="1" x14ac:dyDescent="0.3">
      <c r="A3151" s="52" t="s">
        <v>728</v>
      </c>
      <c r="B3151" s="46" t="str">
        <f>Table1[[#This Row],[Series]]&amp;Table1[[#This Row],[Competency Name]]</f>
        <v>3401KNOWLEDGE OF METALS</v>
      </c>
      <c r="C3151" s="46" t="str">
        <f>IF(RIGHT(Table1[[#This Row],[Occupational Series]],5)="SECCM","SECCM",IF(OR(RIGHT(Table1[[#This Row],[Occupational Series]],1)="A",RIGHT(Table1[[#This Row],[Occupational Series]],1)="B",RIGHT(Table1[[#This Row],[Occupational Series]],1)="C"),"0301",RIGHT(Table1[[#This Row],[Occupational Series]],4)))</f>
        <v>3401</v>
      </c>
      <c r="D3151" s="52" t="s">
        <v>1325</v>
      </c>
      <c r="E3151" s="54" t="s">
        <v>1326</v>
      </c>
      <c r="F3151" s="57">
        <f>ROWS($F$2:F3151)</f>
        <v>3150</v>
      </c>
      <c r="G3151" s="57" t="str">
        <f>IF(ISNUMBER(SEARCH('Position Build'!$N$6,Table1[[#This Row],[Series]])),Table1[[#This Row],[Helper1]],"")</f>
        <v/>
      </c>
      <c r="H3151" s="57" t="str">
        <f>IFERROR(SMALL($G$2:$G$4870,ROWS($G$2:G3151)),"")</f>
        <v/>
      </c>
    </row>
    <row r="3152" spans="1:8" ht="51.75" thickBot="1" x14ac:dyDescent="0.3">
      <c r="A3152" s="50" t="s">
        <v>728</v>
      </c>
      <c r="B3152" s="46" t="str">
        <f>Table1[[#This Row],[Series]]&amp;Table1[[#This Row],[Competency Name]]</f>
        <v>3401ABILITY TO USE HAND TOOLS FOR MACHINE SHOP</v>
      </c>
      <c r="C3152" s="46" t="str">
        <f>IF(RIGHT(Table1[[#This Row],[Occupational Series]],5)="SECCM","SECCM",IF(OR(RIGHT(Table1[[#This Row],[Occupational Series]],1)="A",RIGHT(Table1[[#This Row],[Occupational Series]],1)="B",RIGHT(Table1[[#This Row],[Occupational Series]],1)="C"),"0301",RIGHT(Table1[[#This Row],[Occupational Series]],4)))</f>
        <v>3401</v>
      </c>
      <c r="D3152" s="50" t="s">
        <v>1446</v>
      </c>
      <c r="E3152" s="51" t="s">
        <v>1447</v>
      </c>
      <c r="F3152" s="57">
        <f>ROWS($F$2:F3152)</f>
        <v>3151</v>
      </c>
      <c r="G3152" s="57" t="str">
        <f>IF(ISNUMBER(SEARCH('Position Build'!$N$6,Table1[[#This Row],[Series]])),Table1[[#This Row],[Helper1]],"")</f>
        <v/>
      </c>
      <c r="H3152" s="57" t="str">
        <f>IFERROR(SMALL($G$2:$G$4870,ROWS($G$2:G3152)),"")</f>
        <v/>
      </c>
    </row>
    <row r="3153" spans="1:8" ht="15.75" customHeight="1" thickBot="1" x14ac:dyDescent="0.3">
      <c r="A3153" s="50" t="s">
        <v>728</v>
      </c>
      <c r="B3153" s="46" t="str">
        <f>Table1[[#This Row],[Series]]&amp;Table1[[#This Row],[Competency Name]]</f>
        <v>3401ABILITY TO USE SHOP DRAWINGS (MECHANICAL)</v>
      </c>
      <c r="C3153" s="46" t="str">
        <f>IF(RIGHT(Table1[[#This Row],[Occupational Series]],5)="SECCM","SECCM",IF(OR(RIGHT(Table1[[#This Row],[Occupational Series]],1)="A",RIGHT(Table1[[#This Row],[Occupational Series]],1)="B",RIGHT(Table1[[#This Row],[Occupational Series]],1)="C"),"0301",RIGHT(Table1[[#This Row],[Occupational Series]],4)))</f>
        <v>3401</v>
      </c>
      <c r="D3153" s="50" t="s">
        <v>1448</v>
      </c>
      <c r="E3153" s="51" t="s">
        <v>1449</v>
      </c>
      <c r="F3153" s="57">
        <f>ROWS($F$2:F3153)</f>
        <v>3152</v>
      </c>
      <c r="G3153" s="57" t="str">
        <f>IF(ISNUMBER(SEARCH('Position Build'!$N$6,Table1[[#This Row],[Series]])),Table1[[#This Row],[Helper1]],"")</f>
        <v/>
      </c>
      <c r="H3153" s="57" t="str">
        <f>IFERROR(SMALL($G$2:$G$4870,ROWS($G$2:G3153)),"")</f>
        <v/>
      </c>
    </row>
    <row r="3154" spans="1:8" ht="90" thickBot="1" x14ac:dyDescent="0.3">
      <c r="A3154" s="52" t="s">
        <v>728</v>
      </c>
      <c r="B3154" s="46" t="str">
        <f>Table1[[#This Row],[Series]]&amp;Table1[[#This Row],[Competency Name]]</f>
        <v>3401OPERATION OF MACHINE TOOLS</v>
      </c>
      <c r="C3154" s="46" t="str">
        <f>IF(RIGHT(Table1[[#This Row],[Occupational Series]],5)="SECCM","SECCM",IF(OR(RIGHT(Table1[[#This Row],[Occupational Series]],1)="A",RIGHT(Table1[[#This Row],[Occupational Series]],1)="B",RIGHT(Table1[[#This Row],[Occupational Series]],1)="C"),"0301",RIGHT(Table1[[#This Row],[Occupational Series]],4)))</f>
        <v>3401</v>
      </c>
      <c r="D3154" s="52" t="s">
        <v>1450</v>
      </c>
      <c r="E3154" s="54" t="s">
        <v>1451</v>
      </c>
      <c r="F3154" s="57">
        <f>ROWS($F$2:F3154)</f>
        <v>3153</v>
      </c>
      <c r="G3154" s="57" t="str">
        <f>IF(ISNUMBER(SEARCH('Position Build'!$N$6,Table1[[#This Row],[Series]])),Table1[[#This Row],[Helper1]],"")</f>
        <v/>
      </c>
      <c r="H3154" s="57" t="str">
        <f>IFERROR(SMALL($G$2:$G$4870,ROWS($G$2:G3154)),"")</f>
        <v/>
      </c>
    </row>
    <row r="3155" spans="1:8" ht="115.5" thickBot="1" x14ac:dyDescent="0.3">
      <c r="A3155" s="50" t="s">
        <v>739</v>
      </c>
      <c r="B3155" s="46" t="str">
        <f>Table1[[#This Row],[Series]]&amp;Table1[[#This Row],[Competency Name]]</f>
        <v>3414TECHNICAL PRACTICES (THEORETICAL, PRECISE, ARTISTIC)</v>
      </c>
      <c r="C3155" s="46" t="str">
        <f>IF(RIGHT(Table1[[#This Row],[Occupational Series]],5)="SECCM","SECCM",IF(OR(RIGHT(Table1[[#This Row],[Occupational Series]],1)="A",RIGHT(Table1[[#This Row],[Occupational Series]],1)="B",RIGHT(Table1[[#This Row],[Occupational Series]],1)="C"),"0301",RIGHT(Table1[[#This Row],[Occupational Series]],4)))</f>
        <v>3414</v>
      </c>
      <c r="D3155" s="50" t="s">
        <v>716</v>
      </c>
      <c r="E3155" s="51" t="s">
        <v>717</v>
      </c>
      <c r="F3155" s="57">
        <f>ROWS($F$2:F3155)</f>
        <v>3154</v>
      </c>
      <c r="G3155" s="57" t="str">
        <f>IF(ISNUMBER(SEARCH('Position Build'!$N$6,Table1[[#This Row],[Series]])),Table1[[#This Row],[Helper1]],"")</f>
        <v/>
      </c>
      <c r="H3155" s="57" t="str">
        <f>IFERROR(SMALL($G$2:$G$4870,ROWS($G$2:G3155)),"")</f>
        <v/>
      </c>
    </row>
    <row r="3156" spans="1:8" ht="15.75" customHeight="1" thickBot="1" x14ac:dyDescent="0.3">
      <c r="A3156" s="45" t="s">
        <v>739</v>
      </c>
      <c r="B3156" s="46" t="str">
        <f>Table1[[#This Row],[Series]]&amp;Table1[[#This Row],[Competency Name]]</f>
        <v>3414ABILITY TO DO THE WORK OF THE POSITION WITHOUT MORE THAN NORMAL SUPERVISION</v>
      </c>
      <c r="C3156" s="46" t="str">
        <f>IF(RIGHT(Table1[[#This Row],[Occupational Series]],5)="SECCM","SECCM",IF(OR(RIGHT(Table1[[#This Row],[Occupational Series]],1)="A",RIGHT(Table1[[#This Row],[Occupational Series]],1)="B",RIGHT(Table1[[#This Row],[Occupational Series]],1)="C"),"0301",RIGHT(Table1[[#This Row],[Occupational Series]],4)))</f>
        <v>3414</v>
      </c>
      <c r="D3156" s="45" t="s">
        <v>852</v>
      </c>
      <c r="E3156" s="45" t="s">
        <v>853</v>
      </c>
      <c r="F3156" s="57">
        <f>ROWS($F$2:F3156)</f>
        <v>3155</v>
      </c>
      <c r="G3156" s="57" t="str">
        <f>IF(ISNUMBER(SEARCH('Position Build'!$N$6,Table1[[#This Row],[Series]])),Table1[[#This Row],[Helper1]],"")</f>
        <v/>
      </c>
      <c r="H3156" s="57" t="str">
        <f>IFERROR(SMALL($G$2:$G$4870,ROWS($G$2:G3156)),"")</f>
        <v/>
      </c>
    </row>
    <row r="3157" spans="1:8" ht="15.75" thickBot="1" x14ac:dyDescent="0.3">
      <c r="A3157" s="53" t="s">
        <v>739</v>
      </c>
      <c r="B3157" s="46" t="str">
        <f>Table1[[#This Row],[Series]]&amp;Table1[[#This Row],[Competency Name]]</f>
        <v>3414ABILITY TO INSPECT</v>
      </c>
      <c r="C3157" s="46" t="str">
        <f>IF(RIGHT(Table1[[#This Row],[Occupational Series]],5)="SECCM","SECCM",IF(OR(RIGHT(Table1[[#This Row],[Occupational Series]],1)="A",RIGHT(Table1[[#This Row],[Occupational Series]],1)="B",RIGHT(Table1[[#This Row],[Occupational Series]],1)="C"),"0301",RIGHT(Table1[[#This Row],[Occupational Series]],4)))</f>
        <v>3414</v>
      </c>
      <c r="D3157" s="53" t="s">
        <v>866</v>
      </c>
      <c r="E3157" s="53" t="s">
        <v>867</v>
      </c>
      <c r="F3157" s="57">
        <f>ROWS($F$2:F3157)</f>
        <v>3156</v>
      </c>
      <c r="G3157" s="57" t="str">
        <f>IF(ISNUMBER(SEARCH('Position Build'!$N$6,Table1[[#This Row],[Series]])),Table1[[#This Row],[Helper1]],"")</f>
        <v/>
      </c>
      <c r="H3157" s="57" t="str">
        <f>IFERROR(SMALL($G$2:$G$4870,ROWS($G$2:G3157)),"")</f>
        <v/>
      </c>
    </row>
    <row r="3158" spans="1:8" ht="15.75" thickBot="1" x14ac:dyDescent="0.3">
      <c r="A3158" s="45" t="s">
        <v>739</v>
      </c>
      <c r="B3158" s="46" t="str">
        <f>Table1[[#This Row],[Series]]&amp;Table1[[#This Row],[Competency Name]]</f>
        <v>3414ABILITY TO INSTRUCT</v>
      </c>
      <c r="C3158" s="46" t="str">
        <f>IF(RIGHT(Table1[[#This Row],[Occupational Series]],5)="SECCM","SECCM",IF(OR(RIGHT(Table1[[#This Row],[Occupational Series]],1)="A",RIGHT(Table1[[#This Row],[Occupational Series]],1)="B",RIGHT(Table1[[#This Row],[Occupational Series]],1)="C"),"0301",RIGHT(Table1[[#This Row],[Occupational Series]],4)))</f>
        <v>3414</v>
      </c>
      <c r="D3158" s="45" t="s">
        <v>868</v>
      </c>
      <c r="E3158" s="45" t="s">
        <v>869</v>
      </c>
      <c r="F3158" s="57">
        <f>ROWS($F$2:F3158)</f>
        <v>3157</v>
      </c>
      <c r="G3158" s="57" t="str">
        <f>IF(ISNUMBER(SEARCH('Position Build'!$N$6,Table1[[#This Row],[Series]])),Table1[[#This Row],[Helper1]],"")</f>
        <v/>
      </c>
      <c r="H3158" s="57" t="str">
        <f>IFERROR(SMALL($G$2:$G$4870,ROWS($G$2:G3158)),"")</f>
        <v/>
      </c>
    </row>
    <row r="3159" spans="1:8" ht="15.75" customHeight="1" thickBot="1" x14ac:dyDescent="0.3">
      <c r="A3159" s="50" t="s">
        <v>739</v>
      </c>
      <c r="B3159" s="46" t="str">
        <f>Table1[[#This Row],[Series]]&amp;Table1[[#This Row],[Competency Name]]</f>
        <v>3414ABILITY TO PROVIDE PRODUCTION SUPPORT SERVICES</v>
      </c>
      <c r="C3159" s="46" t="str">
        <f>IF(RIGHT(Table1[[#This Row],[Occupational Series]],5)="SECCM","SECCM",IF(OR(RIGHT(Table1[[#This Row],[Occupational Series]],1)="A",RIGHT(Table1[[#This Row],[Occupational Series]],1)="B",RIGHT(Table1[[#This Row],[Occupational Series]],1)="C"),"0301",RIGHT(Table1[[#This Row],[Occupational Series]],4)))</f>
        <v>3414</v>
      </c>
      <c r="D3159" s="50" t="s">
        <v>870</v>
      </c>
      <c r="E3159" s="51" t="s">
        <v>871</v>
      </c>
      <c r="F3159" s="57">
        <f>ROWS($F$2:F3159)</f>
        <v>3158</v>
      </c>
      <c r="G3159" s="57" t="str">
        <f>IF(ISNUMBER(SEARCH('Position Build'!$N$6,Table1[[#This Row],[Series]])),Table1[[#This Row],[Helper1]],"")</f>
        <v/>
      </c>
      <c r="H3159" s="57" t="str">
        <f>IFERROR(SMALL($G$2:$G$4870,ROWS($G$2:G3159)),"")</f>
        <v/>
      </c>
    </row>
    <row r="3160" spans="1:8" ht="15.75" thickBot="1" x14ac:dyDescent="0.3">
      <c r="A3160" s="53" t="s">
        <v>739</v>
      </c>
      <c r="B3160" s="46" t="str">
        <f>Table1[[#This Row],[Series]]&amp;Table1[[#This Row],[Competency Name]]</f>
        <v>3414ABILITY TO LEAD OR SUPERVISE</v>
      </c>
      <c r="C3160" s="46" t="str">
        <f>IF(RIGHT(Table1[[#This Row],[Occupational Series]],5)="SECCM","SECCM",IF(OR(RIGHT(Table1[[#This Row],[Occupational Series]],1)="A",RIGHT(Table1[[#This Row],[Occupational Series]],1)="B",RIGHT(Table1[[#This Row],[Occupational Series]],1)="C"),"0301",RIGHT(Table1[[#This Row],[Occupational Series]],4)))</f>
        <v>3414</v>
      </c>
      <c r="D3160" s="53" t="s">
        <v>872</v>
      </c>
      <c r="E3160" s="53" t="s">
        <v>873</v>
      </c>
      <c r="F3160" s="57">
        <f>ROWS($F$2:F3160)</f>
        <v>3159</v>
      </c>
      <c r="G3160" s="57" t="str">
        <f>IF(ISNUMBER(SEARCH('Position Build'!$N$6,Table1[[#This Row],[Series]])),Table1[[#This Row],[Helper1]],"")</f>
        <v/>
      </c>
      <c r="H3160" s="57" t="str">
        <f>IFERROR(SMALL($G$2:$G$4870,ROWS($G$2:G3160)),"")</f>
        <v/>
      </c>
    </row>
    <row r="3161" spans="1:8" ht="51.75" thickBot="1" x14ac:dyDescent="0.3">
      <c r="A3161" s="50" t="s">
        <v>739</v>
      </c>
      <c r="B3161" s="46" t="str">
        <f>Table1[[#This Row],[Series]]&amp;Table1[[#This Row],[Competency Name]]</f>
        <v>3414ABILITY TO FOLLOW DIRECTIONS IN A SHOP</v>
      </c>
      <c r="C3161" s="46" t="str">
        <f>IF(RIGHT(Table1[[#This Row],[Occupational Series]],5)="SECCM","SECCM",IF(OR(RIGHT(Table1[[#This Row],[Occupational Series]],1)="A",RIGHT(Table1[[#This Row],[Occupational Series]],1)="B",RIGHT(Table1[[#This Row],[Occupational Series]],1)="C"),"0301",RIGHT(Table1[[#This Row],[Occupational Series]],4)))</f>
        <v>3414</v>
      </c>
      <c r="D3161" s="50" t="s">
        <v>882</v>
      </c>
      <c r="E3161" s="51" t="s">
        <v>883</v>
      </c>
      <c r="F3161" s="57">
        <f>ROWS($F$2:F3161)</f>
        <v>3160</v>
      </c>
      <c r="G3161" s="57" t="str">
        <f>IF(ISNUMBER(SEARCH('Position Build'!$N$6,Table1[[#This Row],[Series]])),Table1[[#This Row],[Helper1]],"")</f>
        <v/>
      </c>
      <c r="H3161" s="57" t="str">
        <f>IFERROR(SMALL($G$2:$G$4870,ROWS($G$2:G3161)),"")</f>
        <v/>
      </c>
    </row>
    <row r="3162" spans="1:8" ht="15.75" customHeight="1" thickBot="1" x14ac:dyDescent="0.3">
      <c r="A3162" s="50" t="s">
        <v>739</v>
      </c>
      <c r="B3162" s="46" t="str">
        <f>Table1[[#This Row],[Series]]&amp;Table1[[#This Row],[Competency Name]]</f>
        <v>3414DEXTERITY AND SAFETY</v>
      </c>
      <c r="C3162" s="46" t="str">
        <f>IF(RIGHT(Table1[[#This Row],[Occupational Series]],5)="SECCM","SECCM",IF(OR(RIGHT(Table1[[#This Row],[Occupational Series]],1)="A",RIGHT(Table1[[#This Row],[Occupational Series]],1)="B",RIGHT(Table1[[#This Row],[Occupational Series]],1)="C"),"0301",RIGHT(Table1[[#This Row],[Occupational Series]],4)))</f>
        <v>3414</v>
      </c>
      <c r="D3162" s="50" t="s">
        <v>888</v>
      </c>
      <c r="E3162" s="51" t="s">
        <v>889</v>
      </c>
      <c r="F3162" s="57">
        <f>ROWS($F$2:F3162)</f>
        <v>3161</v>
      </c>
      <c r="G3162" s="57" t="str">
        <f>IF(ISNUMBER(SEARCH('Position Build'!$N$6,Table1[[#This Row],[Series]])),Table1[[#This Row],[Helper1]],"")</f>
        <v/>
      </c>
      <c r="H3162" s="57" t="str">
        <f>IFERROR(SMALL($G$2:$G$4870,ROWS($G$2:G3162)),"")</f>
        <v/>
      </c>
    </row>
    <row r="3163" spans="1:8" ht="90" thickBot="1" x14ac:dyDescent="0.3">
      <c r="A3163" s="52" t="s">
        <v>739</v>
      </c>
      <c r="B3163" s="46" t="str">
        <f>Table1[[#This Row],[Series]]&amp;Table1[[#This Row],[Competency Name]]</f>
        <v>3414INGENUITY (ABILITY TO SUGGEST AND APPLY NEW METHODS)</v>
      </c>
      <c r="C3163" s="46" t="str">
        <f>IF(RIGHT(Table1[[#This Row],[Occupational Series]],5)="SECCM","SECCM",IF(OR(RIGHT(Table1[[#This Row],[Occupational Series]],1)="A",RIGHT(Table1[[#This Row],[Occupational Series]],1)="B",RIGHT(Table1[[#This Row],[Occupational Series]],1)="C"),"0301",RIGHT(Table1[[#This Row],[Occupational Series]],4)))</f>
        <v>3414</v>
      </c>
      <c r="D3163" s="52" t="s">
        <v>890</v>
      </c>
      <c r="E3163" s="54" t="s">
        <v>891</v>
      </c>
      <c r="F3163" s="57">
        <f>ROWS($F$2:F3163)</f>
        <v>3162</v>
      </c>
      <c r="G3163" s="57" t="str">
        <f>IF(ISNUMBER(SEARCH('Position Build'!$N$6,Table1[[#This Row],[Series]])),Table1[[#This Row],[Helper1]],"")</f>
        <v/>
      </c>
      <c r="H3163" s="57" t="str">
        <f>IFERROR(SMALL($G$2:$G$4870,ROWS($G$2:G3163)),"")</f>
        <v/>
      </c>
    </row>
    <row r="3164" spans="1:8" ht="26.25" thickBot="1" x14ac:dyDescent="0.3">
      <c r="A3164" s="50" t="s">
        <v>739</v>
      </c>
      <c r="B3164" s="46" t="str">
        <f>Table1[[#This Row],[Series]]&amp;Table1[[#This Row],[Competency Name]]</f>
        <v>3414ABILITY TO SUPERVISE THROUGH SUBORDINATE SUPERVISORS</v>
      </c>
      <c r="C3164" s="46" t="str">
        <f>IF(RIGHT(Table1[[#This Row],[Occupational Series]],5)="SECCM","SECCM",IF(OR(RIGHT(Table1[[#This Row],[Occupational Series]],1)="A",RIGHT(Table1[[#This Row],[Occupational Series]],1)="B",RIGHT(Table1[[#This Row],[Occupational Series]],1)="C"),"0301",RIGHT(Table1[[#This Row],[Occupational Series]],4)))</f>
        <v>3414</v>
      </c>
      <c r="D3164" s="50" t="s">
        <v>898</v>
      </c>
      <c r="E3164" s="51" t="s">
        <v>899</v>
      </c>
      <c r="F3164" s="57">
        <f>ROWS($F$2:F3164)</f>
        <v>3163</v>
      </c>
      <c r="G3164" s="57" t="str">
        <f>IF(ISNUMBER(SEARCH('Position Build'!$N$6,Table1[[#This Row],[Series]])),Table1[[#This Row],[Helper1]],"")</f>
        <v/>
      </c>
      <c r="H3164" s="57" t="str">
        <f>IFERROR(SMALL($G$2:$G$4870,ROWS($G$2:G3164)),"")</f>
        <v/>
      </c>
    </row>
    <row r="3165" spans="1:8" ht="15.75" customHeight="1" thickBot="1" x14ac:dyDescent="0.3">
      <c r="A3165" s="50" t="s">
        <v>739</v>
      </c>
      <c r="B3165" s="46" t="str">
        <f>Table1[[#This Row],[Series]]&amp;Table1[[#This Row],[Competency Name]]</f>
        <v>3414RELIABILITY AND DEPENDABILITY</v>
      </c>
      <c r="C3165" s="46" t="str">
        <f>IF(RIGHT(Table1[[#This Row],[Occupational Series]],5)="SECCM","SECCM",IF(OR(RIGHT(Table1[[#This Row],[Occupational Series]],1)="A",RIGHT(Table1[[#This Row],[Occupational Series]],1)="B",RIGHT(Table1[[#This Row],[Occupational Series]],1)="C"),"0301",RIGHT(Table1[[#This Row],[Occupational Series]],4)))</f>
        <v>3414</v>
      </c>
      <c r="D3165" s="50" t="s">
        <v>900</v>
      </c>
      <c r="E3165" s="51" t="s">
        <v>901</v>
      </c>
      <c r="F3165" s="57">
        <f>ROWS($F$2:F3165)</f>
        <v>3164</v>
      </c>
      <c r="G3165" s="57" t="str">
        <f>IF(ISNUMBER(SEARCH('Position Build'!$N$6,Table1[[#This Row],[Series]])),Table1[[#This Row],[Helper1]],"")</f>
        <v/>
      </c>
      <c r="H3165" s="57" t="str">
        <f>IFERROR(SMALL($G$2:$G$4870,ROWS($G$2:G3165)),"")</f>
        <v/>
      </c>
    </row>
    <row r="3166" spans="1:8" ht="51.75" thickBot="1" x14ac:dyDescent="0.3">
      <c r="A3166" s="52" t="s">
        <v>739</v>
      </c>
      <c r="B3166" s="46" t="str">
        <f>Table1[[#This Row],[Series]]&amp;Table1[[#This Row],[Competency Name]]</f>
        <v>3414MEASUREMENT AND LAYOUT</v>
      </c>
      <c r="C3166" s="46" t="str">
        <f>IF(RIGHT(Table1[[#This Row],[Occupational Series]],5)="SECCM","SECCM",IF(OR(RIGHT(Table1[[#This Row],[Occupational Series]],1)="A",RIGHT(Table1[[#This Row],[Occupational Series]],1)="B",RIGHT(Table1[[#This Row],[Occupational Series]],1)="C"),"0301",RIGHT(Table1[[#This Row],[Occupational Series]],4)))</f>
        <v>3414</v>
      </c>
      <c r="D3166" s="52" t="s">
        <v>972</v>
      </c>
      <c r="E3166" s="54" t="s">
        <v>973</v>
      </c>
      <c r="F3166" s="57">
        <f>ROWS($F$2:F3166)</f>
        <v>3165</v>
      </c>
      <c r="G3166" s="57" t="str">
        <f>IF(ISNUMBER(SEARCH('Position Build'!$N$6,Table1[[#This Row],[Series]])),Table1[[#This Row],[Helper1]],"")</f>
        <v/>
      </c>
      <c r="H3166" s="57" t="str">
        <f>IFERROR(SMALL($G$2:$G$4870,ROWS($G$2:G3166)),"")</f>
        <v/>
      </c>
    </row>
    <row r="3167" spans="1:8" ht="51.75" thickBot="1" x14ac:dyDescent="0.3">
      <c r="A3167" s="50" t="s">
        <v>739</v>
      </c>
      <c r="B3167" s="46" t="str">
        <f>Table1[[#This Row],[Series]]&amp;Table1[[#This Row],[Competency Name]]</f>
        <v>3414ABILITY TO MEET DEADLINE DATES UNDER PRESSURE</v>
      </c>
      <c r="C3167" s="46" t="str">
        <f>IF(RIGHT(Table1[[#This Row],[Occupational Series]],5)="SECCM","SECCM",IF(OR(RIGHT(Table1[[#This Row],[Occupational Series]],1)="A",RIGHT(Table1[[#This Row],[Occupational Series]],1)="B",RIGHT(Table1[[#This Row],[Occupational Series]],1)="C"),"0301",RIGHT(Table1[[#This Row],[Occupational Series]],4)))</f>
        <v>3414</v>
      </c>
      <c r="D3167" s="50" t="s">
        <v>1005</v>
      </c>
      <c r="E3167" s="51" t="s">
        <v>1006</v>
      </c>
      <c r="F3167" s="57">
        <f>ROWS($F$2:F3167)</f>
        <v>3166</v>
      </c>
      <c r="G3167" s="57" t="str">
        <f>IF(ISNUMBER(SEARCH('Position Build'!$N$6,Table1[[#This Row],[Series]])),Table1[[#This Row],[Helper1]],"")</f>
        <v/>
      </c>
      <c r="H3167" s="57" t="str">
        <f>IFERROR(SMALL($G$2:$G$4870,ROWS($G$2:G3167)),"")</f>
        <v/>
      </c>
    </row>
    <row r="3168" spans="1:8" ht="15.75" customHeight="1" thickBot="1" x14ac:dyDescent="0.3">
      <c r="A3168" s="50" t="s">
        <v>739</v>
      </c>
      <c r="B3168" s="46" t="str">
        <f>Table1[[#This Row],[Series]]&amp;Table1[[#This Row],[Competency Name]]</f>
        <v>3414ABILITY TO PLAN AND ORGANIZE THE WORK</v>
      </c>
      <c r="C3168" s="46" t="str">
        <f>IF(RIGHT(Table1[[#This Row],[Occupational Series]],5)="SECCM","SECCM",IF(OR(RIGHT(Table1[[#This Row],[Occupational Series]],1)="A",RIGHT(Table1[[#This Row],[Occupational Series]],1)="B",RIGHT(Table1[[#This Row],[Occupational Series]],1)="C"),"0301",RIGHT(Table1[[#This Row],[Occupational Series]],4)))</f>
        <v>3414</v>
      </c>
      <c r="D3168" s="50" t="s">
        <v>1007</v>
      </c>
      <c r="E3168" s="51" t="s">
        <v>1008</v>
      </c>
      <c r="F3168" s="57">
        <f>ROWS($F$2:F3168)</f>
        <v>3167</v>
      </c>
      <c r="G3168" s="57" t="str">
        <f>IF(ISNUMBER(SEARCH('Position Build'!$N$6,Table1[[#This Row],[Series]])),Table1[[#This Row],[Helper1]],"")</f>
        <v/>
      </c>
      <c r="H3168" s="57" t="str">
        <f>IFERROR(SMALL($G$2:$G$4870,ROWS($G$2:G3168)),"")</f>
        <v/>
      </c>
    </row>
    <row r="3169" spans="1:8" ht="39" thickBot="1" x14ac:dyDescent="0.3">
      <c r="A3169" s="52" t="s">
        <v>739</v>
      </c>
      <c r="B3169" s="46" t="str">
        <f>Table1[[#This Row],[Series]]&amp;Table1[[#This Row],[Competency Name]]</f>
        <v>3414ABILITY TO WORK AS A MEMBER OF A TEAM</v>
      </c>
      <c r="C3169" s="46" t="str">
        <f>IF(RIGHT(Table1[[#This Row],[Occupational Series]],5)="SECCM","SECCM",IF(OR(RIGHT(Table1[[#This Row],[Occupational Series]],1)="A",RIGHT(Table1[[#This Row],[Occupational Series]],1)="B",RIGHT(Table1[[#This Row],[Occupational Series]],1)="C"),"0301",RIGHT(Table1[[#This Row],[Occupational Series]],4)))</f>
        <v>3414</v>
      </c>
      <c r="D3169" s="52" t="s">
        <v>1017</v>
      </c>
      <c r="E3169" s="54" t="s">
        <v>1018</v>
      </c>
      <c r="F3169" s="57">
        <f>ROWS($F$2:F3169)</f>
        <v>3168</v>
      </c>
      <c r="G3169" s="57" t="str">
        <f>IF(ISNUMBER(SEARCH('Position Build'!$N$6,Table1[[#This Row],[Series]])),Table1[[#This Row],[Helper1]],"")</f>
        <v/>
      </c>
      <c r="H3169" s="57" t="str">
        <f>IFERROR(SMALL($G$2:$G$4870,ROWS($G$2:G3169)),"")</f>
        <v/>
      </c>
    </row>
    <row r="3170" spans="1:8" ht="39" thickBot="1" x14ac:dyDescent="0.3">
      <c r="A3170" s="50" t="s">
        <v>739</v>
      </c>
      <c r="B3170" s="46" t="str">
        <f>Table1[[#This Row],[Series]]&amp;Table1[[#This Row],[Competency Name]]</f>
        <v>3414ABILITY TO WORK WITH OTHERS</v>
      </c>
      <c r="C3170" s="46" t="str">
        <f>IF(RIGHT(Table1[[#This Row],[Occupational Series]],5)="SECCM","SECCM",IF(OR(RIGHT(Table1[[#This Row],[Occupational Series]],1)="A",RIGHT(Table1[[#This Row],[Occupational Series]],1)="B",RIGHT(Table1[[#This Row],[Occupational Series]],1)="C"),"0301",RIGHT(Table1[[#This Row],[Occupational Series]],4)))</f>
        <v>3414</v>
      </c>
      <c r="D3170" s="50" t="s">
        <v>1019</v>
      </c>
      <c r="E3170" s="51" t="s">
        <v>1020</v>
      </c>
      <c r="F3170" s="57">
        <f>ROWS($F$2:F3170)</f>
        <v>3169</v>
      </c>
      <c r="G3170" s="57" t="str">
        <f>IF(ISNUMBER(SEARCH('Position Build'!$N$6,Table1[[#This Row],[Series]])),Table1[[#This Row],[Helper1]],"")</f>
        <v/>
      </c>
      <c r="H3170" s="57" t="str">
        <f>IFERROR(SMALL($G$2:$G$4870,ROWS($G$2:G3170)),"")</f>
        <v/>
      </c>
    </row>
    <row r="3171" spans="1:8" ht="15.75" customHeight="1" thickBot="1" x14ac:dyDescent="0.3">
      <c r="A3171" s="45" t="s">
        <v>739</v>
      </c>
      <c r="B3171" s="46" t="str">
        <f>Table1[[#This Row],[Series]]&amp;Table1[[#This Row],[Competency Name]]</f>
        <v>3414SHOP APTITUDE AND INTEREST</v>
      </c>
      <c r="C3171" s="46" t="str">
        <f>IF(RIGHT(Table1[[#This Row],[Occupational Series]],5)="SECCM","SECCM",IF(OR(RIGHT(Table1[[#This Row],[Occupational Series]],1)="A",RIGHT(Table1[[#This Row],[Occupational Series]],1)="B",RIGHT(Table1[[#This Row],[Occupational Series]],1)="C"),"0301",RIGHT(Table1[[#This Row],[Occupational Series]],4)))</f>
        <v>3414</v>
      </c>
      <c r="D3171" s="45" t="s">
        <v>1021</v>
      </c>
      <c r="E3171" s="45" t="s">
        <v>1022</v>
      </c>
      <c r="F3171" s="57">
        <f>ROWS($F$2:F3171)</f>
        <v>3170</v>
      </c>
      <c r="G3171" s="57" t="str">
        <f>IF(ISNUMBER(SEARCH('Position Build'!$N$6,Table1[[#This Row],[Series]])),Table1[[#This Row],[Helper1]],"")</f>
        <v/>
      </c>
      <c r="H3171" s="57" t="str">
        <f>IFERROR(SMALL($G$2:$G$4870,ROWS($G$2:G3171)),"")</f>
        <v/>
      </c>
    </row>
    <row r="3172" spans="1:8" ht="39" thickBot="1" x14ac:dyDescent="0.3">
      <c r="A3172" s="52" t="s">
        <v>739</v>
      </c>
      <c r="B3172" s="46" t="str">
        <f>Table1[[#This Row],[Series]]&amp;Table1[[#This Row],[Competency Name]]</f>
        <v>3414KNOWLEDGE OF METALS</v>
      </c>
      <c r="C3172" s="46" t="str">
        <f>IF(RIGHT(Table1[[#This Row],[Occupational Series]],5)="SECCM","SECCM",IF(OR(RIGHT(Table1[[#This Row],[Occupational Series]],1)="A",RIGHT(Table1[[#This Row],[Occupational Series]],1)="B",RIGHT(Table1[[#This Row],[Occupational Series]],1)="C"),"0301",RIGHT(Table1[[#This Row],[Occupational Series]],4)))</f>
        <v>3414</v>
      </c>
      <c r="D3172" s="52" t="s">
        <v>1325</v>
      </c>
      <c r="E3172" s="54" t="s">
        <v>1326</v>
      </c>
      <c r="F3172" s="57">
        <f>ROWS($F$2:F3172)</f>
        <v>3171</v>
      </c>
      <c r="G3172" s="57" t="str">
        <f>IF(ISNUMBER(SEARCH('Position Build'!$N$6,Table1[[#This Row],[Series]])),Table1[[#This Row],[Helper1]],"")</f>
        <v/>
      </c>
      <c r="H3172" s="57" t="str">
        <f>IFERROR(SMALL($G$2:$G$4870,ROWS($G$2:G3172)),"")</f>
        <v/>
      </c>
    </row>
    <row r="3173" spans="1:8" ht="51.75" thickBot="1" x14ac:dyDescent="0.3">
      <c r="A3173" s="50" t="s">
        <v>739</v>
      </c>
      <c r="B3173" s="46" t="str">
        <f>Table1[[#This Row],[Series]]&amp;Table1[[#This Row],[Competency Name]]</f>
        <v>3414ABILITY TO USE HAND TOOLS FOR MACHINE SHOP</v>
      </c>
      <c r="C3173" s="46" t="str">
        <f>IF(RIGHT(Table1[[#This Row],[Occupational Series]],5)="SECCM","SECCM",IF(OR(RIGHT(Table1[[#This Row],[Occupational Series]],1)="A",RIGHT(Table1[[#This Row],[Occupational Series]],1)="B",RIGHT(Table1[[#This Row],[Occupational Series]],1)="C"),"0301",RIGHT(Table1[[#This Row],[Occupational Series]],4)))</f>
        <v>3414</v>
      </c>
      <c r="D3173" s="50" t="s">
        <v>1446</v>
      </c>
      <c r="E3173" s="51" t="s">
        <v>1447</v>
      </c>
      <c r="F3173" s="57">
        <f>ROWS($F$2:F3173)</f>
        <v>3172</v>
      </c>
      <c r="G3173" s="57" t="str">
        <f>IF(ISNUMBER(SEARCH('Position Build'!$N$6,Table1[[#This Row],[Series]])),Table1[[#This Row],[Helper1]],"")</f>
        <v/>
      </c>
      <c r="H3173" s="57" t="str">
        <f>IFERROR(SMALL($G$2:$G$4870,ROWS($G$2:G3173)),"")</f>
        <v/>
      </c>
    </row>
    <row r="3174" spans="1:8" ht="15.75" customHeight="1" thickBot="1" x14ac:dyDescent="0.3">
      <c r="A3174" s="50" t="s">
        <v>739</v>
      </c>
      <c r="B3174" s="46" t="str">
        <f>Table1[[#This Row],[Series]]&amp;Table1[[#This Row],[Competency Name]]</f>
        <v>3414ABILITY TO USE SHOP DRAWINGS (MECHANICAL)</v>
      </c>
      <c r="C3174" s="46" t="str">
        <f>IF(RIGHT(Table1[[#This Row],[Occupational Series]],5)="SECCM","SECCM",IF(OR(RIGHT(Table1[[#This Row],[Occupational Series]],1)="A",RIGHT(Table1[[#This Row],[Occupational Series]],1)="B",RIGHT(Table1[[#This Row],[Occupational Series]],1)="C"),"0301",RIGHT(Table1[[#This Row],[Occupational Series]],4)))</f>
        <v>3414</v>
      </c>
      <c r="D3174" s="50" t="s">
        <v>1448</v>
      </c>
      <c r="E3174" s="51" t="s">
        <v>1449</v>
      </c>
      <c r="F3174" s="57">
        <f>ROWS($F$2:F3174)</f>
        <v>3173</v>
      </c>
      <c r="G3174" s="57" t="str">
        <f>IF(ISNUMBER(SEARCH('Position Build'!$N$6,Table1[[#This Row],[Series]])),Table1[[#This Row],[Helper1]],"")</f>
        <v/>
      </c>
      <c r="H3174" s="57" t="str">
        <f>IFERROR(SMALL($G$2:$G$4870,ROWS($G$2:G3174)),"")</f>
        <v/>
      </c>
    </row>
    <row r="3175" spans="1:8" ht="90" thickBot="1" x14ac:dyDescent="0.3">
      <c r="A3175" s="52" t="s">
        <v>739</v>
      </c>
      <c r="B3175" s="46" t="str">
        <f>Table1[[#This Row],[Series]]&amp;Table1[[#This Row],[Competency Name]]</f>
        <v>3414OPERATION OF MACHINE TOOLS</v>
      </c>
      <c r="C3175" s="46" t="str">
        <f>IF(RIGHT(Table1[[#This Row],[Occupational Series]],5)="SECCM","SECCM",IF(OR(RIGHT(Table1[[#This Row],[Occupational Series]],1)="A",RIGHT(Table1[[#This Row],[Occupational Series]],1)="B",RIGHT(Table1[[#This Row],[Occupational Series]],1)="C"),"0301",RIGHT(Table1[[#This Row],[Occupational Series]],4)))</f>
        <v>3414</v>
      </c>
      <c r="D3175" s="52" t="s">
        <v>1450</v>
      </c>
      <c r="E3175" s="54" t="s">
        <v>1451</v>
      </c>
      <c r="F3175" s="57">
        <f>ROWS($F$2:F3175)</f>
        <v>3174</v>
      </c>
      <c r="G3175" s="57" t="str">
        <f>IF(ISNUMBER(SEARCH('Position Build'!$N$6,Table1[[#This Row],[Series]])),Table1[[#This Row],[Helper1]],"")</f>
        <v/>
      </c>
      <c r="H3175" s="57" t="str">
        <f>IFERROR(SMALL($G$2:$G$4870,ROWS($G$2:G3175)),"")</f>
        <v/>
      </c>
    </row>
    <row r="3176" spans="1:8" ht="115.5" thickBot="1" x14ac:dyDescent="0.3">
      <c r="A3176" s="50" t="s">
        <v>751</v>
      </c>
      <c r="B3176" s="46" t="str">
        <f>Table1[[#This Row],[Series]]&amp;Table1[[#This Row],[Competency Name]]</f>
        <v>3416TECHNICAL PRACTICES (THEORETICAL, PRECISE, ARTISTIC)</v>
      </c>
      <c r="C3176" s="46" t="str">
        <f>IF(RIGHT(Table1[[#This Row],[Occupational Series]],5)="SECCM","SECCM",IF(OR(RIGHT(Table1[[#This Row],[Occupational Series]],1)="A",RIGHT(Table1[[#This Row],[Occupational Series]],1)="B",RIGHT(Table1[[#This Row],[Occupational Series]],1)="C"),"0301",RIGHT(Table1[[#This Row],[Occupational Series]],4)))</f>
        <v>3416</v>
      </c>
      <c r="D3176" s="50" t="s">
        <v>716</v>
      </c>
      <c r="E3176" s="51" t="s">
        <v>717</v>
      </c>
      <c r="F3176" s="57">
        <f>ROWS($F$2:F3176)</f>
        <v>3175</v>
      </c>
      <c r="G3176" s="57" t="str">
        <f>IF(ISNUMBER(SEARCH('Position Build'!$N$6,Table1[[#This Row],[Series]])),Table1[[#This Row],[Helper1]],"")</f>
        <v/>
      </c>
      <c r="H3176" s="57" t="str">
        <f>IFERROR(SMALL($G$2:$G$4870,ROWS($G$2:G3176)),"")</f>
        <v/>
      </c>
    </row>
    <row r="3177" spans="1:8" ht="15.75" customHeight="1" thickBot="1" x14ac:dyDescent="0.3">
      <c r="A3177" s="45" t="s">
        <v>751</v>
      </c>
      <c r="B3177" s="46" t="str">
        <f>Table1[[#This Row],[Series]]&amp;Table1[[#This Row],[Competency Name]]</f>
        <v>3416ABILITY TO DO THE WORK OF THE POSITION WITHOUT MORE THAN NORMAL SUPERVISION</v>
      </c>
      <c r="C3177" s="46" t="str">
        <f>IF(RIGHT(Table1[[#This Row],[Occupational Series]],5)="SECCM","SECCM",IF(OR(RIGHT(Table1[[#This Row],[Occupational Series]],1)="A",RIGHT(Table1[[#This Row],[Occupational Series]],1)="B",RIGHT(Table1[[#This Row],[Occupational Series]],1)="C"),"0301",RIGHT(Table1[[#This Row],[Occupational Series]],4)))</f>
        <v>3416</v>
      </c>
      <c r="D3177" s="45" t="s">
        <v>852</v>
      </c>
      <c r="E3177" s="45" t="s">
        <v>853</v>
      </c>
      <c r="F3177" s="57">
        <f>ROWS($F$2:F3177)</f>
        <v>3176</v>
      </c>
      <c r="G3177" s="57" t="str">
        <f>IF(ISNUMBER(SEARCH('Position Build'!$N$6,Table1[[#This Row],[Series]])),Table1[[#This Row],[Helper1]],"")</f>
        <v/>
      </c>
      <c r="H3177" s="57" t="str">
        <f>IFERROR(SMALL($G$2:$G$4870,ROWS($G$2:G3177)),"")</f>
        <v/>
      </c>
    </row>
    <row r="3178" spans="1:8" ht="15.75" thickBot="1" x14ac:dyDescent="0.3">
      <c r="A3178" s="53" t="s">
        <v>751</v>
      </c>
      <c r="B3178" s="46" t="str">
        <f>Table1[[#This Row],[Series]]&amp;Table1[[#This Row],[Competency Name]]</f>
        <v>3416ABILITY TO INSPECT</v>
      </c>
      <c r="C3178" s="46" t="str">
        <f>IF(RIGHT(Table1[[#This Row],[Occupational Series]],5)="SECCM","SECCM",IF(OR(RIGHT(Table1[[#This Row],[Occupational Series]],1)="A",RIGHT(Table1[[#This Row],[Occupational Series]],1)="B",RIGHT(Table1[[#This Row],[Occupational Series]],1)="C"),"0301",RIGHT(Table1[[#This Row],[Occupational Series]],4)))</f>
        <v>3416</v>
      </c>
      <c r="D3178" s="53" t="s">
        <v>866</v>
      </c>
      <c r="E3178" s="53" t="s">
        <v>867</v>
      </c>
      <c r="F3178" s="57">
        <f>ROWS($F$2:F3178)</f>
        <v>3177</v>
      </c>
      <c r="G3178" s="57" t="str">
        <f>IF(ISNUMBER(SEARCH('Position Build'!$N$6,Table1[[#This Row],[Series]])),Table1[[#This Row],[Helper1]],"")</f>
        <v/>
      </c>
      <c r="H3178" s="57" t="str">
        <f>IFERROR(SMALL($G$2:$G$4870,ROWS($G$2:G3178)),"")</f>
        <v/>
      </c>
    </row>
    <row r="3179" spans="1:8" ht="15.75" thickBot="1" x14ac:dyDescent="0.3">
      <c r="A3179" s="45" t="s">
        <v>751</v>
      </c>
      <c r="B3179" s="46" t="str">
        <f>Table1[[#This Row],[Series]]&amp;Table1[[#This Row],[Competency Name]]</f>
        <v>3416ABILITY TO INSTRUCT</v>
      </c>
      <c r="C3179" s="46" t="str">
        <f>IF(RIGHT(Table1[[#This Row],[Occupational Series]],5)="SECCM","SECCM",IF(OR(RIGHT(Table1[[#This Row],[Occupational Series]],1)="A",RIGHT(Table1[[#This Row],[Occupational Series]],1)="B",RIGHT(Table1[[#This Row],[Occupational Series]],1)="C"),"0301",RIGHT(Table1[[#This Row],[Occupational Series]],4)))</f>
        <v>3416</v>
      </c>
      <c r="D3179" s="45" t="s">
        <v>868</v>
      </c>
      <c r="E3179" s="45" t="s">
        <v>869</v>
      </c>
      <c r="F3179" s="57">
        <f>ROWS($F$2:F3179)</f>
        <v>3178</v>
      </c>
      <c r="G3179" s="57" t="str">
        <f>IF(ISNUMBER(SEARCH('Position Build'!$N$6,Table1[[#This Row],[Series]])),Table1[[#This Row],[Helper1]],"")</f>
        <v/>
      </c>
      <c r="H3179" s="57" t="str">
        <f>IFERROR(SMALL($G$2:$G$4870,ROWS($G$2:G3179)),"")</f>
        <v/>
      </c>
    </row>
    <row r="3180" spans="1:8" ht="15.75" customHeight="1" thickBot="1" x14ac:dyDescent="0.3">
      <c r="A3180" s="50" t="s">
        <v>751</v>
      </c>
      <c r="B3180" s="46" t="str">
        <f>Table1[[#This Row],[Series]]&amp;Table1[[#This Row],[Competency Name]]</f>
        <v>3416ABILITY TO PROVIDE PRODUCTION SUPPORT SERVICES</v>
      </c>
      <c r="C3180" s="46" t="str">
        <f>IF(RIGHT(Table1[[#This Row],[Occupational Series]],5)="SECCM","SECCM",IF(OR(RIGHT(Table1[[#This Row],[Occupational Series]],1)="A",RIGHT(Table1[[#This Row],[Occupational Series]],1)="B",RIGHT(Table1[[#This Row],[Occupational Series]],1)="C"),"0301",RIGHT(Table1[[#This Row],[Occupational Series]],4)))</f>
        <v>3416</v>
      </c>
      <c r="D3180" s="50" t="s">
        <v>870</v>
      </c>
      <c r="E3180" s="51" t="s">
        <v>871</v>
      </c>
      <c r="F3180" s="57">
        <f>ROWS($F$2:F3180)</f>
        <v>3179</v>
      </c>
      <c r="G3180" s="57" t="str">
        <f>IF(ISNUMBER(SEARCH('Position Build'!$N$6,Table1[[#This Row],[Series]])),Table1[[#This Row],[Helper1]],"")</f>
        <v/>
      </c>
      <c r="H3180" s="57" t="str">
        <f>IFERROR(SMALL($G$2:$G$4870,ROWS($G$2:G3180)),"")</f>
        <v/>
      </c>
    </row>
    <row r="3181" spans="1:8" ht="15.75" thickBot="1" x14ac:dyDescent="0.3">
      <c r="A3181" s="53" t="s">
        <v>751</v>
      </c>
      <c r="B3181" s="46" t="str">
        <f>Table1[[#This Row],[Series]]&amp;Table1[[#This Row],[Competency Name]]</f>
        <v>3416ABILITY TO LEAD OR SUPERVISE</v>
      </c>
      <c r="C3181" s="46" t="str">
        <f>IF(RIGHT(Table1[[#This Row],[Occupational Series]],5)="SECCM","SECCM",IF(OR(RIGHT(Table1[[#This Row],[Occupational Series]],1)="A",RIGHT(Table1[[#This Row],[Occupational Series]],1)="B",RIGHT(Table1[[#This Row],[Occupational Series]],1)="C"),"0301",RIGHT(Table1[[#This Row],[Occupational Series]],4)))</f>
        <v>3416</v>
      </c>
      <c r="D3181" s="53" t="s">
        <v>872</v>
      </c>
      <c r="E3181" s="53" t="s">
        <v>873</v>
      </c>
      <c r="F3181" s="57">
        <f>ROWS($F$2:F3181)</f>
        <v>3180</v>
      </c>
      <c r="G3181" s="57" t="str">
        <f>IF(ISNUMBER(SEARCH('Position Build'!$N$6,Table1[[#This Row],[Series]])),Table1[[#This Row],[Helper1]],"")</f>
        <v/>
      </c>
      <c r="H3181" s="57" t="str">
        <f>IFERROR(SMALL($G$2:$G$4870,ROWS($G$2:G3181)),"")</f>
        <v/>
      </c>
    </row>
    <row r="3182" spans="1:8" ht="90" thickBot="1" x14ac:dyDescent="0.3">
      <c r="A3182" s="50" t="s">
        <v>751</v>
      </c>
      <c r="B3182" s="46" t="str">
        <f>Table1[[#This Row],[Series]]&amp;Table1[[#This Row],[Competency Name]]</f>
        <v>3416INGENUITY (ABILITY TO SUGGEST AND APPLY NEW METHODS)</v>
      </c>
      <c r="C3182" s="46" t="str">
        <f>IF(RIGHT(Table1[[#This Row],[Occupational Series]],5)="SECCM","SECCM",IF(OR(RIGHT(Table1[[#This Row],[Occupational Series]],1)="A",RIGHT(Table1[[#This Row],[Occupational Series]],1)="B",RIGHT(Table1[[#This Row],[Occupational Series]],1)="C"),"0301",RIGHT(Table1[[#This Row],[Occupational Series]],4)))</f>
        <v>3416</v>
      </c>
      <c r="D3182" s="50" t="s">
        <v>890</v>
      </c>
      <c r="E3182" s="51" t="s">
        <v>891</v>
      </c>
      <c r="F3182" s="57">
        <f>ROWS($F$2:F3182)</f>
        <v>3181</v>
      </c>
      <c r="G3182" s="57" t="str">
        <f>IF(ISNUMBER(SEARCH('Position Build'!$N$6,Table1[[#This Row],[Series]])),Table1[[#This Row],[Helper1]],"")</f>
        <v/>
      </c>
      <c r="H3182" s="57" t="str">
        <f>IFERROR(SMALL($G$2:$G$4870,ROWS($G$2:G3182)),"")</f>
        <v/>
      </c>
    </row>
    <row r="3183" spans="1:8" ht="15.75" customHeight="1" thickBot="1" x14ac:dyDescent="0.3">
      <c r="A3183" s="50" t="s">
        <v>751</v>
      </c>
      <c r="B3183" s="46" t="str">
        <f>Table1[[#This Row],[Series]]&amp;Table1[[#This Row],[Competency Name]]</f>
        <v>3416ABILITY TO SUPERVISE THROUGH SUBORDINATE SUPERVISORS</v>
      </c>
      <c r="C3183" s="46" t="str">
        <f>IF(RIGHT(Table1[[#This Row],[Occupational Series]],5)="SECCM","SECCM",IF(OR(RIGHT(Table1[[#This Row],[Occupational Series]],1)="A",RIGHT(Table1[[#This Row],[Occupational Series]],1)="B",RIGHT(Table1[[#This Row],[Occupational Series]],1)="C"),"0301",RIGHT(Table1[[#This Row],[Occupational Series]],4)))</f>
        <v>3416</v>
      </c>
      <c r="D3183" s="50" t="s">
        <v>898</v>
      </c>
      <c r="E3183" s="51" t="s">
        <v>899</v>
      </c>
      <c r="F3183" s="57">
        <f>ROWS($F$2:F3183)</f>
        <v>3182</v>
      </c>
      <c r="G3183" s="57" t="str">
        <f>IF(ISNUMBER(SEARCH('Position Build'!$N$6,Table1[[#This Row],[Series]])),Table1[[#This Row],[Helper1]],"")</f>
        <v/>
      </c>
      <c r="H3183" s="57" t="str">
        <f>IFERROR(SMALL($G$2:$G$4870,ROWS($G$2:G3183)),"")</f>
        <v/>
      </c>
    </row>
    <row r="3184" spans="1:8" ht="51.75" thickBot="1" x14ac:dyDescent="0.3">
      <c r="A3184" s="52" t="s">
        <v>751</v>
      </c>
      <c r="B3184" s="46" t="str">
        <f>Table1[[#This Row],[Series]]&amp;Table1[[#This Row],[Competency Name]]</f>
        <v>3416MEASUREMENT AND LAYOUT</v>
      </c>
      <c r="C3184" s="46" t="str">
        <f>IF(RIGHT(Table1[[#This Row],[Occupational Series]],5)="SECCM","SECCM",IF(OR(RIGHT(Table1[[#This Row],[Occupational Series]],1)="A",RIGHT(Table1[[#This Row],[Occupational Series]],1)="B",RIGHT(Table1[[#This Row],[Occupational Series]],1)="C"),"0301",RIGHT(Table1[[#This Row],[Occupational Series]],4)))</f>
        <v>3416</v>
      </c>
      <c r="D3184" s="52" t="s">
        <v>972</v>
      </c>
      <c r="E3184" s="54" t="s">
        <v>973</v>
      </c>
      <c r="F3184" s="57">
        <f>ROWS($F$2:F3184)</f>
        <v>3183</v>
      </c>
      <c r="G3184" s="57" t="str">
        <f>IF(ISNUMBER(SEARCH('Position Build'!$N$6,Table1[[#This Row],[Series]])),Table1[[#This Row],[Helper1]],"")</f>
        <v/>
      </c>
      <c r="H3184" s="57" t="str">
        <f>IFERROR(SMALL($G$2:$G$4870,ROWS($G$2:G3184)),"")</f>
        <v/>
      </c>
    </row>
    <row r="3185" spans="1:8" ht="51.75" thickBot="1" x14ac:dyDescent="0.3">
      <c r="A3185" s="50" t="s">
        <v>751</v>
      </c>
      <c r="B3185" s="46" t="str">
        <f>Table1[[#This Row],[Series]]&amp;Table1[[#This Row],[Competency Name]]</f>
        <v>3416ABILITY TO MEET DEADLINE DATES UNDER PRESSURE</v>
      </c>
      <c r="C3185" s="46" t="str">
        <f>IF(RIGHT(Table1[[#This Row],[Occupational Series]],5)="SECCM","SECCM",IF(OR(RIGHT(Table1[[#This Row],[Occupational Series]],1)="A",RIGHT(Table1[[#This Row],[Occupational Series]],1)="B",RIGHT(Table1[[#This Row],[Occupational Series]],1)="C"),"0301",RIGHT(Table1[[#This Row],[Occupational Series]],4)))</f>
        <v>3416</v>
      </c>
      <c r="D3185" s="50" t="s">
        <v>1005</v>
      </c>
      <c r="E3185" s="51" t="s">
        <v>1006</v>
      </c>
      <c r="F3185" s="57">
        <f>ROWS($F$2:F3185)</f>
        <v>3184</v>
      </c>
      <c r="G3185" s="57" t="str">
        <f>IF(ISNUMBER(SEARCH('Position Build'!$N$6,Table1[[#This Row],[Series]])),Table1[[#This Row],[Helper1]],"")</f>
        <v/>
      </c>
      <c r="H3185" s="57" t="str">
        <f>IFERROR(SMALL($G$2:$G$4870,ROWS($G$2:G3185)),"")</f>
        <v/>
      </c>
    </row>
    <row r="3186" spans="1:8" ht="15.75" customHeight="1" thickBot="1" x14ac:dyDescent="0.3">
      <c r="A3186" s="50" t="s">
        <v>751</v>
      </c>
      <c r="B3186" s="46" t="str">
        <f>Table1[[#This Row],[Series]]&amp;Table1[[#This Row],[Competency Name]]</f>
        <v>3416ABILITY TO PLAN AND ORGANIZE THE WORK</v>
      </c>
      <c r="C3186" s="46" t="str">
        <f>IF(RIGHT(Table1[[#This Row],[Occupational Series]],5)="SECCM","SECCM",IF(OR(RIGHT(Table1[[#This Row],[Occupational Series]],1)="A",RIGHT(Table1[[#This Row],[Occupational Series]],1)="B",RIGHT(Table1[[#This Row],[Occupational Series]],1)="C"),"0301",RIGHT(Table1[[#This Row],[Occupational Series]],4)))</f>
        <v>3416</v>
      </c>
      <c r="D3186" s="50" t="s">
        <v>1007</v>
      </c>
      <c r="E3186" s="51" t="s">
        <v>1008</v>
      </c>
      <c r="F3186" s="57">
        <f>ROWS($F$2:F3186)</f>
        <v>3185</v>
      </c>
      <c r="G3186" s="57" t="str">
        <f>IF(ISNUMBER(SEARCH('Position Build'!$N$6,Table1[[#This Row],[Series]])),Table1[[#This Row],[Helper1]],"")</f>
        <v/>
      </c>
      <c r="H3186" s="57" t="str">
        <f>IFERROR(SMALL($G$2:$G$4870,ROWS($G$2:G3186)),"")</f>
        <v/>
      </c>
    </row>
    <row r="3187" spans="1:8" ht="39" thickBot="1" x14ac:dyDescent="0.3">
      <c r="A3187" s="52" t="s">
        <v>751</v>
      </c>
      <c r="B3187" s="46" t="str">
        <f>Table1[[#This Row],[Series]]&amp;Table1[[#This Row],[Competency Name]]</f>
        <v>3416ABILITY TO WORK WITH OTHERS</v>
      </c>
      <c r="C3187" s="46" t="str">
        <f>IF(RIGHT(Table1[[#This Row],[Occupational Series]],5)="SECCM","SECCM",IF(OR(RIGHT(Table1[[#This Row],[Occupational Series]],1)="A",RIGHT(Table1[[#This Row],[Occupational Series]],1)="B",RIGHT(Table1[[#This Row],[Occupational Series]],1)="C"),"0301",RIGHT(Table1[[#This Row],[Occupational Series]],4)))</f>
        <v>3416</v>
      </c>
      <c r="D3187" s="52" t="s">
        <v>1019</v>
      </c>
      <c r="E3187" s="54" t="s">
        <v>1020</v>
      </c>
      <c r="F3187" s="57">
        <f>ROWS($F$2:F3187)</f>
        <v>3186</v>
      </c>
      <c r="G3187" s="57" t="str">
        <f>IF(ISNUMBER(SEARCH('Position Build'!$N$6,Table1[[#This Row],[Series]])),Table1[[#This Row],[Helper1]],"")</f>
        <v/>
      </c>
      <c r="H3187" s="57" t="str">
        <f>IFERROR(SMALL($G$2:$G$4870,ROWS($G$2:G3187)),"")</f>
        <v/>
      </c>
    </row>
    <row r="3188" spans="1:8" ht="39" thickBot="1" x14ac:dyDescent="0.3">
      <c r="A3188" s="50" t="s">
        <v>751</v>
      </c>
      <c r="B3188" s="46" t="str">
        <f>Table1[[#This Row],[Series]]&amp;Table1[[#This Row],[Competency Name]]</f>
        <v>3416KNOWLEDGE OF METALS</v>
      </c>
      <c r="C3188" s="46" t="str">
        <f>IF(RIGHT(Table1[[#This Row],[Occupational Series]],5)="SECCM","SECCM",IF(OR(RIGHT(Table1[[#This Row],[Occupational Series]],1)="A",RIGHT(Table1[[#This Row],[Occupational Series]],1)="B",RIGHT(Table1[[#This Row],[Occupational Series]],1)="C"),"0301",RIGHT(Table1[[#This Row],[Occupational Series]],4)))</f>
        <v>3416</v>
      </c>
      <c r="D3188" s="50" t="s">
        <v>1325</v>
      </c>
      <c r="E3188" s="51" t="s">
        <v>1326</v>
      </c>
      <c r="F3188" s="57">
        <f>ROWS($F$2:F3188)</f>
        <v>3187</v>
      </c>
      <c r="G3188" s="57" t="str">
        <f>IF(ISNUMBER(SEARCH('Position Build'!$N$6,Table1[[#This Row],[Series]])),Table1[[#This Row],[Helper1]],"")</f>
        <v/>
      </c>
      <c r="H3188" s="57" t="str">
        <f>IFERROR(SMALL($G$2:$G$4870,ROWS($G$2:G3188)),"")</f>
        <v/>
      </c>
    </row>
    <row r="3189" spans="1:8" ht="15.75" customHeight="1" thickBot="1" x14ac:dyDescent="0.3">
      <c r="A3189" s="50" t="s">
        <v>751</v>
      </c>
      <c r="B3189" s="46" t="str">
        <f>Table1[[#This Row],[Series]]&amp;Table1[[#This Row],[Competency Name]]</f>
        <v>3416ABILITY TO USE HAND TOOLS FOR MACHINE SHOP</v>
      </c>
      <c r="C3189" s="46" t="str">
        <f>IF(RIGHT(Table1[[#This Row],[Occupational Series]],5)="SECCM","SECCM",IF(OR(RIGHT(Table1[[#This Row],[Occupational Series]],1)="A",RIGHT(Table1[[#This Row],[Occupational Series]],1)="B",RIGHT(Table1[[#This Row],[Occupational Series]],1)="C"),"0301",RIGHT(Table1[[#This Row],[Occupational Series]],4)))</f>
        <v>3416</v>
      </c>
      <c r="D3189" s="50" t="s">
        <v>1446</v>
      </c>
      <c r="E3189" s="51" t="s">
        <v>1447</v>
      </c>
      <c r="F3189" s="57">
        <f>ROWS($F$2:F3189)</f>
        <v>3188</v>
      </c>
      <c r="G3189" s="57" t="str">
        <f>IF(ISNUMBER(SEARCH('Position Build'!$N$6,Table1[[#This Row],[Series]])),Table1[[#This Row],[Helper1]],"")</f>
        <v/>
      </c>
      <c r="H3189" s="57" t="str">
        <f>IFERROR(SMALL($G$2:$G$4870,ROWS($G$2:G3189)),"")</f>
        <v/>
      </c>
    </row>
    <row r="3190" spans="1:8" ht="51.75" thickBot="1" x14ac:dyDescent="0.3">
      <c r="A3190" s="52" t="s">
        <v>751</v>
      </c>
      <c r="B3190" s="46" t="str">
        <f>Table1[[#This Row],[Series]]&amp;Table1[[#This Row],[Competency Name]]</f>
        <v>3416ABILITY TO USE SHOP DRAWINGS (MECHANICAL)</v>
      </c>
      <c r="C3190" s="46" t="str">
        <f>IF(RIGHT(Table1[[#This Row],[Occupational Series]],5)="SECCM","SECCM",IF(OR(RIGHT(Table1[[#This Row],[Occupational Series]],1)="A",RIGHT(Table1[[#This Row],[Occupational Series]],1)="B",RIGHT(Table1[[#This Row],[Occupational Series]],1)="C"),"0301",RIGHT(Table1[[#This Row],[Occupational Series]],4)))</f>
        <v>3416</v>
      </c>
      <c r="D3190" s="52" t="s">
        <v>1448</v>
      </c>
      <c r="E3190" s="54" t="s">
        <v>1449</v>
      </c>
      <c r="F3190" s="57">
        <f>ROWS($F$2:F3190)</f>
        <v>3189</v>
      </c>
      <c r="G3190" s="57" t="str">
        <f>IF(ISNUMBER(SEARCH('Position Build'!$N$6,Table1[[#This Row],[Series]])),Table1[[#This Row],[Helper1]],"")</f>
        <v/>
      </c>
      <c r="H3190" s="57" t="str">
        <f>IFERROR(SMALL($G$2:$G$4870,ROWS($G$2:G3190)),"")</f>
        <v/>
      </c>
    </row>
    <row r="3191" spans="1:8" ht="90" thickBot="1" x14ac:dyDescent="0.3">
      <c r="A3191" s="50" t="s">
        <v>751</v>
      </c>
      <c r="B3191" s="46" t="str">
        <f>Table1[[#This Row],[Series]]&amp;Table1[[#This Row],[Competency Name]]</f>
        <v>3416OPERATION OF MACHINE TOOLS</v>
      </c>
      <c r="C3191" s="46" t="str">
        <f>IF(RIGHT(Table1[[#This Row],[Occupational Series]],5)="SECCM","SECCM",IF(OR(RIGHT(Table1[[#This Row],[Occupational Series]],1)="A",RIGHT(Table1[[#This Row],[Occupational Series]],1)="B",RIGHT(Table1[[#This Row],[Occupational Series]],1)="C"),"0301",RIGHT(Table1[[#This Row],[Occupational Series]],4)))</f>
        <v>3416</v>
      </c>
      <c r="D3191" s="50" t="s">
        <v>1450</v>
      </c>
      <c r="E3191" s="51" t="s">
        <v>1451</v>
      </c>
      <c r="F3191" s="57">
        <f>ROWS($F$2:F3191)</f>
        <v>3190</v>
      </c>
      <c r="G3191" s="57" t="str">
        <f>IF(ISNUMBER(SEARCH('Position Build'!$N$6,Table1[[#This Row],[Series]])),Table1[[#This Row],[Helper1]],"")</f>
        <v/>
      </c>
      <c r="H3191" s="57" t="str">
        <f>IFERROR(SMALL($G$2:$G$4870,ROWS($G$2:G3191)),"")</f>
        <v/>
      </c>
    </row>
    <row r="3192" spans="1:8" ht="15.75" customHeight="1" thickBot="1" x14ac:dyDescent="0.3">
      <c r="A3192" s="50" t="s">
        <v>656</v>
      </c>
      <c r="B3192" s="46" t="str">
        <f>Table1[[#This Row],[Series]]&amp;Table1[[#This Row],[Competency Name]]</f>
        <v>3501ABILITY TO INTERPRET INSTRUCTIONS, SPECIFICATIONS, ETC. (OTHER THAN BLUEPRINTS)</v>
      </c>
      <c r="C3192" s="46" t="str">
        <f>IF(RIGHT(Table1[[#This Row],[Occupational Series]],5)="SECCM","SECCM",IF(OR(RIGHT(Table1[[#This Row],[Occupational Series]],1)="A",RIGHT(Table1[[#This Row],[Occupational Series]],1)="B",RIGHT(Table1[[#This Row],[Occupational Series]],1)="C"),"0301",RIGHT(Table1[[#This Row],[Occupational Series]],4)))</f>
        <v>3501</v>
      </c>
      <c r="D3192" s="50" t="s">
        <v>645</v>
      </c>
      <c r="E3192" s="51" t="s">
        <v>646</v>
      </c>
      <c r="F3192" s="57">
        <f>ROWS($F$2:F3192)</f>
        <v>3191</v>
      </c>
      <c r="G3192" s="57" t="str">
        <f>IF(ISNUMBER(SEARCH('Position Build'!$N$6,Table1[[#This Row],[Series]])),Table1[[#This Row],[Helper1]],"")</f>
        <v/>
      </c>
      <c r="H3192" s="57" t="str">
        <f>IFERROR(SMALL($G$2:$G$4870,ROWS($G$2:G3192)),"")</f>
        <v/>
      </c>
    </row>
    <row r="3193" spans="1:8" ht="64.5" thickBot="1" x14ac:dyDescent="0.3">
      <c r="A3193" s="52" t="s">
        <v>656</v>
      </c>
      <c r="B3193" s="46" t="str">
        <f>Table1[[#This Row],[Series]]&amp;Table1[[#This Row],[Competency Name]]</f>
        <v>3501WORK PRACTICES (INCLUDES KEEPING THINGS NEAT, CLEAN AND IN ORDER)</v>
      </c>
      <c r="C3193" s="46" t="str">
        <f>IF(RIGHT(Table1[[#This Row],[Occupational Series]],5)="SECCM","SECCM",IF(OR(RIGHT(Table1[[#This Row],[Occupational Series]],1)="A",RIGHT(Table1[[#This Row],[Occupational Series]],1)="B",RIGHT(Table1[[#This Row],[Occupational Series]],1)="C"),"0301",RIGHT(Table1[[#This Row],[Occupational Series]],4)))</f>
        <v>3501</v>
      </c>
      <c r="D3193" s="52" t="s">
        <v>761</v>
      </c>
      <c r="E3193" s="54" t="s">
        <v>762</v>
      </c>
      <c r="F3193" s="57">
        <f>ROWS($F$2:F3193)</f>
        <v>3192</v>
      </c>
      <c r="G3193" s="57" t="str">
        <f>IF(ISNUMBER(SEARCH('Position Build'!$N$6,Table1[[#This Row],[Series]])),Table1[[#This Row],[Helper1]],"")</f>
        <v/>
      </c>
      <c r="H3193" s="57" t="str">
        <f>IFERROR(SMALL($G$2:$G$4870,ROWS($G$2:G3193)),"")</f>
        <v/>
      </c>
    </row>
    <row r="3194" spans="1:8" ht="15.75" thickBot="1" x14ac:dyDescent="0.3">
      <c r="A3194" s="45" t="s">
        <v>656</v>
      </c>
      <c r="B3194" s="46" t="str">
        <f>Table1[[#This Row],[Series]]&amp;Table1[[#This Row],[Competency Name]]</f>
        <v>3501ABILITY TO DO THE WORK OF THE POSITION WITHOUT MORE THAN NORMAL SUPERVISION</v>
      </c>
      <c r="C3194" s="46" t="str">
        <f>IF(RIGHT(Table1[[#This Row],[Occupational Series]],5)="SECCM","SECCM",IF(OR(RIGHT(Table1[[#This Row],[Occupational Series]],1)="A",RIGHT(Table1[[#This Row],[Occupational Series]],1)="B",RIGHT(Table1[[#This Row],[Occupational Series]],1)="C"),"0301",RIGHT(Table1[[#This Row],[Occupational Series]],4)))</f>
        <v>3501</v>
      </c>
      <c r="D3194" s="45" t="s">
        <v>852</v>
      </c>
      <c r="E3194" s="45" t="s">
        <v>853</v>
      </c>
      <c r="F3194" s="57">
        <f>ROWS($F$2:F3194)</f>
        <v>3193</v>
      </c>
      <c r="G3194" s="57" t="str">
        <f>IF(ISNUMBER(SEARCH('Position Build'!$N$6,Table1[[#This Row],[Series]])),Table1[[#This Row],[Helper1]],"")</f>
        <v/>
      </c>
      <c r="H3194" s="57" t="str">
        <f>IFERROR(SMALL($G$2:$G$4870,ROWS($G$2:G3194)),"")</f>
        <v/>
      </c>
    </row>
    <row r="3195" spans="1:8" ht="15.75" customHeight="1" thickBot="1" x14ac:dyDescent="0.3">
      <c r="A3195" s="50" t="s">
        <v>656</v>
      </c>
      <c r="B3195" s="46" t="str">
        <f>Table1[[#This Row],[Series]]&amp;Table1[[#This Row],[Competency Name]]</f>
        <v>3501ABILITY TO FOLLOW DIRECTIONS IN A SHOP</v>
      </c>
      <c r="C3195" s="46" t="str">
        <f>IF(RIGHT(Table1[[#This Row],[Occupational Series]],5)="SECCM","SECCM",IF(OR(RIGHT(Table1[[#This Row],[Occupational Series]],1)="A",RIGHT(Table1[[#This Row],[Occupational Series]],1)="B",RIGHT(Table1[[#This Row],[Occupational Series]],1)="C"),"0301",RIGHT(Table1[[#This Row],[Occupational Series]],4)))</f>
        <v>3501</v>
      </c>
      <c r="D3195" s="50" t="s">
        <v>882</v>
      </c>
      <c r="E3195" s="51" t="s">
        <v>883</v>
      </c>
      <c r="F3195" s="57">
        <f>ROWS($F$2:F3195)</f>
        <v>3194</v>
      </c>
      <c r="G3195" s="57" t="str">
        <f>IF(ISNUMBER(SEARCH('Position Build'!$N$6,Table1[[#This Row],[Series]])),Table1[[#This Row],[Helper1]],"")</f>
        <v/>
      </c>
      <c r="H3195" s="57" t="str">
        <f>IFERROR(SMALL($G$2:$G$4870,ROWS($G$2:G3195)),"")</f>
        <v/>
      </c>
    </row>
    <row r="3196" spans="1:8" ht="77.25" thickBot="1" x14ac:dyDescent="0.3">
      <c r="A3196" s="52" t="s">
        <v>656</v>
      </c>
      <c r="B3196" s="46" t="str">
        <f>Table1[[#This Row],[Series]]&amp;Table1[[#This Row],[Competency Name]]</f>
        <v>3501DEXTERITY AND SAFETY</v>
      </c>
      <c r="C3196" s="46" t="str">
        <f>IF(RIGHT(Table1[[#This Row],[Occupational Series]],5)="SECCM","SECCM",IF(OR(RIGHT(Table1[[#This Row],[Occupational Series]],1)="A",RIGHT(Table1[[#This Row],[Occupational Series]],1)="B",RIGHT(Table1[[#This Row],[Occupational Series]],1)="C"),"0301",RIGHT(Table1[[#This Row],[Occupational Series]],4)))</f>
        <v>3501</v>
      </c>
      <c r="D3196" s="52" t="s">
        <v>888</v>
      </c>
      <c r="E3196" s="54" t="s">
        <v>889</v>
      </c>
      <c r="F3196" s="57">
        <f>ROWS($F$2:F3196)</f>
        <v>3195</v>
      </c>
      <c r="G3196" s="57" t="str">
        <f>IF(ISNUMBER(SEARCH('Position Build'!$N$6,Table1[[#This Row],[Series]])),Table1[[#This Row],[Helper1]],"")</f>
        <v/>
      </c>
      <c r="H3196" s="57" t="str">
        <f>IFERROR(SMALL($G$2:$G$4870,ROWS($G$2:G3196)),"")</f>
        <v/>
      </c>
    </row>
    <row r="3197" spans="1:8" ht="39" thickBot="1" x14ac:dyDescent="0.3">
      <c r="A3197" s="50" t="s">
        <v>656</v>
      </c>
      <c r="B3197" s="46" t="str">
        <f>Table1[[#This Row],[Series]]&amp;Table1[[#This Row],[Competency Name]]</f>
        <v>3501RELIABILITY AND DEPENDABILITY</v>
      </c>
      <c r="C3197" s="46" t="str">
        <f>IF(RIGHT(Table1[[#This Row],[Occupational Series]],5)="SECCM","SECCM",IF(OR(RIGHT(Table1[[#This Row],[Occupational Series]],1)="A",RIGHT(Table1[[#This Row],[Occupational Series]],1)="B",RIGHT(Table1[[#This Row],[Occupational Series]],1)="C"),"0301",RIGHT(Table1[[#This Row],[Occupational Series]],4)))</f>
        <v>3501</v>
      </c>
      <c r="D3197" s="50" t="s">
        <v>900</v>
      </c>
      <c r="E3197" s="51" t="s">
        <v>901</v>
      </c>
      <c r="F3197" s="57">
        <f>ROWS($F$2:F3197)</f>
        <v>3196</v>
      </c>
      <c r="G3197" s="57" t="str">
        <f>IF(ISNUMBER(SEARCH('Position Build'!$N$6,Table1[[#This Row],[Series]])),Table1[[#This Row],[Helper1]],"")</f>
        <v/>
      </c>
      <c r="H3197" s="57" t="str">
        <f>IFERROR(SMALL($G$2:$G$4870,ROWS($G$2:G3197)),"")</f>
        <v/>
      </c>
    </row>
    <row r="3198" spans="1:8" ht="15.75" customHeight="1" thickBot="1" x14ac:dyDescent="0.3">
      <c r="A3198" s="50" t="s">
        <v>656</v>
      </c>
      <c r="B3198" s="46" t="str">
        <f>Table1[[#This Row],[Series]]&amp;Table1[[#This Row],[Competency Name]]</f>
        <v>3501ABILITY TO USE AND MAINTAIN TOOLS AND EQUIPMENT</v>
      </c>
      <c r="C3198" s="46" t="str">
        <f>IF(RIGHT(Table1[[#This Row],[Occupational Series]],5)="SECCM","SECCM",IF(OR(RIGHT(Table1[[#This Row],[Occupational Series]],1)="A",RIGHT(Table1[[#This Row],[Occupational Series]],1)="B",RIGHT(Table1[[#This Row],[Occupational Series]],1)="C"),"0301",RIGHT(Table1[[#This Row],[Occupational Series]],4)))</f>
        <v>3501</v>
      </c>
      <c r="D3198" s="50" t="s">
        <v>908</v>
      </c>
      <c r="E3198" s="51" t="s">
        <v>909</v>
      </c>
      <c r="F3198" s="57">
        <f>ROWS($F$2:F3198)</f>
        <v>3197</v>
      </c>
      <c r="G3198" s="57" t="str">
        <f>IF(ISNUMBER(SEARCH('Position Build'!$N$6,Table1[[#This Row],[Series]])),Table1[[#This Row],[Helper1]],"")</f>
        <v/>
      </c>
      <c r="H3198" s="57" t="str">
        <f>IFERROR(SMALL($G$2:$G$4870,ROWS($G$2:G3198)),"")</f>
        <v/>
      </c>
    </row>
    <row r="3199" spans="1:8" ht="15.75" thickBot="1" x14ac:dyDescent="0.3">
      <c r="A3199" s="53" t="s">
        <v>656</v>
      </c>
      <c r="B3199" s="46" t="str">
        <f>Table1[[#This Row],[Series]]&amp;Table1[[#This Row],[Competency Name]]</f>
        <v>3501ABILITY TO HANDLE WEIGHTS AND LOADS</v>
      </c>
      <c r="C3199" s="46" t="str">
        <f>IF(RIGHT(Table1[[#This Row],[Occupational Series]],5)="SECCM","SECCM",IF(OR(RIGHT(Table1[[#This Row],[Occupational Series]],1)="A",RIGHT(Table1[[#This Row],[Occupational Series]],1)="B",RIGHT(Table1[[#This Row],[Occupational Series]],1)="C"),"0301",RIGHT(Table1[[#This Row],[Occupational Series]],4)))</f>
        <v>3501</v>
      </c>
      <c r="D3199" s="53" t="s">
        <v>988</v>
      </c>
      <c r="E3199" s="53" t="s">
        <v>989</v>
      </c>
      <c r="F3199" s="57">
        <f>ROWS($F$2:F3199)</f>
        <v>3198</v>
      </c>
      <c r="G3199" s="57" t="str">
        <f>IF(ISNUMBER(SEARCH('Position Build'!$N$6,Table1[[#This Row],[Series]])),Table1[[#This Row],[Helper1]],"")</f>
        <v/>
      </c>
      <c r="H3199" s="57" t="str">
        <f>IFERROR(SMALL($G$2:$G$4870,ROWS($G$2:G3199)),"")</f>
        <v/>
      </c>
    </row>
    <row r="3200" spans="1:8" ht="39" thickBot="1" x14ac:dyDescent="0.3">
      <c r="A3200" s="50" t="s">
        <v>656</v>
      </c>
      <c r="B3200" s="46" t="str">
        <f>Table1[[#This Row],[Series]]&amp;Table1[[#This Row],[Competency Name]]</f>
        <v>3501ABILITY TO WORK AS A MEMBER OF A TEAM</v>
      </c>
      <c r="C3200" s="46" t="str">
        <f>IF(RIGHT(Table1[[#This Row],[Occupational Series]],5)="SECCM","SECCM",IF(OR(RIGHT(Table1[[#This Row],[Occupational Series]],1)="A",RIGHT(Table1[[#This Row],[Occupational Series]],1)="B",RIGHT(Table1[[#This Row],[Occupational Series]],1)="C"),"0301",RIGHT(Table1[[#This Row],[Occupational Series]],4)))</f>
        <v>3501</v>
      </c>
      <c r="D3200" s="50" t="s">
        <v>1017</v>
      </c>
      <c r="E3200" s="51" t="s">
        <v>1018</v>
      </c>
      <c r="F3200" s="57">
        <f>ROWS($F$2:F3200)</f>
        <v>3199</v>
      </c>
      <c r="G3200" s="57" t="str">
        <f>IF(ISNUMBER(SEARCH('Position Build'!$N$6,Table1[[#This Row],[Series]])),Table1[[#This Row],[Helper1]],"")</f>
        <v/>
      </c>
      <c r="H3200" s="57" t="str">
        <f>IFERROR(SMALL($G$2:$G$4870,ROWS($G$2:G3200)),"")</f>
        <v/>
      </c>
    </row>
    <row r="3201" spans="1:8" ht="15.75" customHeight="1" thickBot="1" x14ac:dyDescent="0.3">
      <c r="A3201" s="50" t="s">
        <v>671</v>
      </c>
      <c r="B3201" s="46" t="str">
        <f>Table1[[#This Row],[Series]]&amp;Table1[[#This Row],[Competency Name]]</f>
        <v>3502ABILITY TO INTERPRET INSTRUCTIONS, SPECIFICATIONS, ETC. (OTHER THAN BLUEPRINTS)</v>
      </c>
      <c r="C3201" s="46" t="str">
        <f>IF(RIGHT(Table1[[#This Row],[Occupational Series]],5)="SECCM","SECCM",IF(OR(RIGHT(Table1[[#This Row],[Occupational Series]],1)="A",RIGHT(Table1[[#This Row],[Occupational Series]],1)="B",RIGHT(Table1[[#This Row],[Occupational Series]],1)="C"),"0301",RIGHT(Table1[[#This Row],[Occupational Series]],4)))</f>
        <v>3502</v>
      </c>
      <c r="D3201" s="50" t="s">
        <v>645</v>
      </c>
      <c r="E3201" s="51" t="s">
        <v>646</v>
      </c>
      <c r="F3201" s="57">
        <f>ROWS($F$2:F3201)</f>
        <v>3200</v>
      </c>
      <c r="G3201" s="57" t="str">
        <f>IF(ISNUMBER(SEARCH('Position Build'!$N$6,Table1[[#This Row],[Series]])),Table1[[#This Row],[Helper1]],"")</f>
        <v/>
      </c>
      <c r="H3201" s="57" t="str">
        <f>IFERROR(SMALL($G$2:$G$4870,ROWS($G$2:G3201)),"")</f>
        <v/>
      </c>
    </row>
    <row r="3202" spans="1:8" ht="64.5" thickBot="1" x14ac:dyDescent="0.3">
      <c r="A3202" s="52" t="s">
        <v>671</v>
      </c>
      <c r="B3202" s="46" t="str">
        <f>Table1[[#This Row],[Series]]&amp;Table1[[#This Row],[Competency Name]]</f>
        <v>3502WORK PRACTICES (INCLUDES KEEPING THINGS NEAT, CLEAN AND IN ORDER)</v>
      </c>
      <c r="C3202" s="46" t="str">
        <f>IF(RIGHT(Table1[[#This Row],[Occupational Series]],5)="SECCM","SECCM",IF(OR(RIGHT(Table1[[#This Row],[Occupational Series]],1)="A",RIGHT(Table1[[#This Row],[Occupational Series]],1)="B",RIGHT(Table1[[#This Row],[Occupational Series]],1)="C"),"0301",RIGHT(Table1[[#This Row],[Occupational Series]],4)))</f>
        <v>3502</v>
      </c>
      <c r="D3202" s="52" t="s">
        <v>761</v>
      </c>
      <c r="E3202" s="54" t="s">
        <v>762</v>
      </c>
      <c r="F3202" s="57">
        <f>ROWS($F$2:F3202)</f>
        <v>3201</v>
      </c>
      <c r="G3202" s="57" t="str">
        <f>IF(ISNUMBER(SEARCH('Position Build'!$N$6,Table1[[#This Row],[Series]])),Table1[[#This Row],[Helper1]],"")</f>
        <v/>
      </c>
      <c r="H3202" s="57" t="str">
        <f>IFERROR(SMALL($G$2:$G$4870,ROWS($G$2:G3202)),"")</f>
        <v/>
      </c>
    </row>
    <row r="3203" spans="1:8" ht="15.75" thickBot="1" x14ac:dyDescent="0.3">
      <c r="A3203" s="45" t="s">
        <v>671</v>
      </c>
      <c r="B3203" s="46" t="str">
        <f>Table1[[#This Row],[Series]]&amp;Table1[[#This Row],[Competency Name]]</f>
        <v>3502ABILITY TO DO THE WORK OF THE POSITION WITHOUT MORE THAN NORMAL SUPERVISION</v>
      </c>
      <c r="C3203" s="46" t="str">
        <f>IF(RIGHT(Table1[[#This Row],[Occupational Series]],5)="SECCM","SECCM",IF(OR(RIGHT(Table1[[#This Row],[Occupational Series]],1)="A",RIGHT(Table1[[#This Row],[Occupational Series]],1)="B",RIGHT(Table1[[#This Row],[Occupational Series]],1)="C"),"0301",RIGHT(Table1[[#This Row],[Occupational Series]],4)))</f>
        <v>3502</v>
      </c>
      <c r="D3203" s="45" t="s">
        <v>852</v>
      </c>
      <c r="E3203" s="45" t="s">
        <v>853</v>
      </c>
      <c r="F3203" s="57">
        <f>ROWS($F$2:F3203)</f>
        <v>3202</v>
      </c>
      <c r="G3203" s="57" t="str">
        <f>IF(ISNUMBER(SEARCH('Position Build'!$N$6,Table1[[#This Row],[Series]])),Table1[[#This Row],[Helper1]],"")</f>
        <v/>
      </c>
      <c r="H3203" s="57" t="str">
        <f>IFERROR(SMALL($G$2:$G$4870,ROWS($G$2:G3203)),"")</f>
        <v/>
      </c>
    </row>
    <row r="3204" spans="1:8" ht="15.75" customHeight="1" thickBot="1" x14ac:dyDescent="0.3">
      <c r="A3204" s="45" t="s">
        <v>671</v>
      </c>
      <c r="B3204" s="46" t="str">
        <f>Table1[[#This Row],[Series]]&amp;Table1[[#This Row],[Competency Name]]</f>
        <v>3502ABILITY TO INSPECT</v>
      </c>
      <c r="C3204" s="46" t="str">
        <f>IF(RIGHT(Table1[[#This Row],[Occupational Series]],5)="SECCM","SECCM",IF(OR(RIGHT(Table1[[#This Row],[Occupational Series]],1)="A",RIGHT(Table1[[#This Row],[Occupational Series]],1)="B",RIGHT(Table1[[#This Row],[Occupational Series]],1)="C"),"0301",RIGHT(Table1[[#This Row],[Occupational Series]],4)))</f>
        <v>3502</v>
      </c>
      <c r="D3204" s="45" t="s">
        <v>866</v>
      </c>
      <c r="E3204" s="45" t="s">
        <v>867</v>
      </c>
      <c r="F3204" s="57">
        <f>ROWS($F$2:F3204)</f>
        <v>3203</v>
      </c>
      <c r="G3204" s="57" t="str">
        <f>IF(ISNUMBER(SEARCH('Position Build'!$N$6,Table1[[#This Row],[Series]])),Table1[[#This Row],[Helper1]],"")</f>
        <v/>
      </c>
      <c r="H3204" s="57" t="str">
        <f>IFERROR(SMALL($G$2:$G$4870,ROWS($G$2:G3204)),"")</f>
        <v/>
      </c>
    </row>
    <row r="3205" spans="1:8" ht="15.75" thickBot="1" x14ac:dyDescent="0.3">
      <c r="A3205" s="53" t="s">
        <v>671</v>
      </c>
      <c r="B3205" s="46" t="str">
        <f>Table1[[#This Row],[Series]]&amp;Table1[[#This Row],[Competency Name]]</f>
        <v>3502ABILITY TO INSTRUCT</v>
      </c>
      <c r="C3205" s="46" t="str">
        <f>IF(RIGHT(Table1[[#This Row],[Occupational Series]],5)="SECCM","SECCM",IF(OR(RIGHT(Table1[[#This Row],[Occupational Series]],1)="A",RIGHT(Table1[[#This Row],[Occupational Series]],1)="B",RIGHT(Table1[[#This Row],[Occupational Series]],1)="C"),"0301",RIGHT(Table1[[#This Row],[Occupational Series]],4)))</f>
        <v>3502</v>
      </c>
      <c r="D3205" s="53" t="s">
        <v>868</v>
      </c>
      <c r="E3205" s="53" t="s">
        <v>869</v>
      </c>
      <c r="F3205" s="57">
        <f>ROWS($F$2:F3205)</f>
        <v>3204</v>
      </c>
      <c r="G3205" s="57" t="str">
        <f>IF(ISNUMBER(SEARCH('Position Build'!$N$6,Table1[[#This Row],[Series]])),Table1[[#This Row],[Helper1]],"")</f>
        <v/>
      </c>
      <c r="H3205" s="57" t="str">
        <f>IFERROR(SMALL($G$2:$G$4870,ROWS($G$2:G3205)),"")</f>
        <v/>
      </c>
    </row>
    <row r="3206" spans="1:8" ht="39" thickBot="1" x14ac:dyDescent="0.3">
      <c r="A3206" s="50" t="s">
        <v>671</v>
      </c>
      <c r="B3206" s="46" t="str">
        <f>Table1[[#This Row],[Series]]&amp;Table1[[#This Row],[Competency Name]]</f>
        <v>3502ABILITY TO PROVIDE PRODUCTION SUPPORT SERVICES</v>
      </c>
      <c r="C3206" s="46" t="str">
        <f>IF(RIGHT(Table1[[#This Row],[Occupational Series]],5)="SECCM","SECCM",IF(OR(RIGHT(Table1[[#This Row],[Occupational Series]],1)="A",RIGHT(Table1[[#This Row],[Occupational Series]],1)="B",RIGHT(Table1[[#This Row],[Occupational Series]],1)="C"),"0301",RIGHT(Table1[[#This Row],[Occupational Series]],4)))</f>
        <v>3502</v>
      </c>
      <c r="D3206" s="50" t="s">
        <v>870</v>
      </c>
      <c r="E3206" s="51" t="s">
        <v>871</v>
      </c>
      <c r="F3206" s="57">
        <f>ROWS($F$2:F3206)</f>
        <v>3205</v>
      </c>
      <c r="G3206" s="57" t="str">
        <f>IF(ISNUMBER(SEARCH('Position Build'!$N$6,Table1[[#This Row],[Series]])),Table1[[#This Row],[Helper1]],"")</f>
        <v/>
      </c>
      <c r="H3206" s="57" t="str">
        <f>IFERROR(SMALL($G$2:$G$4870,ROWS($G$2:G3206)),"")</f>
        <v/>
      </c>
    </row>
    <row r="3207" spans="1:8" ht="15.75" customHeight="1" thickBot="1" x14ac:dyDescent="0.3">
      <c r="A3207" s="45" t="s">
        <v>671</v>
      </c>
      <c r="B3207" s="46" t="str">
        <f>Table1[[#This Row],[Series]]&amp;Table1[[#This Row],[Competency Name]]</f>
        <v>3502ABILITY TO LEAD OR SUPERVISE</v>
      </c>
      <c r="C3207" s="46" t="str">
        <f>IF(RIGHT(Table1[[#This Row],[Occupational Series]],5)="SECCM","SECCM",IF(OR(RIGHT(Table1[[#This Row],[Occupational Series]],1)="A",RIGHT(Table1[[#This Row],[Occupational Series]],1)="B",RIGHT(Table1[[#This Row],[Occupational Series]],1)="C"),"0301",RIGHT(Table1[[#This Row],[Occupational Series]],4)))</f>
        <v>3502</v>
      </c>
      <c r="D3207" s="45" t="s">
        <v>872</v>
      </c>
      <c r="E3207" s="45" t="s">
        <v>873</v>
      </c>
      <c r="F3207" s="57">
        <f>ROWS($F$2:F3207)</f>
        <v>3206</v>
      </c>
      <c r="G3207" s="57" t="str">
        <f>IF(ISNUMBER(SEARCH('Position Build'!$N$6,Table1[[#This Row],[Series]])),Table1[[#This Row],[Helper1]],"")</f>
        <v/>
      </c>
      <c r="H3207" s="57" t="str">
        <f>IFERROR(SMALL($G$2:$G$4870,ROWS($G$2:G3207)),"")</f>
        <v/>
      </c>
    </row>
    <row r="3208" spans="1:8" ht="51.75" thickBot="1" x14ac:dyDescent="0.3">
      <c r="A3208" s="52" t="s">
        <v>671</v>
      </c>
      <c r="B3208" s="46" t="str">
        <f>Table1[[#This Row],[Series]]&amp;Table1[[#This Row],[Competency Name]]</f>
        <v>3502ABILITY TO FOLLOW DIRECTIONS IN A SHOP</v>
      </c>
      <c r="C3208" s="46" t="str">
        <f>IF(RIGHT(Table1[[#This Row],[Occupational Series]],5)="SECCM","SECCM",IF(OR(RIGHT(Table1[[#This Row],[Occupational Series]],1)="A",RIGHT(Table1[[#This Row],[Occupational Series]],1)="B",RIGHT(Table1[[#This Row],[Occupational Series]],1)="C"),"0301",RIGHT(Table1[[#This Row],[Occupational Series]],4)))</f>
        <v>3502</v>
      </c>
      <c r="D3208" s="52" t="s">
        <v>882</v>
      </c>
      <c r="E3208" s="54" t="s">
        <v>883</v>
      </c>
      <c r="F3208" s="57">
        <f>ROWS($F$2:F3208)</f>
        <v>3207</v>
      </c>
      <c r="G3208" s="57" t="str">
        <f>IF(ISNUMBER(SEARCH('Position Build'!$N$6,Table1[[#This Row],[Series]])),Table1[[#This Row],[Helper1]],"")</f>
        <v/>
      </c>
      <c r="H3208" s="57" t="str">
        <f>IFERROR(SMALL($G$2:$G$4870,ROWS($G$2:G3208)),"")</f>
        <v/>
      </c>
    </row>
    <row r="3209" spans="1:8" ht="77.25" thickBot="1" x14ac:dyDescent="0.3">
      <c r="A3209" s="50" t="s">
        <v>671</v>
      </c>
      <c r="B3209" s="46" t="str">
        <f>Table1[[#This Row],[Series]]&amp;Table1[[#This Row],[Competency Name]]</f>
        <v>3502DEXTERITY AND SAFETY</v>
      </c>
      <c r="C3209" s="46" t="str">
        <f>IF(RIGHT(Table1[[#This Row],[Occupational Series]],5)="SECCM","SECCM",IF(OR(RIGHT(Table1[[#This Row],[Occupational Series]],1)="A",RIGHT(Table1[[#This Row],[Occupational Series]],1)="B",RIGHT(Table1[[#This Row],[Occupational Series]],1)="C"),"0301",RIGHT(Table1[[#This Row],[Occupational Series]],4)))</f>
        <v>3502</v>
      </c>
      <c r="D3209" s="50" t="s">
        <v>888</v>
      </c>
      <c r="E3209" s="51" t="s">
        <v>889</v>
      </c>
      <c r="F3209" s="57">
        <f>ROWS($F$2:F3209)</f>
        <v>3208</v>
      </c>
      <c r="G3209" s="57" t="str">
        <f>IF(ISNUMBER(SEARCH('Position Build'!$N$6,Table1[[#This Row],[Series]])),Table1[[#This Row],[Helper1]],"")</f>
        <v/>
      </c>
      <c r="H3209" s="57" t="str">
        <f>IFERROR(SMALL($G$2:$G$4870,ROWS($G$2:G3209)),"")</f>
        <v/>
      </c>
    </row>
    <row r="3210" spans="1:8" ht="15.75" customHeight="1" thickBot="1" x14ac:dyDescent="0.3">
      <c r="A3210" s="50" t="s">
        <v>671</v>
      </c>
      <c r="B3210" s="46" t="str">
        <f>Table1[[#This Row],[Series]]&amp;Table1[[#This Row],[Competency Name]]</f>
        <v>3502RELIABILITY AND DEPENDABILITY</v>
      </c>
      <c r="C3210" s="46" t="str">
        <f>IF(RIGHT(Table1[[#This Row],[Occupational Series]],5)="SECCM","SECCM",IF(OR(RIGHT(Table1[[#This Row],[Occupational Series]],1)="A",RIGHT(Table1[[#This Row],[Occupational Series]],1)="B",RIGHT(Table1[[#This Row],[Occupational Series]],1)="C"),"0301",RIGHT(Table1[[#This Row],[Occupational Series]],4)))</f>
        <v>3502</v>
      </c>
      <c r="D3210" s="50" t="s">
        <v>900</v>
      </c>
      <c r="E3210" s="51" t="s">
        <v>901</v>
      </c>
      <c r="F3210" s="57">
        <f>ROWS($F$2:F3210)</f>
        <v>3209</v>
      </c>
      <c r="G3210" s="57" t="str">
        <f>IF(ISNUMBER(SEARCH('Position Build'!$N$6,Table1[[#This Row],[Series]])),Table1[[#This Row],[Helper1]],"")</f>
        <v/>
      </c>
      <c r="H3210" s="57" t="str">
        <f>IFERROR(SMALL($G$2:$G$4870,ROWS($G$2:G3210)),"")</f>
        <v/>
      </c>
    </row>
    <row r="3211" spans="1:8" ht="51.75" thickBot="1" x14ac:dyDescent="0.3">
      <c r="A3211" s="52" t="s">
        <v>671</v>
      </c>
      <c r="B3211" s="46" t="str">
        <f>Table1[[#This Row],[Series]]&amp;Table1[[#This Row],[Competency Name]]</f>
        <v>3502ABILITY TO USE AND MAINTAIN TOOLS AND EQUIPMENT</v>
      </c>
      <c r="C3211" s="46" t="str">
        <f>IF(RIGHT(Table1[[#This Row],[Occupational Series]],5)="SECCM","SECCM",IF(OR(RIGHT(Table1[[#This Row],[Occupational Series]],1)="A",RIGHT(Table1[[#This Row],[Occupational Series]],1)="B",RIGHT(Table1[[#This Row],[Occupational Series]],1)="C"),"0301",RIGHT(Table1[[#This Row],[Occupational Series]],4)))</f>
        <v>3502</v>
      </c>
      <c r="D3211" s="52" t="s">
        <v>908</v>
      </c>
      <c r="E3211" s="54" t="s">
        <v>909</v>
      </c>
      <c r="F3211" s="57">
        <f>ROWS($F$2:F3211)</f>
        <v>3210</v>
      </c>
      <c r="G3211" s="57" t="str">
        <f>IF(ISNUMBER(SEARCH('Position Build'!$N$6,Table1[[#This Row],[Series]])),Table1[[#This Row],[Helper1]],"")</f>
        <v/>
      </c>
      <c r="H3211" s="57" t="str">
        <f>IFERROR(SMALL($G$2:$G$4870,ROWS($G$2:G3211)),"")</f>
        <v/>
      </c>
    </row>
    <row r="3212" spans="1:8" ht="15.75" thickBot="1" x14ac:dyDescent="0.3">
      <c r="A3212" s="45" t="s">
        <v>671</v>
      </c>
      <c r="B3212" s="46" t="str">
        <f>Table1[[#This Row],[Series]]&amp;Table1[[#This Row],[Competency Name]]</f>
        <v>3502ABILITY TO HANDLE WEIGHTS AND LOADS</v>
      </c>
      <c r="C3212" s="46" t="str">
        <f>IF(RIGHT(Table1[[#This Row],[Occupational Series]],5)="SECCM","SECCM",IF(OR(RIGHT(Table1[[#This Row],[Occupational Series]],1)="A",RIGHT(Table1[[#This Row],[Occupational Series]],1)="B",RIGHT(Table1[[#This Row],[Occupational Series]],1)="C"),"0301",RIGHT(Table1[[#This Row],[Occupational Series]],4)))</f>
        <v>3502</v>
      </c>
      <c r="D3212" s="45" t="s">
        <v>988</v>
      </c>
      <c r="E3212" s="45" t="s">
        <v>989</v>
      </c>
      <c r="F3212" s="57">
        <f>ROWS($F$2:F3212)</f>
        <v>3211</v>
      </c>
      <c r="G3212" s="57" t="str">
        <f>IF(ISNUMBER(SEARCH('Position Build'!$N$6,Table1[[#This Row],[Series]])),Table1[[#This Row],[Helper1]],"")</f>
        <v/>
      </c>
      <c r="H3212" s="57" t="str">
        <f>IFERROR(SMALL($G$2:$G$4870,ROWS($G$2:G3212)),"")</f>
        <v/>
      </c>
    </row>
    <row r="3213" spans="1:8" ht="15.75" customHeight="1" thickBot="1" x14ac:dyDescent="0.3">
      <c r="A3213" s="50" t="s">
        <v>670</v>
      </c>
      <c r="B3213" s="46" t="str">
        <f>Table1[[#This Row],[Series]]&amp;Table1[[#This Row],[Competency Name]]</f>
        <v>3566ABILITY TO INTERPRET INSTRUCTIONS, SPECIFICATIONS, ETC. (OTHER THAN BLUEPRINTS)</v>
      </c>
      <c r="C3213" s="46" t="str">
        <f>IF(RIGHT(Table1[[#This Row],[Occupational Series]],5)="SECCM","SECCM",IF(OR(RIGHT(Table1[[#This Row],[Occupational Series]],1)="A",RIGHT(Table1[[#This Row],[Occupational Series]],1)="B",RIGHT(Table1[[#This Row],[Occupational Series]],1)="C"),"0301",RIGHT(Table1[[#This Row],[Occupational Series]],4)))</f>
        <v>3566</v>
      </c>
      <c r="D3213" s="50" t="s">
        <v>645</v>
      </c>
      <c r="E3213" s="51" t="s">
        <v>646</v>
      </c>
      <c r="F3213" s="57">
        <f>ROWS($F$2:F3213)</f>
        <v>3212</v>
      </c>
      <c r="G3213" s="57" t="str">
        <f>IF(ISNUMBER(SEARCH('Position Build'!$N$6,Table1[[#This Row],[Series]])),Table1[[#This Row],[Helper1]],"")</f>
        <v/>
      </c>
      <c r="H3213" s="57" t="str">
        <f>IFERROR(SMALL($G$2:$G$4870,ROWS($G$2:G3213)),"")</f>
        <v/>
      </c>
    </row>
    <row r="3214" spans="1:8" ht="64.5" thickBot="1" x14ac:dyDescent="0.3">
      <c r="A3214" s="52" t="s">
        <v>670</v>
      </c>
      <c r="B3214" s="46" t="str">
        <f>Table1[[#This Row],[Series]]&amp;Table1[[#This Row],[Competency Name]]</f>
        <v>3566WORK PRACTICES (INCLUDES KEEPING THINGS NEAT, CLEAN AND IN ORDER)</v>
      </c>
      <c r="C3214" s="46" t="str">
        <f>IF(RIGHT(Table1[[#This Row],[Occupational Series]],5)="SECCM","SECCM",IF(OR(RIGHT(Table1[[#This Row],[Occupational Series]],1)="A",RIGHT(Table1[[#This Row],[Occupational Series]],1)="B",RIGHT(Table1[[#This Row],[Occupational Series]],1)="C"),"0301",RIGHT(Table1[[#This Row],[Occupational Series]],4)))</f>
        <v>3566</v>
      </c>
      <c r="D3214" s="52" t="s">
        <v>761</v>
      </c>
      <c r="E3214" s="54" t="s">
        <v>762</v>
      </c>
      <c r="F3214" s="57">
        <f>ROWS($F$2:F3214)</f>
        <v>3213</v>
      </c>
      <c r="G3214" s="57" t="str">
        <f>IF(ISNUMBER(SEARCH('Position Build'!$N$6,Table1[[#This Row],[Series]])),Table1[[#This Row],[Helper1]],"")</f>
        <v/>
      </c>
      <c r="H3214" s="57" t="str">
        <f>IFERROR(SMALL($G$2:$G$4870,ROWS($G$2:G3214)),"")</f>
        <v/>
      </c>
    </row>
    <row r="3215" spans="1:8" ht="15.75" thickBot="1" x14ac:dyDescent="0.3">
      <c r="A3215" s="45" t="s">
        <v>670</v>
      </c>
      <c r="B3215" s="46" t="str">
        <f>Table1[[#This Row],[Series]]&amp;Table1[[#This Row],[Competency Name]]</f>
        <v>3566ABILITY TO DO THE WORK OF THE POSITION WITHOUT MORE THAN NORMAL SUPERVISION</v>
      </c>
      <c r="C3215" s="46" t="str">
        <f>IF(RIGHT(Table1[[#This Row],[Occupational Series]],5)="SECCM","SECCM",IF(OR(RIGHT(Table1[[#This Row],[Occupational Series]],1)="A",RIGHT(Table1[[#This Row],[Occupational Series]],1)="B",RIGHT(Table1[[#This Row],[Occupational Series]],1)="C"),"0301",RIGHT(Table1[[#This Row],[Occupational Series]],4)))</f>
        <v>3566</v>
      </c>
      <c r="D3215" s="45" t="s">
        <v>852</v>
      </c>
      <c r="E3215" s="45" t="s">
        <v>853</v>
      </c>
      <c r="F3215" s="57">
        <f>ROWS($F$2:F3215)</f>
        <v>3214</v>
      </c>
      <c r="G3215" s="57" t="str">
        <f>IF(ISNUMBER(SEARCH('Position Build'!$N$6,Table1[[#This Row],[Series]])),Table1[[#This Row],[Helper1]],"")</f>
        <v/>
      </c>
      <c r="H3215" s="57" t="str">
        <f>IFERROR(SMALL($G$2:$G$4870,ROWS($G$2:G3215)),"")</f>
        <v/>
      </c>
    </row>
    <row r="3216" spans="1:8" ht="15.75" customHeight="1" thickBot="1" x14ac:dyDescent="0.3">
      <c r="A3216" s="45" t="s">
        <v>670</v>
      </c>
      <c r="B3216" s="46" t="str">
        <f>Table1[[#This Row],[Series]]&amp;Table1[[#This Row],[Competency Name]]</f>
        <v>3566ABILITY TO INSPECT</v>
      </c>
      <c r="C3216" s="46" t="str">
        <f>IF(RIGHT(Table1[[#This Row],[Occupational Series]],5)="SECCM","SECCM",IF(OR(RIGHT(Table1[[#This Row],[Occupational Series]],1)="A",RIGHT(Table1[[#This Row],[Occupational Series]],1)="B",RIGHT(Table1[[#This Row],[Occupational Series]],1)="C"),"0301",RIGHT(Table1[[#This Row],[Occupational Series]],4)))</f>
        <v>3566</v>
      </c>
      <c r="D3216" s="45" t="s">
        <v>866</v>
      </c>
      <c r="E3216" s="45" t="s">
        <v>867</v>
      </c>
      <c r="F3216" s="57">
        <f>ROWS($F$2:F3216)</f>
        <v>3215</v>
      </c>
      <c r="G3216" s="57" t="str">
        <f>IF(ISNUMBER(SEARCH('Position Build'!$N$6,Table1[[#This Row],[Series]])),Table1[[#This Row],[Helper1]],"")</f>
        <v/>
      </c>
      <c r="H3216" s="57" t="str">
        <f>IFERROR(SMALL($G$2:$G$4870,ROWS($G$2:G3216)),"")</f>
        <v/>
      </c>
    </row>
    <row r="3217" spans="1:8" ht="15.75" thickBot="1" x14ac:dyDescent="0.3">
      <c r="A3217" s="53" t="s">
        <v>670</v>
      </c>
      <c r="B3217" s="46" t="str">
        <f>Table1[[#This Row],[Series]]&amp;Table1[[#This Row],[Competency Name]]</f>
        <v>3566ABILITY TO INSTRUCT</v>
      </c>
      <c r="C3217" s="46" t="str">
        <f>IF(RIGHT(Table1[[#This Row],[Occupational Series]],5)="SECCM","SECCM",IF(OR(RIGHT(Table1[[#This Row],[Occupational Series]],1)="A",RIGHT(Table1[[#This Row],[Occupational Series]],1)="B",RIGHT(Table1[[#This Row],[Occupational Series]],1)="C"),"0301",RIGHT(Table1[[#This Row],[Occupational Series]],4)))</f>
        <v>3566</v>
      </c>
      <c r="D3217" s="53" t="s">
        <v>868</v>
      </c>
      <c r="E3217" s="53" t="s">
        <v>869</v>
      </c>
      <c r="F3217" s="57">
        <f>ROWS($F$2:F3217)</f>
        <v>3216</v>
      </c>
      <c r="G3217" s="57" t="str">
        <f>IF(ISNUMBER(SEARCH('Position Build'!$N$6,Table1[[#This Row],[Series]])),Table1[[#This Row],[Helper1]],"")</f>
        <v/>
      </c>
      <c r="H3217" s="57" t="str">
        <f>IFERROR(SMALL($G$2:$G$4870,ROWS($G$2:G3217)),"")</f>
        <v/>
      </c>
    </row>
    <row r="3218" spans="1:8" ht="39" thickBot="1" x14ac:dyDescent="0.3">
      <c r="A3218" s="50" t="s">
        <v>670</v>
      </c>
      <c r="B3218" s="46" t="str">
        <f>Table1[[#This Row],[Series]]&amp;Table1[[#This Row],[Competency Name]]</f>
        <v>3566ABILITY TO PROVIDE PRODUCTION SUPPORT SERVICES</v>
      </c>
      <c r="C3218" s="46" t="str">
        <f>IF(RIGHT(Table1[[#This Row],[Occupational Series]],5)="SECCM","SECCM",IF(OR(RIGHT(Table1[[#This Row],[Occupational Series]],1)="A",RIGHT(Table1[[#This Row],[Occupational Series]],1)="B",RIGHT(Table1[[#This Row],[Occupational Series]],1)="C"),"0301",RIGHT(Table1[[#This Row],[Occupational Series]],4)))</f>
        <v>3566</v>
      </c>
      <c r="D3218" s="50" t="s">
        <v>870</v>
      </c>
      <c r="E3218" s="51" t="s">
        <v>871</v>
      </c>
      <c r="F3218" s="57">
        <f>ROWS($F$2:F3218)</f>
        <v>3217</v>
      </c>
      <c r="G3218" s="57" t="str">
        <f>IF(ISNUMBER(SEARCH('Position Build'!$N$6,Table1[[#This Row],[Series]])),Table1[[#This Row],[Helper1]],"")</f>
        <v/>
      </c>
      <c r="H3218" s="57" t="str">
        <f>IFERROR(SMALL($G$2:$G$4870,ROWS($G$2:G3218)),"")</f>
        <v/>
      </c>
    </row>
    <row r="3219" spans="1:8" ht="15.75" customHeight="1" thickBot="1" x14ac:dyDescent="0.3">
      <c r="A3219" s="45" t="s">
        <v>670</v>
      </c>
      <c r="B3219" s="46" t="str">
        <f>Table1[[#This Row],[Series]]&amp;Table1[[#This Row],[Competency Name]]</f>
        <v>3566ABILITY TO LEAD OR SUPERVISE</v>
      </c>
      <c r="C3219" s="46" t="str">
        <f>IF(RIGHT(Table1[[#This Row],[Occupational Series]],5)="SECCM","SECCM",IF(OR(RIGHT(Table1[[#This Row],[Occupational Series]],1)="A",RIGHT(Table1[[#This Row],[Occupational Series]],1)="B",RIGHT(Table1[[#This Row],[Occupational Series]],1)="C"),"0301",RIGHT(Table1[[#This Row],[Occupational Series]],4)))</f>
        <v>3566</v>
      </c>
      <c r="D3219" s="45" t="s">
        <v>872</v>
      </c>
      <c r="E3219" s="45" t="s">
        <v>873</v>
      </c>
      <c r="F3219" s="57">
        <f>ROWS($F$2:F3219)</f>
        <v>3218</v>
      </c>
      <c r="G3219" s="57" t="str">
        <f>IF(ISNUMBER(SEARCH('Position Build'!$N$6,Table1[[#This Row],[Series]])),Table1[[#This Row],[Helper1]],"")</f>
        <v/>
      </c>
      <c r="H3219" s="57" t="str">
        <f>IFERROR(SMALL($G$2:$G$4870,ROWS($G$2:G3219)),"")</f>
        <v/>
      </c>
    </row>
    <row r="3220" spans="1:8" ht="51.75" thickBot="1" x14ac:dyDescent="0.3">
      <c r="A3220" s="52" t="s">
        <v>670</v>
      </c>
      <c r="B3220" s="46" t="str">
        <f>Table1[[#This Row],[Series]]&amp;Table1[[#This Row],[Competency Name]]</f>
        <v>3566ABILITY TO FOLLOW DIRECTIONS IN A SHOP</v>
      </c>
      <c r="C3220" s="46" t="str">
        <f>IF(RIGHT(Table1[[#This Row],[Occupational Series]],5)="SECCM","SECCM",IF(OR(RIGHT(Table1[[#This Row],[Occupational Series]],1)="A",RIGHT(Table1[[#This Row],[Occupational Series]],1)="B",RIGHT(Table1[[#This Row],[Occupational Series]],1)="C"),"0301",RIGHT(Table1[[#This Row],[Occupational Series]],4)))</f>
        <v>3566</v>
      </c>
      <c r="D3220" s="52" t="s">
        <v>882</v>
      </c>
      <c r="E3220" s="54" t="s">
        <v>883</v>
      </c>
      <c r="F3220" s="57">
        <f>ROWS($F$2:F3220)</f>
        <v>3219</v>
      </c>
      <c r="G3220" s="57" t="str">
        <f>IF(ISNUMBER(SEARCH('Position Build'!$N$6,Table1[[#This Row],[Series]])),Table1[[#This Row],[Helper1]],"")</f>
        <v/>
      </c>
      <c r="H3220" s="57" t="str">
        <f>IFERROR(SMALL($G$2:$G$4870,ROWS($G$2:G3220)),"")</f>
        <v/>
      </c>
    </row>
    <row r="3221" spans="1:8" ht="77.25" thickBot="1" x14ac:dyDescent="0.3">
      <c r="A3221" s="50" t="s">
        <v>670</v>
      </c>
      <c r="B3221" s="46" t="str">
        <f>Table1[[#This Row],[Series]]&amp;Table1[[#This Row],[Competency Name]]</f>
        <v>3566DEXTERITY AND SAFETY</v>
      </c>
      <c r="C3221" s="46" t="str">
        <f>IF(RIGHT(Table1[[#This Row],[Occupational Series]],5)="SECCM","SECCM",IF(OR(RIGHT(Table1[[#This Row],[Occupational Series]],1)="A",RIGHT(Table1[[#This Row],[Occupational Series]],1)="B",RIGHT(Table1[[#This Row],[Occupational Series]],1)="C"),"0301",RIGHT(Table1[[#This Row],[Occupational Series]],4)))</f>
        <v>3566</v>
      </c>
      <c r="D3221" s="50" t="s">
        <v>888</v>
      </c>
      <c r="E3221" s="51" t="s">
        <v>889</v>
      </c>
      <c r="F3221" s="57">
        <f>ROWS($F$2:F3221)</f>
        <v>3220</v>
      </c>
      <c r="G3221" s="57" t="str">
        <f>IF(ISNUMBER(SEARCH('Position Build'!$N$6,Table1[[#This Row],[Series]])),Table1[[#This Row],[Helper1]],"")</f>
        <v/>
      </c>
      <c r="H3221" s="57" t="str">
        <f>IFERROR(SMALL($G$2:$G$4870,ROWS($G$2:G3221)),"")</f>
        <v/>
      </c>
    </row>
    <row r="3222" spans="1:8" ht="15.75" customHeight="1" thickBot="1" x14ac:dyDescent="0.3">
      <c r="A3222" s="50" t="s">
        <v>670</v>
      </c>
      <c r="B3222" s="46" t="str">
        <f>Table1[[#This Row],[Series]]&amp;Table1[[#This Row],[Competency Name]]</f>
        <v>3566RELIABILITY AND DEPENDABILITY</v>
      </c>
      <c r="C3222" s="46" t="str">
        <f>IF(RIGHT(Table1[[#This Row],[Occupational Series]],5)="SECCM","SECCM",IF(OR(RIGHT(Table1[[#This Row],[Occupational Series]],1)="A",RIGHT(Table1[[#This Row],[Occupational Series]],1)="B",RIGHT(Table1[[#This Row],[Occupational Series]],1)="C"),"0301",RIGHT(Table1[[#This Row],[Occupational Series]],4)))</f>
        <v>3566</v>
      </c>
      <c r="D3222" s="50" t="s">
        <v>900</v>
      </c>
      <c r="E3222" s="51" t="s">
        <v>901</v>
      </c>
      <c r="F3222" s="57">
        <f>ROWS($F$2:F3222)</f>
        <v>3221</v>
      </c>
      <c r="G3222" s="57" t="str">
        <f>IF(ISNUMBER(SEARCH('Position Build'!$N$6,Table1[[#This Row],[Series]])),Table1[[#This Row],[Helper1]],"")</f>
        <v/>
      </c>
      <c r="H3222" s="57" t="str">
        <f>IFERROR(SMALL($G$2:$G$4870,ROWS($G$2:G3222)),"")</f>
        <v/>
      </c>
    </row>
    <row r="3223" spans="1:8" ht="51.75" thickBot="1" x14ac:dyDescent="0.3">
      <c r="A3223" s="52" t="s">
        <v>670</v>
      </c>
      <c r="B3223" s="46" t="str">
        <f>Table1[[#This Row],[Series]]&amp;Table1[[#This Row],[Competency Name]]</f>
        <v>3566ABILITY TO USE AND MAINTAIN TOOLS AND EQUIPMENT</v>
      </c>
      <c r="C3223" s="46" t="str">
        <f>IF(RIGHT(Table1[[#This Row],[Occupational Series]],5)="SECCM","SECCM",IF(OR(RIGHT(Table1[[#This Row],[Occupational Series]],1)="A",RIGHT(Table1[[#This Row],[Occupational Series]],1)="B",RIGHT(Table1[[#This Row],[Occupational Series]],1)="C"),"0301",RIGHT(Table1[[#This Row],[Occupational Series]],4)))</f>
        <v>3566</v>
      </c>
      <c r="D3223" s="52" t="s">
        <v>908</v>
      </c>
      <c r="E3223" s="54" t="s">
        <v>909</v>
      </c>
      <c r="F3223" s="57">
        <f>ROWS($F$2:F3223)</f>
        <v>3222</v>
      </c>
      <c r="G3223" s="57" t="str">
        <f>IF(ISNUMBER(SEARCH('Position Build'!$N$6,Table1[[#This Row],[Series]])),Table1[[#This Row],[Helper1]],"")</f>
        <v/>
      </c>
      <c r="H3223" s="57" t="str">
        <f>IFERROR(SMALL($G$2:$G$4870,ROWS($G$2:G3223)),"")</f>
        <v/>
      </c>
    </row>
    <row r="3224" spans="1:8" ht="15.75" thickBot="1" x14ac:dyDescent="0.3">
      <c r="A3224" s="45" t="s">
        <v>670</v>
      </c>
      <c r="B3224" s="46" t="str">
        <f>Table1[[#This Row],[Series]]&amp;Table1[[#This Row],[Competency Name]]</f>
        <v>3566ABILITY TO HANDLE WEIGHTS AND LOADS</v>
      </c>
      <c r="C3224" s="46" t="str">
        <f>IF(RIGHT(Table1[[#This Row],[Occupational Series]],5)="SECCM","SECCM",IF(OR(RIGHT(Table1[[#This Row],[Occupational Series]],1)="A",RIGHT(Table1[[#This Row],[Occupational Series]],1)="B",RIGHT(Table1[[#This Row],[Occupational Series]],1)="C"),"0301",RIGHT(Table1[[#This Row],[Occupational Series]],4)))</f>
        <v>3566</v>
      </c>
      <c r="D3224" s="45" t="s">
        <v>988</v>
      </c>
      <c r="E3224" s="45" t="s">
        <v>989</v>
      </c>
      <c r="F3224" s="57">
        <f>ROWS($F$2:F3224)</f>
        <v>3223</v>
      </c>
      <c r="G3224" s="57" t="str">
        <f>IF(ISNUMBER(SEARCH('Position Build'!$N$6,Table1[[#This Row],[Series]])),Table1[[#This Row],[Helper1]],"")</f>
        <v/>
      </c>
      <c r="H3224" s="57" t="str">
        <f>IFERROR(SMALL($G$2:$G$4870,ROWS($G$2:G3224)),"")</f>
        <v/>
      </c>
    </row>
    <row r="3225" spans="1:8" ht="15.75" customHeight="1" thickBot="1" x14ac:dyDescent="0.3">
      <c r="A3225" s="50" t="s">
        <v>670</v>
      </c>
      <c r="B3225" s="46" t="str">
        <f>Table1[[#This Row],[Series]]&amp;Table1[[#This Row],[Competency Name]]</f>
        <v>3566ABILITY TO WORK AS A MEMBER OF A TEAM</v>
      </c>
      <c r="C3225" s="46" t="str">
        <f>IF(RIGHT(Table1[[#This Row],[Occupational Series]],5)="SECCM","SECCM",IF(OR(RIGHT(Table1[[#This Row],[Occupational Series]],1)="A",RIGHT(Table1[[#This Row],[Occupational Series]],1)="B",RIGHT(Table1[[#This Row],[Occupational Series]],1)="C"),"0301",RIGHT(Table1[[#This Row],[Occupational Series]],4)))</f>
        <v>3566</v>
      </c>
      <c r="D3225" s="50" t="s">
        <v>1017</v>
      </c>
      <c r="E3225" s="51" t="s">
        <v>1018</v>
      </c>
      <c r="F3225" s="57">
        <f>ROWS($F$2:F3225)</f>
        <v>3224</v>
      </c>
      <c r="G3225" s="57" t="str">
        <f>IF(ISNUMBER(SEARCH('Position Build'!$N$6,Table1[[#This Row],[Series]])),Table1[[#This Row],[Helper1]],"")</f>
        <v/>
      </c>
      <c r="H3225" s="57" t="str">
        <f>IFERROR(SMALL($G$2:$G$4870,ROWS($G$2:G3225)),"")</f>
        <v/>
      </c>
    </row>
    <row r="3226" spans="1:8" ht="26.25" thickBot="1" x14ac:dyDescent="0.3">
      <c r="A3226" s="52" t="s">
        <v>711</v>
      </c>
      <c r="B3226" s="46" t="str">
        <f>Table1[[#This Row],[Series]]&amp;Table1[[#This Row],[Competency Name]]</f>
        <v>3601KNOWLEDGE OF MATERIALS</v>
      </c>
      <c r="C3226" s="46" t="str">
        <f>IF(RIGHT(Table1[[#This Row],[Occupational Series]],5)="SECCM","SECCM",IF(OR(RIGHT(Table1[[#This Row],[Occupational Series]],1)="A",RIGHT(Table1[[#This Row],[Occupational Series]],1)="B",RIGHT(Table1[[#This Row],[Occupational Series]],1)="C"),"0301",RIGHT(Table1[[#This Row],[Occupational Series]],4)))</f>
        <v>3601</v>
      </c>
      <c r="D3226" s="52" t="s">
        <v>679</v>
      </c>
      <c r="E3226" s="54" t="s">
        <v>680</v>
      </c>
      <c r="F3226" s="57">
        <f>ROWS($F$2:F3226)</f>
        <v>3225</v>
      </c>
      <c r="G3226" s="57" t="str">
        <f>IF(ISNUMBER(SEARCH('Position Build'!$N$6,Table1[[#This Row],[Series]])),Table1[[#This Row],[Helper1]],"")</f>
        <v/>
      </c>
      <c r="H3226" s="57" t="str">
        <f>IFERROR(SMALL($G$2:$G$4870,ROWS($G$2:G3226)),"")</f>
        <v/>
      </c>
    </row>
    <row r="3227" spans="1:8" ht="115.5" thickBot="1" x14ac:dyDescent="0.3">
      <c r="A3227" s="50" t="s">
        <v>711</v>
      </c>
      <c r="B3227" s="46" t="str">
        <f>Table1[[#This Row],[Series]]&amp;Table1[[#This Row],[Competency Name]]</f>
        <v>3601TECHNICAL PRACTICES (THEORETICAL, PRECISE, ARTISTIC)</v>
      </c>
      <c r="C3227" s="46" t="str">
        <f>IF(RIGHT(Table1[[#This Row],[Occupational Series]],5)="SECCM","SECCM",IF(OR(RIGHT(Table1[[#This Row],[Occupational Series]],1)="A",RIGHT(Table1[[#This Row],[Occupational Series]],1)="B",RIGHT(Table1[[#This Row],[Occupational Series]],1)="C"),"0301",RIGHT(Table1[[#This Row],[Occupational Series]],4)))</f>
        <v>3601</v>
      </c>
      <c r="D3227" s="50" t="s">
        <v>716</v>
      </c>
      <c r="E3227" s="51" t="s">
        <v>717</v>
      </c>
      <c r="F3227" s="57">
        <f>ROWS($F$2:F3227)</f>
        <v>3226</v>
      </c>
      <c r="G3227" s="57" t="str">
        <f>IF(ISNUMBER(SEARCH('Position Build'!$N$6,Table1[[#This Row],[Series]])),Table1[[#This Row],[Helper1]],"")</f>
        <v/>
      </c>
      <c r="H3227" s="57" t="str">
        <f>IFERROR(SMALL($G$2:$G$4870,ROWS($G$2:G3227)),"")</f>
        <v/>
      </c>
    </row>
    <row r="3228" spans="1:8" ht="15.75" customHeight="1" thickBot="1" x14ac:dyDescent="0.3">
      <c r="A3228" s="45" t="s">
        <v>711</v>
      </c>
      <c r="B3228" s="46" t="str">
        <f>Table1[[#This Row],[Series]]&amp;Table1[[#This Row],[Competency Name]]</f>
        <v>3601ABILITY TO DO THE WORK OF THE POSITION WITHOUT MORE THAN NORMAL SUPERVISION</v>
      </c>
      <c r="C3228" s="46" t="str">
        <f>IF(RIGHT(Table1[[#This Row],[Occupational Series]],5)="SECCM","SECCM",IF(OR(RIGHT(Table1[[#This Row],[Occupational Series]],1)="A",RIGHT(Table1[[#This Row],[Occupational Series]],1)="B",RIGHT(Table1[[#This Row],[Occupational Series]],1)="C"),"0301",RIGHT(Table1[[#This Row],[Occupational Series]],4)))</f>
        <v>3601</v>
      </c>
      <c r="D3228" s="45" t="s">
        <v>852</v>
      </c>
      <c r="E3228" s="45" t="s">
        <v>853</v>
      </c>
      <c r="F3228" s="57">
        <f>ROWS($F$2:F3228)</f>
        <v>3227</v>
      </c>
      <c r="G3228" s="57" t="str">
        <f>IF(ISNUMBER(SEARCH('Position Build'!$N$6,Table1[[#This Row],[Series]])),Table1[[#This Row],[Helper1]],"")</f>
        <v/>
      </c>
      <c r="H3228" s="57" t="str">
        <f>IFERROR(SMALL($G$2:$G$4870,ROWS($G$2:G3228)),"")</f>
        <v/>
      </c>
    </row>
    <row r="3229" spans="1:8" ht="15.75" thickBot="1" x14ac:dyDescent="0.3">
      <c r="A3229" s="53" t="s">
        <v>711</v>
      </c>
      <c r="B3229" s="46" t="str">
        <f>Table1[[#This Row],[Series]]&amp;Table1[[#This Row],[Competency Name]]</f>
        <v>3601ABILITY TO INSPECT</v>
      </c>
      <c r="C3229" s="46" t="str">
        <f>IF(RIGHT(Table1[[#This Row],[Occupational Series]],5)="SECCM","SECCM",IF(OR(RIGHT(Table1[[#This Row],[Occupational Series]],1)="A",RIGHT(Table1[[#This Row],[Occupational Series]],1)="B",RIGHT(Table1[[#This Row],[Occupational Series]],1)="C"),"0301",RIGHT(Table1[[#This Row],[Occupational Series]],4)))</f>
        <v>3601</v>
      </c>
      <c r="D3229" s="53" t="s">
        <v>866</v>
      </c>
      <c r="E3229" s="53" t="s">
        <v>867</v>
      </c>
      <c r="F3229" s="57">
        <f>ROWS($F$2:F3229)</f>
        <v>3228</v>
      </c>
      <c r="G3229" s="57" t="str">
        <f>IF(ISNUMBER(SEARCH('Position Build'!$N$6,Table1[[#This Row],[Series]])),Table1[[#This Row],[Helper1]],"")</f>
        <v/>
      </c>
      <c r="H3229" s="57" t="str">
        <f>IFERROR(SMALL($G$2:$G$4870,ROWS($G$2:G3229)),"")</f>
        <v/>
      </c>
    </row>
    <row r="3230" spans="1:8" ht="15.75" thickBot="1" x14ac:dyDescent="0.3">
      <c r="A3230" s="45" t="s">
        <v>711</v>
      </c>
      <c r="B3230" s="46" t="str">
        <f>Table1[[#This Row],[Series]]&amp;Table1[[#This Row],[Competency Name]]</f>
        <v>3601ABILITY TO INSTRUCT</v>
      </c>
      <c r="C3230" s="46" t="str">
        <f>IF(RIGHT(Table1[[#This Row],[Occupational Series]],5)="SECCM","SECCM",IF(OR(RIGHT(Table1[[#This Row],[Occupational Series]],1)="A",RIGHT(Table1[[#This Row],[Occupational Series]],1)="B",RIGHT(Table1[[#This Row],[Occupational Series]],1)="C"),"0301",RIGHT(Table1[[#This Row],[Occupational Series]],4)))</f>
        <v>3601</v>
      </c>
      <c r="D3230" s="45" t="s">
        <v>868</v>
      </c>
      <c r="E3230" s="45" t="s">
        <v>869</v>
      </c>
      <c r="F3230" s="57">
        <f>ROWS($F$2:F3230)</f>
        <v>3229</v>
      </c>
      <c r="G3230" s="57" t="str">
        <f>IF(ISNUMBER(SEARCH('Position Build'!$N$6,Table1[[#This Row],[Series]])),Table1[[#This Row],[Helper1]],"")</f>
        <v/>
      </c>
      <c r="H3230" s="57" t="str">
        <f>IFERROR(SMALL($G$2:$G$4870,ROWS($G$2:G3230)),"")</f>
        <v/>
      </c>
    </row>
    <row r="3231" spans="1:8" ht="15.75" customHeight="1" thickBot="1" x14ac:dyDescent="0.3">
      <c r="A3231" s="50" t="s">
        <v>711</v>
      </c>
      <c r="B3231" s="46" t="str">
        <f>Table1[[#This Row],[Series]]&amp;Table1[[#This Row],[Competency Name]]</f>
        <v>3601ABILITY TO PROVIDE PRODUCTION SUPPORT SERVICES</v>
      </c>
      <c r="C3231" s="46" t="str">
        <f>IF(RIGHT(Table1[[#This Row],[Occupational Series]],5)="SECCM","SECCM",IF(OR(RIGHT(Table1[[#This Row],[Occupational Series]],1)="A",RIGHT(Table1[[#This Row],[Occupational Series]],1)="B",RIGHT(Table1[[#This Row],[Occupational Series]],1)="C"),"0301",RIGHT(Table1[[#This Row],[Occupational Series]],4)))</f>
        <v>3601</v>
      </c>
      <c r="D3231" s="50" t="s">
        <v>870</v>
      </c>
      <c r="E3231" s="51" t="s">
        <v>871</v>
      </c>
      <c r="F3231" s="57">
        <f>ROWS($F$2:F3231)</f>
        <v>3230</v>
      </c>
      <c r="G3231" s="57" t="str">
        <f>IF(ISNUMBER(SEARCH('Position Build'!$N$6,Table1[[#This Row],[Series]])),Table1[[#This Row],[Helper1]],"")</f>
        <v/>
      </c>
      <c r="H3231" s="57" t="str">
        <f>IFERROR(SMALL($G$2:$G$4870,ROWS($G$2:G3231)),"")</f>
        <v/>
      </c>
    </row>
    <row r="3232" spans="1:8" ht="15.75" thickBot="1" x14ac:dyDescent="0.3">
      <c r="A3232" s="53" t="s">
        <v>711</v>
      </c>
      <c r="B3232" s="46" t="str">
        <f>Table1[[#This Row],[Series]]&amp;Table1[[#This Row],[Competency Name]]</f>
        <v>3601ABILITY TO LEAD OR SUPERVISE</v>
      </c>
      <c r="C3232" s="46" t="str">
        <f>IF(RIGHT(Table1[[#This Row],[Occupational Series]],5)="SECCM","SECCM",IF(OR(RIGHT(Table1[[#This Row],[Occupational Series]],1)="A",RIGHT(Table1[[#This Row],[Occupational Series]],1)="B",RIGHT(Table1[[#This Row],[Occupational Series]],1)="C"),"0301",RIGHT(Table1[[#This Row],[Occupational Series]],4)))</f>
        <v>3601</v>
      </c>
      <c r="D3232" s="53" t="s">
        <v>872</v>
      </c>
      <c r="E3232" s="53" t="s">
        <v>873</v>
      </c>
      <c r="F3232" s="57">
        <f>ROWS($F$2:F3232)</f>
        <v>3231</v>
      </c>
      <c r="G3232" s="57" t="str">
        <f>IF(ISNUMBER(SEARCH('Position Build'!$N$6,Table1[[#This Row],[Series]])),Table1[[#This Row],[Helper1]],"")</f>
        <v/>
      </c>
      <c r="H3232" s="57" t="str">
        <f>IFERROR(SMALL($G$2:$G$4870,ROWS($G$2:G3232)),"")</f>
        <v/>
      </c>
    </row>
    <row r="3233" spans="1:8" ht="77.25" thickBot="1" x14ac:dyDescent="0.3">
      <c r="A3233" s="50" t="s">
        <v>711</v>
      </c>
      <c r="B3233" s="46" t="str">
        <f>Table1[[#This Row],[Series]]&amp;Table1[[#This Row],[Competency Name]]</f>
        <v>3601DEXTERITY AND SAFETY</v>
      </c>
      <c r="C3233" s="46" t="str">
        <f>IF(RIGHT(Table1[[#This Row],[Occupational Series]],5)="SECCM","SECCM",IF(OR(RIGHT(Table1[[#This Row],[Occupational Series]],1)="A",RIGHT(Table1[[#This Row],[Occupational Series]],1)="B",RIGHT(Table1[[#This Row],[Occupational Series]],1)="C"),"0301",RIGHT(Table1[[#This Row],[Occupational Series]],4)))</f>
        <v>3601</v>
      </c>
      <c r="D3233" s="50" t="s">
        <v>888</v>
      </c>
      <c r="E3233" s="51" t="s">
        <v>889</v>
      </c>
      <c r="F3233" s="57">
        <f>ROWS($F$2:F3233)</f>
        <v>3232</v>
      </c>
      <c r="G3233" s="57" t="str">
        <f>IF(ISNUMBER(SEARCH('Position Build'!$N$6,Table1[[#This Row],[Series]])),Table1[[#This Row],[Helper1]],"")</f>
        <v/>
      </c>
      <c r="H3233" s="57" t="str">
        <f>IFERROR(SMALL($G$2:$G$4870,ROWS($G$2:G3233)),"")</f>
        <v/>
      </c>
    </row>
    <row r="3234" spans="1:8" ht="15.75" customHeight="1" thickBot="1" x14ac:dyDescent="0.3">
      <c r="A3234" s="50" t="s">
        <v>711</v>
      </c>
      <c r="B3234" s="46" t="str">
        <f>Table1[[#This Row],[Series]]&amp;Table1[[#This Row],[Competency Name]]</f>
        <v>3601ABILITY TO INTERPRET INSTRUCTIONS AND SPECIFICATIONS, INCLUDING BLUEPRINT READING</v>
      </c>
      <c r="C3234" s="46" t="str">
        <f>IF(RIGHT(Table1[[#This Row],[Occupational Series]],5)="SECCM","SECCM",IF(OR(RIGHT(Table1[[#This Row],[Occupational Series]],1)="A",RIGHT(Table1[[#This Row],[Occupational Series]],1)="B",RIGHT(Table1[[#This Row],[Occupational Series]],1)="C"),"0301",RIGHT(Table1[[#This Row],[Occupational Series]],4)))</f>
        <v>3601</v>
      </c>
      <c r="D3234" s="50" t="s">
        <v>906</v>
      </c>
      <c r="E3234" s="51" t="s">
        <v>907</v>
      </c>
      <c r="F3234" s="57">
        <f>ROWS($F$2:F3234)</f>
        <v>3233</v>
      </c>
      <c r="G3234" s="57" t="str">
        <f>IF(ISNUMBER(SEARCH('Position Build'!$N$6,Table1[[#This Row],[Series]])),Table1[[#This Row],[Helper1]],"")</f>
        <v/>
      </c>
      <c r="H3234" s="57" t="str">
        <f>IFERROR(SMALL($G$2:$G$4870,ROWS($G$2:G3234)),"")</f>
        <v/>
      </c>
    </row>
    <row r="3235" spans="1:8" ht="51.75" thickBot="1" x14ac:dyDescent="0.3">
      <c r="A3235" s="52" t="s">
        <v>711</v>
      </c>
      <c r="B3235" s="46" t="str">
        <f>Table1[[#This Row],[Series]]&amp;Table1[[#This Row],[Competency Name]]</f>
        <v>3601ABILITY TO USE AND MAINTAIN TOOLS AND EQUIPMENT</v>
      </c>
      <c r="C3235" s="46" t="str">
        <f>IF(RIGHT(Table1[[#This Row],[Occupational Series]],5)="SECCM","SECCM",IF(OR(RIGHT(Table1[[#This Row],[Occupational Series]],1)="A",RIGHT(Table1[[#This Row],[Occupational Series]],1)="B",RIGHT(Table1[[#This Row],[Occupational Series]],1)="C"),"0301",RIGHT(Table1[[#This Row],[Occupational Series]],4)))</f>
        <v>3601</v>
      </c>
      <c r="D3235" s="52" t="s">
        <v>908</v>
      </c>
      <c r="E3235" s="54" t="s">
        <v>909</v>
      </c>
      <c r="F3235" s="57">
        <f>ROWS($F$2:F3235)</f>
        <v>3234</v>
      </c>
      <c r="G3235" s="57" t="str">
        <f>IF(ISNUMBER(SEARCH('Position Build'!$N$6,Table1[[#This Row],[Series]])),Table1[[#This Row],[Helper1]],"")</f>
        <v/>
      </c>
      <c r="H3235" s="57" t="str">
        <f>IFERROR(SMALL($G$2:$G$4870,ROWS($G$2:G3235)),"")</f>
        <v/>
      </c>
    </row>
    <row r="3236" spans="1:8" ht="51.75" thickBot="1" x14ac:dyDescent="0.3">
      <c r="A3236" s="50" t="s">
        <v>711</v>
      </c>
      <c r="B3236" s="46" t="str">
        <f>Table1[[#This Row],[Series]]&amp;Table1[[#This Row],[Competency Name]]</f>
        <v>3601MEASUREMENT AND LAYOUT</v>
      </c>
      <c r="C3236" s="46" t="str">
        <f>IF(RIGHT(Table1[[#This Row],[Occupational Series]],5)="SECCM","SECCM",IF(OR(RIGHT(Table1[[#This Row],[Occupational Series]],1)="A",RIGHT(Table1[[#This Row],[Occupational Series]],1)="B",RIGHT(Table1[[#This Row],[Occupational Series]],1)="C"),"0301",RIGHT(Table1[[#This Row],[Occupational Series]],4)))</f>
        <v>3601</v>
      </c>
      <c r="D3236" s="50" t="s">
        <v>972</v>
      </c>
      <c r="E3236" s="51" t="s">
        <v>973</v>
      </c>
      <c r="F3236" s="57">
        <f>ROWS($F$2:F3236)</f>
        <v>3235</v>
      </c>
      <c r="G3236" s="57" t="str">
        <f>IF(ISNUMBER(SEARCH('Position Build'!$N$6,Table1[[#This Row],[Series]])),Table1[[#This Row],[Helper1]],"")</f>
        <v/>
      </c>
      <c r="H3236" s="57" t="str">
        <f>IFERROR(SMALL($G$2:$G$4870,ROWS($G$2:G3236)),"")</f>
        <v/>
      </c>
    </row>
    <row r="3237" spans="1:8" ht="15.75" customHeight="1" thickBot="1" x14ac:dyDescent="0.3">
      <c r="A3237" s="50" t="s">
        <v>692</v>
      </c>
      <c r="B3237" s="46" t="str">
        <f>Table1[[#This Row],[Series]]&amp;Table1[[#This Row],[Competency Name]]</f>
        <v>3603KNOWLEDGE OF MATERIALS</v>
      </c>
      <c r="C3237" s="46" t="str">
        <f>IF(RIGHT(Table1[[#This Row],[Occupational Series]],5)="SECCM","SECCM",IF(OR(RIGHT(Table1[[#This Row],[Occupational Series]],1)="A",RIGHT(Table1[[#This Row],[Occupational Series]],1)="B",RIGHT(Table1[[#This Row],[Occupational Series]],1)="C"),"0301",RIGHT(Table1[[#This Row],[Occupational Series]],4)))</f>
        <v>3603</v>
      </c>
      <c r="D3237" s="50" t="s">
        <v>679</v>
      </c>
      <c r="E3237" s="51" t="s">
        <v>680</v>
      </c>
      <c r="F3237" s="57">
        <f>ROWS($F$2:F3237)</f>
        <v>3236</v>
      </c>
      <c r="G3237" s="57" t="str">
        <f>IF(ISNUMBER(SEARCH('Position Build'!$N$6,Table1[[#This Row],[Series]])),Table1[[#This Row],[Helper1]],"")</f>
        <v/>
      </c>
      <c r="H3237" s="57" t="str">
        <f>IFERROR(SMALL($G$2:$G$4870,ROWS($G$2:G3237)),"")</f>
        <v/>
      </c>
    </row>
    <row r="3238" spans="1:8" ht="115.5" thickBot="1" x14ac:dyDescent="0.3">
      <c r="A3238" s="52" t="s">
        <v>692</v>
      </c>
      <c r="B3238" s="46" t="str">
        <f>Table1[[#This Row],[Series]]&amp;Table1[[#This Row],[Competency Name]]</f>
        <v>3603TECHNICAL PRACTICES (THEORETICAL, PRECISE, ARTISTIC)</v>
      </c>
      <c r="C3238" s="46" t="str">
        <f>IF(RIGHT(Table1[[#This Row],[Occupational Series]],5)="SECCM","SECCM",IF(OR(RIGHT(Table1[[#This Row],[Occupational Series]],1)="A",RIGHT(Table1[[#This Row],[Occupational Series]],1)="B",RIGHT(Table1[[#This Row],[Occupational Series]],1)="C"),"0301",RIGHT(Table1[[#This Row],[Occupational Series]],4)))</f>
        <v>3603</v>
      </c>
      <c r="D3238" s="52" t="s">
        <v>716</v>
      </c>
      <c r="E3238" s="54" t="s">
        <v>717</v>
      </c>
      <c r="F3238" s="57">
        <f>ROWS($F$2:F3238)</f>
        <v>3237</v>
      </c>
      <c r="G3238" s="57" t="str">
        <f>IF(ISNUMBER(SEARCH('Position Build'!$N$6,Table1[[#This Row],[Series]])),Table1[[#This Row],[Helper1]],"")</f>
        <v/>
      </c>
      <c r="H3238" s="57" t="str">
        <f>IFERROR(SMALL($G$2:$G$4870,ROWS($G$2:G3238)),"")</f>
        <v/>
      </c>
    </row>
    <row r="3239" spans="1:8" ht="15.75" thickBot="1" x14ac:dyDescent="0.3">
      <c r="A3239" s="45" t="s">
        <v>692</v>
      </c>
      <c r="B3239" s="46" t="str">
        <f>Table1[[#This Row],[Series]]&amp;Table1[[#This Row],[Competency Name]]</f>
        <v>3603ABILITY TO DO THE WORK OF THE POSITION WITHOUT MORE THAN NORMAL SUPERVISION</v>
      </c>
      <c r="C3239" s="46" t="str">
        <f>IF(RIGHT(Table1[[#This Row],[Occupational Series]],5)="SECCM","SECCM",IF(OR(RIGHT(Table1[[#This Row],[Occupational Series]],1)="A",RIGHT(Table1[[#This Row],[Occupational Series]],1)="B",RIGHT(Table1[[#This Row],[Occupational Series]],1)="C"),"0301",RIGHT(Table1[[#This Row],[Occupational Series]],4)))</f>
        <v>3603</v>
      </c>
      <c r="D3239" s="45" t="s">
        <v>852</v>
      </c>
      <c r="E3239" s="45" t="s">
        <v>853</v>
      </c>
      <c r="F3239" s="57">
        <f>ROWS($F$2:F3239)</f>
        <v>3238</v>
      </c>
      <c r="G3239" s="57" t="str">
        <f>IF(ISNUMBER(SEARCH('Position Build'!$N$6,Table1[[#This Row],[Series]])),Table1[[#This Row],[Helper1]],"")</f>
        <v/>
      </c>
      <c r="H3239" s="57" t="str">
        <f>IFERROR(SMALL($G$2:$G$4870,ROWS($G$2:G3239)),"")</f>
        <v/>
      </c>
    </row>
    <row r="3240" spans="1:8" ht="15.75" customHeight="1" thickBot="1" x14ac:dyDescent="0.3">
      <c r="A3240" s="45" t="s">
        <v>692</v>
      </c>
      <c r="B3240" s="46" t="str">
        <f>Table1[[#This Row],[Series]]&amp;Table1[[#This Row],[Competency Name]]</f>
        <v>3603ABILITY TO INSPECT</v>
      </c>
      <c r="C3240" s="46" t="str">
        <f>IF(RIGHT(Table1[[#This Row],[Occupational Series]],5)="SECCM","SECCM",IF(OR(RIGHT(Table1[[#This Row],[Occupational Series]],1)="A",RIGHT(Table1[[#This Row],[Occupational Series]],1)="B",RIGHT(Table1[[#This Row],[Occupational Series]],1)="C"),"0301",RIGHT(Table1[[#This Row],[Occupational Series]],4)))</f>
        <v>3603</v>
      </c>
      <c r="D3240" s="45" t="s">
        <v>866</v>
      </c>
      <c r="E3240" s="45" t="s">
        <v>867</v>
      </c>
      <c r="F3240" s="57">
        <f>ROWS($F$2:F3240)</f>
        <v>3239</v>
      </c>
      <c r="G3240" s="57" t="str">
        <f>IF(ISNUMBER(SEARCH('Position Build'!$N$6,Table1[[#This Row],[Series]])),Table1[[#This Row],[Helper1]],"")</f>
        <v/>
      </c>
      <c r="H3240" s="57" t="str">
        <f>IFERROR(SMALL($G$2:$G$4870,ROWS($G$2:G3240)),"")</f>
        <v/>
      </c>
    </row>
    <row r="3241" spans="1:8" ht="15.75" thickBot="1" x14ac:dyDescent="0.3">
      <c r="A3241" s="53" t="s">
        <v>692</v>
      </c>
      <c r="B3241" s="46" t="str">
        <f>Table1[[#This Row],[Series]]&amp;Table1[[#This Row],[Competency Name]]</f>
        <v>3603ABILITY TO INSTRUCT</v>
      </c>
      <c r="C3241" s="46" t="str">
        <f>IF(RIGHT(Table1[[#This Row],[Occupational Series]],5)="SECCM","SECCM",IF(OR(RIGHT(Table1[[#This Row],[Occupational Series]],1)="A",RIGHT(Table1[[#This Row],[Occupational Series]],1)="B",RIGHT(Table1[[#This Row],[Occupational Series]],1)="C"),"0301",RIGHT(Table1[[#This Row],[Occupational Series]],4)))</f>
        <v>3603</v>
      </c>
      <c r="D3241" s="53" t="s">
        <v>868</v>
      </c>
      <c r="E3241" s="53" t="s">
        <v>869</v>
      </c>
      <c r="F3241" s="57">
        <f>ROWS($F$2:F3241)</f>
        <v>3240</v>
      </c>
      <c r="G3241" s="57" t="str">
        <f>IF(ISNUMBER(SEARCH('Position Build'!$N$6,Table1[[#This Row],[Series]])),Table1[[#This Row],[Helper1]],"")</f>
        <v/>
      </c>
      <c r="H3241" s="57" t="str">
        <f>IFERROR(SMALL($G$2:$G$4870,ROWS($G$2:G3241)),"")</f>
        <v/>
      </c>
    </row>
    <row r="3242" spans="1:8" ht="39" thickBot="1" x14ac:dyDescent="0.3">
      <c r="A3242" s="50" t="s">
        <v>692</v>
      </c>
      <c r="B3242" s="46" t="str">
        <f>Table1[[#This Row],[Series]]&amp;Table1[[#This Row],[Competency Name]]</f>
        <v>3603ABILITY TO PROVIDE PRODUCTION SUPPORT SERVICES</v>
      </c>
      <c r="C3242" s="46" t="str">
        <f>IF(RIGHT(Table1[[#This Row],[Occupational Series]],5)="SECCM","SECCM",IF(OR(RIGHT(Table1[[#This Row],[Occupational Series]],1)="A",RIGHT(Table1[[#This Row],[Occupational Series]],1)="B",RIGHT(Table1[[#This Row],[Occupational Series]],1)="C"),"0301",RIGHT(Table1[[#This Row],[Occupational Series]],4)))</f>
        <v>3603</v>
      </c>
      <c r="D3242" s="50" t="s">
        <v>870</v>
      </c>
      <c r="E3242" s="51" t="s">
        <v>871</v>
      </c>
      <c r="F3242" s="57">
        <f>ROWS($F$2:F3242)</f>
        <v>3241</v>
      </c>
      <c r="G3242" s="57" t="str">
        <f>IF(ISNUMBER(SEARCH('Position Build'!$N$6,Table1[[#This Row],[Series]])),Table1[[#This Row],[Helper1]],"")</f>
        <v/>
      </c>
      <c r="H3242" s="57" t="str">
        <f>IFERROR(SMALL($G$2:$G$4870,ROWS($G$2:G3242)),"")</f>
        <v/>
      </c>
    </row>
    <row r="3243" spans="1:8" ht="15.75" customHeight="1" thickBot="1" x14ac:dyDescent="0.3">
      <c r="A3243" s="45" t="s">
        <v>692</v>
      </c>
      <c r="B3243" s="46" t="str">
        <f>Table1[[#This Row],[Series]]&amp;Table1[[#This Row],[Competency Name]]</f>
        <v>3603ABILITY TO LEAD OR SUPERVISE</v>
      </c>
      <c r="C3243" s="46" t="str">
        <f>IF(RIGHT(Table1[[#This Row],[Occupational Series]],5)="SECCM","SECCM",IF(OR(RIGHT(Table1[[#This Row],[Occupational Series]],1)="A",RIGHT(Table1[[#This Row],[Occupational Series]],1)="B",RIGHT(Table1[[#This Row],[Occupational Series]],1)="C"),"0301",RIGHT(Table1[[#This Row],[Occupational Series]],4)))</f>
        <v>3603</v>
      </c>
      <c r="D3243" s="45" t="s">
        <v>872</v>
      </c>
      <c r="E3243" s="45" t="s">
        <v>873</v>
      </c>
      <c r="F3243" s="57">
        <f>ROWS($F$2:F3243)</f>
        <v>3242</v>
      </c>
      <c r="G3243" s="57" t="str">
        <f>IF(ISNUMBER(SEARCH('Position Build'!$N$6,Table1[[#This Row],[Series]])),Table1[[#This Row],[Helper1]],"")</f>
        <v/>
      </c>
      <c r="H3243" s="57" t="str">
        <f>IFERROR(SMALL($G$2:$G$4870,ROWS($G$2:G3243)),"")</f>
        <v/>
      </c>
    </row>
    <row r="3244" spans="1:8" ht="51.75" thickBot="1" x14ac:dyDescent="0.3">
      <c r="A3244" s="52" t="s">
        <v>692</v>
      </c>
      <c r="B3244" s="46" t="str">
        <f>Table1[[#This Row],[Series]]&amp;Table1[[#This Row],[Competency Name]]</f>
        <v>3603ABILITY TO FOLLOW DIRECTIONS IN A SHOP</v>
      </c>
      <c r="C3244" s="46" t="str">
        <f>IF(RIGHT(Table1[[#This Row],[Occupational Series]],5)="SECCM","SECCM",IF(OR(RIGHT(Table1[[#This Row],[Occupational Series]],1)="A",RIGHT(Table1[[#This Row],[Occupational Series]],1)="B",RIGHT(Table1[[#This Row],[Occupational Series]],1)="C"),"0301",RIGHT(Table1[[#This Row],[Occupational Series]],4)))</f>
        <v>3603</v>
      </c>
      <c r="D3244" s="52" t="s">
        <v>882</v>
      </c>
      <c r="E3244" s="54" t="s">
        <v>883</v>
      </c>
      <c r="F3244" s="57">
        <f>ROWS($F$2:F3244)</f>
        <v>3243</v>
      </c>
      <c r="G3244" s="57" t="str">
        <f>IF(ISNUMBER(SEARCH('Position Build'!$N$6,Table1[[#This Row],[Series]])),Table1[[#This Row],[Helper1]],"")</f>
        <v/>
      </c>
      <c r="H3244" s="57" t="str">
        <f>IFERROR(SMALL($G$2:$G$4870,ROWS($G$2:G3244)),"")</f>
        <v/>
      </c>
    </row>
    <row r="3245" spans="1:8" ht="77.25" thickBot="1" x14ac:dyDescent="0.3">
      <c r="A3245" s="50" t="s">
        <v>692</v>
      </c>
      <c r="B3245" s="46" t="str">
        <f>Table1[[#This Row],[Series]]&amp;Table1[[#This Row],[Competency Name]]</f>
        <v>3603DEXTERITY AND SAFETY</v>
      </c>
      <c r="C3245" s="46" t="str">
        <f>IF(RIGHT(Table1[[#This Row],[Occupational Series]],5)="SECCM","SECCM",IF(OR(RIGHT(Table1[[#This Row],[Occupational Series]],1)="A",RIGHT(Table1[[#This Row],[Occupational Series]],1)="B",RIGHT(Table1[[#This Row],[Occupational Series]],1)="C"),"0301",RIGHT(Table1[[#This Row],[Occupational Series]],4)))</f>
        <v>3603</v>
      </c>
      <c r="D3245" s="50" t="s">
        <v>888</v>
      </c>
      <c r="E3245" s="51" t="s">
        <v>889</v>
      </c>
      <c r="F3245" s="57">
        <f>ROWS($F$2:F3245)</f>
        <v>3244</v>
      </c>
      <c r="G3245" s="57" t="str">
        <f>IF(ISNUMBER(SEARCH('Position Build'!$N$6,Table1[[#This Row],[Series]])),Table1[[#This Row],[Helper1]],"")</f>
        <v/>
      </c>
      <c r="H3245" s="57" t="str">
        <f>IFERROR(SMALL($G$2:$G$4870,ROWS($G$2:G3245)),"")</f>
        <v/>
      </c>
    </row>
    <row r="3246" spans="1:8" ht="15.75" customHeight="1" thickBot="1" x14ac:dyDescent="0.3">
      <c r="A3246" s="50" t="s">
        <v>692</v>
      </c>
      <c r="B3246" s="46" t="str">
        <f>Table1[[#This Row],[Series]]&amp;Table1[[#This Row],[Competency Name]]</f>
        <v>3603RELIABILITY AND DEPENDABILITY</v>
      </c>
      <c r="C3246" s="46" t="str">
        <f>IF(RIGHT(Table1[[#This Row],[Occupational Series]],5)="SECCM","SECCM",IF(OR(RIGHT(Table1[[#This Row],[Occupational Series]],1)="A",RIGHT(Table1[[#This Row],[Occupational Series]],1)="B",RIGHT(Table1[[#This Row],[Occupational Series]],1)="C"),"0301",RIGHT(Table1[[#This Row],[Occupational Series]],4)))</f>
        <v>3603</v>
      </c>
      <c r="D3246" s="50" t="s">
        <v>900</v>
      </c>
      <c r="E3246" s="51" t="s">
        <v>901</v>
      </c>
      <c r="F3246" s="57">
        <f>ROWS($F$2:F3246)</f>
        <v>3245</v>
      </c>
      <c r="G3246" s="57" t="str">
        <f>IF(ISNUMBER(SEARCH('Position Build'!$N$6,Table1[[#This Row],[Series]])),Table1[[#This Row],[Helper1]],"")</f>
        <v/>
      </c>
      <c r="H3246" s="57" t="str">
        <f>IFERROR(SMALL($G$2:$G$4870,ROWS($G$2:G3246)),"")</f>
        <v/>
      </c>
    </row>
    <row r="3247" spans="1:8" ht="77.25" thickBot="1" x14ac:dyDescent="0.3">
      <c r="A3247" s="52" t="s">
        <v>692</v>
      </c>
      <c r="B3247" s="46" t="str">
        <f>Table1[[#This Row],[Series]]&amp;Table1[[#This Row],[Competency Name]]</f>
        <v>3603ABILITY TO INTERPRET INSTRUCTIONS AND SPECIFICATIONS, INCLUDING BLUEPRINT READING</v>
      </c>
      <c r="C3247" s="46" t="str">
        <f>IF(RIGHT(Table1[[#This Row],[Occupational Series]],5)="SECCM","SECCM",IF(OR(RIGHT(Table1[[#This Row],[Occupational Series]],1)="A",RIGHT(Table1[[#This Row],[Occupational Series]],1)="B",RIGHT(Table1[[#This Row],[Occupational Series]],1)="C"),"0301",RIGHT(Table1[[#This Row],[Occupational Series]],4)))</f>
        <v>3603</v>
      </c>
      <c r="D3247" s="52" t="s">
        <v>906</v>
      </c>
      <c r="E3247" s="54" t="s">
        <v>907</v>
      </c>
      <c r="F3247" s="57">
        <f>ROWS($F$2:F3247)</f>
        <v>3246</v>
      </c>
      <c r="G3247" s="57" t="str">
        <f>IF(ISNUMBER(SEARCH('Position Build'!$N$6,Table1[[#This Row],[Series]])),Table1[[#This Row],[Helper1]],"")</f>
        <v/>
      </c>
      <c r="H3247" s="57" t="str">
        <f>IFERROR(SMALL($G$2:$G$4870,ROWS($G$2:G3247)),"")</f>
        <v/>
      </c>
    </row>
    <row r="3248" spans="1:8" ht="51.75" thickBot="1" x14ac:dyDescent="0.3">
      <c r="A3248" s="50" t="s">
        <v>692</v>
      </c>
      <c r="B3248" s="46" t="str">
        <f>Table1[[#This Row],[Series]]&amp;Table1[[#This Row],[Competency Name]]</f>
        <v>3603ABILITY TO USE AND MAINTAIN TOOLS AND EQUIPMENT</v>
      </c>
      <c r="C3248" s="46" t="str">
        <f>IF(RIGHT(Table1[[#This Row],[Occupational Series]],5)="SECCM","SECCM",IF(OR(RIGHT(Table1[[#This Row],[Occupational Series]],1)="A",RIGHT(Table1[[#This Row],[Occupational Series]],1)="B",RIGHT(Table1[[#This Row],[Occupational Series]],1)="C"),"0301",RIGHT(Table1[[#This Row],[Occupational Series]],4)))</f>
        <v>3603</v>
      </c>
      <c r="D3248" s="50" t="s">
        <v>908</v>
      </c>
      <c r="E3248" s="51" t="s">
        <v>909</v>
      </c>
      <c r="F3248" s="57">
        <f>ROWS($F$2:F3248)</f>
        <v>3247</v>
      </c>
      <c r="G3248" s="57" t="str">
        <f>IF(ISNUMBER(SEARCH('Position Build'!$N$6,Table1[[#This Row],[Series]])),Table1[[#This Row],[Helper1]],"")</f>
        <v/>
      </c>
      <c r="H3248" s="57" t="str">
        <f>IFERROR(SMALL($G$2:$G$4870,ROWS($G$2:G3248)),"")</f>
        <v/>
      </c>
    </row>
    <row r="3249" spans="1:8" ht="15.75" customHeight="1" thickBot="1" x14ac:dyDescent="0.3">
      <c r="A3249" s="50" t="s">
        <v>692</v>
      </c>
      <c r="B3249" s="46" t="str">
        <f>Table1[[#This Row],[Series]]&amp;Table1[[#This Row],[Competency Name]]</f>
        <v>3603MEASUREMENT AND LAYOUT</v>
      </c>
      <c r="C3249" s="46" t="str">
        <f>IF(RIGHT(Table1[[#This Row],[Occupational Series]],5)="SECCM","SECCM",IF(OR(RIGHT(Table1[[#This Row],[Occupational Series]],1)="A",RIGHT(Table1[[#This Row],[Occupational Series]],1)="B",RIGHT(Table1[[#This Row],[Occupational Series]],1)="C"),"0301",RIGHT(Table1[[#This Row],[Occupational Series]],4)))</f>
        <v>3603</v>
      </c>
      <c r="D3249" s="50" t="s">
        <v>972</v>
      </c>
      <c r="E3249" s="51" t="s">
        <v>973</v>
      </c>
      <c r="F3249" s="57">
        <f>ROWS($F$2:F3249)</f>
        <v>3248</v>
      </c>
      <c r="G3249" s="57" t="str">
        <f>IF(ISNUMBER(SEARCH('Position Build'!$N$6,Table1[[#This Row],[Series]])),Table1[[#This Row],[Helper1]],"")</f>
        <v/>
      </c>
      <c r="H3249" s="57" t="str">
        <f>IFERROR(SMALL($G$2:$G$4870,ROWS($G$2:G3249)),"")</f>
        <v/>
      </c>
    </row>
    <row r="3250" spans="1:8" ht="15.75" thickBot="1" x14ac:dyDescent="0.3">
      <c r="A3250" s="53" t="s">
        <v>692</v>
      </c>
      <c r="B3250" s="46" t="str">
        <f>Table1[[#This Row],[Series]]&amp;Table1[[#This Row],[Competency Name]]</f>
        <v>3603ABILITY TO HANDLE WEIGHTS AND LOADS</v>
      </c>
      <c r="C3250" s="46" t="str">
        <f>IF(RIGHT(Table1[[#This Row],[Occupational Series]],5)="SECCM","SECCM",IF(OR(RIGHT(Table1[[#This Row],[Occupational Series]],1)="A",RIGHT(Table1[[#This Row],[Occupational Series]],1)="B",RIGHT(Table1[[#This Row],[Occupational Series]],1)="C"),"0301",RIGHT(Table1[[#This Row],[Occupational Series]],4)))</f>
        <v>3603</v>
      </c>
      <c r="D3250" s="53" t="s">
        <v>988</v>
      </c>
      <c r="E3250" s="53" t="s">
        <v>989</v>
      </c>
      <c r="F3250" s="57">
        <f>ROWS($F$2:F3250)</f>
        <v>3249</v>
      </c>
      <c r="G3250" s="57" t="str">
        <f>IF(ISNUMBER(SEARCH('Position Build'!$N$6,Table1[[#This Row],[Series]])),Table1[[#This Row],[Helper1]],"")</f>
        <v/>
      </c>
      <c r="H3250" s="57" t="str">
        <f>IFERROR(SMALL($G$2:$G$4870,ROWS($G$2:G3250)),"")</f>
        <v/>
      </c>
    </row>
    <row r="3251" spans="1:8" ht="39" thickBot="1" x14ac:dyDescent="0.3">
      <c r="A3251" s="50" t="s">
        <v>692</v>
      </c>
      <c r="B3251" s="46" t="str">
        <f>Table1[[#This Row],[Series]]&amp;Table1[[#This Row],[Competency Name]]</f>
        <v>3603ABILITY TO WORK AS A MEMBER OF A TEAM</v>
      </c>
      <c r="C3251" s="46" t="str">
        <f>IF(RIGHT(Table1[[#This Row],[Occupational Series]],5)="SECCM","SECCM",IF(OR(RIGHT(Table1[[#This Row],[Occupational Series]],1)="A",RIGHT(Table1[[#This Row],[Occupational Series]],1)="B",RIGHT(Table1[[#This Row],[Occupational Series]],1)="C"),"0301",RIGHT(Table1[[#This Row],[Occupational Series]],4)))</f>
        <v>3603</v>
      </c>
      <c r="D3251" s="50" t="s">
        <v>1017</v>
      </c>
      <c r="E3251" s="51" t="s">
        <v>1018</v>
      </c>
      <c r="F3251" s="57">
        <f>ROWS($F$2:F3251)</f>
        <v>3250</v>
      </c>
      <c r="G3251" s="57" t="str">
        <f>IF(ISNUMBER(SEARCH('Position Build'!$N$6,Table1[[#This Row],[Series]])),Table1[[#This Row],[Helper1]],"")</f>
        <v/>
      </c>
      <c r="H3251" s="57" t="str">
        <f>IFERROR(SMALL($G$2:$G$4870,ROWS($G$2:G3251)),"")</f>
        <v/>
      </c>
    </row>
    <row r="3252" spans="1:8" ht="15.75" customHeight="1" thickBot="1" x14ac:dyDescent="0.3">
      <c r="A3252" s="45" t="s">
        <v>692</v>
      </c>
      <c r="B3252" s="46" t="str">
        <f>Table1[[#This Row],[Series]]&amp;Table1[[#This Row],[Competency Name]]</f>
        <v>3603SHOP APTITUDE AND INTEREST</v>
      </c>
      <c r="C3252" s="46" t="str">
        <f>IF(RIGHT(Table1[[#This Row],[Occupational Series]],5)="SECCM","SECCM",IF(OR(RIGHT(Table1[[#This Row],[Occupational Series]],1)="A",RIGHT(Table1[[#This Row],[Occupational Series]],1)="B",RIGHT(Table1[[#This Row],[Occupational Series]],1)="C"),"0301",RIGHT(Table1[[#This Row],[Occupational Series]],4)))</f>
        <v>3603</v>
      </c>
      <c r="D3252" s="45" t="s">
        <v>1021</v>
      </c>
      <c r="E3252" s="45" t="s">
        <v>1022</v>
      </c>
      <c r="F3252" s="57">
        <f>ROWS($F$2:F3252)</f>
        <v>3251</v>
      </c>
      <c r="G3252" s="57" t="str">
        <f>IF(ISNUMBER(SEARCH('Position Build'!$N$6,Table1[[#This Row],[Series]])),Table1[[#This Row],[Helper1]],"")</f>
        <v/>
      </c>
      <c r="H3252" s="57" t="str">
        <f>IFERROR(SMALL($G$2:$G$4870,ROWS($G$2:G3252)),"")</f>
        <v/>
      </c>
    </row>
    <row r="3253" spans="1:8" ht="26.25" thickBot="1" x14ac:dyDescent="0.3">
      <c r="A3253" s="52" t="s">
        <v>701</v>
      </c>
      <c r="B3253" s="46" t="str">
        <f>Table1[[#This Row],[Series]]&amp;Table1[[#This Row],[Competency Name]]</f>
        <v>3604KNOWLEDGE OF MATERIALS</v>
      </c>
      <c r="C3253" s="46" t="str">
        <f>IF(RIGHT(Table1[[#This Row],[Occupational Series]],5)="SECCM","SECCM",IF(OR(RIGHT(Table1[[#This Row],[Occupational Series]],1)="A",RIGHT(Table1[[#This Row],[Occupational Series]],1)="B",RIGHT(Table1[[#This Row],[Occupational Series]],1)="C"),"0301",RIGHT(Table1[[#This Row],[Occupational Series]],4)))</f>
        <v>3604</v>
      </c>
      <c r="D3253" s="52" t="s">
        <v>679</v>
      </c>
      <c r="E3253" s="54" t="s">
        <v>680</v>
      </c>
      <c r="F3253" s="57">
        <f>ROWS($F$2:F3253)</f>
        <v>3252</v>
      </c>
      <c r="G3253" s="57" t="str">
        <f>IF(ISNUMBER(SEARCH('Position Build'!$N$6,Table1[[#This Row],[Series]])),Table1[[#This Row],[Helper1]],"")</f>
        <v/>
      </c>
      <c r="H3253" s="57" t="str">
        <f>IFERROR(SMALL($G$2:$G$4870,ROWS($G$2:G3253)),"")</f>
        <v/>
      </c>
    </row>
    <row r="3254" spans="1:8" ht="115.5" thickBot="1" x14ac:dyDescent="0.3">
      <c r="A3254" s="50" t="s">
        <v>701</v>
      </c>
      <c r="B3254" s="46" t="str">
        <f>Table1[[#This Row],[Series]]&amp;Table1[[#This Row],[Competency Name]]</f>
        <v>3604TECHNICAL PRACTICES (THEORETICAL, PRECISE, ARTISTIC)</v>
      </c>
      <c r="C3254" s="46" t="str">
        <f>IF(RIGHT(Table1[[#This Row],[Occupational Series]],5)="SECCM","SECCM",IF(OR(RIGHT(Table1[[#This Row],[Occupational Series]],1)="A",RIGHT(Table1[[#This Row],[Occupational Series]],1)="B",RIGHT(Table1[[#This Row],[Occupational Series]],1)="C"),"0301",RIGHT(Table1[[#This Row],[Occupational Series]],4)))</f>
        <v>3604</v>
      </c>
      <c r="D3254" s="50" t="s">
        <v>716</v>
      </c>
      <c r="E3254" s="51" t="s">
        <v>717</v>
      </c>
      <c r="F3254" s="57">
        <f>ROWS($F$2:F3254)</f>
        <v>3253</v>
      </c>
      <c r="G3254" s="57" t="str">
        <f>IF(ISNUMBER(SEARCH('Position Build'!$N$6,Table1[[#This Row],[Series]])),Table1[[#This Row],[Helper1]],"")</f>
        <v/>
      </c>
      <c r="H3254" s="57" t="str">
        <f>IFERROR(SMALL($G$2:$G$4870,ROWS($G$2:G3254)),"")</f>
        <v/>
      </c>
    </row>
    <row r="3255" spans="1:8" ht="15.75" customHeight="1" thickBot="1" x14ac:dyDescent="0.3">
      <c r="A3255" s="45" t="s">
        <v>701</v>
      </c>
      <c r="B3255" s="46" t="str">
        <f>Table1[[#This Row],[Series]]&amp;Table1[[#This Row],[Competency Name]]</f>
        <v>3604ABILITY TO DO THE WORK OF THE POSITION WITHOUT MORE THAN NORMAL SUPERVISION</v>
      </c>
      <c r="C3255" s="46" t="str">
        <f>IF(RIGHT(Table1[[#This Row],[Occupational Series]],5)="SECCM","SECCM",IF(OR(RIGHT(Table1[[#This Row],[Occupational Series]],1)="A",RIGHT(Table1[[#This Row],[Occupational Series]],1)="B",RIGHT(Table1[[#This Row],[Occupational Series]],1)="C"),"0301",RIGHT(Table1[[#This Row],[Occupational Series]],4)))</f>
        <v>3604</v>
      </c>
      <c r="D3255" s="45" t="s">
        <v>852</v>
      </c>
      <c r="E3255" s="45" t="s">
        <v>853</v>
      </c>
      <c r="F3255" s="57">
        <f>ROWS($F$2:F3255)</f>
        <v>3254</v>
      </c>
      <c r="G3255" s="57" t="str">
        <f>IF(ISNUMBER(SEARCH('Position Build'!$N$6,Table1[[#This Row],[Series]])),Table1[[#This Row],[Helper1]],"")</f>
        <v/>
      </c>
      <c r="H3255" s="57" t="str">
        <f>IFERROR(SMALL($G$2:$G$4870,ROWS($G$2:G3255)),"")</f>
        <v/>
      </c>
    </row>
    <row r="3256" spans="1:8" ht="15.75" thickBot="1" x14ac:dyDescent="0.3">
      <c r="A3256" s="53" t="s">
        <v>701</v>
      </c>
      <c r="B3256" s="46" t="str">
        <f>Table1[[#This Row],[Series]]&amp;Table1[[#This Row],[Competency Name]]</f>
        <v>3604ABILITY TO INSPECT</v>
      </c>
      <c r="C3256" s="46" t="str">
        <f>IF(RIGHT(Table1[[#This Row],[Occupational Series]],5)="SECCM","SECCM",IF(OR(RIGHT(Table1[[#This Row],[Occupational Series]],1)="A",RIGHT(Table1[[#This Row],[Occupational Series]],1)="B",RIGHT(Table1[[#This Row],[Occupational Series]],1)="C"),"0301",RIGHT(Table1[[#This Row],[Occupational Series]],4)))</f>
        <v>3604</v>
      </c>
      <c r="D3256" s="53" t="s">
        <v>866</v>
      </c>
      <c r="E3256" s="53" t="s">
        <v>867</v>
      </c>
      <c r="F3256" s="57">
        <f>ROWS($F$2:F3256)</f>
        <v>3255</v>
      </c>
      <c r="G3256" s="57" t="str">
        <f>IF(ISNUMBER(SEARCH('Position Build'!$N$6,Table1[[#This Row],[Series]])),Table1[[#This Row],[Helper1]],"")</f>
        <v/>
      </c>
      <c r="H3256" s="57" t="str">
        <f>IFERROR(SMALL($G$2:$G$4870,ROWS($G$2:G3256)),"")</f>
        <v/>
      </c>
    </row>
    <row r="3257" spans="1:8" ht="15.75" thickBot="1" x14ac:dyDescent="0.3">
      <c r="A3257" s="45" t="s">
        <v>701</v>
      </c>
      <c r="B3257" s="46" t="str">
        <f>Table1[[#This Row],[Series]]&amp;Table1[[#This Row],[Competency Name]]</f>
        <v>3604ABILITY TO INSTRUCT</v>
      </c>
      <c r="C3257" s="46" t="str">
        <f>IF(RIGHT(Table1[[#This Row],[Occupational Series]],5)="SECCM","SECCM",IF(OR(RIGHT(Table1[[#This Row],[Occupational Series]],1)="A",RIGHT(Table1[[#This Row],[Occupational Series]],1)="B",RIGHT(Table1[[#This Row],[Occupational Series]],1)="C"),"0301",RIGHT(Table1[[#This Row],[Occupational Series]],4)))</f>
        <v>3604</v>
      </c>
      <c r="D3257" s="45" t="s">
        <v>868</v>
      </c>
      <c r="E3257" s="45" t="s">
        <v>869</v>
      </c>
      <c r="F3257" s="57">
        <f>ROWS($F$2:F3257)</f>
        <v>3256</v>
      </c>
      <c r="G3257" s="57" t="str">
        <f>IF(ISNUMBER(SEARCH('Position Build'!$N$6,Table1[[#This Row],[Series]])),Table1[[#This Row],[Helper1]],"")</f>
        <v/>
      </c>
      <c r="H3257" s="57" t="str">
        <f>IFERROR(SMALL($G$2:$G$4870,ROWS($G$2:G3257)),"")</f>
        <v/>
      </c>
    </row>
    <row r="3258" spans="1:8" ht="15.75" customHeight="1" thickBot="1" x14ac:dyDescent="0.3">
      <c r="A3258" s="50" t="s">
        <v>701</v>
      </c>
      <c r="B3258" s="46" t="str">
        <f>Table1[[#This Row],[Series]]&amp;Table1[[#This Row],[Competency Name]]</f>
        <v>3604ABILITY TO PROVIDE PRODUCTION SUPPORT SERVICES</v>
      </c>
      <c r="C3258" s="46" t="str">
        <f>IF(RIGHT(Table1[[#This Row],[Occupational Series]],5)="SECCM","SECCM",IF(OR(RIGHT(Table1[[#This Row],[Occupational Series]],1)="A",RIGHT(Table1[[#This Row],[Occupational Series]],1)="B",RIGHT(Table1[[#This Row],[Occupational Series]],1)="C"),"0301",RIGHT(Table1[[#This Row],[Occupational Series]],4)))</f>
        <v>3604</v>
      </c>
      <c r="D3258" s="50" t="s">
        <v>870</v>
      </c>
      <c r="E3258" s="51" t="s">
        <v>871</v>
      </c>
      <c r="F3258" s="57">
        <f>ROWS($F$2:F3258)</f>
        <v>3257</v>
      </c>
      <c r="G3258" s="57" t="str">
        <f>IF(ISNUMBER(SEARCH('Position Build'!$N$6,Table1[[#This Row],[Series]])),Table1[[#This Row],[Helper1]],"")</f>
        <v/>
      </c>
      <c r="H3258" s="57" t="str">
        <f>IFERROR(SMALL($G$2:$G$4870,ROWS($G$2:G3258)),"")</f>
        <v/>
      </c>
    </row>
    <row r="3259" spans="1:8" ht="15.75" thickBot="1" x14ac:dyDescent="0.3">
      <c r="A3259" s="53" t="s">
        <v>701</v>
      </c>
      <c r="B3259" s="46" t="str">
        <f>Table1[[#This Row],[Series]]&amp;Table1[[#This Row],[Competency Name]]</f>
        <v>3604ABILITY TO LEAD OR SUPERVISE</v>
      </c>
      <c r="C3259" s="46" t="str">
        <f>IF(RIGHT(Table1[[#This Row],[Occupational Series]],5)="SECCM","SECCM",IF(OR(RIGHT(Table1[[#This Row],[Occupational Series]],1)="A",RIGHT(Table1[[#This Row],[Occupational Series]],1)="B",RIGHT(Table1[[#This Row],[Occupational Series]],1)="C"),"0301",RIGHT(Table1[[#This Row],[Occupational Series]],4)))</f>
        <v>3604</v>
      </c>
      <c r="D3259" s="53" t="s">
        <v>872</v>
      </c>
      <c r="E3259" s="53" t="s">
        <v>873</v>
      </c>
      <c r="F3259" s="57">
        <f>ROWS($F$2:F3259)</f>
        <v>3258</v>
      </c>
      <c r="G3259" s="57" t="str">
        <f>IF(ISNUMBER(SEARCH('Position Build'!$N$6,Table1[[#This Row],[Series]])),Table1[[#This Row],[Helper1]],"")</f>
        <v/>
      </c>
      <c r="H3259" s="57" t="str">
        <f>IFERROR(SMALL($G$2:$G$4870,ROWS($G$2:G3259)),"")</f>
        <v/>
      </c>
    </row>
    <row r="3260" spans="1:8" ht="51.75" thickBot="1" x14ac:dyDescent="0.3">
      <c r="A3260" s="50" t="s">
        <v>701</v>
      </c>
      <c r="B3260" s="46" t="str">
        <f>Table1[[#This Row],[Series]]&amp;Table1[[#This Row],[Competency Name]]</f>
        <v>3604ABILITY TO FOLLOW DIRECTIONS IN A SHOP</v>
      </c>
      <c r="C3260" s="46" t="str">
        <f>IF(RIGHT(Table1[[#This Row],[Occupational Series]],5)="SECCM","SECCM",IF(OR(RIGHT(Table1[[#This Row],[Occupational Series]],1)="A",RIGHT(Table1[[#This Row],[Occupational Series]],1)="B",RIGHT(Table1[[#This Row],[Occupational Series]],1)="C"),"0301",RIGHT(Table1[[#This Row],[Occupational Series]],4)))</f>
        <v>3604</v>
      </c>
      <c r="D3260" s="50" t="s">
        <v>882</v>
      </c>
      <c r="E3260" s="51" t="s">
        <v>883</v>
      </c>
      <c r="F3260" s="57">
        <f>ROWS($F$2:F3260)</f>
        <v>3259</v>
      </c>
      <c r="G3260" s="57" t="str">
        <f>IF(ISNUMBER(SEARCH('Position Build'!$N$6,Table1[[#This Row],[Series]])),Table1[[#This Row],[Helper1]],"")</f>
        <v/>
      </c>
      <c r="H3260" s="57" t="str">
        <f>IFERROR(SMALL($G$2:$G$4870,ROWS($G$2:G3260)),"")</f>
        <v/>
      </c>
    </row>
    <row r="3261" spans="1:8" ht="15.75" customHeight="1" thickBot="1" x14ac:dyDescent="0.3">
      <c r="A3261" s="50" t="s">
        <v>701</v>
      </c>
      <c r="B3261" s="46" t="str">
        <f>Table1[[#This Row],[Series]]&amp;Table1[[#This Row],[Competency Name]]</f>
        <v>3604DEXTERITY AND SAFETY</v>
      </c>
      <c r="C3261" s="46" t="str">
        <f>IF(RIGHT(Table1[[#This Row],[Occupational Series]],5)="SECCM","SECCM",IF(OR(RIGHT(Table1[[#This Row],[Occupational Series]],1)="A",RIGHT(Table1[[#This Row],[Occupational Series]],1)="B",RIGHT(Table1[[#This Row],[Occupational Series]],1)="C"),"0301",RIGHT(Table1[[#This Row],[Occupational Series]],4)))</f>
        <v>3604</v>
      </c>
      <c r="D3261" s="50" t="s">
        <v>888</v>
      </c>
      <c r="E3261" s="51" t="s">
        <v>889</v>
      </c>
      <c r="F3261" s="57">
        <f>ROWS($F$2:F3261)</f>
        <v>3260</v>
      </c>
      <c r="G3261" s="57" t="str">
        <f>IF(ISNUMBER(SEARCH('Position Build'!$N$6,Table1[[#This Row],[Series]])),Table1[[#This Row],[Helper1]],"")</f>
        <v/>
      </c>
      <c r="H3261" s="57" t="str">
        <f>IFERROR(SMALL($G$2:$G$4870,ROWS($G$2:G3261)),"")</f>
        <v/>
      </c>
    </row>
    <row r="3262" spans="1:8" ht="90" thickBot="1" x14ac:dyDescent="0.3">
      <c r="A3262" s="52" t="s">
        <v>701</v>
      </c>
      <c r="B3262" s="46" t="str">
        <f>Table1[[#This Row],[Series]]&amp;Table1[[#This Row],[Competency Name]]</f>
        <v>3604INGENUITY (ABILITY TO SUGGEST AND APPLY NEW METHODS)</v>
      </c>
      <c r="C3262" s="46" t="str">
        <f>IF(RIGHT(Table1[[#This Row],[Occupational Series]],5)="SECCM","SECCM",IF(OR(RIGHT(Table1[[#This Row],[Occupational Series]],1)="A",RIGHT(Table1[[#This Row],[Occupational Series]],1)="B",RIGHT(Table1[[#This Row],[Occupational Series]],1)="C"),"0301",RIGHT(Table1[[#This Row],[Occupational Series]],4)))</f>
        <v>3604</v>
      </c>
      <c r="D3262" s="52" t="s">
        <v>890</v>
      </c>
      <c r="E3262" s="54" t="s">
        <v>891</v>
      </c>
      <c r="F3262" s="57">
        <f>ROWS($F$2:F3262)</f>
        <v>3261</v>
      </c>
      <c r="G3262" s="57" t="str">
        <f>IF(ISNUMBER(SEARCH('Position Build'!$N$6,Table1[[#This Row],[Series]])),Table1[[#This Row],[Helper1]],"")</f>
        <v/>
      </c>
      <c r="H3262" s="57" t="str">
        <f>IFERROR(SMALL($G$2:$G$4870,ROWS($G$2:G3262)),"")</f>
        <v/>
      </c>
    </row>
    <row r="3263" spans="1:8" ht="26.25" thickBot="1" x14ac:dyDescent="0.3">
      <c r="A3263" s="50" t="s">
        <v>701</v>
      </c>
      <c r="B3263" s="46" t="str">
        <f>Table1[[#This Row],[Series]]&amp;Table1[[#This Row],[Competency Name]]</f>
        <v>3604ABILITY TO SUPERVISE THROUGH SUBORDINATE SUPERVISORS</v>
      </c>
      <c r="C3263" s="46" t="str">
        <f>IF(RIGHT(Table1[[#This Row],[Occupational Series]],5)="SECCM","SECCM",IF(OR(RIGHT(Table1[[#This Row],[Occupational Series]],1)="A",RIGHT(Table1[[#This Row],[Occupational Series]],1)="B",RIGHT(Table1[[#This Row],[Occupational Series]],1)="C"),"0301",RIGHT(Table1[[#This Row],[Occupational Series]],4)))</f>
        <v>3604</v>
      </c>
      <c r="D3263" s="50" t="s">
        <v>898</v>
      </c>
      <c r="E3263" s="51" t="s">
        <v>899</v>
      </c>
      <c r="F3263" s="57">
        <f>ROWS($F$2:F3263)</f>
        <v>3262</v>
      </c>
      <c r="G3263" s="57" t="str">
        <f>IF(ISNUMBER(SEARCH('Position Build'!$N$6,Table1[[#This Row],[Series]])),Table1[[#This Row],[Helper1]],"")</f>
        <v/>
      </c>
      <c r="H3263" s="57" t="str">
        <f>IFERROR(SMALL($G$2:$G$4870,ROWS($G$2:G3263)),"")</f>
        <v/>
      </c>
    </row>
    <row r="3264" spans="1:8" ht="15.75" customHeight="1" thickBot="1" x14ac:dyDescent="0.3">
      <c r="A3264" s="50" t="s">
        <v>701</v>
      </c>
      <c r="B3264" s="46" t="str">
        <f>Table1[[#This Row],[Series]]&amp;Table1[[#This Row],[Competency Name]]</f>
        <v>3604RELIABILITY AND DEPENDABILITY</v>
      </c>
      <c r="C3264" s="46" t="str">
        <f>IF(RIGHT(Table1[[#This Row],[Occupational Series]],5)="SECCM","SECCM",IF(OR(RIGHT(Table1[[#This Row],[Occupational Series]],1)="A",RIGHT(Table1[[#This Row],[Occupational Series]],1)="B",RIGHT(Table1[[#This Row],[Occupational Series]],1)="C"),"0301",RIGHT(Table1[[#This Row],[Occupational Series]],4)))</f>
        <v>3604</v>
      </c>
      <c r="D3264" s="50" t="s">
        <v>900</v>
      </c>
      <c r="E3264" s="51" t="s">
        <v>901</v>
      </c>
      <c r="F3264" s="57">
        <f>ROWS($F$2:F3264)</f>
        <v>3263</v>
      </c>
      <c r="G3264" s="57" t="str">
        <f>IF(ISNUMBER(SEARCH('Position Build'!$N$6,Table1[[#This Row],[Series]])),Table1[[#This Row],[Helper1]],"")</f>
        <v/>
      </c>
      <c r="H3264" s="57" t="str">
        <f>IFERROR(SMALL($G$2:$G$4870,ROWS($G$2:G3264)),"")</f>
        <v/>
      </c>
    </row>
    <row r="3265" spans="1:8" ht="77.25" thickBot="1" x14ac:dyDescent="0.3">
      <c r="A3265" s="52" t="s">
        <v>701</v>
      </c>
      <c r="B3265" s="46" t="str">
        <f>Table1[[#This Row],[Series]]&amp;Table1[[#This Row],[Competency Name]]</f>
        <v>3604ABILITY TO INTERPRET INSTRUCTIONS AND SPECIFICATIONS, INCLUDING BLUEPRINT READING</v>
      </c>
      <c r="C3265" s="46" t="str">
        <f>IF(RIGHT(Table1[[#This Row],[Occupational Series]],5)="SECCM","SECCM",IF(OR(RIGHT(Table1[[#This Row],[Occupational Series]],1)="A",RIGHT(Table1[[#This Row],[Occupational Series]],1)="B",RIGHT(Table1[[#This Row],[Occupational Series]],1)="C"),"0301",RIGHT(Table1[[#This Row],[Occupational Series]],4)))</f>
        <v>3604</v>
      </c>
      <c r="D3265" s="52" t="s">
        <v>906</v>
      </c>
      <c r="E3265" s="54" t="s">
        <v>907</v>
      </c>
      <c r="F3265" s="57">
        <f>ROWS($F$2:F3265)</f>
        <v>3264</v>
      </c>
      <c r="G3265" s="57" t="str">
        <f>IF(ISNUMBER(SEARCH('Position Build'!$N$6,Table1[[#This Row],[Series]])),Table1[[#This Row],[Helper1]],"")</f>
        <v/>
      </c>
      <c r="H3265" s="57" t="str">
        <f>IFERROR(SMALL($G$2:$G$4870,ROWS($G$2:G3265)),"")</f>
        <v/>
      </c>
    </row>
    <row r="3266" spans="1:8" ht="51.75" thickBot="1" x14ac:dyDescent="0.3">
      <c r="A3266" s="50" t="s">
        <v>701</v>
      </c>
      <c r="B3266" s="46" t="str">
        <f>Table1[[#This Row],[Series]]&amp;Table1[[#This Row],[Competency Name]]</f>
        <v>3604ABILITY TO USE AND MAINTAIN TOOLS AND EQUIPMENT</v>
      </c>
      <c r="C3266" s="46" t="str">
        <f>IF(RIGHT(Table1[[#This Row],[Occupational Series]],5)="SECCM","SECCM",IF(OR(RIGHT(Table1[[#This Row],[Occupational Series]],1)="A",RIGHT(Table1[[#This Row],[Occupational Series]],1)="B",RIGHT(Table1[[#This Row],[Occupational Series]],1)="C"),"0301",RIGHT(Table1[[#This Row],[Occupational Series]],4)))</f>
        <v>3604</v>
      </c>
      <c r="D3266" s="50" t="s">
        <v>908</v>
      </c>
      <c r="E3266" s="51" t="s">
        <v>909</v>
      </c>
      <c r="F3266" s="57">
        <f>ROWS($F$2:F3266)</f>
        <v>3265</v>
      </c>
      <c r="G3266" s="57" t="str">
        <f>IF(ISNUMBER(SEARCH('Position Build'!$N$6,Table1[[#This Row],[Series]])),Table1[[#This Row],[Helper1]],"")</f>
        <v/>
      </c>
      <c r="H3266" s="57" t="str">
        <f>IFERROR(SMALL($G$2:$G$4870,ROWS($G$2:G3266)),"")</f>
        <v/>
      </c>
    </row>
    <row r="3267" spans="1:8" ht="15.75" customHeight="1" thickBot="1" x14ac:dyDescent="0.3">
      <c r="A3267" s="50" t="s">
        <v>701</v>
      </c>
      <c r="B3267" s="46" t="str">
        <f>Table1[[#This Row],[Series]]&amp;Table1[[#This Row],[Competency Name]]</f>
        <v>3604MEASUREMENT AND LAYOUT</v>
      </c>
      <c r="C3267" s="46" t="str">
        <f>IF(RIGHT(Table1[[#This Row],[Occupational Series]],5)="SECCM","SECCM",IF(OR(RIGHT(Table1[[#This Row],[Occupational Series]],1)="A",RIGHT(Table1[[#This Row],[Occupational Series]],1)="B",RIGHT(Table1[[#This Row],[Occupational Series]],1)="C"),"0301",RIGHT(Table1[[#This Row],[Occupational Series]],4)))</f>
        <v>3604</v>
      </c>
      <c r="D3267" s="50" t="s">
        <v>972</v>
      </c>
      <c r="E3267" s="51" t="s">
        <v>973</v>
      </c>
      <c r="F3267" s="57">
        <f>ROWS($F$2:F3267)</f>
        <v>3266</v>
      </c>
      <c r="G3267" s="57" t="str">
        <f>IF(ISNUMBER(SEARCH('Position Build'!$N$6,Table1[[#This Row],[Series]])),Table1[[#This Row],[Helper1]],"")</f>
        <v/>
      </c>
      <c r="H3267" s="57" t="str">
        <f>IFERROR(SMALL($G$2:$G$4870,ROWS($G$2:G3267)),"")</f>
        <v/>
      </c>
    </row>
    <row r="3268" spans="1:8" ht="15.75" thickBot="1" x14ac:dyDescent="0.3">
      <c r="A3268" s="53" t="s">
        <v>701</v>
      </c>
      <c r="B3268" s="46" t="str">
        <f>Table1[[#This Row],[Series]]&amp;Table1[[#This Row],[Competency Name]]</f>
        <v>3604ABILITY TO HANDLE WEIGHTS AND LOADS</v>
      </c>
      <c r="C3268" s="46" t="str">
        <f>IF(RIGHT(Table1[[#This Row],[Occupational Series]],5)="SECCM","SECCM",IF(OR(RIGHT(Table1[[#This Row],[Occupational Series]],1)="A",RIGHT(Table1[[#This Row],[Occupational Series]],1)="B",RIGHT(Table1[[#This Row],[Occupational Series]],1)="C"),"0301",RIGHT(Table1[[#This Row],[Occupational Series]],4)))</f>
        <v>3604</v>
      </c>
      <c r="D3268" s="53" t="s">
        <v>988</v>
      </c>
      <c r="E3268" s="53" t="s">
        <v>989</v>
      </c>
      <c r="F3268" s="57">
        <f>ROWS($F$2:F3268)</f>
        <v>3267</v>
      </c>
      <c r="G3268" s="57" t="str">
        <f>IF(ISNUMBER(SEARCH('Position Build'!$N$6,Table1[[#This Row],[Series]])),Table1[[#This Row],[Helper1]],"")</f>
        <v/>
      </c>
      <c r="H3268" s="57" t="str">
        <f>IFERROR(SMALL($G$2:$G$4870,ROWS($G$2:G3268)),"")</f>
        <v/>
      </c>
    </row>
    <row r="3269" spans="1:8" ht="51.75" thickBot="1" x14ac:dyDescent="0.3">
      <c r="A3269" s="50" t="s">
        <v>701</v>
      </c>
      <c r="B3269" s="46" t="str">
        <f>Table1[[#This Row],[Series]]&amp;Table1[[#This Row],[Competency Name]]</f>
        <v>3604ABILITY TO MEET DEADLINE DATES UNDER PRESSURE</v>
      </c>
      <c r="C3269" s="46" t="str">
        <f>IF(RIGHT(Table1[[#This Row],[Occupational Series]],5)="SECCM","SECCM",IF(OR(RIGHT(Table1[[#This Row],[Occupational Series]],1)="A",RIGHT(Table1[[#This Row],[Occupational Series]],1)="B",RIGHT(Table1[[#This Row],[Occupational Series]],1)="C"),"0301",RIGHT(Table1[[#This Row],[Occupational Series]],4)))</f>
        <v>3604</v>
      </c>
      <c r="D3269" s="50" t="s">
        <v>1005</v>
      </c>
      <c r="E3269" s="51" t="s">
        <v>1006</v>
      </c>
      <c r="F3269" s="57">
        <f>ROWS($F$2:F3269)</f>
        <v>3268</v>
      </c>
      <c r="G3269" s="57" t="str">
        <f>IF(ISNUMBER(SEARCH('Position Build'!$N$6,Table1[[#This Row],[Series]])),Table1[[#This Row],[Helper1]],"")</f>
        <v/>
      </c>
      <c r="H3269" s="57" t="str">
        <f>IFERROR(SMALL($G$2:$G$4870,ROWS($G$2:G3269)),"")</f>
        <v/>
      </c>
    </row>
    <row r="3270" spans="1:8" ht="15.75" customHeight="1" thickBot="1" x14ac:dyDescent="0.3">
      <c r="A3270" s="50" t="s">
        <v>701</v>
      </c>
      <c r="B3270" s="46" t="str">
        <f>Table1[[#This Row],[Series]]&amp;Table1[[#This Row],[Competency Name]]</f>
        <v>3604ABILITY TO PLAN AND ORGANIZE THE WORK</v>
      </c>
      <c r="C3270" s="46" t="str">
        <f>IF(RIGHT(Table1[[#This Row],[Occupational Series]],5)="SECCM","SECCM",IF(OR(RIGHT(Table1[[#This Row],[Occupational Series]],1)="A",RIGHT(Table1[[#This Row],[Occupational Series]],1)="B",RIGHT(Table1[[#This Row],[Occupational Series]],1)="C"),"0301",RIGHT(Table1[[#This Row],[Occupational Series]],4)))</f>
        <v>3604</v>
      </c>
      <c r="D3270" s="50" t="s">
        <v>1007</v>
      </c>
      <c r="E3270" s="51" t="s">
        <v>1008</v>
      </c>
      <c r="F3270" s="57">
        <f>ROWS($F$2:F3270)</f>
        <v>3269</v>
      </c>
      <c r="G3270" s="57" t="str">
        <f>IF(ISNUMBER(SEARCH('Position Build'!$N$6,Table1[[#This Row],[Series]])),Table1[[#This Row],[Helper1]],"")</f>
        <v/>
      </c>
      <c r="H3270" s="57" t="str">
        <f>IFERROR(SMALL($G$2:$G$4870,ROWS($G$2:G3270)),"")</f>
        <v/>
      </c>
    </row>
    <row r="3271" spans="1:8" ht="39" thickBot="1" x14ac:dyDescent="0.3">
      <c r="A3271" s="52" t="s">
        <v>701</v>
      </c>
      <c r="B3271" s="46" t="str">
        <f>Table1[[#This Row],[Series]]&amp;Table1[[#This Row],[Competency Name]]</f>
        <v>3604ABILITY TO WORK AS A MEMBER OF A TEAM</v>
      </c>
      <c r="C3271" s="46" t="str">
        <f>IF(RIGHT(Table1[[#This Row],[Occupational Series]],5)="SECCM","SECCM",IF(OR(RIGHT(Table1[[#This Row],[Occupational Series]],1)="A",RIGHT(Table1[[#This Row],[Occupational Series]],1)="B",RIGHT(Table1[[#This Row],[Occupational Series]],1)="C"),"0301",RIGHT(Table1[[#This Row],[Occupational Series]],4)))</f>
        <v>3604</v>
      </c>
      <c r="D3271" s="52" t="s">
        <v>1017</v>
      </c>
      <c r="E3271" s="54" t="s">
        <v>1018</v>
      </c>
      <c r="F3271" s="57">
        <f>ROWS($F$2:F3271)</f>
        <v>3270</v>
      </c>
      <c r="G3271" s="57" t="str">
        <f>IF(ISNUMBER(SEARCH('Position Build'!$N$6,Table1[[#This Row],[Series]])),Table1[[#This Row],[Helper1]],"")</f>
        <v/>
      </c>
      <c r="H3271" s="57" t="str">
        <f>IFERROR(SMALL($G$2:$G$4870,ROWS($G$2:G3271)),"")</f>
        <v/>
      </c>
    </row>
    <row r="3272" spans="1:8" ht="39" thickBot="1" x14ac:dyDescent="0.3">
      <c r="A3272" s="50" t="s">
        <v>701</v>
      </c>
      <c r="B3272" s="46" t="str">
        <f>Table1[[#This Row],[Series]]&amp;Table1[[#This Row],[Competency Name]]</f>
        <v>3604ABILITY TO WORK WITH OTHERS</v>
      </c>
      <c r="C3272" s="46" t="str">
        <f>IF(RIGHT(Table1[[#This Row],[Occupational Series]],5)="SECCM","SECCM",IF(OR(RIGHT(Table1[[#This Row],[Occupational Series]],1)="A",RIGHT(Table1[[#This Row],[Occupational Series]],1)="B",RIGHT(Table1[[#This Row],[Occupational Series]],1)="C"),"0301",RIGHT(Table1[[#This Row],[Occupational Series]],4)))</f>
        <v>3604</v>
      </c>
      <c r="D3272" s="50" t="s">
        <v>1019</v>
      </c>
      <c r="E3272" s="51" t="s">
        <v>1020</v>
      </c>
      <c r="F3272" s="57">
        <f>ROWS($F$2:F3272)</f>
        <v>3271</v>
      </c>
      <c r="G3272" s="57" t="str">
        <f>IF(ISNUMBER(SEARCH('Position Build'!$N$6,Table1[[#This Row],[Series]])),Table1[[#This Row],[Helper1]],"")</f>
        <v/>
      </c>
      <c r="H3272" s="57" t="str">
        <f>IFERROR(SMALL($G$2:$G$4870,ROWS($G$2:G3272)),"")</f>
        <v/>
      </c>
    </row>
    <row r="3273" spans="1:8" ht="15.75" customHeight="1" thickBot="1" x14ac:dyDescent="0.3">
      <c r="A3273" s="45" t="s">
        <v>701</v>
      </c>
      <c r="B3273" s="46" t="str">
        <f>Table1[[#This Row],[Series]]&amp;Table1[[#This Row],[Competency Name]]</f>
        <v>3604SHOP APTITUDE AND INTEREST</v>
      </c>
      <c r="C3273" s="46" t="str">
        <f>IF(RIGHT(Table1[[#This Row],[Occupational Series]],5)="SECCM","SECCM",IF(OR(RIGHT(Table1[[#This Row],[Occupational Series]],1)="A",RIGHT(Table1[[#This Row],[Occupational Series]],1)="B",RIGHT(Table1[[#This Row],[Occupational Series]],1)="C"),"0301",RIGHT(Table1[[#This Row],[Occupational Series]],4)))</f>
        <v>3604</v>
      </c>
      <c r="D3273" s="45" t="s">
        <v>1021</v>
      </c>
      <c r="E3273" s="45" t="s">
        <v>1022</v>
      </c>
      <c r="F3273" s="57">
        <f>ROWS($F$2:F3273)</f>
        <v>3272</v>
      </c>
      <c r="G3273" s="57" t="str">
        <f>IF(ISNUMBER(SEARCH('Position Build'!$N$6,Table1[[#This Row],[Series]])),Table1[[#This Row],[Helper1]],"")</f>
        <v/>
      </c>
      <c r="H3273" s="57" t="str">
        <f>IFERROR(SMALL($G$2:$G$4870,ROWS($G$2:G3273)),"")</f>
        <v/>
      </c>
    </row>
    <row r="3274" spans="1:8" ht="26.25" thickBot="1" x14ac:dyDescent="0.3">
      <c r="A3274" s="52" t="s">
        <v>706</v>
      </c>
      <c r="B3274" s="46" t="str">
        <f>Table1[[#This Row],[Series]]&amp;Table1[[#This Row],[Competency Name]]</f>
        <v>3606KNOWLEDGE OF MATERIALS</v>
      </c>
      <c r="C3274" s="46" t="str">
        <f>IF(RIGHT(Table1[[#This Row],[Occupational Series]],5)="SECCM","SECCM",IF(OR(RIGHT(Table1[[#This Row],[Occupational Series]],1)="A",RIGHT(Table1[[#This Row],[Occupational Series]],1)="B",RIGHT(Table1[[#This Row],[Occupational Series]],1)="C"),"0301",RIGHT(Table1[[#This Row],[Occupational Series]],4)))</f>
        <v>3606</v>
      </c>
      <c r="D3274" s="52" t="s">
        <v>679</v>
      </c>
      <c r="E3274" s="54" t="s">
        <v>680</v>
      </c>
      <c r="F3274" s="57">
        <f>ROWS($F$2:F3274)</f>
        <v>3273</v>
      </c>
      <c r="G3274" s="57" t="str">
        <f>IF(ISNUMBER(SEARCH('Position Build'!$N$6,Table1[[#This Row],[Series]])),Table1[[#This Row],[Helper1]],"")</f>
        <v/>
      </c>
      <c r="H3274" s="57" t="str">
        <f>IFERROR(SMALL($G$2:$G$4870,ROWS($G$2:G3274)),"")</f>
        <v/>
      </c>
    </row>
    <row r="3275" spans="1:8" ht="115.5" thickBot="1" x14ac:dyDescent="0.3">
      <c r="A3275" s="50" t="s">
        <v>706</v>
      </c>
      <c r="B3275" s="46" t="str">
        <f>Table1[[#This Row],[Series]]&amp;Table1[[#This Row],[Competency Name]]</f>
        <v>3606TECHNICAL PRACTICES (THEORETICAL, PRECISE, ARTISTIC)</v>
      </c>
      <c r="C3275" s="46" t="str">
        <f>IF(RIGHT(Table1[[#This Row],[Occupational Series]],5)="SECCM","SECCM",IF(OR(RIGHT(Table1[[#This Row],[Occupational Series]],1)="A",RIGHT(Table1[[#This Row],[Occupational Series]],1)="B",RIGHT(Table1[[#This Row],[Occupational Series]],1)="C"),"0301",RIGHT(Table1[[#This Row],[Occupational Series]],4)))</f>
        <v>3606</v>
      </c>
      <c r="D3275" s="50" t="s">
        <v>716</v>
      </c>
      <c r="E3275" s="51" t="s">
        <v>717</v>
      </c>
      <c r="F3275" s="57">
        <f>ROWS($F$2:F3275)</f>
        <v>3274</v>
      </c>
      <c r="G3275" s="57" t="str">
        <f>IF(ISNUMBER(SEARCH('Position Build'!$N$6,Table1[[#This Row],[Series]])),Table1[[#This Row],[Helper1]],"")</f>
        <v/>
      </c>
      <c r="H3275" s="57" t="str">
        <f>IFERROR(SMALL($G$2:$G$4870,ROWS($G$2:G3275)),"")</f>
        <v/>
      </c>
    </row>
    <row r="3276" spans="1:8" ht="15.75" customHeight="1" thickBot="1" x14ac:dyDescent="0.3">
      <c r="A3276" s="45" t="s">
        <v>706</v>
      </c>
      <c r="B3276" s="46" t="str">
        <f>Table1[[#This Row],[Series]]&amp;Table1[[#This Row],[Competency Name]]</f>
        <v>3606ABILITY TO DO THE WORK OF THE POSITION WITHOUT MORE THAN NORMAL SUPERVISION</v>
      </c>
      <c r="C3276" s="46" t="str">
        <f>IF(RIGHT(Table1[[#This Row],[Occupational Series]],5)="SECCM","SECCM",IF(OR(RIGHT(Table1[[#This Row],[Occupational Series]],1)="A",RIGHT(Table1[[#This Row],[Occupational Series]],1)="B",RIGHT(Table1[[#This Row],[Occupational Series]],1)="C"),"0301",RIGHT(Table1[[#This Row],[Occupational Series]],4)))</f>
        <v>3606</v>
      </c>
      <c r="D3276" s="45" t="s">
        <v>852</v>
      </c>
      <c r="E3276" s="45" t="s">
        <v>853</v>
      </c>
      <c r="F3276" s="57">
        <f>ROWS($F$2:F3276)</f>
        <v>3275</v>
      </c>
      <c r="G3276" s="57" t="str">
        <f>IF(ISNUMBER(SEARCH('Position Build'!$N$6,Table1[[#This Row],[Series]])),Table1[[#This Row],[Helper1]],"")</f>
        <v/>
      </c>
      <c r="H3276" s="57" t="str">
        <f>IFERROR(SMALL($G$2:$G$4870,ROWS($G$2:G3276)),"")</f>
        <v/>
      </c>
    </row>
    <row r="3277" spans="1:8" ht="15.75" thickBot="1" x14ac:dyDescent="0.3">
      <c r="A3277" s="53" t="s">
        <v>706</v>
      </c>
      <c r="B3277" s="46" t="str">
        <f>Table1[[#This Row],[Series]]&amp;Table1[[#This Row],[Competency Name]]</f>
        <v>3606ABILITY TO INSPECT</v>
      </c>
      <c r="C3277" s="46" t="str">
        <f>IF(RIGHT(Table1[[#This Row],[Occupational Series]],5)="SECCM","SECCM",IF(OR(RIGHT(Table1[[#This Row],[Occupational Series]],1)="A",RIGHT(Table1[[#This Row],[Occupational Series]],1)="B",RIGHT(Table1[[#This Row],[Occupational Series]],1)="C"),"0301",RIGHT(Table1[[#This Row],[Occupational Series]],4)))</f>
        <v>3606</v>
      </c>
      <c r="D3277" s="53" t="s">
        <v>866</v>
      </c>
      <c r="E3277" s="53" t="s">
        <v>867</v>
      </c>
      <c r="F3277" s="57">
        <f>ROWS($F$2:F3277)</f>
        <v>3276</v>
      </c>
      <c r="G3277" s="57" t="str">
        <f>IF(ISNUMBER(SEARCH('Position Build'!$N$6,Table1[[#This Row],[Series]])),Table1[[#This Row],[Helper1]],"")</f>
        <v/>
      </c>
      <c r="H3277" s="57" t="str">
        <f>IFERROR(SMALL($G$2:$G$4870,ROWS($G$2:G3277)),"")</f>
        <v/>
      </c>
    </row>
    <row r="3278" spans="1:8" ht="15.75" thickBot="1" x14ac:dyDescent="0.3">
      <c r="A3278" s="45" t="s">
        <v>706</v>
      </c>
      <c r="B3278" s="46" t="str">
        <f>Table1[[#This Row],[Series]]&amp;Table1[[#This Row],[Competency Name]]</f>
        <v>3606ABILITY TO INSTRUCT</v>
      </c>
      <c r="C3278" s="46" t="str">
        <f>IF(RIGHT(Table1[[#This Row],[Occupational Series]],5)="SECCM","SECCM",IF(OR(RIGHT(Table1[[#This Row],[Occupational Series]],1)="A",RIGHT(Table1[[#This Row],[Occupational Series]],1)="B",RIGHT(Table1[[#This Row],[Occupational Series]],1)="C"),"0301",RIGHT(Table1[[#This Row],[Occupational Series]],4)))</f>
        <v>3606</v>
      </c>
      <c r="D3278" s="45" t="s">
        <v>868</v>
      </c>
      <c r="E3278" s="45" t="s">
        <v>869</v>
      </c>
      <c r="F3278" s="57">
        <f>ROWS($F$2:F3278)</f>
        <v>3277</v>
      </c>
      <c r="G3278" s="57" t="str">
        <f>IF(ISNUMBER(SEARCH('Position Build'!$N$6,Table1[[#This Row],[Series]])),Table1[[#This Row],[Helper1]],"")</f>
        <v/>
      </c>
      <c r="H3278" s="57" t="str">
        <f>IFERROR(SMALL($G$2:$G$4870,ROWS($G$2:G3278)),"")</f>
        <v/>
      </c>
    </row>
    <row r="3279" spans="1:8" ht="15.75" customHeight="1" thickBot="1" x14ac:dyDescent="0.3">
      <c r="A3279" s="50" t="s">
        <v>706</v>
      </c>
      <c r="B3279" s="46" t="str">
        <f>Table1[[#This Row],[Series]]&amp;Table1[[#This Row],[Competency Name]]</f>
        <v>3606ABILITY TO PROVIDE PRODUCTION SUPPORT SERVICES</v>
      </c>
      <c r="C3279" s="46" t="str">
        <f>IF(RIGHT(Table1[[#This Row],[Occupational Series]],5)="SECCM","SECCM",IF(OR(RIGHT(Table1[[#This Row],[Occupational Series]],1)="A",RIGHT(Table1[[#This Row],[Occupational Series]],1)="B",RIGHT(Table1[[#This Row],[Occupational Series]],1)="C"),"0301",RIGHT(Table1[[#This Row],[Occupational Series]],4)))</f>
        <v>3606</v>
      </c>
      <c r="D3279" s="50" t="s">
        <v>870</v>
      </c>
      <c r="E3279" s="51" t="s">
        <v>871</v>
      </c>
      <c r="F3279" s="57">
        <f>ROWS($F$2:F3279)</f>
        <v>3278</v>
      </c>
      <c r="G3279" s="57" t="str">
        <f>IF(ISNUMBER(SEARCH('Position Build'!$N$6,Table1[[#This Row],[Series]])),Table1[[#This Row],[Helper1]],"")</f>
        <v/>
      </c>
      <c r="H3279" s="57" t="str">
        <f>IFERROR(SMALL($G$2:$G$4870,ROWS($G$2:G3279)),"")</f>
        <v/>
      </c>
    </row>
    <row r="3280" spans="1:8" ht="15.75" thickBot="1" x14ac:dyDescent="0.3">
      <c r="A3280" s="53" t="s">
        <v>706</v>
      </c>
      <c r="B3280" s="46" t="str">
        <f>Table1[[#This Row],[Series]]&amp;Table1[[#This Row],[Competency Name]]</f>
        <v>3606ABILITY TO LEAD OR SUPERVISE</v>
      </c>
      <c r="C3280" s="46" t="str">
        <f>IF(RIGHT(Table1[[#This Row],[Occupational Series]],5)="SECCM","SECCM",IF(OR(RIGHT(Table1[[#This Row],[Occupational Series]],1)="A",RIGHT(Table1[[#This Row],[Occupational Series]],1)="B",RIGHT(Table1[[#This Row],[Occupational Series]],1)="C"),"0301",RIGHT(Table1[[#This Row],[Occupational Series]],4)))</f>
        <v>3606</v>
      </c>
      <c r="D3280" s="53" t="s">
        <v>872</v>
      </c>
      <c r="E3280" s="53" t="s">
        <v>873</v>
      </c>
      <c r="F3280" s="57">
        <f>ROWS($F$2:F3280)</f>
        <v>3279</v>
      </c>
      <c r="G3280" s="57" t="str">
        <f>IF(ISNUMBER(SEARCH('Position Build'!$N$6,Table1[[#This Row],[Series]])),Table1[[#This Row],[Helper1]],"")</f>
        <v/>
      </c>
      <c r="H3280" s="57" t="str">
        <f>IFERROR(SMALL($G$2:$G$4870,ROWS($G$2:G3280)),"")</f>
        <v/>
      </c>
    </row>
    <row r="3281" spans="1:8" ht="51.75" thickBot="1" x14ac:dyDescent="0.3">
      <c r="A3281" s="50" t="s">
        <v>706</v>
      </c>
      <c r="B3281" s="46" t="str">
        <f>Table1[[#This Row],[Series]]&amp;Table1[[#This Row],[Competency Name]]</f>
        <v>3606ABILITY TO FOLLOW DIRECTIONS IN A SHOP</v>
      </c>
      <c r="C3281" s="46" t="str">
        <f>IF(RIGHT(Table1[[#This Row],[Occupational Series]],5)="SECCM","SECCM",IF(OR(RIGHT(Table1[[#This Row],[Occupational Series]],1)="A",RIGHT(Table1[[#This Row],[Occupational Series]],1)="B",RIGHT(Table1[[#This Row],[Occupational Series]],1)="C"),"0301",RIGHT(Table1[[#This Row],[Occupational Series]],4)))</f>
        <v>3606</v>
      </c>
      <c r="D3281" s="50" t="s">
        <v>882</v>
      </c>
      <c r="E3281" s="51" t="s">
        <v>883</v>
      </c>
      <c r="F3281" s="57">
        <f>ROWS($F$2:F3281)</f>
        <v>3280</v>
      </c>
      <c r="G3281" s="57" t="str">
        <f>IF(ISNUMBER(SEARCH('Position Build'!$N$6,Table1[[#This Row],[Series]])),Table1[[#This Row],[Helper1]],"")</f>
        <v/>
      </c>
      <c r="H3281" s="57" t="str">
        <f>IFERROR(SMALL($G$2:$G$4870,ROWS($G$2:G3281)),"")</f>
        <v/>
      </c>
    </row>
    <row r="3282" spans="1:8" ht="15.75" customHeight="1" thickBot="1" x14ac:dyDescent="0.3">
      <c r="A3282" s="50" t="s">
        <v>706</v>
      </c>
      <c r="B3282" s="46" t="str">
        <f>Table1[[#This Row],[Series]]&amp;Table1[[#This Row],[Competency Name]]</f>
        <v>3606DEXTERITY AND SAFETY</v>
      </c>
      <c r="C3282" s="46" t="str">
        <f>IF(RIGHT(Table1[[#This Row],[Occupational Series]],5)="SECCM","SECCM",IF(OR(RIGHT(Table1[[#This Row],[Occupational Series]],1)="A",RIGHT(Table1[[#This Row],[Occupational Series]],1)="B",RIGHT(Table1[[#This Row],[Occupational Series]],1)="C"),"0301",RIGHT(Table1[[#This Row],[Occupational Series]],4)))</f>
        <v>3606</v>
      </c>
      <c r="D3282" s="50" t="s">
        <v>888</v>
      </c>
      <c r="E3282" s="51" t="s">
        <v>889</v>
      </c>
      <c r="F3282" s="57">
        <f>ROWS($F$2:F3282)</f>
        <v>3281</v>
      </c>
      <c r="G3282" s="57" t="str">
        <f>IF(ISNUMBER(SEARCH('Position Build'!$N$6,Table1[[#This Row],[Series]])),Table1[[#This Row],[Helper1]],"")</f>
        <v/>
      </c>
      <c r="H3282" s="57" t="str">
        <f>IFERROR(SMALL($G$2:$G$4870,ROWS($G$2:G3282)),"")</f>
        <v/>
      </c>
    </row>
    <row r="3283" spans="1:8" ht="39" thickBot="1" x14ac:dyDescent="0.3">
      <c r="A3283" s="52" t="s">
        <v>706</v>
      </c>
      <c r="B3283" s="46" t="str">
        <f>Table1[[#This Row],[Series]]&amp;Table1[[#This Row],[Competency Name]]</f>
        <v>3606RELIABILITY AND DEPENDABILITY</v>
      </c>
      <c r="C3283" s="46" t="str">
        <f>IF(RIGHT(Table1[[#This Row],[Occupational Series]],5)="SECCM","SECCM",IF(OR(RIGHT(Table1[[#This Row],[Occupational Series]],1)="A",RIGHT(Table1[[#This Row],[Occupational Series]],1)="B",RIGHT(Table1[[#This Row],[Occupational Series]],1)="C"),"0301",RIGHT(Table1[[#This Row],[Occupational Series]],4)))</f>
        <v>3606</v>
      </c>
      <c r="D3283" s="52" t="s">
        <v>900</v>
      </c>
      <c r="E3283" s="54" t="s">
        <v>901</v>
      </c>
      <c r="F3283" s="57">
        <f>ROWS($F$2:F3283)</f>
        <v>3282</v>
      </c>
      <c r="G3283" s="57" t="str">
        <f>IF(ISNUMBER(SEARCH('Position Build'!$N$6,Table1[[#This Row],[Series]])),Table1[[#This Row],[Helper1]],"")</f>
        <v/>
      </c>
      <c r="H3283" s="57" t="str">
        <f>IFERROR(SMALL($G$2:$G$4870,ROWS($G$2:G3283)),"")</f>
        <v/>
      </c>
    </row>
    <row r="3284" spans="1:8" ht="77.25" thickBot="1" x14ac:dyDescent="0.3">
      <c r="A3284" s="50" t="s">
        <v>706</v>
      </c>
      <c r="B3284" s="46" t="str">
        <f>Table1[[#This Row],[Series]]&amp;Table1[[#This Row],[Competency Name]]</f>
        <v>3606ABILITY TO INTERPRET INSTRUCTIONS AND SPECIFICATIONS, INCLUDING BLUEPRINT READING</v>
      </c>
      <c r="C3284" s="46" t="str">
        <f>IF(RIGHT(Table1[[#This Row],[Occupational Series]],5)="SECCM","SECCM",IF(OR(RIGHT(Table1[[#This Row],[Occupational Series]],1)="A",RIGHT(Table1[[#This Row],[Occupational Series]],1)="B",RIGHT(Table1[[#This Row],[Occupational Series]],1)="C"),"0301",RIGHT(Table1[[#This Row],[Occupational Series]],4)))</f>
        <v>3606</v>
      </c>
      <c r="D3284" s="50" t="s">
        <v>906</v>
      </c>
      <c r="E3284" s="51" t="s">
        <v>907</v>
      </c>
      <c r="F3284" s="57">
        <f>ROWS($F$2:F3284)</f>
        <v>3283</v>
      </c>
      <c r="G3284" s="57" t="str">
        <f>IF(ISNUMBER(SEARCH('Position Build'!$N$6,Table1[[#This Row],[Series]])),Table1[[#This Row],[Helper1]],"")</f>
        <v/>
      </c>
      <c r="H3284" s="57" t="str">
        <f>IFERROR(SMALL($G$2:$G$4870,ROWS($G$2:G3284)),"")</f>
        <v/>
      </c>
    </row>
    <row r="3285" spans="1:8" ht="15.75" customHeight="1" thickBot="1" x14ac:dyDescent="0.3">
      <c r="A3285" s="50" t="s">
        <v>706</v>
      </c>
      <c r="B3285" s="46" t="str">
        <f>Table1[[#This Row],[Series]]&amp;Table1[[#This Row],[Competency Name]]</f>
        <v>3606ABILITY TO USE AND MAINTAIN TOOLS AND EQUIPMENT</v>
      </c>
      <c r="C3285" s="46" t="str">
        <f>IF(RIGHT(Table1[[#This Row],[Occupational Series]],5)="SECCM","SECCM",IF(OR(RIGHT(Table1[[#This Row],[Occupational Series]],1)="A",RIGHT(Table1[[#This Row],[Occupational Series]],1)="B",RIGHT(Table1[[#This Row],[Occupational Series]],1)="C"),"0301",RIGHT(Table1[[#This Row],[Occupational Series]],4)))</f>
        <v>3606</v>
      </c>
      <c r="D3285" s="50" t="s">
        <v>908</v>
      </c>
      <c r="E3285" s="51" t="s">
        <v>909</v>
      </c>
      <c r="F3285" s="57">
        <f>ROWS($F$2:F3285)</f>
        <v>3284</v>
      </c>
      <c r="G3285" s="57" t="str">
        <f>IF(ISNUMBER(SEARCH('Position Build'!$N$6,Table1[[#This Row],[Series]])),Table1[[#This Row],[Helper1]],"")</f>
        <v/>
      </c>
      <c r="H3285" s="57" t="str">
        <f>IFERROR(SMALL($G$2:$G$4870,ROWS($G$2:G3285)),"")</f>
        <v/>
      </c>
    </row>
    <row r="3286" spans="1:8" ht="51.75" thickBot="1" x14ac:dyDescent="0.3">
      <c r="A3286" s="52" t="s">
        <v>706</v>
      </c>
      <c r="B3286" s="46" t="str">
        <f>Table1[[#This Row],[Series]]&amp;Table1[[#This Row],[Competency Name]]</f>
        <v>3606MEASUREMENT AND LAYOUT</v>
      </c>
      <c r="C3286" s="46" t="str">
        <f>IF(RIGHT(Table1[[#This Row],[Occupational Series]],5)="SECCM","SECCM",IF(OR(RIGHT(Table1[[#This Row],[Occupational Series]],1)="A",RIGHT(Table1[[#This Row],[Occupational Series]],1)="B",RIGHT(Table1[[#This Row],[Occupational Series]],1)="C"),"0301",RIGHT(Table1[[#This Row],[Occupational Series]],4)))</f>
        <v>3606</v>
      </c>
      <c r="D3286" s="52" t="s">
        <v>972</v>
      </c>
      <c r="E3286" s="54" t="s">
        <v>973</v>
      </c>
      <c r="F3286" s="57">
        <f>ROWS($F$2:F3286)</f>
        <v>3285</v>
      </c>
      <c r="G3286" s="57" t="str">
        <f>IF(ISNUMBER(SEARCH('Position Build'!$N$6,Table1[[#This Row],[Series]])),Table1[[#This Row],[Helper1]],"")</f>
        <v/>
      </c>
      <c r="H3286" s="57" t="str">
        <f>IFERROR(SMALL($G$2:$G$4870,ROWS($G$2:G3286)),"")</f>
        <v/>
      </c>
    </row>
    <row r="3287" spans="1:8" ht="39" thickBot="1" x14ac:dyDescent="0.3">
      <c r="A3287" s="50" t="s">
        <v>706</v>
      </c>
      <c r="B3287" s="46" t="str">
        <f>Table1[[#This Row],[Series]]&amp;Table1[[#This Row],[Competency Name]]</f>
        <v>3606ABILITY TO WORK AS A MEMBER OF A TEAM</v>
      </c>
      <c r="C3287" s="46" t="str">
        <f>IF(RIGHT(Table1[[#This Row],[Occupational Series]],5)="SECCM","SECCM",IF(OR(RIGHT(Table1[[#This Row],[Occupational Series]],1)="A",RIGHT(Table1[[#This Row],[Occupational Series]],1)="B",RIGHT(Table1[[#This Row],[Occupational Series]],1)="C"),"0301",RIGHT(Table1[[#This Row],[Occupational Series]],4)))</f>
        <v>3606</v>
      </c>
      <c r="D3287" s="50" t="s">
        <v>1017</v>
      </c>
      <c r="E3287" s="51" t="s">
        <v>1018</v>
      </c>
      <c r="F3287" s="57">
        <f>ROWS($F$2:F3287)</f>
        <v>3286</v>
      </c>
      <c r="G3287" s="57" t="str">
        <f>IF(ISNUMBER(SEARCH('Position Build'!$N$6,Table1[[#This Row],[Series]])),Table1[[#This Row],[Helper1]],"")</f>
        <v/>
      </c>
      <c r="H3287" s="57" t="str">
        <f>IFERROR(SMALL($G$2:$G$4870,ROWS($G$2:G3287)),"")</f>
        <v/>
      </c>
    </row>
    <row r="3288" spans="1:8" ht="15.75" customHeight="1" thickBot="1" x14ac:dyDescent="0.3">
      <c r="A3288" s="45" t="s">
        <v>706</v>
      </c>
      <c r="B3288" s="46" t="str">
        <f>Table1[[#This Row],[Series]]&amp;Table1[[#This Row],[Competency Name]]</f>
        <v>3606SHOP APTITUDE AND INTEREST</v>
      </c>
      <c r="C3288" s="46" t="str">
        <f>IF(RIGHT(Table1[[#This Row],[Occupational Series]],5)="SECCM","SECCM",IF(OR(RIGHT(Table1[[#This Row],[Occupational Series]],1)="A",RIGHT(Table1[[#This Row],[Occupational Series]],1)="B",RIGHT(Table1[[#This Row],[Occupational Series]],1)="C"),"0301",RIGHT(Table1[[#This Row],[Occupational Series]],4)))</f>
        <v>3606</v>
      </c>
      <c r="D3288" s="45" t="s">
        <v>1021</v>
      </c>
      <c r="E3288" s="45" t="s">
        <v>1022</v>
      </c>
      <c r="F3288" s="57">
        <f>ROWS($F$2:F3288)</f>
        <v>3287</v>
      </c>
      <c r="G3288" s="57" t="str">
        <f>IF(ISNUMBER(SEARCH('Position Build'!$N$6,Table1[[#This Row],[Series]])),Table1[[#This Row],[Helper1]],"")</f>
        <v/>
      </c>
      <c r="H3288" s="57" t="str">
        <f>IFERROR(SMALL($G$2:$G$4870,ROWS($G$2:G3288)),"")</f>
        <v/>
      </c>
    </row>
    <row r="3289" spans="1:8" ht="26.25" thickBot="1" x14ac:dyDescent="0.3">
      <c r="A3289" s="52" t="s">
        <v>695</v>
      </c>
      <c r="B3289" s="46" t="str">
        <f>Table1[[#This Row],[Series]]&amp;Table1[[#This Row],[Competency Name]]</f>
        <v>3610KNOWLEDGE OF MATERIALS</v>
      </c>
      <c r="C3289" s="46" t="str">
        <f>IF(RIGHT(Table1[[#This Row],[Occupational Series]],5)="SECCM","SECCM",IF(OR(RIGHT(Table1[[#This Row],[Occupational Series]],1)="A",RIGHT(Table1[[#This Row],[Occupational Series]],1)="B",RIGHT(Table1[[#This Row],[Occupational Series]],1)="C"),"0301",RIGHT(Table1[[#This Row],[Occupational Series]],4)))</f>
        <v>3610</v>
      </c>
      <c r="D3289" s="52" t="s">
        <v>679</v>
      </c>
      <c r="E3289" s="54" t="s">
        <v>680</v>
      </c>
      <c r="F3289" s="57">
        <f>ROWS($F$2:F3289)</f>
        <v>3288</v>
      </c>
      <c r="G3289" s="57" t="str">
        <f>IF(ISNUMBER(SEARCH('Position Build'!$N$6,Table1[[#This Row],[Series]])),Table1[[#This Row],[Helper1]],"")</f>
        <v/>
      </c>
      <c r="H3289" s="57" t="str">
        <f>IFERROR(SMALL($G$2:$G$4870,ROWS($G$2:G3289)),"")</f>
        <v/>
      </c>
    </row>
    <row r="3290" spans="1:8" ht="115.5" thickBot="1" x14ac:dyDescent="0.3">
      <c r="A3290" s="50" t="s">
        <v>695</v>
      </c>
      <c r="B3290" s="46" t="str">
        <f>Table1[[#This Row],[Series]]&amp;Table1[[#This Row],[Competency Name]]</f>
        <v>3610TECHNICAL PRACTICES (THEORETICAL, PRECISE, ARTISTIC)</v>
      </c>
      <c r="C3290" s="46" t="str">
        <f>IF(RIGHT(Table1[[#This Row],[Occupational Series]],5)="SECCM","SECCM",IF(OR(RIGHT(Table1[[#This Row],[Occupational Series]],1)="A",RIGHT(Table1[[#This Row],[Occupational Series]],1)="B",RIGHT(Table1[[#This Row],[Occupational Series]],1)="C"),"0301",RIGHT(Table1[[#This Row],[Occupational Series]],4)))</f>
        <v>3610</v>
      </c>
      <c r="D3290" s="50" t="s">
        <v>716</v>
      </c>
      <c r="E3290" s="51" t="s">
        <v>717</v>
      </c>
      <c r="F3290" s="57">
        <f>ROWS($F$2:F3290)</f>
        <v>3289</v>
      </c>
      <c r="G3290" s="57" t="str">
        <f>IF(ISNUMBER(SEARCH('Position Build'!$N$6,Table1[[#This Row],[Series]])),Table1[[#This Row],[Helper1]],"")</f>
        <v/>
      </c>
      <c r="H3290" s="57" t="str">
        <f>IFERROR(SMALL($G$2:$G$4870,ROWS($G$2:G3290)),"")</f>
        <v/>
      </c>
    </row>
    <row r="3291" spans="1:8" ht="15.75" customHeight="1" thickBot="1" x14ac:dyDescent="0.3">
      <c r="A3291" s="45" t="s">
        <v>695</v>
      </c>
      <c r="B3291" s="46" t="str">
        <f>Table1[[#This Row],[Series]]&amp;Table1[[#This Row],[Competency Name]]</f>
        <v>3610ABILITY TO DO THE WORK OF THE POSITION WITHOUT MORE THAN NORMAL SUPERVISION</v>
      </c>
      <c r="C3291" s="46" t="str">
        <f>IF(RIGHT(Table1[[#This Row],[Occupational Series]],5)="SECCM","SECCM",IF(OR(RIGHT(Table1[[#This Row],[Occupational Series]],1)="A",RIGHT(Table1[[#This Row],[Occupational Series]],1)="B",RIGHT(Table1[[#This Row],[Occupational Series]],1)="C"),"0301",RIGHT(Table1[[#This Row],[Occupational Series]],4)))</f>
        <v>3610</v>
      </c>
      <c r="D3291" s="45" t="s">
        <v>852</v>
      </c>
      <c r="E3291" s="45" t="s">
        <v>853</v>
      </c>
      <c r="F3291" s="57">
        <f>ROWS($F$2:F3291)</f>
        <v>3290</v>
      </c>
      <c r="G3291" s="57" t="str">
        <f>IF(ISNUMBER(SEARCH('Position Build'!$N$6,Table1[[#This Row],[Series]])),Table1[[#This Row],[Helper1]],"")</f>
        <v/>
      </c>
      <c r="H3291" s="57" t="str">
        <f>IFERROR(SMALL($G$2:$G$4870,ROWS($G$2:G3291)),"")</f>
        <v/>
      </c>
    </row>
    <row r="3292" spans="1:8" ht="15.75" thickBot="1" x14ac:dyDescent="0.3">
      <c r="A3292" s="53" t="s">
        <v>695</v>
      </c>
      <c r="B3292" s="46" t="str">
        <f>Table1[[#This Row],[Series]]&amp;Table1[[#This Row],[Competency Name]]</f>
        <v>3610ABILITY TO INSPECT</v>
      </c>
      <c r="C3292" s="46" t="str">
        <f>IF(RIGHT(Table1[[#This Row],[Occupational Series]],5)="SECCM","SECCM",IF(OR(RIGHT(Table1[[#This Row],[Occupational Series]],1)="A",RIGHT(Table1[[#This Row],[Occupational Series]],1)="B",RIGHT(Table1[[#This Row],[Occupational Series]],1)="C"),"0301",RIGHT(Table1[[#This Row],[Occupational Series]],4)))</f>
        <v>3610</v>
      </c>
      <c r="D3292" s="53" t="s">
        <v>866</v>
      </c>
      <c r="E3292" s="53" t="s">
        <v>867</v>
      </c>
      <c r="F3292" s="57">
        <f>ROWS($F$2:F3292)</f>
        <v>3291</v>
      </c>
      <c r="G3292" s="57" t="str">
        <f>IF(ISNUMBER(SEARCH('Position Build'!$N$6,Table1[[#This Row],[Series]])),Table1[[#This Row],[Helper1]],"")</f>
        <v/>
      </c>
      <c r="H3292" s="57" t="str">
        <f>IFERROR(SMALL($G$2:$G$4870,ROWS($G$2:G3292)),"")</f>
        <v/>
      </c>
    </row>
    <row r="3293" spans="1:8" ht="15.75" thickBot="1" x14ac:dyDescent="0.3">
      <c r="A3293" s="45" t="s">
        <v>695</v>
      </c>
      <c r="B3293" s="46" t="str">
        <f>Table1[[#This Row],[Series]]&amp;Table1[[#This Row],[Competency Name]]</f>
        <v>3610ABILITY TO INSTRUCT</v>
      </c>
      <c r="C3293" s="46" t="str">
        <f>IF(RIGHT(Table1[[#This Row],[Occupational Series]],5)="SECCM","SECCM",IF(OR(RIGHT(Table1[[#This Row],[Occupational Series]],1)="A",RIGHT(Table1[[#This Row],[Occupational Series]],1)="B",RIGHT(Table1[[#This Row],[Occupational Series]],1)="C"),"0301",RIGHT(Table1[[#This Row],[Occupational Series]],4)))</f>
        <v>3610</v>
      </c>
      <c r="D3293" s="45" t="s">
        <v>868</v>
      </c>
      <c r="E3293" s="45" t="s">
        <v>869</v>
      </c>
      <c r="F3293" s="57">
        <f>ROWS($F$2:F3293)</f>
        <v>3292</v>
      </c>
      <c r="G3293" s="57" t="str">
        <f>IF(ISNUMBER(SEARCH('Position Build'!$N$6,Table1[[#This Row],[Series]])),Table1[[#This Row],[Helper1]],"")</f>
        <v/>
      </c>
      <c r="H3293" s="57" t="str">
        <f>IFERROR(SMALL($G$2:$G$4870,ROWS($G$2:G3293)),"")</f>
        <v/>
      </c>
    </row>
    <row r="3294" spans="1:8" ht="15.75" customHeight="1" thickBot="1" x14ac:dyDescent="0.3">
      <c r="A3294" s="50" t="s">
        <v>695</v>
      </c>
      <c r="B3294" s="46" t="str">
        <f>Table1[[#This Row],[Series]]&amp;Table1[[#This Row],[Competency Name]]</f>
        <v>3610ABILITY TO PROVIDE PRODUCTION SUPPORT SERVICES</v>
      </c>
      <c r="C3294" s="46" t="str">
        <f>IF(RIGHT(Table1[[#This Row],[Occupational Series]],5)="SECCM","SECCM",IF(OR(RIGHT(Table1[[#This Row],[Occupational Series]],1)="A",RIGHT(Table1[[#This Row],[Occupational Series]],1)="B",RIGHT(Table1[[#This Row],[Occupational Series]],1)="C"),"0301",RIGHT(Table1[[#This Row],[Occupational Series]],4)))</f>
        <v>3610</v>
      </c>
      <c r="D3294" s="50" t="s">
        <v>870</v>
      </c>
      <c r="E3294" s="51" t="s">
        <v>871</v>
      </c>
      <c r="F3294" s="57">
        <f>ROWS($F$2:F3294)</f>
        <v>3293</v>
      </c>
      <c r="G3294" s="57" t="str">
        <f>IF(ISNUMBER(SEARCH('Position Build'!$N$6,Table1[[#This Row],[Series]])),Table1[[#This Row],[Helper1]],"")</f>
        <v/>
      </c>
      <c r="H3294" s="57" t="str">
        <f>IFERROR(SMALL($G$2:$G$4870,ROWS($G$2:G3294)),"")</f>
        <v/>
      </c>
    </row>
    <row r="3295" spans="1:8" ht="15.75" thickBot="1" x14ac:dyDescent="0.3">
      <c r="A3295" s="53" t="s">
        <v>695</v>
      </c>
      <c r="B3295" s="46" t="str">
        <f>Table1[[#This Row],[Series]]&amp;Table1[[#This Row],[Competency Name]]</f>
        <v>3610ABILITY TO LEAD OR SUPERVISE</v>
      </c>
      <c r="C3295" s="46" t="str">
        <f>IF(RIGHT(Table1[[#This Row],[Occupational Series]],5)="SECCM","SECCM",IF(OR(RIGHT(Table1[[#This Row],[Occupational Series]],1)="A",RIGHT(Table1[[#This Row],[Occupational Series]],1)="B",RIGHT(Table1[[#This Row],[Occupational Series]],1)="C"),"0301",RIGHT(Table1[[#This Row],[Occupational Series]],4)))</f>
        <v>3610</v>
      </c>
      <c r="D3295" s="53" t="s">
        <v>872</v>
      </c>
      <c r="E3295" s="53" t="s">
        <v>873</v>
      </c>
      <c r="F3295" s="57">
        <f>ROWS($F$2:F3295)</f>
        <v>3294</v>
      </c>
      <c r="G3295" s="57" t="str">
        <f>IF(ISNUMBER(SEARCH('Position Build'!$N$6,Table1[[#This Row],[Series]])),Table1[[#This Row],[Helper1]],"")</f>
        <v/>
      </c>
      <c r="H3295" s="57" t="str">
        <f>IFERROR(SMALL($G$2:$G$4870,ROWS($G$2:G3295)),"")</f>
        <v/>
      </c>
    </row>
    <row r="3296" spans="1:8" ht="51.75" thickBot="1" x14ac:dyDescent="0.3">
      <c r="A3296" s="50" t="s">
        <v>695</v>
      </c>
      <c r="B3296" s="46" t="str">
        <f>Table1[[#This Row],[Series]]&amp;Table1[[#This Row],[Competency Name]]</f>
        <v>3610ABILITY TO FOLLOW DIRECTIONS IN A SHOP</v>
      </c>
      <c r="C3296" s="46" t="str">
        <f>IF(RIGHT(Table1[[#This Row],[Occupational Series]],5)="SECCM","SECCM",IF(OR(RIGHT(Table1[[#This Row],[Occupational Series]],1)="A",RIGHT(Table1[[#This Row],[Occupational Series]],1)="B",RIGHT(Table1[[#This Row],[Occupational Series]],1)="C"),"0301",RIGHT(Table1[[#This Row],[Occupational Series]],4)))</f>
        <v>3610</v>
      </c>
      <c r="D3296" s="50" t="s">
        <v>882</v>
      </c>
      <c r="E3296" s="51" t="s">
        <v>883</v>
      </c>
      <c r="F3296" s="57">
        <f>ROWS($F$2:F3296)</f>
        <v>3295</v>
      </c>
      <c r="G3296" s="57" t="str">
        <f>IF(ISNUMBER(SEARCH('Position Build'!$N$6,Table1[[#This Row],[Series]])),Table1[[#This Row],[Helper1]],"")</f>
        <v/>
      </c>
      <c r="H3296" s="57" t="str">
        <f>IFERROR(SMALL($G$2:$G$4870,ROWS($G$2:G3296)),"")</f>
        <v/>
      </c>
    </row>
    <row r="3297" spans="1:8" ht="15.75" customHeight="1" thickBot="1" x14ac:dyDescent="0.3">
      <c r="A3297" s="50" t="s">
        <v>695</v>
      </c>
      <c r="B3297" s="46" t="str">
        <f>Table1[[#This Row],[Series]]&amp;Table1[[#This Row],[Competency Name]]</f>
        <v>3610DEXTERITY AND SAFETY</v>
      </c>
      <c r="C3297" s="46" t="str">
        <f>IF(RIGHT(Table1[[#This Row],[Occupational Series]],5)="SECCM","SECCM",IF(OR(RIGHT(Table1[[#This Row],[Occupational Series]],1)="A",RIGHT(Table1[[#This Row],[Occupational Series]],1)="B",RIGHT(Table1[[#This Row],[Occupational Series]],1)="C"),"0301",RIGHT(Table1[[#This Row],[Occupational Series]],4)))</f>
        <v>3610</v>
      </c>
      <c r="D3297" s="50" t="s">
        <v>888</v>
      </c>
      <c r="E3297" s="51" t="s">
        <v>889</v>
      </c>
      <c r="F3297" s="57">
        <f>ROWS($F$2:F3297)</f>
        <v>3296</v>
      </c>
      <c r="G3297" s="57" t="str">
        <f>IF(ISNUMBER(SEARCH('Position Build'!$N$6,Table1[[#This Row],[Series]])),Table1[[#This Row],[Helper1]],"")</f>
        <v/>
      </c>
      <c r="H3297" s="57" t="str">
        <f>IFERROR(SMALL($G$2:$G$4870,ROWS($G$2:G3297)),"")</f>
        <v/>
      </c>
    </row>
    <row r="3298" spans="1:8" ht="90" thickBot="1" x14ac:dyDescent="0.3">
      <c r="A3298" s="52" t="s">
        <v>695</v>
      </c>
      <c r="B3298" s="46" t="str">
        <f>Table1[[#This Row],[Series]]&amp;Table1[[#This Row],[Competency Name]]</f>
        <v>3610INGENUITY (ABILITY TO SUGGEST AND APPLY NEW METHODS)</v>
      </c>
      <c r="C3298" s="46" t="str">
        <f>IF(RIGHT(Table1[[#This Row],[Occupational Series]],5)="SECCM","SECCM",IF(OR(RIGHT(Table1[[#This Row],[Occupational Series]],1)="A",RIGHT(Table1[[#This Row],[Occupational Series]],1)="B",RIGHT(Table1[[#This Row],[Occupational Series]],1)="C"),"0301",RIGHT(Table1[[#This Row],[Occupational Series]],4)))</f>
        <v>3610</v>
      </c>
      <c r="D3298" s="52" t="s">
        <v>890</v>
      </c>
      <c r="E3298" s="54" t="s">
        <v>891</v>
      </c>
      <c r="F3298" s="57">
        <f>ROWS($F$2:F3298)</f>
        <v>3297</v>
      </c>
      <c r="G3298" s="57" t="str">
        <f>IF(ISNUMBER(SEARCH('Position Build'!$N$6,Table1[[#This Row],[Series]])),Table1[[#This Row],[Helper1]],"")</f>
        <v/>
      </c>
      <c r="H3298" s="57" t="str">
        <f>IFERROR(SMALL($G$2:$G$4870,ROWS($G$2:G3298)),"")</f>
        <v/>
      </c>
    </row>
    <row r="3299" spans="1:8" ht="26.25" thickBot="1" x14ac:dyDescent="0.3">
      <c r="A3299" s="50" t="s">
        <v>695</v>
      </c>
      <c r="B3299" s="46" t="str">
        <f>Table1[[#This Row],[Series]]&amp;Table1[[#This Row],[Competency Name]]</f>
        <v>3610ABILITY TO SUPERVISE THROUGH SUBORDINATE SUPERVISORS</v>
      </c>
      <c r="C3299" s="46" t="str">
        <f>IF(RIGHT(Table1[[#This Row],[Occupational Series]],5)="SECCM","SECCM",IF(OR(RIGHT(Table1[[#This Row],[Occupational Series]],1)="A",RIGHT(Table1[[#This Row],[Occupational Series]],1)="B",RIGHT(Table1[[#This Row],[Occupational Series]],1)="C"),"0301",RIGHT(Table1[[#This Row],[Occupational Series]],4)))</f>
        <v>3610</v>
      </c>
      <c r="D3299" s="50" t="s">
        <v>898</v>
      </c>
      <c r="E3299" s="51" t="s">
        <v>899</v>
      </c>
      <c r="F3299" s="57">
        <f>ROWS($F$2:F3299)</f>
        <v>3298</v>
      </c>
      <c r="G3299" s="57" t="str">
        <f>IF(ISNUMBER(SEARCH('Position Build'!$N$6,Table1[[#This Row],[Series]])),Table1[[#This Row],[Helper1]],"")</f>
        <v/>
      </c>
      <c r="H3299" s="57" t="str">
        <f>IFERROR(SMALL($G$2:$G$4870,ROWS($G$2:G3299)),"")</f>
        <v/>
      </c>
    </row>
    <row r="3300" spans="1:8" ht="15.75" customHeight="1" thickBot="1" x14ac:dyDescent="0.3">
      <c r="A3300" s="50" t="s">
        <v>695</v>
      </c>
      <c r="B3300" s="46" t="str">
        <f>Table1[[#This Row],[Series]]&amp;Table1[[#This Row],[Competency Name]]</f>
        <v>3610RELIABILITY AND DEPENDABILITY</v>
      </c>
      <c r="C3300" s="46" t="str">
        <f>IF(RIGHT(Table1[[#This Row],[Occupational Series]],5)="SECCM","SECCM",IF(OR(RIGHT(Table1[[#This Row],[Occupational Series]],1)="A",RIGHT(Table1[[#This Row],[Occupational Series]],1)="B",RIGHT(Table1[[#This Row],[Occupational Series]],1)="C"),"0301",RIGHT(Table1[[#This Row],[Occupational Series]],4)))</f>
        <v>3610</v>
      </c>
      <c r="D3300" s="50" t="s">
        <v>900</v>
      </c>
      <c r="E3300" s="51" t="s">
        <v>901</v>
      </c>
      <c r="F3300" s="57">
        <f>ROWS($F$2:F3300)</f>
        <v>3299</v>
      </c>
      <c r="G3300" s="57" t="str">
        <f>IF(ISNUMBER(SEARCH('Position Build'!$N$6,Table1[[#This Row],[Series]])),Table1[[#This Row],[Helper1]],"")</f>
        <v/>
      </c>
      <c r="H3300" s="57" t="str">
        <f>IFERROR(SMALL($G$2:$G$4870,ROWS($G$2:G3300)),"")</f>
        <v/>
      </c>
    </row>
    <row r="3301" spans="1:8" ht="77.25" thickBot="1" x14ac:dyDescent="0.3">
      <c r="A3301" s="52" t="s">
        <v>695</v>
      </c>
      <c r="B3301" s="46" t="str">
        <f>Table1[[#This Row],[Series]]&amp;Table1[[#This Row],[Competency Name]]</f>
        <v>3610ABILITY TO INTERPRET INSTRUCTIONS AND SPECIFICATIONS, INCLUDING BLUEPRINT READING</v>
      </c>
      <c r="C3301" s="46" t="str">
        <f>IF(RIGHT(Table1[[#This Row],[Occupational Series]],5)="SECCM","SECCM",IF(OR(RIGHT(Table1[[#This Row],[Occupational Series]],1)="A",RIGHT(Table1[[#This Row],[Occupational Series]],1)="B",RIGHT(Table1[[#This Row],[Occupational Series]],1)="C"),"0301",RIGHT(Table1[[#This Row],[Occupational Series]],4)))</f>
        <v>3610</v>
      </c>
      <c r="D3301" s="52" t="s">
        <v>906</v>
      </c>
      <c r="E3301" s="54" t="s">
        <v>907</v>
      </c>
      <c r="F3301" s="57">
        <f>ROWS($F$2:F3301)</f>
        <v>3300</v>
      </c>
      <c r="G3301" s="57" t="str">
        <f>IF(ISNUMBER(SEARCH('Position Build'!$N$6,Table1[[#This Row],[Series]])),Table1[[#This Row],[Helper1]],"")</f>
        <v/>
      </c>
      <c r="H3301" s="57" t="str">
        <f>IFERROR(SMALL($G$2:$G$4870,ROWS($G$2:G3301)),"")</f>
        <v/>
      </c>
    </row>
    <row r="3302" spans="1:8" ht="51.75" thickBot="1" x14ac:dyDescent="0.3">
      <c r="A3302" s="50" t="s">
        <v>695</v>
      </c>
      <c r="B3302" s="46" t="str">
        <f>Table1[[#This Row],[Series]]&amp;Table1[[#This Row],[Competency Name]]</f>
        <v>3610ABILITY TO USE AND MAINTAIN TOOLS AND EQUIPMENT</v>
      </c>
      <c r="C3302" s="46" t="str">
        <f>IF(RIGHT(Table1[[#This Row],[Occupational Series]],5)="SECCM","SECCM",IF(OR(RIGHT(Table1[[#This Row],[Occupational Series]],1)="A",RIGHT(Table1[[#This Row],[Occupational Series]],1)="B",RIGHT(Table1[[#This Row],[Occupational Series]],1)="C"),"0301",RIGHT(Table1[[#This Row],[Occupational Series]],4)))</f>
        <v>3610</v>
      </c>
      <c r="D3302" s="50" t="s">
        <v>908</v>
      </c>
      <c r="E3302" s="51" t="s">
        <v>909</v>
      </c>
      <c r="F3302" s="57">
        <f>ROWS($F$2:F3302)</f>
        <v>3301</v>
      </c>
      <c r="G3302" s="57" t="str">
        <f>IF(ISNUMBER(SEARCH('Position Build'!$N$6,Table1[[#This Row],[Series]])),Table1[[#This Row],[Helper1]],"")</f>
        <v/>
      </c>
      <c r="H3302" s="57" t="str">
        <f>IFERROR(SMALL($G$2:$G$4870,ROWS($G$2:G3302)),"")</f>
        <v/>
      </c>
    </row>
    <row r="3303" spans="1:8" ht="15.75" customHeight="1" thickBot="1" x14ac:dyDescent="0.3">
      <c r="A3303" s="50" t="s">
        <v>695</v>
      </c>
      <c r="B3303" s="46" t="str">
        <f>Table1[[#This Row],[Series]]&amp;Table1[[#This Row],[Competency Name]]</f>
        <v>3610MEASUREMENT AND LAYOUT</v>
      </c>
      <c r="C3303" s="46" t="str">
        <f>IF(RIGHT(Table1[[#This Row],[Occupational Series]],5)="SECCM","SECCM",IF(OR(RIGHT(Table1[[#This Row],[Occupational Series]],1)="A",RIGHT(Table1[[#This Row],[Occupational Series]],1)="B",RIGHT(Table1[[#This Row],[Occupational Series]],1)="C"),"0301",RIGHT(Table1[[#This Row],[Occupational Series]],4)))</f>
        <v>3610</v>
      </c>
      <c r="D3303" s="50" t="s">
        <v>972</v>
      </c>
      <c r="E3303" s="51" t="s">
        <v>973</v>
      </c>
      <c r="F3303" s="57">
        <f>ROWS($F$2:F3303)</f>
        <v>3302</v>
      </c>
      <c r="G3303" s="57" t="str">
        <f>IF(ISNUMBER(SEARCH('Position Build'!$N$6,Table1[[#This Row],[Series]])),Table1[[#This Row],[Helper1]],"")</f>
        <v/>
      </c>
      <c r="H3303" s="57" t="str">
        <f>IFERROR(SMALL($G$2:$G$4870,ROWS($G$2:G3303)),"")</f>
        <v/>
      </c>
    </row>
    <row r="3304" spans="1:8" ht="51.75" thickBot="1" x14ac:dyDescent="0.3">
      <c r="A3304" s="52" t="s">
        <v>695</v>
      </c>
      <c r="B3304" s="46" t="str">
        <f>Table1[[#This Row],[Series]]&amp;Table1[[#This Row],[Competency Name]]</f>
        <v>3610ABILITY TO MEET DEADLINE DATES UNDER PRESSURE</v>
      </c>
      <c r="C3304" s="46" t="str">
        <f>IF(RIGHT(Table1[[#This Row],[Occupational Series]],5)="SECCM","SECCM",IF(OR(RIGHT(Table1[[#This Row],[Occupational Series]],1)="A",RIGHT(Table1[[#This Row],[Occupational Series]],1)="B",RIGHT(Table1[[#This Row],[Occupational Series]],1)="C"),"0301",RIGHT(Table1[[#This Row],[Occupational Series]],4)))</f>
        <v>3610</v>
      </c>
      <c r="D3304" s="52" t="s">
        <v>1005</v>
      </c>
      <c r="E3304" s="54" t="s">
        <v>1006</v>
      </c>
      <c r="F3304" s="57">
        <f>ROWS($F$2:F3304)</f>
        <v>3303</v>
      </c>
      <c r="G3304" s="57" t="str">
        <f>IF(ISNUMBER(SEARCH('Position Build'!$N$6,Table1[[#This Row],[Series]])),Table1[[#This Row],[Helper1]],"")</f>
        <v/>
      </c>
      <c r="H3304" s="57" t="str">
        <f>IFERROR(SMALL($G$2:$G$4870,ROWS($G$2:G3304)),"")</f>
        <v/>
      </c>
    </row>
    <row r="3305" spans="1:8" ht="39" thickBot="1" x14ac:dyDescent="0.3">
      <c r="A3305" s="50" t="s">
        <v>695</v>
      </c>
      <c r="B3305" s="46" t="str">
        <f>Table1[[#This Row],[Series]]&amp;Table1[[#This Row],[Competency Name]]</f>
        <v>3610ABILITY TO PLAN AND ORGANIZE THE WORK</v>
      </c>
      <c r="C3305" s="46" t="str">
        <f>IF(RIGHT(Table1[[#This Row],[Occupational Series]],5)="SECCM","SECCM",IF(OR(RIGHT(Table1[[#This Row],[Occupational Series]],1)="A",RIGHT(Table1[[#This Row],[Occupational Series]],1)="B",RIGHT(Table1[[#This Row],[Occupational Series]],1)="C"),"0301",RIGHT(Table1[[#This Row],[Occupational Series]],4)))</f>
        <v>3610</v>
      </c>
      <c r="D3305" s="50" t="s">
        <v>1007</v>
      </c>
      <c r="E3305" s="51" t="s">
        <v>1008</v>
      </c>
      <c r="F3305" s="57">
        <f>ROWS($F$2:F3305)</f>
        <v>3304</v>
      </c>
      <c r="G3305" s="57" t="str">
        <f>IF(ISNUMBER(SEARCH('Position Build'!$N$6,Table1[[#This Row],[Series]])),Table1[[#This Row],[Helper1]],"")</f>
        <v/>
      </c>
      <c r="H3305" s="57" t="str">
        <f>IFERROR(SMALL($G$2:$G$4870,ROWS($G$2:G3305)),"")</f>
        <v/>
      </c>
    </row>
    <row r="3306" spans="1:8" ht="15.75" customHeight="1" thickBot="1" x14ac:dyDescent="0.3">
      <c r="A3306" s="50" t="s">
        <v>695</v>
      </c>
      <c r="B3306" s="46" t="str">
        <f>Table1[[#This Row],[Series]]&amp;Table1[[#This Row],[Competency Name]]</f>
        <v>3610ABILITY TO WORK AS A MEMBER OF A TEAM</v>
      </c>
      <c r="C3306" s="46" t="str">
        <f>IF(RIGHT(Table1[[#This Row],[Occupational Series]],5)="SECCM","SECCM",IF(OR(RIGHT(Table1[[#This Row],[Occupational Series]],1)="A",RIGHT(Table1[[#This Row],[Occupational Series]],1)="B",RIGHT(Table1[[#This Row],[Occupational Series]],1)="C"),"0301",RIGHT(Table1[[#This Row],[Occupational Series]],4)))</f>
        <v>3610</v>
      </c>
      <c r="D3306" s="50" t="s">
        <v>1017</v>
      </c>
      <c r="E3306" s="51" t="s">
        <v>1018</v>
      </c>
      <c r="F3306" s="57">
        <f>ROWS($F$2:F3306)</f>
        <v>3305</v>
      </c>
      <c r="G3306" s="57" t="str">
        <f>IF(ISNUMBER(SEARCH('Position Build'!$N$6,Table1[[#This Row],[Series]])),Table1[[#This Row],[Helper1]],"")</f>
        <v/>
      </c>
      <c r="H3306" s="57" t="str">
        <f>IFERROR(SMALL($G$2:$G$4870,ROWS($G$2:G3306)),"")</f>
        <v/>
      </c>
    </row>
    <row r="3307" spans="1:8" ht="39" thickBot="1" x14ac:dyDescent="0.3">
      <c r="A3307" s="52" t="s">
        <v>695</v>
      </c>
      <c r="B3307" s="46" t="str">
        <f>Table1[[#This Row],[Series]]&amp;Table1[[#This Row],[Competency Name]]</f>
        <v>3610ABILITY TO WORK WITH OTHERS</v>
      </c>
      <c r="C3307" s="46" t="str">
        <f>IF(RIGHT(Table1[[#This Row],[Occupational Series]],5)="SECCM","SECCM",IF(OR(RIGHT(Table1[[#This Row],[Occupational Series]],1)="A",RIGHT(Table1[[#This Row],[Occupational Series]],1)="B",RIGHT(Table1[[#This Row],[Occupational Series]],1)="C"),"0301",RIGHT(Table1[[#This Row],[Occupational Series]],4)))</f>
        <v>3610</v>
      </c>
      <c r="D3307" s="52" t="s">
        <v>1019</v>
      </c>
      <c r="E3307" s="54" t="s">
        <v>1020</v>
      </c>
      <c r="F3307" s="57">
        <f>ROWS($F$2:F3307)</f>
        <v>3306</v>
      </c>
      <c r="G3307" s="57" t="str">
        <f>IF(ISNUMBER(SEARCH('Position Build'!$N$6,Table1[[#This Row],[Series]])),Table1[[#This Row],[Helper1]],"")</f>
        <v/>
      </c>
      <c r="H3307" s="57" t="str">
        <f>IFERROR(SMALL($G$2:$G$4870,ROWS($G$2:G3307)),"")</f>
        <v/>
      </c>
    </row>
    <row r="3308" spans="1:8" ht="15.75" thickBot="1" x14ac:dyDescent="0.3">
      <c r="A3308" s="45" t="s">
        <v>695</v>
      </c>
      <c r="B3308" s="46" t="str">
        <f>Table1[[#This Row],[Series]]&amp;Table1[[#This Row],[Competency Name]]</f>
        <v>3610SHOP APTITUDE AND INTEREST</v>
      </c>
      <c r="C3308" s="46" t="str">
        <f>IF(RIGHT(Table1[[#This Row],[Occupational Series]],5)="SECCM","SECCM",IF(OR(RIGHT(Table1[[#This Row],[Occupational Series]],1)="A",RIGHT(Table1[[#This Row],[Occupational Series]],1)="B",RIGHT(Table1[[#This Row],[Occupational Series]],1)="C"),"0301",RIGHT(Table1[[#This Row],[Occupational Series]],4)))</f>
        <v>3610</v>
      </c>
      <c r="D3308" s="45" t="s">
        <v>1021</v>
      </c>
      <c r="E3308" s="45" t="s">
        <v>1022</v>
      </c>
      <c r="F3308" s="57">
        <f>ROWS($F$2:F3308)</f>
        <v>3307</v>
      </c>
      <c r="G3308" s="57" t="str">
        <f>IF(ISNUMBER(SEARCH('Position Build'!$N$6,Table1[[#This Row],[Series]])),Table1[[#This Row],[Helper1]],"")</f>
        <v/>
      </c>
      <c r="H3308" s="57" t="str">
        <f>IFERROR(SMALL($G$2:$G$4870,ROWS($G$2:G3308)),"")</f>
        <v/>
      </c>
    </row>
    <row r="3309" spans="1:8" ht="15.75" customHeight="1" thickBot="1" x14ac:dyDescent="0.3">
      <c r="A3309" s="50" t="s">
        <v>746</v>
      </c>
      <c r="B3309" s="46" t="str">
        <f>Table1[[#This Row],[Series]]&amp;Table1[[#This Row],[Competency Name]]</f>
        <v>3701TECHNICAL PRACTICES (THEORETICAL, PRECISE, ARTISTIC)</v>
      </c>
      <c r="C3309" s="46" t="str">
        <f>IF(RIGHT(Table1[[#This Row],[Occupational Series]],5)="SECCM","SECCM",IF(OR(RIGHT(Table1[[#This Row],[Occupational Series]],1)="A",RIGHT(Table1[[#This Row],[Occupational Series]],1)="B",RIGHT(Table1[[#This Row],[Occupational Series]],1)="C"),"0301",RIGHT(Table1[[#This Row],[Occupational Series]],4)))</f>
        <v>3701</v>
      </c>
      <c r="D3309" s="50" t="s">
        <v>716</v>
      </c>
      <c r="E3309" s="51" t="s">
        <v>717</v>
      </c>
      <c r="F3309" s="57">
        <f>ROWS($F$2:F3309)</f>
        <v>3308</v>
      </c>
      <c r="G3309" s="57" t="str">
        <f>IF(ISNUMBER(SEARCH('Position Build'!$N$6,Table1[[#This Row],[Series]])),Table1[[#This Row],[Helper1]],"")</f>
        <v/>
      </c>
      <c r="H3309" s="57" t="str">
        <f>IFERROR(SMALL($G$2:$G$4870,ROWS($G$2:G3309)),"")</f>
        <v/>
      </c>
    </row>
    <row r="3310" spans="1:8" ht="15.75" thickBot="1" x14ac:dyDescent="0.3">
      <c r="A3310" s="53" t="s">
        <v>746</v>
      </c>
      <c r="B3310" s="46" t="str">
        <f>Table1[[#This Row],[Series]]&amp;Table1[[#This Row],[Competency Name]]</f>
        <v>3701ABILITY TO DO THE WORK OF THE POSITION WITHOUT MORE THAN NORMAL SUPERVISION</v>
      </c>
      <c r="C3310" s="46" t="str">
        <f>IF(RIGHT(Table1[[#This Row],[Occupational Series]],5)="SECCM","SECCM",IF(OR(RIGHT(Table1[[#This Row],[Occupational Series]],1)="A",RIGHT(Table1[[#This Row],[Occupational Series]],1)="B",RIGHT(Table1[[#This Row],[Occupational Series]],1)="C"),"0301",RIGHT(Table1[[#This Row],[Occupational Series]],4)))</f>
        <v>3701</v>
      </c>
      <c r="D3310" s="53" t="s">
        <v>852</v>
      </c>
      <c r="E3310" s="53" t="s">
        <v>853</v>
      </c>
      <c r="F3310" s="57">
        <f>ROWS($F$2:F3310)</f>
        <v>3309</v>
      </c>
      <c r="G3310" s="57" t="str">
        <f>IF(ISNUMBER(SEARCH('Position Build'!$N$6,Table1[[#This Row],[Series]])),Table1[[#This Row],[Helper1]],"")</f>
        <v/>
      </c>
      <c r="H3310" s="57" t="str">
        <f>IFERROR(SMALL($G$2:$G$4870,ROWS($G$2:G3310)),"")</f>
        <v/>
      </c>
    </row>
    <row r="3311" spans="1:8" ht="15.75" thickBot="1" x14ac:dyDescent="0.3">
      <c r="A3311" s="45" t="s">
        <v>746</v>
      </c>
      <c r="B3311" s="46" t="str">
        <f>Table1[[#This Row],[Series]]&amp;Table1[[#This Row],[Competency Name]]</f>
        <v>3701ABILITY TO INSPECT</v>
      </c>
      <c r="C3311" s="46" t="str">
        <f>IF(RIGHT(Table1[[#This Row],[Occupational Series]],5)="SECCM","SECCM",IF(OR(RIGHT(Table1[[#This Row],[Occupational Series]],1)="A",RIGHT(Table1[[#This Row],[Occupational Series]],1)="B",RIGHT(Table1[[#This Row],[Occupational Series]],1)="C"),"0301",RIGHT(Table1[[#This Row],[Occupational Series]],4)))</f>
        <v>3701</v>
      </c>
      <c r="D3311" s="45" t="s">
        <v>866</v>
      </c>
      <c r="E3311" s="45" t="s">
        <v>867</v>
      </c>
      <c r="F3311" s="57">
        <f>ROWS($F$2:F3311)</f>
        <v>3310</v>
      </c>
      <c r="G3311" s="57" t="str">
        <f>IF(ISNUMBER(SEARCH('Position Build'!$N$6,Table1[[#This Row],[Series]])),Table1[[#This Row],[Helper1]],"")</f>
        <v/>
      </c>
      <c r="H3311" s="57" t="str">
        <f>IFERROR(SMALL($G$2:$G$4870,ROWS($G$2:G3311)),"")</f>
        <v/>
      </c>
    </row>
    <row r="3312" spans="1:8" ht="15.75" customHeight="1" thickBot="1" x14ac:dyDescent="0.3">
      <c r="A3312" s="45" t="s">
        <v>746</v>
      </c>
      <c r="B3312" s="46" t="str">
        <f>Table1[[#This Row],[Series]]&amp;Table1[[#This Row],[Competency Name]]</f>
        <v>3701ABILITY TO INSTRUCT</v>
      </c>
      <c r="C3312" s="46" t="str">
        <f>IF(RIGHT(Table1[[#This Row],[Occupational Series]],5)="SECCM","SECCM",IF(OR(RIGHT(Table1[[#This Row],[Occupational Series]],1)="A",RIGHT(Table1[[#This Row],[Occupational Series]],1)="B",RIGHT(Table1[[#This Row],[Occupational Series]],1)="C"),"0301",RIGHT(Table1[[#This Row],[Occupational Series]],4)))</f>
        <v>3701</v>
      </c>
      <c r="D3312" s="45" t="s">
        <v>868</v>
      </c>
      <c r="E3312" s="45" t="s">
        <v>869</v>
      </c>
      <c r="F3312" s="57">
        <f>ROWS($F$2:F3312)</f>
        <v>3311</v>
      </c>
      <c r="G3312" s="57" t="str">
        <f>IF(ISNUMBER(SEARCH('Position Build'!$N$6,Table1[[#This Row],[Series]])),Table1[[#This Row],[Helper1]],"")</f>
        <v/>
      </c>
      <c r="H3312" s="57" t="str">
        <f>IFERROR(SMALL($G$2:$G$4870,ROWS($G$2:G3312)),"")</f>
        <v/>
      </c>
    </row>
    <row r="3313" spans="1:8" ht="39" thickBot="1" x14ac:dyDescent="0.3">
      <c r="A3313" s="52" t="s">
        <v>746</v>
      </c>
      <c r="B3313" s="46" t="str">
        <f>Table1[[#This Row],[Series]]&amp;Table1[[#This Row],[Competency Name]]</f>
        <v>3701ABILITY TO PROVIDE PRODUCTION SUPPORT SERVICES</v>
      </c>
      <c r="C3313" s="46" t="str">
        <f>IF(RIGHT(Table1[[#This Row],[Occupational Series]],5)="SECCM","SECCM",IF(OR(RIGHT(Table1[[#This Row],[Occupational Series]],1)="A",RIGHT(Table1[[#This Row],[Occupational Series]],1)="B",RIGHT(Table1[[#This Row],[Occupational Series]],1)="C"),"0301",RIGHT(Table1[[#This Row],[Occupational Series]],4)))</f>
        <v>3701</v>
      </c>
      <c r="D3313" s="52" t="s">
        <v>870</v>
      </c>
      <c r="E3313" s="54" t="s">
        <v>871</v>
      </c>
      <c r="F3313" s="57">
        <f>ROWS($F$2:F3313)</f>
        <v>3312</v>
      </c>
      <c r="G3313" s="57" t="str">
        <f>IF(ISNUMBER(SEARCH('Position Build'!$N$6,Table1[[#This Row],[Series]])),Table1[[#This Row],[Helper1]],"")</f>
        <v/>
      </c>
      <c r="H3313" s="57" t="str">
        <f>IFERROR(SMALL($G$2:$G$4870,ROWS($G$2:G3313)),"")</f>
        <v/>
      </c>
    </row>
    <row r="3314" spans="1:8" ht="15.75" thickBot="1" x14ac:dyDescent="0.3">
      <c r="A3314" s="45" t="s">
        <v>746</v>
      </c>
      <c r="B3314" s="46" t="str">
        <f>Table1[[#This Row],[Series]]&amp;Table1[[#This Row],[Competency Name]]</f>
        <v>3701ABILITY TO LEAD OR SUPERVISE</v>
      </c>
      <c r="C3314" s="46" t="str">
        <f>IF(RIGHT(Table1[[#This Row],[Occupational Series]],5)="SECCM","SECCM",IF(OR(RIGHT(Table1[[#This Row],[Occupational Series]],1)="A",RIGHT(Table1[[#This Row],[Occupational Series]],1)="B",RIGHT(Table1[[#This Row],[Occupational Series]],1)="C"),"0301",RIGHT(Table1[[#This Row],[Occupational Series]],4)))</f>
        <v>3701</v>
      </c>
      <c r="D3314" s="45" t="s">
        <v>872</v>
      </c>
      <c r="E3314" s="45" t="s">
        <v>873</v>
      </c>
      <c r="F3314" s="57">
        <f>ROWS($F$2:F3314)</f>
        <v>3313</v>
      </c>
      <c r="G3314" s="57" t="str">
        <f>IF(ISNUMBER(SEARCH('Position Build'!$N$6,Table1[[#This Row],[Series]])),Table1[[#This Row],[Helper1]],"")</f>
        <v/>
      </c>
      <c r="H3314" s="57" t="str">
        <f>IFERROR(SMALL($G$2:$G$4870,ROWS($G$2:G3314)),"")</f>
        <v/>
      </c>
    </row>
    <row r="3315" spans="1:8" ht="15.75" customHeight="1" thickBot="1" x14ac:dyDescent="0.3">
      <c r="A3315" s="50" t="s">
        <v>746</v>
      </c>
      <c r="B3315" s="46" t="str">
        <f>Table1[[#This Row],[Series]]&amp;Table1[[#This Row],[Competency Name]]</f>
        <v>3701ABILITY TO FOLLOW DIRECTIONS IN A SHOP</v>
      </c>
      <c r="C3315" s="46" t="str">
        <f>IF(RIGHT(Table1[[#This Row],[Occupational Series]],5)="SECCM","SECCM",IF(OR(RIGHT(Table1[[#This Row],[Occupational Series]],1)="A",RIGHT(Table1[[#This Row],[Occupational Series]],1)="B",RIGHT(Table1[[#This Row],[Occupational Series]],1)="C"),"0301",RIGHT(Table1[[#This Row],[Occupational Series]],4)))</f>
        <v>3701</v>
      </c>
      <c r="D3315" s="50" t="s">
        <v>882</v>
      </c>
      <c r="E3315" s="51" t="s">
        <v>883</v>
      </c>
      <c r="F3315" s="57">
        <f>ROWS($F$2:F3315)</f>
        <v>3314</v>
      </c>
      <c r="G3315" s="57" t="str">
        <f>IF(ISNUMBER(SEARCH('Position Build'!$N$6,Table1[[#This Row],[Series]])),Table1[[#This Row],[Helper1]],"")</f>
        <v/>
      </c>
      <c r="H3315" s="57" t="str">
        <f>IFERROR(SMALL($G$2:$G$4870,ROWS($G$2:G3315)),"")</f>
        <v/>
      </c>
    </row>
    <row r="3316" spans="1:8" ht="77.25" thickBot="1" x14ac:dyDescent="0.3">
      <c r="A3316" s="52" t="s">
        <v>746</v>
      </c>
      <c r="B3316" s="46" t="str">
        <f>Table1[[#This Row],[Series]]&amp;Table1[[#This Row],[Competency Name]]</f>
        <v>3701DEXTERITY AND SAFETY</v>
      </c>
      <c r="C3316" s="46" t="str">
        <f>IF(RIGHT(Table1[[#This Row],[Occupational Series]],5)="SECCM","SECCM",IF(OR(RIGHT(Table1[[#This Row],[Occupational Series]],1)="A",RIGHT(Table1[[#This Row],[Occupational Series]],1)="B",RIGHT(Table1[[#This Row],[Occupational Series]],1)="C"),"0301",RIGHT(Table1[[#This Row],[Occupational Series]],4)))</f>
        <v>3701</v>
      </c>
      <c r="D3316" s="52" t="s">
        <v>888</v>
      </c>
      <c r="E3316" s="54" t="s">
        <v>889</v>
      </c>
      <c r="F3316" s="57">
        <f>ROWS($F$2:F3316)</f>
        <v>3315</v>
      </c>
      <c r="G3316" s="57" t="str">
        <f>IF(ISNUMBER(SEARCH('Position Build'!$N$6,Table1[[#This Row],[Series]])),Table1[[#This Row],[Helper1]],"")</f>
        <v/>
      </c>
      <c r="H3316" s="57" t="str">
        <f>IFERROR(SMALL($G$2:$G$4870,ROWS($G$2:G3316)),"")</f>
        <v/>
      </c>
    </row>
    <row r="3317" spans="1:8" ht="39" thickBot="1" x14ac:dyDescent="0.3">
      <c r="A3317" s="50" t="s">
        <v>746</v>
      </c>
      <c r="B3317" s="46" t="str">
        <f>Table1[[#This Row],[Series]]&amp;Table1[[#This Row],[Competency Name]]</f>
        <v>3701RELIABILITY AND DEPENDABILITY</v>
      </c>
      <c r="C3317" s="46" t="str">
        <f>IF(RIGHT(Table1[[#This Row],[Occupational Series]],5)="SECCM","SECCM",IF(OR(RIGHT(Table1[[#This Row],[Occupational Series]],1)="A",RIGHT(Table1[[#This Row],[Occupational Series]],1)="B",RIGHT(Table1[[#This Row],[Occupational Series]],1)="C"),"0301",RIGHT(Table1[[#This Row],[Occupational Series]],4)))</f>
        <v>3701</v>
      </c>
      <c r="D3317" s="50" t="s">
        <v>900</v>
      </c>
      <c r="E3317" s="51" t="s">
        <v>901</v>
      </c>
      <c r="F3317" s="57">
        <f>ROWS($F$2:F3317)</f>
        <v>3316</v>
      </c>
      <c r="G3317" s="57" t="str">
        <f>IF(ISNUMBER(SEARCH('Position Build'!$N$6,Table1[[#This Row],[Series]])),Table1[[#This Row],[Helper1]],"")</f>
        <v/>
      </c>
      <c r="H3317" s="57" t="str">
        <f>IFERROR(SMALL($G$2:$G$4870,ROWS($G$2:G3317)),"")</f>
        <v/>
      </c>
    </row>
    <row r="3318" spans="1:8" ht="15.75" customHeight="1" thickBot="1" x14ac:dyDescent="0.3">
      <c r="A3318" s="50" t="s">
        <v>746</v>
      </c>
      <c r="B3318" s="46" t="str">
        <f>Table1[[#This Row],[Series]]&amp;Table1[[#This Row],[Competency Name]]</f>
        <v>3701ABILITY TO INTERPRET INSTRUCTIONS AND SPECIFICATIONS, INCLUDING BLUEPRINT READING</v>
      </c>
      <c r="C3318" s="46" t="str">
        <f>IF(RIGHT(Table1[[#This Row],[Occupational Series]],5)="SECCM","SECCM",IF(OR(RIGHT(Table1[[#This Row],[Occupational Series]],1)="A",RIGHT(Table1[[#This Row],[Occupational Series]],1)="B",RIGHT(Table1[[#This Row],[Occupational Series]],1)="C"),"0301",RIGHT(Table1[[#This Row],[Occupational Series]],4)))</f>
        <v>3701</v>
      </c>
      <c r="D3318" s="50" t="s">
        <v>906</v>
      </c>
      <c r="E3318" s="51" t="s">
        <v>907</v>
      </c>
      <c r="F3318" s="57">
        <f>ROWS($F$2:F3318)</f>
        <v>3317</v>
      </c>
      <c r="G3318" s="57" t="str">
        <f>IF(ISNUMBER(SEARCH('Position Build'!$N$6,Table1[[#This Row],[Series]])),Table1[[#This Row],[Helper1]],"")</f>
        <v/>
      </c>
      <c r="H3318" s="57" t="str">
        <f>IFERROR(SMALL($G$2:$G$4870,ROWS($G$2:G3318)),"")</f>
        <v/>
      </c>
    </row>
    <row r="3319" spans="1:8" ht="51.75" thickBot="1" x14ac:dyDescent="0.3">
      <c r="A3319" s="52" t="s">
        <v>746</v>
      </c>
      <c r="B3319" s="46" t="str">
        <f>Table1[[#This Row],[Series]]&amp;Table1[[#This Row],[Competency Name]]</f>
        <v>3701ABILITY TO USE AND MAINTAIN TOOLS AND EQUIPMENT</v>
      </c>
      <c r="C3319" s="46" t="str">
        <f>IF(RIGHT(Table1[[#This Row],[Occupational Series]],5)="SECCM","SECCM",IF(OR(RIGHT(Table1[[#This Row],[Occupational Series]],1)="A",RIGHT(Table1[[#This Row],[Occupational Series]],1)="B",RIGHT(Table1[[#This Row],[Occupational Series]],1)="C"),"0301",RIGHT(Table1[[#This Row],[Occupational Series]],4)))</f>
        <v>3701</v>
      </c>
      <c r="D3319" s="52" t="s">
        <v>908</v>
      </c>
      <c r="E3319" s="54" t="s">
        <v>909</v>
      </c>
      <c r="F3319" s="57">
        <f>ROWS($F$2:F3319)</f>
        <v>3318</v>
      </c>
      <c r="G3319" s="57" t="str">
        <f>IF(ISNUMBER(SEARCH('Position Build'!$N$6,Table1[[#This Row],[Series]])),Table1[[#This Row],[Helper1]],"")</f>
        <v/>
      </c>
      <c r="H3319" s="57" t="str">
        <f>IFERROR(SMALL($G$2:$G$4870,ROWS($G$2:G3319)),"")</f>
        <v/>
      </c>
    </row>
    <row r="3320" spans="1:8" ht="102.75" thickBot="1" x14ac:dyDescent="0.3">
      <c r="A3320" s="50" t="s">
        <v>746</v>
      </c>
      <c r="B3320" s="46" t="str">
        <f>Table1[[#This Row],[Series]]&amp;Table1[[#This Row],[Competency Name]]</f>
        <v>3701USE OF MEASURING INSTRUMENTS (MECHANICAL, ELECTRICAL, ELECTRONIC, AS APPROPRIATE TO LINE OF WORK)</v>
      </c>
      <c r="C3320" s="46" t="str">
        <f>IF(RIGHT(Table1[[#This Row],[Occupational Series]],5)="SECCM","SECCM",IF(OR(RIGHT(Table1[[#This Row],[Occupational Series]],1)="A",RIGHT(Table1[[#This Row],[Occupational Series]],1)="B",RIGHT(Table1[[#This Row],[Occupational Series]],1)="C"),"0301",RIGHT(Table1[[#This Row],[Occupational Series]],4)))</f>
        <v>3701</v>
      </c>
      <c r="D3320" s="50" t="s">
        <v>986</v>
      </c>
      <c r="E3320" s="51" t="s">
        <v>987</v>
      </c>
      <c r="F3320" s="57">
        <f>ROWS($F$2:F3320)</f>
        <v>3319</v>
      </c>
      <c r="G3320" s="57" t="str">
        <f>IF(ISNUMBER(SEARCH('Position Build'!$N$6,Table1[[#This Row],[Series]])),Table1[[#This Row],[Helper1]],"")</f>
        <v/>
      </c>
      <c r="H3320" s="57" t="str">
        <f>IFERROR(SMALL($G$2:$G$4870,ROWS($G$2:G3320)),"")</f>
        <v/>
      </c>
    </row>
    <row r="3321" spans="1:8" ht="15.75" customHeight="1" thickBot="1" x14ac:dyDescent="0.3">
      <c r="A3321" s="50" t="s">
        <v>746</v>
      </c>
      <c r="B3321" s="46" t="str">
        <f>Table1[[#This Row],[Series]]&amp;Table1[[#This Row],[Competency Name]]</f>
        <v>3701ABILITY TO WORK AS A MEMBER OF A TEAM</v>
      </c>
      <c r="C3321" s="46" t="str">
        <f>IF(RIGHT(Table1[[#This Row],[Occupational Series]],5)="SECCM","SECCM",IF(OR(RIGHT(Table1[[#This Row],[Occupational Series]],1)="A",RIGHT(Table1[[#This Row],[Occupational Series]],1)="B",RIGHT(Table1[[#This Row],[Occupational Series]],1)="C"),"0301",RIGHT(Table1[[#This Row],[Occupational Series]],4)))</f>
        <v>3701</v>
      </c>
      <c r="D3321" s="50" t="s">
        <v>1017</v>
      </c>
      <c r="E3321" s="51" t="s">
        <v>1018</v>
      </c>
      <c r="F3321" s="57">
        <f>ROWS($F$2:F3321)</f>
        <v>3320</v>
      </c>
      <c r="G3321" s="57" t="str">
        <f>IF(ISNUMBER(SEARCH('Position Build'!$N$6,Table1[[#This Row],[Series]])),Table1[[#This Row],[Helper1]],"")</f>
        <v/>
      </c>
      <c r="H3321" s="57" t="str">
        <f>IFERROR(SMALL($G$2:$G$4870,ROWS($G$2:G3321)),"")</f>
        <v/>
      </c>
    </row>
    <row r="3322" spans="1:8" ht="15.75" thickBot="1" x14ac:dyDescent="0.3">
      <c r="A3322" s="53" t="s">
        <v>746</v>
      </c>
      <c r="B3322" s="46" t="str">
        <f>Table1[[#This Row],[Series]]&amp;Table1[[#This Row],[Competency Name]]</f>
        <v>3701SHOP APTITUDE AND INTEREST</v>
      </c>
      <c r="C3322" s="46" t="str">
        <f>IF(RIGHT(Table1[[#This Row],[Occupational Series]],5)="SECCM","SECCM",IF(OR(RIGHT(Table1[[#This Row],[Occupational Series]],1)="A",RIGHT(Table1[[#This Row],[Occupational Series]],1)="B",RIGHT(Table1[[#This Row],[Occupational Series]],1)="C"),"0301",RIGHT(Table1[[#This Row],[Occupational Series]],4)))</f>
        <v>3701</v>
      </c>
      <c r="D3322" s="53" t="s">
        <v>1021</v>
      </c>
      <c r="E3322" s="53" t="s">
        <v>1022</v>
      </c>
      <c r="F3322" s="57">
        <f>ROWS($F$2:F3322)</f>
        <v>3321</v>
      </c>
      <c r="G3322" s="57" t="str">
        <f>IF(ISNUMBER(SEARCH('Position Build'!$N$6,Table1[[#This Row],[Series]])),Table1[[#This Row],[Helper1]],"")</f>
        <v/>
      </c>
      <c r="H3322" s="57" t="str">
        <f>IFERROR(SMALL($G$2:$G$4870,ROWS($G$2:G3322)),"")</f>
        <v/>
      </c>
    </row>
    <row r="3323" spans="1:8" ht="39" thickBot="1" x14ac:dyDescent="0.3">
      <c r="A3323" s="50" t="s">
        <v>746</v>
      </c>
      <c r="B3323" s="46" t="str">
        <f>Table1[[#This Row],[Series]]&amp;Table1[[#This Row],[Competency Name]]</f>
        <v>3701KNOWLEDGE OF METALS</v>
      </c>
      <c r="C3323" s="46" t="str">
        <f>IF(RIGHT(Table1[[#This Row],[Occupational Series]],5)="SECCM","SECCM",IF(OR(RIGHT(Table1[[#This Row],[Occupational Series]],1)="A",RIGHT(Table1[[#This Row],[Occupational Series]],1)="B",RIGHT(Table1[[#This Row],[Occupational Series]],1)="C"),"0301",RIGHT(Table1[[#This Row],[Occupational Series]],4)))</f>
        <v>3701</v>
      </c>
      <c r="D3323" s="50" t="s">
        <v>1325</v>
      </c>
      <c r="E3323" s="51" t="s">
        <v>1326</v>
      </c>
      <c r="F3323" s="57">
        <f>ROWS($F$2:F3323)</f>
        <v>3322</v>
      </c>
      <c r="G3323" s="57" t="str">
        <f>IF(ISNUMBER(SEARCH('Position Build'!$N$6,Table1[[#This Row],[Series]])),Table1[[#This Row],[Helper1]],"")</f>
        <v/>
      </c>
      <c r="H3323" s="57" t="str">
        <f>IFERROR(SMALL($G$2:$G$4870,ROWS($G$2:G3323)),"")</f>
        <v/>
      </c>
    </row>
    <row r="3324" spans="1:8" ht="15.75" customHeight="1" thickBot="1" x14ac:dyDescent="0.3">
      <c r="A3324" s="50" t="s">
        <v>752</v>
      </c>
      <c r="B3324" s="46" t="str">
        <f>Table1[[#This Row],[Series]]&amp;Table1[[#This Row],[Competency Name]]</f>
        <v>3703TECHNICAL PRACTICES (THEORETICAL, PRECISE, ARTISTIC)</v>
      </c>
      <c r="C3324" s="46" t="str">
        <f>IF(RIGHT(Table1[[#This Row],[Occupational Series]],5)="SECCM","SECCM",IF(OR(RIGHT(Table1[[#This Row],[Occupational Series]],1)="A",RIGHT(Table1[[#This Row],[Occupational Series]],1)="B",RIGHT(Table1[[#This Row],[Occupational Series]],1)="C"),"0301",RIGHT(Table1[[#This Row],[Occupational Series]],4)))</f>
        <v>3703</v>
      </c>
      <c r="D3324" s="50" t="s">
        <v>716</v>
      </c>
      <c r="E3324" s="51" t="s">
        <v>717</v>
      </c>
      <c r="F3324" s="57">
        <f>ROWS($F$2:F3324)</f>
        <v>3323</v>
      </c>
      <c r="G3324" s="57" t="str">
        <f>IF(ISNUMBER(SEARCH('Position Build'!$N$6,Table1[[#This Row],[Series]])),Table1[[#This Row],[Helper1]],"")</f>
        <v/>
      </c>
      <c r="H3324" s="57" t="str">
        <f>IFERROR(SMALL($G$2:$G$4870,ROWS($G$2:G3324)),"")</f>
        <v/>
      </c>
    </row>
    <row r="3325" spans="1:8" ht="15.75" thickBot="1" x14ac:dyDescent="0.3">
      <c r="A3325" s="53" t="s">
        <v>752</v>
      </c>
      <c r="B3325" s="46" t="str">
        <f>Table1[[#This Row],[Series]]&amp;Table1[[#This Row],[Competency Name]]</f>
        <v>3703ABILITY TO DO THE WORK OF THE POSITION WITHOUT MORE THAN NORMAL SUPERVISION</v>
      </c>
      <c r="C3325" s="46" t="str">
        <f>IF(RIGHT(Table1[[#This Row],[Occupational Series]],5)="SECCM","SECCM",IF(OR(RIGHT(Table1[[#This Row],[Occupational Series]],1)="A",RIGHT(Table1[[#This Row],[Occupational Series]],1)="B",RIGHT(Table1[[#This Row],[Occupational Series]],1)="C"),"0301",RIGHT(Table1[[#This Row],[Occupational Series]],4)))</f>
        <v>3703</v>
      </c>
      <c r="D3325" s="53" t="s">
        <v>852</v>
      </c>
      <c r="E3325" s="53" t="s">
        <v>853</v>
      </c>
      <c r="F3325" s="57">
        <f>ROWS($F$2:F3325)</f>
        <v>3324</v>
      </c>
      <c r="G3325" s="57" t="str">
        <f>IF(ISNUMBER(SEARCH('Position Build'!$N$6,Table1[[#This Row],[Series]])),Table1[[#This Row],[Helper1]],"")</f>
        <v/>
      </c>
      <c r="H3325" s="57" t="str">
        <f>IFERROR(SMALL($G$2:$G$4870,ROWS($G$2:G3325)),"")</f>
        <v/>
      </c>
    </row>
    <row r="3326" spans="1:8" ht="15.75" thickBot="1" x14ac:dyDescent="0.3">
      <c r="A3326" s="45" t="s">
        <v>752</v>
      </c>
      <c r="B3326" s="46" t="str">
        <f>Table1[[#This Row],[Series]]&amp;Table1[[#This Row],[Competency Name]]</f>
        <v>3703ABILITY TO INSPECT</v>
      </c>
      <c r="C3326" s="46" t="str">
        <f>IF(RIGHT(Table1[[#This Row],[Occupational Series]],5)="SECCM","SECCM",IF(OR(RIGHT(Table1[[#This Row],[Occupational Series]],1)="A",RIGHT(Table1[[#This Row],[Occupational Series]],1)="B",RIGHT(Table1[[#This Row],[Occupational Series]],1)="C"),"0301",RIGHT(Table1[[#This Row],[Occupational Series]],4)))</f>
        <v>3703</v>
      </c>
      <c r="D3326" s="45" t="s">
        <v>866</v>
      </c>
      <c r="E3326" s="45" t="s">
        <v>867</v>
      </c>
      <c r="F3326" s="57">
        <f>ROWS($F$2:F3326)</f>
        <v>3325</v>
      </c>
      <c r="G3326" s="57" t="str">
        <f>IF(ISNUMBER(SEARCH('Position Build'!$N$6,Table1[[#This Row],[Series]])),Table1[[#This Row],[Helper1]],"")</f>
        <v/>
      </c>
      <c r="H3326" s="57" t="str">
        <f>IFERROR(SMALL($G$2:$G$4870,ROWS($G$2:G3326)),"")</f>
        <v/>
      </c>
    </row>
    <row r="3327" spans="1:8" ht="15.75" customHeight="1" thickBot="1" x14ac:dyDescent="0.3">
      <c r="A3327" s="45" t="s">
        <v>752</v>
      </c>
      <c r="B3327" s="46" t="str">
        <f>Table1[[#This Row],[Series]]&amp;Table1[[#This Row],[Competency Name]]</f>
        <v>3703ABILITY TO INSTRUCT</v>
      </c>
      <c r="C3327" s="46" t="str">
        <f>IF(RIGHT(Table1[[#This Row],[Occupational Series]],5)="SECCM","SECCM",IF(OR(RIGHT(Table1[[#This Row],[Occupational Series]],1)="A",RIGHT(Table1[[#This Row],[Occupational Series]],1)="B",RIGHT(Table1[[#This Row],[Occupational Series]],1)="C"),"0301",RIGHT(Table1[[#This Row],[Occupational Series]],4)))</f>
        <v>3703</v>
      </c>
      <c r="D3327" s="45" t="s">
        <v>868</v>
      </c>
      <c r="E3327" s="45" t="s">
        <v>869</v>
      </c>
      <c r="F3327" s="57">
        <f>ROWS($F$2:F3327)</f>
        <v>3326</v>
      </c>
      <c r="G3327" s="57" t="str">
        <f>IF(ISNUMBER(SEARCH('Position Build'!$N$6,Table1[[#This Row],[Series]])),Table1[[#This Row],[Helper1]],"")</f>
        <v/>
      </c>
      <c r="H3327" s="57" t="str">
        <f>IFERROR(SMALL($G$2:$G$4870,ROWS($G$2:G3327)),"")</f>
        <v/>
      </c>
    </row>
    <row r="3328" spans="1:8" ht="39" thickBot="1" x14ac:dyDescent="0.3">
      <c r="A3328" s="52" t="s">
        <v>752</v>
      </c>
      <c r="B3328" s="46" t="str">
        <f>Table1[[#This Row],[Series]]&amp;Table1[[#This Row],[Competency Name]]</f>
        <v>3703ABILITY TO PROVIDE PRODUCTION SUPPORT SERVICES</v>
      </c>
      <c r="C3328" s="46" t="str">
        <f>IF(RIGHT(Table1[[#This Row],[Occupational Series]],5)="SECCM","SECCM",IF(OR(RIGHT(Table1[[#This Row],[Occupational Series]],1)="A",RIGHT(Table1[[#This Row],[Occupational Series]],1)="B",RIGHT(Table1[[#This Row],[Occupational Series]],1)="C"),"0301",RIGHT(Table1[[#This Row],[Occupational Series]],4)))</f>
        <v>3703</v>
      </c>
      <c r="D3328" s="52" t="s">
        <v>870</v>
      </c>
      <c r="E3328" s="54" t="s">
        <v>871</v>
      </c>
      <c r="F3328" s="57">
        <f>ROWS($F$2:F3328)</f>
        <v>3327</v>
      </c>
      <c r="G3328" s="57" t="str">
        <f>IF(ISNUMBER(SEARCH('Position Build'!$N$6,Table1[[#This Row],[Series]])),Table1[[#This Row],[Helper1]],"")</f>
        <v/>
      </c>
      <c r="H3328" s="57" t="str">
        <f>IFERROR(SMALL($G$2:$G$4870,ROWS($G$2:G3328)),"")</f>
        <v/>
      </c>
    </row>
    <row r="3329" spans="1:8" ht="15.75" thickBot="1" x14ac:dyDescent="0.3">
      <c r="A3329" s="45" t="s">
        <v>752</v>
      </c>
      <c r="B3329" s="46" t="str">
        <f>Table1[[#This Row],[Series]]&amp;Table1[[#This Row],[Competency Name]]</f>
        <v>3703ABILITY TO LEAD OR SUPERVISE</v>
      </c>
      <c r="C3329" s="46" t="str">
        <f>IF(RIGHT(Table1[[#This Row],[Occupational Series]],5)="SECCM","SECCM",IF(OR(RIGHT(Table1[[#This Row],[Occupational Series]],1)="A",RIGHT(Table1[[#This Row],[Occupational Series]],1)="B",RIGHT(Table1[[#This Row],[Occupational Series]],1)="C"),"0301",RIGHT(Table1[[#This Row],[Occupational Series]],4)))</f>
        <v>3703</v>
      </c>
      <c r="D3329" s="45" t="s">
        <v>872</v>
      </c>
      <c r="E3329" s="45" t="s">
        <v>873</v>
      </c>
      <c r="F3329" s="57">
        <f>ROWS($F$2:F3329)</f>
        <v>3328</v>
      </c>
      <c r="G3329" s="57" t="str">
        <f>IF(ISNUMBER(SEARCH('Position Build'!$N$6,Table1[[#This Row],[Series]])),Table1[[#This Row],[Helper1]],"")</f>
        <v/>
      </c>
      <c r="H3329" s="57" t="str">
        <f>IFERROR(SMALL($G$2:$G$4870,ROWS($G$2:G3329)),"")</f>
        <v/>
      </c>
    </row>
    <row r="3330" spans="1:8" ht="15.75" customHeight="1" thickBot="1" x14ac:dyDescent="0.3">
      <c r="A3330" s="50" t="s">
        <v>752</v>
      </c>
      <c r="B3330" s="46" t="str">
        <f>Table1[[#This Row],[Series]]&amp;Table1[[#This Row],[Competency Name]]</f>
        <v>3703DEXTERITY AND SAFETY</v>
      </c>
      <c r="C3330" s="46" t="str">
        <f>IF(RIGHT(Table1[[#This Row],[Occupational Series]],5)="SECCM","SECCM",IF(OR(RIGHT(Table1[[#This Row],[Occupational Series]],1)="A",RIGHT(Table1[[#This Row],[Occupational Series]],1)="B",RIGHT(Table1[[#This Row],[Occupational Series]],1)="C"),"0301",RIGHT(Table1[[#This Row],[Occupational Series]],4)))</f>
        <v>3703</v>
      </c>
      <c r="D3330" s="50" t="s">
        <v>888</v>
      </c>
      <c r="E3330" s="51" t="s">
        <v>889</v>
      </c>
      <c r="F3330" s="57">
        <f>ROWS($F$2:F3330)</f>
        <v>3329</v>
      </c>
      <c r="G3330" s="57" t="str">
        <f>IF(ISNUMBER(SEARCH('Position Build'!$N$6,Table1[[#This Row],[Series]])),Table1[[#This Row],[Helper1]],"")</f>
        <v/>
      </c>
      <c r="H3330" s="57" t="str">
        <f>IFERROR(SMALL($G$2:$G$4870,ROWS($G$2:G3330)),"")</f>
        <v/>
      </c>
    </row>
    <row r="3331" spans="1:8" ht="90" thickBot="1" x14ac:dyDescent="0.3">
      <c r="A3331" s="52" t="s">
        <v>752</v>
      </c>
      <c r="B3331" s="46" t="str">
        <f>Table1[[#This Row],[Series]]&amp;Table1[[#This Row],[Competency Name]]</f>
        <v>3703INGENUITY (ABILITY TO SUGGEST AND APPLY NEW METHODS)</v>
      </c>
      <c r="C3331" s="46" t="str">
        <f>IF(RIGHT(Table1[[#This Row],[Occupational Series]],5)="SECCM","SECCM",IF(OR(RIGHT(Table1[[#This Row],[Occupational Series]],1)="A",RIGHT(Table1[[#This Row],[Occupational Series]],1)="B",RIGHT(Table1[[#This Row],[Occupational Series]],1)="C"),"0301",RIGHT(Table1[[#This Row],[Occupational Series]],4)))</f>
        <v>3703</v>
      </c>
      <c r="D3331" s="52" t="s">
        <v>890</v>
      </c>
      <c r="E3331" s="54" t="s">
        <v>891</v>
      </c>
      <c r="F3331" s="57">
        <f>ROWS($F$2:F3331)</f>
        <v>3330</v>
      </c>
      <c r="G3331" s="57" t="str">
        <f>IF(ISNUMBER(SEARCH('Position Build'!$N$6,Table1[[#This Row],[Series]])),Table1[[#This Row],[Helper1]],"")</f>
        <v/>
      </c>
      <c r="H3331" s="57" t="str">
        <f>IFERROR(SMALL($G$2:$G$4870,ROWS($G$2:G3331)),"")</f>
        <v/>
      </c>
    </row>
    <row r="3332" spans="1:8" ht="26.25" thickBot="1" x14ac:dyDescent="0.3">
      <c r="A3332" s="50" t="s">
        <v>752</v>
      </c>
      <c r="B3332" s="46" t="str">
        <f>Table1[[#This Row],[Series]]&amp;Table1[[#This Row],[Competency Name]]</f>
        <v>3703ABILITY TO SUPERVISE THROUGH SUBORDINATE SUPERVISORS</v>
      </c>
      <c r="C3332" s="46" t="str">
        <f>IF(RIGHT(Table1[[#This Row],[Occupational Series]],5)="SECCM","SECCM",IF(OR(RIGHT(Table1[[#This Row],[Occupational Series]],1)="A",RIGHT(Table1[[#This Row],[Occupational Series]],1)="B",RIGHT(Table1[[#This Row],[Occupational Series]],1)="C"),"0301",RIGHT(Table1[[#This Row],[Occupational Series]],4)))</f>
        <v>3703</v>
      </c>
      <c r="D3332" s="50" t="s">
        <v>898</v>
      </c>
      <c r="E3332" s="51" t="s">
        <v>899</v>
      </c>
      <c r="F3332" s="57">
        <f>ROWS($F$2:F3332)</f>
        <v>3331</v>
      </c>
      <c r="G3332" s="57" t="str">
        <f>IF(ISNUMBER(SEARCH('Position Build'!$N$6,Table1[[#This Row],[Series]])),Table1[[#This Row],[Helper1]],"")</f>
        <v/>
      </c>
      <c r="H3332" s="57" t="str">
        <f>IFERROR(SMALL($G$2:$G$4870,ROWS($G$2:G3332)),"")</f>
        <v/>
      </c>
    </row>
    <row r="3333" spans="1:8" ht="15.75" customHeight="1" thickBot="1" x14ac:dyDescent="0.3">
      <c r="A3333" s="50" t="s">
        <v>752</v>
      </c>
      <c r="B3333" s="46" t="str">
        <f>Table1[[#This Row],[Series]]&amp;Table1[[#This Row],[Competency Name]]</f>
        <v>3703ABILITY TO INTERPRET INSTRUCTIONS AND SPECIFICATIONS, INCLUDING BLUEPRINT READING</v>
      </c>
      <c r="C3333" s="46" t="str">
        <f>IF(RIGHT(Table1[[#This Row],[Occupational Series]],5)="SECCM","SECCM",IF(OR(RIGHT(Table1[[#This Row],[Occupational Series]],1)="A",RIGHT(Table1[[#This Row],[Occupational Series]],1)="B",RIGHT(Table1[[#This Row],[Occupational Series]],1)="C"),"0301",RIGHT(Table1[[#This Row],[Occupational Series]],4)))</f>
        <v>3703</v>
      </c>
      <c r="D3333" s="50" t="s">
        <v>906</v>
      </c>
      <c r="E3333" s="51" t="s">
        <v>907</v>
      </c>
      <c r="F3333" s="57">
        <f>ROWS($F$2:F3333)</f>
        <v>3332</v>
      </c>
      <c r="G3333" s="57" t="str">
        <f>IF(ISNUMBER(SEARCH('Position Build'!$N$6,Table1[[#This Row],[Series]])),Table1[[#This Row],[Helper1]],"")</f>
        <v/>
      </c>
      <c r="H3333" s="57" t="str">
        <f>IFERROR(SMALL($G$2:$G$4870,ROWS($G$2:G3333)),"")</f>
        <v/>
      </c>
    </row>
    <row r="3334" spans="1:8" ht="51.75" thickBot="1" x14ac:dyDescent="0.3">
      <c r="A3334" s="52" t="s">
        <v>752</v>
      </c>
      <c r="B3334" s="46" t="str">
        <f>Table1[[#This Row],[Series]]&amp;Table1[[#This Row],[Competency Name]]</f>
        <v>3703ABILITY TO USE AND MAINTAIN TOOLS AND EQUIPMENT</v>
      </c>
      <c r="C3334" s="46" t="str">
        <f>IF(RIGHT(Table1[[#This Row],[Occupational Series]],5)="SECCM","SECCM",IF(OR(RIGHT(Table1[[#This Row],[Occupational Series]],1)="A",RIGHT(Table1[[#This Row],[Occupational Series]],1)="B",RIGHT(Table1[[#This Row],[Occupational Series]],1)="C"),"0301",RIGHT(Table1[[#This Row],[Occupational Series]],4)))</f>
        <v>3703</v>
      </c>
      <c r="D3334" s="52" t="s">
        <v>908</v>
      </c>
      <c r="E3334" s="54" t="s">
        <v>909</v>
      </c>
      <c r="F3334" s="57">
        <f>ROWS($F$2:F3334)</f>
        <v>3333</v>
      </c>
      <c r="G3334" s="57" t="str">
        <f>IF(ISNUMBER(SEARCH('Position Build'!$N$6,Table1[[#This Row],[Series]])),Table1[[#This Row],[Helper1]],"")</f>
        <v/>
      </c>
      <c r="H3334" s="57" t="str">
        <f>IFERROR(SMALL($G$2:$G$4870,ROWS($G$2:G3334)),"")</f>
        <v/>
      </c>
    </row>
    <row r="3335" spans="1:8" ht="102.75" thickBot="1" x14ac:dyDescent="0.3">
      <c r="A3335" s="50" t="s">
        <v>752</v>
      </c>
      <c r="B3335" s="46" t="str">
        <f>Table1[[#This Row],[Series]]&amp;Table1[[#This Row],[Competency Name]]</f>
        <v>3703USE OF MEASURING INSTRUMENTS (MECHANICAL, ELECTRICAL, ELECTRONIC, AS APPROPRIATE TO LINE OF WORK)</v>
      </c>
      <c r="C3335" s="46" t="str">
        <f>IF(RIGHT(Table1[[#This Row],[Occupational Series]],5)="SECCM","SECCM",IF(OR(RIGHT(Table1[[#This Row],[Occupational Series]],1)="A",RIGHT(Table1[[#This Row],[Occupational Series]],1)="B",RIGHT(Table1[[#This Row],[Occupational Series]],1)="C"),"0301",RIGHT(Table1[[#This Row],[Occupational Series]],4)))</f>
        <v>3703</v>
      </c>
      <c r="D3335" s="50" t="s">
        <v>986</v>
      </c>
      <c r="E3335" s="51" t="s">
        <v>987</v>
      </c>
      <c r="F3335" s="57">
        <f>ROWS($F$2:F3335)</f>
        <v>3334</v>
      </c>
      <c r="G3335" s="57" t="str">
        <f>IF(ISNUMBER(SEARCH('Position Build'!$N$6,Table1[[#This Row],[Series]])),Table1[[#This Row],[Helper1]],"")</f>
        <v/>
      </c>
      <c r="H3335" s="57" t="str">
        <f>IFERROR(SMALL($G$2:$G$4870,ROWS($G$2:G3335)),"")</f>
        <v/>
      </c>
    </row>
    <row r="3336" spans="1:8" ht="15.75" customHeight="1" thickBot="1" x14ac:dyDescent="0.3">
      <c r="A3336" s="50" t="s">
        <v>752</v>
      </c>
      <c r="B3336" s="46" t="str">
        <f>Table1[[#This Row],[Series]]&amp;Table1[[#This Row],[Competency Name]]</f>
        <v>3703ABILITY TO MEET DEADLINE DATES UNDER PRESSURE</v>
      </c>
      <c r="C3336" s="46" t="str">
        <f>IF(RIGHT(Table1[[#This Row],[Occupational Series]],5)="SECCM","SECCM",IF(OR(RIGHT(Table1[[#This Row],[Occupational Series]],1)="A",RIGHT(Table1[[#This Row],[Occupational Series]],1)="B",RIGHT(Table1[[#This Row],[Occupational Series]],1)="C"),"0301",RIGHT(Table1[[#This Row],[Occupational Series]],4)))</f>
        <v>3703</v>
      </c>
      <c r="D3336" s="50" t="s">
        <v>1005</v>
      </c>
      <c r="E3336" s="51" t="s">
        <v>1006</v>
      </c>
      <c r="F3336" s="57">
        <f>ROWS($F$2:F3336)</f>
        <v>3335</v>
      </c>
      <c r="G3336" s="57" t="str">
        <f>IF(ISNUMBER(SEARCH('Position Build'!$N$6,Table1[[#This Row],[Series]])),Table1[[#This Row],[Helper1]],"")</f>
        <v/>
      </c>
      <c r="H3336" s="57" t="str">
        <f>IFERROR(SMALL($G$2:$G$4870,ROWS($G$2:G3336)),"")</f>
        <v/>
      </c>
    </row>
    <row r="3337" spans="1:8" ht="39" thickBot="1" x14ac:dyDescent="0.3">
      <c r="A3337" s="52" t="s">
        <v>752</v>
      </c>
      <c r="B3337" s="46" t="str">
        <f>Table1[[#This Row],[Series]]&amp;Table1[[#This Row],[Competency Name]]</f>
        <v>3703ABILITY TO PLAN AND ORGANIZE THE WORK</v>
      </c>
      <c r="C3337" s="46" t="str">
        <f>IF(RIGHT(Table1[[#This Row],[Occupational Series]],5)="SECCM","SECCM",IF(OR(RIGHT(Table1[[#This Row],[Occupational Series]],1)="A",RIGHT(Table1[[#This Row],[Occupational Series]],1)="B",RIGHT(Table1[[#This Row],[Occupational Series]],1)="C"),"0301",RIGHT(Table1[[#This Row],[Occupational Series]],4)))</f>
        <v>3703</v>
      </c>
      <c r="D3337" s="52" t="s">
        <v>1007</v>
      </c>
      <c r="E3337" s="54" t="s">
        <v>1008</v>
      </c>
      <c r="F3337" s="57">
        <f>ROWS($F$2:F3337)</f>
        <v>3336</v>
      </c>
      <c r="G3337" s="57" t="str">
        <f>IF(ISNUMBER(SEARCH('Position Build'!$N$6,Table1[[#This Row],[Series]])),Table1[[#This Row],[Helper1]],"")</f>
        <v/>
      </c>
      <c r="H3337" s="57" t="str">
        <f>IFERROR(SMALL($G$2:$G$4870,ROWS($G$2:G3337)),"")</f>
        <v/>
      </c>
    </row>
    <row r="3338" spans="1:8" ht="39" thickBot="1" x14ac:dyDescent="0.3">
      <c r="A3338" s="50" t="s">
        <v>752</v>
      </c>
      <c r="B3338" s="46" t="str">
        <f>Table1[[#This Row],[Series]]&amp;Table1[[#This Row],[Competency Name]]</f>
        <v>3703ABILITY TO WORK WITH OTHERS</v>
      </c>
      <c r="C3338" s="46" t="str">
        <f>IF(RIGHT(Table1[[#This Row],[Occupational Series]],5)="SECCM","SECCM",IF(OR(RIGHT(Table1[[#This Row],[Occupational Series]],1)="A",RIGHT(Table1[[#This Row],[Occupational Series]],1)="B",RIGHT(Table1[[#This Row],[Occupational Series]],1)="C"),"0301",RIGHT(Table1[[#This Row],[Occupational Series]],4)))</f>
        <v>3703</v>
      </c>
      <c r="D3338" s="50" t="s">
        <v>1019</v>
      </c>
      <c r="E3338" s="51" t="s">
        <v>1020</v>
      </c>
      <c r="F3338" s="57">
        <f>ROWS($F$2:F3338)</f>
        <v>3337</v>
      </c>
      <c r="G3338" s="57" t="str">
        <f>IF(ISNUMBER(SEARCH('Position Build'!$N$6,Table1[[#This Row],[Series]])),Table1[[#This Row],[Helper1]],"")</f>
        <v/>
      </c>
      <c r="H3338" s="57" t="str">
        <f>IFERROR(SMALL($G$2:$G$4870,ROWS($G$2:G3338)),"")</f>
        <v/>
      </c>
    </row>
    <row r="3339" spans="1:8" ht="15.75" customHeight="1" thickBot="1" x14ac:dyDescent="0.3">
      <c r="A3339" s="50" t="s">
        <v>752</v>
      </c>
      <c r="B3339" s="46" t="str">
        <f>Table1[[#This Row],[Series]]&amp;Table1[[#This Row],[Competency Name]]</f>
        <v>3703KNOWLEDGE OF METALS</v>
      </c>
      <c r="C3339" s="46" t="str">
        <f>IF(RIGHT(Table1[[#This Row],[Occupational Series]],5)="SECCM","SECCM",IF(OR(RIGHT(Table1[[#This Row],[Occupational Series]],1)="A",RIGHT(Table1[[#This Row],[Occupational Series]],1)="B",RIGHT(Table1[[#This Row],[Occupational Series]],1)="C"),"0301",RIGHT(Table1[[#This Row],[Occupational Series]],4)))</f>
        <v>3703</v>
      </c>
      <c r="D3339" s="50" t="s">
        <v>1325</v>
      </c>
      <c r="E3339" s="51" t="s">
        <v>1326</v>
      </c>
      <c r="F3339" s="57">
        <f>ROWS($F$2:F3339)</f>
        <v>3338</v>
      </c>
      <c r="G3339" s="57" t="str">
        <f>IF(ISNUMBER(SEARCH('Position Build'!$N$6,Table1[[#This Row],[Series]])),Table1[[#This Row],[Helper1]],"")</f>
        <v/>
      </c>
      <c r="H3339" s="57" t="str">
        <f>IFERROR(SMALL($G$2:$G$4870,ROWS($G$2:G3339)),"")</f>
        <v/>
      </c>
    </row>
    <row r="3340" spans="1:8" ht="115.5" thickBot="1" x14ac:dyDescent="0.3">
      <c r="A3340" s="52" t="s">
        <v>726</v>
      </c>
      <c r="B3340" s="46" t="str">
        <f>Table1[[#This Row],[Series]]&amp;Table1[[#This Row],[Competency Name]]</f>
        <v>3705TECHNICAL PRACTICES (THEORETICAL, PRECISE, ARTISTIC)</v>
      </c>
      <c r="C3340" s="46" t="str">
        <f>IF(RIGHT(Table1[[#This Row],[Occupational Series]],5)="SECCM","SECCM",IF(OR(RIGHT(Table1[[#This Row],[Occupational Series]],1)="A",RIGHT(Table1[[#This Row],[Occupational Series]],1)="B",RIGHT(Table1[[#This Row],[Occupational Series]],1)="C"),"0301",RIGHT(Table1[[#This Row],[Occupational Series]],4)))</f>
        <v>3705</v>
      </c>
      <c r="D3340" s="52" t="s">
        <v>716</v>
      </c>
      <c r="E3340" s="54" t="s">
        <v>717</v>
      </c>
      <c r="F3340" s="57">
        <f>ROWS($F$2:F3340)</f>
        <v>3339</v>
      </c>
      <c r="G3340" s="57" t="str">
        <f>IF(ISNUMBER(SEARCH('Position Build'!$N$6,Table1[[#This Row],[Series]])),Table1[[#This Row],[Helper1]],"")</f>
        <v/>
      </c>
      <c r="H3340" s="57" t="str">
        <f>IFERROR(SMALL($G$2:$G$4870,ROWS($G$2:G3340)),"")</f>
        <v/>
      </c>
    </row>
    <row r="3341" spans="1:8" ht="15.75" thickBot="1" x14ac:dyDescent="0.3">
      <c r="A3341" s="45" t="s">
        <v>726</v>
      </c>
      <c r="B3341" s="46" t="str">
        <f>Table1[[#This Row],[Series]]&amp;Table1[[#This Row],[Competency Name]]</f>
        <v>3705ABILITY TO DO THE WORK OF THE POSITION WITHOUT MORE THAN NORMAL SUPERVISION</v>
      </c>
      <c r="C3341" s="46" t="str">
        <f>IF(RIGHT(Table1[[#This Row],[Occupational Series]],5)="SECCM","SECCM",IF(OR(RIGHT(Table1[[#This Row],[Occupational Series]],1)="A",RIGHT(Table1[[#This Row],[Occupational Series]],1)="B",RIGHT(Table1[[#This Row],[Occupational Series]],1)="C"),"0301",RIGHT(Table1[[#This Row],[Occupational Series]],4)))</f>
        <v>3705</v>
      </c>
      <c r="D3341" s="45" t="s">
        <v>852</v>
      </c>
      <c r="E3341" s="45" t="s">
        <v>853</v>
      </c>
      <c r="F3341" s="57">
        <f>ROWS($F$2:F3341)</f>
        <v>3340</v>
      </c>
      <c r="G3341" s="57" t="str">
        <f>IF(ISNUMBER(SEARCH('Position Build'!$N$6,Table1[[#This Row],[Series]])),Table1[[#This Row],[Helper1]],"")</f>
        <v/>
      </c>
      <c r="H3341" s="57" t="str">
        <f>IFERROR(SMALL($G$2:$G$4870,ROWS($G$2:G3341)),"")</f>
        <v/>
      </c>
    </row>
    <row r="3342" spans="1:8" ht="15.75" customHeight="1" thickBot="1" x14ac:dyDescent="0.3">
      <c r="A3342" s="45" t="s">
        <v>726</v>
      </c>
      <c r="B3342" s="46" t="str">
        <f>Table1[[#This Row],[Series]]&amp;Table1[[#This Row],[Competency Name]]</f>
        <v>3705ABILITY TO INSPECT</v>
      </c>
      <c r="C3342" s="46" t="str">
        <f>IF(RIGHT(Table1[[#This Row],[Occupational Series]],5)="SECCM","SECCM",IF(OR(RIGHT(Table1[[#This Row],[Occupational Series]],1)="A",RIGHT(Table1[[#This Row],[Occupational Series]],1)="B",RIGHT(Table1[[#This Row],[Occupational Series]],1)="C"),"0301",RIGHT(Table1[[#This Row],[Occupational Series]],4)))</f>
        <v>3705</v>
      </c>
      <c r="D3342" s="45" t="s">
        <v>866</v>
      </c>
      <c r="E3342" s="45" t="s">
        <v>867</v>
      </c>
      <c r="F3342" s="57">
        <f>ROWS($F$2:F3342)</f>
        <v>3341</v>
      </c>
      <c r="G3342" s="57" t="str">
        <f>IF(ISNUMBER(SEARCH('Position Build'!$N$6,Table1[[#This Row],[Series]])),Table1[[#This Row],[Helper1]],"")</f>
        <v/>
      </c>
      <c r="H3342" s="57" t="str">
        <f>IFERROR(SMALL($G$2:$G$4870,ROWS($G$2:G3342)),"")</f>
        <v/>
      </c>
    </row>
    <row r="3343" spans="1:8" ht="15.75" thickBot="1" x14ac:dyDescent="0.3">
      <c r="A3343" s="53" t="s">
        <v>726</v>
      </c>
      <c r="B3343" s="46" t="str">
        <f>Table1[[#This Row],[Series]]&amp;Table1[[#This Row],[Competency Name]]</f>
        <v>3705ABILITY TO INSTRUCT</v>
      </c>
      <c r="C3343" s="46" t="str">
        <f>IF(RIGHT(Table1[[#This Row],[Occupational Series]],5)="SECCM","SECCM",IF(OR(RIGHT(Table1[[#This Row],[Occupational Series]],1)="A",RIGHT(Table1[[#This Row],[Occupational Series]],1)="B",RIGHT(Table1[[#This Row],[Occupational Series]],1)="C"),"0301",RIGHT(Table1[[#This Row],[Occupational Series]],4)))</f>
        <v>3705</v>
      </c>
      <c r="D3343" s="53" t="s">
        <v>868</v>
      </c>
      <c r="E3343" s="53" t="s">
        <v>869</v>
      </c>
      <c r="F3343" s="57">
        <f>ROWS($F$2:F3343)</f>
        <v>3342</v>
      </c>
      <c r="G3343" s="57" t="str">
        <f>IF(ISNUMBER(SEARCH('Position Build'!$N$6,Table1[[#This Row],[Series]])),Table1[[#This Row],[Helper1]],"")</f>
        <v/>
      </c>
      <c r="H3343" s="57" t="str">
        <f>IFERROR(SMALL($G$2:$G$4870,ROWS($G$2:G3343)),"")</f>
        <v/>
      </c>
    </row>
    <row r="3344" spans="1:8" ht="39" thickBot="1" x14ac:dyDescent="0.3">
      <c r="A3344" s="50" t="s">
        <v>726</v>
      </c>
      <c r="B3344" s="46" t="str">
        <f>Table1[[#This Row],[Series]]&amp;Table1[[#This Row],[Competency Name]]</f>
        <v>3705ABILITY TO PROVIDE PRODUCTION SUPPORT SERVICES</v>
      </c>
      <c r="C3344" s="46" t="str">
        <f>IF(RIGHT(Table1[[#This Row],[Occupational Series]],5)="SECCM","SECCM",IF(OR(RIGHT(Table1[[#This Row],[Occupational Series]],1)="A",RIGHT(Table1[[#This Row],[Occupational Series]],1)="B",RIGHT(Table1[[#This Row],[Occupational Series]],1)="C"),"0301",RIGHT(Table1[[#This Row],[Occupational Series]],4)))</f>
        <v>3705</v>
      </c>
      <c r="D3344" s="50" t="s">
        <v>870</v>
      </c>
      <c r="E3344" s="51" t="s">
        <v>871</v>
      </c>
      <c r="F3344" s="57">
        <f>ROWS($F$2:F3344)</f>
        <v>3343</v>
      </c>
      <c r="G3344" s="57" t="str">
        <f>IF(ISNUMBER(SEARCH('Position Build'!$N$6,Table1[[#This Row],[Series]])),Table1[[#This Row],[Helper1]],"")</f>
        <v/>
      </c>
      <c r="H3344" s="57" t="str">
        <f>IFERROR(SMALL($G$2:$G$4870,ROWS($G$2:G3344)),"")</f>
        <v/>
      </c>
    </row>
    <row r="3345" spans="1:8" ht="15.75" thickBot="1" x14ac:dyDescent="0.3">
      <c r="A3345" s="45" t="s">
        <v>726</v>
      </c>
      <c r="B3345" s="46" t="str">
        <f>Table1[[#This Row],[Series]]&amp;Table1[[#This Row],[Competency Name]]</f>
        <v>3705ABILITY TO LEAD OR SUPERVISE</v>
      </c>
      <c r="C3345" s="46" t="str">
        <f>IF(RIGHT(Table1[[#This Row],[Occupational Series]],5)="SECCM","SECCM",IF(OR(RIGHT(Table1[[#This Row],[Occupational Series]],1)="A",RIGHT(Table1[[#This Row],[Occupational Series]],1)="B",RIGHT(Table1[[#This Row],[Occupational Series]],1)="C"),"0301",RIGHT(Table1[[#This Row],[Occupational Series]],4)))</f>
        <v>3705</v>
      </c>
      <c r="D3345" s="45" t="s">
        <v>872</v>
      </c>
      <c r="E3345" s="45" t="s">
        <v>873</v>
      </c>
      <c r="F3345" s="57">
        <f>ROWS($F$2:F3345)</f>
        <v>3344</v>
      </c>
      <c r="G3345" s="57" t="str">
        <f>IF(ISNUMBER(SEARCH('Position Build'!$N$6,Table1[[#This Row],[Series]])),Table1[[#This Row],[Helper1]],"")</f>
        <v/>
      </c>
      <c r="H3345" s="57" t="str">
        <f>IFERROR(SMALL($G$2:$G$4870,ROWS($G$2:G3345)),"")</f>
        <v/>
      </c>
    </row>
    <row r="3346" spans="1:8" ht="15.75" customHeight="1" thickBot="1" x14ac:dyDescent="0.3">
      <c r="A3346" s="50" t="s">
        <v>726</v>
      </c>
      <c r="B3346" s="46" t="str">
        <f>Table1[[#This Row],[Series]]&amp;Table1[[#This Row],[Competency Name]]</f>
        <v>3705ABILITY TO FOLLOW DIRECTIONS IN A SHOP</v>
      </c>
      <c r="C3346" s="46" t="str">
        <f>IF(RIGHT(Table1[[#This Row],[Occupational Series]],5)="SECCM","SECCM",IF(OR(RIGHT(Table1[[#This Row],[Occupational Series]],1)="A",RIGHT(Table1[[#This Row],[Occupational Series]],1)="B",RIGHT(Table1[[#This Row],[Occupational Series]],1)="C"),"0301",RIGHT(Table1[[#This Row],[Occupational Series]],4)))</f>
        <v>3705</v>
      </c>
      <c r="D3346" s="50" t="s">
        <v>882</v>
      </c>
      <c r="E3346" s="51" t="s">
        <v>883</v>
      </c>
      <c r="F3346" s="57">
        <f>ROWS($F$2:F3346)</f>
        <v>3345</v>
      </c>
      <c r="G3346" s="57" t="str">
        <f>IF(ISNUMBER(SEARCH('Position Build'!$N$6,Table1[[#This Row],[Series]])),Table1[[#This Row],[Helper1]],"")</f>
        <v/>
      </c>
      <c r="H3346" s="57" t="str">
        <f>IFERROR(SMALL($G$2:$G$4870,ROWS($G$2:G3346)),"")</f>
        <v/>
      </c>
    </row>
    <row r="3347" spans="1:8" ht="77.25" thickBot="1" x14ac:dyDescent="0.3">
      <c r="A3347" s="50" t="s">
        <v>726</v>
      </c>
      <c r="B3347" s="46" t="str">
        <f>Table1[[#This Row],[Series]]&amp;Table1[[#This Row],[Competency Name]]</f>
        <v>3705DEXTERITY AND SAFETY</v>
      </c>
      <c r="C3347" s="46" t="str">
        <f>IF(RIGHT(Table1[[#This Row],[Occupational Series]],5)="SECCM","SECCM",IF(OR(RIGHT(Table1[[#This Row],[Occupational Series]],1)="A",RIGHT(Table1[[#This Row],[Occupational Series]],1)="B",RIGHT(Table1[[#This Row],[Occupational Series]],1)="C"),"0301",RIGHT(Table1[[#This Row],[Occupational Series]],4)))</f>
        <v>3705</v>
      </c>
      <c r="D3347" s="50" t="s">
        <v>888</v>
      </c>
      <c r="E3347" s="51" t="s">
        <v>889</v>
      </c>
      <c r="F3347" s="57">
        <f>ROWS($F$2:F3347)</f>
        <v>3346</v>
      </c>
      <c r="G3347" s="57" t="str">
        <f>IF(ISNUMBER(SEARCH('Position Build'!$N$6,Table1[[#This Row],[Series]])),Table1[[#This Row],[Helper1]],"")</f>
        <v/>
      </c>
      <c r="H3347" s="57" t="str">
        <f>IFERROR(SMALL($G$2:$G$4870,ROWS($G$2:G3347)),"")</f>
        <v/>
      </c>
    </row>
    <row r="3348" spans="1:8" ht="15.75" customHeight="1" thickBot="1" x14ac:dyDescent="0.3">
      <c r="A3348" s="50" t="s">
        <v>726</v>
      </c>
      <c r="B3348" s="46" t="str">
        <f>Table1[[#This Row],[Series]]&amp;Table1[[#This Row],[Competency Name]]</f>
        <v>3705INGENUITY (ABILITY TO SUGGEST AND APPLY NEW METHODS)</v>
      </c>
      <c r="C3348" s="46" t="str">
        <f>IF(RIGHT(Table1[[#This Row],[Occupational Series]],5)="SECCM","SECCM",IF(OR(RIGHT(Table1[[#This Row],[Occupational Series]],1)="A",RIGHT(Table1[[#This Row],[Occupational Series]],1)="B",RIGHT(Table1[[#This Row],[Occupational Series]],1)="C"),"0301",RIGHT(Table1[[#This Row],[Occupational Series]],4)))</f>
        <v>3705</v>
      </c>
      <c r="D3348" s="50" t="s">
        <v>890</v>
      </c>
      <c r="E3348" s="51" t="s">
        <v>891</v>
      </c>
      <c r="F3348" s="57">
        <f>ROWS($F$2:F3348)</f>
        <v>3347</v>
      </c>
      <c r="G3348" s="57" t="str">
        <f>IF(ISNUMBER(SEARCH('Position Build'!$N$6,Table1[[#This Row],[Series]])),Table1[[#This Row],[Helper1]],"")</f>
        <v/>
      </c>
      <c r="H3348" s="57" t="str">
        <f>IFERROR(SMALL($G$2:$G$4870,ROWS($G$2:G3348)),"")</f>
        <v/>
      </c>
    </row>
    <row r="3349" spans="1:8" ht="26.25" thickBot="1" x14ac:dyDescent="0.3">
      <c r="A3349" s="50" t="s">
        <v>726</v>
      </c>
      <c r="B3349" s="46" t="str">
        <f>Table1[[#This Row],[Series]]&amp;Table1[[#This Row],[Competency Name]]</f>
        <v>3705ABILITY TO SUPERVISE THROUGH SUBORDINATE SUPERVISORS</v>
      </c>
      <c r="C3349" s="46" t="str">
        <f>IF(RIGHT(Table1[[#This Row],[Occupational Series]],5)="SECCM","SECCM",IF(OR(RIGHT(Table1[[#This Row],[Occupational Series]],1)="A",RIGHT(Table1[[#This Row],[Occupational Series]],1)="B",RIGHT(Table1[[#This Row],[Occupational Series]],1)="C"),"0301",RIGHT(Table1[[#This Row],[Occupational Series]],4)))</f>
        <v>3705</v>
      </c>
      <c r="D3349" s="50" t="s">
        <v>898</v>
      </c>
      <c r="E3349" s="51" t="s">
        <v>899</v>
      </c>
      <c r="F3349" s="57">
        <f>ROWS($F$2:F3349)</f>
        <v>3348</v>
      </c>
      <c r="G3349" s="57" t="str">
        <f>IF(ISNUMBER(SEARCH('Position Build'!$N$6,Table1[[#This Row],[Series]])),Table1[[#This Row],[Helper1]],"")</f>
        <v/>
      </c>
      <c r="H3349" s="57" t="str">
        <f>IFERROR(SMALL($G$2:$G$4870,ROWS($G$2:G3349)),"")</f>
        <v/>
      </c>
    </row>
    <row r="3350" spans="1:8" ht="15.75" customHeight="1" thickBot="1" x14ac:dyDescent="0.3">
      <c r="A3350" s="50" t="s">
        <v>726</v>
      </c>
      <c r="B3350" s="46" t="str">
        <f>Table1[[#This Row],[Series]]&amp;Table1[[#This Row],[Competency Name]]</f>
        <v>3705RELIABILITY AND DEPENDABILITY</v>
      </c>
      <c r="C3350" s="46" t="str">
        <f>IF(RIGHT(Table1[[#This Row],[Occupational Series]],5)="SECCM","SECCM",IF(OR(RIGHT(Table1[[#This Row],[Occupational Series]],1)="A",RIGHT(Table1[[#This Row],[Occupational Series]],1)="B",RIGHT(Table1[[#This Row],[Occupational Series]],1)="C"),"0301",RIGHT(Table1[[#This Row],[Occupational Series]],4)))</f>
        <v>3705</v>
      </c>
      <c r="D3350" s="50" t="s">
        <v>900</v>
      </c>
      <c r="E3350" s="51" t="s">
        <v>901</v>
      </c>
      <c r="F3350" s="57">
        <f>ROWS($F$2:F3350)</f>
        <v>3349</v>
      </c>
      <c r="G3350" s="57" t="str">
        <f>IF(ISNUMBER(SEARCH('Position Build'!$N$6,Table1[[#This Row],[Series]])),Table1[[#This Row],[Helper1]],"")</f>
        <v/>
      </c>
      <c r="H3350" s="57" t="str">
        <f>IFERROR(SMALL($G$2:$G$4870,ROWS($G$2:G3350)),"")</f>
        <v/>
      </c>
    </row>
    <row r="3351" spans="1:8" ht="77.25" thickBot="1" x14ac:dyDescent="0.3">
      <c r="A3351" s="50" t="s">
        <v>726</v>
      </c>
      <c r="B3351" s="46" t="str">
        <f>Table1[[#This Row],[Series]]&amp;Table1[[#This Row],[Competency Name]]</f>
        <v>3705ABILITY TO INTERPRET INSTRUCTIONS AND SPECIFICATIONS, INCLUDING BLUEPRINT READING</v>
      </c>
      <c r="C3351" s="46" t="str">
        <f>IF(RIGHT(Table1[[#This Row],[Occupational Series]],5)="SECCM","SECCM",IF(OR(RIGHT(Table1[[#This Row],[Occupational Series]],1)="A",RIGHT(Table1[[#This Row],[Occupational Series]],1)="B",RIGHT(Table1[[#This Row],[Occupational Series]],1)="C"),"0301",RIGHT(Table1[[#This Row],[Occupational Series]],4)))</f>
        <v>3705</v>
      </c>
      <c r="D3351" s="50" t="s">
        <v>906</v>
      </c>
      <c r="E3351" s="51" t="s">
        <v>907</v>
      </c>
      <c r="F3351" s="57">
        <f>ROWS($F$2:F3351)</f>
        <v>3350</v>
      </c>
      <c r="G3351" s="57" t="str">
        <f>IF(ISNUMBER(SEARCH('Position Build'!$N$6,Table1[[#This Row],[Series]])),Table1[[#This Row],[Helper1]],"")</f>
        <v/>
      </c>
      <c r="H3351" s="57" t="str">
        <f>IFERROR(SMALL($G$2:$G$4870,ROWS($G$2:G3351)),"")</f>
        <v/>
      </c>
    </row>
    <row r="3352" spans="1:8" ht="15.75" customHeight="1" thickBot="1" x14ac:dyDescent="0.3">
      <c r="A3352" s="50" t="s">
        <v>726</v>
      </c>
      <c r="B3352" s="46" t="str">
        <f>Table1[[#This Row],[Series]]&amp;Table1[[#This Row],[Competency Name]]</f>
        <v>3705ABILITY TO USE AND MAINTAIN TOOLS AND EQUIPMENT</v>
      </c>
      <c r="C3352" s="46" t="str">
        <f>IF(RIGHT(Table1[[#This Row],[Occupational Series]],5)="SECCM","SECCM",IF(OR(RIGHT(Table1[[#This Row],[Occupational Series]],1)="A",RIGHT(Table1[[#This Row],[Occupational Series]],1)="B",RIGHT(Table1[[#This Row],[Occupational Series]],1)="C"),"0301",RIGHT(Table1[[#This Row],[Occupational Series]],4)))</f>
        <v>3705</v>
      </c>
      <c r="D3352" s="50" t="s">
        <v>908</v>
      </c>
      <c r="E3352" s="51" t="s">
        <v>909</v>
      </c>
      <c r="F3352" s="57">
        <f>ROWS($F$2:F3352)</f>
        <v>3351</v>
      </c>
      <c r="G3352" s="57" t="str">
        <f>IF(ISNUMBER(SEARCH('Position Build'!$N$6,Table1[[#This Row],[Series]])),Table1[[#This Row],[Helper1]],"")</f>
        <v/>
      </c>
      <c r="H3352" s="57" t="str">
        <f>IFERROR(SMALL($G$2:$G$4870,ROWS($G$2:G3352)),"")</f>
        <v/>
      </c>
    </row>
    <row r="3353" spans="1:8" ht="102.75" thickBot="1" x14ac:dyDescent="0.3">
      <c r="A3353" s="50" t="s">
        <v>726</v>
      </c>
      <c r="B3353" s="46" t="str">
        <f>Table1[[#This Row],[Series]]&amp;Table1[[#This Row],[Competency Name]]</f>
        <v>3705USE OF MEASURING INSTRUMENTS (MECHANICAL, ELECTRICAL, ELECTRONIC, AS APPROPRIATE TO LINE OF WORK)</v>
      </c>
      <c r="C3353" s="46" t="str">
        <f>IF(RIGHT(Table1[[#This Row],[Occupational Series]],5)="SECCM","SECCM",IF(OR(RIGHT(Table1[[#This Row],[Occupational Series]],1)="A",RIGHT(Table1[[#This Row],[Occupational Series]],1)="B",RIGHT(Table1[[#This Row],[Occupational Series]],1)="C"),"0301",RIGHT(Table1[[#This Row],[Occupational Series]],4)))</f>
        <v>3705</v>
      </c>
      <c r="D3353" s="50" t="s">
        <v>986</v>
      </c>
      <c r="E3353" s="51" t="s">
        <v>987</v>
      </c>
      <c r="F3353" s="57">
        <f>ROWS($F$2:F3353)</f>
        <v>3352</v>
      </c>
      <c r="G3353" s="57" t="str">
        <f>IF(ISNUMBER(SEARCH('Position Build'!$N$6,Table1[[#This Row],[Series]])),Table1[[#This Row],[Helper1]],"")</f>
        <v/>
      </c>
      <c r="H3353" s="57" t="str">
        <f>IFERROR(SMALL($G$2:$G$4870,ROWS($G$2:G3353)),"")</f>
        <v/>
      </c>
    </row>
    <row r="3354" spans="1:8" ht="15.75" customHeight="1" thickBot="1" x14ac:dyDescent="0.3">
      <c r="A3354" s="50" t="s">
        <v>726</v>
      </c>
      <c r="B3354" s="46" t="str">
        <f>Table1[[#This Row],[Series]]&amp;Table1[[#This Row],[Competency Name]]</f>
        <v>3705ABILITY TO MEET DEADLINE DATES UNDER PRESSURE</v>
      </c>
      <c r="C3354" s="46" t="str">
        <f>IF(RIGHT(Table1[[#This Row],[Occupational Series]],5)="SECCM","SECCM",IF(OR(RIGHT(Table1[[#This Row],[Occupational Series]],1)="A",RIGHT(Table1[[#This Row],[Occupational Series]],1)="B",RIGHT(Table1[[#This Row],[Occupational Series]],1)="C"),"0301",RIGHT(Table1[[#This Row],[Occupational Series]],4)))</f>
        <v>3705</v>
      </c>
      <c r="D3354" s="50" t="s">
        <v>1005</v>
      </c>
      <c r="E3354" s="51" t="s">
        <v>1006</v>
      </c>
      <c r="F3354" s="57">
        <f>ROWS($F$2:F3354)</f>
        <v>3353</v>
      </c>
      <c r="G3354" s="57" t="str">
        <f>IF(ISNUMBER(SEARCH('Position Build'!$N$6,Table1[[#This Row],[Series]])),Table1[[#This Row],[Helper1]],"")</f>
        <v/>
      </c>
      <c r="H3354" s="57" t="str">
        <f>IFERROR(SMALL($G$2:$G$4870,ROWS($G$2:G3354)),"")</f>
        <v/>
      </c>
    </row>
    <row r="3355" spans="1:8" ht="39" thickBot="1" x14ac:dyDescent="0.3">
      <c r="A3355" s="50" t="s">
        <v>726</v>
      </c>
      <c r="B3355" s="46" t="str">
        <f>Table1[[#This Row],[Series]]&amp;Table1[[#This Row],[Competency Name]]</f>
        <v>3705ABILITY TO PLAN AND ORGANIZE THE WORK</v>
      </c>
      <c r="C3355" s="46" t="str">
        <f>IF(RIGHT(Table1[[#This Row],[Occupational Series]],5)="SECCM","SECCM",IF(OR(RIGHT(Table1[[#This Row],[Occupational Series]],1)="A",RIGHT(Table1[[#This Row],[Occupational Series]],1)="B",RIGHT(Table1[[#This Row],[Occupational Series]],1)="C"),"0301",RIGHT(Table1[[#This Row],[Occupational Series]],4)))</f>
        <v>3705</v>
      </c>
      <c r="D3355" s="50" t="s">
        <v>1007</v>
      </c>
      <c r="E3355" s="51" t="s">
        <v>1008</v>
      </c>
      <c r="F3355" s="57">
        <f>ROWS($F$2:F3355)</f>
        <v>3354</v>
      </c>
      <c r="G3355" s="57" t="str">
        <f>IF(ISNUMBER(SEARCH('Position Build'!$N$6,Table1[[#This Row],[Series]])),Table1[[#This Row],[Helper1]],"")</f>
        <v/>
      </c>
      <c r="H3355" s="57" t="str">
        <f>IFERROR(SMALL($G$2:$G$4870,ROWS($G$2:G3355)),"")</f>
        <v/>
      </c>
    </row>
    <row r="3356" spans="1:8" ht="15.75" customHeight="1" thickBot="1" x14ac:dyDescent="0.3">
      <c r="A3356" s="50" t="s">
        <v>726</v>
      </c>
      <c r="B3356" s="46" t="str">
        <f>Table1[[#This Row],[Series]]&amp;Table1[[#This Row],[Competency Name]]</f>
        <v>3705ABILITY TO WORK AS A MEMBER OF A TEAM</v>
      </c>
      <c r="C3356" s="46" t="str">
        <f>IF(RIGHT(Table1[[#This Row],[Occupational Series]],5)="SECCM","SECCM",IF(OR(RIGHT(Table1[[#This Row],[Occupational Series]],1)="A",RIGHT(Table1[[#This Row],[Occupational Series]],1)="B",RIGHT(Table1[[#This Row],[Occupational Series]],1)="C"),"0301",RIGHT(Table1[[#This Row],[Occupational Series]],4)))</f>
        <v>3705</v>
      </c>
      <c r="D3356" s="50" t="s">
        <v>1017</v>
      </c>
      <c r="E3356" s="51" t="s">
        <v>1018</v>
      </c>
      <c r="F3356" s="57">
        <f>ROWS($F$2:F3356)</f>
        <v>3355</v>
      </c>
      <c r="G3356" s="57" t="str">
        <f>IF(ISNUMBER(SEARCH('Position Build'!$N$6,Table1[[#This Row],[Series]])),Table1[[#This Row],[Helper1]],"")</f>
        <v/>
      </c>
      <c r="H3356" s="57" t="str">
        <f>IFERROR(SMALL($G$2:$G$4870,ROWS($G$2:G3356)),"")</f>
        <v/>
      </c>
    </row>
    <row r="3357" spans="1:8" ht="39" thickBot="1" x14ac:dyDescent="0.3">
      <c r="A3357" s="50" t="s">
        <v>726</v>
      </c>
      <c r="B3357" s="46" t="str">
        <f>Table1[[#This Row],[Series]]&amp;Table1[[#This Row],[Competency Name]]</f>
        <v>3705ABILITY TO WORK WITH OTHERS</v>
      </c>
      <c r="C3357" s="46" t="str">
        <f>IF(RIGHT(Table1[[#This Row],[Occupational Series]],5)="SECCM","SECCM",IF(OR(RIGHT(Table1[[#This Row],[Occupational Series]],1)="A",RIGHT(Table1[[#This Row],[Occupational Series]],1)="B",RIGHT(Table1[[#This Row],[Occupational Series]],1)="C"),"0301",RIGHT(Table1[[#This Row],[Occupational Series]],4)))</f>
        <v>3705</v>
      </c>
      <c r="D3357" s="50" t="s">
        <v>1019</v>
      </c>
      <c r="E3357" s="51" t="s">
        <v>1020</v>
      </c>
      <c r="F3357" s="57">
        <f>ROWS($F$2:F3357)</f>
        <v>3356</v>
      </c>
      <c r="G3357" s="57" t="str">
        <f>IF(ISNUMBER(SEARCH('Position Build'!$N$6,Table1[[#This Row],[Series]])),Table1[[#This Row],[Helper1]],"")</f>
        <v/>
      </c>
      <c r="H3357" s="57" t="str">
        <f>IFERROR(SMALL($G$2:$G$4870,ROWS($G$2:G3357)),"")</f>
        <v/>
      </c>
    </row>
    <row r="3358" spans="1:8" ht="15.75" customHeight="1" thickBot="1" x14ac:dyDescent="0.3">
      <c r="A3358" s="45" t="s">
        <v>726</v>
      </c>
      <c r="B3358" s="46" t="str">
        <f>Table1[[#This Row],[Series]]&amp;Table1[[#This Row],[Competency Name]]</f>
        <v>3705SHOP APTITUDE AND INTEREST</v>
      </c>
      <c r="C3358" s="46" t="str">
        <f>IF(RIGHT(Table1[[#This Row],[Occupational Series]],5)="SECCM","SECCM",IF(OR(RIGHT(Table1[[#This Row],[Occupational Series]],1)="A",RIGHT(Table1[[#This Row],[Occupational Series]],1)="B",RIGHT(Table1[[#This Row],[Occupational Series]],1)="C"),"0301",RIGHT(Table1[[#This Row],[Occupational Series]],4)))</f>
        <v>3705</v>
      </c>
      <c r="D3358" s="45" t="s">
        <v>1021</v>
      </c>
      <c r="E3358" s="45" t="s">
        <v>1022</v>
      </c>
      <c r="F3358" s="57">
        <f>ROWS($F$2:F3358)</f>
        <v>3357</v>
      </c>
      <c r="G3358" s="57" t="str">
        <f>IF(ISNUMBER(SEARCH('Position Build'!$N$6,Table1[[#This Row],[Series]])),Table1[[#This Row],[Helper1]],"")</f>
        <v/>
      </c>
      <c r="H3358" s="57" t="str">
        <f>IFERROR(SMALL($G$2:$G$4870,ROWS($G$2:G3358)),"")</f>
        <v/>
      </c>
    </row>
    <row r="3359" spans="1:8" ht="39" thickBot="1" x14ac:dyDescent="0.3">
      <c r="A3359" s="50" t="s">
        <v>726</v>
      </c>
      <c r="B3359" s="46" t="str">
        <f>Table1[[#This Row],[Series]]&amp;Table1[[#This Row],[Competency Name]]</f>
        <v>3705KNOWLEDGE OF METALS</v>
      </c>
      <c r="C3359" s="46" t="str">
        <f>IF(RIGHT(Table1[[#This Row],[Occupational Series]],5)="SECCM","SECCM",IF(OR(RIGHT(Table1[[#This Row],[Occupational Series]],1)="A",RIGHT(Table1[[#This Row],[Occupational Series]],1)="B",RIGHT(Table1[[#This Row],[Occupational Series]],1)="C"),"0301",RIGHT(Table1[[#This Row],[Occupational Series]],4)))</f>
        <v>3705</v>
      </c>
      <c r="D3359" s="50" t="s">
        <v>1325</v>
      </c>
      <c r="E3359" s="51" t="s">
        <v>1326</v>
      </c>
      <c r="F3359" s="57">
        <f>ROWS($F$2:F3359)</f>
        <v>3358</v>
      </c>
      <c r="G3359" s="57" t="str">
        <f>IF(ISNUMBER(SEARCH('Position Build'!$N$6,Table1[[#This Row],[Series]])),Table1[[#This Row],[Helper1]],"")</f>
        <v/>
      </c>
      <c r="H3359" s="57" t="str">
        <f>IFERROR(SMALL($G$2:$G$4870,ROWS($G$2:G3359)),"")</f>
        <v/>
      </c>
    </row>
    <row r="3360" spans="1:8" ht="15.75" customHeight="1" thickBot="1" x14ac:dyDescent="0.3">
      <c r="A3360" s="50" t="s">
        <v>740</v>
      </c>
      <c r="B3360" s="46" t="str">
        <f>Table1[[#This Row],[Series]]&amp;Table1[[#This Row],[Competency Name]]</f>
        <v>3707TECHNICAL PRACTICES (THEORETICAL, PRECISE, ARTISTIC)</v>
      </c>
      <c r="C3360" s="46" t="str">
        <f>IF(RIGHT(Table1[[#This Row],[Occupational Series]],5)="SECCM","SECCM",IF(OR(RIGHT(Table1[[#This Row],[Occupational Series]],1)="A",RIGHT(Table1[[#This Row],[Occupational Series]],1)="B",RIGHT(Table1[[#This Row],[Occupational Series]],1)="C"),"0301",RIGHT(Table1[[#This Row],[Occupational Series]],4)))</f>
        <v>3707</v>
      </c>
      <c r="D3360" s="50" t="s">
        <v>716</v>
      </c>
      <c r="E3360" s="51" t="s">
        <v>717</v>
      </c>
      <c r="F3360" s="57">
        <f>ROWS($F$2:F3360)</f>
        <v>3359</v>
      </c>
      <c r="G3360" s="57" t="str">
        <f>IF(ISNUMBER(SEARCH('Position Build'!$N$6,Table1[[#This Row],[Series]])),Table1[[#This Row],[Helper1]],"")</f>
        <v/>
      </c>
      <c r="H3360" s="57" t="str">
        <f>IFERROR(SMALL($G$2:$G$4870,ROWS($G$2:G3360)),"")</f>
        <v/>
      </c>
    </row>
    <row r="3361" spans="1:8" ht="15.75" thickBot="1" x14ac:dyDescent="0.3">
      <c r="A3361" s="45" t="s">
        <v>740</v>
      </c>
      <c r="B3361" s="46" t="str">
        <f>Table1[[#This Row],[Series]]&amp;Table1[[#This Row],[Competency Name]]</f>
        <v>3707ABILITY TO DO THE WORK OF THE POSITION WITHOUT MORE THAN NORMAL SUPERVISION</v>
      </c>
      <c r="C3361" s="46" t="str">
        <f>IF(RIGHT(Table1[[#This Row],[Occupational Series]],5)="SECCM","SECCM",IF(OR(RIGHT(Table1[[#This Row],[Occupational Series]],1)="A",RIGHT(Table1[[#This Row],[Occupational Series]],1)="B",RIGHT(Table1[[#This Row],[Occupational Series]],1)="C"),"0301",RIGHT(Table1[[#This Row],[Occupational Series]],4)))</f>
        <v>3707</v>
      </c>
      <c r="D3361" s="45" t="s">
        <v>852</v>
      </c>
      <c r="E3361" s="45" t="s">
        <v>853</v>
      </c>
      <c r="F3361" s="57">
        <f>ROWS($F$2:F3361)</f>
        <v>3360</v>
      </c>
      <c r="G3361" s="57" t="str">
        <f>IF(ISNUMBER(SEARCH('Position Build'!$N$6,Table1[[#This Row],[Series]])),Table1[[#This Row],[Helper1]],"")</f>
        <v/>
      </c>
      <c r="H3361" s="57" t="str">
        <f>IFERROR(SMALL($G$2:$G$4870,ROWS($G$2:G3361)),"")</f>
        <v/>
      </c>
    </row>
    <row r="3362" spans="1:8" ht="15.75" customHeight="1" thickBot="1" x14ac:dyDescent="0.3">
      <c r="A3362" s="45" t="s">
        <v>740</v>
      </c>
      <c r="B3362" s="46" t="str">
        <f>Table1[[#This Row],[Series]]&amp;Table1[[#This Row],[Competency Name]]</f>
        <v>3707ABILITY TO INSPECT</v>
      </c>
      <c r="C3362" s="46" t="str">
        <f>IF(RIGHT(Table1[[#This Row],[Occupational Series]],5)="SECCM","SECCM",IF(OR(RIGHT(Table1[[#This Row],[Occupational Series]],1)="A",RIGHT(Table1[[#This Row],[Occupational Series]],1)="B",RIGHT(Table1[[#This Row],[Occupational Series]],1)="C"),"0301",RIGHT(Table1[[#This Row],[Occupational Series]],4)))</f>
        <v>3707</v>
      </c>
      <c r="D3362" s="45" t="s">
        <v>866</v>
      </c>
      <c r="E3362" s="45" t="s">
        <v>867</v>
      </c>
      <c r="F3362" s="57">
        <f>ROWS($F$2:F3362)</f>
        <v>3361</v>
      </c>
      <c r="G3362" s="57" t="str">
        <f>IF(ISNUMBER(SEARCH('Position Build'!$N$6,Table1[[#This Row],[Series]])),Table1[[#This Row],[Helper1]],"")</f>
        <v/>
      </c>
      <c r="H3362" s="57" t="str">
        <f>IFERROR(SMALL($G$2:$G$4870,ROWS($G$2:G3362)),"")</f>
        <v/>
      </c>
    </row>
    <row r="3363" spans="1:8" ht="15.75" thickBot="1" x14ac:dyDescent="0.3">
      <c r="A3363" s="45" t="s">
        <v>740</v>
      </c>
      <c r="B3363" s="46" t="str">
        <f>Table1[[#This Row],[Series]]&amp;Table1[[#This Row],[Competency Name]]</f>
        <v>3707ABILITY TO INSTRUCT</v>
      </c>
      <c r="C3363" s="46" t="str">
        <f>IF(RIGHT(Table1[[#This Row],[Occupational Series]],5)="SECCM","SECCM",IF(OR(RIGHT(Table1[[#This Row],[Occupational Series]],1)="A",RIGHT(Table1[[#This Row],[Occupational Series]],1)="B",RIGHT(Table1[[#This Row],[Occupational Series]],1)="C"),"0301",RIGHT(Table1[[#This Row],[Occupational Series]],4)))</f>
        <v>3707</v>
      </c>
      <c r="D3363" s="45" t="s">
        <v>868</v>
      </c>
      <c r="E3363" s="45" t="s">
        <v>869</v>
      </c>
      <c r="F3363" s="57">
        <f>ROWS($F$2:F3363)</f>
        <v>3362</v>
      </c>
      <c r="G3363" s="57" t="str">
        <f>IF(ISNUMBER(SEARCH('Position Build'!$N$6,Table1[[#This Row],[Series]])),Table1[[#This Row],[Helper1]],"")</f>
        <v/>
      </c>
      <c r="H3363" s="57" t="str">
        <f>IFERROR(SMALL($G$2:$G$4870,ROWS($G$2:G3363)),"")</f>
        <v/>
      </c>
    </row>
    <row r="3364" spans="1:8" ht="15.75" customHeight="1" thickBot="1" x14ac:dyDescent="0.3">
      <c r="A3364" s="50" t="s">
        <v>740</v>
      </c>
      <c r="B3364" s="46" t="str">
        <f>Table1[[#This Row],[Series]]&amp;Table1[[#This Row],[Competency Name]]</f>
        <v>3707ABILITY TO PROVIDE PRODUCTION SUPPORT SERVICES</v>
      </c>
      <c r="C3364" s="46" t="str">
        <f>IF(RIGHT(Table1[[#This Row],[Occupational Series]],5)="SECCM","SECCM",IF(OR(RIGHT(Table1[[#This Row],[Occupational Series]],1)="A",RIGHT(Table1[[#This Row],[Occupational Series]],1)="B",RIGHT(Table1[[#This Row],[Occupational Series]],1)="C"),"0301",RIGHT(Table1[[#This Row],[Occupational Series]],4)))</f>
        <v>3707</v>
      </c>
      <c r="D3364" s="50" t="s">
        <v>870</v>
      </c>
      <c r="E3364" s="51" t="s">
        <v>871</v>
      </c>
      <c r="F3364" s="57">
        <f>ROWS($F$2:F3364)</f>
        <v>3363</v>
      </c>
      <c r="G3364" s="57" t="str">
        <f>IF(ISNUMBER(SEARCH('Position Build'!$N$6,Table1[[#This Row],[Series]])),Table1[[#This Row],[Helper1]],"")</f>
        <v/>
      </c>
      <c r="H3364" s="57" t="str">
        <f>IFERROR(SMALL($G$2:$G$4870,ROWS($G$2:G3364)),"")</f>
        <v/>
      </c>
    </row>
    <row r="3365" spans="1:8" ht="15.75" thickBot="1" x14ac:dyDescent="0.3">
      <c r="A3365" s="45" t="s">
        <v>740</v>
      </c>
      <c r="B3365" s="46" t="str">
        <f>Table1[[#This Row],[Series]]&amp;Table1[[#This Row],[Competency Name]]</f>
        <v>3707ABILITY TO LEAD OR SUPERVISE</v>
      </c>
      <c r="C3365" s="46" t="str">
        <f>IF(RIGHT(Table1[[#This Row],[Occupational Series]],5)="SECCM","SECCM",IF(OR(RIGHT(Table1[[#This Row],[Occupational Series]],1)="A",RIGHT(Table1[[#This Row],[Occupational Series]],1)="B",RIGHT(Table1[[#This Row],[Occupational Series]],1)="C"),"0301",RIGHT(Table1[[#This Row],[Occupational Series]],4)))</f>
        <v>3707</v>
      </c>
      <c r="D3365" s="45" t="s">
        <v>872</v>
      </c>
      <c r="E3365" s="45" t="s">
        <v>873</v>
      </c>
      <c r="F3365" s="57">
        <f>ROWS($F$2:F3365)</f>
        <v>3364</v>
      </c>
      <c r="G3365" s="57" t="str">
        <f>IF(ISNUMBER(SEARCH('Position Build'!$N$6,Table1[[#This Row],[Series]])),Table1[[#This Row],[Helper1]],"")</f>
        <v/>
      </c>
      <c r="H3365" s="57" t="str">
        <f>IFERROR(SMALL($G$2:$G$4870,ROWS($G$2:G3365)),"")</f>
        <v/>
      </c>
    </row>
    <row r="3366" spans="1:8" ht="15.75" customHeight="1" thickBot="1" x14ac:dyDescent="0.3">
      <c r="A3366" s="50" t="s">
        <v>740</v>
      </c>
      <c r="B3366" s="46" t="str">
        <f>Table1[[#This Row],[Series]]&amp;Table1[[#This Row],[Competency Name]]</f>
        <v>3707DEXTERITY AND SAFETY</v>
      </c>
      <c r="C3366" s="46" t="str">
        <f>IF(RIGHT(Table1[[#This Row],[Occupational Series]],5)="SECCM","SECCM",IF(OR(RIGHT(Table1[[#This Row],[Occupational Series]],1)="A",RIGHT(Table1[[#This Row],[Occupational Series]],1)="B",RIGHT(Table1[[#This Row],[Occupational Series]],1)="C"),"0301",RIGHT(Table1[[#This Row],[Occupational Series]],4)))</f>
        <v>3707</v>
      </c>
      <c r="D3366" s="50" t="s">
        <v>888</v>
      </c>
      <c r="E3366" s="51" t="s">
        <v>889</v>
      </c>
      <c r="F3366" s="57">
        <f>ROWS($F$2:F3366)</f>
        <v>3365</v>
      </c>
      <c r="G3366" s="57" t="str">
        <f>IF(ISNUMBER(SEARCH('Position Build'!$N$6,Table1[[#This Row],[Series]])),Table1[[#This Row],[Helper1]],"")</f>
        <v/>
      </c>
      <c r="H3366" s="57" t="str">
        <f>IFERROR(SMALL($G$2:$G$4870,ROWS($G$2:G3366)),"")</f>
        <v/>
      </c>
    </row>
    <row r="3367" spans="1:8" ht="77.25" thickBot="1" x14ac:dyDescent="0.3">
      <c r="A3367" s="50" t="s">
        <v>740</v>
      </c>
      <c r="B3367" s="46" t="str">
        <f>Table1[[#This Row],[Series]]&amp;Table1[[#This Row],[Competency Name]]</f>
        <v>3707ABILITY TO INTERPRET INSTRUCTIONS AND SPECIFICATIONS, INCLUDING BLUEPRINT READING</v>
      </c>
      <c r="C3367" s="46" t="str">
        <f>IF(RIGHT(Table1[[#This Row],[Occupational Series]],5)="SECCM","SECCM",IF(OR(RIGHT(Table1[[#This Row],[Occupational Series]],1)="A",RIGHT(Table1[[#This Row],[Occupational Series]],1)="B",RIGHT(Table1[[#This Row],[Occupational Series]],1)="C"),"0301",RIGHT(Table1[[#This Row],[Occupational Series]],4)))</f>
        <v>3707</v>
      </c>
      <c r="D3367" s="50" t="s">
        <v>906</v>
      </c>
      <c r="E3367" s="51" t="s">
        <v>907</v>
      </c>
      <c r="F3367" s="57">
        <f>ROWS($F$2:F3367)</f>
        <v>3366</v>
      </c>
      <c r="G3367" s="57" t="str">
        <f>IF(ISNUMBER(SEARCH('Position Build'!$N$6,Table1[[#This Row],[Series]])),Table1[[#This Row],[Helper1]],"")</f>
        <v/>
      </c>
      <c r="H3367" s="57" t="str">
        <f>IFERROR(SMALL($G$2:$G$4870,ROWS($G$2:G3367)),"")</f>
        <v/>
      </c>
    </row>
    <row r="3368" spans="1:8" ht="15.75" customHeight="1" thickBot="1" x14ac:dyDescent="0.3">
      <c r="A3368" s="50" t="s">
        <v>740</v>
      </c>
      <c r="B3368" s="46" t="str">
        <f>Table1[[#This Row],[Series]]&amp;Table1[[#This Row],[Competency Name]]</f>
        <v>3707ABILITY TO USE AND MAINTAIN TOOLS AND EQUIPMENT</v>
      </c>
      <c r="C3368" s="46" t="str">
        <f>IF(RIGHT(Table1[[#This Row],[Occupational Series]],5)="SECCM","SECCM",IF(OR(RIGHT(Table1[[#This Row],[Occupational Series]],1)="A",RIGHT(Table1[[#This Row],[Occupational Series]],1)="B",RIGHT(Table1[[#This Row],[Occupational Series]],1)="C"),"0301",RIGHT(Table1[[#This Row],[Occupational Series]],4)))</f>
        <v>3707</v>
      </c>
      <c r="D3368" s="50" t="s">
        <v>908</v>
      </c>
      <c r="E3368" s="51" t="s">
        <v>909</v>
      </c>
      <c r="F3368" s="57">
        <f>ROWS($F$2:F3368)</f>
        <v>3367</v>
      </c>
      <c r="G3368" s="57" t="str">
        <f>IF(ISNUMBER(SEARCH('Position Build'!$N$6,Table1[[#This Row],[Series]])),Table1[[#This Row],[Helper1]],"")</f>
        <v/>
      </c>
      <c r="H3368" s="57" t="str">
        <f>IFERROR(SMALL($G$2:$G$4870,ROWS($G$2:G3368)),"")</f>
        <v/>
      </c>
    </row>
    <row r="3369" spans="1:8" ht="102.75" thickBot="1" x14ac:dyDescent="0.3">
      <c r="A3369" s="50" t="s">
        <v>740</v>
      </c>
      <c r="B3369" s="46" t="str">
        <f>Table1[[#This Row],[Series]]&amp;Table1[[#This Row],[Competency Name]]</f>
        <v>3707USE OF MEASURING INSTRUMENTS (MECHANICAL, ELECTRICAL, ELECTRONIC, AS APPROPRIATE TO LINE OF WORK)</v>
      </c>
      <c r="C3369" s="46" t="str">
        <f>IF(RIGHT(Table1[[#This Row],[Occupational Series]],5)="SECCM","SECCM",IF(OR(RIGHT(Table1[[#This Row],[Occupational Series]],1)="A",RIGHT(Table1[[#This Row],[Occupational Series]],1)="B",RIGHT(Table1[[#This Row],[Occupational Series]],1)="C"),"0301",RIGHT(Table1[[#This Row],[Occupational Series]],4)))</f>
        <v>3707</v>
      </c>
      <c r="D3369" s="50" t="s">
        <v>986</v>
      </c>
      <c r="E3369" s="51" t="s">
        <v>987</v>
      </c>
      <c r="F3369" s="57">
        <f>ROWS($F$2:F3369)</f>
        <v>3368</v>
      </c>
      <c r="G3369" s="57" t="str">
        <f>IF(ISNUMBER(SEARCH('Position Build'!$N$6,Table1[[#This Row],[Series]])),Table1[[#This Row],[Helper1]],"")</f>
        <v/>
      </c>
      <c r="H3369" s="57" t="str">
        <f>IFERROR(SMALL($G$2:$G$4870,ROWS($G$2:G3369)),"")</f>
        <v/>
      </c>
    </row>
    <row r="3370" spans="1:8" ht="15.75" customHeight="1" thickBot="1" x14ac:dyDescent="0.3">
      <c r="A3370" s="50" t="s">
        <v>740</v>
      </c>
      <c r="B3370" s="46" t="str">
        <f>Table1[[#This Row],[Series]]&amp;Table1[[#This Row],[Competency Name]]</f>
        <v>3707KNOWLEDGE OF METALS</v>
      </c>
      <c r="C3370" s="46" t="str">
        <f>IF(RIGHT(Table1[[#This Row],[Occupational Series]],5)="SECCM","SECCM",IF(OR(RIGHT(Table1[[#This Row],[Occupational Series]],1)="A",RIGHT(Table1[[#This Row],[Occupational Series]],1)="B",RIGHT(Table1[[#This Row],[Occupational Series]],1)="C"),"0301",RIGHT(Table1[[#This Row],[Occupational Series]],4)))</f>
        <v>3707</v>
      </c>
      <c r="D3370" s="50" t="s">
        <v>1325</v>
      </c>
      <c r="E3370" s="51" t="s">
        <v>1326</v>
      </c>
      <c r="F3370" s="57">
        <f>ROWS($F$2:F3370)</f>
        <v>3369</v>
      </c>
      <c r="G3370" s="57" t="str">
        <f>IF(ISNUMBER(SEARCH('Position Build'!$N$6,Table1[[#This Row],[Series]])),Table1[[#This Row],[Helper1]],"")</f>
        <v/>
      </c>
      <c r="H3370" s="57" t="str">
        <f>IFERROR(SMALL($G$2:$G$4870,ROWS($G$2:G3370)),"")</f>
        <v/>
      </c>
    </row>
    <row r="3371" spans="1:8" ht="115.5" thickBot="1" x14ac:dyDescent="0.3">
      <c r="A3371" s="50" t="s">
        <v>730</v>
      </c>
      <c r="B3371" s="46" t="str">
        <f>Table1[[#This Row],[Series]]&amp;Table1[[#This Row],[Competency Name]]</f>
        <v>3711TECHNICAL PRACTICES (THEORETICAL, PRECISE, ARTISTIC)</v>
      </c>
      <c r="C3371" s="46" t="str">
        <f>IF(RIGHT(Table1[[#This Row],[Occupational Series]],5)="SECCM","SECCM",IF(OR(RIGHT(Table1[[#This Row],[Occupational Series]],1)="A",RIGHT(Table1[[#This Row],[Occupational Series]],1)="B",RIGHT(Table1[[#This Row],[Occupational Series]],1)="C"),"0301",RIGHT(Table1[[#This Row],[Occupational Series]],4)))</f>
        <v>3711</v>
      </c>
      <c r="D3371" s="50" t="s">
        <v>716</v>
      </c>
      <c r="E3371" s="51" t="s">
        <v>717</v>
      </c>
      <c r="F3371" s="57">
        <f>ROWS($F$2:F3371)</f>
        <v>3370</v>
      </c>
      <c r="G3371" s="57" t="str">
        <f>IF(ISNUMBER(SEARCH('Position Build'!$N$6,Table1[[#This Row],[Series]])),Table1[[#This Row],[Helper1]],"")</f>
        <v/>
      </c>
      <c r="H3371" s="57" t="str">
        <f>IFERROR(SMALL($G$2:$G$4870,ROWS($G$2:G3371)),"")</f>
        <v/>
      </c>
    </row>
    <row r="3372" spans="1:8" ht="15.75" customHeight="1" thickBot="1" x14ac:dyDescent="0.3">
      <c r="A3372" s="45" t="s">
        <v>730</v>
      </c>
      <c r="B3372" s="46" t="str">
        <f>Table1[[#This Row],[Series]]&amp;Table1[[#This Row],[Competency Name]]</f>
        <v>3711ABILITY TO DO THE WORK OF THE POSITION WITHOUT MORE THAN NORMAL SUPERVISION</v>
      </c>
      <c r="C3372" s="46" t="str">
        <f>IF(RIGHT(Table1[[#This Row],[Occupational Series]],5)="SECCM","SECCM",IF(OR(RIGHT(Table1[[#This Row],[Occupational Series]],1)="A",RIGHT(Table1[[#This Row],[Occupational Series]],1)="B",RIGHT(Table1[[#This Row],[Occupational Series]],1)="C"),"0301",RIGHT(Table1[[#This Row],[Occupational Series]],4)))</f>
        <v>3711</v>
      </c>
      <c r="D3372" s="45" t="s">
        <v>852</v>
      </c>
      <c r="E3372" s="45" t="s">
        <v>853</v>
      </c>
      <c r="F3372" s="57">
        <f>ROWS($F$2:F3372)</f>
        <v>3371</v>
      </c>
      <c r="G3372" s="57" t="str">
        <f>IF(ISNUMBER(SEARCH('Position Build'!$N$6,Table1[[#This Row],[Series]])),Table1[[#This Row],[Helper1]],"")</f>
        <v/>
      </c>
      <c r="H3372" s="57" t="str">
        <f>IFERROR(SMALL($G$2:$G$4870,ROWS($G$2:G3372)),"")</f>
        <v/>
      </c>
    </row>
    <row r="3373" spans="1:8" ht="15.75" thickBot="1" x14ac:dyDescent="0.3">
      <c r="A3373" s="45" t="s">
        <v>730</v>
      </c>
      <c r="B3373" s="46" t="str">
        <f>Table1[[#This Row],[Series]]&amp;Table1[[#This Row],[Competency Name]]</f>
        <v>3711ABILITY TO INSPECT</v>
      </c>
      <c r="C3373" s="46" t="str">
        <f>IF(RIGHT(Table1[[#This Row],[Occupational Series]],5)="SECCM","SECCM",IF(OR(RIGHT(Table1[[#This Row],[Occupational Series]],1)="A",RIGHT(Table1[[#This Row],[Occupational Series]],1)="B",RIGHT(Table1[[#This Row],[Occupational Series]],1)="C"),"0301",RIGHT(Table1[[#This Row],[Occupational Series]],4)))</f>
        <v>3711</v>
      </c>
      <c r="D3373" s="45" t="s">
        <v>866</v>
      </c>
      <c r="E3373" s="45" t="s">
        <v>867</v>
      </c>
      <c r="F3373" s="57">
        <f>ROWS($F$2:F3373)</f>
        <v>3372</v>
      </c>
      <c r="G3373" s="57" t="str">
        <f>IF(ISNUMBER(SEARCH('Position Build'!$N$6,Table1[[#This Row],[Series]])),Table1[[#This Row],[Helper1]],"")</f>
        <v/>
      </c>
      <c r="H3373" s="57" t="str">
        <f>IFERROR(SMALL($G$2:$G$4870,ROWS($G$2:G3373)),"")</f>
        <v/>
      </c>
    </row>
    <row r="3374" spans="1:8" ht="15.75" customHeight="1" thickBot="1" x14ac:dyDescent="0.3">
      <c r="A3374" s="45" t="s">
        <v>730</v>
      </c>
      <c r="B3374" s="46" t="str">
        <f>Table1[[#This Row],[Series]]&amp;Table1[[#This Row],[Competency Name]]</f>
        <v>3711ABILITY TO INSTRUCT</v>
      </c>
      <c r="C3374" s="46" t="str">
        <f>IF(RIGHT(Table1[[#This Row],[Occupational Series]],5)="SECCM","SECCM",IF(OR(RIGHT(Table1[[#This Row],[Occupational Series]],1)="A",RIGHT(Table1[[#This Row],[Occupational Series]],1)="B",RIGHT(Table1[[#This Row],[Occupational Series]],1)="C"),"0301",RIGHT(Table1[[#This Row],[Occupational Series]],4)))</f>
        <v>3711</v>
      </c>
      <c r="D3374" s="45" t="s">
        <v>868</v>
      </c>
      <c r="E3374" s="45" t="s">
        <v>869</v>
      </c>
      <c r="F3374" s="57">
        <f>ROWS($F$2:F3374)</f>
        <v>3373</v>
      </c>
      <c r="G3374" s="57" t="str">
        <f>IF(ISNUMBER(SEARCH('Position Build'!$N$6,Table1[[#This Row],[Series]])),Table1[[#This Row],[Helper1]],"")</f>
        <v/>
      </c>
      <c r="H3374" s="57" t="str">
        <f>IFERROR(SMALL($G$2:$G$4870,ROWS($G$2:G3374)),"")</f>
        <v/>
      </c>
    </row>
    <row r="3375" spans="1:8" ht="39" thickBot="1" x14ac:dyDescent="0.3">
      <c r="A3375" s="50" t="s">
        <v>730</v>
      </c>
      <c r="B3375" s="46" t="str">
        <f>Table1[[#This Row],[Series]]&amp;Table1[[#This Row],[Competency Name]]</f>
        <v>3711ABILITY TO PROVIDE PRODUCTION SUPPORT SERVICES</v>
      </c>
      <c r="C3375" s="46" t="str">
        <f>IF(RIGHT(Table1[[#This Row],[Occupational Series]],5)="SECCM","SECCM",IF(OR(RIGHT(Table1[[#This Row],[Occupational Series]],1)="A",RIGHT(Table1[[#This Row],[Occupational Series]],1)="B",RIGHT(Table1[[#This Row],[Occupational Series]],1)="C"),"0301",RIGHT(Table1[[#This Row],[Occupational Series]],4)))</f>
        <v>3711</v>
      </c>
      <c r="D3375" s="50" t="s">
        <v>870</v>
      </c>
      <c r="E3375" s="51" t="s">
        <v>871</v>
      </c>
      <c r="F3375" s="57">
        <f>ROWS($F$2:F3375)</f>
        <v>3374</v>
      </c>
      <c r="G3375" s="57" t="str">
        <f>IF(ISNUMBER(SEARCH('Position Build'!$N$6,Table1[[#This Row],[Series]])),Table1[[#This Row],[Helper1]],"")</f>
        <v/>
      </c>
      <c r="H3375" s="57" t="str">
        <f>IFERROR(SMALL($G$2:$G$4870,ROWS($G$2:G3375)),"")</f>
        <v/>
      </c>
    </row>
    <row r="3376" spans="1:8" ht="15.75" customHeight="1" thickBot="1" x14ac:dyDescent="0.3">
      <c r="A3376" s="45" t="s">
        <v>730</v>
      </c>
      <c r="B3376" s="46" t="str">
        <f>Table1[[#This Row],[Series]]&amp;Table1[[#This Row],[Competency Name]]</f>
        <v>3711ABILITY TO LEAD OR SUPERVISE</v>
      </c>
      <c r="C3376" s="46" t="str">
        <f>IF(RIGHT(Table1[[#This Row],[Occupational Series]],5)="SECCM","SECCM",IF(OR(RIGHT(Table1[[#This Row],[Occupational Series]],1)="A",RIGHT(Table1[[#This Row],[Occupational Series]],1)="B",RIGHT(Table1[[#This Row],[Occupational Series]],1)="C"),"0301",RIGHT(Table1[[#This Row],[Occupational Series]],4)))</f>
        <v>3711</v>
      </c>
      <c r="D3376" s="45" t="s">
        <v>872</v>
      </c>
      <c r="E3376" s="45" t="s">
        <v>873</v>
      </c>
      <c r="F3376" s="57">
        <f>ROWS($F$2:F3376)</f>
        <v>3375</v>
      </c>
      <c r="G3376" s="57" t="str">
        <f>IF(ISNUMBER(SEARCH('Position Build'!$N$6,Table1[[#This Row],[Series]])),Table1[[#This Row],[Helper1]],"")</f>
        <v/>
      </c>
      <c r="H3376" s="57" t="str">
        <f>IFERROR(SMALL($G$2:$G$4870,ROWS($G$2:G3376)),"")</f>
        <v/>
      </c>
    </row>
    <row r="3377" spans="1:8" ht="51.75" thickBot="1" x14ac:dyDescent="0.3">
      <c r="A3377" s="50" t="s">
        <v>730</v>
      </c>
      <c r="B3377" s="46" t="str">
        <f>Table1[[#This Row],[Series]]&amp;Table1[[#This Row],[Competency Name]]</f>
        <v>3711ABILITY TO FOLLOW DIRECTIONS IN A SHOP</v>
      </c>
      <c r="C3377" s="46" t="str">
        <f>IF(RIGHT(Table1[[#This Row],[Occupational Series]],5)="SECCM","SECCM",IF(OR(RIGHT(Table1[[#This Row],[Occupational Series]],1)="A",RIGHT(Table1[[#This Row],[Occupational Series]],1)="B",RIGHT(Table1[[#This Row],[Occupational Series]],1)="C"),"0301",RIGHT(Table1[[#This Row],[Occupational Series]],4)))</f>
        <v>3711</v>
      </c>
      <c r="D3377" s="50" t="s">
        <v>882</v>
      </c>
      <c r="E3377" s="51" t="s">
        <v>883</v>
      </c>
      <c r="F3377" s="57">
        <f>ROWS($F$2:F3377)</f>
        <v>3376</v>
      </c>
      <c r="G3377" s="57" t="str">
        <f>IF(ISNUMBER(SEARCH('Position Build'!$N$6,Table1[[#This Row],[Series]])),Table1[[#This Row],[Helper1]],"")</f>
        <v/>
      </c>
      <c r="H3377" s="57" t="str">
        <f>IFERROR(SMALL($G$2:$G$4870,ROWS($G$2:G3377)),"")</f>
        <v/>
      </c>
    </row>
    <row r="3378" spans="1:8" ht="15.75" customHeight="1" thickBot="1" x14ac:dyDescent="0.3">
      <c r="A3378" s="50" t="s">
        <v>730</v>
      </c>
      <c r="B3378" s="46" t="str">
        <f>Table1[[#This Row],[Series]]&amp;Table1[[#This Row],[Competency Name]]</f>
        <v>3711DEXTERITY AND SAFETY</v>
      </c>
      <c r="C3378" s="46" t="str">
        <f>IF(RIGHT(Table1[[#This Row],[Occupational Series]],5)="SECCM","SECCM",IF(OR(RIGHT(Table1[[#This Row],[Occupational Series]],1)="A",RIGHT(Table1[[#This Row],[Occupational Series]],1)="B",RIGHT(Table1[[#This Row],[Occupational Series]],1)="C"),"0301",RIGHT(Table1[[#This Row],[Occupational Series]],4)))</f>
        <v>3711</v>
      </c>
      <c r="D3378" s="50" t="s">
        <v>888</v>
      </c>
      <c r="E3378" s="51" t="s">
        <v>889</v>
      </c>
      <c r="F3378" s="57">
        <f>ROWS($F$2:F3378)</f>
        <v>3377</v>
      </c>
      <c r="G3378" s="57" t="str">
        <f>IF(ISNUMBER(SEARCH('Position Build'!$N$6,Table1[[#This Row],[Series]])),Table1[[#This Row],[Helper1]],"")</f>
        <v/>
      </c>
      <c r="H3378" s="57" t="str">
        <f>IFERROR(SMALL($G$2:$G$4870,ROWS($G$2:G3378)),"")</f>
        <v/>
      </c>
    </row>
    <row r="3379" spans="1:8" ht="39" thickBot="1" x14ac:dyDescent="0.3">
      <c r="A3379" s="50" t="s">
        <v>730</v>
      </c>
      <c r="B3379" s="46" t="str">
        <f>Table1[[#This Row],[Series]]&amp;Table1[[#This Row],[Competency Name]]</f>
        <v>3711RELIABILITY AND DEPENDABILITY</v>
      </c>
      <c r="C3379" s="46" t="str">
        <f>IF(RIGHT(Table1[[#This Row],[Occupational Series]],5)="SECCM","SECCM",IF(OR(RIGHT(Table1[[#This Row],[Occupational Series]],1)="A",RIGHT(Table1[[#This Row],[Occupational Series]],1)="B",RIGHT(Table1[[#This Row],[Occupational Series]],1)="C"),"0301",RIGHT(Table1[[#This Row],[Occupational Series]],4)))</f>
        <v>3711</v>
      </c>
      <c r="D3379" s="50" t="s">
        <v>900</v>
      </c>
      <c r="E3379" s="51" t="s">
        <v>901</v>
      </c>
      <c r="F3379" s="57">
        <f>ROWS($F$2:F3379)</f>
        <v>3378</v>
      </c>
      <c r="G3379" s="57" t="str">
        <f>IF(ISNUMBER(SEARCH('Position Build'!$N$6,Table1[[#This Row],[Series]])),Table1[[#This Row],[Helper1]],"")</f>
        <v/>
      </c>
      <c r="H3379" s="57" t="str">
        <f>IFERROR(SMALL($G$2:$G$4870,ROWS($G$2:G3379)),"")</f>
        <v/>
      </c>
    </row>
    <row r="3380" spans="1:8" ht="15.75" customHeight="1" thickBot="1" x14ac:dyDescent="0.3">
      <c r="A3380" s="50" t="s">
        <v>730</v>
      </c>
      <c r="B3380" s="46" t="str">
        <f>Table1[[#This Row],[Series]]&amp;Table1[[#This Row],[Competency Name]]</f>
        <v>3711ABILITY TO INTERPRET INSTRUCTIONS AND SPECIFICATIONS, INCLUDING BLUEPRINT READING</v>
      </c>
      <c r="C3380" s="46" t="str">
        <f>IF(RIGHT(Table1[[#This Row],[Occupational Series]],5)="SECCM","SECCM",IF(OR(RIGHT(Table1[[#This Row],[Occupational Series]],1)="A",RIGHT(Table1[[#This Row],[Occupational Series]],1)="B",RIGHT(Table1[[#This Row],[Occupational Series]],1)="C"),"0301",RIGHT(Table1[[#This Row],[Occupational Series]],4)))</f>
        <v>3711</v>
      </c>
      <c r="D3380" s="50" t="s">
        <v>906</v>
      </c>
      <c r="E3380" s="51" t="s">
        <v>907</v>
      </c>
      <c r="F3380" s="57">
        <f>ROWS($F$2:F3380)</f>
        <v>3379</v>
      </c>
      <c r="G3380" s="57" t="str">
        <f>IF(ISNUMBER(SEARCH('Position Build'!$N$6,Table1[[#This Row],[Series]])),Table1[[#This Row],[Helper1]],"")</f>
        <v/>
      </c>
      <c r="H3380" s="57" t="str">
        <f>IFERROR(SMALL($G$2:$G$4870,ROWS($G$2:G3380)),"")</f>
        <v/>
      </c>
    </row>
    <row r="3381" spans="1:8" ht="51.75" thickBot="1" x14ac:dyDescent="0.3">
      <c r="A3381" s="50" t="s">
        <v>730</v>
      </c>
      <c r="B3381" s="46" t="str">
        <f>Table1[[#This Row],[Series]]&amp;Table1[[#This Row],[Competency Name]]</f>
        <v>3711ABILITY TO USE AND MAINTAIN TOOLS AND EQUIPMENT</v>
      </c>
      <c r="C3381" s="46" t="str">
        <f>IF(RIGHT(Table1[[#This Row],[Occupational Series]],5)="SECCM","SECCM",IF(OR(RIGHT(Table1[[#This Row],[Occupational Series]],1)="A",RIGHT(Table1[[#This Row],[Occupational Series]],1)="B",RIGHT(Table1[[#This Row],[Occupational Series]],1)="C"),"0301",RIGHT(Table1[[#This Row],[Occupational Series]],4)))</f>
        <v>3711</v>
      </c>
      <c r="D3381" s="50" t="s">
        <v>908</v>
      </c>
      <c r="E3381" s="51" t="s">
        <v>909</v>
      </c>
      <c r="F3381" s="57">
        <f>ROWS($F$2:F3381)</f>
        <v>3380</v>
      </c>
      <c r="G3381" s="57" t="str">
        <f>IF(ISNUMBER(SEARCH('Position Build'!$N$6,Table1[[#This Row],[Series]])),Table1[[#This Row],[Helper1]],"")</f>
        <v/>
      </c>
      <c r="H3381" s="57" t="str">
        <f>IFERROR(SMALL($G$2:$G$4870,ROWS($G$2:G3381)),"")</f>
        <v/>
      </c>
    </row>
    <row r="3382" spans="1:8" ht="15.75" customHeight="1" thickBot="1" x14ac:dyDescent="0.3">
      <c r="A3382" s="50" t="s">
        <v>730</v>
      </c>
      <c r="B3382" s="46" t="str">
        <f>Table1[[#This Row],[Series]]&amp;Table1[[#This Row],[Competency Name]]</f>
        <v>3711USE OF MEASURING INSTRUMENTS (MECHANICAL, ELECTRICAL, ELECTRONIC, AS APPROPRIATE TO LINE OF WORK)</v>
      </c>
      <c r="C3382" s="46" t="str">
        <f>IF(RIGHT(Table1[[#This Row],[Occupational Series]],5)="SECCM","SECCM",IF(OR(RIGHT(Table1[[#This Row],[Occupational Series]],1)="A",RIGHT(Table1[[#This Row],[Occupational Series]],1)="B",RIGHT(Table1[[#This Row],[Occupational Series]],1)="C"),"0301",RIGHT(Table1[[#This Row],[Occupational Series]],4)))</f>
        <v>3711</v>
      </c>
      <c r="D3382" s="50" t="s">
        <v>986</v>
      </c>
      <c r="E3382" s="51" t="s">
        <v>987</v>
      </c>
      <c r="F3382" s="57">
        <f>ROWS($F$2:F3382)</f>
        <v>3381</v>
      </c>
      <c r="G3382" s="57" t="str">
        <f>IF(ISNUMBER(SEARCH('Position Build'!$N$6,Table1[[#This Row],[Series]])),Table1[[#This Row],[Helper1]],"")</f>
        <v/>
      </c>
      <c r="H3382" s="57" t="str">
        <f>IFERROR(SMALL($G$2:$G$4870,ROWS($G$2:G3382)),"")</f>
        <v/>
      </c>
    </row>
    <row r="3383" spans="1:8" ht="39" thickBot="1" x14ac:dyDescent="0.3">
      <c r="A3383" s="50" t="s">
        <v>730</v>
      </c>
      <c r="B3383" s="46" t="str">
        <f>Table1[[#This Row],[Series]]&amp;Table1[[#This Row],[Competency Name]]</f>
        <v>3711ABILITY TO WORK AS A MEMBER OF A TEAM</v>
      </c>
      <c r="C3383" s="46" t="str">
        <f>IF(RIGHT(Table1[[#This Row],[Occupational Series]],5)="SECCM","SECCM",IF(OR(RIGHT(Table1[[#This Row],[Occupational Series]],1)="A",RIGHT(Table1[[#This Row],[Occupational Series]],1)="B",RIGHT(Table1[[#This Row],[Occupational Series]],1)="C"),"0301",RIGHT(Table1[[#This Row],[Occupational Series]],4)))</f>
        <v>3711</v>
      </c>
      <c r="D3383" s="50" t="s">
        <v>1017</v>
      </c>
      <c r="E3383" s="51" t="s">
        <v>1018</v>
      </c>
      <c r="F3383" s="57">
        <f>ROWS($F$2:F3383)</f>
        <v>3382</v>
      </c>
      <c r="G3383" s="57" t="str">
        <f>IF(ISNUMBER(SEARCH('Position Build'!$N$6,Table1[[#This Row],[Series]])),Table1[[#This Row],[Helper1]],"")</f>
        <v/>
      </c>
      <c r="H3383" s="57" t="str">
        <f>IFERROR(SMALL($G$2:$G$4870,ROWS($G$2:G3383)),"")</f>
        <v/>
      </c>
    </row>
    <row r="3384" spans="1:8" ht="15.75" customHeight="1" thickBot="1" x14ac:dyDescent="0.3">
      <c r="A3384" s="45" t="s">
        <v>730</v>
      </c>
      <c r="B3384" s="46" t="str">
        <f>Table1[[#This Row],[Series]]&amp;Table1[[#This Row],[Competency Name]]</f>
        <v>3711SHOP APTITUDE AND INTEREST</v>
      </c>
      <c r="C3384" s="46" t="str">
        <f>IF(RIGHT(Table1[[#This Row],[Occupational Series]],5)="SECCM","SECCM",IF(OR(RIGHT(Table1[[#This Row],[Occupational Series]],1)="A",RIGHT(Table1[[#This Row],[Occupational Series]],1)="B",RIGHT(Table1[[#This Row],[Occupational Series]],1)="C"),"0301",RIGHT(Table1[[#This Row],[Occupational Series]],4)))</f>
        <v>3711</v>
      </c>
      <c r="D3384" s="45" t="s">
        <v>1021</v>
      </c>
      <c r="E3384" s="45" t="s">
        <v>1022</v>
      </c>
      <c r="F3384" s="57">
        <f>ROWS($F$2:F3384)</f>
        <v>3383</v>
      </c>
      <c r="G3384" s="57" t="str">
        <f>IF(ISNUMBER(SEARCH('Position Build'!$N$6,Table1[[#This Row],[Series]])),Table1[[#This Row],[Helper1]],"")</f>
        <v/>
      </c>
      <c r="H3384" s="57" t="str">
        <f>IFERROR(SMALL($G$2:$G$4870,ROWS($G$2:G3384)),"")</f>
        <v/>
      </c>
    </row>
    <row r="3385" spans="1:8" ht="39" thickBot="1" x14ac:dyDescent="0.3">
      <c r="A3385" s="50" t="s">
        <v>730</v>
      </c>
      <c r="B3385" s="46" t="str">
        <f>Table1[[#This Row],[Series]]&amp;Table1[[#This Row],[Competency Name]]</f>
        <v>3711KNOWLEDGE OF METALS</v>
      </c>
      <c r="C3385" s="46" t="str">
        <f>IF(RIGHT(Table1[[#This Row],[Occupational Series]],5)="SECCM","SECCM",IF(OR(RIGHT(Table1[[#This Row],[Occupational Series]],1)="A",RIGHT(Table1[[#This Row],[Occupational Series]],1)="B",RIGHT(Table1[[#This Row],[Occupational Series]],1)="C"),"0301",RIGHT(Table1[[#This Row],[Occupational Series]],4)))</f>
        <v>3711</v>
      </c>
      <c r="D3385" s="50" t="s">
        <v>1325</v>
      </c>
      <c r="E3385" s="51" t="s">
        <v>1326</v>
      </c>
      <c r="F3385" s="57">
        <f>ROWS($F$2:F3385)</f>
        <v>3384</v>
      </c>
      <c r="G3385" s="57" t="str">
        <f>IF(ISNUMBER(SEARCH('Position Build'!$N$6,Table1[[#This Row],[Series]])),Table1[[#This Row],[Helper1]],"")</f>
        <v/>
      </c>
      <c r="H3385" s="57" t="str">
        <f>IFERROR(SMALL($G$2:$G$4870,ROWS($G$2:G3385)),"")</f>
        <v/>
      </c>
    </row>
    <row r="3386" spans="1:8" ht="15.75" thickBot="1" x14ac:dyDescent="0.3">
      <c r="A3386" s="45" t="s">
        <v>860</v>
      </c>
      <c r="B3386" s="46" t="str">
        <f>Table1[[#This Row],[Series]]&amp;Table1[[#This Row],[Competency Name]]</f>
        <v>3801ABILITY TO DO THE WORK OF THE POSITION WITHOUT MORE THAN NORMAL SUPERVISION</v>
      </c>
      <c r="C3386" s="46" t="str">
        <f>IF(RIGHT(Table1[[#This Row],[Occupational Series]],5)="SECCM","SECCM",IF(OR(RIGHT(Table1[[#This Row],[Occupational Series]],1)="A",RIGHT(Table1[[#This Row],[Occupational Series]],1)="B",RIGHT(Table1[[#This Row],[Occupational Series]],1)="C"),"0301",RIGHT(Table1[[#This Row],[Occupational Series]],4)))</f>
        <v>3801</v>
      </c>
      <c r="D3386" s="45" t="s">
        <v>852</v>
      </c>
      <c r="E3386" s="45" t="s">
        <v>853</v>
      </c>
      <c r="F3386" s="57">
        <f>ROWS($F$2:F3386)</f>
        <v>3385</v>
      </c>
      <c r="G3386" s="57" t="str">
        <f>IF(ISNUMBER(SEARCH('Position Build'!$N$6,Table1[[#This Row],[Series]])),Table1[[#This Row],[Helper1]],"")</f>
        <v/>
      </c>
      <c r="H3386" s="57" t="str">
        <f>IFERROR(SMALL($G$2:$G$4870,ROWS($G$2:G3386)),"")</f>
        <v/>
      </c>
    </row>
    <row r="3387" spans="1:8" ht="15.75" thickBot="1" x14ac:dyDescent="0.3">
      <c r="A3387" s="45" t="s">
        <v>860</v>
      </c>
      <c r="B3387" s="46" t="str">
        <f>Table1[[#This Row],[Series]]&amp;Table1[[#This Row],[Competency Name]]</f>
        <v>3801ABILITY TO INSPECT</v>
      </c>
      <c r="C3387" s="46" t="str">
        <f>IF(RIGHT(Table1[[#This Row],[Occupational Series]],5)="SECCM","SECCM",IF(OR(RIGHT(Table1[[#This Row],[Occupational Series]],1)="A",RIGHT(Table1[[#This Row],[Occupational Series]],1)="B",RIGHT(Table1[[#This Row],[Occupational Series]],1)="C"),"0301",RIGHT(Table1[[#This Row],[Occupational Series]],4)))</f>
        <v>3801</v>
      </c>
      <c r="D3387" s="45" t="s">
        <v>866</v>
      </c>
      <c r="E3387" s="45" t="s">
        <v>867</v>
      </c>
      <c r="F3387" s="57">
        <f>ROWS($F$2:F3387)</f>
        <v>3386</v>
      </c>
      <c r="G3387" s="57" t="str">
        <f>IF(ISNUMBER(SEARCH('Position Build'!$N$6,Table1[[#This Row],[Series]])),Table1[[#This Row],[Helper1]],"")</f>
        <v/>
      </c>
      <c r="H3387" s="57" t="str">
        <f>IFERROR(SMALL($G$2:$G$4870,ROWS($G$2:G3387)),"")</f>
        <v/>
      </c>
    </row>
    <row r="3388" spans="1:8" ht="15.75" thickBot="1" x14ac:dyDescent="0.3">
      <c r="A3388" s="45" t="s">
        <v>860</v>
      </c>
      <c r="B3388" s="46" t="str">
        <f>Table1[[#This Row],[Series]]&amp;Table1[[#This Row],[Competency Name]]</f>
        <v>3801ABILITY TO INSTRUCT</v>
      </c>
      <c r="C3388" s="46" t="str">
        <f>IF(RIGHT(Table1[[#This Row],[Occupational Series]],5)="SECCM","SECCM",IF(OR(RIGHT(Table1[[#This Row],[Occupational Series]],1)="A",RIGHT(Table1[[#This Row],[Occupational Series]],1)="B",RIGHT(Table1[[#This Row],[Occupational Series]],1)="C"),"0301",RIGHT(Table1[[#This Row],[Occupational Series]],4)))</f>
        <v>3801</v>
      </c>
      <c r="D3388" s="45" t="s">
        <v>868</v>
      </c>
      <c r="E3388" s="45" t="s">
        <v>869</v>
      </c>
      <c r="F3388" s="57">
        <f>ROWS($F$2:F3388)</f>
        <v>3387</v>
      </c>
      <c r="G3388" s="57" t="str">
        <f>IF(ISNUMBER(SEARCH('Position Build'!$N$6,Table1[[#This Row],[Series]])),Table1[[#This Row],[Helper1]],"")</f>
        <v/>
      </c>
      <c r="H3388" s="57" t="str">
        <f>IFERROR(SMALL($G$2:$G$4870,ROWS($G$2:G3388)),"")</f>
        <v/>
      </c>
    </row>
    <row r="3389" spans="1:8" ht="39" thickBot="1" x14ac:dyDescent="0.3">
      <c r="A3389" s="50" t="s">
        <v>860</v>
      </c>
      <c r="B3389" s="46" t="str">
        <f>Table1[[#This Row],[Series]]&amp;Table1[[#This Row],[Competency Name]]</f>
        <v>3801ABILITY TO PROVIDE PRODUCTION SUPPORT SERVICES</v>
      </c>
      <c r="C3389" s="46" t="str">
        <f>IF(RIGHT(Table1[[#This Row],[Occupational Series]],5)="SECCM","SECCM",IF(OR(RIGHT(Table1[[#This Row],[Occupational Series]],1)="A",RIGHT(Table1[[#This Row],[Occupational Series]],1)="B",RIGHT(Table1[[#This Row],[Occupational Series]],1)="C"),"0301",RIGHT(Table1[[#This Row],[Occupational Series]],4)))</f>
        <v>3801</v>
      </c>
      <c r="D3389" s="50" t="s">
        <v>870</v>
      </c>
      <c r="E3389" s="51" t="s">
        <v>871</v>
      </c>
      <c r="F3389" s="57">
        <f>ROWS($F$2:F3389)</f>
        <v>3388</v>
      </c>
      <c r="G3389" s="57" t="str">
        <f>IF(ISNUMBER(SEARCH('Position Build'!$N$6,Table1[[#This Row],[Series]])),Table1[[#This Row],[Helper1]],"")</f>
        <v/>
      </c>
      <c r="H3389" s="57" t="str">
        <f>IFERROR(SMALL($G$2:$G$4870,ROWS($G$2:G3389)),"")</f>
        <v/>
      </c>
    </row>
    <row r="3390" spans="1:8" ht="15.75" thickBot="1" x14ac:dyDescent="0.3">
      <c r="A3390" s="45" t="s">
        <v>860</v>
      </c>
      <c r="B3390" s="46" t="str">
        <f>Table1[[#This Row],[Series]]&amp;Table1[[#This Row],[Competency Name]]</f>
        <v>3801ABILITY TO LEAD OR SUPERVISE</v>
      </c>
      <c r="C3390" s="46" t="str">
        <f>IF(RIGHT(Table1[[#This Row],[Occupational Series]],5)="SECCM","SECCM",IF(OR(RIGHT(Table1[[#This Row],[Occupational Series]],1)="A",RIGHT(Table1[[#This Row],[Occupational Series]],1)="B",RIGHT(Table1[[#This Row],[Occupational Series]],1)="C"),"0301",RIGHT(Table1[[#This Row],[Occupational Series]],4)))</f>
        <v>3801</v>
      </c>
      <c r="D3390" s="45" t="s">
        <v>872</v>
      </c>
      <c r="E3390" s="45" t="s">
        <v>873</v>
      </c>
      <c r="F3390" s="57">
        <f>ROWS($F$2:F3390)</f>
        <v>3389</v>
      </c>
      <c r="G3390" s="57" t="str">
        <f>IF(ISNUMBER(SEARCH('Position Build'!$N$6,Table1[[#This Row],[Series]])),Table1[[#This Row],[Helper1]],"")</f>
        <v/>
      </c>
      <c r="H3390" s="57" t="str">
        <f>IFERROR(SMALL($G$2:$G$4870,ROWS($G$2:G3390)),"")</f>
        <v/>
      </c>
    </row>
    <row r="3391" spans="1:8" ht="51.75" thickBot="1" x14ac:dyDescent="0.3">
      <c r="A3391" s="50" t="s">
        <v>860</v>
      </c>
      <c r="B3391" s="46" t="str">
        <f>Table1[[#This Row],[Series]]&amp;Table1[[#This Row],[Competency Name]]</f>
        <v>3801ABILITY TO FOLLOW DIRECTIONS IN A SHOP</v>
      </c>
      <c r="C3391" s="46" t="str">
        <f>IF(RIGHT(Table1[[#This Row],[Occupational Series]],5)="SECCM","SECCM",IF(OR(RIGHT(Table1[[#This Row],[Occupational Series]],1)="A",RIGHT(Table1[[#This Row],[Occupational Series]],1)="B",RIGHT(Table1[[#This Row],[Occupational Series]],1)="C"),"0301",RIGHT(Table1[[#This Row],[Occupational Series]],4)))</f>
        <v>3801</v>
      </c>
      <c r="D3391" s="50" t="s">
        <v>882</v>
      </c>
      <c r="E3391" s="51" t="s">
        <v>883</v>
      </c>
      <c r="F3391" s="57">
        <f>ROWS($F$2:F3391)</f>
        <v>3390</v>
      </c>
      <c r="G3391" s="57" t="str">
        <f>IF(ISNUMBER(SEARCH('Position Build'!$N$6,Table1[[#This Row],[Series]])),Table1[[#This Row],[Helper1]],"")</f>
        <v/>
      </c>
      <c r="H3391" s="57" t="str">
        <f>IFERROR(SMALL($G$2:$G$4870,ROWS($G$2:G3391)),"")</f>
        <v/>
      </c>
    </row>
    <row r="3392" spans="1:8" ht="77.25" thickBot="1" x14ac:dyDescent="0.3">
      <c r="A3392" s="50" t="s">
        <v>860</v>
      </c>
      <c r="B3392" s="46" t="str">
        <f>Table1[[#This Row],[Series]]&amp;Table1[[#This Row],[Competency Name]]</f>
        <v>3801DEXTERITY AND SAFETY</v>
      </c>
      <c r="C3392" s="46" t="str">
        <f>IF(RIGHT(Table1[[#This Row],[Occupational Series]],5)="SECCM","SECCM",IF(OR(RIGHT(Table1[[#This Row],[Occupational Series]],1)="A",RIGHT(Table1[[#This Row],[Occupational Series]],1)="B",RIGHT(Table1[[#This Row],[Occupational Series]],1)="C"),"0301",RIGHT(Table1[[#This Row],[Occupational Series]],4)))</f>
        <v>3801</v>
      </c>
      <c r="D3392" s="50" t="s">
        <v>888</v>
      </c>
      <c r="E3392" s="51" t="s">
        <v>889</v>
      </c>
      <c r="F3392" s="57">
        <f>ROWS($F$2:F3392)</f>
        <v>3391</v>
      </c>
      <c r="G3392" s="57" t="str">
        <f>IF(ISNUMBER(SEARCH('Position Build'!$N$6,Table1[[#This Row],[Series]])),Table1[[#This Row],[Helper1]],"")</f>
        <v/>
      </c>
      <c r="H3392" s="57" t="str">
        <f>IFERROR(SMALL($G$2:$G$4870,ROWS($G$2:G3392)),"")</f>
        <v/>
      </c>
    </row>
    <row r="3393" spans="1:8" ht="90" thickBot="1" x14ac:dyDescent="0.3">
      <c r="A3393" s="50" t="s">
        <v>860</v>
      </c>
      <c r="B3393" s="46" t="str">
        <f>Table1[[#This Row],[Series]]&amp;Table1[[#This Row],[Competency Name]]</f>
        <v>3801INGENUITY (ABILITY TO SUGGEST AND APPLY NEW METHODS)</v>
      </c>
      <c r="C3393" s="46" t="str">
        <f>IF(RIGHT(Table1[[#This Row],[Occupational Series]],5)="SECCM","SECCM",IF(OR(RIGHT(Table1[[#This Row],[Occupational Series]],1)="A",RIGHT(Table1[[#This Row],[Occupational Series]],1)="B",RIGHT(Table1[[#This Row],[Occupational Series]],1)="C"),"0301",RIGHT(Table1[[#This Row],[Occupational Series]],4)))</f>
        <v>3801</v>
      </c>
      <c r="D3393" s="50" t="s">
        <v>890</v>
      </c>
      <c r="E3393" s="51" t="s">
        <v>891</v>
      </c>
      <c r="F3393" s="57">
        <f>ROWS($F$2:F3393)</f>
        <v>3392</v>
      </c>
      <c r="G3393" s="57" t="str">
        <f>IF(ISNUMBER(SEARCH('Position Build'!$N$6,Table1[[#This Row],[Series]])),Table1[[#This Row],[Helper1]],"")</f>
        <v/>
      </c>
      <c r="H3393" s="57" t="str">
        <f>IFERROR(SMALL($G$2:$G$4870,ROWS($G$2:G3393)),"")</f>
        <v/>
      </c>
    </row>
    <row r="3394" spans="1:8" ht="26.25" thickBot="1" x14ac:dyDescent="0.3">
      <c r="A3394" s="50" t="s">
        <v>860</v>
      </c>
      <c r="B3394" s="46" t="str">
        <f>Table1[[#This Row],[Series]]&amp;Table1[[#This Row],[Competency Name]]</f>
        <v>3801ABILITY TO SUPERVISE THROUGH SUBORDINATE SUPERVISORS</v>
      </c>
      <c r="C3394" s="46" t="str">
        <f>IF(RIGHT(Table1[[#This Row],[Occupational Series]],5)="SECCM","SECCM",IF(OR(RIGHT(Table1[[#This Row],[Occupational Series]],1)="A",RIGHT(Table1[[#This Row],[Occupational Series]],1)="B",RIGHT(Table1[[#This Row],[Occupational Series]],1)="C"),"0301",RIGHT(Table1[[#This Row],[Occupational Series]],4)))</f>
        <v>3801</v>
      </c>
      <c r="D3394" s="50" t="s">
        <v>898</v>
      </c>
      <c r="E3394" s="51" t="s">
        <v>899</v>
      </c>
      <c r="F3394" s="57">
        <f>ROWS($F$2:F3394)</f>
        <v>3393</v>
      </c>
      <c r="G3394" s="57" t="str">
        <f>IF(ISNUMBER(SEARCH('Position Build'!$N$6,Table1[[#This Row],[Series]])),Table1[[#This Row],[Helper1]],"")</f>
        <v/>
      </c>
      <c r="H3394" s="57" t="str">
        <f>IFERROR(SMALL($G$2:$G$4870,ROWS($G$2:G3394)),"")</f>
        <v/>
      </c>
    </row>
    <row r="3395" spans="1:8" ht="15.75" customHeight="1" thickBot="1" x14ac:dyDescent="0.3">
      <c r="A3395" s="50" t="s">
        <v>860</v>
      </c>
      <c r="B3395" s="46" t="str">
        <f>Table1[[#This Row],[Series]]&amp;Table1[[#This Row],[Competency Name]]</f>
        <v>3801RELIABILITY AND DEPENDABILITY</v>
      </c>
      <c r="C3395" s="46" t="str">
        <f>IF(RIGHT(Table1[[#This Row],[Occupational Series]],5)="SECCM","SECCM",IF(OR(RIGHT(Table1[[#This Row],[Occupational Series]],1)="A",RIGHT(Table1[[#This Row],[Occupational Series]],1)="B",RIGHT(Table1[[#This Row],[Occupational Series]],1)="C"),"0301",RIGHT(Table1[[#This Row],[Occupational Series]],4)))</f>
        <v>3801</v>
      </c>
      <c r="D3395" s="50" t="s">
        <v>900</v>
      </c>
      <c r="E3395" s="51" t="s">
        <v>901</v>
      </c>
      <c r="F3395" s="57">
        <f>ROWS($F$2:F3395)</f>
        <v>3394</v>
      </c>
      <c r="G3395" s="57" t="str">
        <f>IF(ISNUMBER(SEARCH('Position Build'!$N$6,Table1[[#This Row],[Series]])),Table1[[#This Row],[Helper1]],"")</f>
        <v/>
      </c>
      <c r="H3395" s="57" t="str">
        <f>IFERROR(SMALL($G$2:$G$4870,ROWS($G$2:G3395)),"")</f>
        <v/>
      </c>
    </row>
    <row r="3396" spans="1:8" ht="77.25" thickBot="1" x14ac:dyDescent="0.3">
      <c r="A3396" s="50" t="s">
        <v>860</v>
      </c>
      <c r="B3396" s="46" t="str">
        <f>Table1[[#This Row],[Series]]&amp;Table1[[#This Row],[Competency Name]]</f>
        <v>3801ABILITY TO INTERPRET INSTRUCTIONS AND SPECIFICATIONS, INCLUDING BLUEPRINT READING</v>
      </c>
      <c r="C3396" s="46" t="str">
        <f>IF(RIGHT(Table1[[#This Row],[Occupational Series]],5)="SECCM","SECCM",IF(OR(RIGHT(Table1[[#This Row],[Occupational Series]],1)="A",RIGHT(Table1[[#This Row],[Occupational Series]],1)="B",RIGHT(Table1[[#This Row],[Occupational Series]],1)="C"),"0301",RIGHT(Table1[[#This Row],[Occupational Series]],4)))</f>
        <v>3801</v>
      </c>
      <c r="D3396" s="50" t="s">
        <v>906</v>
      </c>
      <c r="E3396" s="51" t="s">
        <v>907</v>
      </c>
      <c r="F3396" s="57">
        <f>ROWS($F$2:F3396)</f>
        <v>3395</v>
      </c>
      <c r="G3396" s="57" t="str">
        <f>IF(ISNUMBER(SEARCH('Position Build'!$N$6,Table1[[#This Row],[Series]])),Table1[[#This Row],[Helper1]],"")</f>
        <v/>
      </c>
      <c r="H3396" s="57" t="str">
        <f>IFERROR(SMALL($G$2:$G$4870,ROWS($G$2:G3396)),"")</f>
        <v/>
      </c>
    </row>
    <row r="3397" spans="1:8" ht="15.75" customHeight="1" thickBot="1" x14ac:dyDescent="0.3">
      <c r="A3397" s="45" t="s">
        <v>860</v>
      </c>
      <c r="B3397" s="46" t="str">
        <f>Table1[[#This Row],[Series]]&amp;Table1[[#This Row],[Competency Name]]</f>
        <v>3801ABILITY TO HANDLE WEIGHTS AND LOADS</v>
      </c>
      <c r="C3397" s="46" t="str">
        <f>IF(RIGHT(Table1[[#This Row],[Occupational Series]],5)="SECCM","SECCM",IF(OR(RIGHT(Table1[[#This Row],[Occupational Series]],1)="A",RIGHT(Table1[[#This Row],[Occupational Series]],1)="B",RIGHT(Table1[[#This Row],[Occupational Series]],1)="C"),"0301",RIGHT(Table1[[#This Row],[Occupational Series]],4)))</f>
        <v>3801</v>
      </c>
      <c r="D3397" s="45" t="s">
        <v>988</v>
      </c>
      <c r="E3397" s="45" t="s">
        <v>989</v>
      </c>
      <c r="F3397" s="57">
        <f>ROWS($F$2:F3397)</f>
        <v>3396</v>
      </c>
      <c r="G3397" s="57" t="str">
        <f>IF(ISNUMBER(SEARCH('Position Build'!$N$6,Table1[[#This Row],[Series]])),Table1[[#This Row],[Helper1]],"")</f>
        <v/>
      </c>
      <c r="H3397" s="57" t="str">
        <f>IFERROR(SMALL($G$2:$G$4870,ROWS($G$2:G3397)),"")</f>
        <v/>
      </c>
    </row>
    <row r="3398" spans="1:8" ht="51.75" thickBot="1" x14ac:dyDescent="0.3">
      <c r="A3398" s="50" t="s">
        <v>860</v>
      </c>
      <c r="B3398" s="46" t="str">
        <f>Table1[[#This Row],[Series]]&amp;Table1[[#This Row],[Competency Name]]</f>
        <v>3801ABILITY TO MEET DEADLINE DATES UNDER PRESSURE</v>
      </c>
      <c r="C3398" s="46" t="str">
        <f>IF(RIGHT(Table1[[#This Row],[Occupational Series]],5)="SECCM","SECCM",IF(OR(RIGHT(Table1[[#This Row],[Occupational Series]],1)="A",RIGHT(Table1[[#This Row],[Occupational Series]],1)="B",RIGHT(Table1[[#This Row],[Occupational Series]],1)="C"),"0301",RIGHT(Table1[[#This Row],[Occupational Series]],4)))</f>
        <v>3801</v>
      </c>
      <c r="D3398" s="50" t="s">
        <v>1005</v>
      </c>
      <c r="E3398" s="51" t="s">
        <v>1006</v>
      </c>
      <c r="F3398" s="57">
        <f>ROWS($F$2:F3398)</f>
        <v>3397</v>
      </c>
      <c r="G3398" s="57" t="str">
        <f>IF(ISNUMBER(SEARCH('Position Build'!$N$6,Table1[[#This Row],[Series]])),Table1[[#This Row],[Helper1]],"")</f>
        <v/>
      </c>
      <c r="H3398" s="57" t="str">
        <f>IFERROR(SMALL($G$2:$G$4870,ROWS($G$2:G3398)),"")</f>
        <v/>
      </c>
    </row>
    <row r="3399" spans="1:8" ht="15.75" customHeight="1" thickBot="1" x14ac:dyDescent="0.3">
      <c r="A3399" s="50" t="s">
        <v>860</v>
      </c>
      <c r="B3399" s="46" t="str">
        <f>Table1[[#This Row],[Series]]&amp;Table1[[#This Row],[Competency Name]]</f>
        <v>3801ABILITY TO PLAN AND ORGANIZE THE WORK</v>
      </c>
      <c r="C3399" s="46" t="str">
        <f>IF(RIGHT(Table1[[#This Row],[Occupational Series]],5)="SECCM","SECCM",IF(OR(RIGHT(Table1[[#This Row],[Occupational Series]],1)="A",RIGHT(Table1[[#This Row],[Occupational Series]],1)="B",RIGHT(Table1[[#This Row],[Occupational Series]],1)="C"),"0301",RIGHT(Table1[[#This Row],[Occupational Series]],4)))</f>
        <v>3801</v>
      </c>
      <c r="D3399" s="50" t="s">
        <v>1007</v>
      </c>
      <c r="E3399" s="51" t="s">
        <v>1008</v>
      </c>
      <c r="F3399" s="57">
        <f>ROWS($F$2:F3399)</f>
        <v>3398</v>
      </c>
      <c r="G3399" s="57" t="str">
        <f>IF(ISNUMBER(SEARCH('Position Build'!$N$6,Table1[[#This Row],[Series]])),Table1[[#This Row],[Helper1]],"")</f>
        <v/>
      </c>
      <c r="H3399" s="57" t="str">
        <f>IFERROR(SMALL($G$2:$G$4870,ROWS($G$2:G3399)),"")</f>
        <v/>
      </c>
    </row>
    <row r="3400" spans="1:8" ht="39" thickBot="1" x14ac:dyDescent="0.3">
      <c r="A3400" s="50" t="s">
        <v>860</v>
      </c>
      <c r="B3400" s="46" t="str">
        <f>Table1[[#This Row],[Series]]&amp;Table1[[#This Row],[Competency Name]]</f>
        <v>3801ABILITY TO WORK AS A MEMBER OF A TEAM</v>
      </c>
      <c r="C3400" s="46" t="str">
        <f>IF(RIGHT(Table1[[#This Row],[Occupational Series]],5)="SECCM","SECCM",IF(OR(RIGHT(Table1[[#This Row],[Occupational Series]],1)="A",RIGHT(Table1[[#This Row],[Occupational Series]],1)="B",RIGHT(Table1[[#This Row],[Occupational Series]],1)="C"),"0301",RIGHT(Table1[[#This Row],[Occupational Series]],4)))</f>
        <v>3801</v>
      </c>
      <c r="D3400" s="50" t="s">
        <v>1017</v>
      </c>
      <c r="E3400" s="51" t="s">
        <v>1018</v>
      </c>
      <c r="F3400" s="57">
        <f>ROWS($F$2:F3400)</f>
        <v>3399</v>
      </c>
      <c r="G3400" s="57" t="str">
        <f>IF(ISNUMBER(SEARCH('Position Build'!$N$6,Table1[[#This Row],[Series]])),Table1[[#This Row],[Helper1]],"")</f>
        <v/>
      </c>
      <c r="H3400" s="57" t="str">
        <f>IFERROR(SMALL($G$2:$G$4870,ROWS($G$2:G3400)),"")</f>
        <v/>
      </c>
    </row>
    <row r="3401" spans="1:8" ht="39" thickBot="1" x14ac:dyDescent="0.3">
      <c r="A3401" s="50" t="s">
        <v>860</v>
      </c>
      <c r="B3401" s="46" t="str">
        <f>Table1[[#This Row],[Series]]&amp;Table1[[#This Row],[Competency Name]]</f>
        <v>3801ABILITY TO WORK WITH OTHERS</v>
      </c>
      <c r="C3401" s="46" t="str">
        <f>IF(RIGHT(Table1[[#This Row],[Occupational Series]],5)="SECCM","SECCM",IF(OR(RIGHT(Table1[[#This Row],[Occupational Series]],1)="A",RIGHT(Table1[[#This Row],[Occupational Series]],1)="B",RIGHT(Table1[[#This Row],[Occupational Series]],1)="C"),"0301",RIGHT(Table1[[#This Row],[Occupational Series]],4)))</f>
        <v>3801</v>
      </c>
      <c r="D3401" s="50" t="s">
        <v>1019</v>
      </c>
      <c r="E3401" s="51" t="s">
        <v>1020</v>
      </c>
      <c r="F3401" s="57">
        <f>ROWS($F$2:F3401)</f>
        <v>3400</v>
      </c>
      <c r="G3401" s="57" t="str">
        <f>IF(ISNUMBER(SEARCH('Position Build'!$N$6,Table1[[#This Row],[Series]])),Table1[[#This Row],[Helper1]],"")</f>
        <v/>
      </c>
      <c r="H3401" s="57" t="str">
        <f>IFERROR(SMALL($G$2:$G$4870,ROWS($G$2:G3401)),"")</f>
        <v/>
      </c>
    </row>
    <row r="3402" spans="1:8" ht="15.75" customHeight="1" thickBot="1" x14ac:dyDescent="0.3">
      <c r="A3402" s="45" t="s">
        <v>860</v>
      </c>
      <c r="B3402" s="46" t="str">
        <f>Table1[[#This Row],[Series]]&amp;Table1[[#This Row],[Competency Name]]</f>
        <v>3801SHOP APTITUDE AND INTEREST</v>
      </c>
      <c r="C3402" s="46" t="str">
        <f>IF(RIGHT(Table1[[#This Row],[Occupational Series]],5)="SECCM","SECCM",IF(OR(RIGHT(Table1[[#This Row],[Occupational Series]],1)="A",RIGHT(Table1[[#This Row],[Occupational Series]],1)="B",RIGHT(Table1[[#This Row],[Occupational Series]],1)="C"),"0301",RIGHT(Table1[[#This Row],[Occupational Series]],4)))</f>
        <v>3801</v>
      </c>
      <c r="D3402" s="45" t="s">
        <v>1021</v>
      </c>
      <c r="E3402" s="45" t="s">
        <v>1022</v>
      </c>
      <c r="F3402" s="57">
        <f>ROWS($F$2:F3402)</f>
        <v>3401</v>
      </c>
      <c r="G3402" s="57" t="str">
        <f>IF(ISNUMBER(SEARCH('Position Build'!$N$6,Table1[[#This Row],[Series]])),Table1[[#This Row],[Helper1]],"")</f>
        <v/>
      </c>
      <c r="H3402" s="57" t="str">
        <f>IFERROR(SMALL($G$2:$G$4870,ROWS($G$2:G3402)),"")</f>
        <v/>
      </c>
    </row>
    <row r="3403" spans="1:8" ht="51.75" thickBot="1" x14ac:dyDescent="0.3">
      <c r="A3403" s="50" t="s">
        <v>860</v>
      </c>
      <c r="B3403" s="46" t="str">
        <f>Table1[[#This Row],[Series]]&amp;Table1[[#This Row],[Competency Name]]</f>
        <v>3801ABILITY TO USE HAND TOOLS, POWER TOOLS, ETC. FOR METAL WORK</v>
      </c>
      <c r="C3403" s="46" t="str">
        <f>IF(RIGHT(Table1[[#This Row],[Occupational Series]],5)="SECCM","SECCM",IF(OR(RIGHT(Table1[[#This Row],[Occupational Series]],1)="A",RIGHT(Table1[[#This Row],[Occupational Series]],1)="B",RIGHT(Table1[[#This Row],[Occupational Series]],1)="C"),"0301",RIGHT(Table1[[#This Row],[Occupational Series]],4)))</f>
        <v>3801</v>
      </c>
      <c r="D3403" s="50" t="s">
        <v>1327</v>
      </c>
      <c r="E3403" s="51" t="s">
        <v>1328</v>
      </c>
      <c r="F3403" s="57">
        <f>ROWS($F$2:F3403)</f>
        <v>3402</v>
      </c>
      <c r="G3403" s="57" t="str">
        <f>IF(ISNUMBER(SEARCH('Position Build'!$N$6,Table1[[#This Row],[Series]])),Table1[[#This Row],[Helper1]],"")</f>
        <v/>
      </c>
      <c r="H3403" s="57" t="str">
        <f>IFERROR(SMALL($G$2:$G$4870,ROWS($G$2:G3403)),"")</f>
        <v/>
      </c>
    </row>
    <row r="3404" spans="1:8" ht="51.75" thickBot="1" x14ac:dyDescent="0.3">
      <c r="A3404" s="50" t="s">
        <v>860</v>
      </c>
      <c r="B3404" s="46" t="str">
        <f>Table1[[#This Row],[Series]]&amp;Table1[[#This Row],[Competency Name]]</f>
        <v>3801DEXTERITY (ASSEMBLY, DISASSEMBLY, REASSEMBLY, ETC.)</v>
      </c>
      <c r="C3404" s="46" t="str">
        <f>IF(RIGHT(Table1[[#This Row],[Occupational Series]],5)="SECCM","SECCM",IF(OR(RIGHT(Table1[[#This Row],[Occupational Series]],1)="A",RIGHT(Table1[[#This Row],[Occupational Series]],1)="B",RIGHT(Table1[[#This Row],[Occupational Series]],1)="C"),"0301",RIGHT(Table1[[#This Row],[Occupational Series]],4)))</f>
        <v>3801</v>
      </c>
      <c r="D3404" s="50" t="s">
        <v>1329</v>
      </c>
      <c r="E3404" s="51" t="s">
        <v>1330</v>
      </c>
      <c r="F3404" s="57">
        <f>ROWS($F$2:F3404)</f>
        <v>3403</v>
      </c>
      <c r="G3404" s="57" t="str">
        <f>IF(ISNUMBER(SEARCH('Position Build'!$N$6,Table1[[#This Row],[Series]])),Table1[[#This Row],[Helper1]],"")</f>
        <v/>
      </c>
      <c r="H3404" s="57" t="str">
        <f>IFERROR(SMALL($G$2:$G$4870,ROWS($G$2:G3404)),"")</f>
        <v/>
      </c>
    </row>
    <row r="3405" spans="1:8" ht="26.25" thickBot="1" x14ac:dyDescent="0.3">
      <c r="A3405" s="50" t="s">
        <v>860</v>
      </c>
      <c r="B3405" s="46" t="str">
        <f>Table1[[#This Row],[Series]]&amp;Table1[[#This Row],[Competency Name]]</f>
        <v>3801KNOWLEDGE OF EQUIPMENT, STRUCTURES, MATERIALS, ETC. (INCLUDES CONSTRUCTING, REPAIR, AND FORGING)</v>
      </c>
      <c r="C3405" s="46" t="str">
        <f>IF(RIGHT(Table1[[#This Row],[Occupational Series]],5)="SECCM","SECCM",IF(OR(RIGHT(Table1[[#This Row],[Occupational Series]],1)="A",RIGHT(Table1[[#This Row],[Occupational Series]],1)="B",RIGHT(Table1[[#This Row],[Occupational Series]],1)="C"),"0301",RIGHT(Table1[[#This Row],[Occupational Series]],4)))</f>
        <v>3801</v>
      </c>
      <c r="D3405" s="50" t="s">
        <v>1331</v>
      </c>
      <c r="E3405" s="51" t="s">
        <v>1332</v>
      </c>
      <c r="F3405" s="57">
        <f>ROWS($F$2:F3405)</f>
        <v>3404</v>
      </c>
      <c r="G3405" s="57" t="str">
        <f>IF(ISNUMBER(SEARCH('Position Build'!$N$6,Table1[[#This Row],[Series]])),Table1[[#This Row],[Helper1]],"")</f>
        <v/>
      </c>
      <c r="H3405" s="57" t="str">
        <f>IFERROR(SMALL($G$2:$G$4870,ROWS($G$2:G3405)),"")</f>
        <v/>
      </c>
    </row>
    <row r="3406" spans="1:8" ht="15.75" customHeight="1" thickBot="1" x14ac:dyDescent="0.3">
      <c r="A3406" s="50" t="s">
        <v>860</v>
      </c>
      <c r="B3406" s="46" t="str">
        <f>Table1[[#This Row],[Series]]&amp;Table1[[#This Row],[Competency Name]]</f>
        <v>3801LAYOUT AND PATTERN DEVELOPMENT (INCLUDES GEOMETRIC PROJECTION AND TRIANGULATION)</v>
      </c>
      <c r="C3406" s="46" t="str">
        <f>IF(RIGHT(Table1[[#This Row],[Occupational Series]],5)="SECCM","SECCM",IF(OR(RIGHT(Table1[[#This Row],[Occupational Series]],1)="A",RIGHT(Table1[[#This Row],[Occupational Series]],1)="B",RIGHT(Table1[[#This Row],[Occupational Series]],1)="C"),"0301",RIGHT(Table1[[#This Row],[Occupational Series]],4)))</f>
        <v>3801</v>
      </c>
      <c r="D3406" s="50" t="s">
        <v>1333</v>
      </c>
      <c r="E3406" s="51" t="s">
        <v>1334</v>
      </c>
      <c r="F3406" s="57">
        <f>ROWS($F$2:F3406)</f>
        <v>3405</v>
      </c>
      <c r="G3406" s="57" t="str">
        <f>IF(ISNUMBER(SEARCH('Position Build'!$N$6,Table1[[#This Row],[Series]])),Table1[[#This Row],[Helper1]],"")</f>
        <v/>
      </c>
      <c r="H3406" s="57" t="str">
        <f>IFERROR(SMALL($G$2:$G$4870,ROWS($G$2:G3406)),"")</f>
        <v/>
      </c>
    </row>
    <row r="3407" spans="1:8" ht="15.75" thickBot="1" x14ac:dyDescent="0.3">
      <c r="A3407" s="45" t="s">
        <v>857</v>
      </c>
      <c r="B3407" s="46" t="str">
        <f>Table1[[#This Row],[Series]]&amp;Table1[[#This Row],[Competency Name]]</f>
        <v>3802ABILITY TO DO THE WORK OF THE POSITION WITHOUT MORE THAN NORMAL SUPERVISION</v>
      </c>
      <c r="C3407" s="46" t="str">
        <f>IF(RIGHT(Table1[[#This Row],[Occupational Series]],5)="SECCM","SECCM",IF(OR(RIGHT(Table1[[#This Row],[Occupational Series]],1)="A",RIGHT(Table1[[#This Row],[Occupational Series]],1)="B",RIGHT(Table1[[#This Row],[Occupational Series]],1)="C"),"0301",RIGHT(Table1[[#This Row],[Occupational Series]],4)))</f>
        <v>3802</v>
      </c>
      <c r="D3407" s="45" t="s">
        <v>852</v>
      </c>
      <c r="E3407" s="45" t="s">
        <v>853</v>
      </c>
      <c r="F3407" s="57">
        <f>ROWS($F$2:F3407)</f>
        <v>3406</v>
      </c>
      <c r="G3407" s="57" t="str">
        <f>IF(ISNUMBER(SEARCH('Position Build'!$N$6,Table1[[#This Row],[Series]])),Table1[[#This Row],[Helper1]],"")</f>
        <v/>
      </c>
      <c r="H3407" s="57" t="str">
        <f>IFERROR(SMALL($G$2:$G$4870,ROWS($G$2:G3407)),"")</f>
        <v/>
      </c>
    </row>
    <row r="3408" spans="1:8" ht="15.75" customHeight="1" thickBot="1" x14ac:dyDescent="0.3">
      <c r="A3408" s="45" t="s">
        <v>857</v>
      </c>
      <c r="B3408" s="46" t="str">
        <f>Table1[[#This Row],[Series]]&amp;Table1[[#This Row],[Competency Name]]</f>
        <v>3802ABILITY TO INSPECT</v>
      </c>
      <c r="C3408" s="46" t="str">
        <f>IF(RIGHT(Table1[[#This Row],[Occupational Series]],5)="SECCM","SECCM",IF(OR(RIGHT(Table1[[#This Row],[Occupational Series]],1)="A",RIGHT(Table1[[#This Row],[Occupational Series]],1)="B",RIGHT(Table1[[#This Row],[Occupational Series]],1)="C"),"0301",RIGHT(Table1[[#This Row],[Occupational Series]],4)))</f>
        <v>3802</v>
      </c>
      <c r="D3408" s="45" t="s">
        <v>866</v>
      </c>
      <c r="E3408" s="45" t="s">
        <v>867</v>
      </c>
      <c r="F3408" s="57">
        <f>ROWS($F$2:F3408)</f>
        <v>3407</v>
      </c>
      <c r="G3408" s="57" t="str">
        <f>IF(ISNUMBER(SEARCH('Position Build'!$N$6,Table1[[#This Row],[Series]])),Table1[[#This Row],[Helper1]],"")</f>
        <v/>
      </c>
      <c r="H3408" s="57" t="str">
        <f>IFERROR(SMALL($G$2:$G$4870,ROWS($G$2:G3408)),"")</f>
        <v/>
      </c>
    </row>
    <row r="3409" spans="1:8" ht="15.75" thickBot="1" x14ac:dyDescent="0.3">
      <c r="A3409" s="53" t="s">
        <v>857</v>
      </c>
      <c r="B3409" s="46" t="str">
        <f>Table1[[#This Row],[Series]]&amp;Table1[[#This Row],[Competency Name]]</f>
        <v>3802ABILITY TO INSTRUCT</v>
      </c>
      <c r="C3409" s="46" t="str">
        <f>IF(RIGHT(Table1[[#This Row],[Occupational Series]],5)="SECCM","SECCM",IF(OR(RIGHT(Table1[[#This Row],[Occupational Series]],1)="A",RIGHT(Table1[[#This Row],[Occupational Series]],1)="B",RIGHT(Table1[[#This Row],[Occupational Series]],1)="C"),"0301",RIGHT(Table1[[#This Row],[Occupational Series]],4)))</f>
        <v>3802</v>
      </c>
      <c r="D3409" s="53" t="s">
        <v>868</v>
      </c>
      <c r="E3409" s="53" t="s">
        <v>869</v>
      </c>
      <c r="F3409" s="57">
        <f>ROWS($F$2:F3409)</f>
        <v>3408</v>
      </c>
      <c r="G3409" s="57" t="str">
        <f>IF(ISNUMBER(SEARCH('Position Build'!$N$6,Table1[[#This Row],[Series]])),Table1[[#This Row],[Helper1]],"")</f>
        <v/>
      </c>
      <c r="H3409" s="57" t="str">
        <f>IFERROR(SMALL($G$2:$G$4870,ROWS($G$2:G3409)),"")</f>
        <v/>
      </c>
    </row>
    <row r="3410" spans="1:8" ht="39" thickBot="1" x14ac:dyDescent="0.3">
      <c r="A3410" s="50" t="s">
        <v>857</v>
      </c>
      <c r="B3410" s="46" t="str">
        <f>Table1[[#This Row],[Series]]&amp;Table1[[#This Row],[Competency Name]]</f>
        <v>3802ABILITY TO PROVIDE PRODUCTION SUPPORT SERVICES</v>
      </c>
      <c r="C3410" s="46" t="str">
        <f>IF(RIGHT(Table1[[#This Row],[Occupational Series]],5)="SECCM","SECCM",IF(OR(RIGHT(Table1[[#This Row],[Occupational Series]],1)="A",RIGHT(Table1[[#This Row],[Occupational Series]],1)="B",RIGHT(Table1[[#This Row],[Occupational Series]],1)="C"),"0301",RIGHT(Table1[[#This Row],[Occupational Series]],4)))</f>
        <v>3802</v>
      </c>
      <c r="D3410" s="50" t="s">
        <v>870</v>
      </c>
      <c r="E3410" s="51" t="s">
        <v>871</v>
      </c>
      <c r="F3410" s="57">
        <f>ROWS($F$2:F3410)</f>
        <v>3409</v>
      </c>
      <c r="G3410" s="57" t="str">
        <f>IF(ISNUMBER(SEARCH('Position Build'!$N$6,Table1[[#This Row],[Series]])),Table1[[#This Row],[Helper1]],"")</f>
        <v/>
      </c>
      <c r="H3410" s="57" t="str">
        <f>IFERROR(SMALL($G$2:$G$4870,ROWS($G$2:G3410)),"")</f>
        <v/>
      </c>
    </row>
    <row r="3411" spans="1:8" ht="15.75" customHeight="1" thickBot="1" x14ac:dyDescent="0.3">
      <c r="A3411" s="45" t="s">
        <v>857</v>
      </c>
      <c r="B3411" s="46" t="str">
        <f>Table1[[#This Row],[Series]]&amp;Table1[[#This Row],[Competency Name]]</f>
        <v>3802ABILITY TO LEAD OR SUPERVISE</v>
      </c>
      <c r="C3411" s="46" t="str">
        <f>IF(RIGHT(Table1[[#This Row],[Occupational Series]],5)="SECCM","SECCM",IF(OR(RIGHT(Table1[[#This Row],[Occupational Series]],1)="A",RIGHT(Table1[[#This Row],[Occupational Series]],1)="B",RIGHT(Table1[[#This Row],[Occupational Series]],1)="C"),"0301",RIGHT(Table1[[#This Row],[Occupational Series]],4)))</f>
        <v>3802</v>
      </c>
      <c r="D3411" s="45" t="s">
        <v>872</v>
      </c>
      <c r="E3411" s="45" t="s">
        <v>873</v>
      </c>
      <c r="F3411" s="57">
        <f>ROWS($F$2:F3411)</f>
        <v>3410</v>
      </c>
      <c r="G3411" s="57" t="str">
        <f>IF(ISNUMBER(SEARCH('Position Build'!$N$6,Table1[[#This Row],[Series]])),Table1[[#This Row],[Helper1]],"")</f>
        <v/>
      </c>
      <c r="H3411" s="57" t="str">
        <f>IFERROR(SMALL($G$2:$G$4870,ROWS($G$2:G3411)),"")</f>
        <v/>
      </c>
    </row>
    <row r="3412" spans="1:8" ht="51.75" thickBot="1" x14ac:dyDescent="0.3">
      <c r="A3412" s="50" t="s">
        <v>857</v>
      </c>
      <c r="B3412" s="46" t="str">
        <f>Table1[[#This Row],[Series]]&amp;Table1[[#This Row],[Competency Name]]</f>
        <v>3802ABILITY TO FOLLOW DIRECTIONS IN A SHOP</v>
      </c>
      <c r="C3412" s="46" t="str">
        <f>IF(RIGHT(Table1[[#This Row],[Occupational Series]],5)="SECCM","SECCM",IF(OR(RIGHT(Table1[[#This Row],[Occupational Series]],1)="A",RIGHT(Table1[[#This Row],[Occupational Series]],1)="B",RIGHT(Table1[[#This Row],[Occupational Series]],1)="C"),"0301",RIGHT(Table1[[#This Row],[Occupational Series]],4)))</f>
        <v>3802</v>
      </c>
      <c r="D3412" s="50" t="s">
        <v>882</v>
      </c>
      <c r="E3412" s="51" t="s">
        <v>883</v>
      </c>
      <c r="F3412" s="57">
        <f>ROWS($F$2:F3412)</f>
        <v>3411</v>
      </c>
      <c r="G3412" s="57" t="str">
        <f>IF(ISNUMBER(SEARCH('Position Build'!$N$6,Table1[[#This Row],[Series]])),Table1[[#This Row],[Helper1]],"")</f>
        <v/>
      </c>
      <c r="H3412" s="57" t="str">
        <f>IFERROR(SMALL($G$2:$G$4870,ROWS($G$2:G3412)),"")</f>
        <v/>
      </c>
    </row>
    <row r="3413" spans="1:8" ht="15.75" customHeight="1" thickBot="1" x14ac:dyDescent="0.3">
      <c r="A3413" s="50" t="s">
        <v>857</v>
      </c>
      <c r="B3413" s="46" t="str">
        <f>Table1[[#This Row],[Series]]&amp;Table1[[#This Row],[Competency Name]]</f>
        <v>3802DEXTERITY AND SAFETY</v>
      </c>
      <c r="C3413" s="46" t="str">
        <f>IF(RIGHT(Table1[[#This Row],[Occupational Series]],5)="SECCM","SECCM",IF(OR(RIGHT(Table1[[#This Row],[Occupational Series]],1)="A",RIGHT(Table1[[#This Row],[Occupational Series]],1)="B",RIGHT(Table1[[#This Row],[Occupational Series]],1)="C"),"0301",RIGHT(Table1[[#This Row],[Occupational Series]],4)))</f>
        <v>3802</v>
      </c>
      <c r="D3413" s="50" t="s">
        <v>888</v>
      </c>
      <c r="E3413" s="51" t="s">
        <v>889</v>
      </c>
      <c r="F3413" s="57">
        <f>ROWS($F$2:F3413)</f>
        <v>3412</v>
      </c>
      <c r="G3413" s="57" t="str">
        <f>IF(ISNUMBER(SEARCH('Position Build'!$N$6,Table1[[#This Row],[Series]])),Table1[[#This Row],[Helper1]],"")</f>
        <v/>
      </c>
      <c r="H3413" s="57" t="str">
        <f>IFERROR(SMALL($G$2:$G$4870,ROWS($G$2:G3413)),"")</f>
        <v/>
      </c>
    </row>
    <row r="3414" spans="1:8" ht="90" thickBot="1" x14ac:dyDescent="0.3">
      <c r="A3414" s="50" t="s">
        <v>857</v>
      </c>
      <c r="B3414" s="46" t="str">
        <f>Table1[[#This Row],[Series]]&amp;Table1[[#This Row],[Competency Name]]</f>
        <v>3802INGENUITY (ABILITY TO SUGGEST AND APPLY NEW METHODS)</v>
      </c>
      <c r="C3414" s="46" t="str">
        <f>IF(RIGHT(Table1[[#This Row],[Occupational Series]],5)="SECCM","SECCM",IF(OR(RIGHT(Table1[[#This Row],[Occupational Series]],1)="A",RIGHT(Table1[[#This Row],[Occupational Series]],1)="B",RIGHT(Table1[[#This Row],[Occupational Series]],1)="C"),"0301",RIGHT(Table1[[#This Row],[Occupational Series]],4)))</f>
        <v>3802</v>
      </c>
      <c r="D3414" s="50" t="s">
        <v>890</v>
      </c>
      <c r="E3414" s="51" t="s">
        <v>891</v>
      </c>
      <c r="F3414" s="57">
        <f>ROWS($F$2:F3414)</f>
        <v>3413</v>
      </c>
      <c r="G3414" s="57" t="str">
        <f>IF(ISNUMBER(SEARCH('Position Build'!$N$6,Table1[[#This Row],[Series]])),Table1[[#This Row],[Helper1]],"")</f>
        <v/>
      </c>
      <c r="H3414" s="57" t="str">
        <f>IFERROR(SMALL($G$2:$G$4870,ROWS($G$2:G3414)),"")</f>
        <v/>
      </c>
    </row>
    <row r="3415" spans="1:8" ht="15.75" customHeight="1" thickBot="1" x14ac:dyDescent="0.3">
      <c r="A3415" s="50" t="s">
        <v>857</v>
      </c>
      <c r="B3415" s="46" t="str">
        <f>Table1[[#This Row],[Series]]&amp;Table1[[#This Row],[Competency Name]]</f>
        <v>3802ABILITY TO SUPERVISE THROUGH SUBORDINATE SUPERVISORS</v>
      </c>
      <c r="C3415" s="46" t="str">
        <f>IF(RIGHT(Table1[[#This Row],[Occupational Series]],5)="SECCM","SECCM",IF(OR(RIGHT(Table1[[#This Row],[Occupational Series]],1)="A",RIGHT(Table1[[#This Row],[Occupational Series]],1)="B",RIGHT(Table1[[#This Row],[Occupational Series]],1)="C"),"0301",RIGHT(Table1[[#This Row],[Occupational Series]],4)))</f>
        <v>3802</v>
      </c>
      <c r="D3415" s="50" t="s">
        <v>898</v>
      </c>
      <c r="E3415" s="51" t="s">
        <v>899</v>
      </c>
      <c r="F3415" s="57">
        <f>ROWS($F$2:F3415)</f>
        <v>3414</v>
      </c>
      <c r="G3415" s="57" t="str">
        <f>IF(ISNUMBER(SEARCH('Position Build'!$N$6,Table1[[#This Row],[Series]])),Table1[[#This Row],[Helper1]],"")</f>
        <v/>
      </c>
      <c r="H3415" s="57" t="str">
        <f>IFERROR(SMALL($G$2:$G$4870,ROWS($G$2:G3415)),"")</f>
        <v/>
      </c>
    </row>
    <row r="3416" spans="1:8" ht="39" thickBot="1" x14ac:dyDescent="0.3">
      <c r="A3416" s="50" t="s">
        <v>857</v>
      </c>
      <c r="B3416" s="46" t="str">
        <f>Table1[[#This Row],[Series]]&amp;Table1[[#This Row],[Competency Name]]</f>
        <v>3802RELIABILITY AND DEPENDABILITY</v>
      </c>
      <c r="C3416" s="46" t="str">
        <f>IF(RIGHT(Table1[[#This Row],[Occupational Series]],5)="SECCM","SECCM",IF(OR(RIGHT(Table1[[#This Row],[Occupational Series]],1)="A",RIGHT(Table1[[#This Row],[Occupational Series]],1)="B",RIGHT(Table1[[#This Row],[Occupational Series]],1)="C"),"0301",RIGHT(Table1[[#This Row],[Occupational Series]],4)))</f>
        <v>3802</v>
      </c>
      <c r="D3416" s="50" t="s">
        <v>900</v>
      </c>
      <c r="E3416" s="51" t="s">
        <v>901</v>
      </c>
      <c r="F3416" s="57">
        <f>ROWS($F$2:F3416)</f>
        <v>3415</v>
      </c>
      <c r="G3416" s="57" t="str">
        <f>IF(ISNUMBER(SEARCH('Position Build'!$N$6,Table1[[#This Row],[Series]])),Table1[[#This Row],[Helper1]],"")</f>
        <v/>
      </c>
      <c r="H3416" s="57" t="str">
        <f>IFERROR(SMALL($G$2:$G$4870,ROWS($G$2:G3416)),"")</f>
        <v/>
      </c>
    </row>
    <row r="3417" spans="1:8" ht="15.75" customHeight="1" thickBot="1" x14ac:dyDescent="0.3">
      <c r="A3417" s="50" t="s">
        <v>857</v>
      </c>
      <c r="B3417" s="46" t="str">
        <f>Table1[[#This Row],[Series]]&amp;Table1[[#This Row],[Competency Name]]</f>
        <v>3802ABILITY TO INTERPRET INSTRUCTIONS AND SPECIFICATIONS, INCLUDING BLUEPRINT READING</v>
      </c>
      <c r="C3417" s="46" t="str">
        <f>IF(RIGHT(Table1[[#This Row],[Occupational Series]],5)="SECCM","SECCM",IF(OR(RIGHT(Table1[[#This Row],[Occupational Series]],1)="A",RIGHT(Table1[[#This Row],[Occupational Series]],1)="B",RIGHT(Table1[[#This Row],[Occupational Series]],1)="C"),"0301",RIGHT(Table1[[#This Row],[Occupational Series]],4)))</f>
        <v>3802</v>
      </c>
      <c r="D3417" s="50" t="s">
        <v>906</v>
      </c>
      <c r="E3417" s="51" t="s">
        <v>907</v>
      </c>
      <c r="F3417" s="57">
        <f>ROWS($F$2:F3417)</f>
        <v>3416</v>
      </c>
      <c r="G3417" s="57" t="str">
        <f>IF(ISNUMBER(SEARCH('Position Build'!$N$6,Table1[[#This Row],[Series]])),Table1[[#This Row],[Helper1]],"")</f>
        <v/>
      </c>
      <c r="H3417" s="57" t="str">
        <f>IFERROR(SMALL($G$2:$G$4870,ROWS($G$2:G3417)),"")</f>
        <v/>
      </c>
    </row>
    <row r="3418" spans="1:8" ht="51.75" thickBot="1" x14ac:dyDescent="0.3">
      <c r="A3418" s="50" t="s">
        <v>857</v>
      </c>
      <c r="B3418" s="46" t="str">
        <f>Table1[[#This Row],[Series]]&amp;Table1[[#This Row],[Competency Name]]</f>
        <v>3802ABILITY TO MEET DEADLINE DATES UNDER PRESSURE</v>
      </c>
      <c r="C3418" s="46" t="str">
        <f>IF(RIGHT(Table1[[#This Row],[Occupational Series]],5)="SECCM","SECCM",IF(OR(RIGHT(Table1[[#This Row],[Occupational Series]],1)="A",RIGHT(Table1[[#This Row],[Occupational Series]],1)="B",RIGHT(Table1[[#This Row],[Occupational Series]],1)="C"),"0301",RIGHT(Table1[[#This Row],[Occupational Series]],4)))</f>
        <v>3802</v>
      </c>
      <c r="D3418" s="50" t="s">
        <v>1005</v>
      </c>
      <c r="E3418" s="51" t="s">
        <v>1006</v>
      </c>
      <c r="F3418" s="57">
        <f>ROWS($F$2:F3418)</f>
        <v>3417</v>
      </c>
      <c r="G3418" s="57" t="str">
        <f>IF(ISNUMBER(SEARCH('Position Build'!$N$6,Table1[[#This Row],[Series]])),Table1[[#This Row],[Helper1]],"")</f>
        <v/>
      </c>
      <c r="H3418" s="57" t="str">
        <f>IFERROR(SMALL($G$2:$G$4870,ROWS($G$2:G3418)),"")</f>
        <v/>
      </c>
    </row>
    <row r="3419" spans="1:8" ht="15.75" customHeight="1" thickBot="1" x14ac:dyDescent="0.3">
      <c r="A3419" s="50" t="s">
        <v>857</v>
      </c>
      <c r="B3419" s="46" t="str">
        <f>Table1[[#This Row],[Series]]&amp;Table1[[#This Row],[Competency Name]]</f>
        <v>3802ABILITY TO PLAN AND ORGANIZE THE WORK</v>
      </c>
      <c r="C3419" s="46" t="str">
        <f>IF(RIGHT(Table1[[#This Row],[Occupational Series]],5)="SECCM","SECCM",IF(OR(RIGHT(Table1[[#This Row],[Occupational Series]],1)="A",RIGHT(Table1[[#This Row],[Occupational Series]],1)="B",RIGHT(Table1[[#This Row],[Occupational Series]],1)="C"),"0301",RIGHT(Table1[[#This Row],[Occupational Series]],4)))</f>
        <v>3802</v>
      </c>
      <c r="D3419" s="50" t="s">
        <v>1007</v>
      </c>
      <c r="E3419" s="51" t="s">
        <v>1008</v>
      </c>
      <c r="F3419" s="57">
        <f>ROWS($F$2:F3419)</f>
        <v>3418</v>
      </c>
      <c r="G3419" s="57" t="str">
        <f>IF(ISNUMBER(SEARCH('Position Build'!$N$6,Table1[[#This Row],[Series]])),Table1[[#This Row],[Helper1]],"")</f>
        <v/>
      </c>
      <c r="H3419" s="57" t="str">
        <f>IFERROR(SMALL($G$2:$G$4870,ROWS($G$2:G3419)),"")</f>
        <v/>
      </c>
    </row>
    <row r="3420" spans="1:8" ht="39" thickBot="1" x14ac:dyDescent="0.3">
      <c r="A3420" s="50" t="s">
        <v>857</v>
      </c>
      <c r="B3420" s="46" t="str">
        <f>Table1[[#This Row],[Series]]&amp;Table1[[#This Row],[Competency Name]]</f>
        <v>3802ABILITY TO WORK AS A MEMBER OF A TEAM</v>
      </c>
      <c r="C3420" s="46" t="str">
        <f>IF(RIGHT(Table1[[#This Row],[Occupational Series]],5)="SECCM","SECCM",IF(OR(RIGHT(Table1[[#This Row],[Occupational Series]],1)="A",RIGHT(Table1[[#This Row],[Occupational Series]],1)="B",RIGHT(Table1[[#This Row],[Occupational Series]],1)="C"),"0301",RIGHT(Table1[[#This Row],[Occupational Series]],4)))</f>
        <v>3802</v>
      </c>
      <c r="D3420" s="50" t="s">
        <v>1017</v>
      </c>
      <c r="E3420" s="51" t="s">
        <v>1018</v>
      </c>
      <c r="F3420" s="57">
        <f>ROWS($F$2:F3420)</f>
        <v>3419</v>
      </c>
      <c r="G3420" s="57" t="str">
        <f>IF(ISNUMBER(SEARCH('Position Build'!$N$6,Table1[[#This Row],[Series]])),Table1[[#This Row],[Helper1]],"")</f>
        <v/>
      </c>
      <c r="H3420" s="57" t="str">
        <f>IFERROR(SMALL($G$2:$G$4870,ROWS($G$2:G3420)),"")</f>
        <v/>
      </c>
    </row>
    <row r="3421" spans="1:8" ht="39" thickBot="1" x14ac:dyDescent="0.3">
      <c r="A3421" s="50" t="s">
        <v>857</v>
      </c>
      <c r="B3421" s="46" t="str">
        <f>Table1[[#This Row],[Series]]&amp;Table1[[#This Row],[Competency Name]]</f>
        <v>3802ABILITY TO WORK WITH OTHERS</v>
      </c>
      <c r="C3421" s="46" t="str">
        <f>IF(RIGHT(Table1[[#This Row],[Occupational Series]],5)="SECCM","SECCM",IF(OR(RIGHT(Table1[[#This Row],[Occupational Series]],1)="A",RIGHT(Table1[[#This Row],[Occupational Series]],1)="B",RIGHT(Table1[[#This Row],[Occupational Series]],1)="C"),"0301",RIGHT(Table1[[#This Row],[Occupational Series]],4)))</f>
        <v>3802</v>
      </c>
      <c r="D3421" s="50" t="s">
        <v>1019</v>
      </c>
      <c r="E3421" s="51" t="s">
        <v>1020</v>
      </c>
      <c r="F3421" s="57">
        <f>ROWS($F$2:F3421)</f>
        <v>3420</v>
      </c>
      <c r="G3421" s="57" t="str">
        <f>IF(ISNUMBER(SEARCH('Position Build'!$N$6,Table1[[#This Row],[Series]])),Table1[[#This Row],[Helper1]],"")</f>
        <v/>
      </c>
      <c r="H3421" s="57" t="str">
        <f>IFERROR(SMALL($G$2:$G$4870,ROWS($G$2:G3421)),"")</f>
        <v/>
      </c>
    </row>
    <row r="3422" spans="1:8" ht="15.75" thickBot="1" x14ac:dyDescent="0.3">
      <c r="A3422" s="45" t="s">
        <v>857</v>
      </c>
      <c r="B3422" s="46" t="str">
        <f>Table1[[#This Row],[Series]]&amp;Table1[[#This Row],[Competency Name]]</f>
        <v>3802SHOP APTITUDE AND INTEREST</v>
      </c>
      <c r="C3422" s="46" t="str">
        <f>IF(RIGHT(Table1[[#This Row],[Occupational Series]],5)="SECCM","SECCM",IF(OR(RIGHT(Table1[[#This Row],[Occupational Series]],1)="A",RIGHT(Table1[[#This Row],[Occupational Series]],1)="B",RIGHT(Table1[[#This Row],[Occupational Series]],1)="C"),"0301",RIGHT(Table1[[#This Row],[Occupational Series]],4)))</f>
        <v>3802</v>
      </c>
      <c r="D3422" s="45" t="s">
        <v>1021</v>
      </c>
      <c r="E3422" s="45" t="s">
        <v>1022</v>
      </c>
      <c r="F3422" s="57">
        <f>ROWS($F$2:F3422)</f>
        <v>3421</v>
      </c>
      <c r="G3422" s="57" t="str">
        <f>IF(ISNUMBER(SEARCH('Position Build'!$N$6,Table1[[#This Row],[Series]])),Table1[[#This Row],[Helper1]],"")</f>
        <v/>
      </c>
      <c r="H3422" s="57" t="str">
        <f>IFERROR(SMALL($G$2:$G$4870,ROWS($G$2:G3422)),"")</f>
        <v/>
      </c>
    </row>
    <row r="3423" spans="1:8" ht="51.75" thickBot="1" x14ac:dyDescent="0.3">
      <c r="A3423" s="50" t="s">
        <v>857</v>
      </c>
      <c r="B3423" s="46" t="str">
        <f>Table1[[#This Row],[Series]]&amp;Table1[[#This Row],[Competency Name]]</f>
        <v>3802ABILITY TO USE HAND TOOLS, POWER TOOLS, ETC. FOR METAL WORK</v>
      </c>
      <c r="C3423" s="46" t="str">
        <f>IF(RIGHT(Table1[[#This Row],[Occupational Series]],5)="SECCM","SECCM",IF(OR(RIGHT(Table1[[#This Row],[Occupational Series]],1)="A",RIGHT(Table1[[#This Row],[Occupational Series]],1)="B",RIGHT(Table1[[#This Row],[Occupational Series]],1)="C"),"0301",RIGHT(Table1[[#This Row],[Occupational Series]],4)))</f>
        <v>3802</v>
      </c>
      <c r="D3423" s="50" t="s">
        <v>1327</v>
      </c>
      <c r="E3423" s="51" t="s">
        <v>1328</v>
      </c>
      <c r="F3423" s="57">
        <f>ROWS($F$2:F3423)</f>
        <v>3422</v>
      </c>
      <c r="G3423" s="57" t="str">
        <f>IF(ISNUMBER(SEARCH('Position Build'!$N$6,Table1[[#This Row],[Series]])),Table1[[#This Row],[Helper1]],"")</f>
        <v/>
      </c>
      <c r="H3423" s="57" t="str">
        <f>IFERROR(SMALL($G$2:$G$4870,ROWS($G$2:G3423)),"")</f>
        <v/>
      </c>
    </row>
    <row r="3424" spans="1:8" ht="51.75" thickBot="1" x14ac:dyDescent="0.3">
      <c r="A3424" s="50" t="s">
        <v>857</v>
      </c>
      <c r="B3424" s="46" t="str">
        <f>Table1[[#This Row],[Series]]&amp;Table1[[#This Row],[Competency Name]]</f>
        <v>3802DEXTERITY (ASSEMBLY, DISASSEMBLY, REASSEMBLY, ETC.)</v>
      </c>
      <c r="C3424" s="46" t="str">
        <f>IF(RIGHT(Table1[[#This Row],[Occupational Series]],5)="SECCM","SECCM",IF(OR(RIGHT(Table1[[#This Row],[Occupational Series]],1)="A",RIGHT(Table1[[#This Row],[Occupational Series]],1)="B",RIGHT(Table1[[#This Row],[Occupational Series]],1)="C"),"0301",RIGHT(Table1[[#This Row],[Occupational Series]],4)))</f>
        <v>3802</v>
      </c>
      <c r="D3424" s="50" t="s">
        <v>1329</v>
      </c>
      <c r="E3424" s="51" t="s">
        <v>1330</v>
      </c>
      <c r="F3424" s="57">
        <f>ROWS($F$2:F3424)</f>
        <v>3423</v>
      </c>
      <c r="G3424" s="57" t="str">
        <f>IF(ISNUMBER(SEARCH('Position Build'!$N$6,Table1[[#This Row],[Series]])),Table1[[#This Row],[Helper1]],"")</f>
        <v/>
      </c>
      <c r="H3424" s="57" t="str">
        <f>IFERROR(SMALL($G$2:$G$4870,ROWS($G$2:G3424)),"")</f>
        <v/>
      </c>
    </row>
    <row r="3425" spans="1:8" ht="26.25" thickBot="1" x14ac:dyDescent="0.3">
      <c r="A3425" s="50" t="s">
        <v>857</v>
      </c>
      <c r="B3425" s="46" t="str">
        <f>Table1[[#This Row],[Series]]&amp;Table1[[#This Row],[Competency Name]]</f>
        <v>3802KNOWLEDGE OF EQUIPMENT, STRUCTURES, MATERIALS, ETC. (INCLUDES CONSTRUCTING, REPAIR, AND FORGING)</v>
      </c>
      <c r="C3425" s="46" t="str">
        <f>IF(RIGHT(Table1[[#This Row],[Occupational Series]],5)="SECCM","SECCM",IF(OR(RIGHT(Table1[[#This Row],[Occupational Series]],1)="A",RIGHT(Table1[[#This Row],[Occupational Series]],1)="B",RIGHT(Table1[[#This Row],[Occupational Series]],1)="C"),"0301",RIGHT(Table1[[#This Row],[Occupational Series]],4)))</f>
        <v>3802</v>
      </c>
      <c r="D3425" s="50" t="s">
        <v>1331</v>
      </c>
      <c r="E3425" s="51" t="s">
        <v>1332</v>
      </c>
      <c r="F3425" s="57">
        <f>ROWS($F$2:F3425)</f>
        <v>3424</v>
      </c>
      <c r="G3425" s="57" t="str">
        <f>IF(ISNUMBER(SEARCH('Position Build'!$N$6,Table1[[#This Row],[Series]])),Table1[[#This Row],[Helper1]],"")</f>
        <v/>
      </c>
      <c r="H3425" s="57" t="str">
        <f>IFERROR(SMALL($G$2:$G$4870,ROWS($G$2:G3425)),"")</f>
        <v/>
      </c>
    </row>
    <row r="3426" spans="1:8" ht="39" thickBot="1" x14ac:dyDescent="0.3">
      <c r="A3426" s="50" t="s">
        <v>857</v>
      </c>
      <c r="B3426" s="46" t="str">
        <f>Table1[[#This Row],[Series]]&amp;Table1[[#This Row],[Competency Name]]</f>
        <v>3802LAYOUT AND PATTERN DEVELOPMENT (INCLUDES GEOMETRIC PROJECTION AND TRIANGULATION)</v>
      </c>
      <c r="C3426" s="46" t="str">
        <f>IF(RIGHT(Table1[[#This Row],[Occupational Series]],5)="SECCM","SECCM",IF(OR(RIGHT(Table1[[#This Row],[Occupational Series]],1)="A",RIGHT(Table1[[#This Row],[Occupational Series]],1)="B",RIGHT(Table1[[#This Row],[Occupational Series]],1)="C"),"0301",RIGHT(Table1[[#This Row],[Occupational Series]],4)))</f>
        <v>3802</v>
      </c>
      <c r="D3426" s="50" t="s">
        <v>1333</v>
      </c>
      <c r="E3426" s="51" t="s">
        <v>1334</v>
      </c>
      <c r="F3426" s="57">
        <f>ROWS($F$2:F3426)</f>
        <v>3425</v>
      </c>
      <c r="G3426" s="57" t="str">
        <f>IF(ISNUMBER(SEARCH('Position Build'!$N$6,Table1[[#This Row],[Series]])),Table1[[#This Row],[Helper1]],"")</f>
        <v/>
      </c>
      <c r="H3426" s="57" t="str">
        <f>IFERROR(SMALL($G$2:$G$4870,ROWS($G$2:G3426)),"")</f>
        <v/>
      </c>
    </row>
    <row r="3427" spans="1:8" ht="15.75" thickBot="1" x14ac:dyDescent="0.3">
      <c r="A3427" s="45" t="s">
        <v>865</v>
      </c>
      <c r="B3427" s="46" t="str">
        <f>Table1[[#This Row],[Series]]&amp;Table1[[#This Row],[Competency Name]]</f>
        <v>3806ABILITY TO DO THE WORK OF THE POSITION WITHOUT MORE THAN NORMAL SUPERVISION</v>
      </c>
      <c r="C3427" s="46" t="str">
        <f>IF(RIGHT(Table1[[#This Row],[Occupational Series]],5)="SECCM","SECCM",IF(OR(RIGHT(Table1[[#This Row],[Occupational Series]],1)="A",RIGHT(Table1[[#This Row],[Occupational Series]],1)="B",RIGHT(Table1[[#This Row],[Occupational Series]],1)="C"),"0301",RIGHT(Table1[[#This Row],[Occupational Series]],4)))</f>
        <v>3806</v>
      </c>
      <c r="D3427" s="45" t="s">
        <v>852</v>
      </c>
      <c r="E3427" s="45" t="s">
        <v>853</v>
      </c>
      <c r="F3427" s="57">
        <f>ROWS($F$2:F3427)</f>
        <v>3426</v>
      </c>
      <c r="G3427" s="57" t="str">
        <f>IF(ISNUMBER(SEARCH('Position Build'!$N$6,Table1[[#This Row],[Series]])),Table1[[#This Row],[Helper1]],"")</f>
        <v/>
      </c>
      <c r="H3427" s="57" t="str">
        <f>IFERROR(SMALL($G$2:$G$4870,ROWS($G$2:G3427)),"")</f>
        <v/>
      </c>
    </row>
    <row r="3428" spans="1:8" ht="15.75" thickBot="1" x14ac:dyDescent="0.3">
      <c r="A3428" s="45" t="s">
        <v>865</v>
      </c>
      <c r="B3428" s="46" t="str">
        <f>Table1[[#This Row],[Series]]&amp;Table1[[#This Row],[Competency Name]]</f>
        <v>3806ABILITY TO INSPECT</v>
      </c>
      <c r="C3428" s="46" t="str">
        <f>IF(RIGHT(Table1[[#This Row],[Occupational Series]],5)="SECCM","SECCM",IF(OR(RIGHT(Table1[[#This Row],[Occupational Series]],1)="A",RIGHT(Table1[[#This Row],[Occupational Series]],1)="B",RIGHT(Table1[[#This Row],[Occupational Series]],1)="C"),"0301",RIGHT(Table1[[#This Row],[Occupational Series]],4)))</f>
        <v>3806</v>
      </c>
      <c r="D3428" s="45" t="s">
        <v>866</v>
      </c>
      <c r="E3428" s="45" t="s">
        <v>867</v>
      </c>
      <c r="F3428" s="57">
        <f>ROWS($F$2:F3428)</f>
        <v>3427</v>
      </c>
      <c r="G3428" s="57" t="str">
        <f>IF(ISNUMBER(SEARCH('Position Build'!$N$6,Table1[[#This Row],[Series]])),Table1[[#This Row],[Helper1]],"")</f>
        <v/>
      </c>
      <c r="H3428" s="57" t="str">
        <f>IFERROR(SMALL($G$2:$G$4870,ROWS($G$2:G3428)),"")</f>
        <v/>
      </c>
    </row>
    <row r="3429" spans="1:8" ht="15.75" thickBot="1" x14ac:dyDescent="0.3">
      <c r="A3429" s="45" t="s">
        <v>865</v>
      </c>
      <c r="B3429" s="46" t="str">
        <f>Table1[[#This Row],[Series]]&amp;Table1[[#This Row],[Competency Name]]</f>
        <v>3806ABILITY TO INSTRUCT</v>
      </c>
      <c r="C3429" s="46" t="str">
        <f>IF(RIGHT(Table1[[#This Row],[Occupational Series]],5)="SECCM","SECCM",IF(OR(RIGHT(Table1[[#This Row],[Occupational Series]],1)="A",RIGHT(Table1[[#This Row],[Occupational Series]],1)="B",RIGHT(Table1[[#This Row],[Occupational Series]],1)="C"),"0301",RIGHT(Table1[[#This Row],[Occupational Series]],4)))</f>
        <v>3806</v>
      </c>
      <c r="D3429" s="45" t="s">
        <v>868</v>
      </c>
      <c r="E3429" s="45" t="s">
        <v>869</v>
      </c>
      <c r="F3429" s="57">
        <f>ROWS($F$2:F3429)</f>
        <v>3428</v>
      </c>
      <c r="G3429" s="57" t="str">
        <f>IF(ISNUMBER(SEARCH('Position Build'!$N$6,Table1[[#This Row],[Series]])),Table1[[#This Row],[Helper1]],"")</f>
        <v/>
      </c>
      <c r="H3429" s="57" t="str">
        <f>IFERROR(SMALL($G$2:$G$4870,ROWS($G$2:G3429)),"")</f>
        <v/>
      </c>
    </row>
    <row r="3430" spans="1:8" ht="39" thickBot="1" x14ac:dyDescent="0.3">
      <c r="A3430" s="50" t="s">
        <v>865</v>
      </c>
      <c r="B3430" s="46" t="str">
        <f>Table1[[#This Row],[Series]]&amp;Table1[[#This Row],[Competency Name]]</f>
        <v>3806ABILITY TO PROVIDE PRODUCTION SUPPORT SERVICES</v>
      </c>
      <c r="C3430" s="46" t="str">
        <f>IF(RIGHT(Table1[[#This Row],[Occupational Series]],5)="SECCM","SECCM",IF(OR(RIGHT(Table1[[#This Row],[Occupational Series]],1)="A",RIGHT(Table1[[#This Row],[Occupational Series]],1)="B",RIGHT(Table1[[#This Row],[Occupational Series]],1)="C"),"0301",RIGHT(Table1[[#This Row],[Occupational Series]],4)))</f>
        <v>3806</v>
      </c>
      <c r="D3430" s="50" t="s">
        <v>870</v>
      </c>
      <c r="E3430" s="51" t="s">
        <v>871</v>
      </c>
      <c r="F3430" s="57">
        <f>ROWS($F$2:F3430)</f>
        <v>3429</v>
      </c>
      <c r="G3430" s="57" t="str">
        <f>IF(ISNUMBER(SEARCH('Position Build'!$N$6,Table1[[#This Row],[Series]])),Table1[[#This Row],[Helper1]],"")</f>
        <v/>
      </c>
      <c r="H3430" s="57" t="str">
        <f>IFERROR(SMALL($G$2:$G$4870,ROWS($G$2:G3430)),"")</f>
        <v/>
      </c>
    </row>
    <row r="3431" spans="1:8" ht="15.75" thickBot="1" x14ac:dyDescent="0.3">
      <c r="A3431" s="45" t="s">
        <v>865</v>
      </c>
      <c r="B3431" s="46" t="str">
        <f>Table1[[#This Row],[Series]]&amp;Table1[[#This Row],[Competency Name]]</f>
        <v>3806ABILITY TO LEAD OR SUPERVISE</v>
      </c>
      <c r="C3431" s="46" t="str">
        <f>IF(RIGHT(Table1[[#This Row],[Occupational Series]],5)="SECCM","SECCM",IF(OR(RIGHT(Table1[[#This Row],[Occupational Series]],1)="A",RIGHT(Table1[[#This Row],[Occupational Series]],1)="B",RIGHT(Table1[[#This Row],[Occupational Series]],1)="C"),"0301",RIGHT(Table1[[#This Row],[Occupational Series]],4)))</f>
        <v>3806</v>
      </c>
      <c r="D3431" s="45" t="s">
        <v>872</v>
      </c>
      <c r="E3431" s="45" t="s">
        <v>873</v>
      </c>
      <c r="F3431" s="57">
        <f>ROWS($F$2:F3431)</f>
        <v>3430</v>
      </c>
      <c r="G3431" s="57" t="str">
        <f>IF(ISNUMBER(SEARCH('Position Build'!$N$6,Table1[[#This Row],[Series]])),Table1[[#This Row],[Helper1]],"")</f>
        <v/>
      </c>
      <c r="H3431" s="57" t="str">
        <f>IFERROR(SMALL($G$2:$G$4870,ROWS($G$2:G3431)),"")</f>
        <v/>
      </c>
    </row>
    <row r="3432" spans="1:8" ht="51.75" thickBot="1" x14ac:dyDescent="0.3">
      <c r="A3432" s="50" t="s">
        <v>865</v>
      </c>
      <c r="B3432" s="46" t="str">
        <f>Table1[[#This Row],[Series]]&amp;Table1[[#This Row],[Competency Name]]</f>
        <v>3806ABILITY TO FOLLOW DIRECTIONS IN A SHOP</v>
      </c>
      <c r="C3432" s="46" t="str">
        <f>IF(RIGHT(Table1[[#This Row],[Occupational Series]],5)="SECCM","SECCM",IF(OR(RIGHT(Table1[[#This Row],[Occupational Series]],1)="A",RIGHT(Table1[[#This Row],[Occupational Series]],1)="B",RIGHT(Table1[[#This Row],[Occupational Series]],1)="C"),"0301",RIGHT(Table1[[#This Row],[Occupational Series]],4)))</f>
        <v>3806</v>
      </c>
      <c r="D3432" s="50" t="s">
        <v>882</v>
      </c>
      <c r="E3432" s="51" t="s">
        <v>883</v>
      </c>
      <c r="F3432" s="57">
        <f>ROWS($F$2:F3432)</f>
        <v>3431</v>
      </c>
      <c r="G3432" s="57" t="str">
        <f>IF(ISNUMBER(SEARCH('Position Build'!$N$6,Table1[[#This Row],[Series]])),Table1[[#This Row],[Helper1]],"")</f>
        <v/>
      </c>
      <c r="H3432" s="57" t="str">
        <f>IFERROR(SMALL($G$2:$G$4870,ROWS($G$2:G3432)),"")</f>
        <v/>
      </c>
    </row>
    <row r="3433" spans="1:8" ht="77.25" thickBot="1" x14ac:dyDescent="0.3">
      <c r="A3433" s="50" t="s">
        <v>865</v>
      </c>
      <c r="B3433" s="46" t="str">
        <f>Table1[[#This Row],[Series]]&amp;Table1[[#This Row],[Competency Name]]</f>
        <v>3806DEXTERITY AND SAFETY</v>
      </c>
      <c r="C3433" s="46" t="str">
        <f>IF(RIGHT(Table1[[#This Row],[Occupational Series]],5)="SECCM","SECCM",IF(OR(RIGHT(Table1[[#This Row],[Occupational Series]],1)="A",RIGHT(Table1[[#This Row],[Occupational Series]],1)="B",RIGHT(Table1[[#This Row],[Occupational Series]],1)="C"),"0301",RIGHT(Table1[[#This Row],[Occupational Series]],4)))</f>
        <v>3806</v>
      </c>
      <c r="D3433" s="50" t="s">
        <v>888</v>
      </c>
      <c r="E3433" s="51" t="s">
        <v>889</v>
      </c>
      <c r="F3433" s="57">
        <f>ROWS($F$2:F3433)</f>
        <v>3432</v>
      </c>
      <c r="G3433" s="57" t="str">
        <f>IF(ISNUMBER(SEARCH('Position Build'!$N$6,Table1[[#This Row],[Series]])),Table1[[#This Row],[Helper1]],"")</f>
        <v/>
      </c>
      <c r="H3433" s="57" t="str">
        <f>IFERROR(SMALL($G$2:$G$4870,ROWS($G$2:G3433)),"")</f>
        <v/>
      </c>
    </row>
    <row r="3434" spans="1:8" ht="15.75" customHeight="1" thickBot="1" x14ac:dyDescent="0.3">
      <c r="A3434" s="50" t="s">
        <v>865</v>
      </c>
      <c r="B3434" s="46" t="str">
        <f>Table1[[#This Row],[Series]]&amp;Table1[[#This Row],[Competency Name]]</f>
        <v>3806INGENUITY (ABILITY TO SUGGEST AND APPLY NEW METHODS)</v>
      </c>
      <c r="C3434" s="46" t="str">
        <f>IF(RIGHT(Table1[[#This Row],[Occupational Series]],5)="SECCM","SECCM",IF(OR(RIGHT(Table1[[#This Row],[Occupational Series]],1)="A",RIGHT(Table1[[#This Row],[Occupational Series]],1)="B",RIGHT(Table1[[#This Row],[Occupational Series]],1)="C"),"0301",RIGHT(Table1[[#This Row],[Occupational Series]],4)))</f>
        <v>3806</v>
      </c>
      <c r="D3434" s="50" t="s">
        <v>890</v>
      </c>
      <c r="E3434" s="51" t="s">
        <v>891</v>
      </c>
      <c r="F3434" s="57">
        <f>ROWS($F$2:F3434)</f>
        <v>3433</v>
      </c>
      <c r="G3434" s="57" t="str">
        <f>IF(ISNUMBER(SEARCH('Position Build'!$N$6,Table1[[#This Row],[Series]])),Table1[[#This Row],[Helper1]],"")</f>
        <v/>
      </c>
      <c r="H3434" s="57" t="str">
        <f>IFERROR(SMALL($G$2:$G$4870,ROWS($G$2:G3434)),"")</f>
        <v/>
      </c>
    </row>
    <row r="3435" spans="1:8" ht="26.25" thickBot="1" x14ac:dyDescent="0.3">
      <c r="A3435" s="52" t="s">
        <v>865</v>
      </c>
      <c r="B3435" s="46" t="str">
        <f>Table1[[#This Row],[Series]]&amp;Table1[[#This Row],[Competency Name]]</f>
        <v>3806ABILITY TO SUPERVISE THROUGH SUBORDINATE SUPERVISORS</v>
      </c>
      <c r="C3435" s="46" t="str">
        <f>IF(RIGHT(Table1[[#This Row],[Occupational Series]],5)="SECCM","SECCM",IF(OR(RIGHT(Table1[[#This Row],[Occupational Series]],1)="A",RIGHT(Table1[[#This Row],[Occupational Series]],1)="B",RIGHT(Table1[[#This Row],[Occupational Series]],1)="C"),"0301",RIGHT(Table1[[#This Row],[Occupational Series]],4)))</f>
        <v>3806</v>
      </c>
      <c r="D3435" s="52" t="s">
        <v>898</v>
      </c>
      <c r="E3435" s="54" t="s">
        <v>899</v>
      </c>
      <c r="F3435" s="57">
        <f>ROWS($F$2:F3435)</f>
        <v>3434</v>
      </c>
      <c r="G3435" s="57" t="str">
        <f>IF(ISNUMBER(SEARCH('Position Build'!$N$6,Table1[[#This Row],[Series]])),Table1[[#This Row],[Helper1]],"")</f>
        <v/>
      </c>
      <c r="H3435" s="57" t="str">
        <f>IFERROR(SMALL($G$2:$G$4870,ROWS($G$2:G3435)),"")</f>
        <v/>
      </c>
    </row>
    <row r="3436" spans="1:8" ht="39" thickBot="1" x14ac:dyDescent="0.3">
      <c r="A3436" s="50" t="s">
        <v>865</v>
      </c>
      <c r="B3436" s="46" t="str">
        <f>Table1[[#This Row],[Series]]&amp;Table1[[#This Row],[Competency Name]]</f>
        <v>3806RELIABILITY AND DEPENDABILITY</v>
      </c>
      <c r="C3436" s="46" t="str">
        <f>IF(RIGHT(Table1[[#This Row],[Occupational Series]],5)="SECCM","SECCM",IF(OR(RIGHT(Table1[[#This Row],[Occupational Series]],1)="A",RIGHT(Table1[[#This Row],[Occupational Series]],1)="B",RIGHT(Table1[[#This Row],[Occupational Series]],1)="C"),"0301",RIGHT(Table1[[#This Row],[Occupational Series]],4)))</f>
        <v>3806</v>
      </c>
      <c r="D3436" s="50" t="s">
        <v>900</v>
      </c>
      <c r="E3436" s="51" t="s">
        <v>901</v>
      </c>
      <c r="F3436" s="57">
        <f>ROWS($F$2:F3436)</f>
        <v>3435</v>
      </c>
      <c r="G3436" s="57" t="str">
        <f>IF(ISNUMBER(SEARCH('Position Build'!$N$6,Table1[[#This Row],[Series]])),Table1[[#This Row],[Helper1]],"")</f>
        <v/>
      </c>
      <c r="H3436" s="57" t="str">
        <f>IFERROR(SMALL($G$2:$G$4870,ROWS($G$2:G3436)),"")</f>
        <v/>
      </c>
    </row>
    <row r="3437" spans="1:8" ht="15.75" customHeight="1" thickBot="1" x14ac:dyDescent="0.3">
      <c r="A3437" s="50" t="s">
        <v>865</v>
      </c>
      <c r="B3437" s="46" t="str">
        <f>Table1[[#This Row],[Series]]&amp;Table1[[#This Row],[Competency Name]]</f>
        <v>3806ABILITY TO INTERPRET INSTRUCTIONS AND SPECIFICATIONS, INCLUDING BLUEPRINT READING</v>
      </c>
      <c r="C3437" s="46" t="str">
        <f>IF(RIGHT(Table1[[#This Row],[Occupational Series]],5)="SECCM","SECCM",IF(OR(RIGHT(Table1[[#This Row],[Occupational Series]],1)="A",RIGHT(Table1[[#This Row],[Occupational Series]],1)="B",RIGHT(Table1[[#This Row],[Occupational Series]],1)="C"),"0301",RIGHT(Table1[[#This Row],[Occupational Series]],4)))</f>
        <v>3806</v>
      </c>
      <c r="D3437" s="50" t="s">
        <v>906</v>
      </c>
      <c r="E3437" s="51" t="s">
        <v>907</v>
      </c>
      <c r="F3437" s="57">
        <f>ROWS($F$2:F3437)</f>
        <v>3436</v>
      </c>
      <c r="G3437" s="57" t="str">
        <f>IF(ISNUMBER(SEARCH('Position Build'!$N$6,Table1[[#This Row],[Series]])),Table1[[#This Row],[Helper1]],"")</f>
        <v/>
      </c>
      <c r="H3437" s="57" t="str">
        <f>IFERROR(SMALL($G$2:$G$4870,ROWS($G$2:G3437)),"")</f>
        <v/>
      </c>
    </row>
    <row r="3438" spans="1:8" ht="15.75" thickBot="1" x14ac:dyDescent="0.3">
      <c r="A3438" s="53" t="s">
        <v>865</v>
      </c>
      <c r="B3438" s="46" t="str">
        <f>Table1[[#This Row],[Series]]&amp;Table1[[#This Row],[Competency Name]]</f>
        <v>3806ABILITY TO HANDLE WEIGHTS AND LOADS</v>
      </c>
      <c r="C3438" s="46" t="str">
        <f>IF(RIGHT(Table1[[#This Row],[Occupational Series]],5)="SECCM","SECCM",IF(OR(RIGHT(Table1[[#This Row],[Occupational Series]],1)="A",RIGHT(Table1[[#This Row],[Occupational Series]],1)="B",RIGHT(Table1[[#This Row],[Occupational Series]],1)="C"),"0301",RIGHT(Table1[[#This Row],[Occupational Series]],4)))</f>
        <v>3806</v>
      </c>
      <c r="D3438" s="53" t="s">
        <v>988</v>
      </c>
      <c r="E3438" s="53" t="s">
        <v>989</v>
      </c>
      <c r="F3438" s="57">
        <f>ROWS($F$2:F3438)</f>
        <v>3437</v>
      </c>
      <c r="G3438" s="57" t="str">
        <f>IF(ISNUMBER(SEARCH('Position Build'!$N$6,Table1[[#This Row],[Series]])),Table1[[#This Row],[Helper1]],"")</f>
        <v/>
      </c>
      <c r="H3438" s="57" t="str">
        <f>IFERROR(SMALL($G$2:$G$4870,ROWS($G$2:G3438)),"")</f>
        <v/>
      </c>
    </row>
    <row r="3439" spans="1:8" ht="51.75" thickBot="1" x14ac:dyDescent="0.3">
      <c r="A3439" s="50" t="s">
        <v>865</v>
      </c>
      <c r="B3439" s="46" t="str">
        <f>Table1[[#This Row],[Series]]&amp;Table1[[#This Row],[Competency Name]]</f>
        <v>3806ABILITY TO MEET DEADLINE DATES UNDER PRESSURE</v>
      </c>
      <c r="C3439" s="46" t="str">
        <f>IF(RIGHT(Table1[[#This Row],[Occupational Series]],5)="SECCM","SECCM",IF(OR(RIGHT(Table1[[#This Row],[Occupational Series]],1)="A",RIGHT(Table1[[#This Row],[Occupational Series]],1)="B",RIGHT(Table1[[#This Row],[Occupational Series]],1)="C"),"0301",RIGHT(Table1[[#This Row],[Occupational Series]],4)))</f>
        <v>3806</v>
      </c>
      <c r="D3439" s="50" t="s">
        <v>1005</v>
      </c>
      <c r="E3439" s="51" t="s">
        <v>1006</v>
      </c>
      <c r="F3439" s="57">
        <f>ROWS($F$2:F3439)</f>
        <v>3438</v>
      </c>
      <c r="G3439" s="57" t="str">
        <f>IF(ISNUMBER(SEARCH('Position Build'!$N$6,Table1[[#This Row],[Series]])),Table1[[#This Row],[Helper1]],"")</f>
        <v/>
      </c>
      <c r="H3439" s="57" t="str">
        <f>IFERROR(SMALL($G$2:$G$4870,ROWS($G$2:G3439)),"")</f>
        <v/>
      </c>
    </row>
    <row r="3440" spans="1:8" ht="15.75" customHeight="1" thickBot="1" x14ac:dyDescent="0.3">
      <c r="A3440" s="50" t="s">
        <v>865</v>
      </c>
      <c r="B3440" s="46" t="str">
        <f>Table1[[#This Row],[Series]]&amp;Table1[[#This Row],[Competency Name]]</f>
        <v>3806ABILITY TO PLAN AND ORGANIZE THE WORK</v>
      </c>
      <c r="C3440" s="46" t="str">
        <f>IF(RIGHT(Table1[[#This Row],[Occupational Series]],5)="SECCM","SECCM",IF(OR(RIGHT(Table1[[#This Row],[Occupational Series]],1)="A",RIGHT(Table1[[#This Row],[Occupational Series]],1)="B",RIGHT(Table1[[#This Row],[Occupational Series]],1)="C"),"0301",RIGHT(Table1[[#This Row],[Occupational Series]],4)))</f>
        <v>3806</v>
      </c>
      <c r="D3440" s="50" t="s">
        <v>1007</v>
      </c>
      <c r="E3440" s="51" t="s">
        <v>1008</v>
      </c>
      <c r="F3440" s="57">
        <f>ROWS($F$2:F3440)</f>
        <v>3439</v>
      </c>
      <c r="G3440" s="57" t="str">
        <f>IF(ISNUMBER(SEARCH('Position Build'!$N$6,Table1[[#This Row],[Series]])),Table1[[#This Row],[Helper1]],"")</f>
        <v/>
      </c>
      <c r="H3440" s="57" t="str">
        <f>IFERROR(SMALL($G$2:$G$4870,ROWS($G$2:G3440)),"")</f>
        <v/>
      </c>
    </row>
    <row r="3441" spans="1:8" ht="39" thickBot="1" x14ac:dyDescent="0.3">
      <c r="A3441" s="52" t="s">
        <v>865</v>
      </c>
      <c r="B3441" s="46" t="str">
        <f>Table1[[#This Row],[Series]]&amp;Table1[[#This Row],[Competency Name]]</f>
        <v>3806ABILITY TO WORK AS A MEMBER OF A TEAM</v>
      </c>
      <c r="C3441" s="46" t="str">
        <f>IF(RIGHT(Table1[[#This Row],[Occupational Series]],5)="SECCM","SECCM",IF(OR(RIGHT(Table1[[#This Row],[Occupational Series]],1)="A",RIGHT(Table1[[#This Row],[Occupational Series]],1)="B",RIGHT(Table1[[#This Row],[Occupational Series]],1)="C"),"0301",RIGHT(Table1[[#This Row],[Occupational Series]],4)))</f>
        <v>3806</v>
      </c>
      <c r="D3441" s="52" t="s">
        <v>1017</v>
      </c>
      <c r="E3441" s="54" t="s">
        <v>1018</v>
      </c>
      <c r="F3441" s="57">
        <f>ROWS($F$2:F3441)</f>
        <v>3440</v>
      </c>
      <c r="G3441" s="57" t="str">
        <f>IF(ISNUMBER(SEARCH('Position Build'!$N$6,Table1[[#This Row],[Series]])),Table1[[#This Row],[Helper1]],"")</f>
        <v/>
      </c>
      <c r="H3441" s="57" t="str">
        <f>IFERROR(SMALL($G$2:$G$4870,ROWS($G$2:G3441)),"")</f>
        <v/>
      </c>
    </row>
    <row r="3442" spans="1:8" ht="39" thickBot="1" x14ac:dyDescent="0.3">
      <c r="A3442" s="50" t="s">
        <v>865</v>
      </c>
      <c r="B3442" s="46" t="str">
        <f>Table1[[#This Row],[Series]]&amp;Table1[[#This Row],[Competency Name]]</f>
        <v>3806ABILITY TO WORK WITH OTHERS</v>
      </c>
      <c r="C3442" s="46" t="str">
        <f>IF(RIGHT(Table1[[#This Row],[Occupational Series]],5)="SECCM","SECCM",IF(OR(RIGHT(Table1[[#This Row],[Occupational Series]],1)="A",RIGHT(Table1[[#This Row],[Occupational Series]],1)="B",RIGHT(Table1[[#This Row],[Occupational Series]],1)="C"),"0301",RIGHT(Table1[[#This Row],[Occupational Series]],4)))</f>
        <v>3806</v>
      </c>
      <c r="D3442" s="50" t="s">
        <v>1019</v>
      </c>
      <c r="E3442" s="51" t="s">
        <v>1020</v>
      </c>
      <c r="F3442" s="57">
        <f>ROWS($F$2:F3442)</f>
        <v>3441</v>
      </c>
      <c r="G3442" s="57" t="str">
        <f>IF(ISNUMBER(SEARCH('Position Build'!$N$6,Table1[[#This Row],[Series]])),Table1[[#This Row],[Helper1]],"")</f>
        <v/>
      </c>
      <c r="H3442" s="57" t="str">
        <f>IFERROR(SMALL($G$2:$G$4870,ROWS($G$2:G3442)),"")</f>
        <v/>
      </c>
    </row>
    <row r="3443" spans="1:8" ht="15.75" customHeight="1" thickBot="1" x14ac:dyDescent="0.3">
      <c r="A3443" s="50" t="s">
        <v>865</v>
      </c>
      <c r="B3443" s="46" t="str">
        <f>Table1[[#This Row],[Series]]&amp;Table1[[#This Row],[Competency Name]]</f>
        <v>3806ABILITY TO USE HAND TOOLS, POWER TOOLS, ETC. FOR METAL WORK</v>
      </c>
      <c r="C3443" s="46" t="str">
        <f>IF(RIGHT(Table1[[#This Row],[Occupational Series]],5)="SECCM","SECCM",IF(OR(RIGHT(Table1[[#This Row],[Occupational Series]],1)="A",RIGHT(Table1[[#This Row],[Occupational Series]],1)="B",RIGHT(Table1[[#This Row],[Occupational Series]],1)="C"),"0301",RIGHT(Table1[[#This Row],[Occupational Series]],4)))</f>
        <v>3806</v>
      </c>
      <c r="D3443" s="50" t="s">
        <v>1327</v>
      </c>
      <c r="E3443" s="51" t="s">
        <v>1328</v>
      </c>
      <c r="F3443" s="57">
        <f>ROWS($F$2:F3443)</f>
        <v>3442</v>
      </c>
      <c r="G3443" s="57" t="str">
        <f>IF(ISNUMBER(SEARCH('Position Build'!$N$6,Table1[[#This Row],[Series]])),Table1[[#This Row],[Helper1]],"")</f>
        <v/>
      </c>
      <c r="H3443" s="57" t="str">
        <f>IFERROR(SMALL($G$2:$G$4870,ROWS($G$2:G3443)),"")</f>
        <v/>
      </c>
    </row>
    <row r="3444" spans="1:8" ht="51.75" thickBot="1" x14ac:dyDescent="0.3">
      <c r="A3444" s="52" t="s">
        <v>865</v>
      </c>
      <c r="B3444" s="46" t="str">
        <f>Table1[[#This Row],[Series]]&amp;Table1[[#This Row],[Competency Name]]</f>
        <v>3806DEXTERITY (ASSEMBLY, DISASSEMBLY, REASSEMBLY, ETC.)</v>
      </c>
      <c r="C3444" s="46" t="str">
        <f>IF(RIGHT(Table1[[#This Row],[Occupational Series]],5)="SECCM","SECCM",IF(OR(RIGHT(Table1[[#This Row],[Occupational Series]],1)="A",RIGHT(Table1[[#This Row],[Occupational Series]],1)="B",RIGHT(Table1[[#This Row],[Occupational Series]],1)="C"),"0301",RIGHT(Table1[[#This Row],[Occupational Series]],4)))</f>
        <v>3806</v>
      </c>
      <c r="D3444" s="52" t="s">
        <v>1329</v>
      </c>
      <c r="E3444" s="54" t="s">
        <v>1330</v>
      </c>
      <c r="F3444" s="57">
        <f>ROWS($F$2:F3444)</f>
        <v>3443</v>
      </c>
      <c r="G3444" s="57" t="str">
        <f>IF(ISNUMBER(SEARCH('Position Build'!$N$6,Table1[[#This Row],[Series]])),Table1[[#This Row],[Helper1]],"")</f>
        <v/>
      </c>
      <c r="H3444" s="57" t="str">
        <f>IFERROR(SMALL($G$2:$G$4870,ROWS($G$2:G3444)),"")</f>
        <v/>
      </c>
    </row>
    <row r="3445" spans="1:8" ht="26.25" thickBot="1" x14ac:dyDescent="0.3">
      <c r="A3445" s="50" t="s">
        <v>865</v>
      </c>
      <c r="B3445" s="46" t="str">
        <f>Table1[[#This Row],[Series]]&amp;Table1[[#This Row],[Competency Name]]</f>
        <v>3806KNOWLEDGE OF EQUIPMENT, STRUCTURES, MATERIALS, ETC. (INCLUDES CONSTRUCTING, REPAIR, AND FORGING)</v>
      </c>
      <c r="C3445" s="46" t="str">
        <f>IF(RIGHT(Table1[[#This Row],[Occupational Series]],5)="SECCM","SECCM",IF(OR(RIGHT(Table1[[#This Row],[Occupational Series]],1)="A",RIGHT(Table1[[#This Row],[Occupational Series]],1)="B",RIGHT(Table1[[#This Row],[Occupational Series]],1)="C"),"0301",RIGHT(Table1[[#This Row],[Occupational Series]],4)))</f>
        <v>3806</v>
      </c>
      <c r="D3445" s="50" t="s">
        <v>1331</v>
      </c>
      <c r="E3445" s="51" t="s">
        <v>1332</v>
      </c>
      <c r="F3445" s="57">
        <f>ROWS($F$2:F3445)</f>
        <v>3444</v>
      </c>
      <c r="G3445" s="57" t="str">
        <f>IF(ISNUMBER(SEARCH('Position Build'!$N$6,Table1[[#This Row],[Series]])),Table1[[#This Row],[Helper1]],"")</f>
        <v/>
      </c>
      <c r="H3445" s="57" t="str">
        <f>IFERROR(SMALL($G$2:$G$4870,ROWS($G$2:G3445)),"")</f>
        <v/>
      </c>
    </row>
    <row r="3446" spans="1:8" ht="15.75" customHeight="1" thickBot="1" x14ac:dyDescent="0.3">
      <c r="A3446" s="50" t="s">
        <v>865</v>
      </c>
      <c r="B3446" s="46" t="str">
        <f>Table1[[#This Row],[Series]]&amp;Table1[[#This Row],[Competency Name]]</f>
        <v>3806LAYOUT AND PATTERN DEVELOPMENT (INCLUDES GEOMETRIC PROJECTION AND TRIANGULATION)</v>
      </c>
      <c r="C3446" s="46" t="str">
        <f>IF(RIGHT(Table1[[#This Row],[Occupational Series]],5)="SECCM","SECCM",IF(OR(RIGHT(Table1[[#This Row],[Occupational Series]],1)="A",RIGHT(Table1[[#This Row],[Occupational Series]],1)="B",RIGHT(Table1[[#This Row],[Occupational Series]],1)="C"),"0301",RIGHT(Table1[[#This Row],[Occupational Series]],4)))</f>
        <v>3806</v>
      </c>
      <c r="D3446" s="50" t="s">
        <v>1333</v>
      </c>
      <c r="E3446" s="51" t="s">
        <v>1334</v>
      </c>
      <c r="F3446" s="57">
        <f>ROWS($F$2:F3446)</f>
        <v>3445</v>
      </c>
      <c r="G3446" s="57" t="str">
        <f>IF(ISNUMBER(SEARCH('Position Build'!$N$6,Table1[[#This Row],[Series]])),Table1[[#This Row],[Helper1]],"")</f>
        <v/>
      </c>
      <c r="H3446" s="57" t="str">
        <f>IFERROR(SMALL($G$2:$G$4870,ROWS($G$2:G3446)),"")</f>
        <v/>
      </c>
    </row>
    <row r="3447" spans="1:8" ht="15.75" thickBot="1" x14ac:dyDescent="0.3">
      <c r="A3447" s="53" t="s">
        <v>864</v>
      </c>
      <c r="B3447" s="46" t="str">
        <f>Table1[[#This Row],[Series]]&amp;Table1[[#This Row],[Competency Name]]</f>
        <v>3808ABILITY TO DO THE WORK OF THE POSITION WITHOUT MORE THAN NORMAL SUPERVISION</v>
      </c>
      <c r="C3447" s="46" t="str">
        <f>IF(RIGHT(Table1[[#This Row],[Occupational Series]],5)="SECCM","SECCM",IF(OR(RIGHT(Table1[[#This Row],[Occupational Series]],1)="A",RIGHT(Table1[[#This Row],[Occupational Series]],1)="B",RIGHT(Table1[[#This Row],[Occupational Series]],1)="C"),"0301",RIGHT(Table1[[#This Row],[Occupational Series]],4)))</f>
        <v>3808</v>
      </c>
      <c r="D3447" s="53" t="s">
        <v>852</v>
      </c>
      <c r="E3447" s="53" t="s">
        <v>853</v>
      </c>
      <c r="F3447" s="57">
        <f>ROWS($F$2:F3447)</f>
        <v>3446</v>
      </c>
      <c r="G3447" s="57" t="str">
        <f>IF(ISNUMBER(SEARCH('Position Build'!$N$6,Table1[[#This Row],[Series]])),Table1[[#This Row],[Helper1]],"")</f>
        <v/>
      </c>
      <c r="H3447" s="57" t="str">
        <f>IFERROR(SMALL($G$2:$G$4870,ROWS($G$2:G3447)),"")</f>
        <v/>
      </c>
    </row>
    <row r="3448" spans="1:8" ht="15.75" thickBot="1" x14ac:dyDescent="0.3">
      <c r="A3448" s="45" t="s">
        <v>864</v>
      </c>
      <c r="B3448" s="46" t="str">
        <f>Table1[[#This Row],[Series]]&amp;Table1[[#This Row],[Competency Name]]</f>
        <v>3808ABILITY TO INSPECT</v>
      </c>
      <c r="C3448" s="46" t="str">
        <f>IF(RIGHT(Table1[[#This Row],[Occupational Series]],5)="SECCM","SECCM",IF(OR(RIGHT(Table1[[#This Row],[Occupational Series]],1)="A",RIGHT(Table1[[#This Row],[Occupational Series]],1)="B",RIGHT(Table1[[#This Row],[Occupational Series]],1)="C"),"0301",RIGHT(Table1[[#This Row],[Occupational Series]],4)))</f>
        <v>3808</v>
      </c>
      <c r="D3448" s="45" t="s">
        <v>866</v>
      </c>
      <c r="E3448" s="45" t="s">
        <v>867</v>
      </c>
      <c r="F3448" s="57">
        <f>ROWS($F$2:F3448)</f>
        <v>3447</v>
      </c>
      <c r="G3448" s="57" t="str">
        <f>IF(ISNUMBER(SEARCH('Position Build'!$N$6,Table1[[#This Row],[Series]])),Table1[[#This Row],[Helper1]],"")</f>
        <v/>
      </c>
      <c r="H3448" s="57" t="str">
        <f>IFERROR(SMALL($G$2:$G$4870,ROWS($G$2:G3448)),"")</f>
        <v/>
      </c>
    </row>
    <row r="3449" spans="1:8" ht="15.75" customHeight="1" thickBot="1" x14ac:dyDescent="0.3">
      <c r="A3449" s="45" t="s">
        <v>864</v>
      </c>
      <c r="B3449" s="46" t="str">
        <f>Table1[[#This Row],[Series]]&amp;Table1[[#This Row],[Competency Name]]</f>
        <v>3808ABILITY TO INSTRUCT</v>
      </c>
      <c r="C3449" s="46" t="str">
        <f>IF(RIGHT(Table1[[#This Row],[Occupational Series]],5)="SECCM","SECCM",IF(OR(RIGHT(Table1[[#This Row],[Occupational Series]],1)="A",RIGHT(Table1[[#This Row],[Occupational Series]],1)="B",RIGHT(Table1[[#This Row],[Occupational Series]],1)="C"),"0301",RIGHT(Table1[[#This Row],[Occupational Series]],4)))</f>
        <v>3808</v>
      </c>
      <c r="D3449" s="45" t="s">
        <v>868</v>
      </c>
      <c r="E3449" s="45" t="s">
        <v>869</v>
      </c>
      <c r="F3449" s="57">
        <f>ROWS($F$2:F3449)</f>
        <v>3448</v>
      </c>
      <c r="G3449" s="57" t="str">
        <f>IF(ISNUMBER(SEARCH('Position Build'!$N$6,Table1[[#This Row],[Series]])),Table1[[#This Row],[Helper1]],"")</f>
        <v/>
      </c>
      <c r="H3449" s="57" t="str">
        <f>IFERROR(SMALL($G$2:$G$4870,ROWS($G$2:G3449)),"")</f>
        <v/>
      </c>
    </row>
    <row r="3450" spans="1:8" ht="39" thickBot="1" x14ac:dyDescent="0.3">
      <c r="A3450" s="52" t="s">
        <v>864</v>
      </c>
      <c r="B3450" s="46" t="str">
        <f>Table1[[#This Row],[Series]]&amp;Table1[[#This Row],[Competency Name]]</f>
        <v>3808ABILITY TO PROVIDE PRODUCTION SUPPORT SERVICES</v>
      </c>
      <c r="C3450" s="46" t="str">
        <f>IF(RIGHT(Table1[[#This Row],[Occupational Series]],5)="SECCM","SECCM",IF(OR(RIGHT(Table1[[#This Row],[Occupational Series]],1)="A",RIGHT(Table1[[#This Row],[Occupational Series]],1)="B",RIGHT(Table1[[#This Row],[Occupational Series]],1)="C"),"0301",RIGHT(Table1[[#This Row],[Occupational Series]],4)))</f>
        <v>3808</v>
      </c>
      <c r="D3450" s="52" t="s">
        <v>870</v>
      </c>
      <c r="E3450" s="54" t="s">
        <v>871</v>
      </c>
      <c r="F3450" s="57">
        <f>ROWS($F$2:F3450)</f>
        <v>3449</v>
      </c>
      <c r="G3450" s="57" t="str">
        <f>IF(ISNUMBER(SEARCH('Position Build'!$N$6,Table1[[#This Row],[Series]])),Table1[[#This Row],[Helper1]],"")</f>
        <v/>
      </c>
      <c r="H3450" s="57" t="str">
        <f>IFERROR(SMALL($G$2:$G$4870,ROWS($G$2:G3450)),"")</f>
        <v/>
      </c>
    </row>
    <row r="3451" spans="1:8" ht="15.75" thickBot="1" x14ac:dyDescent="0.3">
      <c r="A3451" s="45" t="s">
        <v>864</v>
      </c>
      <c r="B3451" s="46" t="str">
        <f>Table1[[#This Row],[Series]]&amp;Table1[[#This Row],[Competency Name]]</f>
        <v>3808ABILITY TO LEAD OR SUPERVISE</v>
      </c>
      <c r="C3451" s="46" t="str">
        <f>IF(RIGHT(Table1[[#This Row],[Occupational Series]],5)="SECCM","SECCM",IF(OR(RIGHT(Table1[[#This Row],[Occupational Series]],1)="A",RIGHT(Table1[[#This Row],[Occupational Series]],1)="B",RIGHT(Table1[[#This Row],[Occupational Series]],1)="C"),"0301",RIGHT(Table1[[#This Row],[Occupational Series]],4)))</f>
        <v>3808</v>
      </c>
      <c r="D3451" s="45" t="s">
        <v>872</v>
      </c>
      <c r="E3451" s="45" t="s">
        <v>873</v>
      </c>
      <c r="F3451" s="57">
        <f>ROWS($F$2:F3451)</f>
        <v>3450</v>
      </c>
      <c r="G3451" s="57" t="str">
        <f>IF(ISNUMBER(SEARCH('Position Build'!$N$6,Table1[[#This Row],[Series]])),Table1[[#This Row],[Helper1]],"")</f>
        <v/>
      </c>
      <c r="H3451" s="57" t="str">
        <f>IFERROR(SMALL($G$2:$G$4870,ROWS($G$2:G3451)),"")</f>
        <v/>
      </c>
    </row>
    <row r="3452" spans="1:8" ht="15.75" customHeight="1" thickBot="1" x14ac:dyDescent="0.3">
      <c r="A3452" s="50" t="s">
        <v>864</v>
      </c>
      <c r="B3452" s="46" t="str">
        <f>Table1[[#This Row],[Series]]&amp;Table1[[#This Row],[Competency Name]]</f>
        <v>3808ABILITY TO FOLLOW DIRECTIONS IN A SHOP</v>
      </c>
      <c r="C3452" s="46" t="str">
        <f>IF(RIGHT(Table1[[#This Row],[Occupational Series]],5)="SECCM","SECCM",IF(OR(RIGHT(Table1[[#This Row],[Occupational Series]],1)="A",RIGHT(Table1[[#This Row],[Occupational Series]],1)="B",RIGHT(Table1[[#This Row],[Occupational Series]],1)="C"),"0301",RIGHT(Table1[[#This Row],[Occupational Series]],4)))</f>
        <v>3808</v>
      </c>
      <c r="D3452" s="50" t="s">
        <v>882</v>
      </c>
      <c r="E3452" s="51" t="s">
        <v>883</v>
      </c>
      <c r="F3452" s="57">
        <f>ROWS($F$2:F3452)</f>
        <v>3451</v>
      </c>
      <c r="G3452" s="57" t="str">
        <f>IF(ISNUMBER(SEARCH('Position Build'!$N$6,Table1[[#This Row],[Series]])),Table1[[#This Row],[Helper1]],"")</f>
        <v/>
      </c>
      <c r="H3452" s="57" t="str">
        <f>IFERROR(SMALL($G$2:$G$4870,ROWS($G$2:G3452)),"")</f>
        <v/>
      </c>
    </row>
    <row r="3453" spans="1:8" ht="77.25" thickBot="1" x14ac:dyDescent="0.3">
      <c r="A3453" s="52" t="s">
        <v>864</v>
      </c>
      <c r="B3453" s="46" t="str">
        <f>Table1[[#This Row],[Series]]&amp;Table1[[#This Row],[Competency Name]]</f>
        <v>3808DEXTERITY AND SAFETY</v>
      </c>
      <c r="C3453" s="46" t="str">
        <f>IF(RIGHT(Table1[[#This Row],[Occupational Series]],5)="SECCM","SECCM",IF(OR(RIGHT(Table1[[#This Row],[Occupational Series]],1)="A",RIGHT(Table1[[#This Row],[Occupational Series]],1)="B",RIGHT(Table1[[#This Row],[Occupational Series]],1)="C"),"0301",RIGHT(Table1[[#This Row],[Occupational Series]],4)))</f>
        <v>3808</v>
      </c>
      <c r="D3453" s="52" t="s">
        <v>888</v>
      </c>
      <c r="E3453" s="54" t="s">
        <v>889</v>
      </c>
      <c r="F3453" s="57">
        <f>ROWS($F$2:F3453)</f>
        <v>3452</v>
      </c>
      <c r="G3453" s="57" t="str">
        <f>IF(ISNUMBER(SEARCH('Position Build'!$N$6,Table1[[#This Row],[Series]])),Table1[[#This Row],[Helper1]],"")</f>
        <v/>
      </c>
      <c r="H3453" s="57" t="str">
        <f>IFERROR(SMALL($G$2:$G$4870,ROWS($G$2:G3453)),"")</f>
        <v/>
      </c>
    </row>
    <row r="3454" spans="1:8" ht="90" thickBot="1" x14ac:dyDescent="0.3">
      <c r="A3454" s="50" t="s">
        <v>864</v>
      </c>
      <c r="B3454" s="46" t="str">
        <f>Table1[[#This Row],[Series]]&amp;Table1[[#This Row],[Competency Name]]</f>
        <v>3808INGENUITY (ABILITY TO SUGGEST AND APPLY NEW METHODS)</v>
      </c>
      <c r="C3454" s="46" t="str">
        <f>IF(RIGHT(Table1[[#This Row],[Occupational Series]],5)="SECCM","SECCM",IF(OR(RIGHT(Table1[[#This Row],[Occupational Series]],1)="A",RIGHT(Table1[[#This Row],[Occupational Series]],1)="B",RIGHT(Table1[[#This Row],[Occupational Series]],1)="C"),"0301",RIGHT(Table1[[#This Row],[Occupational Series]],4)))</f>
        <v>3808</v>
      </c>
      <c r="D3454" s="50" t="s">
        <v>890</v>
      </c>
      <c r="E3454" s="51" t="s">
        <v>891</v>
      </c>
      <c r="F3454" s="57">
        <f>ROWS($F$2:F3454)</f>
        <v>3453</v>
      </c>
      <c r="G3454" s="57" t="str">
        <f>IF(ISNUMBER(SEARCH('Position Build'!$N$6,Table1[[#This Row],[Series]])),Table1[[#This Row],[Helper1]],"")</f>
        <v/>
      </c>
      <c r="H3454" s="57" t="str">
        <f>IFERROR(SMALL($G$2:$G$4870,ROWS($G$2:G3454)),"")</f>
        <v/>
      </c>
    </row>
    <row r="3455" spans="1:8" ht="15.75" customHeight="1" thickBot="1" x14ac:dyDescent="0.3">
      <c r="A3455" s="50" t="s">
        <v>864</v>
      </c>
      <c r="B3455" s="46" t="str">
        <f>Table1[[#This Row],[Series]]&amp;Table1[[#This Row],[Competency Name]]</f>
        <v>3808ABILITY TO SUPERVISE THROUGH SUBORDINATE SUPERVISORS</v>
      </c>
      <c r="C3455" s="46" t="str">
        <f>IF(RIGHT(Table1[[#This Row],[Occupational Series]],5)="SECCM","SECCM",IF(OR(RIGHT(Table1[[#This Row],[Occupational Series]],1)="A",RIGHT(Table1[[#This Row],[Occupational Series]],1)="B",RIGHT(Table1[[#This Row],[Occupational Series]],1)="C"),"0301",RIGHT(Table1[[#This Row],[Occupational Series]],4)))</f>
        <v>3808</v>
      </c>
      <c r="D3455" s="50" t="s">
        <v>898</v>
      </c>
      <c r="E3455" s="51" t="s">
        <v>899</v>
      </c>
      <c r="F3455" s="57">
        <f>ROWS($F$2:F3455)</f>
        <v>3454</v>
      </c>
      <c r="G3455" s="57" t="str">
        <f>IF(ISNUMBER(SEARCH('Position Build'!$N$6,Table1[[#This Row],[Series]])),Table1[[#This Row],[Helper1]],"")</f>
        <v/>
      </c>
      <c r="H3455" s="57" t="str">
        <f>IFERROR(SMALL($G$2:$G$4870,ROWS($G$2:G3455)),"")</f>
        <v/>
      </c>
    </row>
    <row r="3456" spans="1:8" ht="39" thickBot="1" x14ac:dyDescent="0.3">
      <c r="A3456" s="52" t="s">
        <v>864</v>
      </c>
      <c r="B3456" s="46" t="str">
        <f>Table1[[#This Row],[Series]]&amp;Table1[[#This Row],[Competency Name]]</f>
        <v>3808RELIABILITY AND DEPENDABILITY</v>
      </c>
      <c r="C3456" s="46" t="str">
        <f>IF(RIGHT(Table1[[#This Row],[Occupational Series]],5)="SECCM","SECCM",IF(OR(RIGHT(Table1[[#This Row],[Occupational Series]],1)="A",RIGHT(Table1[[#This Row],[Occupational Series]],1)="B",RIGHT(Table1[[#This Row],[Occupational Series]],1)="C"),"0301",RIGHT(Table1[[#This Row],[Occupational Series]],4)))</f>
        <v>3808</v>
      </c>
      <c r="D3456" s="52" t="s">
        <v>900</v>
      </c>
      <c r="E3456" s="54" t="s">
        <v>901</v>
      </c>
      <c r="F3456" s="57">
        <f>ROWS($F$2:F3456)</f>
        <v>3455</v>
      </c>
      <c r="G3456" s="57" t="str">
        <f>IF(ISNUMBER(SEARCH('Position Build'!$N$6,Table1[[#This Row],[Series]])),Table1[[#This Row],[Helper1]],"")</f>
        <v/>
      </c>
      <c r="H3456" s="57" t="str">
        <f>IFERROR(SMALL($G$2:$G$4870,ROWS($G$2:G3456)),"")</f>
        <v/>
      </c>
    </row>
    <row r="3457" spans="1:8" ht="77.25" thickBot="1" x14ac:dyDescent="0.3">
      <c r="A3457" s="50" t="s">
        <v>864</v>
      </c>
      <c r="B3457" s="46" t="str">
        <f>Table1[[#This Row],[Series]]&amp;Table1[[#This Row],[Competency Name]]</f>
        <v>3808ABILITY TO INTERPRET INSTRUCTIONS AND SPECIFICATIONS, INCLUDING BLUEPRINT READING</v>
      </c>
      <c r="C3457" s="46" t="str">
        <f>IF(RIGHT(Table1[[#This Row],[Occupational Series]],5)="SECCM","SECCM",IF(OR(RIGHT(Table1[[#This Row],[Occupational Series]],1)="A",RIGHT(Table1[[#This Row],[Occupational Series]],1)="B",RIGHT(Table1[[#This Row],[Occupational Series]],1)="C"),"0301",RIGHT(Table1[[#This Row],[Occupational Series]],4)))</f>
        <v>3808</v>
      </c>
      <c r="D3457" s="50" t="s">
        <v>906</v>
      </c>
      <c r="E3457" s="51" t="s">
        <v>907</v>
      </c>
      <c r="F3457" s="57">
        <f>ROWS($F$2:F3457)</f>
        <v>3456</v>
      </c>
      <c r="G3457" s="57" t="str">
        <f>IF(ISNUMBER(SEARCH('Position Build'!$N$6,Table1[[#This Row],[Series]])),Table1[[#This Row],[Helper1]],"")</f>
        <v/>
      </c>
      <c r="H3457" s="57" t="str">
        <f>IFERROR(SMALL($G$2:$G$4870,ROWS($G$2:G3457)),"")</f>
        <v/>
      </c>
    </row>
    <row r="3458" spans="1:8" ht="15.75" customHeight="1" thickBot="1" x14ac:dyDescent="0.3">
      <c r="A3458" s="50" t="s">
        <v>864</v>
      </c>
      <c r="B3458" s="46" t="str">
        <f>Table1[[#This Row],[Series]]&amp;Table1[[#This Row],[Competency Name]]</f>
        <v>3808ABILITY TO MEET DEADLINE DATES UNDER PRESSURE</v>
      </c>
      <c r="C3458" s="46" t="str">
        <f>IF(RIGHT(Table1[[#This Row],[Occupational Series]],5)="SECCM","SECCM",IF(OR(RIGHT(Table1[[#This Row],[Occupational Series]],1)="A",RIGHT(Table1[[#This Row],[Occupational Series]],1)="B",RIGHT(Table1[[#This Row],[Occupational Series]],1)="C"),"0301",RIGHT(Table1[[#This Row],[Occupational Series]],4)))</f>
        <v>3808</v>
      </c>
      <c r="D3458" s="50" t="s">
        <v>1005</v>
      </c>
      <c r="E3458" s="51" t="s">
        <v>1006</v>
      </c>
      <c r="F3458" s="57">
        <f>ROWS($F$2:F3458)</f>
        <v>3457</v>
      </c>
      <c r="G3458" s="57" t="str">
        <f>IF(ISNUMBER(SEARCH('Position Build'!$N$6,Table1[[#This Row],[Series]])),Table1[[#This Row],[Helper1]],"")</f>
        <v/>
      </c>
      <c r="H3458" s="57" t="str">
        <f>IFERROR(SMALL($G$2:$G$4870,ROWS($G$2:G3458)),"")</f>
        <v/>
      </c>
    </row>
    <row r="3459" spans="1:8" ht="39" thickBot="1" x14ac:dyDescent="0.3">
      <c r="A3459" s="52" t="s">
        <v>864</v>
      </c>
      <c r="B3459" s="46" t="str">
        <f>Table1[[#This Row],[Series]]&amp;Table1[[#This Row],[Competency Name]]</f>
        <v>3808ABILITY TO PLAN AND ORGANIZE THE WORK</v>
      </c>
      <c r="C3459" s="46" t="str">
        <f>IF(RIGHT(Table1[[#This Row],[Occupational Series]],5)="SECCM","SECCM",IF(OR(RIGHT(Table1[[#This Row],[Occupational Series]],1)="A",RIGHT(Table1[[#This Row],[Occupational Series]],1)="B",RIGHT(Table1[[#This Row],[Occupational Series]],1)="C"),"0301",RIGHT(Table1[[#This Row],[Occupational Series]],4)))</f>
        <v>3808</v>
      </c>
      <c r="D3459" s="52" t="s">
        <v>1007</v>
      </c>
      <c r="E3459" s="54" t="s">
        <v>1008</v>
      </c>
      <c r="F3459" s="57">
        <f>ROWS($F$2:F3459)</f>
        <v>3458</v>
      </c>
      <c r="G3459" s="57" t="str">
        <f>IF(ISNUMBER(SEARCH('Position Build'!$N$6,Table1[[#This Row],[Series]])),Table1[[#This Row],[Helper1]],"")</f>
        <v/>
      </c>
      <c r="H3459" s="57" t="str">
        <f>IFERROR(SMALL($G$2:$G$4870,ROWS($G$2:G3459)),"")</f>
        <v/>
      </c>
    </row>
    <row r="3460" spans="1:8" ht="39" thickBot="1" x14ac:dyDescent="0.3">
      <c r="A3460" s="50" t="s">
        <v>864</v>
      </c>
      <c r="B3460" s="46" t="str">
        <f>Table1[[#This Row],[Series]]&amp;Table1[[#This Row],[Competency Name]]</f>
        <v>3808ABILITY TO WORK AS A MEMBER OF A TEAM</v>
      </c>
      <c r="C3460" s="46" t="str">
        <f>IF(RIGHT(Table1[[#This Row],[Occupational Series]],5)="SECCM","SECCM",IF(OR(RIGHT(Table1[[#This Row],[Occupational Series]],1)="A",RIGHT(Table1[[#This Row],[Occupational Series]],1)="B",RIGHT(Table1[[#This Row],[Occupational Series]],1)="C"),"0301",RIGHT(Table1[[#This Row],[Occupational Series]],4)))</f>
        <v>3808</v>
      </c>
      <c r="D3460" s="50" t="s">
        <v>1017</v>
      </c>
      <c r="E3460" s="51" t="s">
        <v>1018</v>
      </c>
      <c r="F3460" s="57">
        <f>ROWS($F$2:F3460)</f>
        <v>3459</v>
      </c>
      <c r="G3460" s="57" t="str">
        <f>IF(ISNUMBER(SEARCH('Position Build'!$N$6,Table1[[#This Row],[Series]])),Table1[[#This Row],[Helper1]],"")</f>
        <v/>
      </c>
      <c r="H3460" s="57" t="str">
        <f>IFERROR(SMALL($G$2:$G$4870,ROWS($G$2:G3460)),"")</f>
        <v/>
      </c>
    </row>
    <row r="3461" spans="1:8" ht="15.75" customHeight="1" thickBot="1" x14ac:dyDescent="0.3">
      <c r="A3461" s="50" t="s">
        <v>864</v>
      </c>
      <c r="B3461" s="46" t="str">
        <f>Table1[[#This Row],[Series]]&amp;Table1[[#This Row],[Competency Name]]</f>
        <v>3808ABILITY TO WORK WITH OTHERS</v>
      </c>
      <c r="C3461" s="46" t="str">
        <f>IF(RIGHT(Table1[[#This Row],[Occupational Series]],5)="SECCM","SECCM",IF(OR(RIGHT(Table1[[#This Row],[Occupational Series]],1)="A",RIGHT(Table1[[#This Row],[Occupational Series]],1)="B",RIGHT(Table1[[#This Row],[Occupational Series]],1)="C"),"0301",RIGHT(Table1[[#This Row],[Occupational Series]],4)))</f>
        <v>3808</v>
      </c>
      <c r="D3461" s="50" t="s">
        <v>1019</v>
      </c>
      <c r="E3461" s="51" t="s">
        <v>1020</v>
      </c>
      <c r="F3461" s="57">
        <f>ROWS($F$2:F3461)</f>
        <v>3460</v>
      </c>
      <c r="G3461" s="57" t="str">
        <f>IF(ISNUMBER(SEARCH('Position Build'!$N$6,Table1[[#This Row],[Series]])),Table1[[#This Row],[Helper1]],"")</f>
        <v/>
      </c>
      <c r="H3461" s="57" t="str">
        <f>IFERROR(SMALL($G$2:$G$4870,ROWS($G$2:G3461)),"")</f>
        <v/>
      </c>
    </row>
    <row r="3462" spans="1:8" ht="15.75" thickBot="1" x14ac:dyDescent="0.3">
      <c r="A3462" s="53" t="s">
        <v>864</v>
      </c>
      <c r="B3462" s="46" t="str">
        <f>Table1[[#This Row],[Series]]&amp;Table1[[#This Row],[Competency Name]]</f>
        <v>3808SHOP APTITUDE AND INTEREST</v>
      </c>
      <c r="C3462" s="46" t="str">
        <f>IF(RIGHT(Table1[[#This Row],[Occupational Series]],5)="SECCM","SECCM",IF(OR(RIGHT(Table1[[#This Row],[Occupational Series]],1)="A",RIGHT(Table1[[#This Row],[Occupational Series]],1)="B",RIGHT(Table1[[#This Row],[Occupational Series]],1)="C"),"0301",RIGHT(Table1[[#This Row],[Occupational Series]],4)))</f>
        <v>3808</v>
      </c>
      <c r="D3462" s="53" t="s">
        <v>1021</v>
      </c>
      <c r="E3462" s="53" t="s">
        <v>1022</v>
      </c>
      <c r="F3462" s="57">
        <f>ROWS($F$2:F3462)</f>
        <v>3461</v>
      </c>
      <c r="G3462" s="57" t="str">
        <f>IF(ISNUMBER(SEARCH('Position Build'!$N$6,Table1[[#This Row],[Series]])),Table1[[#This Row],[Helper1]],"")</f>
        <v/>
      </c>
      <c r="H3462" s="57" t="str">
        <f>IFERROR(SMALL($G$2:$G$4870,ROWS($G$2:G3462)),"")</f>
        <v/>
      </c>
    </row>
    <row r="3463" spans="1:8" ht="51.75" thickBot="1" x14ac:dyDescent="0.3">
      <c r="A3463" s="50" t="s">
        <v>864</v>
      </c>
      <c r="B3463" s="46" t="str">
        <f>Table1[[#This Row],[Series]]&amp;Table1[[#This Row],[Competency Name]]</f>
        <v>3808ABILITY TO USE HAND TOOLS, POWER TOOLS, ETC. FOR METAL WORK</v>
      </c>
      <c r="C3463" s="46" t="str">
        <f>IF(RIGHT(Table1[[#This Row],[Occupational Series]],5)="SECCM","SECCM",IF(OR(RIGHT(Table1[[#This Row],[Occupational Series]],1)="A",RIGHT(Table1[[#This Row],[Occupational Series]],1)="B",RIGHT(Table1[[#This Row],[Occupational Series]],1)="C"),"0301",RIGHT(Table1[[#This Row],[Occupational Series]],4)))</f>
        <v>3808</v>
      </c>
      <c r="D3463" s="50" t="s">
        <v>1327</v>
      </c>
      <c r="E3463" s="51" t="s">
        <v>1328</v>
      </c>
      <c r="F3463" s="57">
        <f>ROWS($F$2:F3463)</f>
        <v>3462</v>
      </c>
      <c r="G3463" s="57" t="str">
        <f>IF(ISNUMBER(SEARCH('Position Build'!$N$6,Table1[[#This Row],[Series]])),Table1[[#This Row],[Helper1]],"")</f>
        <v/>
      </c>
      <c r="H3463" s="57" t="str">
        <f>IFERROR(SMALL($G$2:$G$4870,ROWS($G$2:G3463)),"")</f>
        <v/>
      </c>
    </row>
    <row r="3464" spans="1:8" ht="15.75" customHeight="1" thickBot="1" x14ac:dyDescent="0.3">
      <c r="A3464" s="50" t="s">
        <v>864</v>
      </c>
      <c r="B3464" s="46" t="str">
        <f>Table1[[#This Row],[Series]]&amp;Table1[[#This Row],[Competency Name]]</f>
        <v>3808DEXTERITY (ASSEMBLY, DISASSEMBLY, REASSEMBLY, ETC.)</v>
      </c>
      <c r="C3464" s="46" t="str">
        <f>IF(RIGHT(Table1[[#This Row],[Occupational Series]],5)="SECCM","SECCM",IF(OR(RIGHT(Table1[[#This Row],[Occupational Series]],1)="A",RIGHT(Table1[[#This Row],[Occupational Series]],1)="B",RIGHT(Table1[[#This Row],[Occupational Series]],1)="C"),"0301",RIGHT(Table1[[#This Row],[Occupational Series]],4)))</f>
        <v>3808</v>
      </c>
      <c r="D3464" s="50" t="s">
        <v>1329</v>
      </c>
      <c r="E3464" s="51" t="s">
        <v>1330</v>
      </c>
      <c r="F3464" s="57">
        <f>ROWS($F$2:F3464)</f>
        <v>3463</v>
      </c>
      <c r="G3464" s="57" t="str">
        <f>IF(ISNUMBER(SEARCH('Position Build'!$N$6,Table1[[#This Row],[Series]])),Table1[[#This Row],[Helper1]],"")</f>
        <v/>
      </c>
      <c r="H3464" s="57" t="str">
        <f>IFERROR(SMALL($G$2:$G$4870,ROWS($G$2:G3464)),"")</f>
        <v/>
      </c>
    </row>
    <row r="3465" spans="1:8" ht="26.25" thickBot="1" x14ac:dyDescent="0.3">
      <c r="A3465" s="52" t="s">
        <v>864</v>
      </c>
      <c r="B3465" s="46" t="str">
        <f>Table1[[#This Row],[Series]]&amp;Table1[[#This Row],[Competency Name]]</f>
        <v>3808KNOWLEDGE OF EQUIPMENT, STRUCTURES, MATERIALS, ETC. (INCLUDES CONSTRUCTING, REPAIR, AND FORGING)</v>
      </c>
      <c r="C3465" s="46" t="str">
        <f>IF(RIGHT(Table1[[#This Row],[Occupational Series]],5)="SECCM","SECCM",IF(OR(RIGHT(Table1[[#This Row],[Occupational Series]],1)="A",RIGHT(Table1[[#This Row],[Occupational Series]],1)="B",RIGHT(Table1[[#This Row],[Occupational Series]],1)="C"),"0301",RIGHT(Table1[[#This Row],[Occupational Series]],4)))</f>
        <v>3808</v>
      </c>
      <c r="D3465" s="52" t="s">
        <v>1331</v>
      </c>
      <c r="E3465" s="54" t="s">
        <v>1332</v>
      </c>
      <c r="F3465" s="57">
        <f>ROWS($F$2:F3465)</f>
        <v>3464</v>
      </c>
      <c r="G3465" s="57" t="str">
        <f>IF(ISNUMBER(SEARCH('Position Build'!$N$6,Table1[[#This Row],[Series]])),Table1[[#This Row],[Helper1]],"")</f>
        <v/>
      </c>
      <c r="H3465" s="57" t="str">
        <f>IFERROR(SMALL($G$2:$G$4870,ROWS($G$2:G3465)),"")</f>
        <v/>
      </c>
    </row>
    <row r="3466" spans="1:8" ht="39" thickBot="1" x14ac:dyDescent="0.3">
      <c r="A3466" s="50" t="s">
        <v>864</v>
      </c>
      <c r="B3466" s="46" t="str">
        <f>Table1[[#This Row],[Series]]&amp;Table1[[#This Row],[Competency Name]]</f>
        <v>3808LAYOUT AND PATTERN DEVELOPMENT (INCLUDES GEOMETRIC PROJECTION AND TRIANGULATION)</v>
      </c>
      <c r="C3466" s="46" t="str">
        <f>IF(RIGHT(Table1[[#This Row],[Occupational Series]],5)="SECCM","SECCM",IF(OR(RIGHT(Table1[[#This Row],[Occupational Series]],1)="A",RIGHT(Table1[[#This Row],[Occupational Series]],1)="B",RIGHT(Table1[[#This Row],[Occupational Series]],1)="C"),"0301",RIGHT(Table1[[#This Row],[Occupational Series]],4)))</f>
        <v>3808</v>
      </c>
      <c r="D3466" s="50" t="s">
        <v>1333</v>
      </c>
      <c r="E3466" s="51" t="s">
        <v>1334</v>
      </c>
      <c r="F3466" s="57">
        <f>ROWS($F$2:F3466)</f>
        <v>3465</v>
      </c>
      <c r="G3466" s="57" t="str">
        <f>IF(ISNUMBER(SEARCH('Position Build'!$N$6,Table1[[#This Row],[Series]])),Table1[[#This Row],[Helper1]],"")</f>
        <v/>
      </c>
      <c r="H3466" s="57" t="str">
        <f>IFERROR(SMALL($G$2:$G$4870,ROWS($G$2:G3466)),"")</f>
        <v/>
      </c>
    </row>
    <row r="3467" spans="1:8" ht="15.75" customHeight="1" thickBot="1" x14ac:dyDescent="0.3">
      <c r="A3467" s="45" t="s">
        <v>858</v>
      </c>
      <c r="B3467" s="46" t="str">
        <f>Table1[[#This Row],[Series]]&amp;Table1[[#This Row],[Competency Name]]</f>
        <v>3809ABILITY TO DO THE WORK OF THE POSITION WITHOUT MORE THAN NORMAL SUPERVISION</v>
      </c>
      <c r="C3467" s="46" t="str">
        <f>IF(RIGHT(Table1[[#This Row],[Occupational Series]],5)="SECCM","SECCM",IF(OR(RIGHT(Table1[[#This Row],[Occupational Series]],1)="A",RIGHT(Table1[[#This Row],[Occupational Series]],1)="B",RIGHT(Table1[[#This Row],[Occupational Series]],1)="C"),"0301",RIGHT(Table1[[#This Row],[Occupational Series]],4)))</f>
        <v>3809</v>
      </c>
      <c r="D3467" s="45" t="s">
        <v>852</v>
      </c>
      <c r="E3467" s="45" t="s">
        <v>853</v>
      </c>
      <c r="F3467" s="57">
        <f>ROWS($F$2:F3467)</f>
        <v>3466</v>
      </c>
      <c r="G3467" s="57" t="str">
        <f>IF(ISNUMBER(SEARCH('Position Build'!$N$6,Table1[[#This Row],[Series]])),Table1[[#This Row],[Helper1]],"")</f>
        <v/>
      </c>
      <c r="H3467" s="57" t="str">
        <f>IFERROR(SMALL($G$2:$G$4870,ROWS($G$2:G3467)),"")</f>
        <v/>
      </c>
    </row>
    <row r="3468" spans="1:8" ht="15.75" thickBot="1" x14ac:dyDescent="0.3">
      <c r="A3468" s="53" t="s">
        <v>858</v>
      </c>
      <c r="B3468" s="46" t="str">
        <f>Table1[[#This Row],[Series]]&amp;Table1[[#This Row],[Competency Name]]</f>
        <v>3809ABILITY TO INSPECT</v>
      </c>
      <c r="C3468" s="46" t="str">
        <f>IF(RIGHT(Table1[[#This Row],[Occupational Series]],5)="SECCM","SECCM",IF(OR(RIGHT(Table1[[#This Row],[Occupational Series]],1)="A",RIGHT(Table1[[#This Row],[Occupational Series]],1)="B",RIGHT(Table1[[#This Row],[Occupational Series]],1)="C"),"0301",RIGHT(Table1[[#This Row],[Occupational Series]],4)))</f>
        <v>3809</v>
      </c>
      <c r="D3468" s="53" t="s">
        <v>866</v>
      </c>
      <c r="E3468" s="53" t="s">
        <v>867</v>
      </c>
      <c r="F3468" s="57">
        <f>ROWS($F$2:F3468)</f>
        <v>3467</v>
      </c>
      <c r="G3468" s="57" t="str">
        <f>IF(ISNUMBER(SEARCH('Position Build'!$N$6,Table1[[#This Row],[Series]])),Table1[[#This Row],[Helper1]],"")</f>
        <v/>
      </c>
      <c r="H3468" s="57" t="str">
        <f>IFERROR(SMALL($G$2:$G$4870,ROWS($G$2:G3468)),"")</f>
        <v/>
      </c>
    </row>
    <row r="3469" spans="1:8" ht="15.75" thickBot="1" x14ac:dyDescent="0.3">
      <c r="A3469" s="45" t="s">
        <v>858</v>
      </c>
      <c r="B3469" s="46" t="str">
        <f>Table1[[#This Row],[Series]]&amp;Table1[[#This Row],[Competency Name]]</f>
        <v>3809ABILITY TO INSTRUCT</v>
      </c>
      <c r="C3469" s="46" t="str">
        <f>IF(RIGHT(Table1[[#This Row],[Occupational Series]],5)="SECCM","SECCM",IF(OR(RIGHT(Table1[[#This Row],[Occupational Series]],1)="A",RIGHT(Table1[[#This Row],[Occupational Series]],1)="B",RIGHT(Table1[[#This Row],[Occupational Series]],1)="C"),"0301",RIGHT(Table1[[#This Row],[Occupational Series]],4)))</f>
        <v>3809</v>
      </c>
      <c r="D3469" s="45" t="s">
        <v>868</v>
      </c>
      <c r="E3469" s="45" t="s">
        <v>869</v>
      </c>
      <c r="F3469" s="57">
        <f>ROWS($F$2:F3469)</f>
        <v>3468</v>
      </c>
      <c r="G3469" s="57" t="str">
        <f>IF(ISNUMBER(SEARCH('Position Build'!$N$6,Table1[[#This Row],[Series]])),Table1[[#This Row],[Helper1]],"")</f>
        <v/>
      </c>
      <c r="H3469" s="57" t="str">
        <f>IFERROR(SMALL($G$2:$G$4870,ROWS($G$2:G3469)),"")</f>
        <v/>
      </c>
    </row>
    <row r="3470" spans="1:8" ht="15.75" customHeight="1" thickBot="1" x14ac:dyDescent="0.3">
      <c r="A3470" s="50" t="s">
        <v>858</v>
      </c>
      <c r="B3470" s="46" t="str">
        <f>Table1[[#This Row],[Series]]&amp;Table1[[#This Row],[Competency Name]]</f>
        <v>3809ABILITY TO PROVIDE PRODUCTION SUPPORT SERVICES</v>
      </c>
      <c r="C3470" s="46" t="str">
        <f>IF(RIGHT(Table1[[#This Row],[Occupational Series]],5)="SECCM","SECCM",IF(OR(RIGHT(Table1[[#This Row],[Occupational Series]],1)="A",RIGHT(Table1[[#This Row],[Occupational Series]],1)="B",RIGHT(Table1[[#This Row],[Occupational Series]],1)="C"),"0301",RIGHT(Table1[[#This Row],[Occupational Series]],4)))</f>
        <v>3809</v>
      </c>
      <c r="D3470" s="50" t="s">
        <v>870</v>
      </c>
      <c r="E3470" s="51" t="s">
        <v>871</v>
      </c>
      <c r="F3470" s="57">
        <f>ROWS($F$2:F3470)</f>
        <v>3469</v>
      </c>
      <c r="G3470" s="57" t="str">
        <f>IF(ISNUMBER(SEARCH('Position Build'!$N$6,Table1[[#This Row],[Series]])),Table1[[#This Row],[Helper1]],"")</f>
        <v/>
      </c>
      <c r="H3470" s="57" t="str">
        <f>IFERROR(SMALL($G$2:$G$4870,ROWS($G$2:G3470)),"")</f>
        <v/>
      </c>
    </row>
    <row r="3471" spans="1:8" ht="15.75" thickBot="1" x14ac:dyDescent="0.3">
      <c r="A3471" s="53" t="s">
        <v>858</v>
      </c>
      <c r="B3471" s="46" t="str">
        <f>Table1[[#This Row],[Series]]&amp;Table1[[#This Row],[Competency Name]]</f>
        <v>3809ABILITY TO LEAD OR SUPERVISE</v>
      </c>
      <c r="C3471" s="46" t="str">
        <f>IF(RIGHT(Table1[[#This Row],[Occupational Series]],5)="SECCM","SECCM",IF(OR(RIGHT(Table1[[#This Row],[Occupational Series]],1)="A",RIGHT(Table1[[#This Row],[Occupational Series]],1)="B",RIGHT(Table1[[#This Row],[Occupational Series]],1)="C"),"0301",RIGHT(Table1[[#This Row],[Occupational Series]],4)))</f>
        <v>3809</v>
      </c>
      <c r="D3471" s="53" t="s">
        <v>872</v>
      </c>
      <c r="E3471" s="53" t="s">
        <v>873</v>
      </c>
      <c r="F3471" s="57">
        <f>ROWS($F$2:F3471)</f>
        <v>3470</v>
      </c>
      <c r="G3471" s="57" t="str">
        <f>IF(ISNUMBER(SEARCH('Position Build'!$N$6,Table1[[#This Row],[Series]])),Table1[[#This Row],[Helper1]],"")</f>
        <v/>
      </c>
      <c r="H3471" s="57" t="str">
        <f>IFERROR(SMALL($G$2:$G$4870,ROWS($G$2:G3471)),"")</f>
        <v/>
      </c>
    </row>
    <row r="3472" spans="1:8" ht="77.25" thickBot="1" x14ac:dyDescent="0.3">
      <c r="A3472" s="50" t="s">
        <v>858</v>
      </c>
      <c r="B3472" s="46" t="str">
        <f>Table1[[#This Row],[Series]]&amp;Table1[[#This Row],[Competency Name]]</f>
        <v>3809ABILITY TO INTERPRET INSTRUCTIONS AND SPECIFICATIONS, INCLUDING BLUEPRINT READING</v>
      </c>
      <c r="C3472" s="46" t="str">
        <f>IF(RIGHT(Table1[[#This Row],[Occupational Series]],5)="SECCM","SECCM",IF(OR(RIGHT(Table1[[#This Row],[Occupational Series]],1)="A",RIGHT(Table1[[#This Row],[Occupational Series]],1)="B",RIGHT(Table1[[#This Row],[Occupational Series]],1)="C"),"0301",RIGHT(Table1[[#This Row],[Occupational Series]],4)))</f>
        <v>3809</v>
      </c>
      <c r="D3472" s="50" t="s">
        <v>906</v>
      </c>
      <c r="E3472" s="51" t="s">
        <v>907</v>
      </c>
      <c r="F3472" s="57">
        <f>ROWS($F$2:F3472)</f>
        <v>3471</v>
      </c>
      <c r="G3472" s="57" t="str">
        <f>IF(ISNUMBER(SEARCH('Position Build'!$N$6,Table1[[#This Row],[Series]])),Table1[[#This Row],[Helper1]],"")</f>
        <v/>
      </c>
      <c r="H3472" s="57" t="str">
        <f>IFERROR(SMALL($G$2:$G$4870,ROWS($G$2:G3472)),"")</f>
        <v/>
      </c>
    </row>
    <row r="3473" spans="1:8" ht="15.75" customHeight="1" thickBot="1" x14ac:dyDescent="0.3">
      <c r="A3473" s="50" t="s">
        <v>858</v>
      </c>
      <c r="B3473" s="46" t="str">
        <f>Table1[[#This Row],[Series]]&amp;Table1[[#This Row],[Competency Name]]</f>
        <v>3809ABILITY TO USE HAND TOOLS, POWER TOOLS, ETC. FOR METAL WORK</v>
      </c>
      <c r="C3473" s="46" t="str">
        <f>IF(RIGHT(Table1[[#This Row],[Occupational Series]],5)="SECCM","SECCM",IF(OR(RIGHT(Table1[[#This Row],[Occupational Series]],1)="A",RIGHT(Table1[[#This Row],[Occupational Series]],1)="B",RIGHT(Table1[[#This Row],[Occupational Series]],1)="C"),"0301",RIGHT(Table1[[#This Row],[Occupational Series]],4)))</f>
        <v>3809</v>
      </c>
      <c r="D3473" s="50" t="s">
        <v>1327</v>
      </c>
      <c r="E3473" s="51" t="s">
        <v>1328</v>
      </c>
      <c r="F3473" s="57">
        <f>ROWS($F$2:F3473)</f>
        <v>3472</v>
      </c>
      <c r="G3473" s="57" t="str">
        <f>IF(ISNUMBER(SEARCH('Position Build'!$N$6,Table1[[#This Row],[Series]])),Table1[[#This Row],[Helper1]],"")</f>
        <v/>
      </c>
      <c r="H3473" s="57" t="str">
        <f>IFERROR(SMALL($G$2:$G$4870,ROWS($G$2:G3473)),"")</f>
        <v/>
      </c>
    </row>
    <row r="3474" spans="1:8" ht="51.75" thickBot="1" x14ac:dyDescent="0.3">
      <c r="A3474" s="52" t="s">
        <v>858</v>
      </c>
      <c r="B3474" s="46" t="str">
        <f>Table1[[#This Row],[Series]]&amp;Table1[[#This Row],[Competency Name]]</f>
        <v>3809DEXTERITY (ASSEMBLY, DISASSEMBLY, REASSEMBLY, ETC.)</v>
      </c>
      <c r="C3474" s="46" t="str">
        <f>IF(RIGHT(Table1[[#This Row],[Occupational Series]],5)="SECCM","SECCM",IF(OR(RIGHT(Table1[[#This Row],[Occupational Series]],1)="A",RIGHT(Table1[[#This Row],[Occupational Series]],1)="B",RIGHT(Table1[[#This Row],[Occupational Series]],1)="C"),"0301",RIGHT(Table1[[#This Row],[Occupational Series]],4)))</f>
        <v>3809</v>
      </c>
      <c r="D3474" s="52" t="s">
        <v>1329</v>
      </c>
      <c r="E3474" s="54" t="s">
        <v>1330</v>
      </c>
      <c r="F3474" s="57">
        <f>ROWS($F$2:F3474)</f>
        <v>3473</v>
      </c>
      <c r="G3474" s="57" t="str">
        <f>IF(ISNUMBER(SEARCH('Position Build'!$N$6,Table1[[#This Row],[Series]])),Table1[[#This Row],[Helper1]],"")</f>
        <v/>
      </c>
      <c r="H3474" s="57" t="str">
        <f>IFERROR(SMALL($G$2:$G$4870,ROWS($G$2:G3474)),"")</f>
        <v/>
      </c>
    </row>
    <row r="3475" spans="1:8" ht="26.25" thickBot="1" x14ac:dyDescent="0.3">
      <c r="A3475" s="50" t="s">
        <v>858</v>
      </c>
      <c r="B3475" s="46" t="str">
        <f>Table1[[#This Row],[Series]]&amp;Table1[[#This Row],[Competency Name]]</f>
        <v>3809KNOWLEDGE OF EQUIPMENT, STRUCTURES, MATERIALS, ETC. (INCLUDES CONSTRUCTING, REPAIR, AND FORGING)</v>
      </c>
      <c r="C3475" s="46" t="str">
        <f>IF(RIGHT(Table1[[#This Row],[Occupational Series]],5)="SECCM","SECCM",IF(OR(RIGHT(Table1[[#This Row],[Occupational Series]],1)="A",RIGHT(Table1[[#This Row],[Occupational Series]],1)="B",RIGHT(Table1[[#This Row],[Occupational Series]],1)="C"),"0301",RIGHT(Table1[[#This Row],[Occupational Series]],4)))</f>
        <v>3809</v>
      </c>
      <c r="D3475" s="50" t="s">
        <v>1331</v>
      </c>
      <c r="E3475" s="51" t="s">
        <v>1332</v>
      </c>
      <c r="F3475" s="57">
        <f>ROWS($F$2:F3475)</f>
        <v>3474</v>
      </c>
      <c r="G3475" s="57" t="str">
        <f>IF(ISNUMBER(SEARCH('Position Build'!$N$6,Table1[[#This Row],[Series]])),Table1[[#This Row],[Helper1]],"")</f>
        <v/>
      </c>
      <c r="H3475" s="57" t="str">
        <f>IFERROR(SMALL($G$2:$G$4870,ROWS($G$2:G3475)),"")</f>
        <v/>
      </c>
    </row>
    <row r="3476" spans="1:8" ht="15.75" customHeight="1" thickBot="1" x14ac:dyDescent="0.3">
      <c r="A3476" s="50" t="s">
        <v>858</v>
      </c>
      <c r="B3476" s="46" t="str">
        <f>Table1[[#This Row],[Series]]&amp;Table1[[#This Row],[Competency Name]]</f>
        <v>3809LAYOUT AND PATTERN DEVELOPMENT (INCLUDES GEOMETRIC PROJECTION AND TRIANGULATION)</v>
      </c>
      <c r="C3476" s="46" t="str">
        <f>IF(RIGHT(Table1[[#This Row],[Occupational Series]],5)="SECCM","SECCM",IF(OR(RIGHT(Table1[[#This Row],[Occupational Series]],1)="A",RIGHT(Table1[[#This Row],[Occupational Series]],1)="B",RIGHT(Table1[[#This Row],[Occupational Series]],1)="C"),"0301",RIGHT(Table1[[#This Row],[Occupational Series]],4)))</f>
        <v>3809</v>
      </c>
      <c r="D3476" s="50" t="s">
        <v>1333</v>
      </c>
      <c r="E3476" s="51" t="s">
        <v>1334</v>
      </c>
      <c r="F3476" s="57">
        <f>ROWS($F$2:F3476)</f>
        <v>3475</v>
      </c>
      <c r="G3476" s="57" t="str">
        <f>IF(ISNUMBER(SEARCH('Position Build'!$N$6,Table1[[#This Row],[Series]])),Table1[[#This Row],[Helper1]],"")</f>
        <v/>
      </c>
      <c r="H3476" s="57" t="str">
        <f>IFERROR(SMALL($G$2:$G$4870,ROWS($G$2:G3476)),"")</f>
        <v/>
      </c>
    </row>
    <row r="3477" spans="1:8" ht="15.75" thickBot="1" x14ac:dyDescent="0.3">
      <c r="A3477" s="53" t="s">
        <v>861</v>
      </c>
      <c r="B3477" s="46" t="str">
        <f>Table1[[#This Row],[Series]]&amp;Table1[[#This Row],[Competency Name]]</f>
        <v>3820ABILITY TO DO THE WORK OF THE POSITION WITHOUT MORE THAN NORMAL SUPERVISION</v>
      </c>
      <c r="C3477" s="46" t="str">
        <f>IF(RIGHT(Table1[[#This Row],[Occupational Series]],5)="SECCM","SECCM",IF(OR(RIGHT(Table1[[#This Row],[Occupational Series]],1)="A",RIGHT(Table1[[#This Row],[Occupational Series]],1)="B",RIGHT(Table1[[#This Row],[Occupational Series]],1)="C"),"0301",RIGHT(Table1[[#This Row],[Occupational Series]],4)))</f>
        <v>3820</v>
      </c>
      <c r="D3477" s="53" t="s">
        <v>852</v>
      </c>
      <c r="E3477" s="53" t="s">
        <v>853</v>
      </c>
      <c r="F3477" s="57">
        <f>ROWS($F$2:F3477)</f>
        <v>3476</v>
      </c>
      <c r="G3477" s="57" t="str">
        <f>IF(ISNUMBER(SEARCH('Position Build'!$N$6,Table1[[#This Row],[Series]])),Table1[[#This Row],[Helper1]],"")</f>
        <v/>
      </c>
      <c r="H3477" s="57" t="str">
        <f>IFERROR(SMALL($G$2:$G$4870,ROWS($G$2:G3477)),"")</f>
        <v/>
      </c>
    </row>
    <row r="3478" spans="1:8" ht="15.75" thickBot="1" x14ac:dyDescent="0.3">
      <c r="A3478" s="45" t="s">
        <v>861</v>
      </c>
      <c r="B3478" s="46" t="str">
        <f>Table1[[#This Row],[Series]]&amp;Table1[[#This Row],[Competency Name]]</f>
        <v>3820ABILITY TO INSPECT</v>
      </c>
      <c r="C3478" s="46" t="str">
        <f>IF(RIGHT(Table1[[#This Row],[Occupational Series]],5)="SECCM","SECCM",IF(OR(RIGHT(Table1[[#This Row],[Occupational Series]],1)="A",RIGHT(Table1[[#This Row],[Occupational Series]],1)="B",RIGHT(Table1[[#This Row],[Occupational Series]],1)="C"),"0301",RIGHT(Table1[[#This Row],[Occupational Series]],4)))</f>
        <v>3820</v>
      </c>
      <c r="D3478" s="45" t="s">
        <v>866</v>
      </c>
      <c r="E3478" s="45" t="s">
        <v>867</v>
      </c>
      <c r="F3478" s="57">
        <f>ROWS($F$2:F3478)</f>
        <v>3477</v>
      </c>
      <c r="G3478" s="57" t="str">
        <f>IF(ISNUMBER(SEARCH('Position Build'!$N$6,Table1[[#This Row],[Series]])),Table1[[#This Row],[Helper1]],"")</f>
        <v/>
      </c>
      <c r="H3478" s="57" t="str">
        <f>IFERROR(SMALL($G$2:$G$4870,ROWS($G$2:G3478)),"")</f>
        <v/>
      </c>
    </row>
    <row r="3479" spans="1:8" ht="15.75" customHeight="1" thickBot="1" x14ac:dyDescent="0.3">
      <c r="A3479" s="45" t="s">
        <v>861</v>
      </c>
      <c r="B3479" s="46" t="str">
        <f>Table1[[#This Row],[Series]]&amp;Table1[[#This Row],[Competency Name]]</f>
        <v>3820ABILITY TO INSTRUCT</v>
      </c>
      <c r="C3479" s="46" t="str">
        <f>IF(RIGHT(Table1[[#This Row],[Occupational Series]],5)="SECCM","SECCM",IF(OR(RIGHT(Table1[[#This Row],[Occupational Series]],1)="A",RIGHT(Table1[[#This Row],[Occupational Series]],1)="B",RIGHT(Table1[[#This Row],[Occupational Series]],1)="C"),"0301",RIGHT(Table1[[#This Row],[Occupational Series]],4)))</f>
        <v>3820</v>
      </c>
      <c r="D3479" s="45" t="s">
        <v>868</v>
      </c>
      <c r="E3479" s="45" t="s">
        <v>869</v>
      </c>
      <c r="F3479" s="57">
        <f>ROWS($F$2:F3479)</f>
        <v>3478</v>
      </c>
      <c r="G3479" s="57" t="str">
        <f>IF(ISNUMBER(SEARCH('Position Build'!$N$6,Table1[[#This Row],[Series]])),Table1[[#This Row],[Helper1]],"")</f>
        <v/>
      </c>
      <c r="H3479" s="57" t="str">
        <f>IFERROR(SMALL($G$2:$G$4870,ROWS($G$2:G3479)),"")</f>
        <v/>
      </c>
    </row>
    <row r="3480" spans="1:8" ht="39" thickBot="1" x14ac:dyDescent="0.3">
      <c r="A3480" s="52" t="s">
        <v>861</v>
      </c>
      <c r="B3480" s="46" t="str">
        <f>Table1[[#This Row],[Series]]&amp;Table1[[#This Row],[Competency Name]]</f>
        <v>3820ABILITY TO PROVIDE PRODUCTION SUPPORT SERVICES</v>
      </c>
      <c r="C3480" s="46" t="str">
        <f>IF(RIGHT(Table1[[#This Row],[Occupational Series]],5)="SECCM","SECCM",IF(OR(RIGHT(Table1[[#This Row],[Occupational Series]],1)="A",RIGHT(Table1[[#This Row],[Occupational Series]],1)="B",RIGHT(Table1[[#This Row],[Occupational Series]],1)="C"),"0301",RIGHT(Table1[[#This Row],[Occupational Series]],4)))</f>
        <v>3820</v>
      </c>
      <c r="D3480" s="52" t="s">
        <v>870</v>
      </c>
      <c r="E3480" s="54" t="s">
        <v>871</v>
      </c>
      <c r="F3480" s="57">
        <f>ROWS($F$2:F3480)</f>
        <v>3479</v>
      </c>
      <c r="G3480" s="57" t="str">
        <f>IF(ISNUMBER(SEARCH('Position Build'!$N$6,Table1[[#This Row],[Series]])),Table1[[#This Row],[Helper1]],"")</f>
        <v/>
      </c>
      <c r="H3480" s="57" t="str">
        <f>IFERROR(SMALL($G$2:$G$4870,ROWS($G$2:G3480)),"")</f>
        <v/>
      </c>
    </row>
    <row r="3481" spans="1:8" ht="15.75" thickBot="1" x14ac:dyDescent="0.3">
      <c r="A3481" s="45" t="s">
        <v>861</v>
      </c>
      <c r="B3481" s="46" t="str">
        <f>Table1[[#This Row],[Series]]&amp;Table1[[#This Row],[Competency Name]]</f>
        <v>3820ABILITY TO LEAD OR SUPERVISE</v>
      </c>
      <c r="C3481" s="46" t="str">
        <f>IF(RIGHT(Table1[[#This Row],[Occupational Series]],5)="SECCM","SECCM",IF(OR(RIGHT(Table1[[#This Row],[Occupational Series]],1)="A",RIGHT(Table1[[#This Row],[Occupational Series]],1)="B",RIGHT(Table1[[#This Row],[Occupational Series]],1)="C"),"0301",RIGHT(Table1[[#This Row],[Occupational Series]],4)))</f>
        <v>3820</v>
      </c>
      <c r="D3481" s="45" t="s">
        <v>872</v>
      </c>
      <c r="E3481" s="45" t="s">
        <v>873</v>
      </c>
      <c r="F3481" s="57">
        <f>ROWS($F$2:F3481)</f>
        <v>3480</v>
      </c>
      <c r="G3481" s="57" t="str">
        <f>IF(ISNUMBER(SEARCH('Position Build'!$N$6,Table1[[#This Row],[Series]])),Table1[[#This Row],[Helper1]],"")</f>
        <v/>
      </c>
      <c r="H3481" s="57" t="str">
        <f>IFERROR(SMALL($G$2:$G$4870,ROWS($G$2:G3481)),"")</f>
        <v/>
      </c>
    </row>
    <row r="3482" spans="1:8" ht="15.75" customHeight="1" thickBot="1" x14ac:dyDescent="0.3">
      <c r="A3482" s="50" t="s">
        <v>861</v>
      </c>
      <c r="B3482" s="46" t="str">
        <f>Table1[[#This Row],[Series]]&amp;Table1[[#This Row],[Competency Name]]</f>
        <v>3820ABILITY TO FOLLOW DIRECTIONS IN A SHOP</v>
      </c>
      <c r="C3482" s="46" t="str">
        <f>IF(RIGHT(Table1[[#This Row],[Occupational Series]],5)="SECCM","SECCM",IF(OR(RIGHT(Table1[[#This Row],[Occupational Series]],1)="A",RIGHT(Table1[[#This Row],[Occupational Series]],1)="B",RIGHT(Table1[[#This Row],[Occupational Series]],1)="C"),"0301",RIGHT(Table1[[#This Row],[Occupational Series]],4)))</f>
        <v>3820</v>
      </c>
      <c r="D3482" s="50" t="s">
        <v>882</v>
      </c>
      <c r="E3482" s="51" t="s">
        <v>883</v>
      </c>
      <c r="F3482" s="57">
        <f>ROWS($F$2:F3482)</f>
        <v>3481</v>
      </c>
      <c r="G3482" s="57" t="str">
        <f>IF(ISNUMBER(SEARCH('Position Build'!$N$6,Table1[[#This Row],[Series]])),Table1[[#This Row],[Helper1]],"")</f>
        <v/>
      </c>
      <c r="H3482" s="57" t="str">
        <f>IFERROR(SMALL($G$2:$G$4870,ROWS($G$2:G3482)),"")</f>
        <v/>
      </c>
    </row>
    <row r="3483" spans="1:8" ht="77.25" thickBot="1" x14ac:dyDescent="0.3">
      <c r="A3483" s="52" t="s">
        <v>861</v>
      </c>
      <c r="B3483" s="46" t="str">
        <f>Table1[[#This Row],[Series]]&amp;Table1[[#This Row],[Competency Name]]</f>
        <v>3820DEXTERITY AND SAFETY</v>
      </c>
      <c r="C3483" s="46" t="str">
        <f>IF(RIGHT(Table1[[#This Row],[Occupational Series]],5)="SECCM","SECCM",IF(OR(RIGHT(Table1[[#This Row],[Occupational Series]],1)="A",RIGHT(Table1[[#This Row],[Occupational Series]],1)="B",RIGHT(Table1[[#This Row],[Occupational Series]],1)="C"),"0301",RIGHT(Table1[[#This Row],[Occupational Series]],4)))</f>
        <v>3820</v>
      </c>
      <c r="D3483" s="52" t="s">
        <v>888</v>
      </c>
      <c r="E3483" s="54" t="s">
        <v>889</v>
      </c>
      <c r="F3483" s="57">
        <f>ROWS($F$2:F3483)</f>
        <v>3482</v>
      </c>
      <c r="G3483" s="57" t="str">
        <f>IF(ISNUMBER(SEARCH('Position Build'!$N$6,Table1[[#This Row],[Series]])),Table1[[#This Row],[Helper1]],"")</f>
        <v/>
      </c>
      <c r="H3483" s="57" t="str">
        <f>IFERROR(SMALL($G$2:$G$4870,ROWS($G$2:G3483)),"")</f>
        <v/>
      </c>
    </row>
    <row r="3484" spans="1:8" ht="90" thickBot="1" x14ac:dyDescent="0.3">
      <c r="A3484" s="50" t="s">
        <v>861</v>
      </c>
      <c r="B3484" s="46" t="str">
        <f>Table1[[#This Row],[Series]]&amp;Table1[[#This Row],[Competency Name]]</f>
        <v>3820INGENUITY (ABILITY TO SUGGEST AND APPLY NEW METHODS)</v>
      </c>
      <c r="C3484" s="46" t="str">
        <f>IF(RIGHT(Table1[[#This Row],[Occupational Series]],5)="SECCM","SECCM",IF(OR(RIGHT(Table1[[#This Row],[Occupational Series]],1)="A",RIGHT(Table1[[#This Row],[Occupational Series]],1)="B",RIGHT(Table1[[#This Row],[Occupational Series]],1)="C"),"0301",RIGHT(Table1[[#This Row],[Occupational Series]],4)))</f>
        <v>3820</v>
      </c>
      <c r="D3484" s="50" t="s">
        <v>890</v>
      </c>
      <c r="E3484" s="51" t="s">
        <v>891</v>
      </c>
      <c r="F3484" s="57">
        <f>ROWS($F$2:F3484)</f>
        <v>3483</v>
      </c>
      <c r="G3484" s="57" t="str">
        <f>IF(ISNUMBER(SEARCH('Position Build'!$N$6,Table1[[#This Row],[Series]])),Table1[[#This Row],[Helper1]],"")</f>
        <v/>
      </c>
      <c r="H3484" s="57" t="str">
        <f>IFERROR(SMALL($G$2:$G$4870,ROWS($G$2:G3484)),"")</f>
        <v/>
      </c>
    </row>
    <row r="3485" spans="1:8" ht="15.75" customHeight="1" thickBot="1" x14ac:dyDescent="0.3">
      <c r="A3485" s="50" t="s">
        <v>861</v>
      </c>
      <c r="B3485" s="46" t="str">
        <f>Table1[[#This Row],[Series]]&amp;Table1[[#This Row],[Competency Name]]</f>
        <v>3820ABILITY TO SUPERVISE THROUGH SUBORDINATE SUPERVISORS</v>
      </c>
      <c r="C3485" s="46" t="str">
        <f>IF(RIGHT(Table1[[#This Row],[Occupational Series]],5)="SECCM","SECCM",IF(OR(RIGHT(Table1[[#This Row],[Occupational Series]],1)="A",RIGHT(Table1[[#This Row],[Occupational Series]],1)="B",RIGHT(Table1[[#This Row],[Occupational Series]],1)="C"),"0301",RIGHT(Table1[[#This Row],[Occupational Series]],4)))</f>
        <v>3820</v>
      </c>
      <c r="D3485" s="50" t="s">
        <v>898</v>
      </c>
      <c r="E3485" s="51" t="s">
        <v>899</v>
      </c>
      <c r="F3485" s="57">
        <f>ROWS($F$2:F3485)</f>
        <v>3484</v>
      </c>
      <c r="G3485" s="57" t="str">
        <f>IF(ISNUMBER(SEARCH('Position Build'!$N$6,Table1[[#This Row],[Series]])),Table1[[#This Row],[Helper1]],"")</f>
        <v/>
      </c>
      <c r="H3485" s="57" t="str">
        <f>IFERROR(SMALL($G$2:$G$4870,ROWS($G$2:G3485)),"")</f>
        <v/>
      </c>
    </row>
    <row r="3486" spans="1:8" ht="39" thickBot="1" x14ac:dyDescent="0.3">
      <c r="A3486" s="52" t="s">
        <v>861</v>
      </c>
      <c r="B3486" s="46" t="str">
        <f>Table1[[#This Row],[Series]]&amp;Table1[[#This Row],[Competency Name]]</f>
        <v>3820RELIABILITY AND DEPENDABILITY</v>
      </c>
      <c r="C3486" s="46" t="str">
        <f>IF(RIGHT(Table1[[#This Row],[Occupational Series]],5)="SECCM","SECCM",IF(OR(RIGHT(Table1[[#This Row],[Occupational Series]],1)="A",RIGHT(Table1[[#This Row],[Occupational Series]],1)="B",RIGHT(Table1[[#This Row],[Occupational Series]],1)="C"),"0301",RIGHT(Table1[[#This Row],[Occupational Series]],4)))</f>
        <v>3820</v>
      </c>
      <c r="D3486" s="52" t="s">
        <v>900</v>
      </c>
      <c r="E3486" s="54" t="s">
        <v>901</v>
      </c>
      <c r="F3486" s="57">
        <f>ROWS($F$2:F3486)</f>
        <v>3485</v>
      </c>
      <c r="G3486" s="57" t="str">
        <f>IF(ISNUMBER(SEARCH('Position Build'!$N$6,Table1[[#This Row],[Series]])),Table1[[#This Row],[Helper1]],"")</f>
        <v/>
      </c>
      <c r="H3486" s="57" t="str">
        <f>IFERROR(SMALL($G$2:$G$4870,ROWS($G$2:G3486)),"")</f>
        <v/>
      </c>
    </row>
    <row r="3487" spans="1:8" ht="77.25" thickBot="1" x14ac:dyDescent="0.3">
      <c r="A3487" s="50" t="s">
        <v>861</v>
      </c>
      <c r="B3487" s="46" t="str">
        <f>Table1[[#This Row],[Series]]&amp;Table1[[#This Row],[Competency Name]]</f>
        <v>3820ABILITY TO INTERPRET INSTRUCTIONS AND SPECIFICATIONS, INCLUDING BLUEPRINT READING</v>
      </c>
      <c r="C3487" s="46" t="str">
        <f>IF(RIGHT(Table1[[#This Row],[Occupational Series]],5)="SECCM","SECCM",IF(OR(RIGHT(Table1[[#This Row],[Occupational Series]],1)="A",RIGHT(Table1[[#This Row],[Occupational Series]],1)="B",RIGHT(Table1[[#This Row],[Occupational Series]],1)="C"),"0301",RIGHT(Table1[[#This Row],[Occupational Series]],4)))</f>
        <v>3820</v>
      </c>
      <c r="D3487" s="50" t="s">
        <v>906</v>
      </c>
      <c r="E3487" s="51" t="s">
        <v>907</v>
      </c>
      <c r="F3487" s="57">
        <f>ROWS($F$2:F3487)</f>
        <v>3486</v>
      </c>
      <c r="G3487" s="57" t="str">
        <f>IF(ISNUMBER(SEARCH('Position Build'!$N$6,Table1[[#This Row],[Series]])),Table1[[#This Row],[Helper1]],"")</f>
        <v/>
      </c>
      <c r="H3487" s="57" t="str">
        <f>IFERROR(SMALL($G$2:$G$4870,ROWS($G$2:G3487)),"")</f>
        <v/>
      </c>
    </row>
    <row r="3488" spans="1:8" ht="15.75" customHeight="1" thickBot="1" x14ac:dyDescent="0.3">
      <c r="A3488" s="50" t="s">
        <v>861</v>
      </c>
      <c r="B3488" s="46" t="str">
        <f>Table1[[#This Row],[Series]]&amp;Table1[[#This Row],[Competency Name]]</f>
        <v>3820ABILITY TO MEET DEADLINE DATES UNDER PRESSURE</v>
      </c>
      <c r="C3488" s="46" t="str">
        <f>IF(RIGHT(Table1[[#This Row],[Occupational Series]],5)="SECCM","SECCM",IF(OR(RIGHT(Table1[[#This Row],[Occupational Series]],1)="A",RIGHT(Table1[[#This Row],[Occupational Series]],1)="B",RIGHT(Table1[[#This Row],[Occupational Series]],1)="C"),"0301",RIGHT(Table1[[#This Row],[Occupational Series]],4)))</f>
        <v>3820</v>
      </c>
      <c r="D3488" s="50" t="s">
        <v>1005</v>
      </c>
      <c r="E3488" s="51" t="s">
        <v>1006</v>
      </c>
      <c r="F3488" s="57">
        <f>ROWS($F$2:F3488)</f>
        <v>3487</v>
      </c>
      <c r="G3488" s="57" t="str">
        <f>IF(ISNUMBER(SEARCH('Position Build'!$N$6,Table1[[#This Row],[Series]])),Table1[[#This Row],[Helper1]],"")</f>
        <v/>
      </c>
      <c r="H3488" s="57" t="str">
        <f>IFERROR(SMALL($G$2:$G$4870,ROWS($G$2:G3488)),"")</f>
        <v/>
      </c>
    </row>
    <row r="3489" spans="1:8" ht="39" thickBot="1" x14ac:dyDescent="0.3">
      <c r="A3489" s="52" t="s">
        <v>861</v>
      </c>
      <c r="B3489" s="46" t="str">
        <f>Table1[[#This Row],[Series]]&amp;Table1[[#This Row],[Competency Name]]</f>
        <v>3820ABILITY TO PLAN AND ORGANIZE THE WORK</v>
      </c>
      <c r="C3489" s="46" t="str">
        <f>IF(RIGHT(Table1[[#This Row],[Occupational Series]],5)="SECCM","SECCM",IF(OR(RIGHT(Table1[[#This Row],[Occupational Series]],1)="A",RIGHT(Table1[[#This Row],[Occupational Series]],1)="B",RIGHT(Table1[[#This Row],[Occupational Series]],1)="C"),"0301",RIGHT(Table1[[#This Row],[Occupational Series]],4)))</f>
        <v>3820</v>
      </c>
      <c r="D3489" s="52" t="s">
        <v>1007</v>
      </c>
      <c r="E3489" s="54" t="s">
        <v>1008</v>
      </c>
      <c r="F3489" s="57">
        <f>ROWS($F$2:F3489)</f>
        <v>3488</v>
      </c>
      <c r="G3489" s="57" t="str">
        <f>IF(ISNUMBER(SEARCH('Position Build'!$N$6,Table1[[#This Row],[Series]])),Table1[[#This Row],[Helper1]],"")</f>
        <v/>
      </c>
      <c r="H3489" s="57" t="str">
        <f>IFERROR(SMALL($G$2:$G$4870,ROWS($G$2:G3489)),"")</f>
        <v/>
      </c>
    </row>
    <row r="3490" spans="1:8" ht="39" thickBot="1" x14ac:dyDescent="0.3">
      <c r="A3490" s="50" t="s">
        <v>861</v>
      </c>
      <c r="B3490" s="46" t="str">
        <f>Table1[[#This Row],[Series]]&amp;Table1[[#This Row],[Competency Name]]</f>
        <v>3820ABILITY TO WORK AS A MEMBER OF A TEAM</v>
      </c>
      <c r="C3490" s="46" t="str">
        <f>IF(RIGHT(Table1[[#This Row],[Occupational Series]],5)="SECCM","SECCM",IF(OR(RIGHT(Table1[[#This Row],[Occupational Series]],1)="A",RIGHT(Table1[[#This Row],[Occupational Series]],1)="B",RIGHT(Table1[[#This Row],[Occupational Series]],1)="C"),"0301",RIGHT(Table1[[#This Row],[Occupational Series]],4)))</f>
        <v>3820</v>
      </c>
      <c r="D3490" s="50" t="s">
        <v>1017</v>
      </c>
      <c r="E3490" s="51" t="s">
        <v>1018</v>
      </c>
      <c r="F3490" s="57">
        <f>ROWS($F$2:F3490)</f>
        <v>3489</v>
      </c>
      <c r="G3490" s="57" t="str">
        <f>IF(ISNUMBER(SEARCH('Position Build'!$N$6,Table1[[#This Row],[Series]])),Table1[[#This Row],[Helper1]],"")</f>
        <v/>
      </c>
      <c r="H3490" s="57" t="str">
        <f>IFERROR(SMALL($G$2:$G$4870,ROWS($G$2:G3490)),"")</f>
        <v/>
      </c>
    </row>
    <row r="3491" spans="1:8" ht="15.75" customHeight="1" thickBot="1" x14ac:dyDescent="0.3">
      <c r="A3491" s="50" t="s">
        <v>861</v>
      </c>
      <c r="B3491" s="46" t="str">
        <f>Table1[[#This Row],[Series]]&amp;Table1[[#This Row],[Competency Name]]</f>
        <v>3820ABILITY TO WORK WITH OTHERS</v>
      </c>
      <c r="C3491" s="46" t="str">
        <f>IF(RIGHT(Table1[[#This Row],[Occupational Series]],5)="SECCM","SECCM",IF(OR(RIGHT(Table1[[#This Row],[Occupational Series]],1)="A",RIGHT(Table1[[#This Row],[Occupational Series]],1)="B",RIGHT(Table1[[#This Row],[Occupational Series]],1)="C"),"0301",RIGHT(Table1[[#This Row],[Occupational Series]],4)))</f>
        <v>3820</v>
      </c>
      <c r="D3491" s="50" t="s">
        <v>1019</v>
      </c>
      <c r="E3491" s="51" t="s">
        <v>1020</v>
      </c>
      <c r="F3491" s="57">
        <f>ROWS($F$2:F3491)</f>
        <v>3490</v>
      </c>
      <c r="G3491" s="57" t="str">
        <f>IF(ISNUMBER(SEARCH('Position Build'!$N$6,Table1[[#This Row],[Series]])),Table1[[#This Row],[Helper1]],"")</f>
        <v/>
      </c>
      <c r="H3491" s="57" t="str">
        <f>IFERROR(SMALL($G$2:$G$4870,ROWS($G$2:G3491)),"")</f>
        <v/>
      </c>
    </row>
    <row r="3492" spans="1:8" ht="15.75" thickBot="1" x14ac:dyDescent="0.3">
      <c r="A3492" s="53" t="s">
        <v>861</v>
      </c>
      <c r="B3492" s="46" t="str">
        <f>Table1[[#This Row],[Series]]&amp;Table1[[#This Row],[Competency Name]]</f>
        <v>3820SHOP APTITUDE AND INTEREST</v>
      </c>
      <c r="C3492" s="46" t="str">
        <f>IF(RIGHT(Table1[[#This Row],[Occupational Series]],5)="SECCM","SECCM",IF(OR(RIGHT(Table1[[#This Row],[Occupational Series]],1)="A",RIGHT(Table1[[#This Row],[Occupational Series]],1)="B",RIGHT(Table1[[#This Row],[Occupational Series]],1)="C"),"0301",RIGHT(Table1[[#This Row],[Occupational Series]],4)))</f>
        <v>3820</v>
      </c>
      <c r="D3492" s="53" t="s">
        <v>1021</v>
      </c>
      <c r="E3492" s="53" t="s">
        <v>1022</v>
      </c>
      <c r="F3492" s="57">
        <f>ROWS($F$2:F3492)</f>
        <v>3491</v>
      </c>
      <c r="G3492" s="57" t="str">
        <f>IF(ISNUMBER(SEARCH('Position Build'!$N$6,Table1[[#This Row],[Series]])),Table1[[#This Row],[Helper1]],"")</f>
        <v/>
      </c>
      <c r="H3492" s="57" t="str">
        <f>IFERROR(SMALL($G$2:$G$4870,ROWS($G$2:G3492)),"")</f>
        <v/>
      </c>
    </row>
    <row r="3493" spans="1:8" ht="51.75" thickBot="1" x14ac:dyDescent="0.3">
      <c r="A3493" s="50" t="s">
        <v>861</v>
      </c>
      <c r="B3493" s="46" t="str">
        <f>Table1[[#This Row],[Series]]&amp;Table1[[#This Row],[Competency Name]]</f>
        <v>3820ABILITY TO USE HAND TOOLS, POWER TOOLS, ETC. FOR METAL WORK</v>
      </c>
      <c r="C3493" s="46" t="str">
        <f>IF(RIGHT(Table1[[#This Row],[Occupational Series]],5)="SECCM","SECCM",IF(OR(RIGHT(Table1[[#This Row],[Occupational Series]],1)="A",RIGHT(Table1[[#This Row],[Occupational Series]],1)="B",RIGHT(Table1[[#This Row],[Occupational Series]],1)="C"),"0301",RIGHT(Table1[[#This Row],[Occupational Series]],4)))</f>
        <v>3820</v>
      </c>
      <c r="D3493" s="50" t="s">
        <v>1327</v>
      </c>
      <c r="E3493" s="51" t="s">
        <v>1328</v>
      </c>
      <c r="F3493" s="57">
        <f>ROWS($F$2:F3493)</f>
        <v>3492</v>
      </c>
      <c r="G3493" s="57" t="str">
        <f>IF(ISNUMBER(SEARCH('Position Build'!$N$6,Table1[[#This Row],[Series]])),Table1[[#This Row],[Helper1]],"")</f>
        <v/>
      </c>
      <c r="H3493" s="57" t="str">
        <f>IFERROR(SMALL($G$2:$G$4870,ROWS($G$2:G3493)),"")</f>
        <v/>
      </c>
    </row>
    <row r="3494" spans="1:8" ht="15.75" customHeight="1" thickBot="1" x14ac:dyDescent="0.3">
      <c r="A3494" s="50" t="s">
        <v>861</v>
      </c>
      <c r="B3494" s="46" t="str">
        <f>Table1[[#This Row],[Series]]&amp;Table1[[#This Row],[Competency Name]]</f>
        <v>3820DEXTERITY (ASSEMBLY, DISASSEMBLY, REASSEMBLY, ETC.)</v>
      </c>
      <c r="C3494" s="46" t="str">
        <f>IF(RIGHT(Table1[[#This Row],[Occupational Series]],5)="SECCM","SECCM",IF(OR(RIGHT(Table1[[#This Row],[Occupational Series]],1)="A",RIGHT(Table1[[#This Row],[Occupational Series]],1)="B",RIGHT(Table1[[#This Row],[Occupational Series]],1)="C"),"0301",RIGHT(Table1[[#This Row],[Occupational Series]],4)))</f>
        <v>3820</v>
      </c>
      <c r="D3494" s="50" t="s">
        <v>1329</v>
      </c>
      <c r="E3494" s="51" t="s">
        <v>1330</v>
      </c>
      <c r="F3494" s="57">
        <f>ROWS($F$2:F3494)</f>
        <v>3493</v>
      </c>
      <c r="G3494" s="57" t="str">
        <f>IF(ISNUMBER(SEARCH('Position Build'!$N$6,Table1[[#This Row],[Series]])),Table1[[#This Row],[Helper1]],"")</f>
        <v/>
      </c>
      <c r="H3494" s="57" t="str">
        <f>IFERROR(SMALL($G$2:$G$4870,ROWS($G$2:G3494)),"")</f>
        <v/>
      </c>
    </row>
    <row r="3495" spans="1:8" ht="26.25" thickBot="1" x14ac:dyDescent="0.3">
      <c r="A3495" s="52" t="s">
        <v>861</v>
      </c>
      <c r="B3495" s="46" t="str">
        <f>Table1[[#This Row],[Series]]&amp;Table1[[#This Row],[Competency Name]]</f>
        <v>3820KNOWLEDGE OF EQUIPMENT, STRUCTURES, MATERIALS, ETC. (INCLUDES CONSTRUCTING, REPAIR, AND FORGING)</v>
      </c>
      <c r="C3495" s="46" t="str">
        <f>IF(RIGHT(Table1[[#This Row],[Occupational Series]],5)="SECCM","SECCM",IF(OR(RIGHT(Table1[[#This Row],[Occupational Series]],1)="A",RIGHT(Table1[[#This Row],[Occupational Series]],1)="B",RIGHT(Table1[[#This Row],[Occupational Series]],1)="C"),"0301",RIGHT(Table1[[#This Row],[Occupational Series]],4)))</f>
        <v>3820</v>
      </c>
      <c r="D3495" s="52" t="s">
        <v>1331</v>
      </c>
      <c r="E3495" s="54" t="s">
        <v>1332</v>
      </c>
      <c r="F3495" s="57">
        <f>ROWS($F$2:F3495)</f>
        <v>3494</v>
      </c>
      <c r="G3495" s="57" t="str">
        <f>IF(ISNUMBER(SEARCH('Position Build'!$N$6,Table1[[#This Row],[Series]])),Table1[[#This Row],[Helper1]],"")</f>
        <v/>
      </c>
      <c r="H3495" s="57" t="str">
        <f>IFERROR(SMALL($G$2:$G$4870,ROWS($G$2:G3495)),"")</f>
        <v/>
      </c>
    </row>
    <row r="3496" spans="1:8" ht="39" thickBot="1" x14ac:dyDescent="0.3">
      <c r="A3496" s="50" t="s">
        <v>861</v>
      </c>
      <c r="B3496" s="46" t="str">
        <f>Table1[[#This Row],[Series]]&amp;Table1[[#This Row],[Competency Name]]</f>
        <v>3820LAYOUT AND PATTERN DEVELOPMENT (INCLUDES GEOMETRIC PROJECTION AND TRIANGULATION)</v>
      </c>
      <c r="C3496" s="46" t="str">
        <f>IF(RIGHT(Table1[[#This Row],[Occupational Series]],5)="SECCM","SECCM",IF(OR(RIGHT(Table1[[#This Row],[Occupational Series]],1)="A",RIGHT(Table1[[#This Row],[Occupational Series]],1)="B",RIGHT(Table1[[#This Row],[Occupational Series]],1)="C"),"0301",RIGHT(Table1[[#This Row],[Occupational Series]],4)))</f>
        <v>3820</v>
      </c>
      <c r="D3496" s="50" t="s">
        <v>1333</v>
      </c>
      <c r="E3496" s="51" t="s">
        <v>1334</v>
      </c>
      <c r="F3496" s="57">
        <f>ROWS($F$2:F3496)</f>
        <v>3495</v>
      </c>
      <c r="G3496" s="57" t="str">
        <f>IF(ISNUMBER(SEARCH('Position Build'!$N$6,Table1[[#This Row],[Series]])),Table1[[#This Row],[Helper1]],"")</f>
        <v/>
      </c>
      <c r="H3496" s="57" t="str">
        <f>IFERROR(SMALL($G$2:$G$4870,ROWS($G$2:G3496)),"")</f>
        <v/>
      </c>
    </row>
    <row r="3497" spans="1:8" ht="15.75" customHeight="1" thickBot="1" x14ac:dyDescent="0.3">
      <c r="A3497" s="50" t="s">
        <v>696</v>
      </c>
      <c r="B3497" s="46" t="str">
        <f>Table1[[#This Row],[Series]]&amp;Table1[[#This Row],[Competency Name]]</f>
        <v>4010KNOWLEDGE OF MATERIALS</v>
      </c>
      <c r="C3497" s="46" t="str">
        <f>IF(RIGHT(Table1[[#This Row],[Occupational Series]],5)="SECCM","SECCM",IF(OR(RIGHT(Table1[[#This Row],[Occupational Series]],1)="A",RIGHT(Table1[[#This Row],[Occupational Series]],1)="B",RIGHT(Table1[[#This Row],[Occupational Series]],1)="C"),"0301",RIGHT(Table1[[#This Row],[Occupational Series]],4)))</f>
        <v>4010</v>
      </c>
      <c r="D3497" s="50" t="s">
        <v>679</v>
      </c>
      <c r="E3497" s="51" t="s">
        <v>680</v>
      </c>
      <c r="F3497" s="57">
        <f>ROWS($F$2:F3497)</f>
        <v>3496</v>
      </c>
      <c r="G3497" s="57" t="str">
        <f>IF(ISNUMBER(SEARCH('Position Build'!$N$6,Table1[[#This Row],[Series]])),Table1[[#This Row],[Helper1]],"")</f>
        <v/>
      </c>
      <c r="H3497" s="57" t="str">
        <f>IFERROR(SMALL($G$2:$G$4870,ROWS($G$2:G3497)),"")</f>
        <v/>
      </c>
    </row>
    <row r="3498" spans="1:8" ht="115.5" thickBot="1" x14ac:dyDescent="0.3">
      <c r="A3498" s="52" t="s">
        <v>696</v>
      </c>
      <c r="B3498" s="46" t="str">
        <f>Table1[[#This Row],[Series]]&amp;Table1[[#This Row],[Competency Name]]</f>
        <v>4010TECHNICAL PRACTICES (THEORETICAL, PRECISE, ARTISTIC)</v>
      </c>
      <c r="C3498" s="46" t="str">
        <f>IF(RIGHT(Table1[[#This Row],[Occupational Series]],5)="SECCM","SECCM",IF(OR(RIGHT(Table1[[#This Row],[Occupational Series]],1)="A",RIGHT(Table1[[#This Row],[Occupational Series]],1)="B",RIGHT(Table1[[#This Row],[Occupational Series]],1)="C"),"0301",RIGHT(Table1[[#This Row],[Occupational Series]],4)))</f>
        <v>4010</v>
      </c>
      <c r="D3498" s="52" t="s">
        <v>716</v>
      </c>
      <c r="E3498" s="54" t="s">
        <v>717</v>
      </c>
      <c r="F3498" s="57">
        <f>ROWS($F$2:F3498)</f>
        <v>3497</v>
      </c>
      <c r="G3498" s="57" t="str">
        <f>IF(ISNUMBER(SEARCH('Position Build'!$N$6,Table1[[#This Row],[Series]])),Table1[[#This Row],[Helper1]],"")</f>
        <v/>
      </c>
      <c r="H3498" s="57" t="str">
        <f>IFERROR(SMALL($G$2:$G$4870,ROWS($G$2:G3498)),"")</f>
        <v/>
      </c>
    </row>
    <row r="3499" spans="1:8" ht="15.75" thickBot="1" x14ac:dyDescent="0.3">
      <c r="A3499" s="45" t="s">
        <v>696</v>
      </c>
      <c r="B3499" s="46" t="str">
        <f>Table1[[#This Row],[Series]]&amp;Table1[[#This Row],[Competency Name]]</f>
        <v>4010ABILITY TO DO THE WORK OF THE POSITION WITHOUT MORE THAN NORMAL SUPERVISION</v>
      </c>
      <c r="C3499" s="46" t="str">
        <f>IF(RIGHT(Table1[[#This Row],[Occupational Series]],5)="SECCM","SECCM",IF(OR(RIGHT(Table1[[#This Row],[Occupational Series]],1)="A",RIGHT(Table1[[#This Row],[Occupational Series]],1)="B",RIGHT(Table1[[#This Row],[Occupational Series]],1)="C"),"0301",RIGHT(Table1[[#This Row],[Occupational Series]],4)))</f>
        <v>4010</v>
      </c>
      <c r="D3499" s="45" t="s">
        <v>852</v>
      </c>
      <c r="E3499" s="45" t="s">
        <v>853</v>
      </c>
      <c r="F3499" s="57">
        <f>ROWS($F$2:F3499)</f>
        <v>3498</v>
      </c>
      <c r="G3499" s="57" t="str">
        <f>IF(ISNUMBER(SEARCH('Position Build'!$N$6,Table1[[#This Row],[Series]])),Table1[[#This Row],[Helper1]],"")</f>
        <v/>
      </c>
      <c r="H3499" s="57" t="str">
        <f>IFERROR(SMALL($G$2:$G$4870,ROWS($G$2:G3499)),"")</f>
        <v/>
      </c>
    </row>
    <row r="3500" spans="1:8" ht="15.75" customHeight="1" thickBot="1" x14ac:dyDescent="0.3">
      <c r="A3500" s="45" t="s">
        <v>696</v>
      </c>
      <c r="B3500" s="46" t="str">
        <f>Table1[[#This Row],[Series]]&amp;Table1[[#This Row],[Competency Name]]</f>
        <v>4010ABILITY TO INSPECT</v>
      </c>
      <c r="C3500" s="46" t="str">
        <f>IF(RIGHT(Table1[[#This Row],[Occupational Series]],5)="SECCM","SECCM",IF(OR(RIGHT(Table1[[#This Row],[Occupational Series]],1)="A",RIGHT(Table1[[#This Row],[Occupational Series]],1)="B",RIGHT(Table1[[#This Row],[Occupational Series]],1)="C"),"0301",RIGHT(Table1[[#This Row],[Occupational Series]],4)))</f>
        <v>4010</v>
      </c>
      <c r="D3500" s="45" t="s">
        <v>866</v>
      </c>
      <c r="E3500" s="45" t="s">
        <v>867</v>
      </c>
      <c r="F3500" s="57">
        <f>ROWS($F$2:F3500)</f>
        <v>3499</v>
      </c>
      <c r="G3500" s="57" t="str">
        <f>IF(ISNUMBER(SEARCH('Position Build'!$N$6,Table1[[#This Row],[Series]])),Table1[[#This Row],[Helper1]],"")</f>
        <v/>
      </c>
      <c r="H3500" s="57" t="str">
        <f>IFERROR(SMALL($G$2:$G$4870,ROWS($G$2:G3500)),"")</f>
        <v/>
      </c>
    </row>
    <row r="3501" spans="1:8" ht="15.75" thickBot="1" x14ac:dyDescent="0.3">
      <c r="A3501" s="53" t="s">
        <v>696</v>
      </c>
      <c r="B3501" s="46" t="str">
        <f>Table1[[#This Row],[Series]]&amp;Table1[[#This Row],[Competency Name]]</f>
        <v>4010ABILITY TO INSTRUCT</v>
      </c>
      <c r="C3501" s="46" t="str">
        <f>IF(RIGHT(Table1[[#This Row],[Occupational Series]],5)="SECCM","SECCM",IF(OR(RIGHT(Table1[[#This Row],[Occupational Series]],1)="A",RIGHT(Table1[[#This Row],[Occupational Series]],1)="B",RIGHT(Table1[[#This Row],[Occupational Series]],1)="C"),"0301",RIGHT(Table1[[#This Row],[Occupational Series]],4)))</f>
        <v>4010</v>
      </c>
      <c r="D3501" s="53" t="s">
        <v>868</v>
      </c>
      <c r="E3501" s="53" t="s">
        <v>869</v>
      </c>
      <c r="F3501" s="57">
        <f>ROWS($F$2:F3501)</f>
        <v>3500</v>
      </c>
      <c r="G3501" s="57" t="str">
        <f>IF(ISNUMBER(SEARCH('Position Build'!$N$6,Table1[[#This Row],[Series]])),Table1[[#This Row],[Helper1]],"")</f>
        <v/>
      </c>
      <c r="H3501" s="57" t="str">
        <f>IFERROR(SMALL($G$2:$G$4870,ROWS($G$2:G3501)),"")</f>
        <v/>
      </c>
    </row>
    <row r="3502" spans="1:8" ht="39" thickBot="1" x14ac:dyDescent="0.3">
      <c r="A3502" s="50" t="s">
        <v>696</v>
      </c>
      <c r="B3502" s="46" t="str">
        <f>Table1[[#This Row],[Series]]&amp;Table1[[#This Row],[Competency Name]]</f>
        <v>4010ABILITY TO PROVIDE PRODUCTION SUPPORT SERVICES</v>
      </c>
      <c r="C3502" s="46" t="str">
        <f>IF(RIGHT(Table1[[#This Row],[Occupational Series]],5)="SECCM","SECCM",IF(OR(RIGHT(Table1[[#This Row],[Occupational Series]],1)="A",RIGHT(Table1[[#This Row],[Occupational Series]],1)="B",RIGHT(Table1[[#This Row],[Occupational Series]],1)="C"),"0301",RIGHT(Table1[[#This Row],[Occupational Series]],4)))</f>
        <v>4010</v>
      </c>
      <c r="D3502" s="50" t="s">
        <v>870</v>
      </c>
      <c r="E3502" s="51" t="s">
        <v>871</v>
      </c>
      <c r="F3502" s="57">
        <f>ROWS($F$2:F3502)</f>
        <v>3501</v>
      </c>
      <c r="G3502" s="57" t="str">
        <f>IF(ISNUMBER(SEARCH('Position Build'!$N$6,Table1[[#This Row],[Series]])),Table1[[#This Row],[Helper1]],"")</f>
        <v/>
      </c>
      <c r="H3502" s="57" t="str">
        <f>IFERROR(SMALL($G$2:$G$4870,ROWS($G$2:G3502)),"")</f>
        <v/>
      </c>
    </row>
    <row r="3503" spans="1:8" ht="15.75" customHeight="1" thickBot="1" x14ac:dyDescent="0.3">
      <c r="A3503" s="45" t="s">
        <v>696</v>
      </c>
      <c r="B3503" s="46" t="str">
        <f>Table1[[#This Row],[Series]]&amp;Table1[[#This Row],[Competency Name]]</f>
        <v>4010ABILITY TO LEAD OR SUPERVISE</v>
      </c>
      <c r="C3503" s="46" t="str">
        <f>IF(RIGHT(Table1[[#This Row],[Occupational Series]],5)="SECCM","SECCM",IF(OR(RIGHT(Table1[[#This Row],[Occupational Series]],1)="A",RIGHT(Table1[[#This Row],[Occupational Series]],1)="B",RIGHT(Table1[[#This Row],[Occupational Series]],1)="C"),"0301",RIGHT(Table1[[#This Row],[Occupational Series]],4)))</f>
        <v>4010</v>
      </c>
      <c r="D3503" s="45" t="s">
        <v>872</v>
      </c>
      <c r="E3503" s="45" t="s">
        <v>873</v>
      </c>
      <c r="F3503" s="57">
        <f>ROWS($F$2:F3503)</f>
        <v>3502</v>
      </c>
      <c r="G3503" s="57" t="str">
        <f>IF(ISNUMBER(SEARCH('Position Build'!$N$6,Table1[[#This Row],[Series]])),Table1[[#This Row],[Helper1]],"")</f>
        <v/>
      </c>
      <c r="H3503" s="57" t="str">
        <f>IFERROR(SMALL($G$2:$G$4870,ROWS($G$2:G3503)),"")</f>
        <v/>
      </c>
    </row>
    <row r="3504" spans="1:8" ht="77.25" thickBot="1" x14ac:dyDescent="0.3">
      <c r="A3504" s="52" t="s">
        <v>696</v>
      </c>
      <c r="B3504" s="46" t="str">
        <f>Table1[[#This Row],[Series]]&amp;Table1[[#This Row],[Competency Name]]</f>
        <v>4010ABILITY TO INTERPRET INSTRUCTIONS AND SPECIFICATIONS, INCLUDING BLUEPRINT READING</v>
      </c>
      <c r="C3504" s="46" t="str">
        <f>IF(RIGHT(Table1[[#This Row],[Occupational Series]],5)="SECCM","SECCM",IF(OR(RIGHT(Table1[[#This Row],[Occupational Series]],1)="A",RIGHT(Table1[[#This Row],[Occupational Series]],1)="B",RIGHT(Table1[[#This Row],[Occupational Series]],1)="C"),"0301",RIGHT(Table1[[#This Row],[Occupational Series]],4)))</f>
        <v>4010</v>
      </c>
      <c r="D3504" s="52" t="s">
        <v>906</v>
      </c>
      <c r="E3504" s="54" t="s">
        <v>907</v>
      </c>
      <c r="F3504" s="57">
        <f>ROWS($F$2:F3504)</f>
        <v>3503</v>
      </c>
      <c r="G3504" s="57" t="str">
        <f>IF(ISNUMBER(SEARCH('Position Build'!$N$6,Table1[[#This Row],[Series]])),Table1[[#This Row],[Helper1]],"")</f>
        <v/>
      </c>
      <c r="H3504" s="57" t="str">
        <f>IFERROR(SMALL($G$2:$G$4870,ROWS($G$2:G3504)),"")</f>
        <v/>
      </c>
    </row>
    <row r="3505" spans="1:8" ht="51.75" thickBot="1" x14ac:dyDescent="0.3">
      <c r="A3505" s="50" t="s">
        <v>696</v>
      </c>
      <c r="B3505" s="46" t="str">
        <f>Table1[[#This Row],[Series]]&amp;Table1[[#This Row],[Competency Name]]</f>
        <v>4010ABILITY TO USE AND MAINTAIN TOOLS AND EQUIPMENT</v>
      </c>
      <c r="C3505" s="46" t="str">
        <f>IF(RIGHT(Table1[[#This Row],[Occupational Series]],5)="SECCM","SECCM",IF(OR(RIGHT(Table1[[#This Row],[Occupational Series]],1)="A",RIGHT(Table1[[#This Row],[Occupational Series]],1)="B",RIGHT(Table1[[#This Row],[Occupational Series]],1)="C"),"0301",RIGHT(Table1[[#This Row],[Occupational Series]],4)))</f>
        <v>4010</v>
      </c>
      <c r="D3505" s="50" t="s">
        <v>908</v>
      </c>
      <c r="E3505" s="51" t="s">
        <v>909</v>
      </c>
      <c r="F3505" s="57">
        <f>ROWS($F$2:F3505)</f>
        <v>3504</v>
      </c>
      <c r="G3505" s="57" t="str">
        <f>IF(ISNUMBER(SEARCH('Position Build'!$N$6,Table1[[#This Row],[Series]])),Table1[[#This Row],[Helper1]],"")</f>
        <v/>
      </c>
      <c r="H3505" s="57" t="str">
        <f>IFERROR(SMALL($G$2:$G$4870,ROWS($G$2:G3505)),"")</f>
        <v/>
      </c>
    </row>
    <row r="3506" spans="1:8" ht="15.75" customHeight="1" thickBot="1" x14ac:dyDescent="0.3">
      <c r="A3506" s="50" t="s">
        <v>696</v>
      </c>
      <c r="B3506" s="46" t="str">
        <f>Table1[[#This Row],[Series]]&amp;Table1[[#This Row],[Competency Name]]</f>
        <v>4010KNOWLEDGE OF EQUIPMENT ASSEMBLY, INSTALLATION, REPAIR, ETC.</v>
      </c>
      <c r="C3506" s="46" t="str">
        <f>IF(RIGHT(Table1[[#This Row],[Occupational Series]],5)="SECCM","SECCM",IF(OR(RIGHT(Table1[[#This Row],[Occupational Series]],1)="A",RIGHT(Table1[[#This Row],[Occupational Series]],1)="B",RIGHT(Table1[[#This Row],[Occupational Series]],1)="C"),"0301",RIGHT(Table1[[#This Row],[Occupational Series]],4)))</f>
        <v>4010</v>
      </c>
      <c r="D3506" s="50" t="s">
        <v>910</v>
      </c>
      <c r="E3506" s="51" t="s">
        <v>911</v>
      </c>
      <c r="F3506" s="57">
        <f>ROWS($F$2:F3506)</f>
        <v>3505</v>
      </c>
      <c r="G3506" s="57" t="str">
        <f>IF(ISNUMBER(SEARCH('Position Build'!$N$6,Table1[[#This Row],[Series]])),Table1[[#This Row],[Helper1]],"")</f>
        <v/>
      </c>
      <c r="H3506" s="57" t="str">
        <f>IFERROR(SMALL($G$2:$G$4870,ROWS($G$2:G3506)),"")</f>
        <v/>
      </c>
    </row>
    <row r="3507" spans="1:8" ht="102.75" thickBot="1" x14ac:dyDescent="0.3">
      <c r="A3507" s="52" t="s">
        <v>696</v>
      </c>
      <c r="B3507" s="46" t="str">
        <f>Table1[[#This Row],[Series]]&amp;Table1[[#This Row],[Competency Name]]</f>
        <v>4010USE OF MEASURING INSTRUMENTS (MECHANICAL, ELECTRICAL, ELECTRONIC, AS APPROPRIATE TO LINE OF WORK)</v>
      </c>
      <c r="C3507" s="46" t="str">
        <f>IF(RIGHT(Table1[[#This Row],[Occupational Series]],5)="SECCM","SECCM",IF(OR(RIGHT(Table1[[#This Row],[Occupational Series]],1)="A",RIGHT(Table1[[#This Row],[Occupational Series]],1)="B",RIGHT(Table1[[#This Row],[Occupational Series]],1)="C"),"0301",RIGHT(Table1[[#This Row],[Occupational Series]],4)))</f>
        <v>4010</v>
      </c>
      <c r="D3507" s="52" t="s">
        <v>986</v>
      </c>
      <c r="E3507" s="54" t="s">
        <v>987</v>
      </c>
      <c r="F3507" s="57">
        <f>ROWS($F$2:F3507)</f>
        <v>3506</v>
      </c>
      <c r="G3507" s="57" t="str">
        <f>IF(ISNUMBER(SEARCH('Position Build'!$N$6,Table1[[#This Row],[Series]])),Table1[[#This Row],[Helper1]],"")</f>
        <v/>
      </c>
      <c r="H3507" s="57" t="str">
        <f>IFERROR(SMALL($G$2:$G$4870,ROWS($G$2:G3507)),"")</f>
        <v/>
      </c>
    </row>
    <row r="3508" spans="1:8" ht="77.25" thickBot="1" x14ac:dyDescent="0.3">
      <c r="A3508" s="50" t="s">
        <v>659</v>
      </c>
      <c r="B3508" s="46" t="str">
        <f>Table1[[#This Row],[Series]]&amp;Table1[[#This Row],[Competency Name]]</f>
        <v>4101ABILITY TO INTERPRET INSTRUCTIONS, SPECIFICATIONS, ETC. (OTHER THAN BLUEPRINTS)</v>
      </c>
      <c r="C3508" s="46" t="str">
        <f>IF(RIGHT(Table1[[#This Row],[Occupational Series]],5)="SECCM","SECCM",IF(OR(RIGHT(Table1[[#This Row],[Occupational Series]],1)="A",RIGHT(Table1[[#This Row],[Occupational Series]],1)="B",RIGHT(Table1[[#This Row],[Occupational Series]],1)="C"),"0301",RIGHT(Table1[[#This Row],[Occupational Series]],4)))</f>
        <v>4101</v>
      </c>
      <c r="D3508" s="50" t="s">
        <v>645</v>
      </c>
      <c r="E3508" s="51" t="s">
        <v>646</v>
      </c>
      <c r="F3508" s="57">
        <f>ROWS($F$2:F3508)</f>
        <v>3507</v>
      </c>
      <c r="G3508" s="57" t="str">
        <f>IF(ISNUMBER(SEARCH('Position Build'!$N$6,Table1[[#This Row],[Series]])),Table1[[#This Row],[Helper1]],"")</f>
        <v/>
      </c>
      <c r="H3508" s="57" t="str">
        <f>IFERROR(SMALL($G$2:$G$4870,ROWS($G$2:G3508)),"")</f>
        <v/>
      </c>
    </row>
    <row r="3509" spans="1:8" ht="15.75" customHeight="1" thickBot="1" x14ac:dyDescent="0.3">
      <c r="A3509" s="50" t="s">
        <v>659</v>
      </c>
      <c r="B3509" s="46" t="str">
        <f>Table1[[#This Row],[Series]]&amp;Table1[[#This Row],[Competency Name]]</f>
        <v>4101KNOWLEDGE OF MATERIALS</v>
      </c>
      <c r="C3509" s="46" t="str">
        <f>IF(RIGHT(Table1[[#This Row],[Occupational Series]],5)="SECCM","SECCM",IF(OR(RIGHT(Table1[[#This Row],[Occupational Series]],1)="A",RIGHT(Table1[[#This Row],[Occupational Series]],1)="B",RIGHT(Table1[[#This Row],[Occupational Series]],1)="C"),"0301",RIGHT(Table1[[#This Row],[Occupational Series]],4)))</f>
        <v>4101</v>
      </c>
      <c r="D3509" s="50" t="s">
        <v>679</v>
      </c>
      <c r="E3509" s="51" t="s">
        <v>680</v>
      </c>
      <c r="F3509" s="57">
        <f>ROWS($F$2:F3509)</f>
        <v>3508</v>
      </c>
      <c r="G3509" s="57" t="str">
        <f>IF(ISNUMBER(SEARCH('Position Build'!$N$6,Table1[[#This Row],[Series]])),Table1[[#This Row],[Helper1]],"")</f>
        <v/>
      </c>
      <c r="H3509" s="57" t="str">
        <f>IFERROR(SMALL($G$2:$G$4870,ROWS($G$2:G3509)),"")</f>
        <v/>
      </c>
    </row>
    <row r="3510" spans="1:8" ht="115.5" thickBot="1" x14ac:dyDescent="0.3">
      <c r="A3510" s="52" t="s">
        <v>659</v>
      </c>
      <c r="B3510" s="46" t="str">
        <f>Table1[[#This Row],[Series]]&amp;Table1[[#This Row],[Competency Name]]</f>
        <v>4101TECHNICAL PRACTICES (THEORETICAL, PRECISE, ARTISTIC)</v>
      </c>
      <c r="C3510" s="46" t="str">
        <f>IF(RIGHT(Table1[[#This Row],[Occupational Series]],5)="SECCM","SECCM",IF(OR(RIGHT(Table1[[#This Row],[Occupational Series]],1)="A",RIGHT(Table1[[#This Row],[Occupational Series]],1)="B",RIGHT(Table1[[#This Row],[Occupational Series]],1)="C"),"0301",RIGHT(Table1[[#This Row],[Occupational Series]],4)))</f>
        <v>4101</v>
      </c>
      <c r="D3510" s="52" t="s">
        <v>716</v>
      </c>
      <c r="E3510" s="54" t="s">
        <v>717</v>
      </c>
      <c r="F3510" s="57">
        <f>ROWS($F$2:F3510)</f>
        <v>3509</v>
      </c>
      <c r="G3510" s="57" t="str">
        <f>IF(ISNUMBER(SEARCH('Position Build'!$N$6,Table1[[#This Row],[Series]])),Table1[[#This Row],[Helper1]],"")</f>
        <v/>
      </c>
      <c r="H3510" s="57" t="str">
        <f>IFERROR(SMALL($G$2:$G$4870,ROWS($G$2:G3510)),"")</f>
        <v/>
      </c>
    </row>
    <row r="3511" spans="1:8" ht="15.75" thickBot="1" x14ac:dyDescent="0.3">
      <c r="A3511" s="45" t="s">
        <v>659</v>
      </c>
      <c r="B3511" s="46" t="str">
        <f>Table1[[#This Row],[Series]]&amp;Table1[[#This Row],[Competency Name]]</f>
        <v>4101ABILITY TO DO THE WORK OF THE POSITION WITHOUT MORE THAN NORMAL SUPERVISION</v>
      </c>
      <c r="C3511" s="46" t="str">
        <f>IF(RIGHT(Table1[[#This Row],[Occupational Series]],5)="SECCM","SECCM",IF(OR(RIGHT(Table1[[#This Row],[Occupational Series]],1)="A",RIGHT(Table1[[#This Row],[Occupational Series]],1)="B",RIGHT(Table1[[#This Row],[Occupational Series]],1)="C"),"0301",RIGHT(Table1[[#This Row],[Occupational Series]],4)))</f>
        <v>4101</v>
      </c>
      <c r="D3511" s="45" t="s">
        <v>852</v>
      </c>
      <c r="E3511" s="45" t="s">
        <v>853</v>
      </c>
      <c r="F3511" s="57">
        <f>ROWS($F$2:F3511)</f>
        <v>3510</v>
      </c>
      <c r="G3511" s="57" t="str">
        <f>IF(ISNUMBER(SEARCH('Position Build'!$N$6,Table1[[#This Row],[Series]])),Table1[[#This Row],[Helper1]],"")</f>
        <v/>
      </c>
      <c r="H3511" s="57" t="str">
        <f>IFERROR(SMALL($G$2:$G$4870,ROWS($G$2:G3511)),"")</f>
        <v/>
      </c>
    </row>
    <row r="3512" spans="1:8" ht="15.75" customHeight="1" thickBot="1" x14ac:dyDescent="0.3">
      <c r="A3512" s="45" t="s">
        <v>659</v>
      </c>
      <c r="B3512" s="46" t="str">
        <f>Table1[[#This Row],[Series]]&amp;Table1[[#This Row],[Competency Name]]</f>
        <v>4101ABILITY TO INSPECT</v>
      </c>
      <c r="C3512" s="46" t="str">
        <f>IF(RIGHT(Table1[[#This Row],[Occupational Series]],5)="SECCM","SECCM",IF(OR(RIGHT(Table1[[#This Row],[Occupational Series]],1)="A",RIGHT(Table1[[#This Row],[Occupational Series]],1)="B",RIGHT(Table1[[#This Row],[Occupational Series]],1)="C"),"0301",RIGHT(Table1[[#This Row],[Occupational Series]],4)))</f>
        <v>4101</v>
      </c>
      <c r="D3512" s="45" t="s">
        <v>866</v>
      </c>
      <c r="E3512" s="45" t="s">
        <v>867</v>
      </c>
      <c r="F3512" s="57">
        <f>ROWS($F$2:F3512)</f>
        <v>3511</v>
      </c>
      <c r="G3512" s="57" t="str">
        <f>IF(ISNUMBER(SEARCH('Position Build'!$N$6,Table1[[#This Row],[Series]])),Table1[[#This Row],[Helper1]],"")</f>
        <v/>
      </c>
      <c r="H3512" s="57" t="str">
        <f>IFERROR(SMALL($G$2:$G$4870,ROWS($G$2:G3512)),"")</f>
        <v/>
      </c>
    </row>
    <row r="3513" spans="1:8" ht="15.75" thickBot="1" x14ac:dyDescent="0.3">
      <c r="A3513" s="53" t="s">
        <v>659</v>
      </c>
      <c r="B3513" s="46" t="str">
        <f>Table1[[#This Row],[Series]]&amp;Table1[[#This Row],[Competency Name]]</f>
        <v>4101ABILITY TO INSTRUCT</v>
      </c>
      <c r="C3513" s="46" t="str">
        <f>IF(RIGHT(Table1[[#This Row],[Occupational Series]],5)="SECCM","SECCM",IF(OR(RIGHT(Table1[[#This Row],[Occupational Series]],1)="A",RIGHT(Table1[[#This Row],[Occupational Series]],1)="B",RIGHT(Table1[[#This Row],[Occupational Series]],1)="C"),"0301",RIGHT(Table1[[#This Row],[Occupational Series]],4)))</f>
        <v>4101</v>
      </c>
      <c r="D3513" s="53" t="s">
        <v>868</v>
      </c>
      <c r="E3513" s="53" t="s">
        <v>869</v>
      </c>
      <c r="F3513" s="57">
        <f>ROWS($F$2:F3513)</f>
        <v>3512</v>
      </c>
      <c r="G3513" s="57" t="str">
        <f>IF(ISNUMBER(SEARCH('Position Build'!$N$6,Table1[[#This Row],[Series]])),Table1[[#This Row],[Helper1]],"")</f>
        <v/>
      </c>
      <c r="H3513" s="57" t="str">
        <f>IFERROR(SMALL($G$2:$G$4870,ROWS($G$2:G3513)),"")</f>
        <v/>
      </c>
    </row>
    <row r="3514" spans="1:8" ht="39" thickBot="1" x14ac:dyDescent="0.3">
      <c r="A3514" s="50" t="s">
        <v>659</v>
      </c>
      <c r="B3514" s="46" t="str">
        <f>Table1[[#This Row],[Series]]&amp;Table1[[#This Row],[Competency Name]]</f>
        <v>4101ABILITY TO PROVIDE PRODUCTION SUPPORT SERVICES</v>
      </c>
      <c r="C3514" s="46" t="str">
        <f>IF(RIGHT(Table1[[#This Row],[Occupational Series]],5)="SECCM","SECCM",IF(OR(RIGHT(Table1[[#This Row],[Occupational Series]],1)="A",RIGHT(Table1[[#This Row],[Occupational Series]],1)="B",RIGHT(Table1[[#This Row],[Occupational Series]],1)="C"),"0301",RIGHT(Table1[[#This Row],[Occupational Series]],4)))</f>
        <v>4101</v>
      </c>
      <c r="D3514" s="50" t="s">
        <v>870</v>
      </c>
      <c r="E3514" s="51" t="s">
        <v>871</v>
      </c>
      <c r="F3514" s="57">
        <f>ROWS($F$2:F3514)</f>
        <v>3513</v>
      </c>
      <c r="G3514" s="57" t="str">
        <f>IF(ISNUMBER(SEARCH('Position Build'!$N$6,Table1[[#This Row],[Series]])),Table1[[#This Row],[Helper1]],"")</f>
        <v/>
      </c>
      <c r="H3514" s="57" t="str">
        <f>IFERROR(SMALL($G$2:$G$4870,ROWS($G$2:G3514)),"")</f>
        <v/>
      </c>
    </row>
    <row r="3515" spans="1:8" ht="15.75" customHeight="1" thickBot="1" x14ac:dyDescent="0.3">
      <c r="A3515" s="45" t="s">
        <v>659</v>
      </c>
      <c r="B3515" s="46" t="str">
        <f>Table1[[#This Row],[Series]]&amp;Table1[[#This Row],[Competency Name]]</f>
        <v>4101ABILITY TO LEAD OR SUPERVISE</v>
      </c>
      <c r="C3515" s="46" t="str">
        <f>IF(RIGHT(Table1[[#This Row],[Occupational Series]],5)="SECCM","SECCM",IF(OR(RIGHT(Table1[[#This Row],[Occupational Series]],1)="A",RIGHT(Table1[[#This Row],[Occupational Series]],1)="B",RIGHT(Table1[[#This Row],[Occupational Series]],1)="C"),"0301",RIGHT(Table1[[#This Row],[Occupational Series]],4)))</f>
        <v>4101</v>
      </c>
      <c r="D3515" s="45" t="s">
        <v>872</v>
      </c>
      <c r="E3515" s="45" t="s">
        <v>873</v>
      </c>
      <c r="F3515" s="57">
        <f>ROWS($F$2:F3515)</f>
        <v>3514</v>
      </c>
      <c r="G3515" s="57" t="str">
        <f>IF(ISNUMBER(SEARCH('Position Build'!$N$6,Table1[[#This Row],[Series]])),Table1[[#This Row],[Helper1]],"")</f>
        <v/>
      </c>
      <c r="H3515" s="57" t="str">
        <f>IFERROR(SMALL($G$2:$G$4870,ROWS($G$2:G3515)),"")</f>
        <v/>
      </c>
    </row>
    <row r="3516" spans="1:8" ht="51.75" thickBot="1" x14ac:dyDescent="0.3">
      <c r="A3516" s="52" t="s">
        <v>659</v>
      </c>
      <c r="B3516" s="46" t="str">
        <f>Table1[[#This Row],[Series]]&amp;Table1[[#This Row],[Competency Name]]</f>
        <v>4101ABILITY TO FOLLOW DIRECTIONS IN A SHOP</v>
      </c>
      <c r="C3516" s="46" t="str">
        <f>IF(RIGHT(Table1[[#This Row],[Occupational Series]],5)="SECCM","SECCM",IF(OR(RIGHT(Table1[[#This Row],[Occupational Series]],1)="A",RIGHT(Table1[[#This Row],[Occupational Series]],1)="B",RIGHT(Table1[[#This Row],[Occupational Series]],1)="C"),"0301",RIGHT(Table1[[#This Row],[Occupational Series]],4)))</f>
        <v>4101</v>
      </c>
      <c r="D3516" s="52" t="s">
        <v>882</v>
      </c>
      <c r="E3516" s="54" t="s">
        <v>883</v>
      </c>
      <c r="F3516" s="57">
        <f>ROWS($F$2:F3516)</f>
        <v>3515</v>
      </c>
      <c r="G3516" s="57" t="str">
        <f>IF(ISNUMBER(SEARCH('Position Build'!$N$6,Table1[[#This Row],[Series]])),Table1[[#This Row],[Helper1]],"")</f>
        <v/>
      </c>
      <c r="H3516" s="57" t="str">
        <f>IFERROR(SMALL($G$2:$G$4870,ROWS($G$2:G3516)),"")</f>
        <v/>
      </c>
    </row>
    <row r="3517" spans="1:8" ht="77.25" thickBot="1" x14ac:dyDescent="0.3">
      <c r="A3517" s="50" t="s">
        <v>659</v>
      </c>
      <c r="B3517" s="46" t="str">
        <f>Table1[[#This Row],[Series]]&amp;Table1[[#This Row],[Competency Name]]</f>
        <v>4101DEXTERITY AND SAFETY</v>
      </c>
      <c r="C3517" s="46" t="str">
        <f>IF(RIGHT(Table1[[#This Row],[Occupational Series]],5)="SECCM","SECCM",IF(OR(RIGHT(Table1[[#This Row],[Occupational Series]],1)="A",RIGHT(Table1[[#This Row],[Occupational Series]],1)="B",RIGHT(Table1[[#This Row],[Occupational Series]],1)="C"),"0301",RIGHT(Table1[[#This Row],[Occupational Series]],4)))</f>
        <v>4101</v>
      </c>
      <c r="D3517" s="50" t="s">
        <v>888</v>
      </c>
      <c r="E3517" s="51" t="s">
        <v>889</v>
      </c>
      <c r="F3517" s="57">
        <f>ROWS($F$2:F3517)</f>
        <v>3516</v>
      </c>
      <c r="G3517" s="57" t="str">
        <f>IF(ISNUMBER(SEARCH('Position Build'!$N$6,Table1[[#This Row],[Series]])),Table1[[#This Row],[Helper1]],"")</f>
        <v/>
      </c>
      <c r="H3517" s="57" t="str">
        <f>IFERROR(SMALL($G$2:$G$4870,ROWS($G$2:G3517)),"")</f>
        <v/>
      </c>
    </row>
    <row r="3518" spans="1:8" ht="15.75" customHeight="1" thickBot="1" x14ac:dyDescent="0.3">
      <c r="A3518" s="50" t="s">
        <v>659</v>
      </c>
      <c r="B3518" s="46" t="str">
        <f>Table1[[#This Row],[Series]]&amp;Table1[[#This Row],[Competency Name]]</f>
        <v>4101RELIABILITY AND DEPENDABILITY</v>
      </c>
      <c r="C3518" s="46" t="str">
        <f>IF(RIGHT(Table1[[#This Row],[Occupational Series]],5)="SECCM","SECCM",IF(OR(RIGHT(Table1[[#This Row],[Occupational Series]],1)="A",RIGHT(Table1[[#This Row],[Occupational Series]],1)="B",RIGHT(Table1[[#This Row],[Occupational Series]],1)="C"),"0301",RIGHT(Table1[[#This Row],[Occupational Series]],4)))</f>
        <v>4101</v>
      </c>
      <c r="D3518" s="50" t="s">
        <v>900</v>
      </c>
      <c r="E3518" s="51" t="s">
        <v>901</v>
      </c>
      <c r="F3518" s="57">
        <f>ROWS($F$2:F3518)</f>
        <v>3517</v>
      </c>
      <c r="G3518" s="57" t="str">
        <f>IF(ISNUMBER(SEARCH('Position Build'!$N$6,Table1[[#This Row],[Series]])),Table1[[#This Row],[Helper1]],"")</f>
        <v/>
      </c>
      <c r="H3518" s="57" t="str">
        <f>IFERROR(SMALL($G$2:$G$4870,ROWS($G$2:G3518)),"")</f>
        <v/>
      </c>
    </row>
    <row r="3519" spans="1:8" ht="51.75" thickBot="1" x14ac:dyDescent="0.3">
      <c r="A3519" s="52" t="s">
        <v>659</v>
      </c>
      <c r="B3519" s="46" t="str">
        <f>Table1[[#This Row],[Series]]&amp;Table1[[#This Row],[Competency Name]]</f>
        <v>4101ABILITY TO USE AND MAINTAIN TOOLS AND EQUIPMENT</v>
      </c>
      <c r="C3519" s="46" t="str">
        <f>IF(RIGHT(Table1[[#This Row],[Occupational Series]],5)="SECCM","SECCM",IF(OR(RIGHT(Table1[[#This Row],[Occupational Series]],1)="A",RIGHT(Table1[[#This Row],[Occupational Series]],1)="B",RIGHT(Table1[[#This Row],[Occupational Series]],1)="C"),"0301",RIGHT(Table1[[#This Row],[Occupational Series]],4)))</f>
        <v>4101</v>
      </c>
      <c r="D3519" s="52" t="s">
        <v>908</v>
      </c>
      <c r="E3519" s="54" t="s">
        <v>909</v>
      </c>
      <c r="F3519" s="57">
        <f>ROWS($F$2:F3519)</f>
        <v>3518</v>
      </c>
      <c r="G3519" s="57" t="str">
        <f>IF(ISNUMBER(SEARCH('Position Build'!$N$6,Table1[[#This Row],[Series]])),Table1[[#This Row],[Helper1]],"")</f>
        <v/>
      </c>
      <c r="H3519" s="57" t="str">
        <f>IFERROR(SMALL($G$2:$G$4870,ROWS($G$2:G3519)),"")</f>
        <v/>
      </c>
    </row>
    <row r="3520" spans="1:8" ht="15.75" thickBot="1" x14ac:dyDescent="0.3">
      <c r="A3520" s="45" t="s">
        <v>659</v>
      </c>
      <c r="B3520" s="46" t="str">
        <f>Table1[[#This Row],[Series]]&amp;Table1[[#This Row],[Competency Name]]</f>
        <v>4101ABILITY TO HANDLE WEIGHTS AND LOADS</v>
      </c>
      <c r="C3520" s="46" t="str">
        <f>IF(RIGHT(Table1[[#This Row],[Occupational Series]],5)="SECCM","SECCM",IF(OR(RIGHT(Table1[[#This Row],[Occupational Series]],1)="A",RIGHT(Table1[[#This Row],[Occupational Series]],1)="B",RIGHT(Table1[[#This Row],[Occupational Series]],1)="C"),"0301",RIGHT(Table1[[#This Row],[Occupational Series]],4)))</f>
        <v>4101</v>
      </c>
      <c r="D3520" s="45" t="s">
        <v>988</v>
      </c>
      <c r="E3520" s="45" t="s">
        <v>989</v>
      </c>
      <c r="F3520" s="57">
        <f>ROWS($F$2:F3520)</f>
        <v>3519</v>
      </c>
      <c r="G3520" s="57" t="str">
        <f>IF(ISNUMBER(SEARCH('Position Build'!$N$6,Table1[[#This Row],[Series]])),Table1[[#This Row],[Helper1]],"")</f>
        <v/>
      </c>
      <c r="H3520" s="57" t="str">
        <f>IFERROR(SMALL($G$2:$G$4870,ROWS($G$2:G3520)),"")</f>
        <v/>
      </c>
    </row>
    <row r="3521" spans="1:8" ht="15.75" customHeight="1" thickBot="1" x14ac:dyDescent="0.3">
      <c r="A3521" s="50" t="s">
        <v>659</v>
      </c>
      <c r="B3521" s="46" t="str">
        <f>Table1[[#This Row],[Series]]&amp;Table1[[#This Row],[Competency Name]]</f>
        <v>4101ABILITY TO WORK AS A MEMBER OF A TEAM</v>
      </c>
      <c r="C3521" s="46" t="str">
        <f>IF(RIGHT(Table1[[#This Row],[Occupational Series]],5)="SECCM","SECCM",IF(OR(RIGHT(Table1[[#This Row],[Occupational Series]],1)="A",RIGHT(Table1[[#This Row],[Occupational Series]],1)="B",RIGHT(Table1[[#This Row],[Occupational Series]],1)="C"),"0301",RIGHT(Table1[[#This Row],[Occupational Series]],4)))</f>
        <v>4101</v>
      </c>
      <c r="D3521" s="50" t="s">
        <v>1017</v>
      </c>
      <c r="E3521" s="51" t="s">
        <v>1018</v>
      </c>
      <c r="F3521" s="57">
        <f>ROWS($F$2:F3521)</f>
        <v>3520</v>
      </c>
      <c r="G3521" s="57" t="str">
        <f>IF(ISNUMBER(SEARCH('Position Build'!$N$6,Table1[[#This Row],[Series]])),Table1[[#This Row],[Helper1]],"")</f>
        <v/>
      </c>
      <c r="H3521" s="57" t="str">
        <f>IFERROR(SMALL($G$2:$G$4870,ROWS($G$2:G3521)),"")</f>
        <v/>
      </c>
    </row>
    <row r="3522" spans="1:8" ht="15.75" thickBot="1" x14ac:dyDescent="0.3">
      <c r="A3522" s="53" t="s">
        <v>659</v>
      </c>
      <c r="B3522" s="46" t="str">
        <f>Table1[[#This Row],[Series]]&amp;Table1[[#This Row],[Competency Name]]</f>
        <v>4101SHOP APTITUDE AND INTEREST</v>
      </c>
      <c r="C3522" s="46" t="str">
        <f>IF(RIGHT(Table1[[#This Row],[Occupational Series]],5)="SECCM","SECCM",IF(OR(RIGHT(Table1[[#This Row],[Occupational Series]],1)="A",RIGHT(Table1[[#This Row],[Occupational Series]],1)="B",RIGHT(Table1[[#This Row],[Occupational Series]],1)="C"),"0301",RIGHT(Table1[[#This Row],[Occupational Series]],4)))</f>
        <v>4101</v>
      </c>
      <c r="D3522" s="53" t="s">
        <v>1021</v>
      </c>
      <c r="E3522" s="53" t="s">
        <v>1022</v>
      </c>
      <c r="F3522" s="57">
        <f>ROWS($F$2:F3522)</f>
        <v>3521</v>
      </c>
      <c r="G3522" s="57" t="str">
        <f>IF(ISNUMBER(SEARCH('Position Build'!$N$6,Table1[[#This Row],[Series]])),Table1[[#This Row],[Helper1]],"")</f>
        <v/>
      </c>
      <c r="H3522" s="57" t="str">
        <f>IFERROR(SMALL($G$2:$G$4870,ROWS($G$2:G3522)),"")</f>
        <v/>
      </c>
    </row>
    <row r="3523" spans="1:8" ht="90" thickBot="1" x14ac:dyDescent="0.3">
      <c r="A3523" s="50" t="s">
        <v>659</v>
      </c>
      <c r="B3523" s="46" t="str">
        <f>Table1[[#This Row],[Series]]&amp;Table1[[#This Row],[Competency Name]]</f>
        <v>4101PRACTICES IN CONSTRUCTION, STRUCTURE</v>
      </c>
      <c r="C3523" s="46" t="str">
        <f>IF(RIGHT(Table1[[#This Row],[Occupational Series]],5)="SECCM","SECCM",IF(OR(RIGHT(Table1[[#This Row],[Occupational Series]],1)="A",RIGHT(Table1[[#This Row],[Occupational Series]],1)="B",RIGHT(Table1[[#This Row],[Occupational Series]],1)="C"),"0301",RIGHT(Table1[[#This Row],[Occupational Series]],4)))</f>
        <v>4101</v>
      </c>
      <c r="D3523" s="50" t="s">
        <v>1408</v>
      </c>
      <c r="E3523" s="51" t="s">
        <v>1409</v>
      </c>
      <c r="F3523" s="57">
        <f>ROWS($F$2:F3523)</f>
        <v>3522</v>
      </c>
      <c r="G3523" s="57" t="str">
        <f>IF(ISNUMBER(SEARCH('Position Build'!$N$6,Table1[[#This Row],[Series]])),Table1[[#This Row],[Helper1]],"")</f>
        <v/>
      </c>
      <c r="H3523" s="57" t="str">
        <f>IFERROR(SMALL($G$2:$G$4870,ROWS($G$2:G3523)),"")</f>
        <v/>
      </c>
    </row>
    <row r="3524" spans="1:8" ht="15.75" customHeight="1" thickBot="1" x14ac:dyDescent="0.3">
      <c r="A3524" s="50" t="s">
        <v>658</v>
      </c>
      <c r="B3524" s="46" t="str">
        <f>Table1[[#This Row],[Series]]&amp;Table1[[#This Row],[Competency Name]]</f>
        <v>4102ABILITY TO INTERPRET INSTRUCTIONS, SPECIFICATIONS, ETC. (OTHER THAN BLUEPRINTS)</v>
      </c>
      <c r="C3524" s="46" t="str">
        <f>IF(RIGHT(Table1[[#This Row],[Occupational Series]],5)="SECCM","SECCM",IF(OR(RIGHT(Table1[[#This Row],[Occupational Series]],1)="A",RIGHT(Table1[[#This Row],[Occupational Series]],1)="B",RIGHT(Table1[[#This Row],[Occupational Series]],1)="C"),"0301",RIGHT(Table1[[#This Row],[Occupational Series]],4)))</f>
        <v>4102</v>
      </c>
      <c r="D3524" s="50" t="s">
        <v>645</v>
      </c>
      <c r="E3524" s="51" t="s">
        <v>646</v>
      </c>
      <c r="F3524" s="57">
        <f>ROWS($F$2:F3524)</f>
        <v>3523</v>
      </c>
      <c r="G3524" s="57" t="str">
        <f>IF(ISNUMBER(SEARCH('Position Build'!$N$6,Table1[[#This Row],[Series]])),Table1[[#This Row],[Helper1]],"")</f>
        <v/>
      </c>
      <c r="H3524" s="57" t="str">
        <f>IFERROR(SMALL($G$2:$G$4870,ROWS($G$2:G3524)),"")</f>
        <v/>
      </c>
    </row>
    <row r="3525" spans="1:8" ht="26.25" thickBot="1" x14ac:dyDescent="0.3">
      <c r="A3525" s="52" t="s">
        <v>658</v>
      </c>
      <c r="B3525" s="46" t="str">
        <f>Table1[[#This Row],[Series]]&amp;Table1[[#This Row],[Competency Name]]</f>
        <v>4102KNOWLEDGE OF MATERIALS</v>
      </c>
      <c r="C3525" s="46" t="str">
        <f>IF(RIGHT(Table1[[#This Row],[Occupational Series]],5)="SECCM","SECCM",IF(OR(RIGHT(Table1[[#This Row],[Occupational Series]],1)="A",RIGHT(Table1[[#This Row],[Occupational Series]],1)="B",RIGHT(Table1[[#This Row],[Occupational Series]],1)="C"),"0301",RIGHT(Table1[[#This Row],[Occupational Series]],4)))</f>
        <v>4102</v>
      </c>
      <c r="D3525" s="52" t="s">
        <v>679</v>
      </c>
      <c r="E3525" s="54" t="s">
        <v>680</v>
      </c>
      <c r="F3525" s="57">
        <f>ROWS($F$2:F3525)</f>
        <v>3524</v>
      </c>
      <c r="G3525" s="57" t="str">
        <f>IF(ISNUMBER(SEARCH('Position Build'!$N$6,Table1[[#This Row],[Series]])),Table1[[#This Row],[Helper1]],"")</f>
        <v/>
      </c>
      <c r="H3525" s="57" t="str">
        <f>IFERROR(SMALL($G$2:$G$4870,ROWS($G$2:G3525)),"")</f>
        <v/>
      </c>
    </row>
    <row r="3526" spans="1:8" ht="115.5" thickBot="1" x14ac:dyDescent="0.3">
      <c r="A3526" s="50" t="s">
        <v>658</v>
      </c>
      <c r="B3526" s="46" t="str">
        <f>Table1[[#This Row],[Series]]&amp;Table1[[#This Row],[Competency Name]]</f>
        <v>4102TECHNICAL PRACTICES (THEORETICAL, PRECISE, ARTISTIC)</v>
      </c>
      <c r="C3526" s="46" t="str">
        <f>IF(RIGHT(Table1[[#This Row],[Occupational Series]],5)="SECCM","SECCM",IF(OR(RIGHT(Table1[[#This Row],[Occupational Series]],1)="A",RIGHT(Table1[[#This Row],[Occupational Series]],1)="B",RIGHT(Table1[[#This Row],[Occupational Series]],1)="C"),"0301",RIGHT(Table1[[#This Row],[Occupational Series]],4)))</f>
        <v>4102</v>
      </c>
      <c r="D3526" s="50" t="s">
        <v>716</v>
      </c>
      <c r="E3526" s="51" t="s">
        <v>717</v>
      </c>
      <c r="F3526" s="57">
        <f>ROWS($F$2:F3526)</f>
        <v>3525</v>
      </c>
      <c r="G3526" s="57" t="str">
        <f>IF(ISNUMBER(SEARCH('Position Build'!$N$6,Table1[[#This Row],[Series]])),Table1[[#This Row],[Helper1]],"")</f>
        <v/>
      </c>
      <c r="H3526" s="57" t="str">
        <f>IFERROR(SMALL($G$2:$G$4870,ROWS($G$2:G3526)),"")</f>
        <v/>
      </c>
    </row>
    <row r="3527" spans="1:8" ht="15.75" customHeight="1" thickBot="1" x14ac:dyDescent="0.3">
      <c r="A3527" s="45" t="s">
        <v>658</v>
      </c>
      <c r="B3527" s="46" t="str">
        <f>Table1[[#This Row],[Series]]&amp;Table1[[#This Row],[Competency Name]]</f>
        <v>4102ABILITY TO DO THE WORK OF THE POSITION WITHOUT MORE THAN NORMAL SUPERVISION</v>
      </c>
      <c r="C3527" s="46" t="str">
        <f>IF(RIGHT(Table1[[#This Row],[Occupational Series]],5)="SECCM","SECCM",IF(OR(RIGHT(Table1[[#This Row],[Occupational Series]],1)="A",RIGHT(Table1[[#This Row],[Occupational Series]],1)="B",RIGHT(Table1[[#This Row],[Occupational Series]],1)="C"),"0301",RIGHT(Table1[[#This Row],[Occupational Series]],4)))</f>
        <v>4102</v>
      </c>
      <c r="D3527" s="45" t="s">
        <v>852</v>
      </c>
      <c r="E3527" s="45" t="s">
        <v>853</v>
      </c>
      <c r="F3527" s="57">
        <f>ROWS($F$2:F3527)</f>
        <v>3526</v>
      </c>
      <c r="G3527" s="57" t="str">
        <f>IF(ISNUMBER(SEARCH('Position Build'!$N$6,Table1[[#This Row],[Series]])),Table1[[#This Row],[Helper1]],"")</f>
        <v/>
      </c>
      <c r="H3527" s="57" t="str">
        <f>IFERROR(SMALL($G$2:$G$4870,ROWS($G$2:G3527)),"")</f>
        <v/>
      </c>
    </row>
    <row r="3528" spans="1:8" ht="15.75" thickBot="1" x14ac:dyDescent="0.3">
      <c r="A3528" s="53" t="s">
        <v>658</v>
      </c>
      <c r="B3528" s="46" t="str">
        <f>Table1[[#This Row],[Series]]&amp;Table1[[#This Row],[Competency Name]]</f>
        <v>4102ABILITY TO INSPECT</v>
      </c>
      <c r="C3528" s="46" t="str">
        <f>IF(RIGHT(Table1[[#This Row],[Occupational Series]],5)="SECCM","SECCM",IF(OR(RIGHT(Table1[[#This Row],[Occupational Series]],1)="A",RIGHT(Table1[[#This Row],[Occupational Series]],1)="B",RIGHT(Table1[[#This Row],[Occupational Series]],1)="C"),"0301",RIGHT(Table1[[#This Row],[Occupational Series]],4)))</f>
        <v>4102</v>
      </c>
      <c r="D3528" s="53" t="s">
        <v>866</v>
      </c>
      <c r="E3528" s="53" t="s">
        <v>867</v>
      </c>
      <c r="F3528" s="57">
        <f>ROWS($F$2:F3528)</f>
        <v>3527</v>
      </c>
      <c r="G3528" s="57" t="str">
        <f>IF(ISNUMBER(SEARCH('Position Build'!$N$6,Table1[[#This Row],[Series]])),Table1[[#This Row],[Helper1]],"")</f>
        <v/>
      </c>
      <c r="H3528" s="57" t="str">
        <f>IFERROR(SMALL($G$2:$G$4870,ROWS($G$2:G3528)),"")</f>
        <v/>
      </c>
    </row>
    <row r="3529" spans="1:8" ht="15.75" thickBot="1" x14ac:dyDescent="0.3">
      <c r="A3529" s="45" t="s">
        <v>658</v>
      </c>
      <c r="B3529" s="46" t="str">
        <f>Table1[[#This Row],[Series]]&amp;Table1[[#This Row],[Competency Name]]</f>
        <v>4102ABILITY TO INSTRUCT</v>
      </c>
      <c r="C3529" s="46" t="str">
        <f>IF(RIGHT(Table1[[#This Row],[Occupational Series]],5)="SECCM","SECCM",IF(OR(RIGHT(Table1[[#This Row],[Occupational Series]],1)="A",RIGHT(Table1[[#This Row],[Occupational Series]],1)="B",RIGHT(Table1[[#This Row],[Occupational Series]],1)="C"),"0301",RIGHT(Table1[[#This Row],[Occupational Series]],4)))</f>
        <v>4102</v>
      </c>
      <c r="D3529" s="45" t="s">
        <v>868</v>
      </c>
      <c r="E3529" s="45" t="s">
        <v>869</v>
      </c>
      <c r="F3529" s="57">
        <f>ROWS($F$2:F3529)</f>
        <v>3528</v>
      </c>
      <c r="G3529" s="57" t="str">
        <f>IF(ISNUMBER(SEARCH('Position Build'!$N$6,Table1[[#This Row],[Series]])),Table1[[#This Row],[Helper1]],"")</f>
        <v/>
      </c>
      <c r="H3529" s="57" t="str">
        <f>IFERROR(SMALL($G$2:$G$4870,ROWS($G$2:G3529)),"")</f>
        <v/>
      </c>
    </row>
    <row r="3530" spans="1:8" ht="15.75" customHeight="1" thickBot="1" x14ac:dyDescent="0.3">
      <c r="A3530" s="50" t="s">
        <v>658</v>
      </c>
      <c r="B3530" s="46" t="str">
        <f>Table1[[#This Row],[Series]]&amp;Table1[[#This Row],[Competency Name]]</f>
        <v>4102ABILITY TO PROVIDE PRODUCTION SUPPORT SERVICES</v>
      </c>
      <c r="C3530" s="46" t="str">
        <f>IF(RIGHT(Table1[[#This Row],[Occupational Series]],5)="SECCM","SECCM",IF(OR(RIGHT(Table1[[#This Row],[Occupational Series]],1)="A",RIGHT(Table1[[#This Row],[Occupational Series]],1)="B",RIGHT(Table1[[#This Row],[Occupational Series]],1)="C"),"0301",RIGHT(Table1[[#This Row],[Occupational Series]],4)))</f>
        <v>4102</v>
      </c>
      <c r="D3530" s="50" t="s">
        <v>870</v>
      </c>
      <c r="E3530" s="51" t="s">
        <v>871</v>
      </c>
      <c r="F3530" s="57">
        <f>ROWS($F$2:F3530)</f>
        <v>3529</v>
      </c>
      <c r="G3530" s="57" t="str">
        <f>IF(ISNUMBER(SEARCH('Position Build'!$N$6,Table1[[#This Row],[Series]])),Table1[[#This Row],[Helper1]],"")</f>
        <v/>
      </c>
      <c r="H3530" s="57" t="str">
        <f>IFERROR(SMALL($G$2:$G$4870,ROWS($G$2:G3530)),"")</f>
        <v/>
      </c>
    </row>
    <row r="3531" spans="1:8" ht="15.75" thickBot="1" x14ac:dyDescent="0.3">
      <c r="A3531" s="53" t="s">
        <v>658</v>
      </c>
      <c r="B3531" s="46" t="str">
        <f>Table1[[#This Row],[Series]]&amp;Table1[[#This Row],[Competency Name]]</f>
        <v>4102ABILITY TO LEAD OR SUPERVISE</v>
      </c>
      <c r="C3531" s="46" t="str">
        <f>IF(RIGHT(Table1[[#This Row],[Occupational Series]],5)="SECCM","SECCM",IF(OR(RIGHT(Table1[[#This Row],[Occupational Series]],1)="A",RIGHT(Table1[[#This Row],[Occupational Series]],1)="B",RIGHT(Table1[[#This Row],[Occupational Series]],1)="C"),"0301",RIGHT(Table1[[#This Row],[Occupational Series]],4)))</f>
        <v>4102</v>
      </c>
      <c r="D3531" s="53" t="s">
        <v>872</v>
      </c>
      <c r="E3531" s="53" t="s">
        <v>873</v>
      </c>
      <c r="F3531" s="57">
        <f>ROWS($F$2:F3531)</f>
        <v>3530</v>
      </c>
      <c r="G3531" s="57" t="str">
        <f>IF(ISNUMBER(SEARCH('Position Build'!$N$6,Table1[[#This Row],[Series]])),Table1[[#This Row],[Helper1]],"")</f>
        <v/>
      </c>
      <c r="H3531" s="57" t="str">
        <f>IFERROR(SMALL($G$2:$G$4870,ROWS($G$2:G3531)),"")</f>
        <v/>
      </c>
    </row>
    <row r="3532" spans="1:8" ht="51.75" thickBot="1" x14ac:dyDescent="0.3">
      <c r="A3532" s="50" t="s">
        <v>658</v>
      </c>
      <c r="B3532" s="46" t="str">
        <f>Table1[[#This Row],[Series]]&amp;Table1[[#This Row],[Competency Name]]</f>
        <v>4102ABILITY TO FOLLOW DIRECTIONS IN A SHOP</v>
      </c>
      <c r="C3532" s="46" t="str">
        <f>IF(RIGHT(Table1[[#This Row],[Occupational Series]],5)="SECCM","SECCM",IF(OR(RIGHT(Table1[[#This Row],[Occupational Series]],1)="A",RIGHT(Table1[[#This Row],[Occupational Series]],1)="B",RIGHT(Table1[[#This Row],[Occupational Series]],1)="C"),"0301",RIGHT(Table1[[#This Row],[Occupational Series]],4)))</f>
        <v>4102</v>
      </c>
      <c r="D3532" s="50" t="s">
        <v>882</v>
      </c>
      <c r="E3532" s="51" t="s">
        <v>883</v>
      </c>
      <c r="F3532" s="57">
        <f>ROWS($F$2:F3532)</f>
        <v>3531</v>
      </c>
      <c r="G3532" s="57" t="str">
        <f>IF(ISNUMBER(SEARCH('Position Build'!$N$6,Table1[[#This Row],[Series]])),Table1[[#This Row],[Helper1]],"")</f>
        <v/>
      </c>
      <c r="H3532" s="57" t="str">
        <f>IFERROR(SMALL($G$2:$G$4870,ROWS($G$2:G3532)),"")</f>
        <v/>
      </c>
    </row>
    <row r="3533" spans="1:8" ht="15.75" customHeight="1" thickBot="1" x14ac:dyDescent="0.3">
      <c r="A3533" s="50" t="s">
        <v>658</v>
      </c>
      <c r="B3533" s="46" t="str">
        <f>Table1[[#This Row],[Series]]&amp;Table1[[#This Row],[Competency Name]]</f>
        <v>4102DEXTERITY AND SAFETY</v>
      </c>
      <c r="C3533" s="46" t="str">
        <f>IF(RIGHT(Table1[[#This Row],[Occupational Series]],5)="SECCM","SECCM",IF(OR(RIGHT(Table1[[#This Row],[Occupational Series]],1)="A",RIGHT(Table1[[#This Row],[Occupational Series]],1)="B",RIGHT(Table1[[#This Row],[Occupational Series]],1)="C"),"0301",RIGHT(Table1[[#This Row],[Occupational Series]],4)))</f>
        <v>4102</v>
      </c>
      <c r="D3533" s="50" t="s">
        <v>888</v>
      </c>
      <c r="E3533" s="51" t="s">
        <v>889</v>
      </c>
      <c r="F3533" s="57">
        <f>ROWS($F$2:F3533)</f>
        <v>3532</v>
      </c>
      <c r="G3533" s="57" t="str">
        <f>IF(ISNUMBER(SEARCH('Position Build'!$N$6,Table1[[#This Row],[Series]])),Table1[[#This Row],[Helper1]],"")</f>
        <v/>
      </c>
      <c r="H3533" s="57" t="str">
        <f>IFERROR(SMALL($G$2:$G$4870,ROWS($G$2:G3533)),"")</f>
        <v/>
      </c>
    </row>
    <row r="3534" spans="1:8" ht="90" thickBot="1" x14ac:dyDescent="0.3">
      <c r="A3534" s="50" t="s">
        <v>658</v>
      </c>
      <c r="B3534" s="46" t="str">
        <f>Table1[[#This Row],[Series]]&amp;Table1[[#This Row],[Competency Name]]</f>
        <v>4102INGENUITY (ABILITY TO SUGGEST AND APPLY NEW METHODS)</v>
      </c>
      <c r="C3534" s="46" t="str">
        <f>IF(RIGHT(Table1[[#This Row],[Occupational Series]],5)="SECCM","SECCM",IF(OR(RIGHT(Table1[[#This Row],[Occupational Series]],1)="A",RIGHT(Table1[[#This Row],[Occupational Series]],1)="B",RIGHT(Table1[[#This Row],[Occupational Series]],1)="C"),"0301",RIGHT(Table1[[#This Row],[Occupational Series]],4)))</f>
        <v>4102</v>
      </c>
      <c r="D3534" s="50" t="s">
        <v>890</v>
      </c>
      <c r="E3534" s="51" t="s">
        <v>891</v>
      </c>
      <c r="F3534" s="57">
        <f>ROWS($F$2:F3534)</f>
        <v>3533</v>
      </c>
      <c r="G3534" s="57" t="str">
        <f>IF(ISNUMBER(SEARCH('Position Build'!$N$6,Table1[[#This Row],[Series]])),Table1[[#This Row],[Helper1]],"")</f>
        <v/>
      </c>
      <c r="H3534" s="57" t="str">
        <f>IFERROR(SMALL($G$2:$G$4870,ROWS($G$2:G3534)),"")</f>
        <v/>
      </c>
    </row>
    <row r="3535" spans="1:8" ht="15.75" customHeight="1" thickBot="1" x14ac:dyDescent="0.3">
      <c r="A3535" s="50" t="s">
        <v>658</v>
      </c>
      <c r="B3535" s="46" t="str">
        <f>Table1[[#This Row],[Series]]&amp;Table1[[#This Row],[Competency Name]]</f>
        <v>4102ABILITY TO SUPERVISE THROUGH SUBORDINATE SUPERVISORS</v>
      </c>
      <c r="C3535" s="46" t="str">
        <f>IF(RIGHT(Table1[[#This Row],[Occupational Series]],5)="SECCM","SECCM",IF(OR(RIGHT(Table1[[#This Row],[Occupational Series]],1)="A",RIGHT(Table1[[#This Row],[Occupational Series]],1)="B",RIGHT(Table1[[#This Row],[Occupational Series]],1)="C"),"0301",RIGHT(Table1[[#This Row],[Occupational Series]],4)))</f>
        <v>4102</v>
      </c>
      <c r="D3535" s="50" t="s">
        <v>898</v>
      </c>
      <c r="E3535" s="51" t="s">
        <v>899</v>
      </c>
      <c r="F3535" s="57">
        <f>ROWS($F$2:F3535)</f>
        <v>3534</v>
      </c>
      <c r="G3535" s="57" t="str">
        <f>IF(ISNUMBER(SEARCH('Position Build'!$N$6,Table1[[#This Row],[Series]])),Table1[[#This Row],[Helper1]],"")</f>
        <v/>
      </c>
      <c r="H3535" s="57" t="str">
        <f>IFERROR(SMALL($G$2:$G$4870,ROWS($G$2:G3535)),"")</f>
        <v/>
      </c>
    </row>
    <row r="3536" spans="1:8" ht="39" thickBot="1" x14ac:dyDescent="0.3">
      <c r="A3536" s="50" t="s">
        <v>658</v>
      </c>
      <c r="B3536" s="46" t="str">
        <f>Table1[[#This Row],[Series]]&amp;Table1[[#This Row],[Competency Name]]</f>
        <v>4102RELIABILITY AND DEPENDABILITY</v>
      </c>
      <c r="C3536" s="46" t="str">
        <f>IF(RIGHT(Table1[[#This Row],[Occupational Series]],5)="SECCM","SECCM",IF(OR(RIGHT(Table1[[#This Row],[Occupational Series]],1)="A",RIGHT(Table1[[#This Row],[Occupational Series]],1)="B",RIGHT(Table1[[#This Row],[Occupational Series]],1)="C"),"0301",RIGHT(Table1[[#This Row],[Occupational Series]],4)))</f>
        <v>4102</v>
      </c>
      <c r="D3536" s="50" t="s">
        <v>900</v>
      </c>
      <c r="E3536" s="51" t="s">
        <v>901</v>
      </c>
      <c r="F3536" s="57">
        <f>ROWS($F$2:F3536)</f>
        <v>3535</v>
      </c>
      <c r="G3536" s="57" t="str">
        <f>IF(ISNUMBER(SEARCH('Position Build'!$N$6,Table1[[#This Row],[Series]])),Table1[[#This Row],[Helper1]],"")</f>
        <v/>
      </c>
      <c r="H3536" s="57" t="str">
        <f>IFERROR(SMALL($G$2:$G$4870,ROWS($G$2:G3536)),"")</f>
        <v/>
      </c>
    </row>
    <row r="3537" spans="1:8" ht="15.75" customHeight="1" thickBot="1" x14ac:dyDescent="0.3">
      <c r="A3537" s="50" t="s">
        <v>658</v>
      </c>
      <c r="B3537" s="46" t="str">
        <f>Table1[[#This Row],[Series]]&amp;Table1[[#This Row],[Competency Name]]</f>
        <v>4102ABILITY TO USE AND MAINTAIN TOOLS AND EQUIPMENT</v>
      </c>
      <c r="C3537" s="46" t="str">
        <f>IF(RIGHT(Table1[[#This Row],[Occupational Series]],5)="SECCM","SECCM",IF(OR(RIGHT(Table1[[#This Row],[Occupational Series]],1)="A",RIGHT(Table1[[#This Row],[Occupational Series]],1)="B",RIGHT(Table1[[#This Row],[Occupational Series]],1)="C"),"0301",RIGHT(Table1[[#This Row],[Occupational Series]],4)))</f>
        <v>4102</v>
      </c>
      <c r="D3537" s="50" t="s">
        <v>908</v>
      </c>
      <c r="E3537" s="51" t="s">
        <v>909</v>
      </c>
      <c r="F3537" s="57">
        <f>ROWS($F$2:F3537)</f>
        <v>3536</v>
      </c>
      <c r="G3537" s="57" t="str">
        <f>IF(ISNUMBER(SEARCH('Position Build'!$N$6,Table1[[#This Row],[Series]])),Table1[[#This Row],[Helper1]],"")</f>
        <v/>
      </c>
      <c r="H3537" s="57" t="str">
        <f>IFERROR(SMALL($G$2:$G$4870,ROWS($G$2:G3537)),"")</f>
        <v/>
      </c>
    </row>
    <row r="3538" spans="1:8" ht="51.75" thickBot="1" x14ac:dyDescent="0.3">
      <c r="A3538" s="50" t="s">
        <v>658</v>
      </c>
      <c r="B3538" s="46" t="str">
        <f>Table1[[#This Row],[Series]]&amp;Table1[[#This Row],[Competency Name]]</f>
        <v>4102ABILITY TO MEET DEADLINE DATES UNDER PRESSURE</v>
      </c>
      <c r="C3538" s="46" t="str">
        <f>IF(RIGHT(Table1[[#This Row],[Occupational Series]],5)="SECCM","SECCM",IF(OR(RIGHT(Table1[[#This Row],[Occupational Series]],1)="A",RIGHT(Table1[[#This Row],[Occupational Series]],1)="B",RIGHT(Table1[[#This Row],[Occupational Series]],1)="C"),"0301",RIGHT(Table1[[#This Row],[Occupational Series]],4)))</f>
        <v>4102</v>
      </c>
      <c r="D3538" s="50" t="s">
        <v>1005</v>
      </c>
      <c r="E3538" s="51" t="s">
        <v>1006</v>
      </c>
      <c r="F3538" s="57">
        <f>ROWS($F$2:F3538)</f>
        <v>3537</v>
      </c>
      <c r="G3538" s="57" t="str">
        <f>IF(ISNUMBER(SEARCH('Position Build'!$N$6,Table1[[#This Row],[Series]])),Table1[[#This Row],[Helper1]],"")</f>
        <v/>
      </c>
      <c r="H3538" s="57" t="str">
        <f>IFERROR(SMALL($G$2:$G$4870,ROWS($G$2:G3538)),"")</f>
        <v/>
      </c>
    </row>
    <row r="3539" spans="1:8" ht="15.75" customHeight="1" thickBot="1" x14ac:dyDescent="0.3">
      <c r="A3539" s="50" t="s">
        <v>658</v>
      </c>
      <c r="B3539" s="46" t="str">
        <f>Table1[[#This Row],[Series]]&amp;Table1[[#This Row],[Competency Name]]</f>
        <v>4102ABILITY TO PLAN AND ORGANIZE THE WORK</v>
      </c>
      <c r="C3539" s="46" t="str">
        <f>IF(RIGHT(Table1[[#This Row],[Occupational Series]],5)="SECCM","SECCM",IF(OR(RIGHT(Table1[[#This Row],[Occupational Series]],1)="A",RIGHT(Table1[[#This Row],[Occupational Series]],1)="B",RIGHT(Table1[[#This Row],[Occupational Series]],1)="C"),"0301",RIGHT(Table1[[#This Row],[Occupational Series]],4)))</f>
        <v>4102</v>
      </c>
      <c r="D3539" s="50" t="s">
        <v>1007</v>
      </c>
      <c r="E3539" s="51" t="s">
        <v>1008</v>
      </c>
      <c r="F3539" s="57">
        <f>ROWS($F$2:F3539)</f>
        <v>3538</v>
      </c>
      <c r="G3539" s="57" t="str">
        <f>IF(ISNUMBER(SEARCH('Position Build'!$N$6,Table1[[#This Row],[Series]])),Table1[[#This Row],[Helper1]],"")</f>
        <v/>
      </c>
      <c r="H3539" s="57" t="str">
        <f>IFERROR(SMALL($G$2:$G$4870,ROWS($G$2:G3539)),"")</f>
        <v/>
      </c>
    </row>
    <row r="3540" spans="1:8" ht="39" thickBot="1" x14ac:dyDescent="0.3">
      <c r="A3540" s="50" t="s">
        <v>658</v>
      </c>
      <c r="B3540" s="46" t="str">
        <f>Table1[[#This Row],[Series]]&amp;Table1[[#This Row],[Competency Name]]</f>
        <v>4102ABILITY TO WORK AS A MEMBER OF A TEAM</v>
      </c>
      <c r="C3540" s="46" t="str">
        <f>IF(RIGHT(Table1[[#This Row],[Occupational Series]],5)="SECCM","SECCM",IF(OR(RIGHT(Table1[[#This Row],[Occupational Series]],1)="A",RIGHT(Table1[[#This Row],[Occupational Series]],1)="B",RIGHT(Table1[[#This Row],[Occupational Series]],1)="C"),"0301",RIGHT(Table1[[#This Row],[Occupational Series]],4)))</f>
        <v>4102</v>
      </c>
      <c r="D3540" s="50" t="s">
        <v>1017</v>
      </c>
      <c r="E3540" s="51" t="s">
        <v>1018</v>
      </c>
      <c r="F3540" s="57">
        <f>ROWS($F$2:F3540)</f>
        <v>3539</v>
      </c>
      <c r="G3540" s="57" t="str">
        <f>IF(ISNUMBER(SEARCH('Position Build'!$N$6,Table1[[#This Row],[Series]])),Table1[[#This Row],[Helper1]],"")</f>
        <v/>
      </c>
      <c r="H3540" s="57" t="str">
        <f>IFERROR(SMALL($G$2:$G$4870,ROWS($G$2:G3540)),"")</f>
        <v/>
      </c>
    </row>
    <row r="3541" spans="1:8" ht="15.75" customHeight="1" thickBot="1" x14ac:dyDescent="0.3">
      <c r="A3541" s="50" t="s">
        <v>658</v>
      </c>
      <c r="B3541" s="46" t="str">
        <f>Table1[[#This Row],[Series]]&amp;Table1[[#This Row],[Competency Name]]</f>
        <v>4102ABILITY TO WORK WITH OTHERS</v>
      </c>
      <c r="C3541" s="46" t="str">
        <f>IF(RIGHT(Table1[[#This Row],[Occupational Series]],5)="SECCM","SECCM",IF(OR(RIGHT(Table1[[#This Row],[Occupational Series]],1)="A",RIGHT(Table1[[#This Row],[Occupational Series]],1)="B",RIGHT(Table1[[#This Row],[Occupational Series]],1)="C"),"0301",RIGHT(Table1[[#This Row],[Occupational Series]],4)))</f>
        <v>4102</v>
      </c>
      <c r="D3541" s="50" t="s">
        <v>1019</v>
      </c>
      <c r="E3541" s="51" t="s">
        <v>1020</v>
      </c>
      <c r="F3541" s="57">
        <f>ROWS($F$2:F3541)</f>
        <v>3540</v>
      </c>
      <c r="G3541" s="57" t="str">
        <f>IF(ISNUMBER(SEARCH('Position Build'!$N$6,Table1[[#This Row],[Series]])),Table1[[#This Row],[Helper1]],"")</f>
        <v/>
      </c>
      <c r="H3541" s="57" t="str">
        <f>IFERROR(SMALL($G$2:$G$4870,ROWS($G$2:G3541)),"")</f>
        <v/>
      </c>
    </row>
    <row r="3542" spans="1:8" ht="15.75" thickBot="1" x14ac:dyDescent="0.3">
      <c r="A3542" s="45" t="s">
        <v>658</v>
      </c>
      <c r="B3542" s="46" t="str">
        <f>Table1[[#This Row],[Series]]&amp;Table1[[#This Row],[Competency Name]]</f>
        <v>4102SHOP APTITUDE AND INTEREST</v>
      </c>
      <c r="C3542" s="46" t="str">
        <f>IF(RIGHT(Table1[[#This Row],[Occupational Series]],5)="SECCM","SECCM",IF(OR(RIGHT(Table1[[#This Row],[Occupational Series]],1)="A",RIGHT(Table1[[#This Row],[Occupational Series]],1)="B",RIGHT(Table1[[#This Row],[Occupational Series]],1)="C"),"0301",RIGHT(Table1[[#This Row],[Occupational Series]],4)))</f>
        <v>4102</v>
      </c>
      <c r="D3542" s="45" t="s">
        <v>1021</v>
      </c>
      <c r="E3542" s="45" t="s">
        <v>1022</v>
      </c>
      <c r="F3542" s="57">
        <f>ROWS($F$2:F3542)</f>
        <v>3541</v>
      </c>
      <c r="G3542" s="57" t="str">
        <f>IF(ISNUMBER(SEARCH('Position Build'!$N$6,Table1[[#This Row],[Series]])),Table1[[#This Row],[Helper1]],"")</f>
        <v/>
      </c>
      <c r="H3542" s="57" t="str">
        <f>IFERROR(SMALL($G$2:$G$4870,ROWS($G$2:G3542)),"")</f>
        <v/>
      </c>
    </row>
    <row r="3543" spans="1:8" ht="15.75" customHeight="1" thickBot="1" x14ac:dyDescent="0.3">
      <c r="A3543" s="50" t="s">
        <v>658</v>
      </c>
      <c r="B3543" s="46" t="str">
        <f>Table1[[#This Row],[Series]]&amp;Table1[[#This Row],[Competency Name]]</f>
        <v>4102PRACTICES IN CONSTRUCTION, STRUCTURE</v>
      </c>
      <c r="C3543" s="46" t="str">
        <f>IF(RIGHT(Table1[[#This Row],[Occupational Series]],5)="SECCM","SECCM",IF(OR(RIGHT(Table1[[#This Row],[Occupational Series]],1)="A",RIGHT(Table1[[#This Row],[Occupational Series]],1)="B",RIGHT(Table1[[#This Row],[Occupational Series]],1)="C"),"0301",RIGHT(Table1[[#This Row],[Occupational Series]],4)))</f>
        <v>4102</v>
      </c>
      <c r="D3543" s="50" t="s">
        <v>1408</v>
      </c>
      <c r="E3543" s="51" t="s">
        <v>1409</v>
      </c>
      <c r="F3543" s="57">
        <f>ROWS($F$2:F3543)</f>
        <v>3542</v>
      </c>
      <c r="G3543" s="57" t="str">
        <f>IF(ISNUMBER(SEARCH('Position Build'!$N$6,Table1[[#This Row],[Series]])),Table1[[#This Row],[Helper1]],"")</f>
        <v/>
      </c>
      <c r="H3543" s="57" t="str">
        <f>IFERROR(SMALL($G$2:$G$4870,ROWS($G$2:G3543)),"")</f>
        <v/>
      </c>
    </row>
    <row r="3544" spans="1:8" ht="77.25" thickBot="1" x14ac:dyDescent="0.3">
      <c r="A3544" s="50" t="s">
        <v>666</v>
      </c>
      <c r="B3544" s="46" t="str">
        <f>Table1[[#This Row],[Series]]&amp;Table1[[#This Row],[Competency Name]]</f>
        <v>4104ABILITY TO INTERPRET INSTRUCTIONS, SPECIFICATIONS, ETC. (OTHER THAN BLUEPRINTS)</v>
      </c>
      <c r="C3544" s="46" t="str">
        <f>IF(RIGHT(Table1[[#This Row],[Occupational Series]],5)="SECCM","SECCM",IF(OR(RIGHT(Table1[[#This Row],[Occupational Series]],1)="A",RIGHT(Table1[[#This Row],[Occupational Series]],1)="B",RIGHT(Table1[[#This Row],[Occupational Series]],1)="C"),"0301",RIGHT(Table1[[#This Row],[Occupational Series]],4)))</f>
        <v>4104</v>
      </c>
      <c r="D3544" s="50" t="s">
        <v>645</v>
      </c>
      <c r="E3544" s="51" t="s">
        <v>646</v>
      </c>
      <c r="F3544" s="57">
        <f>ROWS($F$2:F3544)</f>
        <v>3543</v>
      </c>
      <c r="G3544" s="57" t="str">
        <f>IF(ISNUMBER(SEARCH('Position Build'!$N$6,Table1[[#This Row],[Series]])),Table1[[#This Row],[Helper1]],"")</f>
        <v/>
      </c>
      <c r="H3544" s="57" t="str">
        <f>IFERROR(SMALL($G$2:$G$4870,ROWS($G$2:G3544)),"")</f>
        <v/>
      </c>
    </row>
    <row r="3545" spans="1:8" ht="15.75" customHeight="1" thickBot="1" x14ac:dyDescent="0.3">
      <c r="A3545" s="50" t="s">
        <v>666</v>
      </c>
      <c r="B3545" s="46" t="str">
        <f>Table1[[#This Row],[Series]]&amp;Table1[[#This Row],[Competency Name]]</f>
        <v>4104KNOWLEDGE OF MATERIALS</v>
      </c>
      <c r="C3545" s="46" t="str">
        <f>IF(RIGHT(Table1[[#This Row],[Occupational Series]],5)="SECCM","SECCM",IF(OR(RIGHT(Table1[[#This Row],[Occupational Series]],1)="A",RIGHT(Table1[[#This Row],[Occupational Series]],1)="B",RIGHT(Table1[[#This Row],[Occupational Series]],1)="C"),"0301",RIGHT(Table1[[#This Row],[Occupational Series]],4)))</f>
        <v>4104</v>
      </c>
      <c r="D3545" s="50" t="s">
        <v>679</v>
      </c>
      <c r="E3545" s="51" t="s">
        <v>680</v>
      </c>
      <c r="F3545" s="57">
        <f>ROWS($F$2:F3545)</f>
        <v>3544</v>
      </c>
      <c r="G3545" s="57" t="str">
        <f>IF(ISNUMBER(SEARCH('Position Build'!$N$6,Table1[[#This Row],[Series]])),Table1[[#This Row],[Helper1]],"")</f>
        <v/>
      </c>
      <c r="H3545" s="57" t="str">
        <f>IFERROR(SMALL($G$2:$G$4870,ROWS($G$2:G3545)),"")</f>
        <v/>
      </c>
    </row>
    <row r="3546" spans="1:8" ht="115.5" thickBot="1" x14ac:dyDescent="0.3">
      <c r="A3546" s="50" t="s">
        <v>666</v>
      </c>
      <c r="B3546" s="46" t="str">
        <f>Table1[[#This Row],[Series]]&amp;Table1[[#This Row],[Competency Name]]</f>
        <v>4104TECHNICAL PRACTICES (THEORETICAL, PRECISE, ARTISTIC)</v>
      </c>
      <c r="C3546" s="46" t="str">
        <f>IF(RIGHT(Table1[[#This Row],[Occupational Series]],5)="SECCM","SECCM",IF(OR(RIGHT(Table1[[#This Row],[Occupational Series]],1)="A",RIGHT(Table1[[#This Row],[Occupational Series]],1)="B",RIGHT(Table1[[#This Row],[Occupational Series]],1)="C"),"0301",RIGHT(Table1[[#This Row],[Occupational Series]],4)))</f>
        <v>4104</v>
      </c>
      <c r="D3546" s="50" t="s">
        <v>716</v>
      </c>
      <c r="E3546" s="51" t="s">
        <v>717</v>
      </c>
      <c r="F3546" s="57">
        <f>ROWS($F$2:F3546)</f>
        <v>3545</v>
      </c>
      <c r="G3546" s="57" t="str">
        <f>IF(ISNUMBER(SEARCH('Position Build'!$N$6,Table1[[#This Row],[Series]])),Table1[[#This Row],[Helper1]],"")</f>
        <v/>
      </c>
      <c r="H3546" s="57" t="str">
        <f>IFERROR(SMALL($G$2:$G$4870,ROWS($G$2:G3546)),"")</f>
        <v/>
      </c>
    </row>
    <row r="3547" spans="1:8" ht="15.75" customHeight="1" thickBot="1" x14ac:dyDescent="0.3">
      <c r="A3547" s="45" t="s">
        <v>666</v>
      </c>
      <c r="B3547" s="46" t="str">
        <f>Table1[[#This Row],[Series]]&amp;Table1[[#This Row],[Competency Name]]</f>
        <v>4104ABILITY TO DO THE WORK OF THE POSITION WITHOUT MORE THAN NORMAL SUPERVISION</v>
      </c>
      <c r="C3547" s="46" t="str">
        <f>IF(RIGHT(Table1[[#This Row],[Occupational Series]],5)="SECCM","SECCM",IF(OR(RIGHT(Table1[[#This Row],[Occupational Series]],1)="A",RIGHT(Table1[[#This Row],[Occupational Series]],1)="B",RIGHT(Table1[[#This Row],[Occupational Series]],1)="C"),"0301",RIGHT(Table1[[#This Row],[Occupational Series]],4)))</f>
        <v>4104</v>
      </c>
      <c r="D3547" s="45" t="s">
        <v>852</v>
      </c>
      <c r="E3547" s="45" t="s">
        <v>853</v>
      </c>
      <c r="F3547" s="57">
        <f>ROWS($F$2:F3547)</f>
        <v>3546</v>
      </c>
      <c r="G3547" s="57" t="str">
        <f>IF(ISNUMBER(SEARCH('Position Build'!$N$6,Table1[[#This Row],[Series]])),Table1[[#This Row],[Helper1]],"")</f>
        <v/>
      </c>
      <c r="H3547" s="57" t="str">
        <f>IFERROR(SMALL($G$2:$G$4870,ROWS($G$2:G3547)),"")</f>
        <v/>
      </c>
    </row>
    <row r="3548" spans="1:8" ht="15.75" thickBot="1" x14ac:dyDescent="0.3">
      <c r="A3548" s="45" t="s">
        <v>666</v>
      </c>
      <c r="B3548" s="46" t="str">
        <f>Table1[[#This Row],[Series]]&amp;Table1[[#This Row],[Competency Name]]</f>
        <v>4104ABILITY TO INSPECT</v>
      </c>
      <c r="C3548" s="46" t="str">
        <f>IF(RIGHT(Table1[[#This Row],[Occupational Series]],5)="SECCM","SECCM",IF(OR(RIGHT(Table1[[#This Row],[Occupational Series]],1)="A",RIGHT(Table1[[#This Row],[Occupational Series]],1)="B",RIGHT(Table1[[#This Row],[Occupational Series]],1)="C"),"0301",RIGHT(Table1[[#This Row],[Occupational Series]],4)))</f>
        <v>4104</v>
      </c>
      <c r="D3548" s="45" t="s">
        <v>866</v>
      </c>
      <c r="E3548" s="45" t="s">
        <v>867</v>
      </c>
      <c r="F3548" s="57">
        <f>ROWS($F$2:F3548)</f>
        <v>3547</v>
      </c>
      <c r="G3548" s="57" t="str">
        <f>IF(ISNUMBER(SEARCH('Position Build'!$N$6,Table1[[#This Row],[Series]])),Table1[[#This Row],[Helper1]],"")</f>
        <v/>
      </c>
      <c r="H3548" s="57" t="str">
        <f>IFERROR(SMALL($G$2:$G$4870,ROWS($G$2:G3548)),"")</f>
        <v/>
      </c>
    </row>
    <row r="3549" spans="1:8" ht="15.75" customHeight="1" thickBot="1" x14ac:dyDescent="0.3">
      <c r="A3549" s="45" t="s">
        <v>666</v>
      </c>
      <c r="B3549" s="46" t="str">
        <f>Table1[[#This Row],[Series]]&amp;Table1[[#This Row],[Competency Name]]</f>
        <v>4104ABILITY TO INSTRUCT</v>
      </c>
      <c r="C3549" s="46" t="str">
        <f>IF(RIGHT(Table1[[#This Row],[Occupational Series]],5)="SECCM","SECCM",IF(OR(RIGHT(Table1[[#This Row],[Occupational Series]],1)="A",RIGHT(Table1[[#This Row],[Occupational Series]],1)="B",RIGHT(Table1[[#This Row],[Occupational Series]],1)="C"),"0301",RIGHT(Table1[[#This Row],[Occupational Series]],4)))</f>
        <v>4104</v>
      </c>
      <c r="D3549" s="45" t="s">
        <v>868</v>
      </c>
      <c r="E3549" s="45" t="s">
        <v>869</v>
      </c>
      <c r="F3549" s="57">
        <f>ROWS($F$2:F3549)</f>
        <v>3548</v>
      </c>
      <c r="G3549" s="57" t="str">
        <f>IF(ISNUMBER(SEARCH('Position Build'!$N$6,Table1[[#This Row],[Series]])),Table1[[#This Row],[Helper1]],"")</f>
        <v/>
      </c>
      <c r="H3549" s="57" t="str">
        <f>IFERROR(SMALL($G$2:$G$4870,ROWS($G$2:G3549)),"")</f>
        <v/>
      </c>
    </row>
    <row r="3550" spans="1:8" ht="39" thickBot="1" x14ac:dyDescent="0.3">
      <c r="A3550" s="50" t="s">
        <v>666</v>
      </c>
      <c r="B3550" s="46" t="str">
        <f>Table1[[#This Row],[Series]]&amp;Table1[[#This Row],[Competency Name]]</f>
        <v>4104ABILITY TO PROVIDE PRODUCTION SUPPORT SERVICES</v>
      </c>
      <c r="C3550" s="46" t="str">
        <f>IF(RIGHT(Table1[[#This Row],[Occupational Series]],5)="SECCM","SECCM",IF(OR(RIGHT(Table1[[#This Row],[Occupational Series]],1)="A",RIGHT(Table1[[#This Row],[Occupational Series]],1)="B",RIGHT(Table1[[#This Row],[Occupational Series]],1)="C"),"0301",RIGHT(Table1[[#This Row],[Occupational Series]],4)))</f>
        <v>4104</v>
      </c>
      <c r="D3550" s="50" t="s">
        <v>870</v>
      </c>
      <c r="E3550" s="51" t="s">
        <v>871</v>
      </c>
      <c r="F3550" s="57">
        <f>ROWS($F$2:F3550)</f>
        <v>3549</v>
      </c>
      <c r="G3550" s="57" t="str">
        <f>IF(ISNUMBER(SEARCH('Position Build'!$N$6,Table1[[#This Row],[Series]])),Table1[[#This Row],[Helper1]],"")</f>
        <v/>
      </c>
      <c r="H3550" s="57" t="str">
        <f>IFERROR(SMALL($G$2:$G$4870,ROWS($G$2:G3550)),"")</f>
        <v/>
      </c>
    </row>
    <row r="3551" spans="1:8" ht="15.75" customHeight="1" thickBot="1" x14ac:dyDescent="0.3">
      <c r="A3551" s="45" t="s">
        <v>666</v>
      </c>
      <c r="B3551" s="46" t="str">
        <f>Table1[[#This Row],[Series]]&amp;Table1[[#This Row],[Competency Name]]</f>
        <v>4104ABILITY TO LEAD OR SUPERVISE</v>
      </c>
      <c r="C3551" s="46" t="str">
        <f>IF(RIGHT(Table1[[#This Row],[Occupational Series]],5)="SECCM","SECCM",IF(OR(RIGHT(Table1[[#This Row],[Occupational Series]],1)="A",RIGHT(Table1[[#This Row],[Occupational Series]],1)="B",RIGHT(Table1[[#This Row],[Occupational Series]],1)="C"),"0301",RIGHT(Table1[[#This Row],[Occupational Series]],4)))</f>
        <v>4104</v>
      </c>
      <c r="D3551" s="45" t="s">
        <v>872</v>
      </c>
      <c r="E3551" s="45" t="s">
        <v>873</v>
      </c>
      <c r="F3551" s="57">
        <f>ROWS($F$2:F3551)</f>
        <v>3550</v>
      </c>
      <c r="G3551" s="57" t="str">
        <f>IF(ISNUMBER(SEARCH('Position Build'!$N$6,Table1[[#This Row],[Series]])),Table1[[#This Row],[Helper1]],"")</f>
        <v/>
      </c>
      <c r="H3551" s="57" t="str">
        <f>IFERROR(SMALL($G$2:$G$4870,ROWS($G$2:G3551)),"")</f>
        <v/>
      </c>
    </row>
    <row r="3552" spans="1:8" ht="77.25" thickBot="1" x14ac:dyDescent="0.3">
      <c r="A3552" s="50" t="s">
        <v>666</v>
      </c>
      <c r="B3552" s="46" t="str">
        <f>Table1[[#This Row],[Series]]&amp;Table1[[#This Row],[Competency Name]]</f>
        <v>4104DEXTERITY AND SAFETY</v>
      </c>
      <c r="C3552" s="46" t="str">
        <f>IF(RIGHT(Table1[[#This Row],[Occupational Series]],5)="SECCM","SECCM",IF(OR(RIGHT(Table1[[#This Row],[Occupational Series]],1)="A",RIGHT(Table1[[#This Row],[Occupational Series]],1)="B",RIGHT(Table1[[#This Row],[Occupational Series]],1)="C"),"0301",RIGHT(Table1[[#This Row],[Occupational Series]],4)))</f>
        <v>4104</v>
      </c>
      <c r="D3552" s="50" t="s">
        <v>888</v>
      </c>
      <c r="E3552" s="51" t="s">
        <v>889</v>
      </c>
      <c r="F3552" s="57">
        <f>ROWS($F$2:F3552)</f>
        <v>3551</v>
      </c>
      <c r="G3552" s="57" t="str">
        <f>IF(ISNUMBER(SEARCH('Position Build'!$N$6,Table1[[#This Row],[Series]])),Table1[[#This Row],[Helper1]],"")</f>
        <v/>
      </c>
      <c r="H3552" s="57" t="str">
        <f>IFERROR(SMALL($G$2:$G$4870,ROWS($G$2:G3552)),"")</f>
        <v/>
      </c>
    </row>
    <row r="3553" spans="1:8" ht="15.75" customHeight="1" thickBot="1" x14ac:dyDescent="0.3">
      <c r="A3553" s="50" t="s">
        <v>666</v>
      </c>
      <c r="B3553" s="46" t="str">
        <f>Table1[[#This Row],[Series]]&amp;Table1[[#This Row],[Competency Name]]</f>
        <v>4104ABILITY TO SUPERVISE THROUGH SUBORDINATE SUPERVISORS</v>
      </c>
      <c r="C3553" s="46" t="str">
        <f>IF(RIGHT(Table1[[#This Row],[Occupational Series]],5)="SECCM","SECCM",IF(OR(RIGHT(Table1[[#This Row],[Occupational Series]],1)="A",RIGHT(Table1[[#This Row],[Occupational Series]],1)="B",RIGHT(Table1[[#This Row],[Occupational Series]],1)="C"),"0301",RIGHT(Table1[[#This Row],[Occupational Series]],4)))</f>
        <v>4104</v>
      </c>
      <c r="D3553" s="50" t="s">
        <v>898</v>
      </c>
      <c r="E3553" s="51" t="s">
        <v>899</v>
      </c>
      <c r="F3553" s="57">
        <f>ROWS($F$2:F3553)</f>
        <v>3552</v>
      </c>
      <c r="G3553" s="57" t="str">
        <f>IF(ISNUMBER(SEARCH('Position Build'!$N$6,Table1[[#This Row],[Series]])),Table1[[#This Row],[Helper1]],"")</f>
        <v/>
      </c>
      <c r="H3553" s="57" t="str">
        <f>IFERROR(SMALL($G$2:$G$4870,ROWS($G$2:G3553)),"")</f>
        <v/>
      </c>
    </row>
    <row r="3554" spans="1:8" ht="51.75" thickBot="1" x14ac:dyDescent="0.3">
      <c r="A3554" s="50" t="s">
        <v>666</v>
      </c>
      <c r="B3554" s="46" t="str">
        <f>Table1[[#This Row],[Series]]&amp;Table1[[#This Row],[Competency Name]]</f>
        <v>4104ABILITY TO USE AND MAINTAIN TOOLS AND EQUIPMENT</v>
      </c>
      <c r="C3554" s="46" t="str">
        <f>IF(RIGHT(Table1[[#This Row],[Occupational Series]],5)="SECCM","SECCM",IF(OR(RIGHT(Table1[[#This Row],[Occupational Series]],1)="A",RIGHT(Table1[[#This Row],[Occupational Series]],1)="B",RIGHT(Table1[[#This Row],[Occupational Series]],1)="C"),"0301",RIGHT(Table1[[#This Row],[Occupational Series]],4)))</f>
        <v>4104</v>
      </c>
      <c r="D3554" s="50" t="s">
        <v>908</v>
      </c>
      <c r="E3554" s="51" t="s">
        <v>909</v>
      </c>
      <c r="F3554" s="57">
        <f>ROWS($F$2:F3554)</f>
        <v>3553</v>
      </c>
      <c r="G3554" s="57" t="str">
        <f>IF(ISNUMBER(SEARCH('Position Build'!$N$6,Table1[[#This Row],[Series]])),Table1[[#This Row],[Helper1]],"")</f>
        <v/>
      </c>
      <c r="H3554" s="57" t="str">
        <f>IFERROR(SMALL($G$2:$G$4870,ROWS($G$2:G3554)),"")</f>
        <v/>
      </c>
    </row>
    <row r="3555" spans="1:8" ht="15.75" customHeight="1" thickBot="1" x14ac:dyDescent="0.3">
      <c r="A3555" s="50" t="s">
        <v>666</v>
      </c>
      <c r="B3555" s="46" t="str">
        <f>Table1[[#This Row],[Series]]&amp;Table1[[#This Row],[Competency Name]]</f>
        <v>4104PRACTICES IN CONSTRUCTION, STRUCTURE</v>
      </c>
      <c r="C3555" s="46" t="str">
        <f>IF(RIGHT(Table1[[#This Row],[Occupational Series]],5)="SECCM","SECCM",IF(OR(RIGHT(Table1[[#This Row],[Occupational Series]],1)="A",RIGHT(Table1[[#This Row],[Occupational Series]],1)="B",RIGHT(Table1[[#This Row],[Occupational Series]],1)="C"),"0301",RIGHT(Table1[[#This Row],[Occupational Series]],4)))</f>
        <v>4104</v>
      </c>
      <c r="D3555" s="50" t="s">
        <v>1408</v>
      </c>
      <c r="E3555" s="51" t="s">
        <v>1409</v>
      </c>
      <c r="F3555" s="57">
        <f>ROWS($F$2:F3555)</f>
        <v>3554</v>
      </c>
      <c r="G3555" s="57" t="str">
        <f>IF(ISNUMBER(SEARCH('Position Build'!$N$6,Table1[[#This Row],[Series]])),Table1[[#This Row],[Helper1]],"")</f>
        <v/>
      </c>
      <c r="H3555" s="57" t="str">
        <f>IFERROR(SMALL($G$2:$G$4870,ROWS($G$2:G3555)),"")</f>
        <v/>
      </c>
    </row>
    <row r="3556" spans="1:8" ht="115.5" thickBot="1" x14ac:dyDescent="0.3">
      <c r="A3556" s="50" t="s">
        <v>720</v>
      </c>
      <c r="B3556" s="46" t="str">
        <f>Table1[[#This Row],[Series]]&amp;Table1[[#This Row],[Competency Name]]</f>
        <v>4201TECHNICAL PRACTICES (THEORETICAL, PRECISE, ARTISTIC)</v>
      </c>
      <c r="C3556" s="46" t="str">
        <f>IF(RIGHT(Table1[[#This Row],[Occupational Series]],5)="SECCM","SECCM",IF(OR(RIGHT(Table1[[#This Row],[Occupational Series]],1)="A",RIGHT(Table1[[#This Row],[Occupational Series]],1)="B",RIGHT(Table1[[#This Row],[Occupational Series]],1)="C"),"0301",RIGHT(Table1[[#This Row],[Occupational Series]],4)))</f>
        <v>4201</v>
      </c>
      <c r="D3556" s="50" t="s">
        <v>716</v>
      </c>
      <c r="E3556" s="51" t="s">
        <v>717</v>
      </c>
      <c r="F3556" s="57">
        <f>ROWS($F$2:F3556)</f>
        <v>3555</v>
      </c>
      <c r="G3556" s="57" t="str">
        <f>IF(ISNUMBER(SEARCH('Position Build'!$N$6,Table1[[#This Row],[Series]])),Table1[[#This Row],[Helper1]],"")</f>
        <v/>
      </c>
      <c r="H3556" s="57" t="str">
        <f>IFERROR(SMALL($G$2:$G$4870,ROWS($G$2:G3556)),"")</f>
        <v/>
      </c>
    </row>
    <row r="3557" spans="1:8" ht="15.75" customHeight="1" thickBot="1" x14ac:dyDescent="0.3">
      <c r="A3557" s="45" t="s">
        <v>720</v>
      </c>
      <c r="B3557" s="46" t="str">
        <f>Table1[[#This Row],[Series]]&amp;Table1[[#This Row],[Competency Name]]</f>
        <v>4201ABILITY TO DO THE WORK OF THE POSITION WITHOUT MORE THAN NORMAL SUPERVISION</v>
      </c>
      <c r="C3557" s="46" t="str">
        <f>IF(RIGHT(Table1[[#This Row],[Occupational Series]],5)="SECCM","SECCM",IF(OR(RIGHT(Table1[[#This Row],[Occupational Series]],1)="A",RIGHT(Table1[[#This Row],[Occupational Series]],1)="B",RIGHT(Table1[[#This Row],[Occupational Series]],1)="C"),"0301",RIGHT(Table1[[#This Row],[Occupational Series]],4)))</f>
        <v>4201</v>
      </c>
      <c r="D3557" s="45" t="s">
        <v>852</v>
      </c>
      <c r="E3557" s="45" t="s">
        <v>853</v>
      </c>
      <c r="F3557" s="57">
        <f>ROWS($F$2:F3557)</f>
        <v>3556</v>
      </c>
      <c r="G3557" s="57" t="str">
        <f>IF(ISNUMBER(SEARCH('Position Build'!$N$6,Table1[[#This Row],[Series]])),Table1[[#This Row],[Helper1]],"")</f>
        <v/>
      </c>
      <c r="H3557" s="57" t="str">
        <f>IFERROR(SMALL($G$2:$G$4870,ROWS($G$2:G3557)),"")</f>
        <v/>
      </c>
    </row>
    <row r="3558" spans="1:8" ht="15.75" thickBot="1" x14ac:dyDescent="0.3">
      <c r="A3558" s="45" t="s">
        <v>720</v>
      </c>
      <c r="B3558" s="46" t="str">
        <f>Table1[[#This Row],[Series]]&amp;Table1[[#This Row],[Competency Name]]</f>
        <v>4201ABILITY TO INSPECT</v>
      </c>
      <c r="C3558" s="46" t="str">
        <f>IF(RIGHT(Table1[[#This Row],[Occupational Series]],5)="SECCM","SECCM",IF(OR(RIGHT(Table1[[#This Row],[Occupational Series]],1)="A",RIGHT(Table1[[#This Row],[Occupational Series]],1)="B",RIGHT(Table1[[#This Row],[Occupational Series]],1)="C"),"0301",RIGHT(Table1[[#This Row],[Occupational Series]],4)))</f>
        <v>4201</v>
      </c>
      <c r="D3558" s="45" t="s">
        <v>866</v>
      </c>
      <c r="E3558" s="45" t="s">
        <v>867</v>
      </c>
      <c r="F3558" s="57">
        <f>ROWS($F$2:F3558)</f>
        <v>3557</v>
      </c>
      <c r="G3558" s="57" t="str">
        <f>IF(ISNUMBER(SEARCH('Position Build'!$N$6,Table1[[#This Row],[Series]])),Table1[[#This Row],[Helper1]],"")</f>
        <v/>
      </c>
      <c r="H3558" s="57" t="str">
        <f>IFERROR(SMALL($G$2:$G$4870,ROWS($G$2:G3558)),"")</f>
        <v/>
      </c>
    </row>
    <row r="3559" spans="1:8" ht="15.75" customHeight="1" thickBot="1" x14ac:dyDescent="0.3">
      <c r="A3559" s="45" t="s">
        <v>720</v>
      </c>
      <c r="B3559" s="46" t="str">
        <f>Table1[[#This Row],[Series]]&amp;Table1[[#This Row],[Competency Name]]</f>
        <v>4201ABILITY TO INSTRUCT</v>
      </c>
      <c r="C3559" s="46" t="str">
        <f>IF(RIGHT(Table1[[#This Row],[Occupational Series]],5)="SECCM","SECCM",IF(OR(RIGHT(Table1[[#This Row],[Occupational Series]],1)="A",RIGHT(Table1[[#This Row],[Occupational Series]],1)="B",RIGHT(Table1[[#This Row],[Occupational Series]],1)="C"),"0301",RIGHT(Table1[[#This Row],[Occupational Series]],4)))</f>
        <v>4201</v>
      </c>
      <c r="D3559" s="45" t="s">
        <v>868</v>
      </c>
      <c r="E3559" s="45" t="s">
        <v>869</v>
      </c>
      <c r="F3559" s="57">
        <f>ROWS($F$2:F3559)</f>
        <v>3558</v>
      </c>
      <c r="G3559" s="57" t="str">
        <f>IF(ISNUMBER(SEARCH('Position Build'!$N$6,Table1[[#This Row],[Series]])),Table1[[#This Row],[Helper1]],"")</f>
        <v/>
      </c>
      <c r="H3559" s="57" t="str">
        <f>IFERROR(SMALL($G$2:$G$4870,ROWS($G$2:G3559)),"")</f>
        <v/>
      </c>
    </row>
    <row r="3560" spans="1:8" ht="39" thickBot="1" x14ac:dyDescent="0.3">
      <c r="A3560" s="50" t="s">
        <v>720</v>
      </c>
      <c r="B3560" s="46" t="str">
        <f>Table1[[#This Row],[Series]]&amp;Table1[[#This Row],[Competency Name]]</f>
        <v>4201ABILITY TO PROVIDE PRODUCTION SUPPORT SERVICES</v>
      </c>
      <c r="C3560" s="46" t="str">
        <f>IF(RIGHT(Table1[[#This Row],[Occupational Series]],5)="SECCM","SECCM",IF(OR(RIGHT(Table1[[#This Row],[Occupational Series]],1)="A",RIGHT(Table1[[#This Row],[Occupational Series]],1)="B",RIGHT(Table1[[#This Row],[Occupational Series]],1)="C"),"0301",RIGHT(Table1[[#This Row],[Occupational Series]],4)))</f>
        <v>4201</v>
      </c>
      <c r="D3560" s="50" t="s">
        <v>870</v>
      </c>
      <c r="E3560" s="51" t="s">
        <v>871</v>
      </c>
      <c r="F3560" s="57">
        <f>ROWS($F$2:F3560)</f>
        <v>3559</v>
      </c>
      <c r="G3560" s="57" t="str">
        <f>IF(ISNUMBER(SEARCH('Position Build'!$N$6,Table1[[#This Row],[Series]])),Table1[[#This Row],[Helper1]],"")</f>
        <v/>
      </c>
      <c r="H3560" s="57" t="str">
        <f>IFERROR(SMALL($G$2:$G$4870,ROWS($G$2:G3560)),"")</f>
        <v/>
      </c>
    </row>
    <row r="3561" spans="1:8" ht="15.75" customHeight="1" thickBot="1" x14ac:dyDescent="0.3">
      <c r="A3561" s="45" t="s">
        <v>720</v>
      </c>
      <c r="B3561" s="46" t="str">
        <f>Table1[[#This Row],[Series]]&amp;Table1[[#This Row],[Competency Name]]</f>
        <v>4201ABILITY TO LEAD OR SUPERVISE</v>
      </c>
      <c r="C3561" s="46" t="str">
        <f>IF(RIGHT(Table1[[#This Row],[Occupational Series]],5)="SECCM","SECCM",IF(OR(RIGHT(Table1[[#This Row],[Occupational Series]],1)="A",RIGHT(Table1[[#This Row],[Occupational Series]],1)="B",RIGHT(Table1[[#This Row],[Occupational Series]],1)="C"),"0301",RIGHT(Table1[[#This Row],[Occupational Series]],4)))</f>
        <v>4201</v>
      </c>
      <c r="D3561" s="45" t="s">
        <v>872</v>
      </c>
      <c r="E3561" s="45" t="s">
        <v>873</v>
      </c>
      <c r="F3561" s="57">
        <f>ROWS($F$2:F3561)</f>
        <v>3560</v>
      </c>
      <c r="G3561" s="57" t="str">
        <f>IF(ISNUMBER(SEARCH('Position Build'!$N$6,Table1[[#This Row],[Series]])),Table1[[#This Row],[Helper1]],"")</f>
        <v/>
      </c>
      <c r="H3561" s="57" t="str">
        <f>IFERROR(SMALL($G$2:$G$4870,ROWS($G$2:G3561)),"")</f>
        <v/>
      </c>
    </row>
    <row r="3562" spans="1:8" ht="77.25" thickBot="1" x14ac:dyDescent="0.3">
      <c r="A3562" s="50" t="s">
        <v>720</v>
      </c>
      <c r="B3562" s="46" t="str">
        <f>Table1[[#This Row],[Series]]&amp;Table1[[#This Row],[Competency Name]]</f>
        <v>4201ABILITY TO INTERPRET INSTRUCTIONS AND SPECIFICATIONS, INCLUDING BLUEPRINT READING</v>
      </c>
      <c r="C3562" s="46" t="str">
        <f>IF(RIGHT(Table1[[#This Row],[Occupational Series]],5)="SECCM","SECCM",IF(OR(RIGHT(Table1[[#This Row],[Occupational Series]],1)="A",RIGHT(Table1[[#This Row],[Occupational Series]],1)="B",RIGHT(Table1[[#This Row],[Occupational Series]],1)="C"),"0301",RIGHT(Table1[[#This Row],[Occupational Series]],4)))</f>
        <v>4201</v>
      </c>
      <c r="D3562" s="50" t="s">
        <v>906</v>
      </c>
      <c r="E3562" s="51" t="s">
        <v>907</v>
      </c>
      <c r="F3562" s="57">
        <f>ROWS($F$2:F3562)</f>
        <v>3561</v>
      </c>
      <c r="G3562" s="57" t="str">
        <f>IF(ISNUMBER(SEARCH('Position Build'!$N$6,Table1[[#This Row],[Series]])),Table1[[#This Row],[Helper1]],"")</f>
        <v/>
      </c>
      <c r="H3562" s="57" t="str">
        <f>IFERROR(SMALL($G$2:$G$4870,ROWS($G$2:G3562)),"")</f>
        <v/>
      </c>
    </row>
    <row r="3563" spans="1:8" ht="15.75" customHeight="1" thickBot="1" x14ac:dyDescent="0.3">
      <c r="A3563" s="50" t="s">
        <v>720</v>
      </c>
      <c r="B3563" s="46" t="str">
        <f>Table1[[#This Row],[Series]]&amp;Table1[[#This Row],[Competency Name]]</f>
        <v>4201ABILITY TO USE AND MAINTAIN TOOLS AND EQUIPMENT</v>
      </c>
      <c r="C3563" s="46" t="str">
        <f>IF(RIGHT(Table1[[#This Row],[Occupational Series]],5)="SECCM","SECCM",IF(OR(RIGHT(Table1[[#This Row],[Occupational Series]],1)="A",RIGHT(Table1[[#This Row],[Occupational Series]],1)="B",RIGHT(Table1[[#This Row],[Occupational Series]],1)="C"),"0301",RIGHT(Table1[[#This Row],[Occupational Series]],4)))</f>
        <v>4201</v>
      </c>
      <c r="D3563" s="50" t="s">
        <v>908</v>
      </c>
      <c r="E3563" s="51" t="s">
        <v>909</v>
      </c>
      <c r="F3563" s="57">
        <f>ROWS($F$2:F3563)</f>
        <v>3562</v>
      </c>
      <c r="G3563" s="57" t="str">
        <f>IF(ISNUMBER(SEARCH('Position Build'!$N$6,Table1[[#This Row],[Series]])),Table1[[#This Row],[Helper1]],"")</f>
        <v/>
      </c>
      <c r="H3563" s="57" t="str">
        <f>IFERROR(SMALL($G$2:$G$4870,ROWS($G$2:G3563)),"")</f>
        <v/>
      </c>
    </row>
    <row r="3564" spans="1:8" ht="39" thickBot="1" x14ac:dyDescent="0.3">
      <c r="A3564" s="50" t="s">
        <v>720</v>
      </c>
      <c r="B3564" s="46" t="str">
        <f>Table1[[#This Row],[Series]]&amp;Table1[[#This Row],[Competency Name]]</f>
        <v>4201KNOWLEDGE OF EQUIPMENT ASSEMBLY, INSTALLATION, REPAIR, ETC.</v>
      </c>
      <c r="C3564" s="46" t="str">
        <f>IF(RIGHT(Table1[[#This Row],[Occupational Series]],5)="SECCM","SECCM",IF(OR(RIGHT(Table1[[#This Row],[Occupational Series]],1)="A",RIGHT(Table1[[#This Row],[Occupational Series]],1)="B",RIGHT(Table1[[#This Row],[Occupational Series]],1)="C"),"0301",RIGHT(Table1[[#This Row],[Occupational Series]],4)))</f>
        <v>4201</v>
      </c>
      <c r="D3564" s="50" t="s">
        <v>910</v>
      </c>
      <c r="E3564" s="51" t="s">
        <v>911</v>
      </c>
      <c r="F3564" s="57">
        <f>ROWS($F$2:F3564)</f>
        <v>3563</v>
      </c>
      <c r="G3564" s="57" t="str">
        <f>IF(ISNUMBER(SEARCH('Position Build'!$N$6,Table1[[#This Row],[Series]])),Table1[[#This Row],[Helper1]],"")</f>
        <v/>
      </c>
      <c r="H3564" s="57" t="str">
        <f>IFERROR(SMALL($G$2:$G$4870,ROWS($G$2:G3564)),"")</f>
        <v/>
      </c>
    </row>
    <row r="3565" spans="1:8" ht="15.75" customHeight="1" thickBot="1" x14ac:dyDescent="0.3">
      <c r="A3565" s="50" t="s">
        <v>720</v>
      </c>
      <c r="B3565" s="46" t="str">
        <f>Table1[[#This Row],[Series]]&amp;Table1[[#This Row],[Competency Name]]</f>
        <v>4201TROUBLESHOOTING</v>
      </c>
      <c r="C3565" s="46" t="str">
        <f>IF(RIGHT(Table1[[#This Row],[Occupational Series]],5)="SECCM","SECCM",IF(OR(RIGHT(Table1[[#This Row],[Occupational Series]],1)="A",RIGHT(Table1[[#This Row],[Occupational Series]],1)="B",RIGHT(Table1[[#This Row],[Occupational Series]],1)="C"),"0301",RIGHT(Table1[[#This Row],[Occupational Series]],4)))</f>
        <v>4201</v>
      </c>
      <c r="D3565" s="50" t="s">
        <v>912</v>
      </c>
      <c r="E3565" s="51" t="s">
        <v>913</v>
      </c>
      <c r="F3565" s="57">
        <f>ROWS($F$2:F3565)</f>
        <v>3564</v>
      </c>
      <c r="G3565" s="57" t="str">
        <f>IF(ISNUMBER(SEARCH('Position Build'!$N$6,Table1[[#This Row],[Series]])),Table1[[#This Row],[Helper1]],"")</f>
        <v/>
      </c>
      <c r="H3565" s="57" t="str">
        <f>IFERROR(SMALL($G$2:$G$4870,ROWS($G$2:G3565)),"")</f>
        <v/>
      </c>
    </row>
    <row r="3566" spans="1:8" ht="51.75" thickBot="1" x14ac:dyDescent="0.3">
      <c r="A3566" s="50" t="s">
        <v>720</v>
      </c>
      <c r="B3566" s="46" t="str">
        <f>Table1[[#This Row],[Series]]&amp;Table1[[#This Row],[Competency Name]]</f>
        <v>4201MEASUREMENT AND LAYOUT</v>
      </c>
      <c r="C3566" s="46" t="str">
        <f>IF(RIGHT(Table1[[#This Row],[Occupational Series]],5)="SECCM","SECCM",IF(OR(RIGHT(Table1[[#This Row],[Occupational Series]],1)="A",RIGHT(Table1[[#This Row],[Occupational Series]],1)="B",RIGHT(Table1[[#This Row],[Occupational Series]],1)="C"),"0301",RIGHT(Table1[[#This Row],[Occupational Series]],4)))</f>
        <v>4201</v>
      </c>
      <c r="D3566" s="50" t="s">
        <v>972</v>
      </c>
      <c r="E3566" s="51" t="s">
        <v>973</v>
      </c>
      <c r="F3566" s="57">
        <f>ROWS($F$2:F3566)</f>
        <v>3565</v>
      </c>
      <c r="G3566" s="57" t="str">
        <f>IF(ISNUMBER(SEARCH('Position Build'!$N$6,Table1[[#This Row],[Series]])),Table1[[#This Row],[Helper1]],"")</f>
        <v/>
      </c>
      <c r="H3566" s="57" t="str">
        <f>IFERROR(SMALL($G$2:$G$4870,ROWS($G$2:G3566)),"")</f>
        <v/>
      </c>
    </row>
    <row r="3567" spans="1:8" ht="15.75" customHeight="1" thickBot="1" x14ac:dyDescent="0.3">
      <c r="A3567" s="50" t="s">
        <v>736</v>
      </c>
      <c r="B3567" s="46" t="str">
        <f>Table1[[#This Row],[Series]]&amp;Table1[[#This Row],[Competency Name]]</f>
        <v>4204TECHNICAL PRACTICES (THEORETICAL, PRECISE, ARTISTIC)</v>
      </c>
      <c r="C3567" s="46" t="str">
        <f>IF(RIGHT(Table1[[#This Row],[Occupational Series]],5)="SECCM","SECCM",IF(OR(RIGHT(Table1[[#This Row],[Occupational Series]],1)="A",RIGHT(Table1[[#This Row],[Occupational Series]],1)="B",RIGHT(Table1[[#This Row],[Occupational Series]],1)="C"),"0301",RIGHT(Table1[[#This Row],[Occupational Series]],4)))</f>
        <v>4204</v>
      </c>
      <c r="D3567" s="50" t="s">
        <v>716</v>
      </c>
      <c r="E3567" s="51" t="s">
        <v>717</v>
      </c>
      <c r="F3567" s="57">
        <f>ROWS($F$2:F3567)</f>
        <v>3566</v>
      </c>
      <c r="G3567" s="57" t="str">
        <f>IF(ISNUMBER(SEARCH('Position Build'!$N$6,Table1[[#This Row],[Series]])),Table1[[#This Row],[Helper1]],"")</f>
        <v/>
      </c>
      <c r="H3567" s="57" t="str">
        <f>IFERROR(SMALL($G$2:$G$4870,ROWS($G$2:G3567)),"")</f>
        <v/>
      </c>
    </row>
    <row r="3568" spans="1:8" ht="15.75" thickBot="1" x14ac:dyDescent="0.3">
      <c r="A3568" s="45" t="s">
        <v>736</v>
      </c>
      <c r="B3568" s="46" t="str">
        <f>Table1[[#This Row],[Series]]&amp;Table1[[#This Row],[Competency Name]]</f>
        <v>4204ABILITY TO DO THE WORK OF THE POSITION WITHOUT MORE THAN NORMAL SUPERVISION</v>
      </c>
      <c r="C3568" s="46" t="str">
        <f>IF(RIGHT(Table1[[#This Row],[Occupational Series]],5)="SECCM","SECCM",IF(OR(RIGHT(Table1[[#This Row],[Occupational Series]],1)="A",RIGHT(Table1[[#This Row],[Occupational Series]],1)="B",RIGHT(Table1[[#This Row],[Occupational Series]],1)="C"),"0301",RIGHT(Table1[[#This Row],[Occupational Series]],4)))</f>
        <v>4204</v>
      </c>
      <c r="D3568" s="45" t="s">
        <v>852</v>
      </c>
      <c r="E3568" s="45" t="s">
        <v>853</v>
      </c>
      <c r="F3568" s="57">
        <f>ROWS($F$2:F3568)</f>
        <v>3567</v>
      </c>
      <c r="G3568" s="57" t="str">
        <f>IF(ISNUMBER(SEARCH('Position Build'!$N$6,Table1[[#This Row],[Series]])),Table1[[#This Row],[Helper1]],"")</f>
        <v/>
      </c>
      <c r="H3568" s="57" t="str">
        <f>IFERROR(SMALL($G$2:$G$4870,ROWS($G$2:G3568)),"")</f>
        <v/>
      </c>
    </row>
    <row r="3569" spans="1:8" ht="15.75" customHeight="1" thickBot="1" x14ac:dyDescent="0.3">
      <c r="A3569" s="45" t="s">
        <v>736</v>
      </c>
      <c r="B3569" s="46" t="str">
        <f>Table1[[#This Row],[Series]]&amp;Table1[[#This Row],[Competency Name]]</f>
        <v>4204ABILITY TO INSPECT</v>
      </c>
      <c r="C3569" s="46" t="str">
        <f>IF(RIGHT(Table1[[#This Row],[Occupational Series]],5)="SECCM","SECCM",IF(OR(RIGHT(Table1[[#This Row],[Occupational Series]],1)="A",RIGHT(Table1[[#This Row],[Occupational Series]],1)="B",RIGHT(Table1[[#This Row],[Occupational Series]],1)="C"),"0301",RIGHT(Table1[[#This Row],[Occupational Series]],4)))</f>
        <v>4204</v>
      </c>
      <c r="D3569" s="45" t="s">
        <v>866</v>
      </c>
      <c r="E3569" s="45" t="s">
        <v>867</v>
      </c>
      <c r="F3569" s="57">
        <f>ROWS($F$2:F3569)</f>
        <v>3568</v>
      </c>
      <c r="G3569" s="57" t="str">
        <f>IF(ISNUMBER(SEARCH('Position Build'!$N$6,Table1[[#This Row],[Series]])),Table1[[#This Row],[Helper1]],"")</f>
        <v/>
      </c>
      <c r="H3569" s="57" t="str">
        <f>IFERROR(SMALL($G$2:$G$4870,ROWS($G$2:G3569)),"")</f>
        <v/>
      </c>
    </row>
    <row r="3570" spans="1:8" ht="15.75" thickBot="1" x14ac:dyDescent="0.3">
      <c r="A3570" s="45" t="s">
        <v>736</v>
      </c>
      <c r="B3570" s="46" t="str">
        <f>Table1[[#This Row],[Series]]&amp;Table1[[#This Row],[Competency Name]]</f>
        <v>4204ABILITY TO INSTRUCT</v>
      </c>
      <c r="C3570" s="46" t="str">
        <f>IF(RIGHT(Table1[[#This Row],[Occupational Series]],5)="SECCM","SECCM",IF(OR(RIGHT(Table1[[#This Row],[Occupational Series]],1)="A",RIGHT(Table1[[#This Row],[Occupational Series]],1)="B",RIGHT(Table1[[#This Row],[Occupational Series]],1)="C"),"0301",RIGHT(Table1[[#This Row],[Occupational Series]],4)))</f>
        <v>4204</v>
      </c>
      <c r="D3570" s="45" t="s">
        <v>868</v>
      </c>
      <c r="E3570" s="45" t="s">
        <v>869</v>
      </c>
      <c r="F3570" s="57">
        <f>ROWS($F$2:F3570)</f>
        <v>3569</v>
      </c>
      <c r="G3570" s="57" t="str">
        <f>IF(ISNUMBER(SEARCH('Position Build'!$N$6,Table1[[#This Row],[Series]])),Table1[[#This Row],[Helper1]],"")</f>
        <v/>
      </c>
      <c r="H3570" s="57" t="str">
        <f>IFERROR(SMALL($G$2:$G$4870,ROWS($G$2:G3570)),"")</f>
        <v/>
      </c>
    </row>
    <row r="3571" spans="1:8" ht="15.75" customHeight="1" thickBot="1" x14ac:dyDescent="0.3">
      <c r="A3571" s="50" t="s">
        <v>736</v>
      </c>
      <c r="B3571" s="46" t="str">
        <f>Table1[[#This Row],[Series]]&amp;Table1[[#This Row],[Competency Name]]</f>
        <v>4204ABILITY TO PROVIDE PRODUCTION SUPPORT SERVICES</v>
      </c>
      <c r="C3571" s="46" t="str">
        <f>IF(RIGHT(Table1[[#This Row],[Occupational Series]],5)="SECCM","SECCM",IF(OR(RIGHT(Table1[[#This Row],[Occupational Series]],1)="A",RIGHT(Table1[[#This Row],[Occupational Series]],1)="B",RIGHT(Table1[[#This Row],[Occupational Series]],1)="C"),"0301",RIGHT(Table1[[#This Row],[Occupational Series]],4)))</f>
        <v>4204</v>
      </c>
      <c r="D3571" s="50" t="s">
        <v>870</v>
      </c>
      <c r="E3571" s="51" t="s">
        <v>871</v>
      </c>
      <c r="F3571" s="57">
        <f>ROWS($F$2:F3571)</f>
        <v>3570</v>
      </c>
      <c r="G3571" s="57" t="str">
        <f>IF(ISNUMBER(SEARCH('Position Build'!$N$6,Table1[[#This Row],[Series]])),Table1[[#This Row],[Helper1]],"")</f>
        <v/>
      </c>
      <c r="H3571" s="57" t="str">
        <f>IFERROR(SMALL($G$2:$G$4870,ROWS($G$2:G3571)),"")</f>
        <v/>
      </c>
    </row>
    <row r="3572" spans="1:8" ht="15.75" thickBot="1" x14ac:dyDescent="0.3">
      <c r="A3572" s="45" t="s">
        <v>736</v>
      </c>
      <c r="B3572" s="46" t="str">
        <f>Table1[[#This Row],[Series]]&amp;Table1[[#This Row],[Competency Name]]</f>
        <v>4204ABILITY TO LEAD OR SUPERVISE</v>
      </c>
      <c r="C3572" s="46" t="str">
        <f>IF(RIGHT(Table1[[#This Row],[Occupational Series]],5)="SECCM","SECCM",IF(OR(RIGHT(Table1[[#This Row],[Occupational Series]],1)="A",RIGHT(Table1[[#This Row],[Occupational Series]],1)="B",RIGHT(Table1[[#This Row],[Occupational Series]],1)="C"),"0301",RIGHT(Table1[[#This Row],[Occupational Series]],4)))</f>
        <v>4204</v>
      </c>
      <c r="D3572" s="45" t="s">
        <v>872</v>
      </c>
      <c r="E3572" s="45" t="s">
        <v>873</v>
      </c>
      <c r="F3572" s="57">
        <f>ROWS($F$2:F3572)</f>
        <v>3571</v>
      </c>
      <c r="G3572" s="57" t="str">
        <f>IF(ISNUMBER(SEARCH('Position Build'!$N$6,Table1[[#This Row],[Series]])),Table1[[#This Row],[Helper1]],"")</f>
        <v/>
      </c>
      <c r="H3572" s="57" t="str">
        <f>IFERROR(SMALL($G$2:$G$4870,ROWS($G$2:G3572)),"")</f>
        <v/>
      </c>
    </row>
    <row r="3573" spans="1:8" ht="15.75" customHeight="1" thickBot="1" x14ac:dyDescent="0.3">
      <c r="A3573" s="50" t="s">
        <v>736</v>
      </c>
      <c r="B3573" s="46" t="str">
        <f>Table1[[#This Row],[Series]]&amp;Table1[[#This Row],[Competency Name]]</f>
        <v>4204INGENUITY (ABILITY TO SUGGEST AND APPLY NEW METHODS)</v>
      </c>
      <c r="C3573" s="46" t="str">
        <f>IF(RIGHT(Table1[[#This Row],[Occupational Series]],5)="SECCM","SECCM",IF(OR(RIGHT(Table1[[#This Row],[Occupational Series]],1)="A",RIGHT(Table1[[#This Row],[Occupational Series]],1)="B",RIGHT(Table1[[#This Row],[Occupational Series]],1)="C"),"0301",RIGHT(Table1[[#This Row],[Occupational Series]],4)))</f>
        <v>4204</v>
      </c>
      <c r="D3573" s="50" t="s">
        <v>890</v>
      </c>
      <c r="E3573" s="51" t="s">
        <v>891</v>
      </c>
      <c r="F3573" s="57">
        <f>ROWS($F$2:F3573)</f>
        <v>3572</v>
      </c>
      <c r="G3573" s="57" t="str">
        <f>IF(ISNUMBER(SEARCH('Position Build'!$N$6,Table1[[#This Row],[Series]])),Table1[[#This Row],[Helper1]],"")</f>
        <v/>
      </c>
      <c r="H3573" s="57" t="str">
        <f>IFERROR(SMALL($G$2:$G$4870,ROWS($G$2:G3573)),"")</f>
        <v/>
      </c>
    </row>
    <row r="3574" spans="1:8" ht="77.25" thickBot="1" x14ac:dyDescent="0.3">
      <c r="A3574" s="50" t="s">
        <v>736</v>
      </c>
      <c r="B3574" s="46" t="str">
        <f>Table1[[#This Row],[Series]]&amp;Table1[[#This Row],[Competency Name]]</f>
        <v>4204ABILITY TO INTERPRET INSTRUCTIONS AND SPECIFICATIONS, INCLUDING BLUEPRINT READING</v>
      </c>
      <c r="C3574" s="46" t="str">
        <f>IF(RIGHT(Table1[[#This Row],[Occupational Series]],5)="SECCM","SECCM",IF(OR(RIGHT(Table1[[#This Row],[Occupational Series]],1)="A",RIGHT(Table1[[#This Row],[Occupational Series]],1)="B",RIGHT(Table1[[#This Row],[Occupational Series]],1)="C"),"0301",RIGHT(Table1[[#This Row],[Occupational Series]],4)))</f>
        <v>4204</v>
      </c>
      <c r="D3574" s="50" t="s">
        <v>906</v>
      </c>
      <c r="E3574" s="51" t="s">
        <v>907</v>
      </c>
      <c r="F3574" s="57">
        <f>ROWS($F$2:F3574)</f>
        <v>3573</v>
      </c>
      <c r="G3574" s="57" t="str">
        <f>IF(ISNUMBER(SEARCH('Position Build'!$N$6,Table1[[#This Row],[Series]])),Table1[[#This Row],[Helper1]],"")</f>
        <v/>
      </c>
      <c r="H3574" s="57" t="str">
        <f>IFERROR(SMALL($G$2:$G$4870,ROWS($G$2:G3574)),"")</f>
        <v/>
      </c>
    </row>
    <row r="3575" spans="1:8" ht="15.75" customHeight="1" thickBot="1" x14ac:dyDescent="0.3">
      <c r="A3575" s="50" t="s">
        <v>736</v>
      </c>
      <c r="B3575" s="46" t="str">
        <f>Table1[[#This Row],[Series]]&amp;Table1[[#This Row],[Competency Name]]</f>
        <v>4204ABILITY TO USE AND MAINTAIN TOOLS AND EQUIPMENT</v>
      </c>
      <c r="C3575" s="46" t="str">
        <f>IF(RIGHT(Table1[[#This Row],[Occupational Series]],5)="SECCM","SECCM",IF(OR(RIGHT(Table1[[#This Row],[Occupational Series]],1)="A",RIGHT(Table1[[#This Row],[Occupational Series]],1)="B",RIGHT(Table1[[#This Row],[Occupational Series]],1)="C"),"0301",RIGHT(Table1[[#This Row],[Occupational Series]],4)))</f>
        <v>4204</v>
      </c>
      <c r="D3575" s="50" t="s">
        <v>908</v>
      </c>
      <c r="E3575" s="51" t="s">
        <v>909</v>
      </c>
      <c r="F3575" s="57">
        <f>ROWS($F$2:F3575)</f>
        <v>3574</v>
      </c>
      <c r="G3575" s="57" t="str">
        <f>IF(ISNUMBER(SEARCH('Position Build'!$N$6,Table1[[#This Row],[Series]])),Table1[[#This Row],[Helper1]],"")</f>
        <v/>
      </c>
      <c r="H3575" s="57" t="str">
        <f>IFERROR(SMALL($G$2:$G$4870,ROWS($G$2:G3575)),"")</f>
        <v/>
      </c>
    </row>
    <row r="3576" spans="1:8" ht="39" thickBot="1" x14ac:dyDescent="0.3">
      <c r="A3576" s="50" t="s">
        <v>736</v>
      </c>
      <c r="B3576" s="46" t="str">
        <f>Table1[[#This Row],[Series]]&amp;Table1[[#This Row],[Competency Name]]</f>
        <v>4204KNOWLEDGE OF EQUIPMENT ASSEMBLY, INSTALLATION, REPAIR, ETC.</v>
      </c>
      <c r="C3576" s="46" t="str">
        <f>IF(RIGHT(Table1[[#This Row],[Occupational Series]],5)="SECCM","SECCM",IF(OR(RIGHT(Table1[[#This Row],[Occupational Series]],1)="A",RIGHT(Table1[[#This Row],[Occupational Series]],1)="B",RIGHT(Table1[[#This Row],[Occupational Series]],1)="C"),"0301",RIGHT(Table1[[#This Row],[Occupational Series]],4)))</f>
        <v>4204</v>
      </c>
      <c r="D3576" s="50" t="s">
        <v>910</v>
      </c>
      <c r="E3576" s="51" t="s">
        <v>911</v>
      </c>
      <c r="F3576" s="57">
        <f>ROWS($F$2:F3576)</f>
        <v>3575</v>
      </c>
      <c r="G3576" s="57" t="str">
        <f>IF(ISNUMBER(SEARCH('Position Build'!$N$6,Table1[[#This Row],[Series]])),Table1[[#This Row],[Helper1]],"")</f>
        <v/>
      </c>
      <c r="H3576" s="57" t="str">
        <f>IFERROR(SMALL($G$2:$G$4870,ROWS($G$2:G3576)),"")</f>
        <v/>
      </c>
    </row>
    <row r="3577" spans="1:8" ht="15.75" customHeight="1" thickBot="1" x14ac:dyDescent="0.3">
      <c r="A3577" s="50" t="s">
        <v>736</v>
      </c>
      <c r="B3577" s="46" t="str">
        <f>Table1[[#This Row],[Series]]&amp;Table1[[#This Row],[Competency Name]]</f>
        <v>4204TROUBLESHOOTING</v>
      </c>
      <c r="C3577" s="46" t="str">
        <f>IF(RIGHT(Table1[[#This Row],[Occupational Series]],5)="SECCM","SECCM",IF(OR(RIGHT(Table1[[#This Row],[Occupational Series]],1)="A",RIGHT(Table1[[#This Row],[Occupational Series]],1)="B",RIGHT(Table1[[#This Row],[Occupational Series]],1)="C"),"0301",RIGHT(Table1[[#This Row],[Occupational Series]],4)))</f>
        <v>4204</v>
      </c>
      <c r="D3577" s="50" t="s">
        <v>912</v>
      </c>
      <c r="E3577" s="51" t="s">
        <v>913</v>
      </c>
      <c r="F3577" s="57">
        <f>ROWS($F$2:F3577)</f>
        <v>3576</v>
      </c>
      <c r="G3577" s="57" t="str">
        <f>IF(ISNUMBER(SEARCH('Position Build'!$N$6,Table1[[#This Row],[Series]])),Table1[[#This Row],[Helper1]],"")</f>
        <v/>
      </c>
      <c r="H3577" s="57" t="str">
        <f>IFERROR(SMALL($G$2:$G$4870,ROWS($G$2:G3577)),"")</f>
        <v/>
      </c>
    </row>
    <row r="3578" spans="1:8" ht="51.75" thickBot="1" x14ac:dyDescent="0.3">
      <c r="A3578" s="50" t="s">
        <v>736</v>
      </c>
      <c r="B3578" s="46" t="str">
        <f>Table1[[#This Row],[Series]]&amp;Table1[[#This Row],[Competency Name]]</f>
        <v>4204MEASUREMENT AND LAYOUT</v>
      </c>
      <c r="C3578" s="46" t="str">
        <f>IF(RIGHT(Table1[[#This Row],[Occupational Series]],5)="SECCM","SECCM",IF(OR(RIGHT(Table1[[#This Row],[Occupational Series]],1)="A",RIGHT(Table1[[#This Row],[Occupational Series]],1)="B",RIGHT(Table1[[#This Row],[Occupational Series]],1)="C"),"0301",RIGHT(Table1[[#This Row],[Occupational Series]],4)))</f>
        <v>4204</v>
      </c>
      <c r="D3578" s="50" t="s">
        <v>972</v>
      </c>
      <c r="E3578" s="51" t="s">
        <v>973</v>
      </c>
      <c r="F3578" s="57">
        <f>ROWS($F$2:F3578)</f>
        <v>3577</v>
      </c>
      <c r="G3578" s="57" t="str">
        <f>IF(ISNUMBER(SEARCH('Position Build'!$N$6,Table1[[#This Row],[Series]])),Table1[[#This Row],[Helper1]],"")</f>
        <v/>
      </c>
      <c r="H3578" s="57" t="str">
        <f>IFERROR(SMALL($G$2:$G$4870,ROWS($G$2:G3578)),"")</f>
        <v/>
      </c>
    </row>
    <row r="3579" spans="1:8" ht="15.75" customHeight="1" thickBot="1" x14ac:dyDescent="0.3">
      <c r="A3579" s="50" t="s">
        <v>736</v>
      </c>
      <c r="B3579" s="46" t="str">
        <f>Table1[[#This Row],[Series]]&amp;Table1[[#This Row],[Competency Name]]</f>
        <v>4204ABILITY TO MEET DEADLINE DATES UNDER PRESSURE</v>
      </c>
      <c r="C3579" s="46" t="str">
        <f>IF(RIGHT(Table1[[#This Row],[Occupational Series]],5)="SECCM","SECCM",IF(OR(RIGHT(Table1[[#This Row],[Occupational Series]],1)="A",RIGHT(Table1[[#This Row],[Occupational Series]],1)="B",RIGHT(Table1[[#This Row],[Occupational Series]],1)="C"),"0301",RIGHT(Table1[[#This Row],[Occupational Series]],4)))</f>
        <v>4204</v>
      </c>
      <c r="D3579" s="50" t="s">
        <v>1005</v>
      </c>
      <c r="E3579" s="51" t="s">
        <v>1006</v>
      </c>
      <c r="F3579" s="57">
        <f>ROWS($F$2:F3579)</f>
        <v>3578</v>
      </c>
      <c r="G3579" s="57" t="str">
        <f>IF(ISNUMBER(SEARCH('Position Build'!$N$6,Table1[[#This Row],[Series]])),Table1[[#This Row],[Helper1]],"")</f>
        <v/>
      </c>
      <c r="H3579" s="57" t="str">
        <f>IFERROR(SMALL($G$2:$G$4870,ROWS($G$2:G3579)),"")</f>
        <v/>
      </c>
    </row>
    <row r="3580" spans="1:8" ht="39" thickBot="1" x14ac:dyDescent="0.3">
      <c r="A3580" s="50" t="s">
        <v>736</v>
      </c>
      <c r="B3580" s="46" t="str">
        <f>Table1[[#This Row],[Series]]&amp;Table1[[#This Row],[Competency Name]]</f>
        <v>4204ABILITY TO PLAN AND ORGANIZE THE WORK</v>
      </c>
      <c r="C3580" s="46" t="str">
        <f>IF(RIGHT(Table1[[#This Row],[Occupational Series]],5)="SECCM","SECCM",IF(OR(RIGHT(Table1[[#This Row],[Occupational Series]],1)="A",RIGHT(Table1[[#This Row],[Occupational Series]],1)="B",RIGHT(Table1[[#This Row],[Occupational Series]],1)="C"),"0301",RIGHT(Table1[[#This Row],[Occupational Series]],4)))</f>
        <v>4204</v>
      </c>
      <c r="D3580" s="50" t="s">
        <v>1007</v>
      </c>
      <c r="E3580" s="51" t="s">
        <v>1008</v>
      </c>
      <c r="F3580" s="57">
        <f>ROWS($F$2:F3580)</f>
        <v>3579</v>
      </c>
      <c r="G3580" s="57" t="str">
        <f>IF(ISNUMBER(SEARCH('Position Build'!$N$6,Table1[[#This Row],[Series]])),Table1[[#This Row],[Helper1]],"")</f>
        <v/>
      </c>
      <c r="H3580" s="57" t="str">
        <f>IFERROR(SMALL($G$2:$G$4870,ROWS($G$2:G3580)),"")</f>
        <v/>
      </c>
    </row>
    <row r="3581" spans="1:8" ht="15.75" customHeight="1" thickBot="1" x14ac:dyDescent="0.3">
      <c r="A3581" s="50" t="s">
        <v>736</v>
      </c>
      <c r="B3581" s="46" t="str">
        <f>Table1[[#This Row],[Series]]&amp;Table1[[#This Row],[Competency Name]]</f>
        <v>4204ABILITY TO WORK WITH OTHERS</v>
      </c>
      <c r="C3581" s="46" t="str">
        <f>IF(RIGHT(Table1[[#This Row],[Occupational Series]],5)="SECCM","SECCM",IF(OR(RIGHT(Table1[[#This Row],[Occupational Series]],1)="A",RIGHT(Table1[[#This Row],[Occupational Series]],1)="B",RIGHT(Table1[[#This Row],[Occupational Series]],1)="C"),"0301",RIGHT(Table1[[#This Row],[Occupational Series]],4)))</f>
        <v>4204</v>
      </c>
      <c r="D3581" s="50" t="s">
        <v>1019</v>
      </c>
      <c r="E3581" s="51" t="s">
        <v>1020</v>
      </c>
      <c r="F3581" s="57">
        <f>ROWS($F$2:F3581)</f>
        <v>3580</v>
      </c>
      <c r="G3581" s="57" t="str">
        <f>IF(ISNUMBER(SEARCH('Position Build'!$N$6,Table1[[#This Row],[Series]])),Table1[[#This Row],[Helper1]],"")</f>
        <v/>
      </c>
      <c r="H3581" s="57" t="str">
        <f>IFERROR(SMALL($G$2:$G$4870,ROWS($G$2:G3581)),"")</f>
        <v/>
      </c>
    </row>
    <row r="3582" spans="1:8" ht="115.5" thickBot="1" x14ac:dyDescent="0.3">
      <c r="A3582" s="50" t="s">
        <v>747</v>
      </c>
      <c r="B3582" s="46" t="str">
        <f>Table1[[#This Row],[Series]]&amp;Table1[[#This Row],[Competency Name]]</f>
        <v>4206TECHNICAL PRACTICES (THEORETICAL, PRECISE, ARTISTIC)</v>
      </c>
      <c r="C3582" s="46" t="str">
        <f>IF(RIGHT(Table1[[#This Row],[Occupational Series]],5)="SECCM","SECCM",IF(OR(RIGHT(Table1[[#This Row],[Occupational Series]],1)="A",RIGHT(Table1[[#This Row],[Occupational Series]],1)="B",RIGHT(Table1[[#This Row],[Occupational Series]],1)="C"),"0301",RIGHT(Table1[[#This Row],[Occupational Series]],4)))</f>
        <v>4206</v>
      </c>
      <c r="D3582" s="50" t="s">
        <v>716</v>
      </c>
      <c r="E3582" s="51" t="s">
        <v>717</v>
      </c>
      <c r="F3582" s="57">
        <f>ROWS($F$2:F3582)</f>
        <v>3581</v>
      </c>
      <c r="G3582" s="57" t="str">
        <f>IF(ISNUMBER(SEARCH('Position Build'!$N$6,Table1[[#This Row],[Series]])),Table1[[#This Row],[Helper1]],"")</f>
        <v/>
      </c>
      <c r="H3582" s="57" t="str">
        <f>IFERROR(SMALL($G$2:$G$4870,ROWS($G$2:G3582)),"")</f>
        <v/>
      </c>
    </row>
    <row r="3583" spans="1:8" ht="15.75" customHeight="1" thickBot="1" x14ac:dyDescent="0.3">
      <c r="A3583" s="45" t="s">
        <v>747</v>
      </c>
      <c r="B3583" s="46" t="str">
        <f>Table1[[#This Row],[Series]]&amp;Table1[[#This Row],[Competency Name]]</f>
        <v>4206ABILITY TO DO THE WORK OF THE POSITION WITHOUT MORE THAN NORMAL SUPERVISION</v>
      </c>
      <c r="C3583" s="46" t="str">
        <f>IF(RIGHT(Table1[[#This Row],[Occupational Series]],5)="SECCM","SECCM",IF(OR(RIGHT(Table1[[#This Row],[Occupational Series]],1)="A",RIGHT(Table1[[#This Row],[Occupational Series]],1)="B",RIGHT(Table1[[#This Row],[Occupational Series]],1)="C"),"0301",RIGHT(Table1[[#This Row],[Occupational Series]],4)))</f>
        <v>4206</v>
      </c>
      <c r="D3583" s="45" t="s">
        <v>852</v>
      </c>
      <c r="E3583" s="45" t="s">
        <v>853</v>
      </c>
      <c r="F3583" s="57">
        <f>ROWS($F$2:F3583)</f>
        <v>3582</v>
      </c>
      <c r="G3583" s="57" t="str">
        <f>IF(ISNUMBER(SEARCH('Position Build'!$N$6,Table1[[#This Row],[Series]])),Table1[[#This Row],[Helper1]],"")</f>
        <v/>
      </c>
      <c r="H3583" s="57" t="str">
        <f>IFERROR(SMALL($G$2:$G$4870,ROWS($G$2:G3583)),"")</f>
        <v/>
      </c>
    </row>
    <row r="3584" spans="1:8" ht="15.75" thickBot="1" x14ac:dyDescent="0.3">
      <c r="A3584" s="45" t="s">
        <v>747</v>
      </c>
      <c r="B3584" s="46" t="str">
        <f>Table1[[#This Row],[Series]]&amp;Table1[[#This Row],[Competency Name]]</f>
        <v>4206ABILITY TO INSPECT</v>
      </c>
      <c r="C3584" s="46" t="str">
        <f>IF(RIGHT(Table1[[#This Row],[Occupational Series]],5)="SECCM","SECCM",IF(OR(RIGHT(Table1[[#This Row],[Occupational Series]],1)="A",RIGHT(Table1[[#This Row],[Occupational Series]],1)="B",RIGHT(Table1[[#This Row],[Occupational Series]],1)="C"),"0301",RIGHT(Table1[[#This Row],[Occupational Series]],4)))</f>
        <v>4206</v>
      </c>
      <c r="D3584" s="45" t="s">
        <v>866</v>
      </c>
      <c r="E3584" s="45" t="s">
        <v>867</v>
      </c>
      <c r="F3584" s="57">
        <f>ROWS($F$2:F3584)</f>
        <v>3583</v>
      </c>
      <c r="G3584" s="57" t="str">
        <f>IF(ISNUMBER(SEARCH('Position Build'!$N$6,Table1[[#This Row],[Series]])),Table1[[#This Row],[Helper1]],"")</f>
        <v/>
      </c>
      <c r="H3584" s="57" t="str">
        <f>IFERROR(SMALL($G$2:$G$4870,ROWS($G$2:G3584)),"")</f>
        <v/>
      </c>
    </row>
    <row r="3585" spans="1:8" ht="15.75" customHeight="1" thickBot="1" x14ac:dyDescent="0.3">
      <c r="A3585" s="45" t="s">
        <v>747</v>
      </c>
      <c r="B3585" s="46" t="str">
        <f>Table1[[#This Row],[Series]]&amp;Table1[[#This Row],[Competency Name]]</f>
        <v>4206ABILITY TO INSTRUCT</v>
      </c>
      <c r="C3585" s="46" t="str">
        <f>IF(RIGHT(Table1[[#This Row],[Occupational Series]],5)="SECCM","SECCM",IF(OR(RIGHT(Table1[[#This Row],[Occupational Series]],1)="A",RIGHT(Table1[[#This Row],[Occupational Series]],1)="B",RIGHT(Table1[[#This Row],[Occupational Series]],1)="C"),"0301",RIGHT(Table1[[#This Row],[Occupational Series]],4)))</f>
        <v>4206</v>
      </c>
      <c r="D3585" s="45" t="s">
        <v>868</v>
      </c>
      <c r="E3585" s="45" t="s">
        <v>869</v>
      </c>
      <c r="F3585" s="57">
        <f>ROWS($F$2:F3585)</f>
        <v>3584</v>
      </c>
      <c r="G3585" s="57" t="str">
        <f>IF(ISNUMBER(SEARCH('Position Build'!$N$6,Table1[[#This Row],[Series]])),Table1[[#This Row],[Helper1]],"")</f>
        <v/>
      </c>
      <c r="H3585" s="57" t="str">
        <f>IFERROR(SMALL($G$2:$G$4870,ROWS($G$2:G3585)),"")</f>
        <v/>
      </c>
    </row>
    <row r="3586" spans="1:8" ht="39" thickBot="1" x14ac:dyDescent="0.3">
      <c r="A3586" s="50" t="s">
        <v>747</v>
      </c>
      <c r="B3586" s="46" t="str">
        <f>Table1[[#This Row],[Series]]&amp;Table1[[#This Row],[Competency Name]]</f>
        <v>4206ABILITY TO PROVIDE PRODUCTION SUPPORT SERVICES</v>
      </c>
      <c r="C3586" s="46" t="str">
        <f>IF(RIGHT(Table1[[#This Row],[Occupational Series]],5)="SECCM","SECCM",IF(OR(RIGHT(Table1[[#This Row],[Occupational Series]],1)="A",RIGHT(Table1[[#This Row],[Occupational Series]],1)="B",RIGHT(Table1[[#This Row],[Occupational Series]],1)="C"),"0301",RIGHT(Table1[[#This Row],[Occupational Series]],4)))</f>
        <v>4206</v>
      </c>
      <c r="D3586" s="50" t="s">
        <v>870</v>
      </c>
      <c r="E3586" s="51" t="s">
        <v>871</v>
      </c>
      <c r="F3586" s="57">
        <f>ROWS($F$2:F3586)</f>
        <v>3585</v>
      </c>
      <c r="G3586" s="57" t="str">
        <f>IF(ISNUMBER(SEARCH('Position Build'!$N$6,Table1[[#This Row],[Series]])),Table1[[#This Row],[Helper1]],"")</f>
        <v/>
      </c>
      <c r="H3586" s="57" t="str">
        <f>IFERROR(SMALL($G$2:$G$4870,ROWS($G$2:G3586)),"")</f>
        <v/>
      </c>
    </row>
    <row r="3587" spans="1:8" ht="15.75" customHeight="1" thickBot="1" x14ac:dyDescent="0.3">
      <c r="A3587" s="45" t="s">
        <v>747</v>
      </c>
      <c r="B3587" s="46" t="str">
        <f>Table1[[#This Row],[Series]]&amp;Table1[[#This Row],[Competency Name]]</f>
        <v>4206ABILITY TO LEAD OR SUPERVISE</v>
      </c>
      <c r="C3587" s="46" t="str">
        <f>IF(RIGHT(Table1[[#This Row],[Occupational Series]],5)="SECCM","SECCM",IF(OR(RIGHT(Table1[[#This Row],[Occupational Series]],1)="A",RIGHT(Table1[[#This Row],[Occupational Series]],1)="B",RIGHT(Table1[[#This Row],[Occupational Series]],1)="C"),"0301",RIGHT(Table1[[#This Row],[Occupational Series]],4)))</f>
        <v>4206</v>
      </c>
      <c r="D3587" s="45" t="s">
        <v>872</v>
      </c>
      <c r="E3587" s="45" t="s">
        <v>873</v>
      </c>
      <c r="F3587" s="57">
        <f>ROWS($F$2:F3587)</f>
        <v>3586</v>
      </c>
      <c r="G3587" s="57" t="str">
        <f>IF(ISNUMBER(SEARCH('Position Build'!$N$6,Table1[[#This Row],[Series]])),Table1[[#This Row],[Helper1]],"")</f>
        <v/>
      </c>
      <c r="H3587" s="57" t="str">
        <f>IFERROR(SMALL($G$2:$G$4870,ROWS($G$2:G3587)),"")</f>
        <v/>
      </c>
    </row>
    <row r="3588" spans="1:8" ht="51.75" thickBot="1" x14ac:dyDescent="0.3">
      <c r="A3588" s="50" t="s">
        <v>747</v>
      </c>
      <c r="B3588" s="46" t="str">
        <f>Table1[[#This Row],[Series]]&amp;Table1[[#This Row],[Competency Name]]</f>
        <v>4206ABILITY TO FOLLOW DIRECTIONS IN A SHOP</v>
      </c>
      <c r="C3588" s="46" t="str">
        <f>IF(RIGHT(Table1[[#This Row],[Occupational Series]],5)="SECCM","SECCM",IF(OR(RIGHT(Table1[[#This Row],[Occupational Series]],1)="A",RIGHT(Table1[[#This Row],[Occupational Series]],1)="B",RIGHT(Table1[[#This Row],[Occupational Series]],1)="C"),"0301",RIGHT(Table1[[#This Row],[Occupational Series]],4)))</f>
        <v>4206</v>
      </c>
      <c r="D3588" s="50" t="s">
        <v>882</v>
      </c>
      <c r="E3588" s="51" t="s">
        <v>883</v>
      </c>
      <c r="F3588" s="57">
        <f>ROWS($F$2:F3588)</f>
        <v>3587</v>
      </c>
      <c r="G3588" s="57" t="str">
        <f>IF(ISNUMBER(SEARCH('Position Build'!$N$6,Table1[[#This Row],[Series]])),Table1[[#This Row],[Helper1]],"")</f>
        <v/>
      </c>
      <c r="H3588" s="57" t="str">
        <f>IFERROR(SMALL($G$2:$G$4870,ROWS($G$2:G3588)),"")</f>
        <v/>
      </c>
    </row>
    <row r="3589" spans="1:8" ht="15.75" customHeight="1" thickBot="1" x14ac:dyDescent="0.3">
      <c r="A3589" s="50" t="s">
        <v>747</v>
      </c>
      <c r="B3589" s="46" t="str">
        <f>Table1[[#This Row],[Series]]&amp;Table1[[#This Row],[Competency Name]]</f>
        <v>4206DEXTERITY AND SAFETY</v>
      </c>
      <c r="C3589" s="46" t="str">
        <f>IF(RIGHT(Table1[[#This Row],[Occupational Series]],5)="SECCM","SECCM",IF(OR(RIGHT(Table1[[#This Row],[Occupational Series]],1)="A",RIGHT(Table1[[#This Row],[Occupational Series]],1)="B",RIGHT(Table1[[#This Row],[Occupational Series]],1)="C"),"0301",RIGHT(Table1[[#This Row],[Occupational Series]],4)))</f>
        <v>4206</v>
      </c>
      <c r="D3589" s="50" t="s">
        <v>888</v>
      </c>
      <c r="E3589" s="51" t="s">
        <v>889</v>
      </c>
      <c r="F3589" s="57">
        <f>ROWS($F$2:F3589)</f>
        <v>3588</v>
      </c>
      <c r="G3589" s="57" t="str">
        <f>IF(ISNUMBER(SEARCH('Position Build'!$N$6,Table1[[#This Row],[Series]])),Table1[[#This Row],[Helper1]],"")</f>
        <v/>
      </c>
      <c r="H3589" s="57" t="str">
        <f>IFERROR(SMALL($G$2:$G$4870,ROWS($G$2:G3589)),"")</f>
        <v/>
      </c>
    </row>
    <row r="3590" spans="1:8" ht="39" thickBot="1" x14ac:dyDescent="0.3">
      <c r="A3590" s="50" t="s">
        <v>747</v>
      </c>
      <c r="B3590" s="46" t="str">
        <f>Table1[[#This Row],[Series]]&amp;Table1[[#This Row],[Competency Name]]</f>
        <v>4206RELIABILITY AND DEPENDABILITY</v>
      </c>
      <c r="C3590" s="46" t="str">
        <f>IF(RIGHT(Table1[[#This Row],[Occupational Series]],5)="SECCM","SECCM",IF(OR(RIGHT(Table1[[#This Row],[Occupational Series]],1)="A",RIGHT(Table1[[#This Row],[Occupational Series]],1)="B",RIGHT(Table1[[#This Row],[Occupational Series]],1)="C"),"0301",RIGHT(Table1[[#This Row],[Occupational Series]],4)))</f>
        <v>4206</v>
      </c>
      <c r="D3590" s="50" t="s">
        <v>900</v>
      </c>
      <c r="E3590" s="51" t="s">
        <v>901</v>
      </c>
      <c r="F3590" s="57">
        <f>ROWS($F$2:F3590)</f>
        <v>3589</v>
      </c>
      <c r="G3590" s="57" t="str">
        <f>IF(ISNUMBER(SEARCH('Position Build'!$N$6,Table1[[#This Row],[Series]])),Table1[[#This Row],[Helper1]],"")</f>
        <v/>
      </c>
      <c r="H3590" s="57" t="str">
        <f>IFERROR(SMALL($G$2:$G$4870,ROWS($G$2:G3590)),"")</f>
        <v/>
      </c>
    </row>
    <row r="3591" spans="1:8" ht="15.75" customHeight="1" thickBot="1" x14ac:dyDescent="0.3">
      <c r="A3591" s="50" t="s">
        <v>747</v>
      </c>
      <c r="B3591" s="46" t="str">
        <f>Table1[[#This Row],[Series]]&amp;Table1[[#This Row],[Competency Name]]</f>
        <v>4206ABILITY TO INTERPRET INSTRUCTIONS AND SPECIFICATIONS, INCLUDING BLUEPRINT READING</v>
      </c>
      <c r="C3591" s="46" t="str">
        <f>IF(RIGHT(Table1[[#This Row],[Occupational Series]],5)="SECCM","SECCM",IF(OR(RIGHT(Table1[[#This Row],[Occupational Series]],1)="A",RIGHT(Table1[[#This Row],[Occupational Series]],1)="B",RIGHT(Table1[[#This Row],[Occupational Series]],1)="C"),"0301",RIGHT(Table1[[#This Row],[Occupational Series]],4)))</f>
        <v>4206</v>
      </c>
      <c r="D3591" s="50" t="s">
        <v>906</v>
      </c>
      <c r="E3591" s="51" t="s">
        <v>907</v>
      </c>
      <c r="F3591" s="57">
        <f>ROWS($F$2:F3591)</f>
        <v>3590</v>
      </c>
      <c r="G3591" s="57" t="str">
        <f>IF(ISNUMBER(SEARCH('Position Build'!$N$6,Table1[[#This Row],[Series]])),Table1[[#This Row],[Helper1]],"")</f>
        <v/>
      </c>
      <c r="H3591" s="57" t="str">
        <f>IFERROR(SMALL($G$2:$G$4870,ROWS($G$2:G3591)),"")</f>
        <v/>
      </c>
    </row>
    <row r="3592" spans="1:8" ht="51.75" thickBot="1" x14ac:dyDescent="0.3">
      <c r="A3592" s="50" t="s">
        <v>747</v>
      </c>
      <c r="B3592" s="46" t="str">
        <f>Table1[[#This Row],[Series]]&amp;Table1[[#This Row],[Competency Name]]</f>
        <v>4206ABILITY TO USE AND MAINTAIN TOOLS AND EQUIPMENT</v>
      </c>
      <c r="C3592" s="46" t="str">
        <f>IF(RIGHT(Table1[[#This Row],[Occupational Series]],5)="SECCM","SECCM",IF(OR(RIGHT(Table1[[#This Row],[Occupational Series]],1)="A",RIGHT(Table1[[#This Row],[Occupational Series]],1)="B",RIGHT(Table1[[#This Row],[Occupational Series]],1)="C"),"0301",RIGHT(Table1[[#This Row],[Occupational Series]],4)))</f>
        <v>4206</v>
      </c>
      <c r="D3592" s="50" t="s">
        <v>908</v>
      </c>
      <c r="E3592" s="51" t="s">
        <v>909</v>
      </c>
      <c r="F3592" s="57">
        <f>ROWS($F$2:F3592)</f>
        <v>3591</v>
      </c>
      <c r="G3592" s="57" t="str">
        <f>IF(ISNUMBER(SEARCH('Position Build'!$N$6,Table1[[#This Row],[Series]])),Table1[[#This Row],[Helper1]],"")</f>
        <v/>
      </c>
      <c r="H3592" s="57" t="str">
        <f>IFERROR(SMALL($G$2:$G$4870,ROWS($G$2:G3592)),"")</f>
        <v/>
      </c>
    </row>
    <row r="3593" spans="1:8" ht="15.75" customHeight="1" thickBot="1" x14ac:dyDescent="0.3">
      <c r="A3593" s="50" t="s">
        <v>747</v>
      </c>
      <c r="B3593" s="46" t="str">
        <f>Table1[[#This Row],[Series]]&amp;Table1[[#This Row],[Competency Name]]</f>
        <v>4206KNOWLEDGE OF EQUIPMENT ASSEMBLY, INSTALLATION, REPAIR, ETC.</v>
      </c>
      <c r="C3593" s="46" t="str">
        <f>IF(RIGHT(Table1[[#This Row],[Occupational Series]],5)="SECCM","SECCM",IF(OR(RIGHT(Table1[[#This Row],[Occupational Series]],1)="A",RIGHT(Table1[[#This Row],[Occupational Series]],1)="B",RIGHT(Table1[[#This Row],[Occupational Series]],1)="C"),"0301",RIGHT(Table1[[#This Row],[Occupational Series]],4)))</f>
        <v>4206</v>
      </c>
      <c r="D3593" s="50" t="s">
        <v>910</v>
      </c>
      <c r="E3593" s="51" t="s">
        <v>911</v>
      </c>
      <c r="F3593" s="57">
        <f>ROWS($F$2:F3593)</f>
        <v>3592</v>
      </c>
      <c r="G3593" s="57" t="str">
        <f>IF(ISNUMBER(SEARCH('Position Build'!$N$6,Table1[[#This Row],[Series]])),Table1[[#This Row],[Helper1]],"")</f>
        <v/>
      </c>
      <c r="H3593" s="57" t="str">
        <f>IFERROR(SMALL($G$2:$G$4870,ROWS($G$2:G3593)),"")</f>
        <v/>
      </c>
    </row>
    <row r="3594" spans="1:8" ht="64.5" thickBot="1" x14ac:dyDescent="0.3">
      <c r="A3594" s="50" t="s">
        <v>747</v>
      </c>
      <c r="B3594" s="46" t="str">
        <f>Table1[[#This Row],[Series]]&amp;Table1[[#This Row],[Competency Name]]</f>
        <v>4206TROUBLESHOOTING</v>
      </c>
      <c r="C3594" s="46" t="str">
        <f>IF(RIGHT(Table1[[#This Row],[Occupational Series]],5)="SECCM","SECCM",IF(OR(RIGHT(Table1[[#This Row],[Occupational Series]],1)="A",RIGHT(Table1[[#This Row],[Occupational Series]],1)="B",RIGHT(Table1[[#This Row],[Occupational Series]],1)="C"),"0301",RIGHT(Table1[[#This Row],[Occupational Series]],4)))</f>
        <v>4206</v>
      </c>
      <c r="D3594" s="50" t="s">
        <v>912</v>
      </c>
      <c r="E3594" s="51" t="s">
        <v>913</v>
      </c>
      <c r="F3594" s="57">
        <f>ROWS($F$2:F3594)</f>
        <v>3593</v>
      </c>
      <c r="G3594" s="57" t="str">
        <f>IF(ISNUMBER(SEARCH('Position Build'!$N$6,Table1[[#This Row],[Series]])),Table1[[#This Row],[Helper1]],"")</f>
        <v/>
      </c>
      <c r="H3594" s="57" t="str">
        <f>IFERROR(SMALL($G$2:$G$4870,ROWS($G$2:G3594)),"")</f>
        <v/>
      </c>
    </row>
    <row r="3595" spans="1:8" ht="15.75" customHeight="1" thickBot="1" x14ac:dyDescent="0.3">
      <c r="A3595" s="50" t="s">
        <v>747</v>
      </c>
      <c r="B3595" s="46" t="str">
        <f>Table1[[#This Row],[Series]]&amp;Table1[[#This Row],[Competency Name]]</f>
        <v>4206MEASUREMENT AND LAYOUT</v>
      </c>
      <c r="C3595" s="46" t="str">
        <f>IF(RIGHT(Table1[[#This Row],[Occupational Series]],5)="SECCM","SECCM",IF(OR(RIGHT(Table1[[#This Row],[Occupational Series]],1)="A",RIGHT(Table1[[#This Row],[Occupational Series]],1)="B",RIGHT(Table1[[#This Row],[Occupational Series]],1)="C"),"0301",RIGHT(Table1[[#This Row],[Occupational Series]],4)))</f>
        <v>4206</v>
      </c>
      <c r="D3595" s="50" t="s">
        <v>972</v>
      </c>
      <c r="E3595" s="51" t="s">
        <v>973</v>
      </c>
      <c r="F3595" s="57">
        <f>ROWS($F$2:F3595)</f>
        <v>3594</v>
      </c>
      <c r="G3595" s="57" t="str">
        <f>IF(ISNUMBER(SEARCH('Position Build'!$N$6,Table1[[#This Row],[Series]])),Table1[[#This Row],[Helper1]],"")</f>
        <v/>
      </c>
      <c r="H3595" s="57" t="str">
        <f>IFERROR(SMALL($G$2:$G$4870,ROWS($G$2:G3595)),"")</f>
        <v/>
      </c>
    </row>
    <row r="3596" spans="1:8" ht="39" thickBot="1" x14ac:dyDescent="0.3">
      <c r="A3596" s="50" t="s">
        <v>747</v>
      </c>
      <c r="B3596" s="46" t="str">
        <f>Table1[[#This Row],[Series]]&amp;Table1[[#This Row],[Competency Name]]</f>
        <v>4206ABILITY TO WORK AS A MEMBER OF A TEAM</v>
      </c>
      <c r="C3596" s="46" t="str">
        <f>IF(RIGHT(Table1[[#This Row],[Occupational Series]],5)="SECCM","SECCM",IF(OR(RIGHT(Table1[[#This Row],[Occupational Series]],1)="A",RIGHT(Table1[[#This Row],[Occupational Series]],1)="B",RIGHT(Table1[[#This Row],[Occupational Series]],1)="C"),"0301",RIGHT(Table1[[#This Row],[Occupational Series]],4)))</f>
        <v>4206</v>
      </c>
      <c r="D3596" s="50" t="s">
        <v>1017</v>
      </c>
      <c r="E3596" s="51" t="s">
        <v>1018</v>
      </c>
      <c r="F3596" s="57">
        <f>ROWS($F$2:F3596)</f>
        <v>3595</v>
      </c>
      <c r="G3596" s="57" t="str">
        <f>IF(ISNUMBER(SEARCH('Position Build'!$N$6,Table1[[#This Row],[Series]])),Table1[[#This Row],[Helper1]],"")</f>
        <v/>
      </c>
      <c r="H3596" s="57" t="str">
        <f>IFERROR(SMALL($G$2:$G$4870,ROWS($G$2:G3596)),"")</f>
        <v/>
      </c>
    </row>
    <row r="3597" spans="1:8" ht="15.75" customHeight="1" thickBot="1" x14ac:dyDescent="0.3">
      <c r="A3597" s="45" t="s">
        <v>747</v>
      </c>
      <c r="B3597" s="46" t="str">
        <f>Table1[[#This Row],[Series]]&amp;Table1[[#This Row],[Competency Name]]</f>
        <v>4206SHOP APTITUDE AND INTEREST</v>
      </c>
      <c r="C3597" s="46" t="str">
        <f>IF(RIGHT(Table1[[#This Row],[Occupational Series]],5)="SECCM","SECCM",IF(OR(RIGHT(Table1[[#This Row],[Occupational Series]],1)="A",RIGHT(Table1[[#This Row],[Occupational Series]],1)="B",RIGHT(Table1[[#This Row],[Occupational Series]],1)="C"),"0301",RIGHT(Table1[[#This Row],[Occupational Series]],4)))</f>
        <v>4206</v>
      </c>
      <c r="D3597" s="45" t="s">
        <v>1021</v>
      </c>
      <c r="E3597" s="45" t="s">
        <v>1022</v>
      </c>
      <c r="F3597" s="57">
        <f>ROWS($F$2:F3597)</f>
        <v>3596</v>
      </c>
      <c r="G3597" s="57" t="str">
        <f>IF(ISNUMBER(SEARCH('Position Build'!$N$6,Table1[[#This Row],[Series]])),Table1[[#This Row],[Helper1]],"")</f>
        <v/>
      </c>
      <c r="H3597" s="57" t="str">
        <f>IFERROR(SMALL($G$2:$G$4870,ROWS($G$2:G3597)),"")</f>
        <v/>
      </c>
    </row>
    <row r="3598" spans="1:8" ht="115.5" thickBot="1" x14ac:dyDescent="0.3">
      <c r="A3598" s="50" t="s">
        <v>721</v>
      </c>
      <c r="B3598" s="46" t="str">
        <f>Table1[[#This Row],[Series]]&amp;Table1[[#This Row],[Competency Name]]</f>
        <v>4255TECHNICAL PRACTICES (THEORETICAL, PRECISE, ARTISTIC)</v>
      </c>
      <c r="C3598" s="46" t="str">
        <f>IF(RIGHT(Table1[[#This Row],[Occupational Series]],5)="SECCM","SECCM",IF(OR(RIGHT(Table1[[#This Row],[Occupational Series]],1)="A",RIGHT(Table1[[#This Row],[Occupational Series]],1)="B",RIGHT(Table1[[#This Row],[Occupational Series]],1)="C"),"0301",RIGHT(Table1[[#This Row],[Occupational Series]],4)))</f>
        <v>4255</v>
      </c>
      <c r="D3598" s="50" t="s">
        <v>716</v>
      </c>
      <c r="E3598" s="51" t="s">
        <v>717</v>
      </c>
      <c r="F3598" s="57">
        <f>ROWS($F$2:F3598)</f>
        <v>3597</v>
      </c>
      <c r="G3598" s="57" t="str">
        <f>IF(ISNUMBER(SEARCH('Position Build'!$N$6,Table1[[#This Row],[Series]])),Table1[[#This Row],[Helper1]],"")</f>
        <v/>
      </c>
      <c r="H3598" s="57" t="str">
        <f>IFERROR(SMALL($G$2:$G$4870,ROWS($G$2:G3598)),"")</f>
        <v/>
      </c>
    </row>
    <row r="3599" spans="1:8" ht="15.75" customHeight="1" thickBot="1" x14ac:dyDescent="0.3">
      <c r="A3599" s="45" t="s">
        <v>721</v>
      </c>
      <c r="B3599" s="46" t="str">
        <f>Table1[[#This Row],[Series]]&amp;Table1[[#This Row],[Competency Name]]</f>
        <v>4255ABILITY TO DO THE WORK OF THE POSITION WITHOUT MORE THAN NORMAL SUPERVISION</v>
      </c>
      <c r="C3599" s="46" t="str">
        <f>IF(RIGHT(Table1[[#This Row],[Occupational Series]],5)="SECCM","SECCM",IF(OR(RIGHT(Table1[[#This Row],[Occupational Series]],1)="A",RIGHT(Table1[[#This Row],[Occupational Series]],1)="B",RIGHT(Table1[[#This Row],[Occupational Series]],1)="C"),"0301",RIGHT(Table1[[#This Row],[Occupational Series]],4)))</f>
        <v>4255</v>
      </c>
      <c r="D3599" s="45" t="s">
        <v>852</v>
      </c>
      <c r="E3599" s="45" t="s">
        <v>853</v>
      </c>
      <c r="F3599" s="57">
        <f>ROWS($F$2:F3599)</f>
        <v>3598</v>
      </c>
      <c r="G3599" s="57" t="str">
        <f>IF(ISNUMBER(SEARCH('Position Build'!$N$6,Table1[[#This Row],[Series]])),Table1[[#This Row],[Helper1]],"")</f>
        <v/>
      </c>
      <c r="H3599" s="57" t="str">
        <f>IFERROR(SMALL($G$2:$G$4870,ROWS($G$2:G3599)),"")</f>
        <v/>
      </c>
    </row>
    <row r="3600" spans="1:8" ht="15.75" thickBot="1" x14ac:dyDescent="0.3">
      <c r="A3600" s="45" t="s">
        <v>721</v>
      </c>
      <c r="B3600" s="46" t="str">
        <f>Table1[[#This Row],[Series]]&amp;Table1[[#This Row],[Competency Name]]</f>
        <v>4255ABILITY TO INSPECT</v>
      </c>
      <c r="C3600" s="46" t="str">
        <f>IF(RIGHT(Table1[[#This Row],[Occupational Series]],5)="SECCM","SECCM",IF(OR(RIGHT(Table1[[#This Row],[Occupational Series]],1)="A",RIGHT(Table1[[#This Row],[Occupational Series]],1)="B",RIGHT(Table1[[#This Row],[Occupational Series]],1)="C"),"0301",RIGHT(Table1[[#This Row],[Occupational Series]],4)))</f>
        <v>4255</v>
      </c>
      <c r="D3600" s="45" t="s">
        <v>866</v>
      </c>
      <c r="E3600" s="45" t="s">
        <v>867</v>
      </c>
      <c r="F3600" s="57">
        <f>ROWS($F$2:F3600)</f>
        <v>3599</v>
      </c>
      <c r="G3600" s="57" t="str">
        <f>IF(ISNUMBER(SEARCH('Position Build'!$N$6,Table1[[#This Row],[Series]])),Table1[[#This Row],[Helper1]],"")</f>
        <v/>
      </c>
      <c r="H3600" s="57" t="str">
        <f>IFERROR(SMALL($G$2:$G$4870,ROWS($G$2:G3600)),"")</f>
        <v/>
      </c>
    </row>
    <row r="3601" spans="1:8" ht="15.75" customHeight="1" thickBot="1" x14ac:dyDescent="0.3">
      <c r="A3601" s="45" t="s">
        <v>721</v>
      </c>
      <c r="B3601" s="46" t="str">
        <f>Table1[[#This Row],[Series]]&amp;Table1[[#This Row],[Competency Name]]</f>
        <v>4255ABILITY TO INSTRUCT</v>
      </c>
      <c r="C3601" s="46" t="str">
        <f>IF(RIGHT(Table1[[#This Row],[Occupational Series]],5)="SECCM","SECCM",IF(OR(RIGHT(Table1[[#This Row],[Occupational Series]],1)="A",RIGHT(Table1[[#This Row],[Occupational Series]],1)="B",RIGHT(Table1[[#This Row],[Occupational Series]],1)="C"),"0301",RIGHT(Table1[[#This Row],[Occupational Series]],4)))</f>
        <v>4255</v>
      </c>
      <c r="D3601" s="45" t="s">
        <v>868</v>
      </c>
      <c r="E3601" s="45" t="s">
        <v>869</v>
      </c>
      <c r="F3601" s="57">
        <f>ROWS($F$2:F3601)</f>
        <v>3600</v>
      </c>
      <c r="G3601" s="57" t="str">
        <f>IF(ISNUMBER(SEARCH('Position Build'!$N$6,Table1[[#This Row],[Series]])),Table1[[#This Row],[Helper1]],"")</f>
        <v/>
      </c>
      <c r="H3601" s="57" t="str">
        <f>IFERROR(SMALL($G$2:$G$4870,ROWS($G$2:G3601)),"")</f>
        <v/>
      </c>
    </row>
    <row r="3602" spans="1:8" ht="39" thickBot="1" x14ac:dyDescent="0.3">
      <c r="A3602" s="50" t="s">
        <v>721</v>
      </c>
      <c r="B3602" s="46" t="str">
        <f>Table1[[#This Row],[Series]]&amp;Table1[[#This Row],[Competency Name]]</f>
        <v>4255ABILITY TO PROVIDE PRODUCTION SUPPORT SERVICES</v>
      </c>
      <c r="C3602" s="46" t="str">
        <f>IF(RIGHT(Table1[[#This Row],[Occupational Series]],5)="SECCM","SECCM",IF(OR(RIGHT(Table1[[#This Row],[Occupational Series]],1)="A",RIGHT(Table1[[#This Row],[Occupational Series]],1)="B",RIGHT(Table1[[#This Row],[Occupational Series]],1)="C"),"0301",RIGHT(Table1[[#This Row],[Occupational Series]],4)))</f>
        <v>4255</v>
      </c>
      <c r="D3602" s="50" t="s">
        <v>870</v>
      </c>
      <c r="E3602" s="51" t="s">
        <v>871</v>
      </c>
      <c r="F3602" s="57">
        <f>ROWS($F$2:F3602)</f>
        <v>3601</v>
      </c>
      <c r="G3602" s="57" t="str">
        <f>IF(ISNUMBER(SEARCH('Position Build'!$N$6,Table1[[#This Row],[Series]])),Table1[[#This Row],[Helper1]],"")</f>
        <v/>
      </c>
      <c r="H3602" s="57" t="str">
        <f>IFERROR(SMALL($G$2:$G$4870,ROWS($G$2:G3602)),"")</f>
        <v/>
      </c>
    </row>
    <row r="3603" spans="1:8" ht="15.75" customHeight="1" thickBot="1" x14ac:dyDescent="0.3">
      <c r="A3603" s="45" t="s">
        <v>721</v>
      </c>
      <c r="B3603" s="46" t="str">
        <f>Table1[[#This Row],[Series]]&amp;Table1[[#This Row],[Competency Name]]</f>
        <v>4255ABILITY TO LEAD OR SUPERVISE</v>
      </c>
      <c r="C3603" s="46" t="str">
        <f>IF(RIGHT(Table1[[#This Row],[Occupational Series]],5)="SECCM","SECCM",IF(OR(RIGHT(Table1[[#This Row],[Occupational Series]],1)="A",RIGHT(Table1[[#This Row],[Occupational Series]],1)="B",RIGHT(Table1[[#This Row],[Occupational Series]],1)="C"),"0301",RIGHT(Table1[[#This Row],[Occupational Series]],4)))</f>
        <v>4255</v>
      </c>
      <c r="D3603" s="45" t="s">
        <v>872</v>
      </c>
      <c r="E3603" s="45" t="s">
        <v>873</v>
      </c>
      <c r="F3603" s="57">
        <f>ROWS($F$2:F3603)</f>
        <v>3602</v>
      </c>
      <c r="G3603" s="57" t="str">
        <f>IF(ISNUMBER(SEARCH('Position Build'!$N$6,Table1[[#This Row],[Series]])),Table1[[#This Row],[Helper1]],"")</f>
        <v/>
      </c>
      <c r="H3603" s="57" t="str">
        <f>IFERROR(SMALL($G$2:$G$4870,ROWS($G$2:G3603)),"")</f>
        <v/>
      </c>
    </row>
    <row r="3604" spans="1:8" ht="51.75" thickBot="1" x14ac:dyDescent="0.3">
      <c r="A3604" s="50" t="s">
        <v>721</v>
      </c>
      <c r="B3604" s="46" t="str">
        <f>Table1[[#This Row],[Series]]&amp;Table1[[#This Row],[Competency Name]]</f>
        <v>4255ABILITY TO FOLLOW DIRECTIONS IN A SHOP</v>
      </c>
      <c r="C3604" s="46" t="str">
        <f>IF(RIGHT(Table1[[#This Row],[Occupational Series]],5)="SECCM","SECCM",IF(OR(RIGHT(Table1[[#This Row],[Occupational Series]],1)="A",RIGHT(Table1[[#This Row],[Occupational Series]],1)="B",RIGHT(Table1[[#This Row],[Occupational Series]],1)="C"),"0301",RIGHT(Table1[[#This Row],[Occupational Series]],4)))</f>
        <v>4255</v>
      </c>
      <c r="D3604" s="50" t="s">
        <v>882</v>
      </c>
      <c r="E3604" s="51" t="s">
        <v>883</v>
      </c>
      <c r="F3604" s="57">
        <f>ROWS($F$2:F3604)</f>
        <v>3603</v>
      </c>
      <c r="G3604" s="57" t="str">
        <f>IF(ISNUMBER(SEARCH('Position Build'!$N$6,Table1[[#This Row],[Series]])),Table1[[#This Row],[Helper1]],"")</f>
        <v/>
      </c>
      <c r="H3604" s="57" t="str">
        <f>IFERROR(SMALL($G$2:$G$4870,ROWS($G$2:G3604)),"")</f>
        <v/>
      </c>
    </row>
    <row r="3605" spans="1:8" ht="15.75" customHeight="1" thickBot="1" x14ac:dyDescent="0.3">
      <c r="A3605" s="50" t="s">
        <v>721</v>
      </c>
      <c r="B3605" s="46" t="str">
        <f>Table1[[#This Row],[Series]]&amp;Table1[[#This Row],[Competency Name]]</f>
        <v>4255DEXTERITY AND SAFETY</v>
      </c>
      <c r="C3605" s="46" t="str">
        <f>IF(RIGHT(Table1[[#This Row],[Occupational Series]],5)="SECCM","SECCM",IF(OR(RIGHT(Table1[[#This Row],[Occupational Series]],1)="A",RIGHT(Table1[[#This Row],[Occupational Series]],1)="B",RIGHT(Table1[[#This Row],[Occupational Series]],1)="C"),"0301",RIGHT(Table1[[#This Row],[Occupational Series]],4)))</f>
        <v>4255</v>
      </c>
      <c r="D3605" s="50" t="s">
        <v>888</v>
      </c>
      <c r="E3605" s="51" t="s">
        <v>889</v>
      </c>
      <c r="F3605" s="57">
        <f>ROWS($F$2:F3605)</f>
        <v>3604</v>
      </c>
      <c r="G3605" s="57" t="str">
        <f>IF(ISNUMBER(SEARCH('Position Build'!$N$6,Table1[[#This Row],[Series]])),Table1[[#This Row],[Helper1]],"")</f>
        <v/>
      </c>
      <c r="H3605" s="57" t="str">
        <f>IFERROR(SMALL($G$2:$G$4870,ROWS($G$2:G3605)),"")</f>
        <v/>
      </c>
    </row>
    <row r="3606" spans="1:8" ht="39" thickBot="1" x14ac:dyDescent="0.3">
      <c r="A3606" s="50" t="s">
        <v>721</v>
      </c>
      <c r="B3606" s="46" t="str">
        <f>Table1[[#This Row],[Series]]&amp;Table1[[#This Row],[Competency Name]]</f>
        <v>4255RELIABILITY AND DEPENDABILITY</v>
      </c>
      <c r="C3606" s="46" t="str">
        <f>IF(RIGHT(Table1[[#This Row],[Occupational Series]],5)="SECCM","SECCM",IF(OR(RIGHT(Table1[[#This Row],[Occupational Series]],1)="A",RIGHT(Table1[[#This Row],[Occupational Series]],1)="B",RIGHT(Table1[[#This Row],[Occupational Series]],1)="C"),"0301",RIGHT(Table1[[#This Row],[Occupational Series]],4)))</f>
        <v>4255</v>
      </c>
      <c r="D3606" s="50" t="s">
        <v>900</v>
      </c>
      <c r="E3606" s="51" t="s">
        <v>901</v>
      </c>
      <c r="F3606" s="57">
        <f>ROWS($F$2:F3606)</f>
        <v>3605</v>
      </c>
      <c r="G3606" s="57" t="str">
        <f>IF(ISNUMBER(SEARCH('Position Build'!$N$6,Table1[[#This Row],[Series]])),Table1[[#This Row],[Helper1]],"")</f>
        <v/>
      </c>
      <c r="H3606" s="57" t="str">
        <f>IFERROR(SMALL($G$2:$G$4870,ROWS($G$2:G3606)),"")</f>
        <v/>
      </c>
    </row>
    <row r="3607" spans="1:8" ht="15.75" customHeight="1" thickBot="1" x14ac:dyDescent="0.3">
      <c r="A3607" s="50" t="s">
        <v>721</v>
      </c>
      <c r="B3607" s="46" t="str">
        <f>Table1[[#This Row],[Series]]&amp;Table1[[#This Row],[Competency Name]]</f>
        <v>4255ABILITY TO INTERPRET INSTRUCTIONS AND SPECIFICATIONS, INCLUDING BLUEPRINT READING</v>
      </c>
      <c r="C3607" s="46" t="str">
        <f>IF(RIGHT(Table1[[#This Row],[Occupational Series]],5)="SECCM","SECCM",IF(OR(RIGHT(Table1[[#This Row],[Occupational Series]],1)="A",RIGHT(Table1[[#This Row],[Occupational Series]],1)="B",RIGHT(Table1[[#This Row],[Occupational Series]],1)="C"),"0301",RIGHT(Table1[[#This Row],[Occupational Series]],4)))</f>
        <v>4255</v>
      </c>
      <c r="D3607" s="50" t="s">
        <v>906</v>
      </c>
      <c r="E3607" s="51" t="s">
        <v>907</v>
      </c>
      <c r="F3607" s="57">
        <f>ROWS($F$2:F3607)</f>
        <v>3606</v>
      </c>
      <c r="G3607" s="57" t="str">
        <f>IF(ISNUMBER(SEARCH('Position Build'!$N$6,Table1[[#This Row],[Series]])),Table1[[#This Row],[Helper1]],"")</f>
        <v/>
      </c>
      <c r="H3607" s="57" t="str">
        <f>IFERROR(SMALL($G$2:$G$4870,ROWS($G$2:G3607)),"")</f>
        <v/>
      </c>
    </row>
    <row r="3608" spans="1:8" ht="51.75" thickBot="1" x14ac:dyDescent="0.3">
      <c r="A3608" s="50" t="s">
        <v>721</v>
      </c>
      <c r="B3608" s="46" t="str">
        <f>Table1[[#This Row],[Series]]&amp;Table1[[#This Row],[Competency Name]]</f>
        <v>4255ABILITY TO USE AND MAINTAIN TOOLS AND EQUIPMENT</v>
      </c>
      <c r="C3608" s="46" t="str">
        <f>IF(RIGHT(Table1[[#This Row],[Occupational Series]],5)="SECCM","SECCM",IF(OR(RIGHT(Table1[[#This Row],[Occupational Series]],1)="A",RIGHT(Table1[[#This Row],[Occupational Series]],1)="B",RIGHT(Table1[[#This Row],[Occupational Series]],1)="C"),"0301",RIGHT(Table1[[#This Row],[Occupational Series]],4)))</f>
        <v>4255</v>
      </c>
      <c r="D3608" s="50" t="s">
        <v>908</v>
      </c>
      <c r="E3608" s="51" t="s">
        <v>909</v>
      </c>
      <c r="F3608" s="57">
        <f>ROWS($F$2:F3608)</f>
        <v>3607</v>
      </c>
      <c r="G3608" s="57" t="str">
        <f>IF(ISNUMBER(SEARCH('Position Build'!$N$6,Table1[[#This Row],[Series]])),Table1[[#This Row],[Helper1]],"")</f>
        <v/>
      </c>
      <c r="H3608" s="57" t="str">
        <f>IFERROR(SMALL($G$2:$G$4870,ROWS($G$2:G3608)),"")</f>
        <v/>
      </c>
    </row>
    <row r="3609" spans="1:8" ht="15.75" customHeight="1" thickBot="1" x14ac:dyDescent="0.3">
      <c r="A3609" s="50" t="s">
        <v>721</v>
      </c>
      <c r="B3609" s="46" t="str">
        <f>Table1[[#This Row],[Series]]&amp;Table1[[#This Row],[Competency Name]]</f>
        <v>4255KNOWLEDGE OF EQUIPMENT ASSEMBLY, INSTALLATION, REPAIR, ETC.</v>
      </c>
      <c r="C3609" s="46" t="str">
        <f>IF(RIGHT(Table1[[#This Row],[Occupational Series]],5)="SECCM","SECCM",IF(OR(RIGHT(Table1[[#This Row],[Occupational Series]],1)="A",RIGHT(Table1[[#This Row],[Occupational Series]],1)="B",RIGHT(Table1[[#This Row],[Occupational Series]],1)="C"),"0301",RIGHT(Table1[[#This Row],[Occupational Series]],4)))</f>
        <v>4255</v>
      </c>
      <c r="D3609" s="50" t="s">
        <v>910</v>
      </c>
      <c r="E3609" s="51" t="s">
        <v>911</v>
      </c>
      <c r="F3609" s="57">
        <f>ROWS($F$2:F3609)</f>
        <v>3608</v>
      </c>
      <c r="G3609" s="57" t="str">
        <f>IF(ISNUMBER(SEARCH('Position Build'!$N$6,Table1[[#This Row],[Series]])),Table1[[#This Row],[Helper1]],"")</f>
        <v/>
      </c>
      <c r="H3609" s="57" t="str">
        <f>IFERROR(SMALL($G$2:$G$4870,ROWS($G$2:G3609)),"")</f>
        <v/>
      </c>
    </row>
    <row r="3610" spans="1:8" ht="64.5" thickBot="1" x14ac:dyDescent="0.3">
      <c r="A3610" s="50" t="s">
        <v>721</v>
      </c>
      <c r="B3610" s="46" t="str">
        <f>Table1[[#This Row],[Series]]&amp;Table1[[#This Row],[Competency Name]]</f>
        <v>4255TROUBLESHOOTING</v>
      </c>
      <c r="C3610" s="46" t="str">
        <f>IF(RIGHT(Table1[[#This Row],[Occupational Series]],5)="SECCM","SECCM",IF(OR(RIGHT(Table1[[#This Row],[Occupational Series]],1)="A",RIGHT(Table1[[#This Row],[Occupational Series]],1)="B",RIGHT(Table1[[#This Row],[Occupational Series]],1)="C"),"0301",RIGHT(Table1[[#This Row],[Occupational Series]],4)))</f>
        <v>4255</v>
      </c>
      <c r="D3610" s="50" t="s">
        <v>912</v>
      </c>
      <c r="E3610" s="51" t="s">
        <v>913</v>
      </c>
      <c r="F3610" s="57">
        <f>ROWS($F$2:F3610)</f>
        <v>3609</v>
      </c>
      <c r="G3610" s="57" t="str">
        <f>IF(ISNUMBER(SEARCH('Position Build'!$N$6,Table1[[#This Row],[Series]])),Table1[[#This Row],[Helper1]],"")</f>
        <v/>
      </c>
      <c r="H3610" s="57" t="str">
        <f>IFERROR(SMALL($G$2:$G$4870,ROWS($G$2:G3610)),"")</f>
        <v/>
      </c>
    </row>
    <row r="3611" spans="1:8" ht="15.75" customHeight="1" thickBot="1" x14ac:dyDescent="0.3">
      <c r="A3611" s="50" t="s">
        <v>721</v>
      </c>
      <c r="B3611" s="46" t="str">
        <f>Table1[[#This Row],[Series]]&amp;Table1[[#This Row],[Competency Name]]</f>
        <v>4255MEASUREMENT AND LAYOUT</v>
      </c>
      <c r="C3611" s="46" t="str">
        <f>IF(RIGHT(Table1[[#This Row],[Occupational Series]],5)="SECCM","SECCM",IF(OR(RIGHT(Table1[[#This Row],[Occupational Series]],1)="A",RIGHT(Table1[[#This Row],[Occupational Series]],1)="B",RIGHT(Table1[[#This Row],[Occupational Series]],1)="C"),"0301",RIGHT(Table1[[#This Row],[Occupational Series]],4)))</f>
        <v>4255</v>
      </c>
      <c r="D3611" s="50" t="s">
        <v>972</v>
      </c>
      <c r="E3611" s="51" t="s">
        <v>973</v>
      </c>
      <c r="F3611" s="57">
        <f>ROWS($F$2:F3611)</f>
        <v>3610</v>
      </c>
      <c r="G3611" s="57" t="str">
        <f>IF(ISNUMBER(SEARCH('Position Build'!$N$6,Table1[[#This Row],[Series]])),Table1[[#This Row],[Helper1]],"")</f>
        <v/>
      </c>
      <c r="H3611" s="57" t="str">
        <f>IFERROR(SMALL($G$2:$G$4870,ROWS($G$2:G3611)),"")</f>
        <v/>
      </c>
    </row>
    <row r="3612" spans="1:8" ht="39" thickBot="1" x14ac:dyDescent="0.3">
      <c r="A3612" s="50" t="s">
        <v>721</v>
      </c>
      <c r="B3612" s="46" t="str">
        <f>Table1[[#This Row],[Series]]&amp;Table1[[#This Row],[Competency Name]]</f>
        <v>4255ABILITY TO WORK AS A MEMBER OF A TEAM</v>
      </c>
      <c r="C3612" s="46" t="str">
        <f>IF(RIGHT(Table1[[#This Row],[Occupational Series]],5)="SECCM","SECCM",IF(OR(RIGHT(Table1[[#This Row],[Occupational Series]],1)="A",RIGHT(Table1[[#This Row],[Occupational Series]],1)="B",RIGHT(Table1[[#This Row],[Occupational Series]],1)="C"),"0301",RIGHT(Table1[[#This Row],[Occupational Series]],4)))</f>
        <v>4255</v>
      </c>
      <c r="D3612" s="50" t="s">
        <v>1017</v>
      </c>
      <c r="E3612" s="51" t="s">
        <v>1018</v>
      </c>
      <c r="F3612" s="57">
        <f>ROWS($F$2:F3612)</f>
        <v>3611</v>
      </c>
      <c r="G3612" s="57" t="str">
        <f>IF(ISNUMBER(SEARCH('Position Build'!$N$6,Table1[[#This Row],[Series]])),Table1[[#This Row],[Helper1]],"")</f>
        <v/>
      </c>
      <c r="H3612" s="57" t="str">
        <f>IFERROR(SMALL($G$2:$G$4870,ROWS($G$2:G3612)),"")</f>
        <v/>
      </c>
    </row>
    <row r="3613" spans="1:8" ht="15.75" customHeight="1" thickBot="1" x14ac:dyDescent="0.3">
      <c r="A3613" s="45" t="s">
        <v>721</v>
      </c>
      <c r="B3613" s="46" t="str">
        <f>Table1[[#This Row],[Series]]&amp;Table1[[#This Row],[Competency Name]]</f>
        <v>4255SHOP APTITUDE AND INTEREST</v>
      </c>
      <c r="C3613" s="46" t="str">
        <f>IF(RIGHT(Table1[[#This Row],[Occupational Series]],5)="SECCM","SECCM",IF(OR(RIGHT(Table1[[#This Row],[Occupational Series]],1)="A",RIGHT(Table1[[#This Row],[Occupational Series]],1)="B",RIGHT(Table1[[#This Row],[Occupational Series]],1)="C"),"0301",RIGHT(Table1[[#This Row],[Occupational Series]],4)))</f>
        <v>4255</v>
      </c>
      <c r="D3613" s="45" t="s">
        <v>1021</v>
      </c>
      <c r="E3613" s="45" t="s">
        <v>1022</v>
      </c>
      <c r="F3613" s="57">
        <f>ROWS($F$2:F3613)</f>
        <v>3612</v>
      </c>
      <c r="G3613" s="57" t="str">
        <f>IF(ISNUMBER(SEARCH('Position Build'!$N$6,Table1[[#This Row],[Series]])),Table1[[#This Row],[Helper1]],"")</f>
        <v/>
      </c>
      <c r="H3613" s="57" t="str">
        <f>IFERROR(SMALL($G$2:$G$4870,ROWS($G$2:G3613)),"")</f>
        <v/>
      </c>
    </row>
    <row r="3614" spans="1:8" ht="26.25" thickBot="1" x14ac:dyDescent="0.3">
      <c r="A3614" s="50" t="s">
        <v>700</v>
      </c>
      <c r="B3614" s="46" t="str">
        <f>Table1[[#This Row],[Series]]&amp;Table1[[#This Row],[Competency Name]]</f>
        <v>4301KNOWLEDGE OF MATERIALS</v>
      </c>
      <c r="C3614" s="46" t="str">
        <f>IF(RIGHT(Table1[[#This Row],[Occupational Series]],5)="SECCM","SECCM",IF(OR(RIGHT(Table1[[#This Row],[Occupational Series]],1)="A",RIGHT(Table1[[#This Row],[Occupational Series]],1)="B",RIGHT(Table1[[#This Row],[Occupational Series]],1)="C"),"0301",RIGHT(Table1[[#This Row],[Occupational Series]],4)))</f>
        <v>4301</v>
      </c>
      <c r="D3614" s="50" t="s">
        <v>679</v>
      </c>
      <c r="E3614" s="51" t="s">
        <v>680</v>
      </c>
      <c r="F3614" s="57">
        <f>ROWS($F$2:F3614)</f>
        <v>3613</v>
      </c>
      <c r="G3614" s="57" t="str">
        <f>IF(ISNUMBER(SEARCH('Position Build'!$N$6,Table1[[#This Row],[Series]])),Table1[[#This Row],[Helper1]],"")</f>
        <v/>
      </c>
      <c r="H3614" s="57" t="str">
        <f>IFERROR(SMALL($G$2:$G$4870,ROWS($G$2:G3614)),"")</f>
        <v/>
      </c>
    </row>
    <row r="3615" spans="1:8" ht="15.75" customHeight="1" thickBot="1" x14ac:dyDescent="0.3">
      <c r="A3615" s="50" t="s">
        <v>700</v>
      </c>
      <c r="B3615" s="46" t="str">
        <f>Table1[[#This Row],[Series]]&amp;Table1[[#This Row],[Competency Name]]</f>
        <v>4301TECHNICAL PRACTICES (THEORETICAL, PRECISE, ARTISTIC)</v>
      </c>
      <c r="C3615" s="46" t="str">
        <f>IF(RIGHT(Table1[[#This Row],[Occupational Series]],5)="SECCM","SECCM",IF(OR(RIGHT(Table1[[#This Row],[Occupational Series]],1)="A",RIGHT(Table1[[#This Row],[Occupational Series]],1)="B",RIGHT(Table1[[#This Row],[Occupational Series]],1)="C"),"0301",RIGHT(Table1[[#This Row],[Occupational Series]],4)))</f>
        <v>4301</v>
      </c>
      <c r="D3615" s="50" t="s">
        <v>716</v>
      </c>
      <c r="E3615" s="51" t="s">
        <v>717</v>
      </c>
      <c r="F3615" s="57">
        <f>ROWS($F$2:F3615)</f>
        <v>3614</v>
      </c>
      <c r="G3615" s="57" t="str">
        <f>IF(ISNUMBER(SEARCH('Position Build'!$N$6,Table1[[#This Row],[Series]])),Table1[[#This Row],[Helper1]],"")</f>
        <v/>
      </c>
      <c r="H3615" s="57" t="str">
        <f>IFERROR(SMALL($G$2:$G$4870,ROWS($G$2:G3615)),"")</f>
        <v/>
      </c>
    </row>
    <row r="3616" spans="1:8" ht="15.75" thickBot="1" x14ac:dyDescent="0.3">
      <c r="A3616" s="45" t="s">
        <v>700</v>
      </c>
      <c r="B3616" s="46" t="str">
        <f>Table1[[#This Row],[Series]]&amp;Table1[[#This Row],[Competency Name]]</f>
        <v>4301ABILITY TO DO THE WORK OF THE POSITION WITHOUT MORE THAN NORMAL SUPERVISION</v>
      </c>
      <c r="C3616" s="46" t="str">
        <f>IF(RIGHT(Table1[[#This Row],[Occupational Series]],5)="SECCM","SECCM",IF(OR(RIGHT(Table1[[#This Row],[Occupational Series]],1)="A",RIGHT(Table1[[#This Row],[Occupational Series]],1)="B",RIGHT(Table1[[#This Row],[Occupational Series]],1)="C"),"0301",RIGHT(Table1[[#This Row],[Occupational Series]],4)))</f>
        <v>4301</v>
      </c>
      <c r="D3616" s="45" t="s">
        <v>852</v>
      </c>
      <c r="E3616" s="45" t="s">
        <v>853</v>
      </c>
      <c r="F3616" s="57">
        <f>ROWS($F$2:F3616)</f>
        <v>3615</v>
      </c>
      <c r="G3616" s="57" t="str">
        <f>IF(ISNUMBER(SEARCH('Position Build'!$N$6,Table1[[#This Row],[Series]])),Table1[[#This Row],[Helper1]],"")</f>
        <v/>
      </c>
      <c r="H3616" s="57" t="str">
        <f>IFERROR(SMALL($G$2:$G$4870,ROWS($G$2:G3616)),"")</f>
        <v/>
      </c>
    </row>
    <row r="3617" spans="1:8" ht="15.75" customHeight="1" thickBot="1" x14ac:dyDescent="0.3">
      <c r="A3617" s="45" t="s">
        <v>700</v>
      </c>
      <c r="B3617" s="46" t="str">
        <f>Table1[[#This Row],[Series]]&amp;Table1[[#This Row],[Competency Name]]</f>
        <v>4301ABILITY TO INSPECT</v>
      </c>
      <c r="C3617" s="46" t="str">
        <f>IF(RIGHT(Table1[[#This Row],[Occupational Series]],5)="SECCM","SECCM",IF(OR(RIGHT(Table1[[#This Row],[Occupational Series]],1)="A",RIGHT(Table1[[#This Row],[Occupational Series]],1)="B",RIGHT(Table1[[#This Row],[Occupational Series]],1)="C"),"0301",RIGHT(Table1[[#This Row],[Occupational Series]],4)))</f>
        <v>4301</v>
      </c>
      <c r="D3617" s="45" t="s">
        <v>866</v>
      </c>
      <c r="E3617" s="45" t="s">
        <v>867</v>
      </c>
      <c r="F3617" s="57">
        <f>ROWS($F$2:F3617)</f>
        <v>3616</v>
      </c>
      <c r="G3617" s="57" t="str">
        <f>IF(ISNUMBER(SEARCH('Position Build'!$N$6,Table1[[#This Row],[Series]])),Table1[[#This Row],[Helper1]],"")</f>
        <v/>
      </c>
      <c r="H3617" s="57" t="str">
        <f>IFERROR(SMALL($G$2:$G$4870,ROWS($G$2:G3617)),"")</f>
        <v/>
      </c>
    </row>
    <row r="3618" spans="1:8" ht="15.75" thickBot="1" x14ac:dyDescent="0.3">
      <c r="A3618" s="45" t="s">
        <v>700</v>
      </c>
      <c r="B3618" s="46" t="str">
        <f>Table1[[#This Row],[Series]]&amp;Table1[[#This Row],[Competency Name]]</f>
        <v>4301ABILITY TO INSTRUCT</v>
      </c>
      <c r="C3618" s="46" t="str">
        <f>IF(RIGHT(Table1[[#This Row],[Occupational Series]],5)="SECCM","SECCM",IF(OR(RIGHT(Table1[[#This Row],[Occupational Series]],1)="A",RIGHT(Table1[[#This Row],[Occupational Series]],1)="B",RIGHT(Table1[[#This Row],[Occupational Series]],1)="C"),"0301",RIGHT(Table1[[#This Row],[Occupational Series]],4)))</f>
        <v>4301</v>
      </c>
      <c r="D3618" s="45" t="s">
        <v>868</v>
      </c>
      <c r="E3618" s="45" t="s">
        <v>869</v>
      </c>
      <c r="F3618" s="57">
        <f>ROWS($F$2:F3618)</f>
        <v>3617</v>
      </c>
      <c r="G3618" s="57" t="str">
        <f>IF(ISNUMBER(SEARCH('Position Build'!$N$6,Table1[[#This Row],[Series]])),Table1[[#This Row],[Helper1]],"")</f>
        <v/>
      </c>
      <c r="H3618" s="57" t="str">
        <f>IFERROR(SMALL($G$2:$G$4870,ROWS($G$2:G3618)),"")</f>
        <v/>
      </c>
    </row>
    <row r="3619" spans="1:8" ht="15.75" customHeight="1" thickBot="1" x14ac:dyDescent="0.3">
      <c r="A3619" s="50" t="s">
        <v>700</v>
      </c>
      <c r="B3619" s="46" t="str">
        <f>Table1[[#This Row],[Series]]&amp;Table1[[#This Row],[Competency Name]]</f>
        <v>4301ABILITY TO PROVIDE PRODUCTION SUPPORT SERVICES</v>
      </c>
      <c r="C3619" s="46" t="str">
        <f>IF(RIGHT(Table1[[#This Row],[Occupational Series]],5)="SECCM","SECCM",IF(OR(RIGHT(Table1[[#This Row],[Occupational Series]],1)="A",RIGHT(Table1[[#This Row],[Occupational Series]],1)="B",RIGHT(Table1[[#This Row],[Occupational Series]],1)="C"),"0301",RIGHT(Table1[[#This Row],[Occupational Series]],4)))</f>
        <v>4301</v>
      </c>
      <c r="D3619" s="50" t="s">
        <v>870</v>
      </c>
      <c r="E3619" s="51" t="s">
        <v>871</v>
      </c>
      <c r="F3619" s="57">
        <f>ROWS($F$2:F3619)</f>
        <v>3618</v>
      </c>
      <c r="G3619" s="57" t="str">
        <f>IF(ISNUMBER(SEARCH('Position Build'!$N$6,Table1[[#This Row],[Series]])),Table1[[#This Row],[Helper1]],"")</f>
        <v/>
      </c>
      <c r="H3619" s="57" t="str">
        <f>IFERROR(SMALL($G$2:$G$4870,ROWS($G$2:G3619)),"")</f>
        <v/>
      </c>
    </row>
    <row r="3620" spans="1:8" ht="15.75" thickBot="1" x14ac:dyDescent="0.3">
      <c r="A3620" s="45" t="s">
        <v>700</v>
      </c>
      <c r="B3620" s="46" t="str">
        <f>Table1[[#This Row],[Series]]&amp;Table1[[#This Row],[Competency Name]]</f>
        <v>4301ABILITY TO LEAD OR SUPERVISE</v>
      </c>
      <c r="C3620" s="46" t="str">
        <f>IF(RIGHT(Table1[[#This Row],[Occupational Series]],5)="SECCM","SECCM",IF(OR(RIGHT(Table1[[#This Row],[Occupational Series]],1)="A",RIGHT(Table1[[#This Row],[Occupational Series]],1)="B",RIGHT(Table1[[#This Row],[Occupational Series]],1)="C"),"0301",RIGHT(Table1[[#This Row],[Occupational Series]],4)))</f>
        <v>4301</v>
      </c>
      <c r="D3620" s="45" t="s">
        <v>872</v>
      </c>
      <c r="E3620" s="45" t="s">
        <v>873</v>
      </c>
      <c r="F3620" s="57">
        <f>ROWS($F$2:F3620)</f>
        <v>3619</v>
      </c>
      <c r="G3620" s="57" t="str">
        <f>IF(ISNUMBER(SEARCH('Position Build'!$N$6,Table1[[#This Row],[Series]])),Table1[[#This Row],[Helper1]],"")</f>
        <v/>
      </c>
      <c r="H3620" s="57" t="str">
        <f>IFERROR(SMALL($G$2:$G$4870,ROWS($G$2:G3620)),"")</f>
        <v/>
      </c>
    </row>
    <row r="3621" spans="1:8" ht="15.75" customHeight="1" thickBot="1" x14ac:dyDescent="0.3">
      <c r="A3621" s="50" t="s">
        <v>700</v>
      </c>
      <c r="B3621" s="46" t="str">
        <f>Table1[[#This Row],[Series]]&amp;Table1[[#This Row],[Competency Name]]</f>
        <v>4301ABILITY TO INTERPRET INSTRUCTIONS AND SPECIFICATIONS, INCLUDING BLUEPRINT READING</v>
      </c>
      <c r="C3621" s="46" t="str">
        <f>IF(RIGHT(Table1[[#This Row],[Occupational Series]],5)="SECCM","SECCM",IF(OR(RIGHT(Table1[[#This Row],[Occupational Series]],1)="A",RIGHT(Table1[[#This Row],[Occupational Series]],1)="B",RIGHT(Table1[[#This Row],[Occupational Series]],1)="C"),"0301",RIGHT(Table1[[#This Row],[Occupational Series]],4)))</f>
        <v>4301</v>
      </c>
      <c r="D3621" s="50" t="s">
        <v>906</v>
      </c>
      <c r="E3621" s="51" t="s">
        <v>907</v>
      </c>
      <c r="F3621" s="57">
        <f>ROWS($F$2:F3621)</f>
        <v>3620</v>
      </c>
      <c r="G3621" s="57" t="str">
        <f>IF(ISNUMBER(SEARCH('Position Build'!$N$6,Table1[[#This Row],[Series]])),Table1[[#This Row],[Helper1]],"")</f>
        <v/>
      </c>
      <c r="H3621" s="57" t="str">
        <f>IFERROR(SMALL($G$2:$G$4870,ROWS($G$2:G3621)),"")</f>
        <v/>
      </c>
    </row>
    <row r="3622" spans="1:8" ht="51.75" thickBot="1" x14ac:dyDescent="0.3">
      <c r="A3622" s="50" t="s">
        <v>700</v>
      </c>
      <c r="B3622" s="46" t="str">
        <f>Table1[[#This Row],[Series]]&amp;Table1[[#This Row],[Competency Name]]</f>
        <v>4301ABILITY TO USE AND MAINTAIN TOOLS AND EQUIPMENT</v>
      </c>
      <c r="C3622" s="46" t="str">
        <f>IF(RIGHT(Table1[[#This Row],[Occupational Series]],5)="SECCM","SECCM",IF(OR(RIGHT(Table1[[#This Row],[Occupational Series]],1)="A",RIGHT(Table1[[#This Row],[Occupational Series]],1)="B",RIGHT(Table1[[#This Row],[Occupational Series]],1)="C"),"0301",RIGHT(Table1[[#This Row],[Occupational Series]],4)))</f>
        <v>4301</v>
      </c>
      <c r="D3622" s="50" t="s">
        <v>908</v>
      </c>
      <c r="E3622" s="51" t="s">
        <v>909</v>
      </c>
      <c r="F3622" s="57">
        <f>ROWS($F$2:F3622)</f>
        <v>3621</v>
      </c>
      <c r="G3622" s="57" t="str">
        <f>IF(ISNUMBER(SEARCH('Position Build'!$N$6,Table1[[#This Row],[Series]])),Table1[[#This Row],[Helper1]],"")</f>
        <v/>
      </c>
      <c r="H3622" s="57" t="str">
        <f>IFERROR(SMALL($G$2:$G$4870,ROWS($G$2:G3622)),"")</f>
        <v/>
      </c>
    </row>
    <row r="3623" spans="1:8" ht="15.75" customHeight="1" thickBot="1" x14ac:dyDescent="0.3">
      <c r="A3623" s="50" t="s">
        <v>700</v>
      </c>
      <c r="B3623" s="46" t="str">
        <f>Table1[[#This Row],[Series]]&amp;Table1[[#This Row],[Competency Name]]</f>
        <v>4301KNOWLEDGE OF EQUIPMENT ASSEMBLY, INSTALLATION, REPAIR, ETC.</v>
      </c>
      <c r="C3623" s="46" t="str">
        <f>IF(RIGHT(Table1[[#This Row],[Occupational Series]],5)="SECCM","SECCM",IF(OR(RIGHT(Table1[[#This Row],[Occupational Series]],1)="A",RIGHT(Table1[[#This Row],[Occupational Series]],1)="B",RIGHT(Table1[[#This Row],[Occupational Series]],1)="C"),"0301",RIGHT(Table1[[#This Row],[Occupational Series]],4)))</f>
        <v>4301</v>
      </c>
      <c r="D3623" s="50" t="s">
        <v>910</v>
      </c>
      <c r="E3623" s="51" t="s">
        <v>911</v>
      </c>
      <c r="F3623" s="57">
        <f>ROWS($F$2:F3623)</f>
        <v>3622</v>
      </c>
      <c r="G3623" s="57" t="str">
        <f>IF(ISNUMBER(SEARCH('Position Build'!$N$6,Table1[[#This Row],[Series]])),Table1[[#This Row],[Helper1]],"")</f>
        <v/>
      </c>
      <c r="H3623" s="57" t="str">
        <f>IFERROR(SMALL($G$2:$G$4870,ROWS($G$2:G3623)),"")</f>
        <v/>
      </c>
    </row>
    <row r="3624" spans="1:8" ht="102.75" thickBot="1" x14ac:dyDescent="0.3">
      <c r="A3624" s="50" t="s">
        <v>700</v>
      </c>
      <c r="B3624" s="46" t="str">
        <f>Table1[[#This Row],[Series]]&amp;Table1[[#This Row],[Competency Name]]</f>
        <v>4301USE OF MEASURING INSTRUMENTS (MECHANICAL, ELECTRICAL, ELECTRONIC, AS APPROPRIATE TO LINE OF WORK)</v>
      </c>
      <c r="C3624" s="46" t="str">
        <f>IF(RIGHT(Table1[[#This Row],[Occupational Series]],5)="SECCM","SECCM",IF(OR(RIGHT(Table1[[#This Row],[Occupational Series]],1)="A",RIGHT(Table1[[#This Row],[Occupational Series]],1)="B",RIGHT(Table1[[#This Row],[Occupational Series]],1)="C"),"0301",RIGHT(Table1[[#This Row],[Occupational Series]],4)))</f>
        <v>4301</v>
      </c>
      <c r="D3624" s="50" t="s">
        <v>986</v>
      </c>
      <c r="E3624" s="51" t="s">
        <v>987</v>
      </c>
      <c r="F3624" s="57">
        <f>ROWS($F$2:F3624)</f>
        <v>3623</v>
      </c>
      <c r="G3624" s="57" t="str">
        <f>IF(ISNUMBER(SEARCH('Position Build'!$N$6,Table1[[#This Row],[Series]])),Table1[[#This Row],[Helper1]],"")</f>
        <v/>
      </c>
      <c r="H3624" s="57" t="str">
        <f>IFERROR(SMALL($G$2:$G$4870,ROWS($G$2:G3624)),"")</f>
        <v/>
      </c>
    </row>
    <row r="3625" spans="1:8" ht="15.75" customHeight="1" thickBot="1" x14ac:dyDescent="0.3">
      <c r="A3625" s="50" t="s">
        <v>686</v>
      </c>
      <c r="B3625" s="46" t="str">
        <f>Table1[[#This Row],[Series]]&amp;Table1[[#This Row],[Competency Name]]</f>
        <v>4352KNOWLEDGE OF MATERIALS</v>
      </c>
      <c r="C3625" s="46" t="str">
        <f>IF(RIGHT(Table1[[#This Row],[Occupational Series]],5)="SECCM","SECCM",IF(OR(RIGHT(Table1[[#This Row],[Occupational Series]],1)="A",RIGHT(Table1[[#This Row],[Occupational Series]],1)="B",RIGHT(Table1[[#This Row],[Occupational Series]],1)="C"),"0301",RIGHT(Table1[[#This Row],[Occupational Series]],4)))</f>
        <v>4352</v>
      </c>
      <c r="D3625" s="50" t="s">
        <v>679</v>
      </c>
      <c r="E3625" s="51" t="s">
        <v>680</v>
      </c>
      <c r="F3625" s="57">
        <f>ROWS($F$2:F3625)</f>
        <v>3624</v>
      </c>
      <c r="G3625" s="57" t="str">
        <f>IF(ISNUMBER(SEARCH('Position Build'!$N$6,Table1[[#This Row],[Series]])),Table1[[#This Row],[Helper1]],"")</f>
        <v/>
      </c>
      <c r="H3625" s="57" t="str">
        <f>IFERROR(SMALL($G$2:$G$4870,ROWS($G$2:G3625)),"")</f>
        <v/>
      </c>
    </row>
    <row r="3626" spans="1:8" ht="115.5" thickBot="1" x14ac:dyDescent="0.3">
      <c r="A3626" s="50" t="s">
        <v>686</v>
      </c>
      <c r="B3626" s="46" t="str">
        <f>Table1[[#This Row],[Series]]&amp;Table1[[#This Row],[Competency Name]]</f>
        <v>4352TECHNICAL PRACTICES (THEORETICAL, PRECISE, ARTISTIC)</v>
      </c>
      <c r="C3626" s="46" t="str">
        <f>IF(RIGHT(Table1[[#This Row],[Occupational Series]],5)="SECCM","SECCM",IF(OR(RIGHT(Table1[[#This Row],[Occupational Series]],1)="A",RIGHT(Table1[[#This Row],[Occupational Series]],1)="B",RIGHT(Table1[[#This Row],[Occupational Series]],1)="C"),"0301",RIGHT(Table1[[#This Row],[Occupational Series]],4)))</f>
        <v>4352</v>
      </c>
      <c r="D3626" s="50" t="s">
        <v>716</v>
      </c>
      <c r="E3626" s="51" t="s">
        <v>717</v>
      </c>
      <c r="F3626" s="57">
        <f>ROWS($F$2:F3626)</f>
        <v>3625</v>
      </c>
      <c r="G3626" s="57" t="str">
        <f>IF(ISNUMBER(SEARCH('Position Build'!$N$6,Table1[[#This Row],[Series]])),Table1[[#This Row],[Helper1]],"")</f>
        <v/>
      </c>
      <c r="H3626" s="57" t="str">
        <f>IFERROR(SMALL($G$2:$G$4870,ROWS($G$2:G3626)),"")</f>
        <v/>
      </c>
    </row>
    <row r="3627" spans="1:8" ht="15.75" customHeight="1" thickBot="1" x14ac:dyDescent="0.3">
      <c r="A3627" s="45" t="s">
        <v>686</v>
      </c>
      <c r="B3627" s="46" t="str">
        <f>Table1[[#This Row],[Series]]&amp;Table1[[#This Row],[Competency Name]]</f>
        <v>4352ABILITY TO DO THE WORK OF THE POSITION WITHOUT MORE THAN NORMAL SUPERVISION</v>
      </c>
      <c r="C3627" s="46" t="str">
        <f>IF(RIGHT(Table1[[#This Row],[Occupational Series]],5)="SECCM","SECCM",IF(OR(RIGHT(Table1[[#This Row],[Occupational Series]],1)="A",RIGHT(Table1[[#This Row],[Occupational Series]],1)="B",RIGHT(Table1[[#This Row],[Occupational Series]],1)="C"),"0301",RIGHT(Table1[[#This Row],[Occupational Series]],4)))</f>
        <v>4352</v>
      </c>
      <c r="D3627" s="45" t="s">
        <v>852</v>
      </c>
      <c r="E3627" s="45" t="s">
        <v>853</v>
      </c>
      <c r="F3627" s="57">
        <f>ROWS($F$2:F3627)</f>
        <v>3626</v>
      </c>
      <c r="G3627" s="57" t="str">
        <f>IF(ISNUMBER(SEARCH('Position Build'!$N$6,Table1[[#This Row],[Series]])),Table1[[#This Row],[Helper1]],"")</f>
        <v/>
      </c>
      <c r="H3627" s="57" t="str">
        <f>IFERROR(SMALL($G$2:$G$4870,ROWS($G$2:G3627)),"")</f>
        <v/>
      </c>
    </row>
    <row r="3628" spans="1:8" ht="15.75" thickBot="1" x14ac:dyDescent="0.3">
      <c r="A3628" s="45" t="s">
        <v>686</v>
      </c>
      <c r="B3628" s="46" t="str">
        <f>Table1[[#This Row],[Series]]&amp;Table1[[#This Row],[Competency Name]]</f>
        <v>4352ABILITY TO INSPECT</v>
      </c>
      <c r="C3628" s="46" t="str">
        <f>IF(RIGHT(Table1[[#This Row],[Occupational Series]],5)="SECCM","SECCM",IF(OR(RIGHT(Table1[[#This Row],[Occupational Series]],1)="A",RIGHT(Table1[[#This Row],[Occupational Series]],1)="B",RIGHT(Table1[[#This Row],[Occupational Series]],1)="C"),"0301",RIGHT(Table1[[#This Row],[Occupational Series]],4)))</f>
        <v>4352</v>
      </c>
      <c r="D3628" s="45" t="s">
        <v>866</v>
      </c>
      <c r="E3628" s="45" t="s">
        <v>867</v>
      </c>
      <c r="F3628" s="57">
        <f>ROWS($F$2:F3628)</f>
        <v>3627</v>
      </c>
      <c r="G3628" s="57" t="str">
        <f>IF(ISNUMBER(SEARCH('Position Build'!$N$6,Table1[[#This Row],[Series]])),Table1[[#This Row],[Helper1]],"")</f>
        <v/>
      </c>
      <c r="H3628" s="57" t="str">
        <f>IFERROR(SMALL($G$2:$G$4870,ROWS($G$2:G3628)),"")</f>
        <v/>
      </c>
    </row>
    <row r="3629" spans="1:8" ht="15.75" customHeight="1" thickBot="1" x14ac:dyDescent="0.3">
      <c r="A3629" s="45" t="s">
        <v>686</v>
      </c>
      <c r="B3629" s="46" t="str">
        <f>Table1[[#This Row],[Series]]&amp;Table1[[#This Row],[Competency Name]]</f>
        <v>4352ABILITY TO INSTRUCT</v>
      </c>
      <c r="C3629" s="46" t="str">
        <f>IF(RIGHT(Table1[[#This Row],[Occupational Series]],5)="SECCM","SECCM",IF(OR(RIGHT(Table1[[#This Row],[Occupational Series]],1)="A",RIGHT(Table1[[#This Row],[Occupational Series]],1)="B",RIGHT(Table1[[#This Row],[Occupational Series]],1)="C"),"0301",RIGHT(Table1[[#This Row],[Occupational Series]],4)))</f>
        <v>4352</v>
      </c>
      <c r="D3629" s="45" t="s">
        <v>868</v>
      </c>
      <c r="E3629" s="45" t="s">
        <v>869</v>
      </c>
      <c r="F3629" s="57">
        <f>ROWS($F$2:F3629)</f>
        <v>3628</v>
      </c>
      <c r="G3629" s="57" t="str">
        <f>IF(ISNUMBER(SEARCH('Position Build'!$N$6,Table1[[#This Row],[Series]])),Table1[[#This Row],[Helper1]],"")</f>
        <v/>
      </c>
      <c r="H3629" s="57" t="str">
        <f>IFERROR(SMALL($G$2:$G$4870,ROWS($G$2:G3629)),"")</f>
        <v/>
      </c>
    </row>
    <row r="3630" spans="1:8" ht="39" thickBot="1" x14ac:dyDescent="0.3">
      <c r="A3630" s="50" t="s">
        <v>686</v>
      </c>
      <c r="B3630" s="46" t="str">
        <f>Table1[[#This Row],[Series]]&amp;Table1[[#This Row],[Competency Name]]</f>
        <v>4352ABILITY TO PROVIDE PRODUCTION SUPPORT SERVICES</v>
      </c>
      <c r="C3630" s="46" t="str">
        <f>IF(RIGHT(Table1[[#This Row],[Occupational Series]],5)="SECCM","SECCM",IF(OR(RIGHT(Table1[[#This Row],[Occupational Series]],1)="A",RIGHT(Table1[[#This Row],[Occupational Series]],1)="B",RIGHT(Table1[[#This Row],[Occupational Series]],1)="C"),"0301",RIGHT(Table1[[#This Row],[Occupational Series]],4)))</f>
        <v>4352</v>
      </c>
      <c r="D3630" s="50" t="s">
        <v>870</v>
      </c>
      <c r="E3630" s="51" t="s">
        <v>871</v>
      </c>
      <c r="F3630" s="57">
        <f>ROWS($F$2:F3630)</f>
        <v>3629</v>
      </c>
      <c r="G3630" s="57" t="str">
        <f>IF(ISNUMBER(SEARCH('Position Build'!$N$6,Table1[[#This Row],[Series]])),Table1[[#This Row],[Helper1]],"")</f>
        <v/>
      </c>
      <c r="H3630" s="57" t="str">
        <f>IFERROR(SMALL($G$2:$G$4870,ROWS($G$2:G3630)),"")</f>
        <v/>
      </c>
    </row>
    <row r="3631" spans="1:8" ht="15.75" customHeight="1" thickBot="1" x14ac:dyDescent="0.3">
      <c r="A3631" s="45" t="s">
        <v>686</v>
      </c>
      <c r="B3631" s="46" t="str">
        <f>Table1[[#This Row],[Series]]&amp;Table1[[#This Row],[Competency Name]]</f>
        <v>4352ABILITY TO LEAD OR SUPERVISE</v>
      </c>
      <c r="C3631" s="46" t="str">
        <f>IF(RIGHT(Table1[[#This Row],[Occupational Series]],5)="SECCM","SECCM",IF(OR(RIGHT(Table1[[#This Row],[Occupational Series]],1)="A",RIGHT(Table1[[#This Row],[Occupational Series]],1)="B",RIGHT(Table1[[#This Row],[Occupational Series]],1)="C"),"0301",RIGHT(Table1[[#This Row],[Occupational Series]],4)))</f>
        <v>4352</v>
      </c>
      <c r="D3631" s="45" t="s">
        <v>872</v>
      </c>
      <c r="E3631" s="45" t="s">
        <v>873</v>
      </c>
      <c r="F3631" s="57">
        <f>ROWS($F$2:F3631)</f>
        <v>3630</v>
      </c>
      <c r="G3631" s="57" t="str">
        <f>IF(ISNUMBER(SEARCH('Position Build'!$N$6,Table1[[#This Row],[Series]])),Table1[[#This Row],[Helper1]],"")</f>
        <v/>
      </c>
      <c r="H3631" s="57" t="str">
        <f>IFERROR(SMALL($G$2:$G$4870,ROWS($G$2:G3631)),"")</f>
        <v/>
      </c>
    </row>
    <row r="3632" spans="1:8" ht="51.75" thickBot="1" x14ac:dyDescent="0.3">
      <c r="A3632" s="50" t="s">
        <v>686</v>
      </c>
      <c r="B3632" s="46" t="str">
        <f>Table1[[#This Row],[Series]]&amp;Table1[[#This Row],[Competency Name]]</f>
        <v>4352ABILITY TO FOLLOW DIRECTIONS IN A SHOP</v>
      </c>
      <c r="C3632" s="46" t="str">
        <f>IF(RIGHT(Table1[[#This Row],[Occupational Series]],5)="SECCM","SECCM",IF(OR(RIGHT(Table1[[#This Row],[Occupational Series]],1)="A",RIGHT(Table1[[#This Row],[Occupational Series]],1)="B",RIGHT(Table1[[#This Row],[Occupational Series]],1)="C"),"0301",RIGHT(Table1[[#This Row],[Occupational Series]],4)))</f>
        <v>4352</v>
      </c>
      <c r="D3632" s="50" t="s">
        <v>882</v>
      </c>
      <c r="E3632" s="51" t="s">
        <v>883</v>
      </c>
      <c r="F3632" s="57">
        <f>ROWS($F$2:F3632)</f>
        <v>3631</v>
      </c>
      <c r="G3632" s="57" t="str">
        <f>IF(ISNUMBER(SEARCH('Position Build'!$N$6,Table1[[#This Row],[Series]])),Table1[[#This Row],[Helper1]],"")</f>
        <v/>
      </c>
      <c r="H3632" s="57" t="str">
        <f>IFERROR(SMALL($G$2:$G$4870,ROWS($G$2:G3632)),"")</f>
        <v/>
      </c>
    </row>
    <row r="3633" spans="1:8" ht="15.75" customHeight="1" thickBot="1" x14ac:dyDescent="0.3">
      <c r="A3633" s="50" t="s">
        <v>686</v>
      </c>
      <c r="B3633" s="46" t="str">
        <f>Table1[[#This Row],[Series]]&amp;Table1[[#This Row],[Competency Name]]</f>
        <v>4352DEXTERITY AND SAFETY</v>
      </c>
      <c r="C3633" s="46" t="str">
        <f>IF(RIGHT(Table1[[#This Row],[Occupational Series]],5)="SECCM","SECCM",IF(OR(RIGHT(Table1[[#This Row],[Occupational Series]],1)="A",RIGHT(Table1[[#This Row],[Occupational Series]],1)="B",RIGHT(Table1[[#This Row],[Occupational Series]],1)="C"),"0301",RIGHT(Table1[[#This Row],[Occupational Series]],4)))</f>
        <v>4352</v>
      </c>
      <c r="D3633" s="50" t="s">
        <v>888</v>
      </c>
      <c r="E3633" s="51" t="s">
        <v>889</v>
      </c>
      <c r="F3633" s="57">
        <f>ROWS($F$2:F3633)</f>
        <v>3632</v>
      </c>
      <c r="G3633" s="57" t="str">
        <f>IF(ISNUMBER(SEARCH('Position Build'!$N$6,Table1[[#This Row],[Series]])),Table1[[#This Row],[Helper1]],"")</f>
        <v/>
      </c>
      <c r="H3633" s="57" t="str">
        <f>IFERROR(SMALL($G$2:$G$4870,ROWS($G$2:G3633)),"")</f>
        <v/>
      </c>
    </row>
    <row r="3634" spans="1:8" ht="90" thickBot="1" x14ac:dyDescent="0.3">
      <c r="A3634" s="50" t="s">
        <v>686</v>
      </c>
      <c r="B3634" s="46" t="str">
        <f>Table1[[#This Row],[Series]]&amp;Table1[[#This Row],[Competency Name]]</f>
        <v>4352INGENUITY (ABILITY TO SUGGEST AND APPLY NEW METHODS)</v>
      </c>
      <c r="C3634" s="46" t="str">
        <f>IF(RIGHT(Table1[[#This Row],[Occupational Series]],5)="SECCM","SECCM",IF(OR(RIGHT(Table1[[#This Row],[Occupational Series]],1)="A",RIGHT(Table1[[#This Row],[Occupational Series]],1)="B",RIGHT(Table1[[#This Row],[Occupational Series]],1)="C"),"0301",RIGHT(Table1[[#This Row],[Occupational Series]],4)))</f>
        <v>4352</v>
      </c>
      <c r="D3634" s="50" t="s">
        <v>890</v>
      </c>
      <c r="E3634" s="51" t="s">
        <v>891</v>
      </c>
      <c r="F3634" s="57">
        <f>ROWS($F$2:F3634)</f>
        <v>3633</v>
      </c>
      <c r="G3634" s="57" t="str">
        <f>IF(ISNUMBER(SEARCH('Position Build'!$N$6,Table1[[#This Row],[Series]])),Table1[[#This Row],[Helper1]],"")</f>
        <v/>
      </c>
      <c r="H3634" s="57" t="str">
        <f>IFERROR(SMALL($G$2:$G$4870,ROWS($G$2:G3634)),"")</f>
        <v/>
      </c>
    </row>
    <row r="3635" spans="1:8" ht="15.75" customHeight="1" thickBot="1" x14ac:dyDescent="0.3">
      <c r="A3635" s="50" t="s">
        <v>686</v>
      </c>
      <c r="B3635" s="46" t="str">
        <f>Table1[[#This Row],[Series]]&amp;Table1[[#This Row],[Competency Name]]</f>
        <v>4352ABILITY TO SUPERVISE THROUGH SUBORDINATE SUPERVISORS</v>
      </c>
      <c r="C3635" s="46" t="str">
        <f>IF(RIGHT(Table1[[#This Row],[Occupational Series]],5)="SECCM","SECCM",IF(OR(RIGHT(Table1[[#This Row],[Occupational Series]],1)="A",RIGHT(Table1[[#This Row],[Occupational Series]],1)="B",RIGHT(Table1[[#This Row],[Occupational Series]],1)="C"),"0301",RIGHT(Table1[[#This Row],[Occupational Series]],4)))</f>
        <v>4352</v>
      </c>
      <c r="D3635" s="50" t="s">
        <v>898</v>
      </c>
      <c r="E3635" s="51" t="s">
        <v>899</v>
      </c>
      <c r="F3635" s="57">
        <f>ROWS($F$2:F3635)</f>
        <v>3634</v>
      </c>
      <c r="G3635" s="57" t="str">
        <f>IF(ISNUMBER(SEARCH('Position Build'!$N$6,Table1[[#This Row],[Series]])),Table1[[#This Row],[Helper1]],"")</f>
        <v/>
      </c>
      <c r="H3635" s="57" t="str">
        <f>IFERROR(SMALL($G$2:$G$4870,ROWS($G$2:G3635)),"")</f>
        <v/>
      </c>
    </row>
    <row r="3636" spans="1:8" ht="39" thickBot="1" x14ac:dyDescent="0.3">
      <c r="A3636" s="50" t="s">
        <v>686</v>
      </c>
      <c r="B3636" s="46" t="str">
        <f>Table1[[#This Row],[Series]]&amp;Table1[[#This Row],[Competency Name]]</f>
        <v>4352RELIABILITY AND DEPENDABILITY</v>
      </c>
      <c r="C3636" s="46" t="str">
        <f>IF(RIGHT(Table1[[#This Row],[Occupational Series]],5)="SECCM","SECCM",IF(OR(RIGHT(Table1[[#This Row],[Occupational Series]],1)="A",RIGHT(Table1[[#This Row],[Occupational Series]],1)="B",RIGHT(Table1[[#This Row],[Occupational Series]],1)="C"),"0301",RIGHT(Table1[[#This Row],[Occupational Series]],4)))</f>
        <v>4352</v>
      </c>
      <c r="D3636" s="50" t="s">
        <v>900</v>
      </c>
      <c r="E3636" s="51" t="s">
        <v>901</v>
      </c>
      <c r="F3636" s="57">
        <f>ROWS($F$2:F3636)</f>
        <v>3635</v>
      </c>
      <c r="G3636" s="57" t="str">
        <f>IF(ISNUMBER(SEARCH('Position Build'!$N$6,Table1[[#This Row],[Series]])),Table1[[#This Row],[Helper1]],"")</f>
        <v/>
      </c>
      <c r="H3636" s="57" t="str">
        <f>IFERROR(SMALL($G$2:$G$4870,ROWS($G$2:G3636)),"")</f>
        <v/>
      </c>
    </row>
    <row r="3637" spans="1:8" ht="15.75" customHeight="1" thickBot="1" x14ac:dyDescent="0.3">
      <c r="A3637" s="50" t="s">
        <v>686</v>
      </c>
      <c r="B3637" s="46" t="str">
        <f>Table1[[#This Row],[Series]]&amp;Table1[[#This Row],[Competency Name]]</f>
        <v>4352ABILITY TO INTERPRET INSTRUCTIONS AND SPECIFICATIONS, INCLUDING BLUEPRINT READING</v>
      </c>
      <c r="C3637" s="46" t="str">
        <f>IF(RIGHT(Table1[[#This Row],[Occupational Series]],5)="SECCM","SECCM",IF(OR(RIGHT(Table1[[#This Row],[Occupational Series]],1)="A",RIGHT(Table1[[#This Row],[Occupational Series]],1)="B",RIGHT(Table1[[#This Row],[Occupational Series]],1)="C"),"0301",RIGHT(Table1[[#This Row],[Occupational Series]],4)))</f>
        <v>4352</v>
      </c>
      <c r="D3637" s="50" t="s">
        <v>906</v>
      </c>
      <c r="E3637" s="51" t="s">
        <v>907</v>
      </c>
      <c r="F3637" s="57">
        <f>ROWS($F$2:F3637)</f>
        <v>3636</v>
      </c>
      <c r="G3637" s="57" t="str">
        <f>IF(ISNUMBER(SEARCH('Position Build'!$N$6,Table1[[#This Row],[Series]])),Table1[[#This Row],[Helper1]],"")</f>
        <v/>
      </c>
      <c r="H3637" s="57" t="str">
        <f>IFERROR(SMALL($G$2:$G$4870,ROWS($G$2:G3637)),"")</f>
        <v/>
      </c>
    </row>
    <row r="3638" spans="1:8" ht="51.75" thickBot="1" x14ac:dyDescent="0.3">
      <c r="A3638" s="50" t="s">
        <v>686</v>
      </c>
      <c r="B3638" s="46" t="str">
        <f>Table1[[#This Row],[Series]]&amp;Table1[[#This Row],[Competency Name]]</f>
        <v>4352ABILITY TO USE AND MAINTAIN TOOLS AND EQUIPMENT</v>
      </c>
      <c r="C3638" s="46" t="str">
        <f>IF(RIGHT(Table1[[#This Row],[Occupational Series]],5)="SECCM","SECCM",IF(OR(RIGHT(Table1[[#This Row],[Occupational Series]],1)="A",RIGHT(Table1[[#This Row],[Occupational Series]],1)="B",RIGHT(Table1[[#This Row],[Occupational Series]],1)="C"),"0301",RIGHT(Table1[[#This Row],[Occupational Series]],4)))</f>
        <v>4352</v>
      </c>
      <c r="D3638" s="50" t="s">
        <v>908</v>
      </c>
      <c r="E3638" s="51" t="s">
        <v>909</v>
      </c>
      <c r="F3638" s="57">
        <f>ROWS($F$2:F3638)</f>
        <v>3637</v>
      </c>
      <c r="G3638" s="57" t="str">
        <f>IF(ISNUMBER(SEARCH('Position Build'!$N$6,Table1[[#This Row],[Series]])),Table1[[#This Row],[Helper1]],"")</f>
        <v/>
      </c>
      <c r="H3638" s="57" t="str">
        <f>IFERROR(SMALL($G$2:$G$4870,ROWS($G$2:G3638)),"")</f>
        <v/>
      </c>
    </row>
    <row r="3639" spans="1:8" ht="15.75" customHeight="1" thickBot="1" x14ac:dyDescent="0.3">
      <c r="A3639" s="50" t="s">
        <v>686</v>
      </c>
      <c r="B3639" s="46" t="str">
        <f>Table1[[#This Row],[Series]]&amp;Table1[[#This Row],[Competency Name]]</f>
        <v>4352KNOWLEDGE OF EQUIPMENT ASSEMBLY, INSTALLATION, REPAIR, ETC.</v>
      </c>
      <c r="C3639" s="46" t="str">
        <f>IF(RIGHT(Table1[[#This Row],[Occupational Series]],5)="SECCM","SECCM",IF(OR(RIGHT(Table1[[#This Row],[Occupational Series]],1)="A",RIGHT(Table1[[#This Row],[Occupational Series]],1)="B",RIGHT(Table1[[#This Row],[Occupational Series]],1)="C"),"0301",RIGHT(Table1[[#This Row],[Occupational Series]],4)))</f>
        <v>4352</v>
      </c>
      <c r="D3639" s="50" t="s">
        <v>910</v>
      </c>
      <c r="E3639" s="51" t="s">
        <v>911</v>
      </c>
      <c r="F3639" s="57">
        <f>ROWS($F$2:F3639)</f>
        <v>3638</v>
      </c>
      <c r="G3639" s="57" t="str">
        <f>IF(ISNUMBER(SEARCH('Position Build'!$N$6,Table1[[#This Row],[Series]])),Table1[[#This Row],[Helper1]],"")</f>
        <v/>
      </c>
      <c r="H3639" s="57" t="str">
        <f>IFERROR(SMALL($G$2:$G$4870,ROWS($G$2:G3639)),"")</f>
        <v/>
      </c>
    </row>
    <row r="3640" spans="1:8" ht="102.75" thickBot="1" x14ac:dyDescent="0.3">
      <c r="A3640" s="50" t="s">
        <v>686</v>
      </c>
      <c r="B3640" s="46" t="str">
        <f>Table1[[#This Row],[Series]]&amp;Table1[[#This Row],[Competency Name]]</f>
        <v>4352USE OF MEASURING INSTRUMENTS (MECHANICAL, ELECTRICAL, ELECTRONIC, AS APPROPRIATE TO LINE OF WORK)</v>
      </c>
      <c r="C3640" s="46" t="str">
        <f>IF(RIGHT(Table1[[#This Row],[Occupational Series]],5)="SECCM","SECCM",IF(OR(RIGHT(Table1[[#This Row],[Occupational Series]],1)="A",RIGHT(Table1[[#This Row],[Occupational Series]],1)="B",RIGHT(Table1[[#This Row],[Occupational Series]],1)="C"),"0301",RIGHT(Table1[[#This Row],[Occupational Series]],4)))</f>
        <v>4352</v>
      </c>
      <c r="D3640" s="50" t="s">
        <v>986</v>
      </c>
      <c r="E3640" s="51" t="s">
        <v>987</v>
      </c>
      <c r="F3640" s="57">
        <f>ROWS($F$2:F3640)</f>
        <v>3639</v>
      </c>
      <c r="G3640" s="57" t="str">
        <f>IF(ISNUMBER(SEARCH('Position Build'!$N$6,Table1[[#This Row],[Series]])),Table1[[#This Row],[Helper1]],"")</f>
        <v/>
      </c>
      <c r="H3640" s="57" t="str">
        <f>IFERROR(SMALL($G$2:$G$4870,ROWS($G$2:G3640)),"")</f>
        <v/>
      </c>
    </row>
    <row r="3641" spans="1:8" ht="15.75" customHeight="1" thickBot="1" x14ac:dyDescent="0.3">
      <c r="A3641" s="50" t="s">
        <v>686</v>
      </c>
      <c r="B3641" s="46" t="str">
        <f>Table1[[#This Row],[Series]]&amp;Table1[[#This Row],[Competency Name]]</f>
        <v>4352ABILITY TO MEET DEADLINE DATES UNDER PRESSURE</v>
      </c>
      <c r="C3641" s="46" t="str">
        <f>IF(RIGHT(Table1[[#This Row],[Occupational Series]],5)="SECCM","SECCM",IF(OR(RIGHT(Table1[[#This Row],[Occupational Series]],1)="A",RIGHT(Table1[[#This Row],[Occupational Series]],1)="B",RIGHT(Table1[[#This Row],[Occupational Series]],1)="C"),"0301",RIGHT(Table1[[#This Row],[Occupational Series]],4)))</f>
        <v>4352</v>
      </c>
      <c r="D3641" s="50" t="s">
        <v>1005</v>
      </c>
      <c r="E3641" s="51" t="s">
        <v>1006</v>
      </c>
      <c r="F3641" s="57">
        <f>ROWS($F$2:F3641)</f>
        <v>3640</v>
      </c>
      <c r="G3641" s="57" t="str">
        <f>IF(ISNUMBER(SEARCH('Position Build'!$N$6,Table1[[#This Row],[Series]])),Table1[[#This Row],[Helper1]],"")</f>
        <v/>
      </c>
      <c r="H3641" s="57" t="str">
        <f>IFERROR(SMALL($G$2:$G$4870,ROWS($G$2:G3641)),"")</f>
        <v/>
      </c>
    </row>
    <row r="3642" spans="1:8" ht="39" thickBot="1" x14ac:dyDescent="0.3">
      <c r="A3642" s="50" t="s">
        <v>686</v>
      </c>
      <c r="B3642" s="46" t="str">
        <f>Table1[[#This Row],[Series]]&amp;Table1[[#This Row],[Competency Name]]</f>
        <v>4352ABILITY TO PLAN AND ORGANIZE THE WORK</v>
      </c>
      <c r="C3642" s="46" t="str">
        <f>IF(RIGHT(Table1[[#This Row],[Occupational Series]],5)="SECCM","SECCM",IF(OR(RIGHT(Table1[[#This Row],[Occupational Series]],1)="A",RIGHT(Table1[[#This Row],[Occupational Series]],1)="B",RIGHT(Table1[[#This Row],[Occupational Series]],1)="C"),"0301",RIGHT(Table1[[#This Row],[Occupational Series]],4)))</f>
        <v>4352</v>
      </c>
      <c r="D3642" s="50" t="s">
        <v>1007</v>
      </c>
      <c r="E3642" s="51" t="s">
        <v>1008</v>
      </c>
      <c r="F3642" s="57">
        <f>ROWS($F$2:F3642)</f>
        <v>3641</v>
      </c>
      <c r="G3642" s="57" t="str">
        <f>IF(ISNUMBER(SEARCH('Position Build'!$N$6,Table1[[#This Row],[Series]])),Table1[[#This Row],[Helper1]],"")</f>
        <v/>
      </c>
      <c r="H3642" s="57" t="str">
        <f>IFERROR(SMALL($G$2:$G$4870,ROWS($G$2:G3642)),"")</f>
        <v/>
      </c>
    </row>
    <row r="3643" spans="1:8" ht="15.75" customHeight="1" thickBot="1" x14ac:dyDescent="0.3">
      <c r="A3643" s="50" t="s">
        <v>686</v>
      </c>
      <c r="B3643" s="46" t="str">
        <f>Table1[[#This Row],[Series]]&amp;Table1[[#This Row],[Competency Name]]</f>
        <v>4352ABILITY TO WORK AS A MEMBER OF A TEAM</v>
      </c>
      <c r="C3643" s="46" t="str">
        <f>IF(RIGHT(Table1[[#This Row],[Occupational Series]],5)="SECCM","SECCM",IF(OR(RIGHT(Table1[[#This Row],[Occupational Series]],1)="A",RIGHT(Table1[[#This Row],[Occupational Series]],1)="B",RIGHT(Table1[[#This Row],[Occupational Series]],1)="C"),"0301",RIGHT(Table1[[#This Row],[Occupational Series]],4)))</f>
        <v>4352</v>
      </c>
      <c r="D3643" s="50" t="s">
        <v>1017</v>
      </c>
      <c r="E3643" s="51" t="s">
        <v>1018</v>
      </c>
      <c r="F3643" s="57">
        <f>ROWS($F$2:F3643)</f>
        <v>3642</v>
      </c>
      <c r="G3643" s="57" t="str">
        <f>IF(ISNUMBER(SEARCH('Position Build'!$N$6,Table1[[#This Row],[Series]])),Table1[[#This Row],[Helper1]],"")</f>
        <v/>
      </c>
      <c r="H3643" s="57" t="str">
        <f>IFERROR(SMALL($G$2:$G$4870,ROWS($G$2:G3643)),"")</f>
        <v/>
      </c>
    </row>
    <row r="3644" spans="1:8" ht="39" thickBot="1" x14ac:dyDescent="0.3">
      <c r="A3644" s="50" t="s">
        <v>686</v>
      </c>
      <c r="B3644" s="46" t="str">
        <f>Table1[[#This Row],[Series]]&amp;Table1[[#This Row],[Competency Name]]</f>
        <v>4352ABILITY TO WORK WITH OTHERS</v>
      </c>
      <c r="C3644" s="46" t="str">
        <f>IF(RIGHT(Table1[[#This Row],[Occupational Series]],5)="SECCM","SECCM",IF(OR(RIGHT(Table1[[#This Row],[Occupational Series]],1)="A",RIGHT(Table1[[#This Row],[Occupational Series]],1)="B",RIGHT(Table1[[#This Row],[Occupational Series]],1)="C"),"0301",RIGHT(Table1[[#This Row],[Occupational Series]],4)))</f>
        <v>4352</v>
      </c>
      <c r="D3644" s="50" t="s">
        <v>1019</v>
      </c>
      <c r="E3644" s="51" t="s">
        <v>1020</v>
      </c>
      <c r="F3644" s="57">
        <f>ROWS($F$2:F3644)</f>
        <v>3643</v>
      </c>
      <c r="G3644" s="57" t="str">
        <f>IF(ISNUMBER(SEARCH('Position Build'!$N$6,Table1[[#This Row],[Series]])),Table1[[#This Row],[Helper1]],"")</f>
        <v/>
      </c>
      <c r="H3644" s="57" t="str">
        <f>IFERROR(SMALL($G$2:$G$4870,ROWS($G$2:G3644)),"")</f>
        <v/>
      </c>
    </row>
    <row r="3645" spans="1:8" ht="15.75" customHeight="1" thickBot="1" x14ac:dyDescent="0.3">
      <c r="A3645" s="45" t="s">
        <v>686</v>
      </c>
      <c r="B3645" s="46" t="str">
        <f>Table1[[#This Row],[Series]]&amp;Table1[[#This Row],[Competency Name]]</f>
        <v>4352SHOP APTITUDE AND INTEREST</v>
      </c>
      <c r="C3645" s="46" t="str">
        <f>IF(RIGHT(Table1[[#This Row],[Occupational Series]],5)="SECCM","SECCM",IF(OR(RIGHT(Table1[[#This Row],[Occupational Series]],1)="A",RIGHT(Table1[[#This Row],[Occupational Series]],1)="B",RIGHT(Table1[[#This Row],[Occupational Series]],1)="C"),"0301",RIGHT(Table1[[#This Row],[Occupational Series]],4)))</f>
        <v>4352</v>
      </c>
      <c r="D3645" s="45" t="s">
        <v>1021</v>
      </c>
      <c r="E3645" s="45" t="s">
        <v>1022</v>
      </c>
      <c r="F3645" s="57">
        <f>ROWS($F$2:F3645)</f>
        <v>3644</v>
      </c>
      <c r="G3645" s="57" t="str">
        <f>IF(ISNUMBER(SEARCH('Position Build'!$N$6,Table1[[#This Row],[Series]])),Table1[[#This Row],[Helper1]],"")</f>
        <v/>
      </c>
      <c r="H3645" s="57" t="str">
        <f>IFERROR(SMALL($G$2:$G$4870,ROWS($G$2:G3645)),"")</f>
        <v/>
      </c>
    </row>
    <row r="3646" spans="1:8" ht="26.25" thickBot="1" x14ac:dyDescent="0.3">
      <c r="A3646" s="52" t="s">
        <v>704</v>
      </c>
      <c r="B3646" s="46" t="str">
        <f>Table1[[#This Row],[Series]]&amp;Table1[[#This Row],[Competency Name]]</f>
        <v>4361KNOWLEDGE OF MATERIALS</v>
      </c>
      <c r="C3646" s="46" t="str">
        <f>IF(RIGHT(Table1[[#This Row],[Occupational Series]],5)="SECCM","SECCM",IF(OR(RIGHT(Table1[[#This Row],[Occupational Series]],1)="A",RIGHT(Table1[[#This Row],[Occupational Series]],1)="B",RIGHT(Table1[[#This Row],[Occupational Series]],1)="C"),"0301",RIGHT(Table1[[#This Row],[Occupational Series]],4)))</f>
        <v>4361</v>
      </c>
      <c r="D3646" s="52" t="s">
        <v>679</v>
      </c>
      <c r="E3646" s="54" t="s">
        <v>680</v>
      </c>
      <c r="F3646" s="57">
        <f>ROWS($F$2:F3646)</f>
        <v>3645</v>
      </c>
      <c r="G3646" s="57" t="str">
        <f>IF(ISNUMBER(SEARCH('Position Build'!$N$6,Table1[[#This Row],[Series]])),Table1[[#This Row],[Helper1]],"")</f>
        <v/>
      </c>
      <c r="H3646" s="57" t="str">
        <f>IFERROR(SMALL($G$2:$G$4870,ROWS($G$2:G3646)),"")</f>
        <v/>
      </c>
    </row>
    <row r="3647" spans="1:8" ht="115.5" thickBot="1" x14ac:dyDescent="0.3">
      <c r="A3647" s="52" t="s">
        <v>704</v>
      </c>
      <c r="B3647" s="46" t="str">
        <f>Table1[[#This Row],[Series]]&amp;Table1[[#This Row],[Competency Name]]</f>
        <v>4361TECHNICAL PRACTICES (THEORETICAL, PRECISE, ARTISTIC)</v>
      </c>
      <c r="C3647" s="46" t="str">
        <f>IF(RIGHT(Table1[[#This Row],[Occupational Series]],5)="SECCM","SECCM",IF(OR(RIGHT(Table1[[#This Row],[Occupational Series]],1)="A",RIGHT(Table1[[#This Row],[Occupational Series]],1)="B",RIGHT(Table1[[#This Row],[Occupational Series]],1)="C"),"0301",RIGHT(Table1[[#This Row],[Occupational Series]],4)))</f>
        <v>4361</v>
      </c>
      <c r="D3647" s="52" t="s">
        <v>716</v>
      </c>
      <c r="E3647" s="54" t="s">
        <v>717</v>
      </c>
      <c r="F3647" s="57">
        <f>ROWS($F$2:F3647)</f>
        <v>3646</v>
      </c>
      <c r="G3647" s="57" t="str">
        <f>IF(ISNUMBER(SEARCH('Position Build'!$N$6,Table1[[#This Row],[Series]])),Table1[[#This Row],[Helper1]],"")</f>
        <v/>
      </c>
      <c r="H3647" s="57" t="str">
        <f>IFERROR(SMALL($G$2:$G$4870,ROWS($G$2:G3647)),"")</f>
        <v/>
      </c>
    </row>
    <row r="3648" spans="1:8" ht="15.75" thickBot="1" x14ac:dyDescent="0.3">
      <c r="A3648" s="53" t="s">
        <v>704</v>
      </c>
      <c r="B3648" s="46" t="str">
        <f>Table1[[#This Row],[Series]]&amp;Table1[[#This Row],[Competency Name]]</f>
        <v>4361ABILITY TO DO THE WORK OF THE POSITION WITHOUT MORE THAN NORMAL SUPERVISION</v>
      </c>
      <c r="C3648" s="46" t="str">
        <f>IF(RIGHT(Table1[[#This Row],[Occupational Series]],5)="SECCM","SECCM",IF(OR(RIGHT(Table1[[#This Row],[Occupational Series]],1)="A",RIGHT(Table1[[#This Row],[Occupational Series]],1)="B",RIGHT(Table1[[#This Row],[Occupational Series]],1)="C"),"0301",RIGHT(Table1[[#This Row],[Occupational Series]],4)))</f>
        <v>4361</v>
      </c>
      <c r="D3648" s="53" t="s">
        <v>852</v>
      </c>
      <c r="E3648" s="53" t="s">
        <v>853</v>
      </c>
      <c r="F3648" s="57">
        <f>ROWS($F$2:F3648)</f>
        <v>3647</v>
      </c>
      <c r="G3648" s="57" t="str">
        <f>IF(ISNUMBER(SEARCH('Position Build'!$N$6,Table1[[#This Row],[Series]])),Table1[[#This Row],[Helper1]],"")</f>
        <v/>
      </c>
      <c r="H3648" s="57" t="str">
        <f>IFERROR(SMALL($G$2:$G$4870,ROWS($G$2:G3648)),"")</f>
        <v/>
      </c>
    </row>
    <row r="3649" spans="1:8" ht="15.75" thickBot="1" x14ac:dyDescent="0.3">
      <c r="A3649" s="53" t="s">
        <v>704</v>
      </c>
      <c r="B3649" s="46" t="str">
        <f>Table1[[#This Row],[Series]]&amp;Table1[[#This Row],[Competency Name]]</f>
        <v>4361ABILITY TO INSPECT</v>
      </c>
      <c r="C3649" s="46" t="str">
        <f>IF(RIGHT(Table1[[#This Row],[Occupational Series]],5)="SECCM","SECCM",IF(OR(RIGHT(Table1[[#This Row],[Occupational Series]],1)="A",RIGHT(Table1[[#This Row],[Occupational Series]],1)="B",RIGHT(Table1[[#This Row],[Occupational Series]],1)="C"),"0301",RIGHT(Table1[[#This Row],[Occupational Series]],4)))</f>
        <v>4361</v>
      </c>
      <c r="D3649" s="53" t="s">
        <v>866</v>
      </c>
      <c r="E3649" s="53" t="s">
        <v>867</v>
      </c>
      <c r="F3649" s="57">
        <f>ROWS($F$2:F3649)</f>
        <v>3648</v>
      </c>
      <c r="G3649" s="57" t="str">
        <f>IF(ISNUMBER(SEARCH('Position Build'!$N$6,Table1[[#This Row],[Series]])),Table1[[#This Row],[Helper1]],"")</f>
        <v/>
      </c>
      <c r="H3649" s="57" t="str">
        <f>IFERROR(SMALL($G$2:$G$4870,ROWS($G$2:G3649)),"")</f>
        <v/>
      </c>
    </row>
    <row r="3650" spans="1:8" ht="15.75" thickBot="1" x14ac:dyDescent="0.3">
      <c r="A3650" s="45" t="s">
        <v>704</v>
      </c>
      <c r="B3650" s="46" t="str">
        <f>Table1[[#This Row],[Series]]&amp;Table1[[#This Row],[Competency Name]]</f>
        <v>4361ABILITY TO INSTRUCT</v>
      </c>
      <c r="C3650" s="46" t="str">
        <f>IF(RIGHT(Table1[[#This Row],[Occupational Series]],5)="SECCM","SECCM",IF(OR(RIGHT(Table1[[#This Row],[Occupational Series]],1)="A",RIGHT(Table1[[#This Row],[Occupational Series]],1)="B",RIGHT(Table1[[#This Row],[Occupational Series]],1)="C"),"0301",RIGHT(Table1[[#This Row],[Occupational Series]],4)))</f>
        <v>4361</v>
      </c>
      <c r="D3650" s="45" t="s">
        <v>868</v>
      </c>
      <c r="E3650" s="45" t="s">
        <v>869</v>
      </c>
      <c r="F3650" s="57">
        <f>ROWS($F$2:F3650)</f>
        <v>3649</v>
      </c>
      <c r="G3650" s="57" t="str">
        <f>IF(ISNUMBER(SEARCH('Position Build'!$N$6,Table1[[#This Row],[Series]])),Table1[[#This Row],[Helper1]],"")</f>
        <v/>
      </c>
      <c r="H3650" s="57" t="str">
        <f>IFERROR(SMALL($G$2:$G$4870,ROWS($G$2:G3650)),"")</f>
        <v/>
      </c>
    </row>
    <row r="3651" spans="1:8" ht="15.75" customHeight="1" thickBot="1" x14ac:dyDescent="0.3">
      <c r="A3651" s="50" t="s">
        <v>704</v>
      </c>
      <c r="B3651" s="46" t="str">
        <f>Table1[[#This Row],[Series]]&amp;Table1[[#This Row],[Competency Name]]</f>
        <v>4361ABILITY TO PROVIDE PRODUCTION SUPPORT SERVICES</v>
      </c>
      <c r="C3651" s="46" t="str">
        <f>IF(RIGHT(Table1[[#This Row],[Occupational Series]],5)="SECCM","SECCM",IF(OR(RIGHT(Table1[[#This Row],[Occupational Series]],1)="A",RIGHT(Table1[[#This Row],[Occupational Series]],1)="B",RIGHT(Table1[[#This Row],[Occupational Series]],1)="C"),"0301",RIGHT(Table1[[#This Row],[Occupational Series]],4)))</f>
        <v>4361</v>
      </c>
      <c r="D3651" s="50" t="s">
        <v>870</v>
      </c>
      <c r="E3651" s="51" t="s">
        <v>871</v>
      </c>
      <c r="F3651" s="57">
        <f>ROWS($F$2:F3651)</f>
        <v>3650</v>
      </c>
      <c r="G3651" s="57" t="str">
        <f>IF(ISNUMBER(SEARCH('Position Build'!$N$6,Table1[[#This Row],[Series]])),Table1[[#This Row],[Helper1]],"")</f>
        <v/>
      </c>
      <c r="H3651" s="57" t="str">
        <f>IFERROR(SMALL($G$2:$G$4870,ROWS($G$2:G3651)),"")</f>
        <v/>
      </c>
    </row>
    <row r="3652" spans="1:8" ht="15.75" thickBot="1" x14ac:dyDescent="0.3">
      <c r="A3652" s="53" t="s">
        <v>704</v>
      </c>
      <c r="B3652" s="46" t="str">
        <f>Table1[[#This Row],[Series]]&amp;Table1[[#This Row],[Competency Name]]</f>
        <v>4361ABILITY TO LEAD OR SUPERVISE</v>
      </c>
      <c r="C3652" s="46" t="str">
        <f>IF(RIGHT(Table1[[#This Row],[Occupational Series]],5)="SECCM","SECCM",IF(OR(RIGHT(Table1[[#This Row],[Occupational Series]],1)="A",RIGHT(Table1[[#This Row],[Occupational Series]],1)="B",RIGHT(Table1[[#This Row],[Occupational Series]],1)="C"),"0301",RIGHT(Table1[[#This Row],[Occupational Series]],4)))</f>
        <v>4361</v>
      </c>
      <c r="D3652" s="53" t="s">
        <v>872</v>
      </c>
      <c r="E3652" s="53" t="s">
        <v>873</v>
      </c>
      <c r="F3652" s="57">
        <f>ROWS($F$2:F3652)</f>
        <v>3651</v>
      </c>
      <c r="G3652" s="57" t="str">
        <f>IF(ISNUMBER(SEARCH('Position Build'!$N$6,Table1[[#This Row],[Series]])),Table1[[#This Row],[Helper1]],"")</f>
        <v/>
      </c>
      <c r="H3652" s="57" t="str">
        <f>IFERROR(SMALL($G$2:$G$4870,ROWS($G$2:G3652)),"")</f>
        <v/>
      </c>
    </row>
    <row r="3653" spans="1:8" ht="77.25" thickBot="1" x14ac:dyDescent="0.3">
      <c r="A3653" s="52" t="s">
        <v>704</v>
      </c>
      <c r="B3653" s="46" t="str">
        <f>Table1[[#This Row],[Series]]&amp;Table1[[#This Row],[Competency Name]]</f>
        <v>4361ABILITY TO INTERPRET INSTRUCTIONS AND SPECIFICATIONS, INCLUDING BLUEPRINT READING</v>
      </c>
      <c r="C3653" s="46" t="str">
        <f>IF(RIGHT(Table1[[#This Row],[Occupational Series]],5)="SECCM","SECCM",IF(OR(RIGHT(Table1[[#This Row],[Occupational Series]],1)="A",RIGHT(Table1[[#This Row],[Occupational Series]],1)="B",RIGHT(Table1[[#This Row],[Occupational Series]],1)="C"),"0301",RIGHT(Table1[[#This Row],[Occupational Series]],4)))</f>
        <v>4361</v>
      </c>
      <c r="D3653" s="52" t="s">
        <v>906</v>
      </c>
      <c r="E3653" s="54" t="s">
        <v>907</v>
      </c>
      <c r="F3653" s="57">
        <f>ROWS($F$2:F3653)</f>
        <v>3652</v>
      </c>
      <c r="G3653" s="57" t="str">
        <f>IF(ISNUMBER(SEARCH('Position Build'!$N$6,Table1[[#This Row],[Series]])),Table1[[#This Row],[Helper1]],"")</f>
        <v/>
      </c>
      <c r="H3653" s="57" t="str">
        <f>IFERROR(SMALL($G$2:$G$4870,ROWS($G$2:G3653)),"")</f>
        <v/>
      </c>
    </row>
    <row r="3654" spans="1:8" ht="51.75" thickBot="1" x14ac:dyDescent="0.3">
      <c r="A3654" s="52" t="s">
        <v>704</v>
      </c>
      <c r="B3654" s="46" t="str">
        <f>Table1[[#This Row],[Series]]&amp;Table1[[#This Row],[Competency Name]]</f>
        <v>4361ABILITY TO USE AND MAINTAIN TOOLS AND EQUIPMENT</v>
      </c>
      <c r="C3654" s="46" t="str">
        <f>IF(RIGHT(Table1[[#This Row],[Occupational Series]],5)="SECCM","SECCM",IF(OR(RIGHT(Table1[[#This Row],[Occupational Series]],1)="A",RIGHT(Table1[[#This Row],[Occupational Series]],1)="B",RIGHT(Table1[[#This Row],[Occupational Series]],1)="C"),"0301",RIGHT(Table1[[#This Row],[Occupational Series]],4)))</f>
        <v>4361</v>
      </c>
      <c r="D3654" s="52" t="s">
        <v>908</v>
      </c>
      <c r="E3654" s="54" t="s">
        <v>909</v>
      </c>
      <c r="F3654" s="57">
        <f>ROWS($F$2:F3654)</f>
        <v>3653</v>
      </c>
      <c r="G3654" s="57" t="str">
        <f>IF(ISNUMBER(SEARCH('Position Build'!$N$6,Table1[[#This Row],[Series]])),Table1[[#This Row],[Helper1]],"")</f>
        <v/>
      </c>
      <c r="H3654" s="57" t="str">
        <f>IFERROR(SMALL($G$2:$G$4870,ROWS($G$2:G3654)),"")</f>
        <v/>
      </c>
    </row>
    <row r="3655" spans="1:8" ht="39" thickBot="1" x14ac:dyDescent="0.3">
      <c r="A3655" s="52" t="s">
        <v>704</v>
      </c>
      <c r="B3655" s="46" t="str">
        <f>Table1[[#This Row],[Series]]&amp;Table1[[#This Row],[Competency Name]]</f>
        <v>4361KNOWLEDGE OF EQUIPMENT ASSEMBLY, INSTALLATION, REPAIR, ETC.</v>
      </c>
      <c r="C3655" s="46" t="str">
        <f>IF(RIGHT(Table1[[#This Row],[Occupational Series]],5)="SECCM","SECCM",IF(OR(RIGHT(Table1[[#This Row],[Occupational Series]],1)="A",RIGHT(Table1[[#This Row],[Occupational Series]],1)="B",RIGHT(Table1[[#This Row],[Occupational Series]],1)="C"),"0301",RIGHT(Table1[[#This Row],[Occupational Series]],4)))</f>
        <v>4361</v>
      </c>
      <c r="D3655" s="52" t="s">
        <v>910</v>
      </c>
      <c r="E3655" s="54" t="s">
        <v>911</v>
      </c>
      <c r="F3655" s="57">
        <f>ROWS($F$2:F3655)</f>
        <v>3654</v>
      </c>
      <c r="G3655" s="57" t="str">
        <f>IF(ISNUMBER(SEARCH('Position Build'!$N$6,Table1[[#This Row],[Series]])),Table1[[#This Row],[Helper1]],"")</f>
        <v/>
      </c>
      <c r="H3655" s="57" t="str">
        <f>IFERROR(SMALL($G$2:$G$4870,ROWS($G$2:G3655)),"")</f>
        <v/>
      </c>
    </row>
    <row r="3656" spans="1:8" ht="102.75" thickBot="1" x14ac:dyDescent="0.3">
      <c r="A3656" s="50" t="s">
        <v>704</v>
      </c>
      <c r="B3656" s="46" t="str">
        <f>Table1[[#This Row],[Series]]&amp;Table1[[#This Row],[Competency Name]]</f>
        <v>4361USE OF MEASURING INSTRUMENTS (MECHANICAL, ELECTRICAL, ELECTRONIC, AS APPROPRIATE TO LINE OF WORK)</v>
      </c>
      <c r="C3656" s="46" t="str">
        <f>IF(RIGHT(Table1[[#This Row],[Occupational Series]],5)="SECCM","SECCM",IF(OR(RIGHT(Table1[[#This Row],[Occupational Series]],1)="A",RIGHT(Table1[[#This Row],[Occupational Series]],1)="B",RIGHT(Table1[[#This Row],[Occupational Series]],1)="C"),"0301",RIGHT(Table1[[#This Row],[Occupational Series]],4)))</f>
        <v>4361</v>
      </c>
      <c r="D3656" s="50" t="s">
        <v>986</v>
      </c>
      <c r="E3656" s="51" t="s">
        <v>987</v>
      </c>
      <c r="F3656" s="57">
        <f>ROWS($F$2:F3656)</f>
        <v>3655</v>
      </c>
      <c r="G3656" s="57" t="str">
        <f>IF(ISNUMBER(SEARCH('Position Build'!$N$6,Table1[[#This Row],[Series]])),Table1[[#This Row],[Helper1]],"")</f>
        <v/>
      </c>
      <c r="H3656" s="57" t="str">
        <f>IFERROR(SMALL($G$2:$G$4870,ROWS($G$2:G3656)),"")</f>
        <v/>
      </c>
    </row>
    <row r="3657" spans="1:8" ht="15.75" customHeight="1" thickBot="1" x14ac:dyDescent="0.3">
      <c r="A3657" s="50" t="s">
        <v>690</v>
      </c>
      <c r="B3657" s="46" t="str">
        <f>Table1[[#This Row],[Series]]&amp;Table1[[#This Row],[Competency Name]]</f>
        <v>4373KNOWLEDGE OF MATERIALS</v>
      </c>
      <c r="C3657" s="46" t="str">
        <f>IF(RIGHT(Table1[[#This Row],[Occupational Series]],5)="SECCM","SECCM",IF(OR(RIGHT(Table1[[#This Row],[Occupational Series]],1)="A",RIGHT(Table1[[#This Row],[Occupational Series]],1)="B",RIGHT(Table1[[#This Row],[Occupational Series]],1)="C"),"0301",RIGHT(Table1[[#This Row],[Occupational Series]],4)))</f>
        <v>4373</v>
      </c>
      <c r="D3657" s="50" t="s">
        <v>679</v>
      </c>
      <c r="E3657" s="51" t="s">
        <v>680</v>
      </c>
      <c r="F3657" s="57">
        <f>ROWS($F$2:F3657)</f>
        <v>3656</v>
      </c>
      <c r="G3657" s="57" t="str">
        <f>IF(ISNUMBER(SEARCH('Position Build'!$N$6,Table1[[#This Row],[Series]])),Table1[[#This Row],[Helper1]],"")</f>
        <v/>
      </c>
      <c r="H3657" s="57" t="str">
        <f>IFERROR(SMALL($G$2:$G$4870,ROWS($G$2:G3657)),"")</f>
        <v/>
      </c>
    </row>
    <row r="3658" spans="1:8" ht="115.5" thickBot="1" x14ac:dyDescent="0.3">
      <c r="A3658" s="52" t="s">
        <v>690</v>
      </c>
      <c r="B3658" s="46" t="str">
        <f>Table1[[#This Row],[Series]]&amp;Table1[[#This Row],[Competency Name]]</f>
        <v>4373TECHNICAL PRACTICES (THEORETICAL, PRECISE, ARTISTIC)</v>
      </c>
      <c r="C3658" s="46" t="str">
        <f>IF(RIGHT(Table1[[#This Row],[Occupational Series]],5)="SECCM","SECCM",IF(OR(RIGHT(Table1[[#This Row],[Occupational Series]],1)="A",RIGHT(Table1[[#This Row],[Occupational Series]],1)="B",RIGHT(Table1[[#This Row],[Occupational Series]],1)="C"),"0301",RIGHT(Table1[[#This Row],[Occupational Series]],4)))</f>
        <v>4373</v>
      </c>
      <c r="D3658" s="52" t="s">
        <v>716</v>
      </c>
      <c r="E3658" s="54" t="s">
        <v>717</v>
      </c>
      <c r="F3658" s="57">
        <f>ROWS($F$2:F3658)</f>
        <v>3657</v>
      </c>
      <c r="G3658" s="57" t="str">
        <f>IF(ISNUMBER(SEARCH('Position Build'!$N$6,Table1[[#This Row],[Series]])),Table1[[#This Row],[Helper1]],"")</f>
        <v/>
      </c>
      <c r="H3658" s="57" t="str">
        <f>IFERROR(SMALL($G$2:$G$4870,ROWS($G$2:G3658)),"")</f>
        <v/>
      </c>
    </row>
    <row r="3659" spans="1:8" ht="15.75" thickBot="1" x14ac:dyDescent="0.3">
      <c r="A3659" s="53" t="s">
        <v>690</v>
      </c>
      <c r="B3659" s="46" t="str">
        <f>Table1[[#This Row],[Series]]&amp;Table1[[#This Row],[Competency Name]]</f>
        <v>4373ABILITY TO DO THE WORK OF THE POSITION WITHOUT MORE THAN NORMAL SUPERVISION</v>
      </c>
      <c r="C3659" s="46" t="str">
        <f>IF(RIGHT(Table1[[#This Row],[Occupational Series]],5)="SECCM","SECCM",IF(OR(RIGHT(Table1[[#This Row],[Occupational Series]],1)="A",RIGHT(Table1[[#This Row],[Occupational Series]],1)="B",RIGHT(Table1[[#This Row],[Occupational Series]],1)="C"),"0301",RIGHT(Table1[[#This Row],[Occupational Series]],4)))</f>
        <v>4373</v>
      </c>
      <c r="D3659" s="53" t="s">
        <v>852</v>
      </c>
      <c r="E3659" s="53" t="s">
        <v>853</v>
      </c>
      <c r="F3659" s="57">
        <f>ROWS($F$2:F3659)</f>
        <v>3658</v>
      </c>
      <c r="G3659" s="57" t="str">
        <f>IF(ISNUMBER(SEARCH('Position Build'!$N$6,Table1[[#This Row],[Series]])),Table1[[#This Row],[Helper1]],"")</f>
        <v/>
      </c>
      <c r="H3659" s="57" t="str">
        <f>IFERROR(SMALL($G$2:$G$4870,ROWS($G$2:G3659)),"")</f>
        <v/>
      </c>
    </row>
    <row r="3660" spans="1:8" ht="15.75" thickBot="1" x14ac:dyDescent="0.3">
      <c r="A3660" s="53" t="s">
        <v>690</v>
      </c>
      <c r="B3660" s="46" t="str">
        <f>Table1[[#This Row],[Series]]&amp;Table1[[#This Row],[Competency Name]]</f>
        <v>4373ABILITY TO INSPECT</v>
      </c>
      <c r="C3660" s="46" t="str">
        <f>IF(RIGHT(Table1[[#This Row],[Occupational Series]],5)="SECCM","SECCM",IF(OR(RIGHT(Table1[[#This Row],[Occupational Series]],1)="A",RIGHT(Table1[[#This Row],[Occupational Series]],1)="B",RIGHT(Table1[[#This Row],[Occupational Series]],1)="C"),"0301",RIGHT(Table1[[#This Row],[Occupational Series]],4)))</f>
        <v>4373</v>
      </c>
      <c r="D3660" s="53" t="s">
        <v>866</v>
      </c>
      <c r="E3660" s="53" t="s">
        <v>867</v>
      </c>
      <c r="F3660" s="57">
        <f>ROWS($F$2:F3660)</f>
        <v>3659</v>
      </c>
      <c r="G3660" s="57" t="str">
        <f>IF(ISNUMBER(SEARCH('Position Build'!$N$6,Table1[[#This Row],[Series]])),Table1[[#This Row],[Helper1]],"")</f>
        <v/>
      </c>
      <c r="H3660" s="57" t="str">
        <f>IFERROR(SMALL($G$2:$G$4870,ROWS($G$2:G3660)),"")</f>
        <v/>
      </c>
    </row>
    <row r="3661" spans="1:8" ht="15.75" thickBot="1" x14ac:dyDescent="0.3">
      <c r="A3661" s="53" t="s">
        <v>690</v>
      </c>
      <c r="B3661" s="46" t="str">
        <f>Table1[[#This Row],[Series]]&amp;Table1[[#This Row],[Competency Name]]</f>
        <v>4373ABILITY TO INSTRUCT</v>
      </c>
      <c r="C3661" s="46" t="str">
        <f>IF(RIGHT(Table1[[#This Row],[Occupational Series]],5)="SECCM","SECCM",IF(OR(RIGHT(Table1[[#This Row],[Occupational Series]],1)="A",RIGHT(Table1[[#This Row],[Occupational Series]],1)="B",RIGHT(Table1[[#This Row],[Occupational Series]],1)="C"),"0301",RIGHT(Table1[[#This Row],[Occupational Series]],4)))</f>
        <v>4373</v>
      </c>
      <c r="D3661" s="53" t="s">
        <v>868</v>
      </c>
      <c r="E3661" s="53" t="s">
        <v>869</v>
      </c>
      <c r="F3661" s="57">
        <f>ROWS($F$2:F3661)</f>
        <v>3660</v>
      </c>
      <c r="G3661" s="57" t="str">
        <f>IF(ISNUMBER(SEARCH('Position Build'!$N$6,Table1[[#This Row],[Series]])),Table1[[#This Row],[Helper1]],"")</f>
        <v/>
      </c>
      <c r="H3661" s="57" t="str">
        <f>IFERROR(SMALL($G$2:$G$4870,ROWS($G$2:G3661)),"")</f>
        <v/>
      </c>
    </row>
    <row r="3662" spans="1:8" ht="39" thickBot="1" x14ac:dyDescent="0.3">
      <c r="A3662" s="50" t="s">
        <v>690</v>
      </c>
      <c r="B3662" s="46" t="str">
        <f>Table1[[#This Row],[Series]]&amp;Table1[[#This Row],[Competency Name]]</f>
        <v>4373ABILITY TO PROVIDE PRODUCTION SUPPORT SERVICES</v>
      </c>
      <c r="C3662" s="46" t="str">
        <f>IF(RIGHT(Table1[[#This Row],[Occupational Series]],5)="SECCM","SECCM",IF(OR(RIGHT(Table1[[#This Row],[Occupational Series]],1)="A",RIGHT(Table1[[#This Row],[Occupational Series]],1)="B",RIGHT(Table1[[#This Row],[Occupational Series]],1)="C"),"0301",RIGHT(Table1[[#This Row],[Occupational Series]],4)))</f>
        <v>4373</v>
      </c>
      <c r="D3662" s="50" t="s">
        <v>870</v>
      </c>
      <c r="E3662" s="51" t="s">
        <v>871</v>
      </c>
      <c r="F3662" s="57">
        <f>ROWS($F$2:F3662)</f>
        <v>3661</v>
      </c>
      <c r="G3662" s="57" t="str">
        <f>IF(ISNUMBER(SEARCH('Position Build'!$N$6,Table1[[#This Row],[Series]])),Table1[[#This Row],[Helper1]],"")</f>
        <v/>
      </c>
      <c r="H3662" s="57" t="str">
        <f>IFERROR(SMALL($G$2:$G$4870,ROWS($G$2:G3662)),"")</f>
        <v/>
      </c>
    </row>
    <row r="3663" spans="1:8" ht="15.75" customHeight="1" thickBot="1" x14ac:dyDescent="0.3">
      <c r="A3663" s="45" t="s">
        <v>690</v>
      </c>
      <c r="B3663" s="46" t="str">
        <f>Table1[[#This Row],[Series]]&amp;Table1[[#This Row],[Competency Name]]</f>
        <v>4373ABILITY TO LEAD OR SUPERVISE</v>
      </c>
      <c r="C3663" s="46" t="str">
        <f>IF(RIGHT(Table1[[#This Row],[Occupational Series]],5)="SECCM","SECCM",IF(OR(RIGHT(Table1[[#This Row],[Occupational Series]],1)="A",RIGHT(Table1[[#This Row],[Occupational Series]],1)="B",RIGHT(Table1[[#This Row],[Occupational Series]],1)="C"),"0301",RIGHT(Table1[[#This Row],[Occupational Series]],4)))</f>
        <v>4373</v>
      </c>
      <c r="D3663" s="45" t="s">
        <v>872</v>
      </c>
      <c r="E3663" s="45" t="s">
        <v>873</v>
      </c>
      <c r="F3663" s="57">
        <f>ROWS($F$2:F3663)</f>
        <v>3662</v>
      </c>
      <c r="G3663" s="57" t="str">
        <f>IF(ISNUMBER(SEARCH('Position Build'!$N$6,Table1[[#This Row],[Series]])),Table1[[#This Row],[Helper1]],"")</f>
        <v/>
      </c>
      <c r="H3663" s="57" t="str">
        <f>IFERROR(SMALL($G$2:$G$4870,ROWS($G$2:G3663)),"")</f>
        <v/>
      </c>
    </row>
    <row r="3664" spans="1:8" ht="51.75" thickBot="1" x14ac:dyDescent="0.3">
      <c r="A3664" s="52" t="s">
        <v>690</v>
      </c>
      <c r="B3664" s="46" t="str">
        <f>Table1[[#This Row],[Series]]&amp;Table1[[#This Row],[Competency Name]]</f>
        <v>4373ABILITY TO FOLLOW DIRECTIONS IN A SHOP</v>
      </c>
      <c r="C3664" s="46" t="str">
        <f>IF(RIGHT(Table1[[#This Row],[Occupational Series]],5)="SECCM","SECCM",IF(OR(RIGHT(Table1[[#This Row],[Occupational Series]],1)="A",RIGHT(Table1[[#This Row],[Occupational Series]],1)="B",RIGHT(Table1[[#This Row],[Occupational Series]],1)="C"),"0301",RIGHT(Table1[[#This Row],[Occupational Series]],4)))</f>
        <v>4373</v>
      </c>
      <c r="D3664" s="52" t="s">
        <v>882</v>
      </c>
      <c r="E3664" s="54" t="s">
        <v>883</v>
      </c>
      <c r="F3664" s="57">
        <f>ROWS($F$2:F3664)</f>
        <v>3663</v>
      </c>
      <c r="G3664" s="57" t="str">
        <f>IF(ISNUMBER(SEARCH('Position Build'!$N$6,Table1[[#This Row],[Series]])),Table1[[#This Row],[Helper1]],"")</f>
        <v/>
      </c>
      <c r="H3664" s="57" t="str">
        <f>IFERROR(SMALL($G$2:$G$4870,ROWS($G$2:G3664)),"")</f>
        <v/>
      </c>
    </row>
    <row r="3665" spans="1:8" ht="77.25" thickBot="1" x14ac:dyDescent="0.3">
      <c r="A3665" s="52" t="s">
        <v>690</v>
      </c>
      <c r="B3665" s="46" t="str">
        <f>Table1[[#This Row],[Series]]&amp;Table1[[#This Row],[Competency Name]]</f>
        <v>4373DEXTERITY AND SAFETY</v>
      </c>
      <c r="C3665" s="46" t="str">
        <f>IF(RIGHT(Table1[[#This Row],[Occupational Series]],5)="SECCM","SECCM",IF(OR(RIGHT(Table1[[#This Row],[Occupational Series]],1)="A",RIGHT(Table1[[#This Row],[Occupational Series]],1)="B",RIGHT(Table1[[#This Row],[Occupational Series]],1)="C"),"0301",RIGHT(Table1[[#This Row],[Occupational Series]],4)))</f>
        <v>4373</v>
      </c>
      <c r="D3665" s="52" t="s">
        <v>888</v>
      </c>
      <c r="E3665" s="54" t="s">
        <v>889</v>
      </c>
      <c r="F3665" s="57">
        <f>ROWS($F$2:F3665)</f>
        <v>3664</v>
      </c>
      <c r="G3665" s="57" t="str">
        <f>IF(ISNUMBER(SEARCH('Position Build'!$N$6,Table1[[#This Row],[Series]])),Table1[[#This Row],[Helper1]],"")</f>
        <v/>
      </c>
      <c r="H3665" s="57" t="str">
        <f>IFERROR(SMALL($G$2:$G$4870,ROWS($G$2:G3665)),"")</f>
        <v/>
      </c>
    </row>
    <row r="3666" spans="1:8" ht="90" thickBot="1" x14ac:dyDescent="0.3">
      <c r="A3666" s="52" t="s">
        <v>690</v>
      </c>
      <c r="B3666" s="46" t="str">
        <f>Table1[[#This Row],[Series]]&amp;Table1[[#This Row],[Competency Name]]</f>
        <v>4373INGENUITY (ABILITY TO SUGGEST AND APPLY NEW METHODS)</v>
      </c>
      <c r="C3666" s="46" t="str">
        <f>IF(RIGHT(Table1[[#This Row],[Occupational Series]],5)="SECCM","SECCM",IF(OR(RIGHT(Table1[[#This Row],[Occupational Series]],1)="A",RIGHT(Table1[[#This Row],[Occupational Series]],1)="B",RIGHT(Table1[[#This Row],[Occupational Series]],1)="C"),"0301",RIGHT(Table1[[#This Row],[Occupational Series]],4)))</f>
        <v>4373</v>
      </c>
      <c r="D3666" s="52" t="s">
        <v>890</v>
      </c>
      <c r="E3666" s="54" t="s">
        <v>891</v>
      </c>
      <c r="F3666" s="57">
        <f>ROWS($F$2:F3666)</f>
        <v>3665</v>
      </c>
      <c r="G3666" s="57" t="str">
        <f>IF(ISNUMBER(SEARCH('Position Build'!$N$6,Table1[[#This Row],[Series]])),Table1[[#This Row],[Helper1]],"")</f>
        <v/>
      </c>
      <c r="H3666" s="57" t="str">
        <f>IFERROR(SMALL($G$2:$G$4870,ROWS($G$2:G3666)),"")</f>
        <v/>
      </c>
    </row>
    <row r="3667" spans="1:8" ht="26.25" thickBot="1" x14ac:dyDescent="0.3">
      <c r="A3667" s="52" t="s">
        <v>690</v>
      </c>
      <c r="B3667" s="46" t="str">
        <f>Table1[[#This Row],[Series]]&amp;Table1[[#This Row],[Competency Name]]</f>
        <v>4373ABILITY TO SUPERVISE THROUGH SUBORDINATE SUPERVISORS</v>
      </c>
      <c r="C3667" s="46" t="str">
        <f>IF(RIGHT(Table1[[#This Row],[Occupational Series]],5)="SECCM","SECCM",IF(OR(RIGHT(Table1[[#This Row],[Occupational Series]],1)="A",RIGHT(Table1[[#This Row],[Occupational Series]],1)="B",RIGHT(Table1[[#This Row],[Occupational Series]],1)="C"),"0301",RIGHT(Table1[[#This Row],[Occupational Series]],4)))</f>
        <v>4373</v>
      </c>
      <c r="D3667" s="52" t="s">
        <v>898</v>
      </c>
      <c r="E3667" s="54" t="s">
        <v>899</v>
      </c>
      <c r="F3667" s="57">
        <f>ROWS($F$2:F3667)</f>
        <v>3666</v>
      </c>
      <c r="G3667" s="57" t="str">
        <f>IF(ISNUMBER(SEARCH('Position Build'!$N$6,Table1[[#This Row],[Series]])),Table1[[#This Row],[Helper1]],"")</f>
        <v/>
      </c>
      <c r="H3667" s="57" t="str">
        <f>IFERROR(SMALL($G$2:$G$4870,ROWS($G$2:G3667)),"")</f>
        <v/>
      </c>
    </row>
    <row r="3668" spans="1:8" ht="39" thickBot="1" x14ac:dyDescent="0.3">
      <c r="A3668" s="50" t="s">
        <v>690</v>
      </c>
      <c r="B3668" s="46" t="str">
        <f>Table1[[#This Row],[Series]]&amp;Table1[[#This Row],[Competency Name]]</f>
        <v>4373RELIABILITY AND DEPENDABILITY</v>
      </c>
      <c r="C3668" s="46" t="str">
        <f>IF(RIGHT(Table1[[#This Row],[Occupational Series]],5)="SECCM","SECCM",IF(OR(RIGHT(Table1[[#This Row],[Occupational Series]],1)="A",RIGHT(Table1[[#This Row],[Occupational Series]],1)="B",RIGHT(Table1[[#This Row],[Occupational Series]],1)="C"),"0301",RIGHT(Table1[[#This Row],[Occupational Series]],4)))</f>
        <v>4373</v>
      </c>
      <c r="D3668" s="50" t="s">
        <v>900</v>
      </c>
      <c r="E3668" s="51" t="s">
        <v>901</v>
      </c>
      <c r="F3668" s="57">
        <f>ROWS($F$2:F3668)</f>
        <v>3667</v>
      </c>
      <c r="G3668" s="57" t="str">
        <f>IF(ISNUMBER(SEARCH('Position Build'!$N$6,Table1[[#This Row],[Series]])),Table1[[#This Row],[Helper1]],"")</f>
        <v/>
      </c>
      <c r="H3668" s="57" t="str">
        <f>IFERROR(SMALL($G$2:$G$4870,ROWS($G$2:G3668)),"")</f>
        <v/>
      </c>
    </row>
    <row r="3669" spans="1:8" ht="15.75" customHeight="1" thickBot="1" x14ac:dyDescent="0.3">
      <c r="A3669" s="50" t="s">
        <v>690</v>
      </c>
      <c r="B3669" s="46" t="str">
        <f>Table1[[#This Row],[Series]]&amp;Table1[[#This Row],[Competency Name]]</f>
        <v>4373ABILITY TO INTERPRET INSTRUCTIONS AND SPECIFICATIONS, INCLUDING BLUEPRINT READING</v>
      </c>
      <c r="C3669" s="46" t="str">
        <f>IF(RIGHT(Table1[[#This Row],[Occupational Series]],5)="SECCM","SECCM",IF(OR(RIGHT(Table1[[#This Row],[Occupational Series]],1)="A",RIGHT(Table1[[#This Row],[Occupational Series]],1)="B",RIGHT(Table1[[#This Row],[Occupational Series]],1)="C"),"0301",RIGHT(Table1[[#This Row],[Occupational Series]],4)))</f>
        <v>4373</v>
      </c>
      <c r="D3669" s="50" t="s">
        <v>906</v>
      </c>
      <c r="E3669" s="51" t="s">
        <v>907</v>
      </c>
      <c r="F3669" s="57">
        <f>ROWS($F$2:F3669)</f>
        <v>3668</v>
      </c>
      <c r="G3669" s="57" t="str">
        <f>IF(ISNUMBER(SEARCH('Position Build'!$N$6,Table1[[#This Row],[Series]])),Table1[[#This Row],[Helper1]],"")</f>
        <v/>
      </c>
      <c r="H3669" s="57" t="str">
        <f>IFERROR(SMALL($G$2:$G$4870,ROWS($G$2:G3669)),"")</f>
        <v/>
      </c>
    </row>
    <row r="3670" spans="1:8" ht="51.75" thickBot="1" x14ac:dyDescent="0.3">
      <c r="A3670" s="52" t="s">
        <v>690</v>
      </c>
      <c r="B3670" s="46" t="str">
        <f>Table1[[#This Row],[Series]]&amp;Table1[[#This Row],[Competency Name]]</f>
        <v>4373ABILITY TO USE AND MAINTAIN TOOLS AND EQUIPMENT</v>
      </c>
      <c r="C3670" s="46" t="str">
        <f>IF(RIGHT(Table1[[#This Row],[Occupational Series]],5)="SECCM","SECCM",IF(OR(RIGHT(Table1[[#This Row],[Occupational Series]],1)="A",RIGHT(Table1[[#This Row],[Occupational Series]],1)="B",RIGHT(Table1[[#This Row],[Occupational Series]],1)="C"),"0301",RIGHT(Table1[[#This Row],[Occupational Series]],4)))</f>
        <v>4373</v>
      </c>
      <c r="D3670" s="52" t="s">
        <v>908</v>
      </c>
      <c r="E3670" s="54" t="s">
        <v>909</v>
      </c>
      <c r="F3670" s="57">
        <f>ROWS($F$2:F3670)</f>
        <v>3669</v>
      </c>
      <c r="G3670" s="57" t="str">
        <f>IF(ISNUMBER(SEARCH('Position Build'!$N$6,Table1[[#This Row],[Series]])),Table1[[#This Row],[Helper1]],"")</f>
        <v/>
      </c>
      <c r="H3670" s="57" t="str">
        <f>IFERROR(SMALL($G$2:$G$4870,ROWS($G$2:G3670)),"")</f>
        <v/>
      </c>
    </row>
    <row r="3671" spans="1:8" ht="39" thickBot="1" x14ac:dyDescent="0.3">
      <c r="A3671" s="52" t="s">
        <v>690</v>
      </c>
      <c r="B3671" s="46" t="str">
        <f>Table1[[#This Row],[Series]]&amp;Table1[[#This Row],[Competency Name]]</f>
        <v>4373KNOWLEDGE OF EQUIPMENT ASSEMBLY, INSTALLATION, REPAIR, ETC.</v>
      </c>
      <c r="C3671" s="46" t="str">
        <f>IF(RIGHT(Table1[[#This Row],[Occupational Series]],5)="SECCM","SECCM",IF(OR(RIGHT(Table1[[#This Row],[Occupational Series]],1)="A",RIGHT(Table1[[#This Row],[Occupational Series]],1)="B",RIGHT(Table1[[#This Row],[Occupational Series]],1)="C"),"0301",RIGHT(Table1[[#This Row],[Occupational Series]],4)))</f>
        <v>4373</v>
      </c>
      <c r="D3671" s="52" t="s">
        <v>910</v>
      </c>
      <c r="E3671" s="54" t="s">
        <v>911</v>
      </c>
      <c r="F3671" s="57">
        <f>ROWS($F$2:F3671)</f>
        <v>3670</v>
      </c>
      <c r="G3671" s="57" t="str">
        <f>IF(ISNUMBER(SEARCH('Position Build'!$N$6,Table1[[#This Row],[Series]])),Table1[[#This Row],[Helper1]],"")</f>
        <v/>
      </c>
      <c r="H3671" s="57" t="str">
        <f>IFERROR(SMALL($G$2:$G$4870,ROWS($G$2:G3671)),"")</f>
        <v/>
      </c>
    </row>
    <row r="3672" spans="1:8" ht="102.75" thickBot="1" x14ac:dyDescent="0.3">
      <c r="A3672" s="52" t="s">
        <v>690</v>
      </c>
      <c r="B3672" s="46" t="str">
        <f>Table1[[#This Row],[Series]]&amp;Table1[[#This Row],[Competency Name]]</f>
        <v>4373USE OF MEASURING INSTRUMENTS (MECHANICAL, ELECTRICAL, ELECTRONIC, AS APPROPRIATE TO LINE OF WORK)</v>
      </c>
      <c r="C3672" s="46" t="str">
        <f>IF(RIGHT(Table1[[#This Row],[Occupational Series]],5)="SECCM","SECCM",IF(OR(RIGHT(Table1[[#This Row],[Occupational Series]],1)="A",RIGHT(Table1[[#This Row],[Occupational Series]],1)="B",RIGHT(Table1[[#This Row],[Occupational Series]],1)="C"),"0301",RIGHT(Table1[[#This Row],[Occupational Series]],4)))</f>
        <v>4373</v>
      </c>
      <c r="D3672" s="52" t="s">
        <v>986</v>
      </c>
      <c r="E3672" s="54" t="s">
        <v>987</v>
      </c>
      <c r="F3672" s="57">
        <f>ROWS($F$2:F3672)</f>
        <v>3671</v>
      </c>
      <c r="G3672" s="57" t="str">
        <f>IF(ISNUMBER(SEARCH('Position Build'!$N$6,Table1[[#This Row],[Series]])),Table1[[#This Row],[Helper1]],"")</f>
        <v/>
      </c>
      <c r="H3672" s="57" t="str">
        <f>IFERROR(SMALL($G$2:$G$4870,ROWS($G$2:G3672)),"")</f>
        <v/>
      </c>
    </row>
    <row r="3673" spans="1:8" ht="15.75" thickBot="1" x14ac:dyDescent="0.3">
      <c r="A3673" s="53" t="s">
        <v>690</v>
      </c>
      <c r="B3673" s="46" t="str">
        <f>Table1[[#This Row],[Series]]&amp;Table1[[#This Row],[Competency Name]]</f>
        <v>4373ABILITY TO HANDLE WEIGHTS AND LOADS</v>
      </c>
      <c r="C3673" s="46" t="str">
        <f>IF(RIGHT(Table1[[#This Row],[Occupational Series]],5)="SECCM","SECCM",IF(OR(RIGHT(Table1[[#This Row],[Occupational Series]],1)="A",RIGHT(Table1[[#This Row],[Occupational Series]],1)="B",RIGHT(Table1[[#This Row],[Occupational Series]],1)="C"),"0301",RIGHT(Table1[[#This Row],[Occupational Series]],4)))</f>
        <v>4373</v>
      </c>
      <c r="D3673" s="53" t="s">
        <v>988</v>
      </c>
      <c r="E3673" s="53" t="s">
        <v>989</v>
      </c>
      <c r="F3673" s="57">
        <f>ROWS($F$2:F3673)</f>
        <v>3672</v>
      </c>
      <c r="G3673" s="57" t="str">
        <f>IF(ISNUMBER(SEARCH('Position Build'!$N$6,Table1[[#This Row],[Series]])),Table1[[#This Row],[Helper1]],"")</f>
        <v/>
      </c>
      <c r="H3673" s="57" t="str">
        <f>IFERROR(SMALL($G$2:$G$4870,ROWS($G$2:G3673)),"")</f>
        <v/>
      </c>
    </row>
    <row r="3674" spans="1:8" ht="51.75" thickBot="1" x14ac:dyDescent="0.3">
      <c r="A3674" s="50" t="s">
        <v>690</v>
      </c>
      <c r="B3674" s="46" t="str">
        <f>Table1[[#This Row],[Series]]&amp;Table1[[#This Row],[Competency Name]]</f>
        <v>4373ABILITY TO MEET DEADLINE DATES UNDER PRESSURE</v>
      </c>
      <c r="C3674" s="46" t="str">
        <f>IF(RIGHT(Table1[[#This Row],[Occupational Series]],5)="SECCM","SECCM",IF(OR(RIGHT(Table1[[#This Row],[Occupational Series]],1)="A",RIGHT(Table1[[#This Row],[Occupational Series]],1)="B",RIGHT(Table1[[#This Row],[Occupational Series]],1)="C"),"0301",RIGHT(Table1[[#This Row],[Occupational Series]],4)))</f>
        <v>4373</v>
      </c>
      <c r="D3674" s="50" t="s">
        <v>1005</v>
      </c>
      <c r="E3674" s="51" t="s">
        <v>1006</v>
      </c>
      <c r="F3674" s="57">
        <f>ROWS($F$2:F3674)</f>
        <v>3673</v>
      </c>
      <c r="G3674" s="57" t="str">
        <f>IF(ISNUMBER(SEARCH('Position Build'!$N$6,Table1[[#This Row],[Series]])),Table1[[#This Row],[Helper1]],"")</f>
        <v/>
      </c>
      <c r="H3674" s="57" t="str">
        <f>IFERROR(SMALL($G$2:$G$4870,ROWS($G$2:G3674)),"")</f>
        <v/>
      </c>
    </row>
    <row r="3675" spans="1:8" ht="15.75" customHeight="1" thickBot="1" x14ac:dyDescent="0.3">
      <c r="A3675" s="50" t="s">
        <v>690</v>
      </c>
      <c r="B3675" s="46" t="str">
        <f>Table1[[#This Row],[Series]]&amp;Table1[[#This Row],[Competency Name]]</f>
        <v>4373ABILITY TO PLAN AND ORGANIZE THE WORK</v>
      </c>
      <c r="C3675" s="46" t="str">
        <f>IF(RIGHT(Table1[[#This Row],[Occupational Series]],5)="SECCM","SECCM",IF(OR(RIGHT(Table1[[#This Row],[Occupational Series]],1)="A",RIGHT(Table1[[#This Row],[Occupational Series]],1)="B",RIGHT(Table1[[#This Row],[Occupational Series]],1)="C"),"0301",RIGHT(Table1[[#This Row],[Occupational Series]],4)))</f>
        <v>4373</v>
      </c>
      <c r="D3675" s="50" t="s">
        <v>1007</v>
      </c>
      <c r="E3675" s="51" t="s">
        <v>1008</v>
      </c>
      <c r="F3675" s="57">
        <f>ROWS($F$2:F3675)</f>
        <v>3674</v>
      </c>
      <c r="G3675" s="57" t="str">
        <f>IF(ISNUMBER(SEARCH('Position Build'!$N$6,Table1[[#This Row],[Series]])),Table1[[#This Row],[Helper1]],"")</f>
        <v/>
      </c>
      <c r="H3675" s="57" t="str">
        <f>IFERROR(SMALL($G$2:$G$4870,ROWS($G$2:G3675)),"")</f>
        <v/>
      </c>
    </row>
    <row r="3676" spans="1:8" ht="39" thickBot="1" x14ac:dyDescent="0.3">
      <c r="A3676" s="52" t="s">
        <v>690</v>
      </c>
      <c r="B3676" s="46" t="str">
        <f>Table1[[#This Row],[Series]]&amp;Table1[[#This Row],[Competency Name]]</f>
        <v>4373ABILITY TO WORK AS A MEMBER OF A TEAM</v>
      </c>
      <c r="C3676" s="46" t="str">
        <f>IF(RIGHT(Table1[[#This Row],[Occupational Series]],5)="SECCM","SECCM",IF(OR(RIGHT(Table1[[#This Row],[Occupational Series]],1)="A",RIGHT(Table1[[#This Row],[Occupational Series]],1)="B",RIGHT(Table1[[#This Row],[Occupational Series]],1)="C"),"0301",RIGHT(Table1[[#This Row],[Occupational Series]],4)))</f>
        <v>4373</v>
      </c>
      <c r="D3676" s="52" t="s">
        <v>1017</v>
      </c>
      <c r="E3676" s="54" t="s">
        <v>1018</v>
      </c>
      <c r="F3676" s="57">
        <f>ROWS($F$2:F3676)</f>
        <v>3675</v>
      </c>
      <c r="G3676" s="57" t="str">
        <f>IF(ISNUMBER(SEARCH('Position Build'!$N$6,Table1[[#This Row],[Series]])),Table1[[#This Row],[Helper1]],"")</f>
        <v/>
      </c>
      <c r="H3676" s="57" t="str">
        <f>IFERROR(SMALL($G$2:$G$4870,ROWS($G$2:G3676)),"")</f>
        <v/>
      </c>
    </row>
    <row r="3677" spans="1:8" ht="39" thickBot="1" x14ac:dyDescent="0.3">
      <c r="A3677" s="52" t="s">
        <v>690</v>
      </c>
      <c r="B3677" s="46" t="str">
        <f>Table1[[#This Row],[Series]]&amp;Table1[[#This Row],[Competency Name]]</f>
        <v>4373ABILITY TO WORK WITH OTHERS</v>
      </c>
      <c r="C3677" s="46" t="str">
        <f>IF(RIGHT(Table1[[#This Row],[Occupational Series]],5)="SECCM","SECCM",IF(OR(RIGHT(Table1[[#This Row],[Occupational Series]],1)="A",RIGHT(Table1[[#This Row],[Occupational Series]],1)="B",RIGHT(Table1[[#This Row],[Occupational Series]],1)="C"),"0301",RIGHT(Table1[[#This Row],[Occupational Series]],4)))</f>
        <v>4373</v>
      </c>
      <c r="D3677" s="52" t="s">
        <v>1019</v>
      </c>
      <c r="E3677" s="54" t="s">
        <v>1020</v>
      </c>
      <c r="F3677" s="57">
        <f>ROWS($F$2:F3677)</f>
        <v>3676</v>
      </c>
      <c r="G3677" s="57" t="str">
        <f>IF(ISNUMBER(SEARCH('Position Build'!$N$6,Table1[[#This Row],[Series]])),Table1[[#This Row],[Helper1]],"")</f>
        <v/>
      </c>
      <c r="H3677" s="57" t="str">
        <f>IFERROR(SMALL($G$2:$G$4870,ROWS($G$2:G3677)),"")</f>
        <v/>
      </c>
    </row>
    <row r="3678" spans="1:8" ht="15.75" thickBot="1" x14ac:dyDescent="0.3">
      <c r="A3678" s="53" t="s">
        <v>690</v>
      </c>
      <c r="B3678" s="46" t="str">
        <f>Table1[[#This Row],[Series]]&amp;Table1[[#This Row],[Competency Name]]</f>
        <v>4373SHOP APTITUDE AND INTEREST</v>
      </c>
      <c r="C3678" s="46" t="str">
        <f>IF(RIGHT(Table1[[#This Row],[Occupational Series]],5)="SECCM","SECCM",IF(OR(RIGHT(Table1[[#This Row],[Occupational Series]],1)="A",RIGHT(Table1[[#This Row],[Occupational Series]],1)="B",RIGHT(Table1[[#This Row],[Occupational Series]],1)="C"),"0301",RIGHT(Table1[[#This Row],[Occupational Series]],4)))</f>
        <v>4373</v>
      </c>
      <c r="D3678" s="53" t="s">
        <v>1021</v>
      </c>
      <c r="E3678" s="53" t="s">
        <v>1022</v>
      </c>
      <c r="F3678" s="57">
        <f>ROWS($F$2:F3678)</f>
        <v>3677</v>
      </c>
      <c r="G3678" s="57" t="str">
        <f>IF(ISNUMBER(SEARCH('Position Build'!$N$6,Table1[[#This Row],[Series]])),Table1[[#This Row],[Helper1]],"")</f>
        <v/>
      </c>
      <c r="H3678" s="57" t="str">
        <f>IFERROR(SMALL($G$2:$G$4870,ROWS($G$2:G3678)),"")</f>
        <v/>
      </c>
    </row>
    <row r="3679" spans="1:8" ht="26.25" thickBot="1" x14ac:dyDescent="0.3">
      <c r="A3679" s="52" t="s">
        <v>702</v>
      </c>
      <c r="B3679" s="46" t="str">
        <f>Table1[[#This Row],[Series]]&amp;Table1[[#This Row],[Competency Name]]</f>
        <v>4601KNOWLEDGE OF MATERIALS</v>
      </c>
      <c r="C3679" s="46" t="str">
        <f>IF(RIGHT(Table1[[#This Row],[Occupational Series]],5)="SECCM","SECCM",IF(OR(RIGHT(Table1[[#This Row],[Occupational Series]],1)="A",RIGHT(Table1[[#This Row],[Occupational Series]],1)="B",RIGHT(Table1[[#This Row],[Occupational Series]],1)="C"),"0301",RIGHT(Table1[[#This Row],[Occupational Series]],4)))</f>
        <v>4601</v>
      </c>
      <c r="D3679" s="52" t="s">
        <v>679</v>
      </c>
      <c r="E3679" s="54" t="s">
        <v>680</v>
      </c>
      <c r="F3679" s="57">
        <f>ROWS($F$2:F3679)</f>
        <v>3678</v>
      </c>
      <c r="G3679" s="57" t="str">
        <f>IF(ISNUMBER(SEARCH('Position Build'!$N$6,Table1[[#This Row],[Series]])),Table1[[#This Row],[Helper1]],"")</f>
        <v/>
      </c>
      <c r="H3679" s="57" t="str">
        <f>IFERROR(SMALL($G$2:$G$4870,ROWS($G$2:G3679)),"")</f>
        <v/>
      </c>
    </row>
    <row r="3680" spans="1:8" ht="115.5" thickBot="1" x14ac:dyDescent="0.3">
      <c r="A3680" s="50" t="s">
        <v>702</v>
      </c>
      <c r="B3680" s="46" t="str">
        <f>Table1[[#This Row],[Series]]&amp;Table1[[#This Row],[Competency Name]]</f>
        <v>4601TECHNICAL PRACTICES (THEORETICAL, PRECISE, ARTISTIC)</v>
      </c>
      <c r="C3680" s="46" t="str">
        <f>IF(RIGHT(Table1[[#This Row],[Occupational Series]],5)="SECCM","SECCM",IF(OR(RIGHT(Table1[[#This Row],[Occupational Series]],1)="A",RIGHT(Table1[[#This Row],[Occupational Series]],1)="B",RIGHT(Table1[[#This Row],[Occupational Series]],1)="C"),"0301",RIGHT(Table1[[#This Row],[Occupational Series]],4)))</f>
        <v>4601</v>
      </c>
      <c r="D3680" s="50" t="s">
        <v>716</v>
      </c>
      <c r="E3680" s="51" t="s">
        <v>717</v>
      </c>
      <c r="F3680" s="57">
        <f>ROWS($F$2:F3680)</f>
        <v>3679</v>
      </c>
      <c r="G3680" s="57" t="str">
        <f>IF(ISNUMBER(SEARCH('Position Build'!$N$6,Table1[[#This Row],[Series]])),Table1[[#This Row],[Helper1]],"")</f>
        <v/>
      </c>
      <c r="H3680" s="57" t="str">
        <f>IFERROR(SMALL($G$2:$G$4870,ROWS($G$2:G3680)),"")</f>
        <v/>
      </c>
    </row>
    <row r="3681" spans="1:8" ht="15.75" customHeight="1" thickBot="1" x14ac:dyDescent="0.3">
      <c r="A3681" s="45" t="s">
        <v>702</v>
      </c>
      <c r="B3681" s="46" t="str">
        <f>Table1[[#This Row],[Series]]&amp;Table1[[#This Row],[Competency Name]]</f>
        <v>4601ABILITY TO DO THE WORK OF THE POSITION WITHOUT MORE THAN NORMAL SUPERVISION</v>
      </c>
      <c r="C3681" s="46" t="str">
        <f>IF(RIGHT(Table1[[#This Row],[Occupational Series]],5)="SECCM","SECCM",IF(OR(RIGHT(Table1[[#This Row],[Occupational Series]],1)="A",RIGHT(Table1[[#This Row],[Occupational Series]],1)="B",RIGHT(Table1[[#This Row],[Occupational Series]],1)="C"),"0301",RIGHT(Table1[[#This Row],[Occupational Series]],4)))</f>
        <v>4601</v>
      </c>
      <c r="D3681" s="45" t="s">
        <v>852</v>
      </c>
      <c r="E3681" s="45" t="s">
        <v>853</v>
      </c>
      <c r="F3681" s="57">
        <f>ROWS($F$2:F3681)</f>
        <v>3680</v>
      </c>
      <c r="G3681" s="57" t="str">
        <f>IF(ISNUMBER(SEARCH('Position Build'!$N$6,Table1[[#This Row],[Series]])),Table1[[#This Row],[Helper1]],"")</f>
        <v/>
      </c>
      <c r="H3681" s="57" t="str">
        <f>IFERROR(SMALL($G$2:$G$4870,ROWS($G$2:G3681)),"")</f>
        <v/>
      </c>
    </row>
    <row r="3682" spans="1:8" ht="15.75" thickBot="1" x14ac:dyDescent="0.3">
      <c r="A3682" s="53" t="s">
        <v>702</v>
      </c>
      <c r="B3682" s="46" t="str">
        <f>Table1[[#This Row],[Series]]&amp;Table1[[#This Row],[Competency Name]]</f>
        <v>4601ABILITY TO INSPECT</v>
      </c>
      <c r="C3682" s="46" t="str">
        <f>IF(RIGHT(Table1[[#This Row],[Occupational Series]],5)="SECCM","SECCM",IF(OR(RIGHT(Table1[[#This Row],[Occupational Series]],1)="A",RIGHT(Table1[[#This Row],[Occupational Series]],1)="B",RIGHT(Table1[[#This Row],[Occupational Series]],1)="C"),"0301",RIGHT(Table1[[#This Row],[Occupational Series]],4)))</f>
        <v>4601</v>
      </c>
      <c r="D3682" s="53" t="s">
        <v>866</v>
      </c>
      <c r="E3682" s="53" t="s">
        <v>867</v>
      </c>
      <c r="F3682" s="57">
        <f>ROWS($F$2:F3682)</f>
        <v>3681</v>
      </c>
      <c r="G3682" s="57" t="str">
        <f>IF(ISNUMBER(SEARCH('Position Build'!$N$6,Table1[[#This Row],[Series]])),Table1[[#This Row],[Helper1]],"")</f>
        <v/>
      </c>
      <c r="H3682" s="57" t="str">
        <f>IFERROR(SMALL($G$2:$G$4870,ROWS($G$2:G3682)),"")</f>
        <v/>
      </c>
    </row>
    <row r="3683" spans="1:8" ht="15.75" thickBot="1" x14ac:dyDescent="0.3">
      <c r="A3683" s="53" t="s">
        <v>702</v>
      </c>
      <c r="B3683" s="46" t="str">
        <f>Table1[[#This Row],[Series]]&amp;Table1[[#This Row],[Competency Name]]</f>
        <v>4601ABILITY TO INSTRUCT</v>
      </c>
      <c r="C3683" s="46" t="str">
        <f>IF(RIGHT(Table1[[#This Row],[Occupational Series]],5)="SECCM","SECCM",IF(OR(RIGHT(Table1[[#This Row],[Occupational Series]],1)="A",RIGHT(Table1[[#This Row],[Occupational Series]],1)="B",RIGHT(Table1[[#This Row],[Occupational Series]],1)="C"),"0301",RIGHT(Table1[[#This Row],[Occupational Series]],4)))</f>
        <v>4601</v>
      </c>
      <c r="D3683" s="53" t="s">
        <v>868</v>
      </c>
      <c r="E3683" s="53" t="s">
        <v>869</v>
      </c>
      <c r="F3683" s="57">
        <f>ROWS($F$2:F3683)</f>
        <v>3682</v>
      </c>
      <c r="G3683" s="57" t="str">
        <f>IF(ISNUMBER(SEARCH('Position Build'!$N$6,Table1[[#This Row],[Series]])),Table1[[#This Row],[Helper1]],"")</f>
        <v/>
      </c>
      <c r="H3683" s="57" t="str">
        <f>IFERROR(SMALL($G$2:$G$4870,ROWS($G$2:G3683)),"")</f>
        <v/>
      </c>
    </row>
    <row r="3684" spans="1:8" ht="39" thickBot="1" x14ac:dyDescent="0.3">
      <c r="A3684" s="52" t="s">
        <v>702</v>
      </c>
      <c r="B3684" s="46" t="str">
        <f>Table1[[#This Row],[Series]]&amp;Table1[[#This Row],[Competency Name]]</f>
        <v>4601ABILITY TO PROVIDE PRODUCTION SUPPORT SERVICES</v>
      </c>
      <c r="C3684" s="46" t="str">
        <f>IF(RIGHT(Table1[[#This Row],[Occupational Series]],5)="SECCM","SECCM",IF(OR(RIGHT(Table1[[#This Row],[Occupational Series]],1)="A",RIGHT(Table1[[#This Row],[Occupational Series]],1)="B",RIGHT(Table1[[#This Row],[Occupational Series]],1)="C"),"0301",RIGHT(Table1[[#This Row],[Occupational Series]],4)))</f>
        <v>4601</v>
      </c>
      <c r="D3684" s="52" t="s">
        <v>870</v>
      </c>
      <c r="E3684" s="54" t="s">
        <v>871</v>
      </c>
      <c r="F3684" s="57">
        <f>ROWS($F$2:F3684)</f>
        <v>3683</v>
      </c>
      <c r="G3684" s="57" t="str">
        <f>IF(ISNUMBER(SEARCH('Position Build'!$N$6,Table1[[#This Row],[Series]])),Table1[[#This Row],[Helper1]],"")</f>
        <v/>
      </c>
      <c r="H3684" s="57" t="str">
        <f>IFERROR(SMALL($G$2:$G$4870,ROWS($G$2:G3684)),"")</f>
        <v/>
      </c>
    </row>
    <row r="3685" spans="1:8" ht="15.75" thickBot="1" x14ac:dyDescent="0.3">
      <c r="A3685" s="53" t="s">
        <v>702</v>
      </c>
      <c r="B3685" s="46" t="str">
        <f>Table1[[#This Row],[Series]]&amp;Table1[[#This Row],[Competency Name]]</f>
        <v>4601ABILITY TO LEAD OR SUPERVISE</v>
      </c>
      <c r="C3685" s="46" t="str">
        <f>IF(RIGHT(Table1[[#This Row],[Occupational Series]],5)="SECCM","SECCM",IF(OR(RIGHT(Table1[[#This Row],[Occupational Series]],1)="A",RIGHT(Table1[[#This Row],[Occupational Series]],1)="B",RIGHT(Table1[[#This Row],[Occupational Series]],1)="C"),"0301",RIGHT(Table1[[#This Row],[Occupational Series]],4)))</f>
        <v>4601</v>
      </c>
      <c r="D3685" s="53" t="s">
        <v>872</v>
      </c>
      <c r="E3685" s="53" t="s">
        <v>873</v>
      </c>
      <c r="F3685" s="57">
        <f>ROWS($F$2:F3685)</f>
        <v>3684</v>
      </c>
      <c r="G3685" s="57" t="str">
        <f>IF(ISNUMBER(SEARCH('Position Build'!$N$6,Table1[[#This Row],[Series]])),Table1[[#This Row],[Helper1]],"")</f>
        <v/>
      </c>
      <c r="H3685" s="57" t="str">
        <f>IFERROR(SMALL($G$2:$G$4870,ROWS($G$2:G3685)),"")</f>
        <v/>
      </c>
    </row>
    <row r="3686" spans="1:8" ht="51.75" thickBot="1" x14ac:dyDescent="0.3">
      <c r="A3686" s="50" t="s">
        <v>702</v>
      </c>
      <c r="B3686" s="46" t="str">
        <f>Table1[[#This Row],[Series]]&amp;Table1[[#This Row],[Competency Name]]</f>
        <v>4601ABILITY TO FOLLOW DIRECTIONS IN A SHOP</v>
      </c>
      <c r="C3686" s="46" t="str">
        <f>IF(RIGHT(Table1[[#This Row],[Occupational Series]],5)="SECCM","SECCM",IF(OR(RIGHT(Table1[[#This Row],[Occupational Series]],1)="A",RIGHT(Table1[[#This Row],[Occupational Series]],1)="B",RIGHT(Table1[[#This Row],[Occupational Series]],1)="C"),"0301",RIGHT(Table1[[#This Row],[Occupational Series]],4)))</f>
        <v>4601</v>
      </c>
      <c r="D3686" s="50" t="s">
        <v>882</v>
      </c>
      <c r="E3686" s="51" t="s">
        <v>883</v>
      </c>
      <c r="F3686" s="57">
        <f>ROWS($F$2:F3686)</f>
        <v>3685</v>
      </c>
      <c r="G3686" s="57" t="str">
        <f>IF(ISNUMBER(SEARCH('Position Build'!$N$6,Table1[[#This Row],[Series]])),Table1[[#This Row],[Helper1]],"")</f>
        <v/>
      </c>
      <c r="H3686" s="57" t="str">
        <f>IFERROR(SMALL($G$2:$G$4870,ROWS($G$2:G3686)),"")</f>
        <v/>
      </c>
    </row>
    <row r="3687" spans="1:8" ht="15.75" customHeight="1" thickBot="1" x14ac:dyDescent="0.3">
      <c r="A3687" s="50" t="s">
        <v>702</v>
      </c>
      <c r="B3687" s="46" t="str">
        <f>Table1[[#This Row],[Series]]&amp;Table1[[#This Row],[Competency Name]]</f>
        <v>4601DEXTERITY AND SAFETY</v>
      </c>
      <c r="C3687" s="46" t="str">
        <f>IF(RIGHT(Table1[[#This Row],[Occupational Series]],5)="SECCM","SECCM",IF(OR(RIGHT(Table1[[#This Row],[Occupational Series]],1)="A",RIGHT(Table1[[#This Row],[Occupational Series]],1)="B",RIGHT(Table1[[#This Row],[Occupational Series]],1)="C"),"0301",RIGHT(Table1[[#This Row],[Occupational Series]],4)))</f>
        <v>4601</v>
      </c>
      <c r="D3687" s="50" t="s">
        <v>888</v>
      </c>
      <c r="E3687" s="51" t="s">
        <v>889</v>
      </c>
      <c r="F3687" s="57">
        <f>ROWS($F$2:F3687)</f>
        <v>3686</v>
      </c>
      <c r="G3687" s="57" t="str">
        <f>IF(ISNUMBER(SEARCH('Position Build'!$N$6,Table1[[#This Row],[Series]])),Table1[[#This Row],[Helper1]],"")</f>
        <v/>
      </c>
      <c r="H3687" s="57" t="str">
        <f>IFERROR(SMALL($G$2:$G$4870,ROWS($G$2:G3687)),"")</f>
        <v/>
      </c>
    </row>
    <row r="3688" spans="1:8" ht="39" thickBot="1" x14ac:dyDescent="0.3">
      <c r="A3688" s="52" t="s">
        <v>702</v>
      </c>
      <c r="B3688" s="46" t="str">
        <f>Table1[[#This Row],[Series]]&amp;Table1[[#This Row],[Competency Name]]</f>
        <v>4601RELIABILITY AND DEPENDABILITY</v>
      </c>
      <c r="C3688" s="46" t="str">
        <f>IF(RIGHT(Table1[[#This Row],[Occupational Series]],5)="SECCM","SECCM",IF(OR(RIGHT(Table1[[#This Row],[Occupational Series]],1)="A",RIGHT(Table1[[#This Row],[Occupational Series]],1)="B",RIGHT(Table1[[#This Row],[Occupational Series]],1)="C"),"0301",RIGHT(Table1[[#This Row],[Occupational Series]],4)))</f>
        <v>4601</v>
      </c>
      <c r="D3688" s="52" t="s">
        <v>900</v>
      </c>
      <c r="E3688" s="54" t="s">
        <v>901</v>
      </c>
      <c r="F3688" s="57">
        <f>ROWS($F$2:F3688)</f>
        <v>3687</v>
      </c>
      <c r="G3688" s="57" t="str">
        <f>IF(ISNUMBER(SEARCH('Position Build'!$N$6,Table1[[#This Row],[Series]])),Table1[[#This Row],[Helper1]],"")</f>
        <v/>
      </c>
      <c r="H3688" s="57" t="str">
        <f>IFERROR(SMALL($G$2:$G$4870,ROWS($G$2:G3688)),"")</f>
        <v/>
      </c>
    </row>
    <row r="3689" spans="1:8" ht="77.25" thickBot="1" x14ac:dyDescent="0.3">
      <c r="A3689" s="52" t="s">
        <v>702</v>
      </c>
      <c r="B3689" s="46" t="str">
        <f>Table1[[#This Row],[Series]]&amp;Table1[[#This Row],[Competency Name]]</f>
        <v>4601ABILITY TO INTERPRET INSTRUCTIONS AND SPECIFICATIONS, INCLUDING BLUEPRINT READING</v>
      </c>
      <c r="C3689" s="46" t="str">
        <f>IF(RIGHT(Table1[[#This Row],[Occupational Series]],5)="SECCM","SECCM",IF(OR(RIGHT(Table1[[#This Row],[Occupational Series]],1)="A",RIGHT(Table1[[#This Row],[Occupational Series]],1)="B",RIGHT(Table1[[#This Row],[Occupational Series]],1)="C"),"0301",RIGHT(Table1[[#This Row],[Occupational Series]],4)))</f>
        <v>4601</v>
      </c>
      <c r="D3689" s="52" t="s">
        <v>906</v>
      </c>
      <c r="E3689" s="54" t="s">
        <v>907</v>
      </c>
      <c r="F3689" s="57">
        <f>ROWS($F$2:F3689)</f>
        <v>3688</v>
      </c>
      <c r="G3689" s="57" t="str">
        <f>IF(ISNUMBER(SEARCH('Position Build'!$N$6,Table1[[#This Row],[Series]])),Table1[[#This Row],[Helper1]],"")</f>
        <v/>
      </c>
      <c r="H3689" s="57" t="str">
        <f>IFERROR(SMALL($G$2:$G$4870,ROWS($G$2:G3689)),"")</f>
        <v/>
      </c>
    </row>
    <row r="3690" spans="1:8" ht="51.75" thickBot="1" x14ac:dyDescent="0.3">
      <c r="A3690" s="52" t="s">
        <v>702</v>
      </c>
      <c r="B3690" s="46" t="str">
        <f>Table1[[#This Row],[Series]]&amp;Table1[[#This Row],[Competency Name]]</f>
        <v>4601ABILITY TO USE AND MAINTAIN TOOLS AND EQUIPMENT</v>
      </c>
      <c r="C3690" s="46" t="str">
        <f>IF(RIGHT(Table1[[#This Row],[Occupational Series]],5)="SECCM","SECCM",IF(OR(RIGHT(Table1[[#This Row],[Occupational Series]],1)="A",RIGHT(Table1[[#This Row],[Occupational Series]],1)="B",RIGHT(Table1[[#This Row],[Occupational Series]],1)="C"),"0301",RIGHT(Table1[[#This Row],[Occupational Series]],4)))</f>
        <v>4601</v>
      </c>
      <c r="D3690" s="52" t="s">
        <v>908</v>
      </c>
      <c r="E3690" s="54" t="s">
        <v>909</v>
      </c>
      <c r="F3690" s="57">
        <f>ROWS($F$2:F3690)</f>
        <v>3689</v>
      </c>
      <c r="G3690" s="57" t="str">
        <f>IF(ISNUMBER(SEARCH('Position Build'!$N$6,Table1[[#This Row],[Series]])),Table1[[#This Row],[Helper1]],"")</f>
        <v/>
      </c>
      <c r="H3690" s="57" t="str">
        <f>IFERROR(SMALL($G$2:$G$4870,ROWS($G$2:G3690)),"")</f>
        <v/>
      </c>
    </row>
    <row r="3691" spans="1:8" ht="39" thickBot="1" x14ac:dyDescent="0.3">
      <c r="A3691" s="52" t="s">
        <v>702</v>
      </c>
      <c r="B3691" s="46" t="str">
        <f>Table1[[#This Row],[Series]]&amp;Table1[[#This Row],[Competency Name]]</f>
        <v>4601KNOWLEDGE OF EQUIPMENT ASSEMBLY, INSTALLATION, REPAIR, ETC.</v>
      </c>
      <c r="C3691" s="46" t="str">
        <f>IF(RIGHT(Table1[[#This Row],[Occupational Series]],5)="SECCM","SECCM",IF(OR(RIGHT(Table1[[#This Row],[Occupational Series]],1)="A",RIGHT(Table1[[#This Row],[Occupational Series]],1)="B",RIGHT(Table1[[#This Row],[Occupational Series]],1)="C"),"0301",RIGHT(Table1[[#This Row],[Occupational Series]],4)))</f>
        <v>4601</v>
      </c>
      <c r="D3691" s="52" t="s">
        <v>910</v>
      </c>
      <c r="E3691" s="54" t="s">
        <v>911</v>
      </c>
      <c r="F3691" s="57">
        <f>ROWS($F$2:F3691)</f>
        <v>3690</v>
      </c>
      <c r="G3691" s="57" t="str">
        <f>IF(ISNUMBER(SEARCH('Position Build'!$N$6,Table1[[#This Row],[Series]])),Table1[[#This Row],[Helper1]],"")</f>
        <v/>
      </c>
      <c r="H3691" s="57" t="str">
        <f>IFERROR(SMALL($G$2:$G$4870,ROWS($G$2:G3691)),"")</f>
        <v/>
      </c>
    </row>
    <row r="3692" spans="1:8" ht="51.75" thickBot="1" x14ac:dyDescent="0.3">
      <c r="A3692" s="50" t="s">
        <v>702</v>
      </c>
      <c r="B3692" s="46" t="str">
        <f>Table1[[#This Row],[Series]]&amp;Table1[[#This Row],[Competency Name]]</f>
        <v>4601MEASUREMENT AND LAYOUT</v>
      </c>
      <c r="C3692" s="46" t="str">
        <f>IF(RIGHT(Table1[[#This Row],[Occupational Series]],5)="SECCM","SECCM",IF(OR(RIGHT(Table1[[#This Row],[Occupational Series]],1)="A",RIGHT(Table1[[#This Row],[Occupational Series]],1)="B",RIGHT(Table1[[#This Row],[Occupational Series]],1)="C"),"0301",RIGHT(Table1[[#This Row],[Occupational Series]],4)))</f>
        <v>4601</v>
      </c>
      <c r="D3692" s="50" t="s">
        <v>972</v>
      </c>
      <c r="E3692" s="51" t="s">
        <v>973</v>
      </c>
      <c r="F3692" s="57">
        <f>ROWS($F$2:F3692)</f>
        <v>3691</v>
      </c>
      <c r="G3692" s="57" t="str">
        <f>IF(ISNUMBER(SEARCH('Position Build'!$N$6,Table1[[#This Row],[Series]])),Table1[[#This Row],[Helper1]],"")</f>
        <v/>
      </c>
      <c r="H3692" s="57" t="str">
        <f>IFERROR(SMALL($G$2:$G$4870,ROWS($G$2:G3692)),"")</f>
        <v/>
      </c>
    </row>
    <row r="3693" spans="1:8" ht="15.75" customHeight="1" thickBot="1" x14ac:dyDescent="0.3">
      <c r="A3693" s="50" t="s">
        <v>702</v>
      </c>
      <c r="B3693" s="46" t="str">
        <f>Table1[[#This Row],[Series]]&amp;Table1[[#This Row],[Competency Name]]</f>
        <v>4601ABILITY TO WORK AS A MEMBER OF A TEAM</v>
      </c>
      <c r="C3693" s="46" t="str">
        <f>IF(RIGHT(Table1[[#This Row],[Occupational Series]],5)="SECCM","SECCM",IF(OR(RIGHT(Table1[[#This Row],[Occupational Series]],1)="A",RIGHT(Table1[[#This Row],[Occupational Series]],1)="B",RIGHT(Table1[[#This Row],[Occupational Series]],1)="C"),"0301",RIGHT(Table1[[#This Row],[Occupational Series]],4)))</f>
        <v>4601</v>
      </c>
      <c r="D3693" s="50" t="s">
        <v>1017</v>
      </c>
      <c r="E3693" s="51" t="s">
        <v>1018</v>
      </c>
      <c r="F3693" s="57">
        <f>ROWS($F$2:F3693)</f>
        <v>3692</v>
      </c>
      <c r="G3693" s="57" t="str">
        <f>IF(ISNUMBER(SEARCH('Position Build'!$N$6,Table1[[#This Row],[Series]])),Table1[[#This Row],[Helper1]],"")</f>
        <v/>
      </c>
      <c r="H3693" s="57" t="str">
        <f>IFERROR(SMALL($G$2:$G$4870,ROWS($G$2:G3693)),"")</f>
        <v/>
      </c>
    </row>
    <row r="3694" spans="1:8" ht="15.75" thickBot="1" x14ac:dyDescent="0.3">
      <c r="A3694" s="53" t="s">
        <v>702</v>
      </c>
      <c r="B3694" s="46" t="str">
        <f>Table1[[#This Row],[Series]]&amp;Table1[[#This Row],[Competency Name]]</f>
        <v>4601SHOP APTITUDE AND INTEREST</v>
      </c>
      <c r="C3694" s="46" t="str">
        <f>IF(RIGHT(Table1[[#This Row],[Occupational Series]],5)="SECCM","SECCM",IF(OR(RIGHT(Table1[[#This Row],[Occupational Series]],1)="A",RIGHT(Table1[[#This Row],[Occupational Series]],1)="B",RIGHT(Table1[[#This Row],[Occupational Series]],1)="C"),"0301",RIGHT(Table1[[#This Row],[Occupational Series]],4)))</f>
        <v>4601</v>
      </c>
      <c r="D3694" s="53" t="s">
        <v>1021</v>
      </c>
      <c r="E3694" s="53" t="s">
        <v>1022</v>
      </c>
      <c r="F3694" s="57">
        <f>ROWS($F$2:F3694)</f>
        <v>3693</v>
      </c>
      <c r="G3694" s="57" t="str">
        <f>IF(ISNUMBER(SEARCH('Position Build'!$N$6,Table1[[#This Row],[Series]])),Table1[[#This Row],[Helper1]],"")</f>
        <v/>
      </c>
      <c r="H3694" s="57" t="str">
        <f>IFERROR(SMALL($G$2:$G$4870,ROWS($G$2:G3694)),"")</f>
        <v/>
      </c>
    </row>
    <row r="3695" spans="1:8" ht="26.25" thickBot="1" x14ac:dyDescent="0.3">
      <c r="A3695" s="52" t="s">
        <v>689</v>
      </c>
      <c r="B3695" s="46" t="str">
        <f>Table1[[#This Row],[Series]]&amp;Table1[[#This Row],[Competency Name]]</f>
        <v>4602KNOWLEDGE OF MATERIALS</v>
      </c>
      <c r="C3695" s="46" t="str">
        <f>IF(RIGHT(Table1[[#This Row],[Occupational Series]],5)="SECCM","SECCM",IF(OR(RIGHT(Table1[[#This Row],[Occupational Series]],1)="A",RIGHT(Table1[[#This Row],[Occupational Series]],1)="B",RIGHT(Table1[[#This Row],[Occupational Series]],1)="C"),"0301",RIGHT(Table1[[#This Row],[Occupational Series]],4)))</f>
        <v>4602</v>
      </c>
      <c r="D3695" s="52" t="s">
        <v>679</v>
      </c>
      <c r="E3695" s="54" t="s">
        <v>680</v>
      </c>
      <c r="F3695" s="57">
        <f>ROWS($F$2:F3695)</f>
        <v>3694</v>
      </c>
      <c r="G3695" s="57" t="str">
        <f>IF(ISNUMBER(SEARCH('Position Build'!$N$6,Table1[[#This Row],[Series]])),Table1[[#This Row],[Helper1]],"")</f>
        <v/>
      </c>
      <c r="H3695" s="57" t="str">
        <f>IFERROR(SMALL($G$2:$G$4870,ROWS($G$2:G3695)),"")</f>
        <v/>
      </c>
    </row>
    <row r="3696" spans="1:8" ht="115.5" thickBot="1" x14ac:dyDescent="0.3">
      <c r="A3696" s="52" t="s">
        <v>689</v>
      </c>
      <c r="B3696" s="46" t="str">
        <f>Table1[[#This Row],[Series]]&amp;Table1[[#This Row],[Competency Name]]</f>
        <v>4602TECHNICAL PRACTICES (THEORETICAL, PRECISE, ARTISTIC)</v>
      </c>
      <c r="C3696" s="46" t="str">
        <f>IF(RIGHT(Table1[[#This Row],[Occupational Series]],5)="SECCM","SECCM",IF(OR(RIGHT(Table1[[#This Row],[Occupational Series]],1)="A",RIGHT(Table1[[#This Row],[Occupational Series]],1)="B",RIGHT(Table1[[#This Row],[Occupational Series]],1)="C"),"0301",RIGHT(Table1[[#This Row],[Occupational Series]],4)))</f>
        <v>4602</v>
      </c>
      <c r="D3696" s="52" t="s">
        <v>716</v>
      </c>
      <c r="E3696" s="54" t="s">
        <v>717</v>
      </c>
      <c r="F3696" s="57">
        <f>ROWS($F$2:F3696)</f>
        <v>3695</v>
      </c>
      <c r="G3696" s="57" t="str">
        <f>IF(ISNUMBER(SEARCH('Position Build'!$N$6,Table1[[#This Row],[Series]])),Table1[[#This Row],[Helper1]],"")</f>
        <v/>
      </c>
      <c r="H3696" s="57" t="str">
        <f>IFERROR(SMALL($G$2:$G$4870,ROWS($G$2:G3696)),"")</f>
        <v/>
      </c>
    </row>
    <row r="3697" spans="1:8" ht="15.75" thickBot="1" x14ac:dyDescent="0.3">
      <c r="A3697" s="53" t="s">
        <v>689</v>
      </c>
      <c r="B3697" s="46" t="str">
        <f>Table1[[#This Row],[Series]]&amp;Table1[[#This Row],[Competency Name]]</f>
        <v>4602ABILITY TO DO THE WORK OF THE POSITION WITHOUT MORE THAN NORMAL SUPERVISION</v>
      </c>
      <c r="C3697" s="46" t="str">
        <f>IF(RIGHT(Table1[[#This Row],[Occupational Series]],5)="SECCM","SECCM",IF(OR(RIGHT(Table1[[#This Row],[Occupational Series]],1)="A",RIGHT(Table1[[#This Row],[Occupational Series]],1)="B",RIGHT(Table1[[#This Row],[Occupational Series]],1)="C"),"0301",RIGHT(Table1[[#This Row],[Occupational Series]],4)))</f>
        <v>4602</v>
      </c>
      <c r="D3697" s="53" t="s">
        <v>852</v>
      </c>
      <c r="E3697" s="53" t="s">
        <v>853</v>
      </c>
      <c r="F3697" s="57">
        <f>ROWS($F$2:F3697)</f>
        <v>3696</v>
      </c>
      <c r="G3697" s="57" t="str">
        <f>IF(ISNUMBER(SEARCH('Position Build'!$N$6,Table1[[#This Row],[Series]])),Table1[[#This Row],[Helper1]],"")</f>
        <v/>
      </c>
      <c r="H3697" s="57" t="str">
        <f>IFERROR(SMALL($G$2:$G$4870,ROWS($G$2:G3697)),"")</f>
        <v/>
      </c>
    </row>
    <row r="3698" spans="1:8" ht="15.75" thickBot="1" x14ac:dyDescent="0.3">
      <c r="A3698" s="45" t="s">
        <v>689</v>
      </c>
      <c r="B3698" s="46" t="str">
        <f>Table1[[#This Row],[Series]]&amp;Table1[[#This Row],[Competency Name]]</f>
        <v>4602ABILITY TO INSPECT</v>
      </c>
      <c r="C3698" s="46" t="str">
        <f>IF(RIGHT(Table1[[#This Row],[Occupational Series]],5)="SECCM","SECCM",IF(OR(RIGHT(Table1[[#This Row],[Occupational Series]],1)="A",RIGHT(Table1[[#This Row],[Occupational Series]],1)="B",RIGHT(Table1[[#This Row],[Occupational Series]],1)="C"),"0301",RIGHT(Table1[[#This Row],[Occupational Series]],4)))</f>
        <v>4602</v>
      </c>
      <c r="D3698" s="45" t="s">
        <v>866</v>
      </c>
      <c r="E3698" s="45" t="s">
        <v>867</v>
      </c>
      <c r="F3698" s="57">
        <f>ROWS($F$2:F3698)</f>
        <v>3697</v>
      </c>
      <c r="G3698" s="57" t="str">
        <f>IF(ISNUMBER(SEARCH('Position Build'!$N$6,Table1[[#This Row],[Series]])),Table1[[#This Row],[Helper1]],"")</f>
        <v/>
      </c>
      <c r="H3698" s="57" t="str">
        <f>IFERROR(SMALL($G$2:$G$4870,ROWS($G$2:G3698)),"")</f>
        <v/>
      </c>
    </row>
    <row r="3699" spans="1:8" ht="15.75" customHeight="1" thickBot="1" x14ac:dyDescent="0.3">
      <c r="A3699" s="45" t="s">
        <v>689</v>
      </c>
      <c r="B3699" s="46" t="str">
        <f>Table1[[#This Row],[Series]]&amp;Table1[[#This Row],[Competency Name]]</f>
        <v>4602ABILITY TO INSTRUCT</v>
      </c>
      <c r="C3699" s="46" t="str">
        <f>IF(RIGHT(Table1[[#This Row],[Occupational Series]],5)="SECCM","SECCM",IF(OR(RIGHT(Table1[[#This Row],[Occupational Series]],1)="A",RIGHT(Table1[[#This Row],[Occupational Series]],1)="B",RIGHT(Table1[[#This Row],[Occupational Series]],1)="C"),"0301",RIGHT(Table1[[#This Row],[Occupational Series]],4)))</f>
        <v>4602</v>
      </c>
      <c r="D3699" s="45" t="s">
        <v>868</v>
      </c>
      <c r="E3699" s="45" t="s">
        <v>869</v>
      </c>
      <c r="F3699" s="57">
        <f>ROWS($F$2:F3699)</f>
        <v>3698</v>
      </c>
      <c r="G3699" s="57" t="str">
        <f>IF(ISNUMBER(SEARCH('Position Build'!$N$6,Table1[[#This Row],[Series]])),Table1[[#This Row],[Helper1]],"")</f>
        <v/>
      </c>
      <c r="H3699" s="57" t="str">
        <f>IFERROR(SMALL($G$2:$G$4870,ROWS($G$2:G3699)),"")</f>
        <v/>
      </c>
    </row>
    <row r="3700" spans="1:8" ht="39" thickBot="1" x14ac:dyDescent="0.3">
      <c r="A3700" s="52" t="s">
        <v>689</v>
      </c>
      <c r="B3700" s="46" t="str">
        <f>Table1[[#This Row],[Series]]&amp;Table1[[#This Row],[Competency Name]]</f>
        <v>4602ABILITY TO PROVIDE PRODUCTION SUPPORT SERVICES</v>
      </c>
      <c r="C3700" s="46" t="str">
        <f>IF(RIGHT(Table1[[#This Row],[Occupational Series]],5)="SECCM","SECCM",IF(OR(RIGHT(Table1[[#This Row],[Occupational Series]],1)="A",RIGHT(Table1[[#This Row],[Occupational Series]],1)="B",RIGHT(Table1[[#This Row],[Occupational Series]],1)="C"),"0301",RIGHT(Table1[[#This Row],[Occupational Series]],4)))</f>
        <v>4602</v>
      </c>
      <c r="D3700" s="52" t="s">
        <v>870</v>
      </c>
      <c r="E3700" s="54" t="s">
        <v>871</v>
      </c>
      <c r="F3700" s="57">
        <f>ROWS($F$2:F3700)</f>
        <v>3699</v>
      </c>
      <c r="G3700" s="57" t="str">
        <f>IF(ISNUMBER(SEARCH('Position Build'!$N$6,Table1[[#This Row],[Series]])),Table1[[#This Row],[Helper1]],"")</f>
        <v/>
      </c>
      <c r="H3700" s="57" t="str">
        <f>IFERROR(SMALL($G$2:$G$4870,ROWS($G$2:G3700)),"")</f>
        <v/>
      </c>
    </row>
    <row r="3701" spans="1:8" ht="15.75" thickBot="1" x14ac:dyDescent="0.3">
      <c r="A3701" s="53" t="s">
        <v>689</v>
      </c>
      <c r="B3701" s="46" t="str">
        <f>Table1[[#This Row],[Series]]&amp;Table1[[#This Row],[Competency Name]]</f>
        <v>4602ABILITY TO LEAD OR SUPERVISE</v>
      </c>
      <c r="C3701" s="46" t="str">
        <f>IF(RIGHT(Table1[[#This Row],[Occupational Series]],5)="SECCM","SECCM",IF(OR(RIGHT(Table1[[#This Row],[Occupational Series]],1)="A",RIGHT(Table1[[#This Row],[Occupational Series]],1)="B",RIGHT(Table1[[#This Row],[Occupational Series]],1)="C"),"0301",RIGHT(Table1[[#This Row],[Occupational Series]],4)))</f>
        <v>4602</v>
      </c>
      <c r="D3701" s="53" t="s">
        <v>872</v>
      </c>
      <c r="E3701" s="53" t="s">
        <v>873</v>
      </c>
      <c r="F3701" s="57">
        <f>ROWS($F$2:F3701)</f>
        <v>3700</v>
      </c>
      <c r="G3701" s="57" t="str">
        <f>IF(ISNUMBER(SEARCH('Position Build'!$N$6,Table1[[#This Row],[Series]])),Table1[[#This Row],[Helper1]],"")</f>
        <v/>
      </c>
      <c r="H3701" s="57" t="str">
        <f>IFERROR(SMALL($G$2:$G$4870,ROWS($G$2:G3701)),"")</f>
        <v/>
      </c>
    </row>
    <row r="3702" spans="1:8" ht="77.25" thickBot="1" x14ac:dyDescent="0.3">
      <c r="A3702" s="52" t="s">
        <v>689</v>
      </c>
      <c r="B3702" s="46" t="str">
        <f>Table1[[#This Row],[Series]]&amp;Table1[[#This Row],[Competency Name]]</f>
        <v>4602ABILITY TO INTERPRET INSTRUCTIONS AND SPECIFICATIONS, INCLUDING BLUEPRINT READING</v>
      </c>
      <c r="C3702" s="46" t="str">
        <f>IF(RIGHT(Table1[[#This Row],[Occupational Series]],5)="SECCM","SECCM",IF(OR(RIGHT(Table1[[#This Row],[Occupational Series]],1)="A",RIGHT(Table1[[#This Row],[Occupational Series]],1)="B",RIGHT(Table1[[#This Row],[Occupational Series]],1)="C"),"0301",RIGHT(Table1[[#This Row],[Occupational Series]],4)))</f>
        <v>4602</v>
      </c>
      <c r="D3702" s="52" t="s">
        <v>906</v>
      </c>
      <c r="E3702" s="54" t="s">
        <v>907</v>
      </c>
      <c r="F3702" s="57">
        <f>ROWS($F$2:F3702)</f>
        <v>3701</v>
      </c>
      <c r="G3702" s="57" t="str">
        <f>IF(ISNUMBER(SEARCH('Position Build'!$N$6,Table1[[#This Row],[Series]])),Table1[[#This Row],[Helper1]],"")</f>
        <v/>
      </c>
      <c r="H3702" s="57" t="str">
        <f>IFERROR(SMALL($G$2:$G$4870,ROWS($G$2:G3702)),"")</f>
        <v/>
      </c>
    </row>
    <row r="3703" spans="1:8" ht="51.75" thickBot="1" x14ac:dyDescent="0.3">
      <c r="A3703" s="52" t="s">
        <v>689</v>
      </c>
      <c r="B3703" s="46" t="str">
        <f>Table1[[#This Row],[Series]]&amp;Table1[[#This Row],[Competency Name]]</f>
        <v>4602ABILITY TO USE AND MAINTAIN TOOLS AND EQUIPMENT</v>
      </c>
      <c r="C3703" s="46" t="str">
        <f>IF(RIGHT(Table1[[#This Row],[Occupational Series]],5)="SECCM","SECCM",IF(OR(RIGHT(Table1[[#This Row],[Occupational Series]],1)="A",RIGHT(Table1[[#This Row],[Occupational Series]],1)="B",RIGHT(Table1[[#This Row],[Occupational Series]],1)="C"),"0301",RIGHT(Table1[[#This Row],[Occupational Series]],4)))</f>
        <v>4602</v>
      </c>
      <c r="D3703" s="52" t="s">
        <v>908</v>
      </c>
      <c r="E3703" s="54" t="s">
        <v>909</v>
      </c>
      <c r="F3703" s="57">
        <f>ROWS($F$2:F3703)</f>
        <v>3702</v>
      </c>
      <c r="G3703" s="57" t="str">
        <f>IF(ISNUMBER(SEARCH('Position Build'!$N$6,Table1[[#This Row],[Series]])),Table1[[#This Row],[Helper1]],"")</f>
        <v/>
      </c>
      <c r="H3703" s="57" t="str">
        <f>IFERROR(SMALL($G$2:$G$4870,ROWS($G$2:G3703)),"")</f>
        <v/>
      </c>
    </row>
    <row r="3704" spans="1:8" ht="39" thickBot="1" x14ac:dyDescent="0.3">
      <c r="A3704" s="50" t="s">
        <v>689</v>
      </c>
      <c r="B3704" s="46" t="str">
        <f>Table1[[#This Row],[Series]]&amp;Table1[[#This Row],[Competency Name]]</f>
        <v>4602KNOWLEDGE OF EQUIPMENT ASSEMBLY, INSTALLATION, REPAIR, ETC.</v>
      </c>
      <c r="C3704" s="46" t="str">
        <f>IF(RIGHT(Table1[[#This Row],[Occupational Series]],5)="SECCM","SECCM",IF(OR(RIGHT(Table1[[#This Row],[Occupational Series]],1)="A",RIGHT(Table1[[#This Row],[Occupational Series]],1)="B",RIGHT(Table1[[#This Row],[Occupational Series]],1)="C"),"0301",RIGHT(Table1[[#This Row],[Occupational Series]],4)))</f>
        <v>4602</v>
      </c>
      <c r="D3704" s="50" t="s">
        <v>910</v>
      </c>
      <c r="E3704" s="51" t="s">
        <v>911</v>
      </c>
      <c r="F3704" s="57">
        <f>ROWS($F$2:F3704)</f>
        <v>3703</v>
      </c>
      <c r="G3704" s="57" t="str">
        <f>IF(ISNUMBER(SEARCH('Position Build'!$N$6,Table1[[#This Row],[Series]])),Table1[[#This Row],[Helper1]],"")</f>
        <v/>
      </c>
      <c r="H3704" s="57" t="str">
        <f>IFERROR(SMALL($G$2:$G$4870,ROWS($G$2:G3704)),"")</f>
        <v/>
      </c>
    </row>
    <row r="3705" spans="1:8" ht="15.75" customHeight="1" thickBot="1" x14ac:dyDescent="0.3">
      <c r="A3705" s="50" t="s">
        <v>689</v>
      </c>
      <c r="B3705" s="46" t="str">
        <f>Table1[[#This Row],[Series]]&amp;Table1[[#This Row],[Competency Name]]</f>
        <v>4602MEASUREMENT AND LAYOUT</v>
      </c>
      <c r="C3705" s="46" t="str">
        <f>IF(RIGHT(Table1[[#This Row],[Occupational Series]],5)="SECCM","SECCM",IF(OR(RIGHT(Table1[[#This Row],[Occupational Series]],1)="A",RIGHT(Table1[[#This Row],[Occupational Series]],1)="B",RIGHT(Table1[[#This Row],[Occupational Series]],1)="C"),"0301",RIGHT(Table1[[#This Row],[Occupational Series]],4)))</f>
        <v>4602</v>
      </c>
      <c r="D3705" s="50" t="s">
        <v>972</v>
      </c>
      <c r="E3705" s="51" t="s">
        <v>973</v>
      </c>
      <c r="F3705" s="57">
        <f>ROWS($F$2:F3705)</f>
        <v>3704</v>
      </c>
      <c r="G3705" s="57" t="str">
        <f>IF(ISNUMBER(SEARCH('Position Build'!$N$6,Table1[[#This Row],[Series]])),Table1[[#This Row],[Helper1]],"")</f>
        <v/>
      </c>
      <c r="H3705" s="57" t="str">
        <f>IFERROR(SMALL($G$2:$G$4870,ROWS($G$2:G3705)),"")</f>
        <v/>
      </c>
    </row>
    <row r="3706" spans="1:8" ht="26.25" thickBot="1" x14ac:dyDescent="0.3">
      <c r="A3706" s="52" t="s">
        <v>681</v>
      </c>
      <c r="B3706" s="46" t="str">
        <f>Table1[[#This Row],[Series]]&amp;Table1[[#This Row],[Competency Name]]</f>
        <v>4604KNOWLEDGE OF MATERIALS</v>
      </c>
      <c r="C3706" s="46" t="str">
        <f>IF(RIGHT(Table1[[#This Row],[Occupational Series]],5)="SECCM","SECCM",IF(OR(RIGHT(Table1[[#This Row],[Occupational Series]],1)="A",RIGHT(Table1[[#This Row],[Occupational Series]],1)="B",RIGHT(Table1[[#This Row],[Occupational Series]],1)="C"),"0301",RIGHT(Table1[[#This Row],[Occupational Series]],4)))</f>
        <v>4604</v>
      </c>
      <c r="D3706" s="52" t="s">
        <v>679</v>
      </c>
      <c r="E3706" s="54" t="s">
        <v>680</v>
      </c>
      <c r="F3706" s="57">
        <f>ROWS($F$2:F3706)</f>
        <v>3705</v>
      </c>
      <c r="G3706" s="57" t="str">
        <f>IF(ISNUMBER(SEARCH('Position Build'!$N$6,Table1[[#This Row],[Series]])),Table1[[#This Row],[Helper1]],"")</f>
        <v/>
      </c>
      <c r="H3706" s="57" t="str">
        <f>IFERROR(SMALL($G$2:$G$4870,ROWS($G$2:G3706)),"")</f>
        <v/>
      </c>
    </row>
    <row r="3707" spans="1:8" ht="115.5" thickBot="1" x14ac:dyDescent="0.3">
      <c r="A3707" s="52" t="s">
        <v>681</v>
      </c>
      <c r="B3707" s="46" t="str">
        <f>Table1[[#This Row],[Series]]&amp;Table1[[#This Row],[Competency Name]]</f>
        <v>4604TECHNICAL PRACTICES (THEORETICAL, PRECISE, ARTISTIC)</v>
      </c>
      <c r="C3707" s="46" t="str">
        <f>IF(RIGHT(Table1[[#This Row],[Occupational Series]],5)="SECCM","SECCM",IF(OR(RIGHT(Table1[[#This Row],[Occupational Series]],1)="A",RIGHT(Table1[[#This Row],[Occupational Series]],1)="B",RIGHT(Table1[[#This Row],[Occupational Series]],1)="C"),"0301",RIGHT(Table1[[#This Row],[Occupational Series]],4)))</f>
        <v>4604</v>
      </c>
      <c r="D3707" s="52" t="s">
        <v>716</v>
      </c>
      <c r="E3707" s="54" t="s">
        <v>717</v>
      </c>
      <c r="F3707" s="57">
        <f>ROWS($F$2:F3707)</f>
        <v>3706</v>
      </c>
      <c r="G3707" s="57" t="str">
        <f>IF(ISNUMBER(SEARCH('Position Build'!$N$6,Table1[[#This Row],[Series]])),Table1[[#This Row],[Helper1]],"")</f>
        <v/>
      </c>
      <c r="H3707" s="57" t="str">
        <f>IFERROR(SMALL($G$2:$G$4870,ROWS($G$2:G3707)),"")</f>
        <v/>
      </c>
    </row>
    <row r="3708" spans="1:8" ht="15.75" thickBot="1" x14ac:dyDescent="0.3">
      <c r="A3708" s="53" t="s">
        <v>681</v>
      </c>
      <c r="B3708" s="46" t="str">
        <f>Table1[[#This Row],[Series]]&amp;Table1[[#This Row],[Competency Name]]</f>
        <v>4604ABILITY TO DO THE WORK OF THE POSITION WITHOUT MORE THAN NORMAL SUPERVISION</v>
      </c>
      <c r="C3708" s="46" t="str">
        <f>IF(RIGHT(Table1[[#This Row],[Occupational Series]],5)="SECCM","SECCM",IF(OR(RIGHT(Table1[[#This Row],[Occupational Series]],1)="A",RIGHT(Table1[[#This Row],[Occupational Series]],1)="B",RIGHT(Table1[[#This Row],[Occupational Series]],1)="C"),"0301",RIGHT(Table1[[#This Row],[Occupational Series]],4)))</f>
        <v>4604</v>
      </c>
      <c r="D3708" s="53" t="s">
        <v>852</v>
      </c>
      <c r="E3708" s="53" t="s">
        <v>853</v>
      </c>
      <c r="F3708" s="57">
        <f>ROWS($F$2:F3708)</f>
        <v>3707</v>
      </c>
      <c r="G3708" s="57" t="str">
        <f>IF(ISNUMBER(SEARCH('Position Build'!$N$6,Table1[[#This Row],[Series]])),Table1[[#This Row],[Helper1]],"")</f>
        <v/>
      </c>
      <c r="H3708" s="57" t="str">
        <f>IFERROR(SMALL($G$2:$G$4870,ROWS($G$2:G3708)),"")</f>
        <v/>
      </c>
    </row>
    <row r="3709" spans="1:8" ht="15.75" thickBot="1" x14ac:dyDescent="0.3">
      <c r="A3709" s="53" t="s">
        <v>681</v>
      </c>
      <c r="B3709" s="46" t="str">
        <f>Table1[[#This Row],[Series]]&amp;Table1[[#This Row],[Competency Name]]</f>
        <v>4604ABILITY TO INSPECT</v>
      </c>
      <c r="C3709" s="46" t="str">
        <f>IF(RIGHT(Table1[[#This Row],[Occupational Series]],5)="SECCM","SECCM",IF(OR(RIGHT(Table1[[#This Row],[Occupational Series]],1)="A",RIGHT(Table1[[#This Row],[Occupational Series]],1)="B",RIGHT(Table1[[#This Row],[Occupational Series]],1)="C"),"0301",RIGHT(Table1[[#This Row],[Occupational Series]],4)))</f>
        <v>4604</v>
      </c>
      <c r="D3709" s="53" t="s">
        <v>866</v>
      </c>
      <c r="E3709" s="53" t="s">
        <v>867</v>
      </c>
      <c r="F3709" s="57">
        <f>ROWS($F$2:F3709)</f>
        <v>3708</v>
      </c>
      <c r="G3709" s="57" t="str">
        <f>IF(ISNUMBER(SEARCH('Position Build'!$N$6,Table1[[#This Row],[Series]])),Table1[[#This Row],[Helper1]],"")</f>
        <v/>
      </c>
      <c r="H3709" s="57" t="str">
        <f>IFERROR(SMALL($G$2:$G$4870,ROWS($G$2:G3709)),"")</f>
        <v/>
      </c>
    </row>
    <row r="3710" spans="1:8" ht="15.75" thickBot="1" x14ac:dyDescent="0.3">
      <c r="A3710" s="45" t="s">
        <v>681</v>
      </c>
      <c r="B3710" s="46" t="str">
        <f>Table1[[#This Row],[Series]]&amp;Table1[[#This Row],[Competency Name]]</f>
        <v>4604ABILITY TO INSTRUCT</v>
      </c>
      <c r="C3710" s="46" t="str">
        <f>IF(RIGHT(Table1[[#This Row],[Occupational Series]],5)="SECCM","SECCM",IF(OR(RIGHT(Table1[[#This Row],[Occupational Series]],1)="A",RIGHT(Table1[[#This Row],[Occupational Series]],1)="B",RIGHT(Table1[[#This Row],[Occupational Series]],1)="C"),"0301",RIGHT(Table1[[#This Row],[Occupational Series]],4)))</f>
        <v>4604</v>
      </c>
      <c r="D3710" s="45" t="s">
        <v>868</v>
      </c>
      <c r="E3710" s="45" t="s">
        <v>869</v>
      </c>
      <c r="F3710" s="57">
        <f>ROWS($F$2:F3710)</f>
        <v>3709</v>
      </c>
      <c r="G3710" s="57" t="str">
        <f>IF(ISNUMBER(SEARCH('Position Build'!$N$6,Table1[[#This Row],[Series]])),Table1[[#This Row],[Helper1]],"")</f>
        <v/>
      </c>
      <c r="H3710" s="57" t="str">
        <f>IFERROR(SMALL($G$2:$G$4870,ROWS($G$2:G3710)),"")</f>
        <v/>
      </c>
    </row>
    <row r="3711" spans="1:8" ht="15.75" customHeight="1" thickBot="1" x14ac:dyDescent="0.3">
      <c r="A3711" s="50" t="s">
        <v>681</v>
      </c>
      <c r="B3711" s="46" t="str">
        <f>Table1[[#This Row],[Series]]&amp;Table1[[#This Row],[Competency Name]]</f>
        <v>4604ABILITY TO PROVIDE PRODUCTION SUPPORT SERVICES</v>
      </c>
      <c r="C3711" s="46" t="str">
        <f>IF(RIGHT(Table1[[#This Row],[Occupational Series]],5)="SECCM","SECCM",IF(OR(RIGHT(Table1[[#This Row],[Occupational Series]],1)="A",RIGHT(Table1[[#This Row],[Occupational Series]],1)="B",RIGHT(Table1[[#This Row],[Occupational Series]],1)="C"),"0301",RIGHT(Table1[[#This Row],[Occupational Series]],4)))</f>
        <v>4604</v>
      </c>
      <c r="D3711" s="50" t="s">
        <v>870</v>
      </c>
      <c r="E3711" s="51" t="s">
        <v>871</v>
      </c>
      <c r="F3711" s="57">
        <f>ROWS($F$2:F3711)</f>
        <v>3710</v>
      </c>
      <c r="G3711" s="57" t="str">
        <f>IF(ISNUMBER(SEARCH('Position Build'!$N$6,Table1[[#This Row],[Series]])),Table1[[#This Row],[Helper1]],"")</f>
        <v/>
      </c>
      <c r="H3711" s="57" t="str">
        <f>IFERROR(SMALL($G$2:$G$4870,ROWS($G$2:G3711)),"")</f>
        <v/>
      </c>
    </row>
    <row r="3712" spans="1:8" ht="15.75" thickBot="1" x14ac:dyDescent="0.3">
      <c r="A3712" s="53" t="s">
        <v>681</v>
      </c>
      <c r="B3712" s="46" t="str">
        <f>Table1[[#This Row],[Series]]&amp;Table1[[#This Row],[Competency Name]]</f>
        <v>4604ABILITY TO LEAD OR SUPERVISE</v>
      </c>
      <c r="C3712" s="46" t="str">
        <f>IF(RIGHT(Table1[[#This Row],[Occupational Series]],5)="SECCM","SECCM",IF(OR(RIGHT(Table1[[#This Row],[Occupational Series]],1)="A",RIGHT(Table1[[#This Row],[Occupational Series]],1)="B",RIGHT(Table1[[#This Row],[Occupational Series]],1)="C"),"0301",RIGHT(Table1[[#This Row],[Occupational Series]],4)))</f>
        <v>4604</v>
      </c>
      <c r="D3712" s="53" t="s">
        <v>872</v>
      </c>
      <c r="E3712" s="53" t="s">
        <v>873</v>
      </c>
      <c r="F3712" s="57">
        <f>ROWS($F$2:F3712)</f>
        <v>3711</v>
      </c>
      <c r="G3712" s="57" t="str">
        <f>IF(ISNUMBER(SEARCH('Position Build'!$N$6,Table1[[#This Row],[Series]])),Table1[[#This Row],[Helper1]],"")</f>
        <v/>
      </c>
      <c r="H3712" s="57" t="str">
        <f>IFERROR(SMALL($G$2:$G$4870,ROWS($G$2:G3712)),"")</f>
        <v/>
      </c>
    </row>
    <row r="3713" spans="1:8" ht="77.25" thickBot="1" x14ac:dyDescent="0.3">
      <c r="A3713" s="52" t="s">
        <v>681</v>
      </c>
      <c r="B3713" s="46" t="str">
        <f>Table1[[#This Row],[Series]]&amp;Table1[[#This Row],[Competency Name]]</f>
        <v>4604ABILITY TO INTERPRET INSTRUCTIONS AND SPECIFICATIONS, INCLUDING BLUEPRINT READING</v>
      </c>
      <c r="C3713" s="46" t="str">
        <f>IF(RIGHT(Table1[[#This Row],[Occupational Series]],5)="SECCM","SECCM",IF(OR(RIGHT(Table1[[#This Row],[Occupational Series]],1)="A",RIGHT(Table1[[#This Row],[Occupational Series]],1)="B",RIGHT(Table1[[#This Row],[Occupational Series]],1)="C"),"0301",RIGHT(Table1[[#This Row],[Occupational Series]],4)))</f>
        <v>4604</v>
      </c>
      <c r="D3713" s="52" t="s">
        <v>906</v>
      </c>
      <c r="E3713" s="54" t="s">
        <v>907</v>
      </c>
      <c r="F3713" s="57">
        <f>ROWS($F$2:F3713)</f>
        <v>3712</v>
      </c>
      <c r="G3713" s="57" t="str">
        <f>IF(ISNUMBER(SEARCH('Position Build'!$N$6,Table1[[#This Row],[Series]])),Table1[[#This Row],[Helper1]],"")</f>
        <v/>
      </c>
      <c r="H3713" s="57" t="str">
        <f>IFERROR(SMALL($G$2:$G$4870,ROWS($G$2:G3713)),"")</f>
        <v/>
      </c>
    </row>
    <row r="3714" spans="1:8" ht="51.75" thickBot="1" x14ac:dyDescent="0.3">
      <c r="A3714" s="52" t="s">
        <v>681</v>
      </c>
      <c r="B3714" s="46" t="str">
        <f>Table1[[#This Row],[Series]]&amp;Table1[[#This Row],[Competency Name]]</f>
        <v>4604ABILITY TO USE AND MAINTAIN TOOLS AND EQUIPMENT</v>
      </c>
      <c r="C3714" s="46" t="str">
        <f>IF(RIGHT(Table1[[#This Row],[Occupational Series]],5)="SECCM","SECCM",IF(OR(RIGHT(Table1[[#This Row],[Occupational Series]],1)="A",RIGHT(Table1[[#This Row],[Occupational Series]],1)="B",RIGHT(Table1[[#This Row],[Occupational Series]],1)="C"),"0301",RIGHT(Table1[[#This Row],[Occupational Series]],4)))</f>
        <v>4604</v>
      </c>
      <c r="D3714" s="52" t="s">
        <v>908</v>
      </c>
      <c r="E3714" s="54" t="s">
        <v>909</v>
      </c>
      <c r="F3714" s="57">
        <f>ROWS($F$2:F3714)</f>
        <v>3713</v>
      </c>
      <c r="G3714" s="57" t="str">
        <f>IF(ISNUMBER(SEARCH('Position Build'!$N$6,Table1[[#This Row],[Series]])),Table1[[#This Row],[Helper1]],"")</f>
        <v/>
      </c>
      <c r="H3714" s="57" t="str">
        <f>IFERROR(SMALL($G$2:$G$4870,ROWS($G$2:G3714)),"")</f>
        <v/>
      </c>
    </row>
    <row r="3715" spans="1:8" ht="39" thickBot="1" x14ac:dyDescent="0.3">
      <c r="A3715" s="52" t="s">
        <v>681</v>
      </c>
      <c r="B3715" s="46" t="str">
        <f>Table1[[#This Row],[Series]]&amp;Table1[[#This Row],[Competency Name]]</f>
        <v>4604KNOWLEDGE OF EQUIPMENT ASSEMBLY, INSTALLATION, REPAIR, ETC.</v>
      </c>
      <c r="C3715" s="46" t="str">
        <f>IF(RIGHT(Table1[[#This Row],[Occupational Series]],5)="SECCM","SECCM",IF(OR(RIGHT(Table1[[#This Row],[Occupational Series]],1)="A",RIGHT(Table1[[#This Row],[Occupational Series]],1)="B",RIGHT(Table1[[#This Row],[Occupational Series]],1)="C"),"0301",RIGHT(Table1[[#This Row],[Occupational Series]],4)))</f>
        <v>4604</v>
      </c>
      <c r="D3715" s="52" t="s">
        <v>910</v>
      </c>
      <c r="E3715" s="54" t="s">
        <v>911</v>
      </c>
      <c r="F3715" s="57">
        <f>ROWS($F$2:F3715)</f>
        <v>3714</v>
      </c>
      <c r="G3715" s="57" t="str">
        <f>IF(ISNUMBER(SEARCH('Position Build'!$N$6,Table1[[#This Row],[Series]])),Table1[[#This Row],[Helper1]],"")</f>
        <v/>
      </c>
      <c r="H3715" s="57" t="str">
        <f>IFERROR(SMALL($G$2:$G$4870,ROWS($G$2:G3715)),"")</f>
        <v/>
      </c>
    </row>
    <row r="3716" spans="1:8" ht="51.75" thickBot="1" x14ac:dyDescent="0.3">
      <c r="A3716" s="50" t="s">
        <v>681</v>
      </c>
      <c r="B3716" s="46" t="str">
        <f>Table1[[#This Row],[Series]]&amp;Table1[[#This Row],[Competency Name]]</f>
        <v>4604MEASUREMENT AND LAYOUT</v>
      </c>
      <c r="C3716" s="46" t="str">
        <f>IF(RIGHT(Table1[[#This Row],[Occupational Series]],5)="SECCM","SECCM",IF(OR(RIGHT(Table1[[#This Row],[Occupational Series]],1)="A",RIGHT(Table1[[#This Row],[Occupational Series]],1)="B",RIGHT(Table1[[#This Row],[Occupational Series]],1)="C"),"0301",RIGHT(Table1[[#This Row],[Occupational Series]],4)))</f>
        <v>4604</v>
      </c>
      <c r="D3716" s="50" t="s">
        <v>972</v>
      </c>
      <c r="E3716" s="51" t="s">
        <v>973</v>
      </c>
      <c r="F3716" s="57">
        <f>ROWS($F$2:F3716)</f>
        <v>3715</v>
      </c>
      <c r="G3716" s="57" t="str">
        <f>IF(ISNUMBER(SEARCH('Position Build'!$N$6,Table1[[#This Row],[Series]])),Table1[[#This Row],[Helper1]],"")</f>
        <v/>
      </c>
      <c r="H3716" s="57" t="str">
        <f>IFERROR(SMALL($G$2:$G$4870,ROWS($G$2:G3716)),"")</f>
        <v/>
      </c>
    </row>
    <row r="3717" spans="1:8" ht="15.75" customHeight="1" thickBot="1" x14ac:dyDescent="0.3">
      <c r="A3717" s="50" t="s">
        <v>712</v>
      </c>
      <c r="B3717" s="46" t="str">
        <f>Table1[[#This Row],[Series]]&amp;Table1[[#This Row],[Competency Name]]</f>
        <v>4605KNOWLEDGE OF MATERIALS</v>
      </c>
      <c r="C3717" s="46" t="str">
        <f>IF(RIGHT(Table1[[#This Row],[Occupational Series]],5)="SECCM","SECCM",IF(OR(RIGHT(Table1[[#This Row],[Occupational Series]],1)="A",RIGHT(Table1[[#This Row],[Occupational Series]],1)="B",RIGHT(Table1[[#This Row],[Occupational Series]],1)="C"),"0301",RIGHT(Table1[[#This Row],[Occupational Series]],4)))</f>
        <v>4605</v>
      </c>
      <c r="D3717" s="50" t="s">
        <v>679</v>
      </c>
      <c r="E3717" s="51" t="s">
        <v>680</v>
      </c>
      <c r="F3717" s="57">
        <f>ROWS($F$2:F3717)</f>
        <v>3716</v>
      </c>
      <c r="G3717" s="57" t="str">
        <f>IF(ISNUMBER(SEARCH('Position Build'!$N$6,Table1[[#This Row],[Series]])),Table1[[#This Row],[Helper1]],"")</f>
        <v/>
      </c>
      <c r="H3717" s="57" t="str">
        <f>IFERROR(SMALL($G$2:$G$4870,ROWS($G$2:G3717)),"")</f>
        <v/>
      </c>
    </row>
    <row r="3718" spans="1:8" ht="115.5" thickBot="1" x14ac:dyDescent="0.3">
      <c r="A3718" s="52" t="s">
        <v>712</v>
      </c>
      <c r="B3718" s="46" t="str">
        <f>Table1[[#This Row],[Series]]&amp;Table1[[#This Row],[Competency Name]]</f>
        <v>4605TECHNICAL PRACTICES (THEORETICAL, PRECISE, ARTISTIC)</v>
      </c>
      <c r="C3718" s="46" t="str">
        <f>IF(RIGHT(Table1[[#This Row],[Occupational Series]],5)="SECCM","SECCM",IF(OR(RIGHT(Table1[[#This Row],[Occupational Series]],1)="A",RIGHT(Table1[[#This Row],[Occupational Series]],1)="B",RIGHT(Table1[[#This Row],[Occupational Series]],1)="C"),"0301",RIGHT(Table1[[#This Row],[Occupational Series]],4)))</f>
        <v>4605</v>
      </c>
      <c r="D3718" s="52" t="s">
        <v>716</v>
      </c>
      <c r="E3718" s="54" t="s">
        <v>717</v>
      </c>
      <c r="F3718" s="57">
        <f>ROWS($F$2:F3718)</f>
        <v>3717</v>
      </c>
      <c r="G3718" s="57" t="str">
        <f>IF(ISNUMBER(SEARCH('Position Build'!$N$6,Table1[[#This Row],[Series]])),Table1[[#This Row],[Helper1]],"")</f>
        <v/>
      </c>
      <c r="H3718" s="57" t="str">
        <f>IFERROR(SMALL($G$2:$G$4870,ROWS($G$2:G3718)),"")</f>
        <v/>
      </c>
    </row>
    <row r="3719" spans="1:8" ht="15.75" thickBot="1" x14ac:dyDescent="0.3">
      <c r="A3719" s="53" t="s">
        <v>712</v>
      </c>
      <c r="B3719" s="46" t="str">
        <f>Table1[[#This Row],[Series]]&amp;Table1[[#This Row],[Competency Name]]</f>
        <v>4605ABILITY TO DO THE WORK OF THE POSITION WITHOUT MORE THAN NORMAL SUPERVISION</v>
      </c>
      <c r="C3719" s="46" t="str">
        <f>IF(RIGHT(Table1[[#This Row],[Occupational Series]],5)="SECCM","SECCM",IF(OR(RIGHT(Table1[[#This Row],[Occupational Series]],1)="A",RIGHT(Table1[[#This Row],[Occupational Series]],1)="B",RIGHT(Table1[[#This Row],[Occupational Series]],1)="C"),"0301",RIGHT(Table1[[#This Row],[Occupational Series]],4)))</f>
        <v>4605</v>
      </c>
      <c r="D3719" s="53" t="s">
        <v>852</v>
      </c>
      <c r="E3719" s="53" t="s">
        <v>853</v>
      </c>
      <c r="F3719" s="57">
        <f>ROWS($F$2:F3719)</f>
        <v>3718</v>
      </c>
      <c r="G3719" s="57" t="str">
        <f>IF(ISNUMBER(SEARCH('Position Build'!$N$6,Table1[[#This Row],[Series]])),Table1[[#This Row],[Helper1]],"")</f>
        <v/>
      </c>
      <c r="H3719" s="57" t="str">
        <f>IFERROR(SMALL($G$2:$G$4870,ROWS($G$2:G3719)),"")</f>
        <v/>
      </c>
    </row>
    <row r="3720" spans="1:8" ht="15.75" thickBot="1" x14ac:dyDescent="0.3">
      <c r="A3720" s="53" t="s">
        <v>712</v>
      </c>
      <c r="B3720" s="46" t="str">
        <f>Table1[[#This Row],[Series]]&amp;Table1[[#This Row],[Competency Name]]</f>
        <v>4605ABILITY TO INSPECT</v>
      </c>
      <c r="C3720" s="46" t="str">
        <f>IF(RIGHT(Table1[[#This Row],[Occupational Series]],5)="SECCM","SECCM",IF(OR(RIGHT(Table1[[#This Row],[Occupational Series]],1)="A",RIGHT(Table1[[#This Row],[Occupational Series]],1)="B",RIGHT(Table1[[#This Row],[Occupational Series]],1)="C"),"0301",RIGHT(Table1[[#This Row],[Occupational Series]],4)))</f>
        <v>4605</v>
      </c>
      <c r="D3720" s="53" t="s">
        <v>866</v>
      </c>
      <c r="E3720" s="53" t="s">
        <v>867</v>
      </c>
      <c r="F3720" s="57">
        <f>ROWS($F$2:F3720)</f>
        <v>3719</v>
      </c>
      <c r="G3720" s="57" t="str">
        <f>IF(ISNUMBER(SEARCH('Position Build'!$N$6,Table1[[#This Row],[Series]])),Table1[[#This Row],[Helper1]],"")</f>
        <v/>
      </c>
      <c r="H3720" s="57" t="str">
        <f>IFERROR(SMALL($G$2:$G$4870,ROWS($G$2:G3720)),"")</f>
        <v/>
      </c>
    </row>
    <row r="3721" spans="1:8" ht="15.75" thickBot="1" x14ac:dyDescent="0.3">
      <c r="A3721" s="53" t="s">
        <v>712</v>
      </c>
      <c r="B3721" s="46" t="str">
        <f>Table1[[#This Row],[Series]]&amp;Table1[[#This Row],[Competency Name]]</f>
        <v>4605ABILITY TO INSTRUCT</v>
      </c>
      <c r="C3721" s="46" t="str">
        <f>IF(RIGHT(Table1[[#This Row],[Occupational Series]],5)="SECCM","SECCM",IF(OR(RIGHT(Table1[[#This Row],[Occupational Series]],1)="A",RIGHT(Table1[[#This Row],[Occupational Series]],1)="B",RIGHT(Table1[[#This Row],[Occupational Series]],1)="C"),"0301",RIGHT(Table1[[#This Row],[Occupational Series]],4)))</f>
        <v>4605</v>
      </c>
      <c r="D3721" s="53" t="s">
        <v>868</v>
      </c>
      <c r="E3721" s="53" t="s">
        <v>869</v>
      </c>
      <c r="F3721" s="57">
        <f>ROWS($F$2:F3721)</f>
        <v>3720</v>
      </c>
      <c r="G3721" s="57" t="str">
        <f>IF(ISNUMBER(SEARCH('Position Build'!$N$6,Table1[[#This Row],[Series]])),Table1[[#This Row],[Helper1]],"")</f>
        <v/>
      </c>
      <c r="H3721" s="57" t="str">
        <f>IFERROR(SMALL($G$2:$G$4870,ROWS($G$2:G3721)),"")</f>
        <v/>
      </c>
    </row>
    <row r="3722" spans="1:8" ht="39" thickBot="1" x14ac:dyDescent="0.3">
      <c r="A3722" s="50" t="s">
        <v>712</v>
      </c>
      <c r="B3722" s="46" t="str">
        <f>Table1[[#This Row],[Series]]&amp;Table1[[#This Row],[Competency Name]]</f>
        <v>4605ABILITY TO PROVIDE PRODUCTION SUPPORT SERVICES</v>
      </c>
      <c r="C3722" s="46" t="str">
        <f>IF(RIGHT(Table1[[#This Row],[Occupational Series]],5)="SECCM","SECCM",IF(OR(RIGHT(Table1[[#This Row],[Occupational Series]],1)="A",RIGHT(Table1[[#This Row],[Occupational Series]],1)="B",RIGHT(Table1[[#This Row],[Occupational Series]],1)="C"),"0301",RIGHT(Table1[[#This Row],[Occupational Series]],4)))</f>
        <v>4605</v>
      </c>
      <c r="D3722" s="50" t="s">
        <v>870</v>
      </c>
      <c r="E3722" s="51" t="s">
        <v>871</v>
      </c>
      <c r="F3722" s="57">
        <f>ROWS($F$2:F3722)</f>
        <v>3721</v>
      </c>
      <c r="G3722" s="57" t="str">
        <f>IF(ISNUMBER(SEARCH('Position Build'!$N$6,Table1[[#This Row],[Series]])),Table1[[#This Row],[Helper1]],"")</f>
        <v/>
      </c>
      <c r="H3722" s="57" t="str">
        <f>IFERROR(SMALL($G$2:$G$4870,ROWS($G$2:G3722)),"")</f>
        <v/>
      </c>
    </row>
    <row r="3723" spans="1:8" ht="15.75" customHeight="1" thickBot="1" x14ac:dyDescent="0.3">
      <c r="A3723" s="45" t="s">
        <v>712</v>
      </c>
      <c r="B3723" s="46" t="str">
        <f>Table1[[#This Row],[Series]]&amp;Table1[[#This Row],[Competency Name]]</f>
        <v>4605ABILITY TO LEAD OR SUPERVISE</v>
      </c>
      <c r="C3723" s="46" t="str">
        <f>IF(RIGHT(Table1[[#This Row],[Occupational Series]],5)="SECCM","SECCM",IF(OR(RIGHT(Table1[[#This Row],[Occupational Series]],1)="A",RIGHT(Table1[[#This Row],[Occupational Series]],1)="B",RIGHT(Table1[[#This Row],[Occupational Series]],1)="C"),"0301",RIGHT(Table1[[#This Row],[Occupational Series]],4)))</f>
        <v>4605</v>
      </c>
      <c r="D3723" s="45" t="s">
        <v>872</v>
      </c>
      <c r="E3723" s="45" t="s">
        <v>873</v>
      </c>
      <c r="F3723" s="57">
        <f>ROWS($F$2:F3723)</f>
        <v>3722</v>
      </c>
      <c r="G3723" s="57" t="str">
        <f>IF(ISNUMBER(SEARCH('Position Build'!$N$6,Table1[[#This Row],[Series]])),Table1[[#This Row],[Helper1]],"")</f>
        <v/>
      </c>
      <c r="H3723" s="57" t="str">
        <f>IFERROR(SMALL($G$2:$G$4870,ROWS($G$2:G3723)),"")</f>
        <v/>
      </c>
    </row>
    <row r="3724" spans="1:8" ht="77.25" thickBot="1" x14ac:dyDescent="0.3">
      <c r="A3724" s="52" t="s">
        <v>712</v>
      </c>
      <c r="B3724" s="46" t="str">
        <f>Table1[[#This Row],[Series]]&amp;Table1[[#This Row],[Competency Name]]</f>
        <v>4605ABILITY TO INTERPRET INSTRUCTIONS AND SPECIFICATIONS, INCLUDING BLUEPRINT READING</v>
      </c>
      <c r="C3724" s="46" t="str">
        <f>IF(RIGHT(Table1[[#This Row],[Occupational Series]],5)="SECCM","SECCM",IF(OR(RIGHT(Table1[[#This Row],[Occupational Series]],1)="A",RIGHT(Table1[[#This Row],[Occupational Series]],1)="B",RIGHT(Table1[[#This Row],[Occupational Series]],1)="C"),"0301",RIGHT(Table1[[#This Row],[Occupational Series]],4)))</f>
        <v>4605</v>
      </c>
      <c r="D3724" s="52" t="s">
        <v>906</v>
      </c>
      <c r="E3724" s="54" t="s">
        <v>907</v>
      </c>
      <c r="F3724" s="57">
        <f>ROWS($F$2:F3724)</f>
        <v>3723</v>
      </c>
      <c r="G3724" s="57" t="str">
        <f>IF(ISNUMBER(SEARCH('Position Build'!$N$6,Table1[[#This Row],[Series]])),Table1[[#This Row],[Helper1]],"")</f>
        <v/>
      </c>
      <c r="H3724" s="57" t="str">
        <f>IFERROR(SMALL($G$2:$G$4870,ROWS($G$2:G3724)),"")</f>
        <v/>
      </c>
    </row>
    <row r="3725" spans="1:8" ht="51.75" thickBot="1" x14ac:dyDescent="0.3">
      <c r="A3725" s="52" t="s">
        <v>712</v>
      </c>
      <c r="B3725" s="46" t="str">
        <f>Table1[[#This Row],[Series]]&amp;Table1[[#This Row],[Competency Name]]</f>
        <v>4605ABILITY TO USE AND MAINTAIN TOOLS AND EQUIPMENT</v>
      </c>
      <c r="C3725" s="46" t="str">
        <f>IF(RIGHT(Table1[[#This Row],[Occupational Series]],5)="SECCM","SECCM",IF(OR(RIGHT(Table1[[#This Row],[Occupational Series]],1)="A",RIGHT(Table1[[#This Row],[Occupational Series]],1)="B",RIGHT(Table1[[#This Row],[Occupational Series]],1)="C"),"0301",RIGHT(Table1[[#This Row],[Occupational Series]],4)))</f>
        <v>4605</v>
      </c>
      <c r="D3725" s="52" t="s">
        <v>908</v>
      </c>
      <c r="E3725" s="54" t="s">
        <v>909</v>
      </c>
      <c r="F3725" s="57">
        <f>ROWS($F$2:F3725)</f>
        <v>3724</v>
      </c>
      <c r="G3725" s="57" t="str">
        <f>IF(ISNUMBER(SEARCH('Position Build'!$N$6,Table1[[#This Row],[Series]])),Table1[[#This Row],[Helper1]],"")</f>
        <v/>
      </c>
      <c r="H3725" s="57" t="str">
        <f>IFERROR(SMALL($G$2:$G$4870,ROWS($G$2:G3725)),"")</f>
        <v/>
      </c>
    </row>
    <row r="3726" spans="1:8" ht="39" thickBot="1" x14ac:dyDescent="0.3">
      <c r="A3726" s="52" t="s">
        <v>712</v>
      </c>
      <c r="B3726" s="46" t="str">
        <f>Table1[[#This Row],[Series]]&amp;Table1[[#This Row],[Competency Name]]</f>
        <v>4605KNOWLEDGE OF EQUIPMENT ASSEMBLY, INSTALLATION, REPAIR, ETC.</v>
      </c>
      <c r="C3726" s="46" t="str">
        <f>IF(RIGHT(Table1[[#This Row],[Occupational Series]],5)="SECCM","SECCM",IF(OR(RIGHT(Table1[[#This Row],[Occupational Series]],1)="A",RIGHT(Table1[[#This Row],[Occupational Series]],1)="B",RIGHT(Table1[[#This Row],[Occupational Series]],1)="C"),"0301",RIGHT(Table1[[#This Row],[Occupational Series]],4)))</f>
        <v>4605</v>
      </c>
      <c r="D3726" s="52" t="s">
        <v>910</v>
      </c>
      <c r="E3726" s="54" t="s">
        <v>911</v>
      </c>
      <c r="F3726" s="57">
        <f>ROWS($F$2:F3726)</f>
        <v>3725</v>
      </c>
      <c r="G3726" s="57" t="str">
        <f>IF(ISNUMBER(SEARCH('Position Build'!$N$6,Table1[[#This Row],[Series]])),Table1[[#This Row],[Helper1]],"")</f>
        <v/>
      </c>
      <c r="H3726" s="57" t="str">
        <f>IFERROR(SMALL($G$2:$G$4870,ROWS($G$2:G3726)),"")</f>
        <v/>
      </c>
    </row>
    <row r="3727" spans="1:8" ht="51.75" thickBot="1" x14ac:dyDescent="0.3">
      <c r="A3727" s="52" t="s">
        <v>712</v>
      </c>
      <c r="B3727" s="46" t="str">
        <f>Table1[[#This Row],[Series]]&amp;Table1[[#This Row],[Competency Name]]</f>
        <v>4605MEASUREMENT AND LAYOUT</v>
      </c>
      <c r="C3727" s="46" t="str">
        <f>IF(RIGHT(Table1[[#This Row],[Occupational Series]],5)="SECCM","SECCM",IF(OR(RIGHT(Table1[[#This Row],[Occupational Series]],1)="A",RIGHT(Table1[[#This Row],[Occupational Series]],1)="B",RIGHT(Table1[[#This Row],[Occupational Series]],1)="C"),"0301",RIGHT(Table1[[#This Row],[Occupational Series]],4)))</f>
        <v>4605</v>
      </c>
      <c r="D3727" s="52" t="s">
        <v>972</v>
      </c>
      <c r="E3727" s="54" t="s">
        <v>973</v>
      </c>
      <c r="F3727" s="57">
        <f>ROWS($F$2:F3727)</f>
        <v>3726</v>
      </c>
      <c r="G3727" s="57" t="str">
        <f>IF(ISNUMBER(SEARCH('Position Build'!$N$6,Table1[[#This Row],[Series]])),Table1[[#This Row],[Helper1]],"")</f>
        <v/>
      </c>
      <c r="H3727" s="57" t="str">
        <f>IFERROR(SMALL($G$2:$G$4870,ROWS($G$2:G3727)),"")</f>
        <v/>
      </c>
    </row>
    <row r="3728" spans="1:8" ht="26.25" thickBot="1" x14ac:dyDescent="0.3">
      <c r="A3728" s="50" t="s">
        <v>683</v>
      </c>
      <c r="B3728" s="46" t="str">
        <f>Table1[[#This Row],[Series]]&amp;Table1[[#This Row],[Competency Name]]</f>
        <v>4607KNOWLEDGE OF MATERIALS</v>
      </c>
      <c r="C3728" s="46" t="str">
        <f>IF(RIGHT(Table1[[#This Row],[Occupational Series]],5)="SECCM","SECCM",IF(OR(RIGHT(Table1[[#This Row],[Occupational Series]],1)="A",RIGHT(Table1[[#This Row],[Occupational Series]],1)="B",RIGHT(Table1[[#This Row],[Occupational Series]],1)="C"),"0301",RIGHT(Table1[[#This Row],[Occupational Series]],4)))</f>
        <v>4607</v>
      </c>
      <c r="D3728" s="50" t="s">
        <v>679</v>
      </c>
      <c r="E3728" s="51" t="s">
        <v>680</v>
      </c>
      <c r="F3728" s="57">
        <f>ROWS($F$2:F3728)</f>
        <v>3727</v>
      </c>
      <c r="G3728" s="57" t="str">
        <f>IF(ISNUMBER(SEARCH('Position Build'!$N$6,Table1[[#This Row],[Series]])),Table1[[#This Row],[Helper1]],"")</f>
        <v/>
      </c>
      <c r="H3728" s="57" t="str">
        <f>IFERROR(SMALL($G$2:$G$4870,ROWS($G$2:G3728)),"")</f>
        <v/>
      </c>
    </row>
    <row r="3729" spans="1:8" ht="15.75" customHeight="1" thickBot="1" x14ac:dyDescent="0.3">
      <c r="A3729" s="50" t="s">
        <v>683</v>
      </c>
      <c r="B3729" s="46" t="str">
        <f>Table1[[#This Row],[Series]]&amp;Table1[[#This Row],[Competency Name]]</f>
        <v>4607TECHNICAL PRACTICES (THEORETICAL, PRECISE, ARTISTIC)</v>
      </c>
      <c r="C3729" s="46" t="str">
        <f>IF(RIGHT(Table1[[#This Row],[Occupational Series]],5)="SECCM","SECCM",IF(OR(RIGHT(Table1[[#This Row],[Occupational Series]],1)="A",RIGHT(Table1[[#This Row],[Occupational Series]],1)="B",RIGHT(Table1[[#This Row],[Occupational Series]],1)="C"),"0301",RIGHT(Table1[[#This Row],[Occupational Series]],4)))</f>
        <v>4607</v>
      </c>
      <c r="D3729" s="50" t="s">
        <v>716</v>
      </c>
      <c r="E3729" s="51" t="s">
        <v>717</v>
      </c>
      <c r="F3729" s="57">
        <f>ROWS($F$2:F3729)</f>
        <v>3728</v>
      </c>
      <c r="G3729" s="57" t="str">
        <f>IF(ISNUMBER(SEARCH('Position Build'!$N$6,Table1[[#This Row],[Series]])),Table1[[#This Row],[Helper1]],"")</f>
        <v/>
      </c>
      <c r="H3729" s="57" t="str">
        <f>IFERROR(SMALL($G$2:$G$4870,ROWS($G$2:G3729)),"")</f>
        <v/>
      </c>
    </row>
    <row r="3730" spans="1:8" ht="15.75" thickBot="1" x14ac:dyDescent="0.3">
      <c r="A3730" s="53" t="s">
        <v>683</v>
      </c>
      <c r="B3730" s="46" t="str">
        <f>Table1[[#This Row],[Series]]&amp;Table1[[#This Row],[Competency Name]]</f>
        <v>4607ABILITY TO DO THE WORK OF THE POSITION WITHOUT MORE THAN NORMAL SUPERVISION</v>
      </c>
      <c r="C3730" s="46" t="str">
        <f>IF(RIGHT(Table1[[#This Row],[Occupational Series]],5)="SECCM","SECCM",IF(OR(RIGHT(Table1[[#This Row],[Occupational Series]],1)="A",RIGHT(Table1[[#This Row],[Occupational Series]],1)="B",RIGHT(Table1[[#This Row],[Occupational Series]],1)="C"),"0301",RIGHT(Table1[[#This Row],[Occupational Series]],4)))</f>
        <v>4607</v>
      </c>
      <c r="D3730" s="53" t="s">
        <v>852</v>
      </c>
      <c r="E3730" s="53" t="s">
        <v>853</v>
      </c>
      <c r="F3730" s="57">
        <f>ROWS($F$2:F3730)</f>
        <v>3729</v>
      </c>
      <c r="G3730" s="57" t="str">
        <f>IF(ISNUMBER(SEARCH('Position Build'!$N$6,Table1[[#This Row],[Series]])),Table1[[#This Row],[Helper1]],"")</f>
        <v/>
      </c>
      <c r="H3730" s="57" t="str">
        <f>IFERROR(SMALL($G$2:$G$4870,ROWS($G$2:G3730)),"")</f>
        <v/>
      </c>
    </row>
    <row r="3731" spans="1:8" ht="15.75" thickBot="1" x14ac:dyDescent="0.3">
      <c r="A3731" s="53" t="s">
        <v>683</v>
      </c>
      <c r="B3731" s="46" t="str">
        <f>Table1[[#This Row],[Series]]&amp;Table1[[#This Row],[Competency Name]]</f>
        <v>4607ABILITY TO INSPECT</v>
      </c>
      <c r="C3731" s="46" t="str">
        <f>IF(RIGHT(Table1[[#This Row],[Occupational Series]],5)="SECCM","SECCM",IF(OR(RIGHT(Table1[[#This Row],[Occupational Series]],1)="A",RIGHT(Table1[[#This Row],[Occupational Series]],1)="B",RIGHT(Table1[[#This Row],[Occupational Series]],1)="C"),"0301",RIGHT(Table1[[#This Row],[Occupational Series]],4)))</f>
        <v>4607</v>
      </c>
      <c r="D3731" s="53" t="s">
        <v>866</v>
      </c>
      <c r="E3731" s="53" t="s">
        <v>867</v>
      </c>
      <c r="F3731" s="57">
        <f>ROWS($F$2:F3731)</f>
        <v>3730</v>
      </c>
      <c r="G3731" s="57" t="str">
        <f>IF(ISNUMBER(SEARCH('Position Build'!$N$6,Table1[[#This Row],[Series]])),Table1[[#This Row],[Helper1]],"")</f>
        <v/>
      </c>
      <c r="H3731" s="57" t="str">
        <f>IFERROR(SMALL($G$2:$G$4870,ROWS($G$2:G3731)),"")</f>
        <v/>
      </c>
    </row>
    <row r="3732" spans="1:8" ht="15.75" thickBot="1" x14ac:dyDescent="0.3">
      <c r="A3732" s="53" t="s">
        <v>683</v>
      </c>
      <c r="B3732" s="46" t="str">
        <f>Table1[[#This Row],[Series]]&amp;Table1[[#This Row],[Competency Name]]</f>
        <v>4607ABILITY TO INSTRUCT</v>
      </c>
      <c r="C3732" s="46" t="str">
        <f>IF(RIGHT(Table1[[#This Row],[Occupational Series]],5)="SECCM","SECCM",IF(OR(RIGHT(Table1[[#This Row],[Occupational Series]],1)="A",RIGHT(Table1[[#This Row],[Occupational Series]],1)="B",RIGHT(Table1[[#This Row],[Occupational Series]],1)="C"),"0301",RIGHT(Table1[[#This Row],[Occupational Series]],4)))</f>
        <v>4607</v>
      </c>
      <c r="D3732" s="53" t="s">
        <v>868</v>
      </c>
      <c r="E3732" s="53" t="s">
        <v>869</v>
      </c>
      <c r="F3732" s="57">
        <f>ROWS($F$2:F3732)</f>
        <v>3731</v>
      </c>
      <c r="G3732" s="57" t="str">
        <f>IF(ISNUMBER(SEARCH('Position Build'!$N$6,Table1[[#This Row],[Series]])),Table1[[#This Row],[Helper1]],"")</f>
        <v/>
      </c>
      <c r="H3732" s="57" t="str">
        <f>IFERROR(SMALL($G$2:$G$4870,ROWS($G$2:G3732)),"")</f>
        <v/>
      </c>
    </row>
    <row r="3733" spans="1:8" ht="39" thickBot="1" x14ac:dyDescent="0.3">
      <c r="A3733" s="52" t="s">
        <v>683</v>
      </c>
      <c r="B3733" s="46" t="str">
        <f>Table1[[#This Row],[Series]]&amp;Table1[[#This Row],[Competency Name]]</f>
        <v>4607ABILITY TO PROVIDE PRODUCTION SUPPORT SERVICES</v>
      </c>
      <c r="C3733" s="46" t="str">
        <f>IF(RIGHT(Table1[[#This Row],[Occupational Series]],5)="SECCM","SECCM",IF(OR(RIGHT(Table1[[#This Row],[Occupational Series]],1)="A",RIGHT(Table1[[#This Row],[Occupational Series]],1)="B",RIGHT(Table1[[#This Row],[Occupational Series]],1)="C"),"0301",RIGHT(Table1[[#This Row],[Occupational Series]],4)))</f>
        <v>4607</v>
      </c>
      <c r="D3733" s="52" t="s">
        <v>870</v>
      </c>
      <c r="E3733" s="54" t="s">
        <v>871</v>
      </c>
      <c r="F3733" s="57">
        <f>ROWS($F$2:F3733)</f>
        <v>3732</v>
      </c>
      <c r="G3733" s="57" t="str">
        <f>IF(ISNUMBER(SEARCH('Position Build'!$N$6,Table1[[#This Row],[Series]])),Table1[[#This Row],[Helper1]],"")</f>
        <v/>
      </c>
      <c r="H3733" s="57" t="str">
        <f>IFERROR(SMALL($G$2:$G$4870,ROWS($G$2:G3733)),"")</f>
        <v/>
      </c>
    </row>
    <row r="3734" spans="1:8" ht="15.75" thickBot="1" x14ac:dyDescent="0.3">
      <c r="A3734" s="45" t="s">
        <v>683</v>
      </c>
      <c r="B3734" s="46" t="str">
        <f>Table1[[#This Row],[Series]]&amp;Table1[[#This Row],[Competency Name]]</f>
        <v>4607ABILITY TO LEAD OR SUPERVISE</v>
      </c>
      <c r="C3734" s="46" t="str">
        <f>IF(RIGHT(Table1[[#This Row],[Occupational Series]],5)="SECCM","SECCM",IF(OR(RIGHT(Table1[[#This Row],[Occupational Series]],1)="A",RIGHT(Table1[[#This Row],[Occupational Series]],1)="B",RIGHT(Table1[[#This Row],[Occupational Series]],1)="C"),"0301",RIGHT(Table1[[#This Row],[Occupational Series]],4)))</f>
        <v>4607</v>
      </c>
      <c r="D3734" s="45" t="s">
        <v>872</v>
      </c>
      <c r="E3734" s="45" t="s">
        <v>873</v>
      </c>
      <c r="F3734" s="57">
        <f>ROWS($F$2:F3734)</f>
        <v>3733</v>
      </c>
      <c r="G3734" s="57" t="str">
        <f>IF(ISNUMBER(SEARCH('Position Build'!$N$6,Table1[[#This Row],[Series]])),Table1[[#This Row],[Helper1]],"")</f>
        <v/>
      </c>
      <c r="H3734" s="57" t="str">
        <f>IFERROR(SMALL($G$2:$G$4870,ROWS($G$2:G3734)),"")</f>
        <v/>
      </c>
    </row>
    <row r="3735" spans="1:8" ht="15.75" customHeight="1" thickBot="1" x14ac:dyDescent="0.3">
      <c r="A3735" s="50" t="s">
        <v>683</v>
      </c>
      <c r="B3735" s="46" t="str">
        <f>Table1[[#This Row],[Series]]&amp;Table1[[#This Row],[Competency Name]]</f>
        <v>4607ABILITY TO FOLLOW DIRECTIONS IN A SHOP</v>
      </c>
      <c r="C3735" s="46" t="str">
        <f>IF(RIGHT(Table1[[#This Row],[Occupational Series]],5)="SECCM","SECCM",IF(OR(RIGHT(Table1[[#This Row],[Occupational Series]],1)="A",RIGHT(Table1[[#This Row],[Occupational Series]],1)="B",RIGHT(Table1[[#This Row],[Occupational Series]],1)="C"),"0301",RIGHT(Table1[[#This Row],[Occupational Series]],4)))</f>
        <v>4607</v>
      </c>
      <c r="D3735" s="50" t="s">
        <v>882</v>
      </c>
      <c r="E3735" s="51" t="s">
        <v>883</v>
      </c>
      <c r="F3735" s="57">
        <f>ROWS($F$2:F3735)</f>
        <v>3734</v>
      </c>
      <c r="G3735" s="57" t="str">
        <f>IF(ISNUMBER(SEARCH('Position Build'!$N$6,Table1[[#This Row],[Series]])),Table1[[#This Row],[Helper1]],"")</f>
        <v/>
      </c>
      <c r="H3735" s="57" t="str">
        <f>IFERROR(SMALL($G$2:$G$4870,ROWS($G$2:G3735)),"")</f>
        <v/>
      </c>
    </row>
    <row r="3736" spans="1:8" ht="77.25" thickBot="1" x14ac:dyDescent="0.3">
      <c r="A3736" s="52" t="s">
        <v>683</v>
      </c>
      <c r="B3736" s="46" t="str">
        <f>Table1[[#This Row],[Series]]&amp;Table1[[#This Row],[Competency Name]]</f>
        <v>4607DEXTERITY AND SAFETY</v>
      </c>
      <c r="C3736" s="46" t="str">
        <f>IF(RIGHT(Table1[[#This Row],[Occupational Series]],5)="SECCM","SECCM",IF(OR(RIGHT(Table1[[#This Row],[Occupational Series]],1)="A",RIGHT(Table1[[#This Row],[Occupational Series]],1)="B",RIGHT(Table1[[#This Row],[Occupational Series]],1)="C"),"0301",RIGHT(Table1[[#This Row],[Occupational Series]],4)))</f>
        <v>4607</v>
      </c>
      <c r="D3736" s="52" t="s">
        <v>888</v>
      </c>
      <c r="E3736" s="54" t="s">
        <v>889</v>
      </c>
      <c r="F3736" s="57">
        <f>ROWS($F$2:F3736)</f>
        <v>3735</v>
      </c>
      <c r="G3736" s="57" t="str">
        <f>IF(ISNUMBER(SEARCH('Position Build'!$N$6,Table1[[#This Row],[Series]])),Table1[[#This Row],[Helper1]],"")</f>
        <v/>
      </c>
      <c r="H3736" s="57" t="str">
        <f>IFERROR(SMALL($G$2:$G$4870,ROWS($G$2:G3736)),"")</f>
        <v/>
      </c>
    </row>
    <row r="3737" spans="1:8" ht="39" thickBot="1" x14ac:dyDescent="0.3">
      <c r="A3737" s="52" t="s">
        <v>683</v>
      </c>
      <c r="B3737" s="46" t="str">
        <f>Table1[[#This Row],[Series]]&amp;Table1[[#This Row],[Competency Name]]</f>
        <v>4607RELIABILITY AND DEPENDABILITY</v>
      </c>
      <c r="C3737" s="46" t="str">
        <f>IF(RIGHT(Table1[[#This Row],[Occupational Series]],5)="SECCM","SECCM",IF(OR(RIGHT(Table1[[#This Row],[Occupational Series]],1)="A",RIGHT(Table1[[#This Row],[Occupational Series]],1)="B",RIGHT(Table1[[#This Row],[Occupational Series]],1)="C"),"0301",RIGHT(Table1[[#This Row],[Occupational Series]],4)))</f>
        <v>4607</v>
      </c>
      <c r="D3737" s="52" t="s">
        <v>900</v>
      </c>
      <c r="E3737" s="54" t="s">
        <v>901</v>
      </c>
      <c r="F3737" s="57">
        <f>ROWS($F$2:F3737)</f>
        <v>3736</v>
      </c>
      <c r="G3737" s="57" t="str">
        <f>IF(ISNUMBER(SEARCH('Position Build'!$N$6,Table1[[#This Row],[Series]])),Table1[[#This Row],[Helper1]],"")</f>
        <v/>
      </c>
      <c r="H3737" s="57" t="str">
        <f>IFERROR(SMALL($G$2:$G$4870,ROWS($G$2:G3737)),"")</f>
        <v/>
      </c>
    </row>
    <row r="3738" spans="1:8" ht="77.25" thickBot="1" x14ac:dyDescent="0.3">
      <c r="A3738" s="52" t="s">
        <v>683</v>
      </c>
      <c r="B3738" s="46" t="str">
        <f>Table1[[#This Row],[Series]]&amp;Table1[[#This Row],[Competency Name]]</f>
        <v>4607ABILITY TO INTERPRET INSTRUCTIONS AND SPECIFICATIONS, INCLUDING BLUEPRINT READING</v>
      </c>
      <c r="C3738" s="46" t="str">
        <f>IF(RIGHT(Table1[[#This Row],[Occupational Series]],5)="SECCM","SECCM",IF(OR(RIGHT(Table1[[#This Row],[Occupational Series]],1)="A",RIGHT(Table1[[#This Row],[Occupational Series]],1)="B",RIGHT(Table1[[#This Row],[Occupational Series]],1)="C"),"0301",RIGHT(Table1[[#This Row],[Occupational Series]],4)))</f>
        <v>4607</v>
      </c>
      <c r="D3738" s="52" t="s">
        <v>906</v>
      </c>
      <c r="E3738" s="54" t="s">
        <v>907</v>
      </c>
      <c r="F3738" s="57">
        <f>ROWS($F$2:F3738)</f>
        <v>3737</v>
      </c>
      <c r="G3738" s="57" t="str">
        <f>IF(ISNUMBER(SEARCH('Position Build'!$N$6,Table1[[#This Row],[Series]])),Table1[[#This Row],[Helper1]],"")</f>
        <v/>
      </c>
      <c r="H3738" s="57" t="str">
        <f>IFERROR(SMALL($G$2:$G$4870,ROWS($G$2:G3738)),"")</f>
        <v/>
      </c>
    </row>
    <row r="3739" spans="1:8" ht="51.75" thickBot="1" x14ac:dyDescent="0.3">
      <c r="A3739" s="52" t="s">
        <v>683</v>
      </c>
      <c r="B3739" s="46" t="str">
        <f>Table1[[#This Row],[Series]]&amp;Table1[[#This Row],[Competency Name]]</f>
        <v>4607ABILITY TO USE AND MAINTAIN TOOLS AND EQUIPMENT</v>
      </c>
      <c r="C3739" s="46" t="str">
        <f>IF(RIGHT(Table1[[#This Row],[Occupational Series]],5)="SECCM","SECCM",IF(OR(RIGHT(Table1[[#This Row],[Occupational Series]],1)="A",RIGHT(Table1[[#This Row],[Occupational Series]],1)="B",RIGHT(Table1[[#This Row],[Occupational Series]],1)="C"),"0301",RIGHT(Table1[[#This Row],[Occupational Series]],4)))</f>
        <v>4607</v>
      </c>
      <c r="D3739" s="52" t="s">
        <v>908</v>
      </c>
      <c r="E3739" s="54" t="s">
        <v>909</v>
      </c>
      <c r="F3739" s="57">
        <f>ROWS($F$2:F3739)</f>
        <v>3738</v>
      </c>
      <c r="G3739" s="57" t="str">
        <f>IF(ISNUMBER(SEARCH('Position Build'!$N$6,Table1[[#This Row],[Series]])),Table1[[#This Row],[Helper1]],"")</f>
        <v/>
      </c>
      <c r="H3739" s="57" t="str">
        <f>IFERROR(SMALL($G$2:$G$4870,ROWS($G$2:G3739)),"")</f>
        <v/>
      </c>
    </row>
    <row r="3740" spans="1:8" ht="39" thickBot="1" x14ac:dyDescent="0.3">
      <c r="A3740" s="50" t="s">
        <v>683</v>
      </c>
      <c r="B3740" s="46" t="str">
        <f>Table1[[#This Row],[Series]]&amp;Table1[[#This Row],[Competency Name]]</f>
        <v>4607KNOWLEDGE OF EQUIPMENT ASSEMBLY, INSTALLATION, REPAIR, ETC.</v>
      </c>
      <c r="C3740" s="46" t="str">
        <f>IF(RIGHT(Table1[[#This Row],[Occupational Series]],5)="SECCM","SECCM",IF(OR(RIGHT(Table1[[#This Row],[Occupational Series]],1)="A",RIGHT(Table1[[#This Row],[Occupational Series]],1)="B",RIGHT(Table1[[#This Row],[Occupational Series]],1)="C"),"0301",RIGHT(Table1[[#This Row],[Occupational Series]],4)))</f>
        <v>4607</v>
      </c>
      <c r="D3740" s="50" t="s">
        <v>910</v>
      </c>
      <c r="E3740" s="51" t="s">
        <v>911</v>
      </c>
      <c r="F3740" s="57">
        <f>ROWS($F$2:F3740)</f>
        <v>3739</v>
      </c>
      <c r="G3740" s="57" t="str">
        <f>IF(ISNUMBER(SEARCH('Position Build'!$N$6,Table1[[#This Row],[Series]])),Table1[[#This Row],[Helper1]],"")</f>
        <v/>
      </c>
      <c r="H3740" s="57" t="str">
        <f>IFERROR(SMALL($G$2:$G$4870,ROWS($G$2:G3740)),"")</f>
        <v/>
      </c>
    </row>
    <row r="3741" spans="1:8" ht="15.75" customHeight="1" thickBot="1" x14ac:dyDescent="0.3">
      <c r="A3741" s="50" t="s">
        <v>683</v>
      </c>
      <c r="B3741" s="46" t="str">
        <f>Table1[[#This Row],[Series]]&amp;Table1[[#This Row],[Competency Name]]</f>
        <v>4607MEASUREMENT AND LAYOUT</v>
      </c>
      <c r="C3741" s="46" t="str">
        <f>IF(RIGHT(Table1[[#This Row],[Occupational Series]],5)="SECCM","SECCM",IF(OR(RIGHT(Table1[[#This Row],[Occupational Series]],1)="A",RIGHT(Table1[[#This Row],[Occupational Series]],1)="B",RIGHT(Table1[[#This Row],[Occupational Series]],1)="C"),"0301",RIGHT(Table1[[#This Row],[Occupational Series]],4)))</f>
        <v>4607</v>
      </c>
      <c r="D3741" s="50" t="s">
        <v>972</v>
      </c>
      <c r="E3741" s="51" t="s">
        <v>973</v>
      </c>
      <c r="F3741" s="57">
        <f>ROWS($F$2:F3741)</f>
        <v>3740</v>
      </c>
      <c r="G3741" s="57" t="str">
        <f>IF(ISNUMBER(SEARCH('Position Build'!$N$6,Table1[[#This Row],[Series]])),Table1[[#This Row],[Helper1]],"")</f>
        <v/>
      </c>
      <c r="H3741" s="57" t="str">
        <f>IFERROR(SMALL($G$2:$G$4870,ROWS($G$2:G3741)),"")</f>
        <v/>
      </c>
    </row>
    <row r="3742" spans="1:8" ht="39" thickBot="1" x14ac:dyDescent="0.3">
      <c r="A3742" s="52" t="s">
        <v>683</v>
      </c>
      <c r="B3742" s="46" t="str">
        <f>Table1[[#This Row],[Series]]&amp;Table1[[#This Row],[Competency Name]]</f>
        <v>4607ABILITY TO WORK AS A MEMBER OF A TEAM</v>
      </c>
      <c r="C3742" s="46" t="str">
        <f>IF(RIGHT(Table1[[#This Row],[Occupational Series]],5)="SECCM","SECCM",IF(OR(RIGHT(Table1[[#This Row],[Occupational Series]],1)="A",RIGHT(Table1[[#This Row],[Occupational Series]],1)="B",RIGHT(Table1[[#This Row],[Occupational Series]],1)="C"),"0301",RIGHT(Table1[[#This Row],[Occupational Series]],4)))</f>
        <v>4607</v>
      </c>
      <c r="D3742" s="52" t="s">
        <v>1017</v>
      </c>
      <c r="E3742" s="54" t="s">
        <v>1018</v>
      </c>
      <c r="F3742" s="57">
        <f>ROWS($F$2:F3742)</f>
        <v>3741</v>
      </c>
      <c r="G3742" s="57" t="str">
        <f>IF(ISNUMBER(SEARCH('Position Build'!$N$6,Table1[[#This Row],[Series]])),Table1[[#This Row],[Helper1]],"")</f>
        <v/>
      </c>
      <c r="H3742" s="57" t="str">
        <f>IFERROR(SMALL($G$2:$G$4870,ROWS($G$2:G3742)),"")</f>
        <v/>
      </c>
    </row>
    <row r="3743" spans="1:8" ht="15.75" thickBot="1" x14ac:dyDescent="0.3">
      <c r="A3743" s="53" t="s">
        <v>683</v>
      </c>
      <c r="B3743" s="46" t="str">
        <f>Table1[[#This Row],[Series]]&amp;Table1[[#This Row],[Competency Name]]</f>
        <v>4607SHOP APTITUDE AND INTEREST</v>
      </c>
      <c r="C3743" s="46" t="str">
        <f>IF(RIGHT(Table1[[#This Row],[Occupational Series]],5)="SECCM","SECCM",IF(OR(RIGHT(Table1[[#This Row],[Occupational Series]],1)="A",RIGHT(Table1[[#This Row],[Occupational Series]],1)="B",RIGHT(Table1[[#This Row],[Occupational Series]],1)="C"),"0301",RIGHT(Table1[[#This Row],[Occupational Series]],4)))</f>
        <v>4607</v>
      </c>
      <c r="D3743" s="53" t="s">
        <v>1021</v>
      </c>
      <c r="E3743" s="53" t="s">
        <v>1022</v>
      </c>
      <c r="F3743" s="57">
        <f>ROWS($F$2:F3743)</f>
        <v>3742</v>
      </c>
      <c r="G3743" s="57" t="str">
        <f>IF(ISNUMBER(SEARCH('Position Build'!$N$6,Table1[[#This Row],[Series]])),Table1[[#This Row],[Helper1]],"")</f>
        <v/>
      </c>
      <c r="H3743" s="57" t="str">
        <f>IFERROR(SMALL($G$2:$G$4870,ROWS($G$2:G3743)),"")</f>
        <v/>
      </c>
    </row>
    <row r="3744" spans="1:8" ht="26.25" thickBot="1" x14ac:dyDescent="0.3">
      <c r="A3744" s="52" t="s">
        <v>688</v>
      </c>
      <c r="B3744" s="46" t="str">
        <f>Table1[[#This Row],[Series]]&amp;Table1[[#This Row],[Competency Name]]</f>
        <v>4616KNOWLEDGE OF MATERIALS</v>
      </c>
      <c r="C3744" s="46" t="str">
        <f>IF(RIGHT(Table1[[#This Row],[Occupational Series]],5)="SECCM","SECCM",IF(OR(RIGHT(Table1[[#This Row],[Occupational Series]],1)="A",RIGHT(Table1[[#This Row],[Occupational Series]],1)="B",RIGHT(Table1[[#This Row],[Occupational Series]],1)="C"),"0301",RIGHT(Table1[[#This Row],[Occupational Series]],4)))</f>
        <v>4616</v>
      </c>
      <c r="D3744" s="52" t="s">
        <v>679</v>
      </c>
      <c r="E3744" s="54" t="s">
        <v>680</v>
      </c>
      <c r="F3744" s="57">
        <f>ROWS($F$2:F3744)</f>
        <v>3743</v>
      </c>
      <c r="G3744" s="57" t="str">
        <f>IF(ISNUMBER(SEARCH('Position Build'!$N$6,Table1[[#This Row],[Series]])),Table1[[#This Row],[Helper1]],"")</f>
        <v/>
      </c>
      <c r="H3744" s="57" t="str">
        <f>IFERROR(SMALL($G$2:$G$4870,ROWS($G$2:G3744)),"")</f>
        <v/>
      </c>
    </row>
    <row r="3745" spans="1:8" ht="115.5" thickBot="1" x14ac:dyDescent="0.3">
      <c r="A3745" s="52" t="s">
        <v>688</v>
      </c>
      <c r="B3745" s="46" t="str">
        <f>Table1[[#This Row],[Series]]&amp;Table1[[#This Row],[Competency Name]]</f>
        <v>4616TECHNICAL PRACTICES (THEORETICAL, PRECISE, ARTISTIC)</v>
      </c>
      <c r="C3745" s="46" t="str">
        <f>IF(RIGHT(Table1[[#This Row],[Occupational Series]],5)="SECCM","SECCM",IF(OR(RIGHT(Table1[[#This Row],[Occupational Series]],1)="A",RIGHT(Table1[[#This Row],[Occupational Series]],1)="B",RIGHT(Table1[[#This Row],[Occupational Series]],1)="C"),"0301",RIGHT(Table1[[#This Row],[Occupational Series]],4)))</f>
        <v>4616</v>
      </c>
      <c r="D3745" s="52" t="s">
        <v>716</v>
      </c>
      <c r="E3745" s="54" t="s">
        <v>717</v>
      </c>
      <c r="F3745" s="57">
        <f>ROWS($F$2:F3745)</f>
        <v>3744</v>
      </c>
      <c r="G3745" s="57" t="str">
        <f>IF(ISNUMBER(SEARCH('Position Build'!$N$6,Table1[[#This Row],[Series]])),Table1[[#This Row],[Helper1]],"")</f>
        <v/>
      </c>
      <c r="H3745" s="57" t="str">
        <f>IFERROR(SMALL($G$2:$G$4870,ROWS($G$2:G3745)),"")</f>
        <v/>
      </c>
    </row>
    <row r="3746" spans="1:8" ht="15.75" thickBot="1" x14ac:dyDescent="0.3">
      <c r="A3746" s="45" t="s">
        <v>688</v>
      </c>
      <c r="B3746" s="46" t="str">
        <f>Table1[[#This Row],[Series]]&amp;Table1[[#This Row],[Competency Name]]</f>
        <v>4616ABILITY TO DO THE WORK OF THE POSITION WITHOUT MORE THAN NORMAL SUPERVISION</v>
      </c>
      <c r="C3746" s="46" t="str">
        <f>IF(RIGHT(Table1[[#This Row],[Occupational Series]],5)="SECCM","SECCM",IF(OR(RIGHT(Table1[[#This Row],[Occupational Series]],1)="A",RIGHT(Table1[[#This Row],[Occupational Series]],1)="B",RIGHT(Table1[[#This Row],[Occupational Series]],1)="C"),"0301",RIGHT(Table1[[#This Row],[Occupational Series]],4)))</f>
        <v>4616</v>
      </c>
      <c r="D3746" s="45" t="s">
        <v>852</v>
      </c>
      <c r="E3746" s="45" t="s">
        <v>853</v>
      </c>
      <c r="F3746" s="57">
        <f>ROWS($F$2:F3746)</f>
        <v>3745</v>
      </c>
      <c r="G3746" s="57" t="str">
        <f>IF(ISNUMBER(SEARCH('Position Build'!$N$6,Table1[[#This Row],[Series]])),Table1[[#This Row],[Helper1]],"")</f>
        <v/>
      </c>
      <c r="H3746" s="57" t="str">
        <f>IFERROR(SMALL($G$2:$G$4870,ROWS($G$2:G3746)),"")</f>
        <v/>
      </c>
    </row>
    <row r="3747" spans="1:8" ht="15.75" customHeight="1" thickBot="1" x14ac:dyDescent="0.3">
      <c r="A3747" s="45" t="s">
        <v>688</v>
      </c>
      <c r="B3747" s="46" t="str">
        <f>Table1[[#This Row],[Series]]&amp;Table1[[#This Row],[Competency Name]]</f>
        <v>4616ABILITY TO INSPECT</v>
      </c>
      <c r="C3747" s="46" t="str">
        <f>IF(RIGHT(Table1[[#This Row],[Occupational Series]],5)="SECCM","SECCM",IF(OR(RIGHT(Table1[[#This Row],[Occupational Series]],1)="A",RIGHT(Table1[[#This Row],[Occupational Series]],1)="B",RIGHT(Table1[[#This Row],[Occupational Series]],1)="C"),"0301",RIGHT(Table1[[#This Row],[Occupational Series]],4)))</f>
        <v>4616</v>
      </c>
      <c r="D3747" s="45" t="s">
        <v>866</v>
      </c>
      <c r="E3747" s="45" t="s">
        <v>867</v>
      </c>
      <c r="F3747" s="57">
        <f>ROWS($F$2:F3747)</f>
        <v>3746</v>
      </c>
      <c r="G3747" s="57" t="str">
        <f>IF(ISNUMBER(SEARCH('Position Build'!$N$6,Table1[[#This Row],[Series]])),Table1[[#This Row],[Helper1]],"")</f>
        <v/>
      </c>
      <c r="H3747" s="57" t="str">
        <f>IFERROR(SMALL($G$2:$G$4870,ROWS($G$2:G3747)),"")</f>
        <v/>
      </c>
    </row>
    <row r="3748" spans="1:8" ht="15.75" thickBot="1" x14ac:dyDescent="0.3">
      <c r="A3748" s="53" t="s">
        <v>688</v>
      </c>
      <c r="B3748" s="46" t="str">
        <f>Table1[[#This Row],[Series]]&amp;Table1[[#This Row],[Competency Name]]</f>
        <v>4616ABILITY TO INSTRUCT</v>
      </c>
      <c r="C3748" s="46" t="str">
        <f>IF(RIGHT(Table1[[#This Row],[Occupational Series]],5)="SECCM","SECCM",IF(OR(RIGHT(Table1[[#This Row],[Occupational Series]],1)="A",RIGHT(Table1[[#This Row],[Occupational Series]],1)="B",RIGHT(Table1[[#This Row],[Occupational Series]],1)="C"),"0301",RIGHT(Table1[[#This Row],[Occupational Series]],4)))</f>
        <v>4616</v>
      </c>
      <c r="D3748" s="53" t="s">
        <v>868</v>
      </c>
      <c r="E3748" s="53" t="s">
        <v>869</v>
      </c>
      <c r="F3748" s="57">
        <f>ROWS($F$2:F3748)</f>
        <v>3747</v>
      </c>
      <c r="G3748" s="57" t="str">
        <f>IF(ISNUMBER(SEARCH('Position Build'!$N$6,Table1[[#This Row],[Series]])),Table1[[#This Row],[Helper1]],"")</f>
        <v/>
      </c>
      <c r="H3748" s="57" t="str">
        <f>IFERROR(SMALL($G$2:$G$4870,ROWS($G$2:G3748)),"")</f>
        <v/>
      </c>
    </row>
    <row r="3749" spans="1:8" ht="39" thickBot="1" x14ac:dyDescent="0.3">
      <c r="A3749" s="52" t="s">
        <v>688</v>
      </c>
      <c r="B3749" s="46" t="str">
        <f>Table1[[#This Row],[Series]]&amp;Table1[[#This Row],[Competency Name]]</f>
        <v>4616ABILITY TO PROVIDE PRODUCTION SUPPORT SERVICES</v>
      </c>
      <c r="C3749" s="46" t="str">
        <f>IF(RIGHT(Table1[[#This Row],[Occupational Series]],5)="SECCM","SECCM",IF(OR(RIGHT(Table1[[#This Row],[Occupational Series]],1)="A",RIGHT(Table1[[#This Row],[Occupational Series]],1)="B",RIGHT(Table1[[#This Row],[Occupational Series]],1)="C"),"0301",RIGHT(Table1[[#This Row],[Occupational Series]],4)))</f>
        <v>4616</v>
      </c>
      <c r="D3749" s="52" t="s">
        <v>870</v>
      </c>
      <c r="E3749" s="54" t="s">
        <v>871</v>
      </c>
      <c r="F3749" s="57">
        <f>ROWS($F$2:F3749)</f>
        <v>3748</v>
      </c>
      <c r="G3749" s="57" t="str">
        <f>IF(ISNUMBER(SEARCH('Position Build'!$N$6,Table1[[#This Row],[Series]])),Table1[[#This Row],[Helper1]],"")</f>
        <v/>
      </c>
      <c r="H3749" s="57" t="str">
        <f>IFERROR(SMALL($G$2:$G$4870,ROWS($G$2:G3749)),"")</f>
        <v/>
      </c>
    </row>
    <row r="3750" spans="1:8" ht="15.75" thickBot="1" x14ac:dyDescent="0.3">
      <c r="A3750" s="53" t="s">
        <v>688</v>
      </c>
      <c r="B3750" s="46" t="str">
        <f>Table1[[#This Row],[Series]]&amp;Table1[[#This Row],[Competency Name]]</f>
        <v>4616ABILITY TO LEAD OR SUPERVISE</v>
      </c>
      <c r="C3750" s="46" t="str">
        <f>IF(RIGHT(Table1[[#This Row],[Occupational Series]],5)="SECCM","SECCM",IF(OR(RIGHT(Table1[[#This Row],[Occupational Series]],1)="A",RIGHT(Table1[[#This Row],[Occupational Series]],1)="B",RIGHT(Table1[[#This Row],[Occupational Series]],1)="C"),"0301",RIGHT(Table1[[#This Row],[Occupational Series]],4)))</f>
        <v>4616</v>
      </c>
      <c r="D3750" s="53" t="s">
        <v>872</v>
      </c>
      <c r="E3750" s="53" t="s">
        <v>873</v>
      </c>
      <c r="F3750" s="57">
        <f>ROWS($F$2:F3750)</f>
        <v>3749</v>
      </c>
      <c r="G3750" s="57" t="str">
        <f>IF(ISNUMBER(SEARCH('Position Build'!$N$6,Table1[[#This Row],[Series]])),Table1[[#This Row],[Helper1]],"")</f>
        <v/>
      </c>
      <c r="H3750" s="57" t="str">
        <f>IFERROR(SMALL($G$2:$G$4870,ROWS($G$2:G3750)),"")</f>
        <v/>
      </c>
    </row>
    <row r="3751" spans="1:8" ht="77.25" thickBot="1" x14ac:dyDescent="0.3">
      <c r="A3751" s="52" t="s">
        <v>688</v>
      </c>
      <c r="B3751" s="46" t="str">
        <f>Table1[[#This Row],[Series]]&amp;Table1[[#This Row],[Competency Name]]</f>
        <v>4616ABILITY TO INTERPRET INSTRUCTIONS AND SPECIFICATIONS, INCLUDING BLUEPRINT READING</v>
      </c>
      <c r="C3751" s="46" t="str">
        <f>IF(RIGHT(Table1[[#This Row],[Occupational Series]],5)="SECCM","SECCM",IF(OR(RIGHT(Table1[[#This Row],[Occupational Series]],1)="A",RIGHT(Table1[[#This Row],[Occupational Series]],1)="B",RIGHT(Table1[[#This Row],[Occupational Series]],1)="C"),"0301",RIGHT(Table1[[#This Row],[Occupational Series]],4)))</f>
        <v>4616</v>
      </c>
      <c r="D3751" s="52" t="s">
        <v>906</v>
      </c>
      <c r="E3751" s="54" t="s">
        <v>907</v>
      </c>
      <c r="F3751" s="57">
        <f>ROWS($F$2:F3751)</f>
        <v>3750</v>
      </c>
      <c r="G3751" s="57" t="str">
        <f>IF(ISNUMBER(SEARCH('Position Build'!$N$6,Table1[[#This Row],[Series]])),Table1[[#This Row],[Helper1]],"")</f>
        <v/>
      </c>
      <c r="H3751" s="57" t="str">
        <f>IFERROR(SMALL($G$2:$G$4870,ROWS($G$2:G3751)),"")</f>
        <v/>
      </c>
    </row>
    <row r="3752" spans="1:8" ht="51.75" thickBot="1" x14ac:dyDescent="0.3">
      <c r="A3752" s="50" t="s">
        <v>688</v>
      </c>
      <c r="B3752" s="46" t="str">
        <f>Table1[[#This Row],[Series]]&amp;Table1[[#This Row],[Competency Name]]</f>
        <v>4616ABILITY TO USE AND MAINTAIN TOOLS AND EQUIPMENT</v>
      </c>
      <c r="C3752" s="46" t="str">
        <f>IF(RIGHT(Table1[[#This Row],[Occupational Series]],5)="SECCM","SECCM",IF(OR(RIGHT(Table1[[#This Row],[Occupational Series]],1)="A",RIGHT(Table1[[#This Row],[Occupational Series]],1)="B",RIGHT(Table1[[#This Row],[Occupational Series]],1)="C"),"0301",RIGHT(Table1[[#This Row],[Occupational Series]],4)))</f>
        <v>4616</v>
      </c>
      <c r="D3752" s="50" t="s">
        <v>908</v>
      </c>
      <c r="E3752" s="51" t="s">
        <v>909</v>
      </c>
      <c r="F3752" s="57">
        <f>ROWS($F$2:F3752)</f>
        <v>3751</v>
      </c>
      <c r="G3752" s="57" t="str">
        <f>IF(ISNUMBER(SEARCH('Position Build'!$N$6,Table1[[#This Row],[Series]])),Table1[[#This Row],[Helper1]],"")</f>
        <v/>
      </c>
      <c r="H3752" s="57" t="str">
        <f>IFERROR(SMALL($G$2:$G$4870,ROWS($G$2:G3752)),"")</f>
        <v/>
      </c>
    </row>
    <row r="3753" spans="1:8" ht="15.75" customHeight="1" thickBot="1" x14ac:dyDescent="0.3">
      <c r="A3753" s="50" t="s">
        <v>688</v>
      </c>
      <c r="B3753" s="46" t="str">
        <f>Table1[[#This Row],[Series]]&amp;Table1[[#This Row],[Competency Name]]</f>
        <v>4616KNOWLEDGE OF EQUIPMENT ASSEMBLY, INSTALLATION, REPAIR, ETC.</v>
      </c>
      <c r="C3753" s="46" t="str">
        <f>IF(RIGHT(Table1[[#This Row],[Occupational Series]],5)="SECCM","SECCM",IF(OR(RIGHT(Table1[[#This Row],[Occupational Series]],1)="A",RIGHT(Table1[[#This Row],[Occupational Series]],1)="B",RIGHT(Table1[[#This Row],[Occupational Series]],1)="C"),"0301",RIGHT(Table1[[#This Row],[Occupational Series]],4)))</f>
        <v>4616</v>
      </c>
      <c r="D3753" s="50" t="s">
        <v>910</v>
      </c>
      <c r="E3753" s="51" t="s">
        <v>911</v>
      </c>
      <c r="F3753" s="57">
        <f>ROWS($F$2:F3753)</f>
        <v>3752</v>
      </c>
      <c r="G3753" s="57" t="str">
        <f>IF(ISNUMBER(SEARCH('Position Build'!$N$6,Table1[[#This Row],[Series]])),Table1[[#This Row],[Helper1]],"")</f>
        <v/>
      </c>
      <c r="H3753" s="57" t="str">
        <f>IFERROR(SMALL($G$2:$G$4870,ROWS($G$2:G3753)),"")</f>
        <v/>
      </c>
    </row>
    <row r="3754" spans="1:8" ht="51.75" thickBot="1" x14ac:dyDescent="0.3">
      <c r="A3754" s="52" t="s">
        <v>688</v>
      </c>
      <c r="B3754" s="46" t="str">
        <f>Table1[[#This Row],[Series]]&amp;Table1[[#This Row],[Competency Name]]</f>
        <v>4616MEASUREMENT AND LAYOUT</v>
      </c>
      <c r="C3754" s="46" t="str">
        <f>IF(RIGHT(Table1[[#This Row],[Occupational Series]],5)="SECCM","SECCM",IF(OR(RIGHT(Table1[[#This Row],[Occupational Series]],1)="A",RIGHT(Table1[[#This Row],[Occupational Series]],1)="B",RIGHT(Table1[[#This Row],[Occupational Series]],1)="C"),"0301",RIGHT(Table1[[#This Row],[Occupational Series]],4)))</f>
        <v>4616</v>
      </c>
      <c r="D3754" s="52" t="s">
        <v>972</v>
      </c>
      <c r="E3754" s="54" t="s">
        <v>973</v>
      </c>
      <c r="F3754" s="57">
        <f>ROWS($F$2:F3754)</f>
        <v>3753</v>
      </c>
      <c r="G3754" s="57" t="str">
        <f>IF(ISNUMBER(SEARCH('Position Build'!$N$6,Table1[[#This Row],[Series]])),Table1[[#This Row],[Helper1]],"")</f>
        <v/>
      </c>
      <c r="H3754" s="57" t="str">
        <f>IFERROR(SMALL($G$2:$G$4870,ROWS($G$2:G3754)),"")</f>
        <v/>
      </c>
    </row>
    <row r="3755" spans="1:8" ht="26.25" thickBot="1" x14ac:dyDescent="0.3">
      <c r="A3755" s="52" t="s">
        <v>699</v>
      </c>
      <c r="B3755" s="46" t="str">
        <f>Table1[[#This Row],[Series]]&amp;Table1[[#This Row],[Competency Name]]</f>
        <v>4701KNOWLEDGE OF MATERIALS</v>
      </c>
      <c r="C3755" s="46" t="str">
        <f>IF(RIGHT(Table1[[#This Row],[Occupational Series]],5)="SECCM","SECCM",IF(OR(RIGHT(Table1[[#This Row],[Occupational Series]],1)="A",RIGHT(Table1[[#This Row],[Occupational Series]],1)="B",RIGHT(Table1[[#This Row],[Occupational Series]],1)="C"),"0301",RIGHT(Table1[[#This Row],[Occupational Series]],4)))</f>
        <v>4701</v>
      </c>
      <c r="D3755" s="52" t="s">
        <v>679</v>
      </c>
      <c r="E3755" s="54" t="s">
        <v>680</v>
      </c>
      <c r="F3755" s="57">
        <f>ROWS($F$2:F3755)</f>
        <v>3754</v>
      </c>
      <c r="G3755" s="57" t="str">
        <f>IF(ISNUMBER(SEARCH('Position Build'!$N$6,Table1[[#This Row],[Series]])),Table1[[#This Row],[Helper1]],"")</f>
        <v/>
      </c>
      <c r="H3755" s="57" t="str">
        <f>IFERROR(SMALL($G$2:$G$4870,ROWS($G$2:G3755)),"")</f>
        <v/>
      </c>
    </row>
    <row r="3756" spans="1:8" ht="115.5" thickBot="1" x14ac:dyDescent="0.3">
      <c r="A3756" s="52" t="s">
        <v>699</v>
      </c>
      <c r="B3756" s="46" t="str">
        <f>Table1[[#This Row],[Series]]&amp;Table1[[#This Row],[Competency Name]]</f>
        <v>4701TECHNICAL PRACTICES (THEORETICAL, PRECISE, ARTISTIC)</v>
      </c>
      <c r="C3756" s="46" t="str">
        <f>IF(RIGHT(Table1[[#This Row],[Occupational Series]],5)="SECCM","SECCM",IF(OR(RIGHT(Table1[[#This Row],[Occupational Series]],1)="A",RIGHT(Table1[[#This Row],[Occupational Series]],1)="B",RIGHT(Table1[[#This Row],[Occupational Series]],1)="C"),"0301",RIGHT(Table1[[#This Row],[Occupational Series]],4)))</f>
        <v>4701</v>
      </c>
      <c r="D3756" s="52" t="s">
        <v>716</v>
      </c>
      <c r="E3756" s="54" t="s">
        <v>717</v>
      </c>
      <c r="F3756" s="57">
        <f>ROWS($F$2:F3756)</f>
        <v>3755</v>
      </c>
      <c r="G3756" s="57" t="str">
        <f>IF(ISNUMBER(SEARCH('Position Build'!$N$6,Table1[[#This Row],[Series]])),Table1[[#This Row],[Helper1]],"")</f>
        <v/>
      </c>
      <c r="H3756" s="57" t="str">
        <f>IFERROR(SMALL($G$2:$G$4870,ROWS($G$2:G3756)),"")</f>
        <v/>
      </c>
    </row>
    <row r="3757" spans="1:8" ht="15.75" thickBot="1" x14ac:dyDescent="0.3">
      <c r="A3757" s="53" t="s">
        <v>699</v>
      </c>
      <c r="B3757" s="46" t="str">
        <f>Table1[[#This Row],[Series]]&amp;Table1[[#This Row],[Competency Name]]</f>
        <v>4701ABILITY TO DO THE WORK OF THE POSITION WITHOUT MORE THAN NORMAL SUPERVISION</v>
      </c>
      <c r="C3757" s="46" t="str">
        <f>IF(RIGHT(Table1[[#This Row],[Occupational Series]],5)="SECCM","SECCM",IF(OR(RIGHT(Table1[[#This Row],[Occupational Series]],1)="A",RIGHT(Table1[[#This Row],[Occupational Series]],1)="B",RIGHT(Table1[[#This Row],[Occupational Series]],1)="C"),"0301",RIGHT(Table1[[#This Row],[Occupational Series]],4)))</f>
        <v>4701</v>
      </c>
      <c r="D3757" s="53" t="s">
        <v>852</v>
      </c>
      <c r="E3757" s="53" t="s">
        <v>853</v>
      </c>
      <c r="F3757" s="57">
        <f>ROWS($F$2:F3757)</f>
        <v>3756</v>
      </c>
      <c r="G3757" s="57" t="str">
        <f>IF(ISNUMBER(SEARCH('Position Build'!$N$6,Table1[[#This Row],[Series]])),Table1[[#This Row],[Helper1]],"")</f>
        <v/>
      </c>
      <c r="H3757" s="57" t="str">
        <f>IFERROR(SMALL($G$2:$G$4870,ROWS($G$2:G3757)),"")</f>
        <v/>
      </c>
    </row>
    <row r="3758" spans="1:8" ht="15.75" thickBot="1" x14ac:dyDescent="0.3">
      <c r="A3758" s="45" t="s">
        <v>699</v>
      </c>
      <c r="B3758" s="46" t="str">
        <f>Table1[[#This Row],[Series]]&amp;Table1[[#This Row],[Competency Name]]</f>
        <v>4701ABILITY TO INSPECT</v>
      </c>
      <c r="C3758" s="46" t="str">
        <f>IF(RIGHT(Table1[[#This Row],[Occupational Series]],5)="SECCM","SECCM",IF(OR(RIGHT(Table1[[#This Row],[Occupational Series]],1)="A",RIGHT(Table1[[#This Row],[Occupational Series]],1)="B",RIGHT(Table1[[#This Row],[Occupational Series]],1)="C"),"0301",RIGHT(Table1[[#This Row],[Occupational Series]],4)))</f>
        <v>4701</v>
      </c>
      <c r="D3758" s="45" t="s">
        <v>866</v>
      </c>
      <c r="E3758" s="45" t="s">
        <v>867</v>
      </c>
      <c r="F3758" s="57">
        <f>ROWS($F$2:F3758)</f>
        <v>3757</v>
      </c>
      <c r="G3758" s="57" t="str">
        <f>IF(ISNUMBER(SEARCH('Position Build'!$N$6,Table1[[#This Row],[Series]])),Table1[[#This Row],[Helper1]],"")</f>
        <v/>
      </c>
      <c r="H3758" s="57" t="str">
        <f>IFERROR(SMALL($G$2:$G$4870,ROWS($G$2:G3758)),"")</f>
        <v/>
      </c>
    </row>
    <row r="3759" spans="1:8" ht="15.75" customHeight="1" thickBot="1" x14ac:dyDescent="0.3">
      <c r="A3759" s="45" t="s">
        <v>699</v>
      </c>
      <c r="B3759" s="46" t="str">
        <f>Table1[[#This Row],[Series]]&amp;Table1[[#This Row],[Competency Name]]</f>
        <v>4701ABILITY TO INSTRUCT</v>
      </c>
      <c r="C3759" s="46" t="str">
        <f>IF(RIGHT(Table1[[#This Row],[Occupational Series]],5)="SECCM","SECCM",IF(OR(RIGHT(Table1[[#This Row],[Occupational Series]],1)="A",RIGHT(Table1[[#This Row],[Occupational Series]],1)="B",RIGHT(Table1[[#This Row],[Occupational Series]],1)="C"),"0301",RIGHT(Table1[[#This Row],[Occupational Series]],4)))</f>
        <v>4701</v>
      </c>
      <c r="D3759" s="45" t="s">
        <v>868</v>
      </c>
      <c r="E3759" s="45" t="s">
        <v>869</v>
      </c>
      <c r="F3759" s="57">
        <f>ROWS($F$2:F3759)</f>
        <v>3758</v>
      </c>
      <c r="G3759" s="57" t="str">
        <f>IF(ISNUMBER(SEARCH('Position Build'!$N$6,Table1[[#This Row],[Series]])),Table1[[#This Row],[Helper1]],"")</f>
        <v/>
      </c>
      <c r="H3759" s="57" t="str">
        <f>IFERROR(SMALL($G$2:$G$4870,ROWS($G$2:G3759)),"")</f>
        <v/>
      </c>
    </row>
    <row r="3760" spans="1:8" ht="39" thickBot="1" x14ac:dyDescent="0.3">
      <c r="A3760" s="52" t="s">
        <v>699</v>
      </c>
      <c r="B3760" s="46" t="str">
        <f>Table1[[#This Row],[Series]]&amp;Table1[[#This Row],[Competency Name]]</f>
        <v>4701ABILITY TO PROVIDE PRODUCTION SUPPORT SERVICES</v>
      </c>
      <c r="C3760" s="46" t="str">
        <f>IF(RIGHT(Table1[[#This Row],[Occupational Series]],5)="SECCM","SECCM",IF(OR(RIGHT(Table1[[#This Row],[Occupational Series]],1)="A",RIGHT(Table1[[#This Row],[Occupational Series]],1)="B",RIGHT(Table1[[#This Row],[Occupational Series]],1)="C"),"0301",RIGHT(Table1[[#This Row],[Occupational Series]],4)))</f>
        <v>4701</v>
      </c>
      <c r="D3760" s="52" t="s">
        <v>870</v>
      </c>
      <c r="E3760" s="54" t="s">
        <v>871</v>
      </c>
      <c r="F3760" s="57">
        <f>ROWS($F$2:F3760)</f>
        <v>3759</v>
      </c>
      <c r="G3760" s="57" t="str">
        <f>IF(ISNUMBER(SEARCH('Position Build'!$N$6,Table1[[#This Row],[Series]])),Table1[[#This Row],[Helper1]],"")</f>
        <v/>
      </c>
      <c r="H3760" s="57" t="str">
        <f>IFERROR(SMALL($G$2:$G$4870,ROWS($G$2:G3760)),"")</f>
        <v/>
      </c>
    </row>
    <row r="3761" spans="1:8" ht="15.75" thickBot="1" x14ac:dyDescent="0.3">
      <c r="A3761" s="53" t="s">
        <v>699</v>
      </c>
      <c r="B3761" s="46" t="str">
        <f>Table1[[#This Row],[Series]]&amp;Table1[[#This Row],[Competency Name]]</f>
        <v>4701ABILITY TO LEAD OR SUPERVISE</v>
      </c>
      <c r="C3761" s="46" t="str">
        <f>IF(RIGHT(Table1[[#This Row],[Occupational Series]],5)="SECCM","SECCM",IF(OR(RIGHT(Table1[[#This Row],[Occupational Series]],1)="A",RIGHT(Table1[[#This Row],[Occupational Series]],1)="B",RIGHT(Table1[[#This Row],[Occupational Series]],1)="C"),"0301",RIGHT(Table1[[#This Row],[Occupational Series]],4)))</f>
        <v>4701</v>
      </c>
      <c r="D3761" s="53" t="s">
        <v>872</v>
      </c>
      <c r="E3761" s="53" t="s">
        <v>873</v>
      </c>
      <c r="F3761" s="57">
        <f>ROWS($F$2:F3761)</f>
        <v>3760</v>
      </c>
      <c r="G3761" s="57" t="str">
        <f>IF(ISNUMBER(SEARCH('Position Build'!$N$6,Table1[[#This Row],[Series]])),Table1[[#This Row],[Helper1]],"")</f>
        <v/>
      </c>
      <c r="H3761" s="57" t="str">
        <f>IFERROR(SMALL($G$2:$G$4870,ROWS($G$2:G3761)),"")</f>
        <v/>
      </c>
    </row>
    <row r="3762" spans="1:8" ht="51.75" thickBot="1" x14ac:dyDescent="0.3">
      <c r="A3762" s="52" t="s">
        <v>699</v>
      </c>
      <c r="B3762" s="46" t="str">
        <f>Table1[[#This Row],[Series]]&amp;Table1[[#This Row],[Competency Name]]</f>
        <v>4701ABILITY TO FOLLOW DIRECTIONS IN A SHOP</v>
      </c>
      <c r="C3762" s="46" t="str">
        <f>IF(RIGHT(Table1[[#This Row],[Occupational Series]],5)="SECCM","SECCM",IF(OR(RIGHT(Table1[[#This Row],[Occupational Series]],1)="A",RIGHT(Table1[[#This Row],[Occupational Series]],1)="B",RIGHT(Table1[[#This Row],[Occupational Series]],1)="C"),"0301",RIGHT(Table1[[#This Row],[Occupational Series]],4)))</f>
        <v>4701</v>
      </c>
      <c r="D3762" s="52" t="s">
        <v>882</v>
      </c>
      <c r="E3762" s="54" t="s">
        <v>883</v>
      </c>
      <c r="F3762" s="57">
        <f>ROWS($F$2:F3762)</f>
        <v>3761</v>
      </c>
      <c r="G3762" s="57" t="str">
        <f>IF(ISNUMBER(SEARCH('Position Build'!$N$6,Table1[[#This Row],[Series]])),Table1[[#This Row],[Helper1]],"")</f>
        <v/>
      </c>
      <c r="H3762" s="57" t="str">
        <f>IFERROR(SMALL($G$2:$G$4870,ROWS($G$2:G3762)),"")</f>
        <v/>
      </c>
    </row>
    <row r="3763" spans="1:8" ht="77.25" thickBot="1" x14ac:dyDescent="0.3">
      <c r="A3763" s="52" t="s">
        <v>699</v>
      </c>
      <c r="B3763" s="46" t="str">
        <f>Table1[[#This Row],[Series]]&amp;Table1[[#This Row],[Competency Name]]</f>
        <v>4701DEXTERITY AND SAFETY</v>
      </c>
      <c r="C3763" s="46" t="str">
        <f>IF(RIGHT(Table1[[#This Row],[Occupational Series]],5)="SECCM","SECCM",IF(OR(RIGHT(Table1[[#This Row],[Occupational Series]],1)="A",RIGHT(Table1[[#This Row],[Occupational Series]],1)="B",RIGHT(Table1[[#This Row],[Occupational Series]],1)="C"),"0301",RIGHT(Table1[[#This Row],[Occupational Series]],4)))</f>
        <v>4701</v>
      </c>
      <c r="D3763" s="52" t="s">
        <v>888</v>
      </c>
      <c r="E3763" s="54" t="s">
        <v>889</v>
      </c>
      <c r="F3763" s="57">
        <f>ROWS($F$2:F3763)</f>
        <v>3762</v>
      </c>
      <c r="G3763" s="57" t="str">
        <f>IF(ISNUMBER(SEARCH('Position Build'!$N$6,Table1[[#This Row],[Series]])),Table1[[#This Row],[Helper1]],"")</f>
        <v/>
      </c>
      <c r="H3763" s="57" t="str">
        <f>IFERROR(SMALL($G$2:$G$4870,ROWS($G$2:G3763)),"")</f>
        <v/>
      </c>
    </row>
    <row r="3764" spans="1:8" ht="90" thickBot="1" x14ac:dyDescent="0.3">
      <c r="A3764" s="50" t="s">
        <v>699</v>
      </c>
      <c r="B3764" s="46" t="str">
        <f>Table1[[#This Row],[Series]]&amp;Table1[[#This Row],[Competency Name]]</f>
        <v>4701INGENUITY (ABILITY TO SUGGEST AND APPLY NEW METHODS)</v>
      </c>
      <c r="C3764" s="46" t="str">
        <f>IF(RIGHT(Table1[[#This Row],[Occupational Series]],5)="SECCM","SECCM",IF(OR(RIGHT(Table1[[#This Row],[Occupational Series]],1)="A",RIGHT(Table1[[#This Row],[Occupational Series]],1)="B",RIGHT(Table1[[#This Row],[Occupational Series]],1)="C"),"0301",RIGHT(Table1[[#This Row],[Occupational Series]],4)))</f>
        <v>4701</v>
      </c>
      <c r="D3764" s="50" t="s">
        <v>890</v>
      </c>
      <c r="E3764" s="51" t="s">
        <v>891</v>
      </c>
      <c r="F3764" s="57">
        <f>ROWS($F$2:F3764)</f>
        <v>3763</v>
      </c>
      <c r="G3764" s="57" t="str">
        <f>IF(ISNUMBER(SEARCH('Position Build'!$N$6,Table1[[#This Row],[Series]])),Table1[[#This Row],[Helper1]],"")</f>
        <v/>
      </c>
      <c r="H3764" s="57" t="str">
        <f>IFERROR(SMALL($G$2:$G$4870,ROWS($G$2:G3764)),"")</f>
        <v/>
      </c>
    </row>
    <row r="3765" spans="1:8" ht="15.75" customHeight="1" thickBot="1" x14ac:dyDescent="0.3">
      <c r="A3765" s="50" t="s">
        <v>699</v>
      </c>
      <c r="B3765" s="46" t="str">
        <f>Table1[[#This Row],[Series]]&amp;Table1[[#This Row],[Competency Name]]</f>
        <v>4701ABILITY TO SUPERVISE THROUGH SUBORDINATE SUPERVISORS</v>
      </c>
      <c r="C3765" s="46" t="str">
        <f>IF(RIGHT(Table1[[#This Row],[Occupational Series]],5)="SECCM","SECCM",IF(OR(RIGHT(Table1[[#This Row],[Occupational Series]],1)="A",RIGHT(Table1[[#This Row],[Occupational Series]],1)="B",RIGHT(Table1[[#This Row],[Occupational Series]],1)="C"),"0301",RIGHT(Table1[[#This Row],[Occupational Series]],4)))</f>
        <v>4701</v>
      </c>
      <c r="D3765" s="50" t="s">
        <v>898</v>
      </c>
      <c r="E3765" s="51" t="s">
        <v>899</v>
      </c>
      <c r="F3765" s="57">
        <f>ROWS($F$2:F3765)</f>
        <v>3764</v>
      </c>
      <c r="G3765" s="57" t="str">
        <f>IF(ISNUMBER(SEARCH('Position Build'!$N$6,Table1[[#This Row],[Series]])),Table1[[#This Row],[Helper1]],"")</f>
        <v/>
      </c>
      <c r="H3765" s="57" t="str">
        <f>IFERROR(SMALL($G$2:$G$4870,ROWS($G$2:G3765)),"")</f>
        <v/>
      </c>
    </row>
    <row r="3766" spans="1:8" ht="39" thickBot="1" x14ac:dyDescent="0.3">
      <c r="A3766" s="52" t="s">
        <v>699</v>
      </c>
      <c r="B3766" s="46" t="str">
        <f>Table1[[#This Row],[Series]]&amp;Table1[[#This Row],[Competency Name]]</f>
        <v>4701RELIABILITY AND DEPENDABILITY</v>
      </c>
      <c r="C3766" s="46" t="str">
        <f>IF(RIGHT(Table1[[#This Row],[Occupational Series]],5)="SECCM","SECCM",IF(OR(RIGHT(Table1[[#This Row],[Occupational Series]],1)="A",RIGHT(Table1[[#This Row],[Occupational Series]],1)="B",RIGHT(Table1[[#This Row],[Occupational Series]],1)="C"),"0301",RIGHT(Table1[[#This Row],[Occupational Series]],4)))</f>
        <v>4701</v>
      </c>
      <c r="D3766" s="52" t="s">
        <v>900</v>
      </c>
      <c r="E3766" s="54" t="s">
        <v>901</v>
      </c>
      <c r="F3766" s="57">
        <f>ROWS($F$2:F3766)</f>
        <v>3765</v>
      </c>
      <c r="G3766" s="57" t="str">
        <f>IF(ISNUMBER(SEARCH('Position Build'!$N$6,Table1[[#This Row],[Series]])),Table1[[#This Row],[Helper1]],"")</f>
        <v/>
      </c>
      <c r="H3766" s="57" t="str">
        <f>IFERROR(SMALL($G$2:$G$4870,ROWS($G$2:G3766)),"")</f>
        <v/>
      </c>
    </row>
    <row r="3767" spans="1:8" ht="77.25" thickBot="1" x14ac:dyDescent="0.3">
      <c r="A3767" s="52" t="s">
        <v>699</v>
      </c>
      <c r="B3767" s="46" t="str">
        <f>Table1[[#This Row],[Series]]&amp;Table1[[#This Row],[Competency Name]]</f>
        <v>4701ABILITY TO INTERPRET INSTRUCTIONS AND SPECIFICATIONS, INCLUDING BLUEPRINT READING</v>
      </c>
      <c r="C3767" s="46" t="str">
        <f>IF(RIGHT(Table1[[#This Row],[Occupational Series]],5)="SECCM","SECCM",IF(OR(RIGHT(Table1[[#This Row],[Occupational Series]],1)="A",RIGHT(Table1[[#This Row],[Occupational Series]],1)="B",RIGHT(Table1[[#This Row],[Occupational Series]],1)="C"),"0301",RIGHT(Table1[[#This Row],[Occupational Series]],4)))</f>
        <v>4701</v>
      </c>
      <c r="D3767" s="52" t="s">
        <v>906</v>
      </c>
      <c r="E3767" s="54" t="s">
        <v>907</v>
      </c>
      <c r="F3767" s="57">
        <f>ROWS($F$2:F3767)</f>
        <v>3766</v>
      </c>
      <c r="G3767" s="57" t="str">
        <f>IF(ISNUMBER(SEARCH('Position Build'!$N$6,Table1[[#This Row],[Series]])),Table1[[#This Row],[Helper1]],"")</f>
        <v/>
      </c>
      <c r="H3767" s="57" t="str">
        <f>IFERROR(SMALL($G$2:$G$4870,ROWS($G$2:G3767)),"")</f>
        <v/>
      </c>
    </row>
    <row r="3768" spans="1:8" ht="51.75" thickBot="1" x14ac:dyDescent="0.3">
      <c r="A3768" s="52" t="s">
        <v>699</v>
      </c>
      <c r="B3768" s="46" t="str">
        <f>Table1[[#This Row],[Series]]&amp;Table1[[#This Row],[Competency Name]]</f>
        <v>4701ABILITY TO USE AND MAINTAIN TOOLS AND EQUIPMENT</v>
      </c>
      <c r="C3768" s="46" t="str">
        <f>IF(RIGHT(Table1[[#This Row],[Occupational Series]],5)="SECCM","SECCM",IF(OR(RIGHT(Table1[[#This Row],[Occupational Series]],1)="A",RIGHT(Table1[[#This Row],[Occupational Series]],1)="B",RIGHT(Table1[[#This Row],[Occupational Series]],1)="C"),"0301",RIGHT(Table1[[#This Row],[Occupational Series]],4)))</f>
        <v>4701</v>
      </c>
      <c r="D3768" s="52" t="s">
        <v>908</v>
      </c>
      <c r="E3768" s="54" t="s">
        <v>909</v>
      </c>
      <c r="F3768" s="57">
        <f>ROWS($F$2:F3768)</f>
        <v>3767</v>
      </c>
      <c r="G3768" s="57" t="str">
        <f>IF(ISNUMBER(SEARCH('Position Build'!$N$6,Table1[[#This Row],[Series]])),Table1[[#This Row],[Helper1]],"")</f>
        <v/>
      </c>
      <c r="H3768" s="57" t="str">
        <f>IFERROR(SMALL($G$2:$G$4870,ROWS($G$2:G3768)),"")</f>
        <v/>
      </c>
    </row>
    <row r="3769" spans="1:8" ht="39" thickBot="1" x14ac:dyDescent="0.3">
      <c r="A3769" s="52" t="s">
        <v>699</v>
      </c>
      <c r="B3769" s="46" t="str">
        <f>Table1[[#This Row],[Series]]&amp;Table1[[#This Row],[Competency Name]]</f>
        <v>4701KNOWLEDGE OF EQUIPMENT ASSEMBLY, INSTALLATION, REPAIR, ETC.</v>
      </c>
      <c r="C3769" s="46" t="str">
        <f>IF(RIGHT(Table1[[#This Row],[Occupational Series]],5)="SECCM","SECCM",IF(OR(RIGHT(Table1[[#This Row],[Occupational Series]],1)="A",RIGHT(Table1[[#This Row],[Occupational Series]],1)="B",RIGHT(Table1[[#This Row],[Occupational Series]],1)="C"),"0301",RIGHT(Table1[[#This Row],[Occupational Series]],4)))</f>
        <v>4701</v>
      </c>
      <c r="D3769" s="52" t="s">
        <v>910</v>
      </c>
      <c r="E3769" s="54" t="s">
        <v>911</v>
      </c>
      <c r="F3769" s="57">
        <f>ROWS($F$2:F3769)</f>
        <v>3768</v>
      </c>
      <c r="G3769" s="57" t="str">
        <f>IF(ISNUMBER(SEARCH('Position Build'!$N$6,Table1[[#This Row],[Series]])),Table1[[#This Row],[Helper1]],"")</f>
        <v/>
      </c>
      <c r="H3769" s="57" t="str">
        <f>IFERROR(SMALL($G$2:$G$4870,ROWS($G$2:G3769)),"")</f>
        <v/>
      </c>
    </row>
    <row r="3770" spans="1:8" ht="102.75" thickBot="1" x14ac:dyDescent="0.3">
      <c r="A3770" s="50" t="s">
        <v>699</v>
      </c>
      <c r="B3770" s="46" t="str">
        <f>Table1[[#This Row],[Series]]&amp;Table1[[#This Row],[Competency Name]]</f>
        <v>4701USE OF MEASURING INSTRUMENTS (MECHANICAL, ELECTRICAL, ELECTRONIC, AS APPROPRIATE TO LINE OF WORK)</v>
      </c>
      <c r="C3770" s="46" t="str">
        <f>IF(RIGHT(Table1[[#This Row],[Occupational Series]],5)="SECCM","SECCM",IF(OR(RIGHT(Table1[[#This Row],[Occupational Series]],1)="A",RIGHT(Table1[[#This Row],[Occupational Series]],1)="B",RIGHT(Table1[[#This Row],[Occupational Series]],1)="C"),"0301",RIGHT(Table1[[#This Row],[Occupational Series]],4)))</f>
        <v>4701</v>
      </c>
      <c r="D3770" s="50" t="s">
        <v>986</v>
      </c>
      <c r="E3770" s="51" t="s">
        <v>987</v>
      </c>
      <c r="F3770" s="57">
        <f>ROWS($F$2:F3770)</f>
        <v>3769</v>
      </c>
      <c r="G3770" s="57" t="str">
        <f>IF(ISNUMBER(SEARCH('Position Build'!$N$6,Table1[[#This Row],[Series]])),Table1[[#This Row],[Helper1]],"")</f>
        <v/>
      </c>
      <c r="H3770" s="57" t="str">
        <f>IFERROR(SMALL($G$2:$G$4870,ROWS($G$2:G3770)),"")</f>
        <v/>
      </c>
    </row>
    <row r="3771" spans="1:8" ht="15.75" customHeight="1" thickBot="1" x14ac:dyDescent="0.3">
      <c r="A3771" s="45" t="s">
        <v>699</v>
      </c>
      <c r="B3771" s="46" t="str">
        <f>Table1[[#This Row],[Series]]&amp;Table1[[#This Row],[Competency Name]]</f>
        <v>4701ABILITY TO HANDLE WEIGHTS AND LOADS</v>
      </c>
      <c r="C3771" s="46" t="str">
        <f>IF(RIGHT(Table1[[#This Row],[Occupational Series]],5)="SECCM","SECCM",IF(OR(RIGHT(Table1[[#This Row],[Occupational Series]],1)="A",RIGHT(Table1[[#This Row],[Occupational Series]],1)="B",RIGHT(Table1[[#This Row],[Occupational Series]],1)="C"),"0301",RIGHT(Table1[[#This Row],[Occupational Series]],4)))</f>
        <v>4701</v>
      </c>
      <c r="D3771" s="45" t="s">
        <v>988</v>
      </c>
      <c r="E3771" s="45" t="s">
        <v>989</v>
      </c>
      <c r="F3771" s="57">
        <f>ROWS($F$2:F3771)</f>
        <v>3770</v>
      </c>
      <c r="G3771" s="57" t="str">
        <f>IF(ISNUMBER(SEARCH('Position Build'!$N$6,Table1[[#This Row],[Series]])),Table1[[#This Row],[Helper1]],"")</f>
        <v/>
      </c>
      <c r="H3771" s="57" t="str">
        <f>IFERROR(SMALL($G$2:$G$4870,ROWS($G$2:G3771)),"")</f>
        <v/>
      </c>
    </row>
    <row r="3772" spans="1:8" ht="51.75" thickBot="1" x14ac:dyDescent="0.3">
      <c r="A3772" s="52" t="s">
        <v>699</v>
      </c>
      <c r="B3772" s="46" t="str">
        <f>Table1[[#This Row],[Series]]&amp;Table1[[#This Row],[Competency Name]]</f>
        <v>4701ABILITY TO MEET DEADLINE DATES UNDER PRESSURE</v>
      </c>
      <c r="C3772" s="46" t="str">
        <f>IF(RIGHT(Table1[[#This Row],[Occupational Series]],5)="SECCM","SECCM",IF(OR(RIGHT(Table1[[#This Row],[Occupational Series]],1)="A",RIGHT(Table1[[#This Row],[Occupational Series]],1)="B",RIGHT(Table1[[#This Row],[Occupational Series]],1)="C"),"0301",RIGHT(Table1[[#This Row],[Occupational Series]],4)))</f>
        <v>4701</v>
      </c>
      <c r="D3772" s="52" t="s">
        <v>1005</v>
      </c>
      <c r="E3772" s="54" t="s">
        <v>1006</v>
      </c>
      <c r="F3772" s="57">
        <f>ROWS($F$2:F3772)</f>
        <v>3771</v>
      </c>
      <c r="G3772" s="57" t="str">
        <f>IF(ISNUMBER(SEARCH('Position Build'!$N$6,Table1[[#This Row],[Series]])),Table1[[#This Row],[Helper1]],"")</f>
        <v/>
      </c>
      <c r="H3772" s="57" t="str">
        <f>IFERROR(SMALL($G$2:$G$4870,ROWS($G$2:G3772)),"")</f>
        <v/>
      </c>
    </row>
    <row r="3773" spans="1:8" ht="39" thickBot="1" x14ac:dyDescent="0.3">
      <c r="A3773" s="52" t="s">
        <v>699</v>
      </c>
      <c r="B3773" s="46" t="str">
        <f>Table1[[#This Row],[Series]]&amp;Table1[[#This Row],[Competency Name]]</f>
        <v>4701ABILITY TO PLAN AND ORGANIZE THE WORK</v>
      </c>
      <c r="C3773" s="46" t="str">
        <f>IF(RIGHT(Table1[[#This Row],[Occupational Series]],5)="SECCM","SECCM",IF(OR(RIGHT(Table1[[#This Row],[Occupational Series]],1)="A",RIGHT(Table1[[#This Row],[Occupational Series]],1)="B",RIGHT(Table1[[#This Row],[Occupational Series]],1)="C"),"0301",RIGHT(Table1[[#This Row],[Occupational Series]],4)))</f>
        <v>4701</v>
      </c>
      <c r="D3773" s="52" t="s">
        <v>1007</v>
      </c>
      <c r="E3773" s="54" t="s">
        <v>1008</v>
      </c>
      <c r="F3773" s="57">
        <f>ROWS($F$2:F3773)</f>
        <v>3772</v>
      </c>
      <c r="G3773" s="57" t="str">
        <f>IF(ISNUMBER(SEARCH('Position Build'!$N$6,Table1[[#This Row],[Series]])),Table1[[#This Row],[Helper1]],"")</f>
        <v/>
      </c>
      <c r="H3773" s="57" t="str">
        <f>IFERROR(SMALL($G$2:$G$4870,ROWS($G$2:G3773)),"")</f>
        <v/>
      </c>
    </row>
    <row r="3774" spans="1:8" ht="39" thickBot="1" x14ac:dyDescent="0.3">
      <c r="A3774" s="52" t="s">
        <v>699</v>
      </c>
      <c r="B3774" s="46" t="str">
        <f>Table1[[#This Row],[Series]]&amp;Table1[[#This Row],[Competency Name]]</f>
        <v>4701ABILITY TO WORK AS A MEMBER OF A TEAM</v>
      </c>
      <c r="C3774" s="46" t="str">
        <f>IF(RIGHT(Table1[[#This Row],[Occupational Series]],5)="SECCM","SECCM",IF(OR(RIGHT(Table1[[#This Row],[Occupational Series]],1)="A",RIGHT(Table1[[#This Row],[Occupational Series]],1)="B",RIGHT(Table1[[#This Row],[Occupational Series]],1)="C"),"0301",RIGHT(Table1[[#This Row],[Occupational Series]],4)))</f>
        <v>4701</v>
      </c>
      <c r="D3774" s="52" t="s">
        <v>1017</v>
      </c>
      <c r="E3774" s="54" t="s">
        <v>1018</v>
      </c>
      <c r="F3774" s="57">
        <f>ROWS($F$2:F3774)</f>
        <v>3773</v>
      </c>
      <c r="G3774" s="57" t="str">
        <f>IF(ISNUMBER(SEARCH('Position Build'!$N$6,Table1[[#This Row],[Series]])),Table1[[#This Row],[Helper1]],"")</f>
        <v/>
      </c>
      <c r="H3774" s="57" t="str">
        <f>IFERROR(SMALL($G$2:$G$4870,ROWS($G$2:G3774)),"")</f>
        <v/>
      </c>
    </row>
    <row r="3775" spans="1:8" ht="39" thickBot="1" x14ac:dyDescent="0.3">
      <c r="A3775" s="52" t="s">
        <v>699</v>
      </c>
      <c r="B3775" s="46" t="str">
        <f>Table1[[#This Row],[Series]]&amp;Table1[[#This Row],[Competency Name]]</f>
        <v>4701ABILITY TO WORK WITH OTHERS</v>
      </c>
      <c r="C3775" s="46" t="str">
        <f>IF(RIGHT(Table1[[#This Row],[Occupational Series]],5)="SECCM","SECCM",IF(OR(RIGHT(Table1[[#This Row],[Occupational Series]],1)="A",RIGHT(Table1[[#This Row],[Occupational Series]],1)="B",RIGHT(Table1[[#This Row],[Occupational Series]],1)="C"),"0301",RIGHT(Table1[[#This Row],[Occupational Series]],4)))</f>
        <v>4701</v>
      </c>
      <c r="D3775" s="52" t="s">
        <v>1019</v>
      </c>
      <c r="E3775" s="54" t="s">
        <v>1020</v>
      </c>
      <c r="F3775" s="57">
        <f>ROWS($F$2:F3775)</f>
        <v>3774</v>
      </c>
      <c r="G3775" s="57" t="str">
        <f>IF(ISNUMBER(SEARCH('Position Build'!$N$6,Table1[[#This Row],[Series]])),Table1[[#This Row],[Helper1]],"")</f>
        <v/>
      </c>
      <c r="H3775" s="57" t="str">
        <f>IFERROR(SMALL($G$2:$G$4870,ROWS($G$2:G3775)),"")</f>
        <v/>
      </c>
    </row>
    <row r="3776" spans="1:8" ht="15.75" thickBot="1" x14ac:dyDescent="0.3">
      <c r="A3776" s="45" t="s">
        <v>699</v>
      </c>
      <c r="B3776" s="46" t="str">
        <f>Table1[[#This Row],[Series]]&amp;Table1[[#This Row],[Competency Name]]</f>
        <v>4701SHOP APTITUDE AND INTEREST</v>
      </c>
      <c r="C3776" s="46" t="str">
        <f>IF(RIGHT(Table1[[#This Row],[Occupational Series]],5)="SECCM","SECCM",IF(OR(RIGHT(Table1[[#This Row],[Occupational Series]],1)="A",RIGHT(Table1[[#This Row],[Occupational Series]],1)="B",RIGHT(Table1[[#This Row],[Occupational Series]],1)="C"),"0301",RIGHT(Table1[[#This Row],[Occupational Series]],4)))</f>
        <v>4701</v>
      </c>
      <c r="D3776" s="45" t="s">
        <v>1021</v>
      </c>
      <c r="E3776" s="45" t="s">
        <v>1022</v>
      </c>
      <c r="F3776" s="57">
        <f>ROWS($F$2:F3776)</f>
        <v>3775</v>
      </c>
      <c r="G3776" s="57" t="str">
        <f>IF(ISNUMBER(SEARCH('Position Build'!$N$6,Table1[[#This Row],[Series]])),Table1[[#This Row],[Helper1]],"")</f>
        <v/>
      </c>
      <c r="H3776" s="57" t="str">
        <f>IFERROR(SMALL($G$2:$G$4870,ROWS($G$2:G3776)),"")</f>
        <v/>
      </c>
    </row>
    <row r="3777" spans="1:8" ht="15.75" customHeight="1" thickBot="1" x14ac:dyDescent="0.3">
      <c r="A3777" s="50" t="s">
        <v>699</v>
      </c>
      <c r="B3777" s="46" t="str">
        <f>Table1[[#This Row],[Series]]&amp;Table1[[#This Row],[Competency Name]]</f>
        <v>4701KNOWLEDGE OF DIFFERENT RELEVANT LINES OF WORK</v>
      </c>
      <c r="C3777" s="46" t="str">
        <f>IF(RIGHT(Table1[[#This Row],[Occupational Series]],5)="SECCM","SECCM",IF(OR(RIGHT(Table1[[#This Row],[Occupational Series]],1)="A",RIGHT(Table1[[#This Row],[Occupational Series]],1)="B",RIGHT(Table1[[#This Row],[Occupational Series]],1)="C"),"0301",RIGHT(Table1[[#This Row],[Occupational Series]],4)))</f>
        <v>4701</v>
      </c>
      <c r="D3777" s="50" t="s">
        <v>1179</v>
      </c>
      <c r="E3777" s="51" t="s">
        <v>1180</v>
      </c>
      <c r="F3777" s="57">
        <f>ROWS($F$2:F3777)</f>
        <v>3776</v>
      </c>
      <c r="G3777" s="57" t="str">
        <f>IF(ISNUMBER(SEARCH('Position Build'!$N$6,Table1[[#This Row],[Series]])),Table1[[#This Row],[Helper1]],"")</f>
        <v/>
      </c>
      <c r="H3777" s="57" t="str">
        <f>IFERROR(SMALL($G$2:$G$4870,ROWS($G$2:G3777)),"")</f>
        <v/>
      </c>
    </row>
    <row r="3778" spans="1:8" ht="26.25" thickBot="1" x14ac:dyDescent="0.3">
      <c r="A3778" s="52" t="s">
        <v>708</v>
      </c>
      <c r="B3778" s="46" t="str">
        <f>Table1[[#This Row],[Series]]&amp;Table1[[#This Row],[Competency Name]]</f>
        <v>4714KNOWLEDGE OF MATERIALS</v>
      </c>
      <c r="C3778" s="46" t="str">
        <f>IF(RIGHT(Table1[[#This Row],[Occupational Series]],5)="SECCM","SECCM",IF(OR(RIGHT(Table1[[#This Row],[Occupational Series]],1)="A",RIGHT(Table1[[#This Row],[Occupational Series]],1)="B",RIGHT(Table1[[#This Row],[Occupational Series]],1)="C"),"0301",RIGHT(Table1[[#This Row],[Occupational Series]],4)))</f>
        <v>4714</v>
      </c>
      <c r="D3778" s="52" t="s">
        <v>679</v>
      </c>
      <c r="E3778" s="54" t="s">
        <v>680</v>
      </c>
      <c r="F3778" s="57">
        <f>ROWS($F$2:F3778)</f>
        <v>3777</v>
      </c>
      <c r="G3778" s="57" t="str">
        <f>IF(ISNUMBER(SEARCH('Position Build'!$N$6,Table1[[#This Row],[Series]])),Table1[[#This Row],[Helper1]],"")</f>
        <v/>
      </c>
      <c r="H3778" s="57" t="str">
        <f>IFERROR(SMALL($G$2:$G$4870,ROWS($G$2:G3778)),"")</f>
        <v/>
      </c>
    </row>
    <row r="3779" spans="1:8" ht="115.5" thickBot="1" x14ac:dyDescent="0.3">
      <c r="A3779" s="52" t="s">
        <v>708</v>
      </c>
      <c r="B3779" s="46" t="str">
        <f>Table1[[#This Row],[Series]]&amp;Table1[[#This Row],[Competency Name]]</f>
        <v>4714TECHNICAL PRACTICES (THEORETICAL, PRECISE, ARTISTIC)</v>
      </c>
      <c r="C3779" s="46" t="str">
        <f>IF(RIGHT(Table1[[#This Row],[Occupational Series]],5)="SECCM","SECCM",IF(OR(RIGHT(Table1[[#This Row],[Occupational Series]],1)="A",RIGHT(Table1[[#This Row],[Occupational Series]],1)="B",RIGHT(Table1[[#This Row],[Occupational Series]],1)="C"),"0301",RIGHT(Table1[[#This Row],[Occupational Series]],4)))</f>
        <v>4714</v>
      </c>
      <c r="D3779" s="52" t="s">
        <v>716</v>
      </c>
      <c r="E3779" s="54" t="s">
        <v>717</v>
      </c>
      <c r="F3779" s="57">
        <f>ROWS($F$2:F3779)</f>
        <v>3778</v>
      </c>
      <c r="G3779" s="57" t="str">
        <f>IF(ISNUMBER(SEARCH('Position Build'!$N$6,Table1[[#This Row],[Series]])),Table1[[#This Row],[Helper1]],"")</f>
        <v/>
      </c>
      <c r="H3779" s="57" t="str">
        <f>IFERROR(SMALL($G$2:$G$4870,ROWS($G$2:G3779)),"")</f>
        <v/>
      </c>
    </row>
    <row r="3780" spans="1:8" ht="15.75" thickBot="1" x14ac:dyDescent="0.3">
      <c r="A3780" s="53" t="s">
        <v>708</v>
      </c>
      <c r="B3780" s="46" t="str">
        <f>Table1[[#This Row],[Series]]&amp;Table1[[#This Row],[Competency Name]]</f>
        <v>4714ABILITY TO DO THE WORK OF THE POSITION WITHOUT MORE THAN NORMAL SUPERVISION</v>
      </c>
      <c r="C3780" s="46" t="str">
        <f>IF(RIGHT(Table1[[#This Row],[Occupational Series]],5)="SECCM","SECCM",IF(OR(RIGHT(Table1[[#This Row],[Occupational Series]],1)="A",RIGHT(Table1[[#This Row],[Occupational Series]],1)="B",RIGHT(Table1[[#This Row],[Occupational Series]],1)="C"),"0301",RIGHT(Table1[[#This Row],[Occupational Series]],4)))</f>
        <v>4714</v>
      </c>
      <c r="D3780" s="53" t="s">
        <v>852</v>
      </c>
      <c r="E3780" s="53" t="s">
        <v>853</v>
      </c>
      <c r="F3780" s="57">
        <f>ROWS($F$2:F3780)</f>
        <v>3779</v>
      </c>
      <c r="G3780" s="57" t="str">
        <f>IF(ISNUMBER(SEARCH('Position Build'!$N$6,Table1[[#This Row],[Series]])),Table1[[#This Row],[Helper1]],"")</f>
        <v/>
      </c>
      <c r="H3780" s="57" t="str">
        <f>IFERROR(SMALL($G$2:$G$4870,ROWS($G$2:G3780)),"")</f>
        <v/>
      </c>
    </row>
    <row r="3781" spans="1:8" ht="15.75" thickBot="1" x14ac:dyDescent="0.3">
      <c r="A3781" s="53" t="s">
        <v>708</v>
      </c>
      <c r="B3781" s="46" t="str">
        <f>Table1[[#This Row],[Series]]&amp;Table1[[#This Row],[Competency Name]]</f>
        <v>4714ABILITY TO INSPECT</v>
      </c>
      <c r="C3781" s="46" t="str">
        <f>IF(RIGHT(Table1[[#This Row],[Occupational Series]],5)="SECCM","SECCM",IF(OR(RIGHT(Table1[[#This Row],[Occupational Series]],1)="A",RIGHT(Table1[[#This Row],[Occupational Series]],1)="B",RIGHT(Table1[[#This Row],[Occupational Series]],1)="C"),"0301",RIGHT(Table1[[#This Row],[Occupational Series]],4)))</f>
        <v>4714</v>
      </c>
      <c r="D3781" s="53" t="s">
        <v>866</v>
      </c>
      <c r="E3781" s="53" t="s">
        <v>867</v>
      </c>
      <c r="F3781" s="57">
        <f>ROWS($F$2:F3781)</f>
        <v>3780</v>
      </c>
      <c r="G3781" s="57" t="str">
        <f>IF(ISNUMBER(SEARCH('Position Build'!$N$6,Table1[[#This Row],[Series]])),Table1[[#This Row],[Helper1]],"")</f>
        <v/>
      </c>
      <c r="H3781" s="57" t="str">
        <f>IFERROR(SMALL($G$2:$G$4870,ROWS($G$2:G3781)),"")</f>
        <v/>
      </c>
    </row>
    <row r="3782" spans="1:8" ht="15.75" thickBot="1" x14ac:dyDescent="0.3">
      <c r="A3782" s="45" t="s">
        <v>708</v>
      </c>
      <c r="B3782" s="46" t="str">
        <f>Table1[[#This Row],[Series]]&amp;Table1[[#This Row],[Competency Name]]</f>
        <v>4714ABILITY TO INSTRUCT</v>
      </c>
      <c r="C3782" s="46" t="str">
        <f>IF(RIGHT(Table1[[#This Row],[Occupational Series]],5)="SECCM","SECCM",IF(OR(RIGHT(Table1[[#This Row],[Occupational Series]],1)="A",RIGHT(Table1[[#This Row],[Occupational Series]],1)="B",RIGHT(Table1[[#This Row],[Occupational Series]],1)="C"),"0301",RIGHT(Table1[[#This Row],[Occupational Series]],4)))</f>
        <v>4714</v>
      </c>
      <c r="D3782" s="45" t="s">
        <v>868</v>
      </c>
      <c r="E3782" s="45" t="s">
        <v>869</v>
      </c>
      <c r="F3782" s="57">
        <f>ROWS($F$2:F3782)</f>
        <v>3781</v>
      </c>
      <c r="G3782" s="57" t="str">
        <f>IF(ISNUMBER(SEARCH('Position Build'!$N$6,Table1[[#This Row],[Series]])),Table1[[#This Row],[Helper1]],"")</f>
        <v/>
      </c>
      <c r="H3782" s="57" t="str">
        <f>IFERROR(SMALL($G$2:$G$4870,ROWS($G$2:G3782)),"")</f>
        <v/>
      </c>
    </row>
    <row r="3783" spans="1:8" ht="15.75" customHeight="1" thickBot="1" x14ac:dyDescent="0.3">
      <c r="A3783" s="50" t="s">
        <v>708</v>
      </c>
      <c r="B3783" s="46" t="str">
        <f>Table1[[#This Row],[Series]]&amp;Table1[[#This Row],[Competency Name]]</f>
        <v>4714ABILITY TO PROVIDE PRODUCTION SUPPORT SERVICES</v>
      </c>
      <c r="C3783" s="46" t="str">
        <f>IF(RIGHT(Table1[[#This Row],[Occupational Series]],5)="SECCM","SECCM",IF(OR(RIGHT(Table1[[#This Row],[Occupational Series]],1)="A",RIGHT(Table1[[#This Row],[Occupational Series]],1)="B",RIGHT(Table1[[#This Row],[Occupational Series]],1)="C"),"0301",RIGHT(Table1[[#This Row],[Occupational Series]],4)))</f>
        <v>4714</v>
      </c>
      <c r="D3783" s="50" t="s">
        <v>870</v>
      </c>
      <c r="E3783" s="51" t="s">
        <v>871</v>
      </c>
      <c r="F3783" s="57">
        <f>ROWS($F$2:F3783)</f>
        <v>3782</v>
      </c>
      <c r="G3783" s="57" t="str">
        <f>IF(ISNUMBER(SEARCH('Position Build'!$N$6,Table1[[#This Row],[Series]])),Table1[[#This Row],[Helper1]],"")</f>
        <v/>
      </c>
      <c r="H3783" s="57" t="str">
        <f>IFERROR(SMALL($G$2:$G$4870,ROWS($G$2:G3783)),"")</f>
        <v/>
      </c>
    </row>
    <row r="3784" spans="1:8" ht="15.75" thickBot="1" x14ac:dyDescent="0.3">
      <c r="A3784" s="53" t="s">
        <v>708</v>
      </c>
      <c r="B3784" s="46" t="str">
        <f>Table1[[#This Row],[Series]]&amp;Table1[[#This Row],[Competency Name]]</f>
        <v>4714ABILITY TO LEAD OR SUPERVISE</v>
      </c>
      <c r="C3784" s="46" t="str">
        <f>IF(RIGHT(Table1[[#This Row],[Occupational Series]],5)="SECCM","SECCM",IF(OR(RIGHT(Table1[[#This Row],[Occupational Series]],1)="A",RIGHT(Table1[[#This Row],[Occupational Series]],1)="B",RIGHT(Table1[[#This Row],[Occupational Series]],1)="C"),"0301",RIGHT(Table1[[#This Row],[Occupational Series]],4)))</f>
        <v>4714</v>
      </c>
      <c r="D3784" s="53" t="s">
        <v>872</v>
      </c>
      <c r="E3784" s="53" t="s">
        <v>873</v>
      </c>
      <c r="F3784" s="57">
        <f>ROWS($F$2:F3784)</f>
        <v>3783</v>
      </c>
      <c r="G3784" s="57" t="str">
        <f>IF(ISNUMBER(SEARCH('Position Build'!$N$6,Table1[[#This Row],[Series]])),Table1[[#This Row],[Helper1]],"")</f>
        <v/>
      </c>
      <c r="H3784" s="57" t="str">
        <f>IFERROR(SMALL($G$2:$G$4870,ROWS($G$2:G3784)),"")</f>
        <v/>
      </c>
    </row>
    <row r="3785" spans="1:8" ht="77.25" thickBot="1" x14ac:dyDescent="0.3">
      <c r="A3785" s="52" t="s">
        <v>708</v>
      </c>
      <c r="B3785" s="46" t="str">
        <f>Table1[[#This Row],[Series]]&amp;Table1[[#This Row],[Competency Name]]</f>
        <v>4714ABILITY TO INTERPRET INSTRUCTIONS AND SPECIFICATIONS, INCLUDING BLUEPRINT READING</v>
      </c>
      <c r="C3785" s="46" t="str">
        <f>IF(RIGHT(Table1[[#This Row],[Occupational Series]],5)="SECCM","SECCM",IF(OR(RIGHT(Table1[[#This Row],[Occupational Series]],1)="A",RIGHT(Table1[[#This Row],[Occupational Series]],1)="B",RIGHT(Table1[[#This Row],[Occupational Series]],1)="C"),"0301",RIGHT(Table1[[#This Row],[Occupational Series]],4)))</f>
        <v>4714</v>
      </c>
      <c r="D3785" s="52" t="s">
        <v>906</v>
      </c>
      <c r="E3785" s="54" t="s">
        <v>907</v>
      </c>
      <c r="F3785" s="57">
        <f>ROWS($F$2:F3785)</f>
        <v>3784</v>
      </c>
      <c r="G3785" s="57" t="str">
        <f>IF(ISNUMBER(SEARCH('Position Build'!$N$6,Table1[[#This Row],[Series]])),Table1[[#This Row],[Helper1]],"")</f>
        <v/>
      </c>
      <c r="H3785" s="57" t="str">
        <f>IFERROR(SMALL($G$2:$G$4870,ROWS($G$2:G3785)),"")</f>
        <v/>
      </c>
    </row>
    <row r="3786" spans="1:8" ht="51.75" thickBot="1" x14ac:dyDescent="0.3">
      <c r="A3786" s="52" t="s">
        <v>708</v>
      </c>
      <c r="B3786" s="46" t="str">
        <f>Table1[[#This Row],[Series]]&amp;Table1[[#This Row],[Competency Name]]</f>
        <v>4714ABILITY TO USE AND MAINTAIN TOOLS AND EQUIPMENT</v>
      </c>
      <c r="C3786" s="46" t="str">
        <f>IF(RIGHT(Table1[[#This Row],[Occupational Series]],5)="SECCM","SECCM",IF(OR(RIGHT(Table1[[#This Row],[Occupational Series]],1)="A",RIGHT(Table1[[#This Row],[Occupational Series]],1)="B",RIGHT(Table1[[#This Row],[Occupational Series]],1)="C"),"0301",RIGHT(Table1[[#This Row],[Occupational Series]],4)))</f>
        <v>4714</v>
      </c>
      <c r="D3786" s="52" t="s">
        <v>908</v>
      </c>
      <c r="E3786" s="54" t="s">
        <v>909</v>
      </c>
      <c r="F3786" s="57">
        <f>ROWS($F$2:F3786)</f>
        <v>3785</v>
      </c>
      <c r="G3786" s="57" t="str">
        <f>IF(ISNUMBER(SEARCH('Position Build'!$N$6,Table1[[#This Row],[Series]])),Table1[[#This Row],[Helper1]],"")</f>
        <v/>
      </c>
      <c r="H3786" s="57" t="str">
        <f>IFERROR(SMALL($G$2:$G$4870,ROWS($G$2:G3786)),"")</f>
        <v/>
      </c>
    </row>
    <row r="3787" spans="1:8" ht="39" thickBot="1" x14ac:dyDescent="0.3">
      <c r="A3787" s="52" t="s">
        <v>708</v>
      </c>
      <c r="B3787" s="46" t="str">
        <f>Table1[[#This Row],[Series]]&amp;Table1[[#This Row],[Competency Name]]</f>
        <v>4714KNOWLEDGE OF EQUIPMENT ASSEMBLY, INSTALLATION, REPAIR, ETC.</v>
      </c>
      <c r="C3787" s="46" t="str">
        <f>IF(RIGHT(Table1[[#This Row],[Occupational Series]],5)="SECCM","SECCM",IF(OR(RIGHT(Table1[[#This Row],[Occupational Series]],1)="A",RIGHT(Table1[[#This Row],[Occupational Series]],1)="B",RIGHT(Table1[[#This Row],[Occupational Series]],1)="C"),"0301",RIGHT(Table1[[#This Row],[Occupational Series]],4)))</f>
        <v>4714</v>
      </c>
      <c r="D3787" s="52" t="s">
        <v>910</v>
      </c>
      <c r="E3787" s="54" t="s">
        <v>911</v>
      </c>
      <c r="F3787" s="57">
        <f>ROWS($F$2:F3787)</f>
        <v>3786</v>
      </c>
      <c r="G3787" s="57" t="str">
        <f>IF(ISNUMBER(SEARCH('Position Build'!$N$6,Table1[[#This Row],[Series]])),Table1[[#This Row],[Helper1]],"")</f>
        <v/>
      </c>
      <c r="H3787" s="57" t="str">
        <f>IFERROR(SMALL($G$2:$G$4870,ROWS($G$2:G3787)),"")</f>
        <v/>
      </c>
    </row>
    <row r="3788" spans="1:8" ht="102.75" thickBot="1" x14ac:dyDescent="0.3">
      <c r="A3788" s="50" t="s">
        <v>708</v>
      </c>
      <c r="B3788" s="46" t="str">
        <f>Table1[[#This Row],[Series]]&amp;Table1[[#This Row],[Competency Name]]</f>
        <v>4714USE OF MEASURING INSTRUMENTS (MECHANICAL, ELECTRICAL, ELECTRONIC, AS APPROPRIATE TO LINE OF WORK)</v>
      </c>
      <c r="C3788" s="46" t="str">
        <f>IF(RIGHT(Table1[[#This Row],[Occupational Series]],5)="SECCM","SECCM",IF(OR(RIGHT(Table1[[#This Row],[Occupational Series]],1)="A",RIGHT(Table1[[#This Row],[Occupational Series]],1)="B",RIGHT(Table1[[#This Row],[Occupational Series]],1)="C"),"0301",RIGHT(Table1[[#This Row],[Occupational Series]],4)))</f>
        <v>4714</v>
      </c>
      <c r="D3788" s="50" t="s">
        <v>986</v>
      </c>
      <c r="E3788" s="51" t="s">
        <v>987</v>
      </c>
      <c r="F3788" s="57">
        <f>ROWS($F$2:F3788)</f>
        <v>3787</v>
      </c>
      <c r="G3788" s="57" t="str">
        <f>IF(ISNUMBER(SEARCH('Position Build'!$N$6,Table1[[#This Row],[Series]])),Table1[[#This Row],[Helper1]],"")</f>
        <v/>
      </c>
      <c r="H3788" s="57" t="str">
        <f>IFERROR(SMALL($G$2:$G$4870,ROWS($G$2:G3788)),"")</f>
        <v/>
      </c>
    </row>
    <row r="3789" spans="1:8" ht="15.75" customHeight="1" thickBot="1" x14ac:dyDescent="0.3">
      <c r="A3789" s="50" t="s">
        <v>715</v>
      </c>
      <c r="B3789" s="46" t="str">
        <f>Table1[[#This Row],[Series]]&amp;Table1[[#This Row],[Competency Name]]</f>
        <v>4717KNOWLEDGE OF MATERIALS</v>
      </c>
      <c r="C3789" s="46" t="str">
        <f>IF(RIGHT(Table1[[#This Row],[Occupational Series]],5)="SECCM","SECCM",IF(OR(RIGHT(Table1[[#This Row],[Occupational Series]],1)="A",RIGHT(Table1[[#This Row],[Occupational Series]],1)="B",RIGHT(Table1[[#This Row],[Occupational Series]],1)="C"),"0301",RIGHT(Table1[[#This Row],[Occupational Series]],4)))</f>
        <v>4717</v>
      </c>
      <c r="D3789" s="50" t="s">
        <v>679</v>
      </c>
      <c r="E3789" s="51" t="s">
        <v>680</v>
      </c>
      <c r="F3789" s="57">
        <f>ROWS($F$2:F3789)</f>
        <v>3788</v>
      </c>
      <c r="G3789" s="57" t="str">
        <f>IF(ISNUMBER(SEARCH('Position Build'!$N$6,Table1[[#This Row],[Series]])),Table1[[#This Row],[Helper1]],"")</f>
        <v/>
      </c>
      <c r="H3789" s="57" t="str">
        <f>IFERROR(SMALL($G$2:$G$4870,ROWS($G$2:G3789)),"")</f>
        <v/>
      </c>
    </row>
    <row r="3790" spans="1:8" ht="115.5" thickBot="1" x14ac:dyDescent="0.3">
      <c r="A3790" s="52" t="s">
        <v>715</v>
      </c>
      <c r="B3790" s="46" t="str">
        <f>Table1[[#This Row],[Series]]&amp;Table1[[#This Row],[Competency Name]]</f>
        <v>4717TECHNICAL PRACTICES (THEORETICAL, PRECISE, ARTISTIC)</v>
      </c>
      <c r="C3790" s="46" t="str">
        <f>IF(RIGHT(Table1[[#This Row],[Occupational Series]],5)="SECCM","SECCM",IF(OR(RIGHT(Table1[[#This Row],[Occupational Series]],1)="A",RIGHT(Table1[[#This Row],[Occupational Series]],1)="B",RIGHT(Table1[[#This Row],[Occupational Series]],1)="C"),"0301",RIGHT(Table1[[#This Row],[Occupational Series]],4)))</f>
        <v>4717</v>
      </c>
      <c r="D3790" s="52" t="s">
        <v>716</v>
      </c>
      <c r="E3790" s="54" t="s">
        <v>717</v>
      </c>
      <c r="F3790" s="57">
        <f>ROWS($F$2:F3790)</f>
        <v>3789</v>
      </c>
      <c r="G3790" s="57" t="str">
        <f>IF(ISNUMBER(SEARCH('Position Build'!$N$6,Table1[[#This Row],[Series]])),Table1[[#This Row],[Helper1]],"")</f>
        <v/>
      </c>
      <c r="H3790" s="57" t="str">
        <f>IFERROR(SMALL($G$2:$G$4870,ROWS($G$2:G3790)),"")</f>
        <v/>
      </c>
    </row>
    <row r="3791" spans="1:8" ht="15.75" thickBot="1" x14ac:dyDescent="0.3">
      <c r="A3791" s="53" t="s">
        <v>715</v>
      </c>
      <c r="B3791" s="46" t="str">
        <f>Table1[[#This Row],[Series]]&amp;Table1[[#This Row],[Competency Name]]</f>
        <v>4717ABILITY TO DO THE WORK OF THE POSITION WITHOUT MORE THAN NORMAL SUPERVISION</v>
      </c>
      <c r="C3791" s="46" t="str">
        <f>IF(RIGHT(Table1[[#This Row],[Occupational Series]],5)="SECCM","SECCM",IF(OR(RIGHT(Table1[[#This Row],[Occupational Series]],1)="A",RIGHT(Table1[[#This Row],[Occupational Series]],1)="B",RIGHT(Table1[[#This Row],[Occupational Series]],1)="C"),"0301",RIGHT(Table1[[#This Row],[Occupational Series]],4)))</f>
        <v>4717</v>
      </c>
      <c r="D3791" s="53" t="s">
        <v>852</v>
      </c>
      <c r="E3791" s="53" t="s">
        <v>853</v>
      </c>
      <c r="F3791" s="57">
        <f>ROWS($F$2:F3791)</f>
        <v>3790</v>
      </c>
      <c r="G3791" s="57" t="str">
        <f>IF(ISNUMBER(SEARCH('Position Build'!$N$6,Table1[[#This Row],[Series]])),Table1[[#This Row],[Helper1]],"")</f>
        <v/>
      </c>
      <c r="H3791" s="57" t="str">
        <f>IFERROR(SMALL($G$2:$G$4870,ROWS($G$2:G3791)),"")</f>
        <v/>
      </c>
    </row>
    <row r="3792" spans="1:8" ht="15.75" thickBot="1" x14ac:dyDescent="0.3">
      <c r="A3792" s="53" t="s">
        <v>715</v>
      </c>
      <c r="B3792" s="46" t="str">
        <f>Table1[[#This Row],[Series]]&amp;Table1[[#This Row],[Competency Name]]</f>
        <v>4717ABILITY TO INSPECT</v>
      </c>
      <c r="C3792" s="46" t="str">
        <f>IF(RIGHT(Table1[[#This Row],[Occupational Series]],5)="SECCM","SECCM",IF(OR(RIGHT(Table1[[#This Row],[Occupational Series]],1)="A",RIGHT(Table1[[#This Row],[Occupational Series]],1)="B",RIGHT(Table1[[#This Row],[Occupational Series]],1)="C"),"0301",RIGHT(Table1[[#This Row],[Occupational Series]],4)))</f>
        <v>4717</v>
      </c>
      <c r="D3792" s="53" t="s">
        <v>866</v>
      </c>
      <c r="E3792" s="53" t="s">
        <v>867</v>
      </c>
      <c r="F3792" s="57">
        <f>ROWS($F$2:F3792)</f>
        <v>3791</v>
      </c>
      <c r="G3792" s="57" t="str">
        <f>IF(ISNUMBER(SEARCH('Position Build'!$N$6,Table1[[#This Row],[Series]])),Table1[[#This Row],[Helper1]],"")</f>
        <v/>
      </c>
      <c r="H3792" s="57" t="str">
        <f>IFERROR(SMALL($G$2:$G$4870,ROWS($G$2:G3792)),"")</f>
        <v/>
      </c>
    </row>
    <row r="3793" spans="1:8" ht="15.75" thickBot="1" x14ac:dyDescent="0.3">
      <c r="A3793" s="53" t="s">
        <v>715</v>
      </c>
      <c r="B3793" s="46" t="str">
        <f>Table1[[#This Row],[Series]]&amp;Table1[[#This Row],[Competency Name]]</f>
        <v>4717ABILITY TO INSTRUCT</v>
      </c>
      <c r="C3793" s="46" t="str">
        <f>IF(RIGHT(Table1[[#This Row],[Occupational Series]],5)="SECCM","SECCM",IF(OR(RIGHT(Table1[[#This Row],[Occupational Series]],1)="A",RIGHT(Table1[[#This Row],[Occupational Series]],1)="B",RIGHT(Table1[[#This Row],[Occupational Series]],1)="C"),"0301",RIGHT(Table1[[#This Row],[Occupational Series]],4)))</f>
        <v>4717</v>
      </c>
      <c r="D3793" s="53" t="s">
        <v>868</v>
      </c>
      <c r="E3793" s="53" t="s">
        <v>869</v>
      </c>
      <c r="F3793" s="57">
        <f>ROWS($F$2:F3793)</f>
        <v>3792</v>
      </c>
      <c r="G3793" s="57" t="str">
        <f>IF(ISNUMBER(SEARCH('Position Build'!$N$6,Table1[[#This Row],[Series]])),Table1[[#This Row],[Helper1]],"")</f>
        <v/>
      </c>
      <c r="H3793" s="57" t="str">
        <f>IFERROR(SMALL($G$2:$G$4870,ROWS($G$2:G3793)),"")</f>
        <v/>
      </c>
    </row>
    <row r="3794" spans="1:8" ht="39" thickBot="1" x14ac:dyDescent="0.3">
      <c r="A3794" s="50" t="s">
        <v>715</v>
      </c>
      <c r="B3794" s="46" t="str">
        <f>Table1[[#This Row],[Series]]&amp;Table1[[#This Row],[Competency Name]]</f>
        <v>4717ABILITY TO PROVIDE PRODUCTION SUPPORT SERVICES</v>
      </c>
      <c r="C3794" s="46" t="str">
        <f>IF(RIGHT(Table1[[#This Row],[Occupational Series]],5)="SECCM","SECCM",IF(OR(RIGHT(Table1[[#This Row],[Occupational Series]],1)="A",RIGHT(Table1[[#This Row],[Occupational Series]],1)="B",RIGHT(Table1[[#This Row],[Occupational Series]],1)="C"),"0301",RIGHT(Table1[[#This Row],[Occupational Series]],4)))</f>
        <v>4717</v>
      </c>
      <c r="D3794" s="50" t="s">
        <v>870</v>
      </c>
      <c r="E3794" s="51" t="s">
        <v>871</v>
      </c>
      <c r="F3794" s="57">
        <f>ROWS($F$2:F3794)</f>
        <v>3793</v>
      </c>
      <c r="G3794" s="57" t="str">
        <f>IF(ISNUMBER(SEARCH('Position Build'!$N$6,Table1[[#This Row],[Series]])),Table1[[#This Row],[Helper1]],"")</f>
        <v/>
      </c>
      <c r="H3794" s="57" t="str">
        <f>IFERROR(SMALL($G$2:$G$4870,ROWS($G$2:G3794)),"")</f>
        <v/>
      </c>
    </row>
    <row r="3795" spans="1:8" ht="15.75" customHeight="1" thickBot="1" x14ac:dyDescent="0.3">
      <c r="A3795" s="45" t="s">
        <v>715</v>
      </c>
      <c r="B3795" s="46" t="str">
        <f>Table1[[#This Row],[Series]]&amp;Table1[[#This Row],[Competency Name]]</f>
        <v>4717ABILITY TO LEAD OR SUPERVISE</v>
      </c>
      <c r="C3795" s="46" t="str">
        <f>IF(RIGHT(Table1[[#This Row],[Occupational Series]],5)="SECCM","SECCM",IF(OR(RIGHT(Table1[[#This Row],[Occupational Series]],1)="A",RIGHT(Table1[[#This Row],[Occupational Series]],1)="B",RIGHT(Table1[[#This Row],[Occupational Series]],1)="C"),"0301",RIGHT(Table1[[#This Row],[Occupational Series]],4)))</f>
        <v>4717</v>
      </c>
      <c r="D3795" s="45" t="s">
        <v>872</v>
      </c>
      <c r="E3795" s="45" t="s">
        <v>873</v>
      </c>
      <c r="F3795" s="57">
        <f>ROWS($F$2:F3795)</f>
        <v>3794</v>
      </c>
      <c r="G3795" s="57" t="str">
        <f>IF(ISNUMBER(SEARCH('Position Build'!$N$6,Table1[[#This Row],[Series]])),Table1[[#This Row],[Helper1]],"")</f>
        <v/>
      </c>
      <c r="H3795" s="57" t="str">
        <f>IFERROR(SMALL($G$2:$G$4870,ROWS($G$2:G3795)),"")</f>
        <v/>
      </c>
    </row>
    <row r="3796" spans="1:8" ht="77.25" thickBot="1" x14ac:dyDescent="0.3">
      <c r="A3796" s="52" t="s">
        <v>715</v>
      </c>
      <c r="B3796" s="46" t="str">
        <f>Table1[[#This Row],[Series]]&amp;Table1[[#This Row],[Competency Name]]</f>
        <v>4717ABILITY TO INTERPRET INSTRUCTIONS AND SPECIFICATIONS, INCLUDING BLUEPRINT READING</v>
      </c>
      <c r="C3796" s="46" t="str">
        <f>IF(RIGHT(Table1[[#This Row],[Occupational Series]],5)="SECCM","SECCM",IF(OR(RIGHT(Table1[[#This Row],[Occupational Series]],1)="A",RIGHT(Table1[[#This Row],[Occupational Series]],1)="B",RIGHT(Table1[[#This Row],[Occupational Series]],1)="C"),"0301",RIGHT(Table1[[#This Row],[Occupational Series]],4)))</f>
        <v>4717</v>
      </c>
      <c r="D3796" s="52" t="s">
        <v>906</v>
      </c>
      <c r="E3796" s="54" t="s">
        <v>907</v>
      </c>
      <c r="F3796" s="57">
        <f>ROWS($F$2:F3796)</f>
        <v>3795</v>
      </c>
      <c r="G3796" s="57" t="str">
        <f>IF(ISNUMBER(SEARCH('Position Build'!$N$6,Table1[[#This Row],[Series]])),Table1[[#This Row],[Helper1]],"")</f>
        <v/>
      </c>
      <c r="H3796" s="57" t="str">
        <f>IFERROR(SMALL($G$2:$G$4870,ROWS($G$2:G3796)),"")</f>
        <v/>
      </c>
    </row>
    <row r="3797" spans="1:8" ht="51.75" thickBot="1" x14ac:dyDescent="0.3">
      <c r="A3797" s="52" t="s">
        <v>715</v>
      </c>
      <c r="B3797" s="46" t="str">
        <f>Table1[[#This Row],[Series]]&amp;Table1[[#This Row],[Competency Name]]</f>
        <v>4717ABILITY TO USE AND MAINTAIN TOOLS AND EQUIPMENT</v>
      </c>
      <c r="C3797" s="46" t="str">
        <f>IF(RIGHT(Table1[[#This Row],[Occupational Series]],5)="SECCM","SECCM",IF(OR(RIGHT(Table1[[#This Row],[Occupational Series]],1)="A",RIGHT(Table1[[#This Row],[Occupational Series]],1)="B",RIGHT(Table1[[#This Row],[Occupational Series]],1)="C"),"0301",RIGHT(Table1[[#This Row],[Occupational Series]],4)))</f>
        <v>4717</v>
      </c>
      <c r="D3797" s="52" t="s">
        <v>908</v>
      </c>
      <c r="E3797" s="54" t="s">
        <v>909</v>
      </c>
      <c r="F3797" s="57">
        <f>ROWS($F$2:F3797)</f>
        <v>3796</v>
      </c>
      <c r="G3797" s="57" t="str">
        <f>IF(ISNUMBER(SEARCH('Position Build'!$N$6,Table1[[#This Row],[Series]])),Table1[[#This Row],[Helper1]],"")</f>
        <v/>
      </c>
      <c r="H3797" s="57" t="str">
        <f>IFERROR(SMALL($G$2:$G$4870,ROWS($G$2:G3797)),"")</f>
        <v/>
      </c>
    </row>
    <row r="3798" spans="1:8" ht="39" thickBot="1" x14ac:dyDescent="0.3">
      <c r="A3798" s="52" t="s">
        <v>715</v>
      </c>
      <c r="B3798" s="46" t="str">
        <f>Table1[[#This Row],[Series]]&amp;Table1[[#This Row],[Competency Name]]</f>
        <v>4717KNOWLEDGE OF EQUIPMENT ASSEMBLY, INSTALLATION, REPAIR, ETC.</v>
      </c>
      <c r="C3798" s="46" t="str">
        <f>IF(RIGHT(Table1[[#This Row],[Occupational Series]],5)="SECCM","SECCM",IF(OR(RIGHT(Table1[[#This Row],[Occupational Series]],1)="A",RIGHT(Table1[[#This Row],[Occupational Series]],1)="B",RIGHT(Table1[[#This Row],[Occupational Series]],1)="C"),"0301",RIGHT(Table1[[#This Row],[Occupational Series]],4)))</f>
        <v>4717</v>
      </c>
      <c r="D3798" s="52" t="s">
        <v>910</v>
      </c>
      <c r="E3798" s="54" t="s">
        <v>911</v>
      </c>
      <c r="F3798" s="57">
        <f>ROWS($F$2:F3798)</f>
        <v>3797</v>
      </c>
      <c r="G3798" s="57" t="str">
        <f>IF(ISNUMBER(SEARCH('Position Build'!$N$6,Table1[[#This Row],[Series]])),Table1[[#This Row],[Helper1]],"")</f>
        <v/>
      </c>
      <c r="H3798" s="57" t="str">
        <f>IFERROR(SMALL($G$2:$G$4870,ROWS($G$2:G3798)),"")</f>
        <v/>
      </c>
    </row>
    <row r="3799" spans="1:8" ht="102.75" thickBot="1" x14ac:dyDescent="0.3">
      <c r="A3799" s="52" t="s">
        <v>715</v>
      </c>
      <c r="B3799" s="46" t="str">
        <f>Table1[[#This Row],[Series]]&amp;Table1[[#This Row],[Competency Name]]</f>
        <v>4717USE OF MEASURING INSTRUMENTS (MECHANICAL, ELECTRICAL, ELECTRONIC, AS APPROPRIATE TO LINE OF WORK)</v>
      </c>
      <c r="C3799" s="46" t="str">
        <f>IF(RIGHT(Table1[[#This Row],[Occupational Series]],5)="SECCM","SECCM",IF(OR(RIGHT(Table1[[#This Row],[Occupational Series]],1)="A",RIGHT(Table1[[#This Row],[Occupational Series]],1)="B",RIGHT(Table1[[#This Row],[Occupational Series]],1)="C"),"0301",RIGHT(Table1[[#This Row],[Occupational Series]],4)))</f>
        <v>4717</v>
      </c>
      <c r="D3799" s="52" t="s">
        <v>986</v>
      </c>
      <c r="E3799" s="54" t="s">
        <v>987</v>
      </c>
      <c r="F3799" s="57">
        <f>ROWS($F$2:F3799)</f>
        <v>3798</v>
      </c>
      <c r="G3799" s="57" t="str">
        <f>IF(ISNUMBER(SEARCH('Position Build'!$N$6,Table1[[#This Row],[Series]])),Table1[[#This Row],[Helper1]],"")</f>
        <v/>
      </c>
      <c r="H3799" s="57" t="str">
        <f>IFERROR(SMALL($G$2:$G$4870,ROWS($G$2:G3799)),"")</f>
        <v/>
      </c>
    </row>
    <row r="3800" spans="1:8" ht="26.25" thickBot="1" x14ac:dyDescent="0.3">
      <c r="A3800" s="50" t="s">
        <v>697</v>
      </c>
      <c r="B3800" s="46" t="str">
        <f>Table1[[#This Row],[Series]]&amp;Table1[[#This Row],[Competency Name]]</f>
        <v>4737KNOWLEDGE OF MATERIALS</v>
      </c>
      <c r="C3800" s="46" t="str">
        <f>IF(RIGHT(Table1[[#This Row],[Occupational Series]],5)="SECCM","SECCM",IF(OR(RIGHT(Table1[[#This Row],[Occupational Series]],1)="A",RIGHT(Table1[[#This Row],[Occupational Series]],1)="B",RIGHT(Table1[[#This Row],[Occupational Series]],1)="C"),"0301",RIGHT(Table1[[#This Row],[Occupational Series]],4)))</f>
        <v>4737</v>
      </c>
      <c r="D3800" s="50" t="s">
        <v>679</v>
      </c>
      <c r="E3800" s="51" t="s">
        <v>680</v>
      </c>
      <c r="F3800" s="57">
        <f>ROWS($F$2:F3800)</f>
        <v>3799</v>
      </c>
      <c r="G3800" s="57" t="str">
        <f>IF(ISNUMBER(SEARCH('Position Build'!$N$6,Table1[[#This Row],[Series]])),Table1[[#This Row],[Helper1]],"")</f>
        <v/>
      </c>
      <c r="H3800" s="57" t="str">
        <f>IFERROR(SMALL($G$2:$G$4870,ROWS($G$2:G3800)),"")</f>
        <v/>
      </c>
    </row>
    <row r="3801" spans="1:8" ht="15.75" customHeight="1" thickBot="1" x14ac:dyDescent="0.3">
      <c r="A3801" s="50" t="s">
        <v>697</v>
      </c>
      <c r="B3801" s="46" t="str">
        <f>Table1[[#This Row],[Series]]&amp;Table1[[#This Row],[Competency Name]]</f>
        <v>4737TECHNICAL PRACTICES (THEORETICAL, PRECISE, ARTISTIC)</v>
      </c>
      <c r="C3801" s="46" t="str">
        <f>IF(RIGHT(Table1[[#This Row],[Occupational Series]],5)="SECCM","SECCM",IF(OR(RIGHT(Table1[[#This Row],[Occupational Series]],1)="A",RIGHT(Table1[[#This Row],[Occupational Series]],1)="B",RIGHT(Table1[[#This Row],[Occupational Series]],1)="C"),"0301",RIGHT(Table1[[#This Row],[Occupational Series]],4)))</f>
        <v>4737</v>
      </c>
      <c r="D3801" s="50" t="s">
        <v>716</v>
      </c>
      <c r="E3801" s="51" t="s">
        <v>717</v>
      </c>
      <c r="F3801" s="57">
        <f>ROWS($F$2:F3801)</f>
        <v>3800</v>
      </c>
      <c r="G3801" s="57" t="str">
        <f>IF(ISNUMBER(SEARCH('Position Build'!$N$6,Table1[[#This Row],[Series]])),Table1[[#This Row],[Helper1]],"")</f>
        <v/>
      </c>
      <c r="H3801" s="57" t="str">
        <f>IFERROR(SMALL($G$2:$G$4870,ROWS($G$2:G3801)),"")</f>
        <v/>
      </c>
    </row>
    <row r="3802" spans="1:8" ht="15.75" thickBot="1" x14ac:dyDescent="0.3">
      <c r="A3802" s="53" t="s">
        <v>697</v>
      </c>
      <c r="B3802" s="46" t="str">
        <f>Table1[[#This Row],[Series]]&amp;Table1[[#This Row],[Competency Name]]</f>
        <v>4737ABILITY TO DO THE WORK OF THE POSITION WITHOUT MORE THAN NORMAL SUPERVISION</v>
      </c>
      <c r="C3802" s="46" t="str">
        <f>IF(RIGHT(Table1[[#This Row],[Occupational Series]],5)="SECCM","SECCM",IF(OR(RIGHT(Table1[[#This Row],[Occupational Series]],1)="A",RIGHT(Table1[[#This Row],[Occupational Series]],1)="B",RIGHT(Table1[[#This Row],[Occupational Series]],1)="C"),"0301",RIGHT(Table1[[#This Row],[Occupational Series]],4)))</f>
        <v>4737</v>
      </c>
      <c r="D3802" s="53" t="s">
        <v>852</v>
      </c>
      <c r="E3802" s="53" t="s">
        <v>853</v>
      </c>
      <c r="F3802" s="57">
        <f>ROWS($F$2:F3802)</f>
        <v>3801</v>
      </c>
      <c r="G3802" s="57" t="str">
        <f>IF(ISNUMBER(SEARCH('Position Build'!$N$6,Table1[[#This Row],[Series]])),Table1[[#This Row],[Helper1]],"")</f>
        <v/>
      </c>
      <c r="H3802" s="57" t="str">
        <f>IFERROR(SMALL($G$2:$G$4870,ROWS($G$2:G3802)),"")</f>
        <v/>
      </c>
    </row>
    <row r="3803" spans="1:8" ht="15.75" thickBot="1" x14ac:dyDescent="0.3">
      <c r="A3803" s="53" t="s">
        <v>697</v>
      </c>
      <c r="B3803" s="46" t="str">
        <f>Table1[[#This Row],[Series]]&amp;Table1[[#This Row],[Competency Name]]</f>
        <v>4737ABILITY TO INSPECT</v>
      </c>
      <c r="C3803" s="46" t="str">
        <f>IF(RIGHT(Table1[[#This Row],[Occupational Series]],5)="SECCM","SECCM",IF(OR(RIGHT(Table1[[#This Row],[Occupational Series]],1)="A",RIGHT(Table1[[#This Row],[Occupational Series]],1)="B",RIGHT(Table1[[#This Row],[Occupational Series]],1)="C"),"0301",RIGHT(Table1[[#This Row],[Occupational Series]],4)))</f>
        <v>4737</v>
      </c>
      <c r="D3803" s="53" t="s">
        <v>866</v>
      </c>
      <c r="E3803" s="53" t="s">
        <v>867</v>
      </c>
      <c r="F3803" s="57">
        <f>ROWS($F$2:F3803)</f>
        <v>3802</v>
      </c>
      <c r="G3803" s="57" t="str">
        <f>IF(ISNUMBER(SEARCH('Position Build'!$N$6,Table1[[#This Row],[Series]])),Table1[[#This Row],[Helper1]],"")</f>
        <v/>
      </c>
      <c r="H3803" s="57" t="str">
        <f>IFERROR(SMALL($G$2:$G$4870,ROWS($G$2:G3803)),"")</f>
        <v/>
      </c>
    </row>
    <row r="3804" spans="1:8" ht="15.75" thickBot="1" x14ac:dyDescent="0.3">
      <c r="A3804" s="53" t="s">
        <v>697</v>
      </c>
      <c r="B3804" s="46" t="str">
        <f>Table1[[#This Row],[Series]]&amp;Table1[[#This Row],[Competency Name]]</f>
        <v>4737ABILITY TO INSTRUCT</v>
      </c>
      <c r="C3804" s="46" t="str">
        <f>IF(RIGHT(Table1[[#This Row],[Occupational Series]],5)="SECCM","SECCM",IF(OR(RIGHT(Table1[[#This Row],[Occupational Series]],1)="A",RIGHT(Table1[[#This Row],[Occupational Series]],1)="B",RIGHT(Table1[[#This Row],[Occupational Series]],1)="C"),"0301",RIGHT(Table1[[#This Row],[Occupational Series]],4)))</f>
        <v>4737</v>
      </c>
      <c r="D3804" s="53" t="s">
        <v>868</v>
      </c>
      <c r="E3804" s="53" t="s">
        <v>869</v>
      </c>
      <c r="F3804" s="57">
        <f>ROWS($F$2:F3804)</f>
        <v>3803</v>
      </c>
      <c r="G3804" s="57" t="str">
        <f>IF(ISNUMBER(SEARCH('Position Build'!$N$6,Table1[[#This Row],[Series]])),Table1[[#This Row],[Helper1]],"")</f>
        <v/>
      </c>
      <c r="H3804" s="57" t="str">
        <f>IFERROR(SMALL($G$2:$G$4870,ROWS($G$2:G3804)),"")</f>
        <v/>
      </c>
    </row>
    <row r="3805" spans="1:8" ht="39" thickBot="1" x14ac:dyDescent="0.3">
      <c r="A3805" s="52" t="s">
        <v>697</v>
      </c>
      <c r="B3805" s="46" t="str">
        <f>Table1[[#This Row],[Series]]&amp;Table1[[#This Row],[Competency Name]]</f>
        <v>4737ABILITY TO PROVIDE PRODUCTION SUPPORT SERVICES</v>
      </c>
      <c r="C3805" s="46" t="str">
        <f>IF(RIGHT(Table1[[#This Row],[Occupational Series]],5)="SECCM","SECCM",IF(OR(RIGHT(Table1[[#This Row],[Occupational Series]],1)="A",RIGHT(Table1[[#This Row],[Occupational Series]],1)="B",RIGHT(Table1[[#This Row],[Occupational Series]],1)="C"),"0301",RIGHT(Table1[[#This Row],[Occupational Series]],4)))</f>
        <v>4737</v>
      </c>
      <c r="D3805" s="52" t="s">
        <v>870</v>
      </c>
      <c r="E3805" s="54" t="s">
        <v>871</v>
      </c>
      <c r="F3805" s="57">
        <f>ROWS($F$2:F3805)</f>
        <v>3804</v>
      </c>
      <c r="G3805" s="57" t="str">
        <f>IF(ISNUMBER(SEARCH('Position Build'!$N$6,Table1[[#This Row],[Series]])),Table1[[#This Row],[Helper1]],"")</f>
        <v/>
      </c>
      <c r="H3805" s="57" t="str">
        <f>IFERROR(SMALL($G$2:$G$4870,ROWS($G$2:G3805)),"")</f>
        <v/>
      </c>
    </row>
    <row r="3806" spans="1:8" ht="15.75" thickBot="1" x14ac:dyDescent="0.3">
      <c r="A3806" s="45" t="s">
        <v>697</v>
      </c>
      <c r="B3806" s="46" t="str">
        <f>Table1[[#This Row],[Series]]&amp;Table1[[#This Row],[Competency Name]]</f>
        <v>4737ABILITY TO LEAD OR SUPERVISE</v>
      </c>
      <c r="C3806" s="46" t="str">
        <f>IF(RIGHT(Table1[[#This Row],[Occupational Series]],5)="SECCM","SECCM",IF(OR(RIGHT(Table1[[#This Row],[Occupational Series]],1)="A",RIGHT(Table1[[#This Row],[Occupational Series]],1)="B",RIGHT(Table1[[#This Row],[Occupational Series]],1)="C"),"0301",RIGHT(Table1[[#This Row],[Occupational Series]],4)))</f>
        <v>4737</v>
      </c>
      <c r="D3806" s="45" t="s">
        <v>872</v>
      </c>
      <c r="E3806" s="45" t="s">
        <v>873</v>
      </c>
      <c r="F3806" s="57">
        <f>ROWS($F$2:F3806)</f>
        <v>3805</v>
      </c>
      <c r="G3806" s="57" t="str">
        <f>IF(ISNUMBER(SEARCH('Position Build'!$N$6,Table1[[#This Row],[Series]])),Table1[[#This Row],[Helper1]],"")</f>
        <v/>
      </c>
      <c r="H3806" s="57" t="str">
        <f>IFERROR(SMALL($G$2:$G$4870,ROWS($G$2:G3806)),"")</f>
        <v/>
      </c>
    </row>
    <row r="3807" spans="1:8" ht="15.75" customHeight="1" thickBot="1" x14ac:dyDescent="0.3">
      <c r="A3807" s="50" t="s">
        <v>697</v>
      </c>
      <c r="B3807" s="46" t="str">
        <f>Table1[[#This Row],[Series]]&amp;Table1[[#This Row],[Competency Name]]</f>
        <v>4737ABILITY TO INTERPRET INSTRUCTIONS AND SPECIFICATIONS, INCLUDING BLUEPRINT READING</v>
      </c>
      <c r="C3807" s="46" t="str">
        <f>IF(RIGHT(Table1[[#This Row],[Occupational Series]],5)="SECCM","SECCM",IF(OR(RIGHT(Table1[[#This Row],[Occupational Series]],1)="A",RIGHT(Table1[[#This Row],[Occupational Series]],1)="B",RIGHT(Table1[[#This Row],[Occupational Series]],1)="C"),"0301",RIGHT(Table1[[#This Row],[Occupational Series]],4)))</f>
        <v>4737</v>
      </c>
      <c r="D3807" s="50" t="s">
        <v>906</v>
      </c>
      <c r="E3807" s="51" t="s">
        <v>907</v>
      </c>
      <c r="F3807" s="57">
        <f>ROWS($F$2:F3807)</f>
        <v>3806</v>
      </c>
      <c r="G3807" s="57" t="str">
        <f>IF(ISNUMBER(SEARCH('Position Build'!$N$6,Table1[[#This Row],[Series]])),Table1[[#This Row],[Helper1]],"")</f>
        <v/>
      </c>
      <c r="H3807" s="57" t="str">
        <f>IFERROR(SMALL($G$2:$G$4870,ROWS($G$2:G3807)),"")</f>
        <v/>
      </c>
    </row>
    <row r="3808" spans="1:8" ht="51.75" thickBot="1" x14ac:dyDescent="0.3">
      <c r="A3808" s="52" t="s">
        <v>697</v>
      </c>
      <c r="B3808" s="46" t="str">
        <f>Table1[[#This Row],[Series]]&amp;Table1[[#This Row],[Competency Name]]</f>
        <v>4737ABILITY TO USE AND MAINTAIN TOOLS AND EQUIPMENT</v>
      </c>
      <c r="C3808" s="46" t="str">
        <f>IF(RIGHT(Table1[[#This Row],[Occupational Series]],5)="SECCM","SECCM",IF(OR(RIGHT(Table1[[#This Row],[Occupational Series]],1)="A",RIGHT(Table1[[#This Row],[Occupational Series]],1)="B",RIGHT(Table1[[#This Row],[Occupational Series]],1)="C"),"0301",RIGHT(Table1[[#This Row],[Occupational Series]],4)))</f>
        <v>4737</v>
      </c>
      <c r="D3808" s="52" t="s">
        <v>908</v>
      </c>
      <c r="E3808" s="54" t="s">
        <v>909</v>
      </c>
      <c r="F3808" s="57">
        <f>ROWS($F$2:F3808)</f>
        <v>3807</v>
      </c>
      <c r="G3808" s="57" t="str">
        <f>IF(ISNUMBER(SEARCH('Position Build'!$N$6,Table1[[#This Row],[Series]])),Table1[[#This Row],[Helper1]],"")</f>
        <v/>
      </c>
      <c r="H3808" s="57" t="str">
        <f>IFERROR(SMALL($G$2:$G$4870,ROWS($G$2:G3808)),"")</f>
        <v/>
      </c>
    </row>
    <row r="3809" spans="1:8" ht="39" thickBot="1" x14ac:dyDescent="0.3">
      <c r="A3809" s="52" t="s">
        <v>697</v>
      </c>
      <c r="B3809" s="46" t="str">
        <f>Table1[[#This Row],[Series]]&amp;Table1[[#This Row],[Competency Name]]</f>
        <v>4737KNOWLEDGE OF EQUIPMENT ASSEMBLY, INSTALLATION, REPAIR, ETC.</v>
      </c>
      <c r="C3809" s="46" t="str">
        <f>IF(RIGHT(Table1[[#This Row],[Occupational Series]],5)="SECCM","SECCM",IF(OR(RIGHT(Table1[[#This Row],[Occupational Series]],1)="A",RIGHT(Table1[[#This Row],[Occupational Series]],1)="B",RIGHT(Table1[[#This Row],[Occupational Series]],1)="C"),"0301",RIGHT(Table1[[#This Row],[Occupational Series]],4)))</f>
        <v>4737</v>
      </c>
      <c r="D3809" s="52" t="s">
        <v>910</v>
      </c>
      <c r="E3809" s="54" t="s">
        <v>911</v>
      </c>
      <c r="F3809" s="57">
        <f>ROWS($F$2:F3809)</f>
        <v>3808</v>
      </c>
      <c r="G3809" s="57" t="str">
        <f>IF(ISNUMBER(SEARCH('Position Build'!$N$6,Table1[[#This Row],[Series]])),Table1[[#This Row],[Helper1]],"")</f>
        <v/>
      </c>
      <c r="H3809" s="57" t="str">
        <f>IFERROR(SMALL($G$2:$G$4870,ROWS($G$2:G3809)),"")</f>
        <v/>
      </c>
    </row>
    <row r="3810" spans="1:8" ht="102.75" thickBot="1" x14ac:dyDescent="0.3">
      <c r="A3810" s="52" t="s">
        <v>697</v>
      </c>
      <c r="B3810" s="46" t="str">
        <f>Table1[[#This Row],[Series]]&amp;Table1[[#This Row],[Competency Name]]</f>
        <v>4737USE OF MEASURING INSTRUMENTS (MECHANICAL, ELECTRICAL, ELECTRONIC, AS APPROPRIATE TO LINE OF WORK)</v>
      </c>
      <c r="C3810" s="46" t="str">
        <f>IF(RIGHT(Table1[[#This Row],[Occupational Series]],5)="SECCM","SECCM",IF(OR(RIGHT(Table1[[#This Row],[Occupational Series]],1)="A",RIGHT(Table1[[#This Row],[Occupational Series]],1)="B",RIGHT(Table1[[#This Row],[Occupational Series]],1)="C"),"0301",RIGHT(Table1[[#This Row],[Occupational Series]],4)))</f>
        <v>4737</v>
      </c>
      <c r="D3810" s="52" t="s">
        <v>986</v>
      </c>
      <c r="E3810" s="54" t="s">
        <v>987</v>
      </c>
      <c r="F3810" s="57">
        <f>ROWS($F$2:F3810)</f>
        <v>3809</v>
      </c>
      <c r="G3810" s="57" t="str">
        <f>IF(ISNUMBER(SEARCH('Position Build'!$N$6,Table1[[#This Row],[Series]])),Table1[[#This Row],[Helper1]],"")</f>
        <v/>
      </c>
      <c r="H3810" s="57" t="str">
        <f>IFERROR(SMALL($G$2:$G$4870,ROWS($G$2:G3810)),"")</f>
        <v/>
      </c>
    </row>
    <row r="3811" spans="1:8" ht="26.25" thickBot="1" x14ac:dyDescent="0.3">
      <c r="A3811" s="52" t="s">
        <v>703</v>
      </c>
      <c r="B3811" s="46" t="str">
        <f>Table1[[#This Row],[Series]]&amp;Table1[[#This Row],[Competency Name]]</f>
        <v>4742KNOWLEDGE OF MATERIALS</v>
      </c>
      <c r="C3811" s="46" t="str">
        <f>IF(RIGHT(Table1[[#This Row],[Occupational Series]],5)="SECCM","SECCM",IF(OR(RIGHT(Table1[[#This Row],[Occupational Series]],1)="A",RIGHT(Table1[[#This Row],[Occupational Series]],1)="B",RIGHT(Table1[[#This Row],[Occupational Series]],1)="C"),"0301",RIGHT(Table1[[#This Row],[Occupational Series]],4)))</f>
        <v>4742</v>
      </c>
      <c r="D3811" s="52" t="s">
        <v>679</v>
      </c>
      <c r="E3811" s="54" t="s">
        <v>680</v>
      </c>
      <c r="F3811" s="57">
        <f>ROWS($F$2:F3811)</f>
        <v>3810</v>
      </c>
      <c r="G3811" s="57" t="str">
        <f>IF(ISNUMBER(SEARCH('Position Build'!$N$6,Table1[[#This Row],[Series]])),Table1[[#This Row],[Helper1]],"")</f>
        <v/>
      </c>
      <c r="H3811" s="57" t="str">
        <f>IFERROR(SMALL($G$2:$G$4870,ROWS($G$2:G3811)),"")</f>
        <v/>
      </c>
    </row>
    <row r="3812" spans="1:8" ht="115.5" thickBot="1" x14ac:dyDescent="0.3">
      <c r="A3812" s="50" t="s">
        <v>703</v>
      </c>
      <c r="B3812" s="46" t="str">
        <f>Table1[[#This Row],[Series]]&amp;Table1[[#This Row],[Competency Name]]</f>
        <v>4742TECHNICAL PRACTICES (THEORETICAL, PRECISE, ARTISTIC)</v>
      </c>
      <c r="C3812" s="46" t="str">
        <f>IF(RIGHT(Table1[[#This Row],[Occupational Series]],5)="SECCM","SECCM",IF(OR(RIGHT(Table1[[#This Row],[Occupational Series]],1)="A",RIGHT(Table1[[#This Row],[Occupational Series]],1)="B",RIGHT(Table1[[#This Row],[Occupational Series]],1)="C"),"0301",RIGHT(Table1[[#This Row],[Occupational Series]],4)))</f>
        <v>4742</v>
      </c>
      <c r="D3812" s="50" t="s">
        <v>716</v>
      </c>
      <c r="E3812" s="51" t="s">
        <v>717</v>
      </c>
      <c r="F3812" s="57">
        <f>ROWS($F$2:F3812)</f>
        <v>3811</v>
      </c>
      <c r="G3812" s="57" t="str">
        <f>IF(ISNUMBER(SEARCH('Position Build'!$N$6,Table1[[#This Row],[Series]])),Table1[[#This Row],[Helper1]],"")</f>
        <v/>
      </c>
      <c r="H3812" s="57" t="str">
        <f>IFERROR(SMALL($G$2:$G$4870,ROWS($G$2:G3812)),"")</f>
        <v/>
      </c>
    </row>
    <row r="3813" spans="1:8" ht="15.75" customHeight="1" thickBot="1" x14ac:dyDescent="0.3">
      <c r="A3813" s="45" t="s">
        <v>703</v>
      </c>
      <c r="B3813" s="46" t="str">
        <f>Table1[[#This Row],[Series]]&amp;Table1[[#This Row],[Competency Name]]</f>
        <v>4742ABILITY TO DO THE WORK OF THE POSITION WITHOUT MORE THAN NORMAL SUPERVISION</v>
      </c>
      <c r="C3813" s="46" t="str">
        <f>IF(RIGHT(Table1[[#This Row],[Occupational Series]],5)="SECCM","SECCM",IF(OR(RIGHT(Table1[[#This Row],[Occupational Series]],1)="A",RIGHT(Table1[[#This Row],[Occupational Series]],1)="B",RIGHT(Table1[[#This Row],[Occupational Series]],1)="C"),"0301",RIGHT(Table1[[#This Row],[Occupational Series]],4)))</f>
        <v>4742</v>
      </c>
      <c r="D3813" s="45" t="s">
        <v>852</v>
      </c>
      <c r="E3813" s="45" t="s">
        <v>853</v>
      </c>
      <c r="F3813" s="57">
        <f>ROWS($F$2:F3813)</f>
        <v>3812</v>
      </c>
      <c r="G3813" s="57" t="str">
        <f>IF(ISNUMBER(SEARCH('Position Build'!$N$6,Table1[[#This Row],[Series]])),Table1[[#This Row],[Helper1]],"")</f>
        <v/>
      </c>
      <c r="H3813" s="57" t="str">
        <f>IFERROR(SMALL($G$2:$G$4870,ROWS($G$2:G3813)),"")</f>
        <v/>
      </c>
    </row>
    <row r="3814" spans="1:8" ht="15.75" thickBot="1" x14ac:dyDescent="0.3">
      <c r="A3814" s="53" t="s">
        <v>703</v>
      </c>
      <c r="B3814" s="46" t="str">
        <f>Table1[[#This Row],[Series]]&amp;Table1[[#This Row],[Competency Name]]</f>
        <v>4742ABILITY TO INSPECT</v>
      </c>
      <c r="C3814" s="46" t="str">
        <f>IF(RIGHT(Table1[[#This Row],[Occupational Series]],5)="SECCM","SECCM",IF(OR(RIGHT(Table1[[#This Row],[Occupational Series]],1)="A",RIGHT(Table1[[#This Row],[Occupational Series]],1)="B",RIGHT(Table1[[#This Row],[Occupational Series]],1)="C"),"0301",RIGHT(Table1[[#This Row],[Occupational Series]],4)))</f>
        <v>4742</v>
      </c>
      <c r="D3814" s="53" t="s">
        <v>866</v>
      </c>
      <c r="E3814" s="53" t="s">
        <v>867</v>
      </c>
      <c r="F3814" s="57">
        <f>ROWS($F$2:F3814)</f>
        <v>3813</v>
      </c>
      <c r="G3814" s="57" t="str">
        <f>IF(ISNUMBER(SEARCH('Position Build'!$N$6,Table1[[#This Row],[Series]])),Table1[[#This Row],[Helper1]],"")</f>
        <v/>
      </c>
      <c r="H3814" s="57" t="str">
        <f>IFERROR(SMALL($G$2:$G$4870,ROWS($G$2:G3814)),"")</f>
        <v/>
      </c>
    </row>
    <row r="3815" spans="1:8" ht="15.75" thickBot="1" x14ac:dyDescent="0.3">
      <c r="A3815" s="53" t="s">
        <v>703</v>
      </c>
      <c r="B3815" s="46" t="str">
        <f>Table1[[#This Row],[Series]]&amp;Table1[[#This Row],[Competency Name]]</f>
        <v>4742ABILITY TO INSTRUCT</v>
      </c>
      <c r="C3815" s="46" t="str">
        <f>IF(RIGHT(Table1[[#This Row],[Occupational Series]],5)="SECCM","SECCM",IF(OR(RIGHT(Table1[[#This Row],[Occupational Series]],1)="A",RIGHT(Table1[[#This Row],[Occupational Series]],1)="B",RIGHT(Table1[[#This Row],[Occupational Series]],1)="C"),"0301",RIGHT(Table1[[#This Row],[Occupational Series]],4)))</f>
        <v>4742</v>
      </c>
      <c r="D3815" s="53" t="s">
        <v>868</v>
      </c>
      <c r="E3815" s="53" t="s">
        <v>869</v>
      </c>
      <c r="F3815" s="57">
        <f>ROWS($F$2:F3815)</f>
        <v>3814</v>
      </c>
      <c r="G3815" s="57" t="str">
        <f>IF(ISNUMBER(SEARCH('Position Build'!$N$6,Table1[[#This Row],[Series]])),Table1[[#This Row],[Helper1]],"")</f>
        <v/>
      </c>
      <c r="H3815" s="57" t="str">
        <f>IFERROR(SMALL($G$2:$G$4870,ROWS($G$2:G3815)),"")</f>
        <v/>
      </c>
    </row>
    <row r="3816" spans="1:8" ht="39" thickBot="1" x14ac:dyDescent="0.3">
      <c r="A3816" s="52" t="s">
        <v>703</v>
      </c>
      <c r="B3816" s="46" t="str">
        <f>Table1[[#This Row],[Series]]&amp;Table1[[#This Row],[Competency Name]]</f>
        <v>4742ABILITY TO PROVIDE PRODUCTION SUPPORT SERVICES</v>
      </c>
      <c r="C3816" s="46" t="str">
        <f>IF(RIGHT(Table1[[#This Row],[Occupational Series]],5)="SECCM","SECCM",IF(OR(RIGHT(Table1[[#This Row],[Occupational Series]],1)="A",RIGHT(Table1[[#This Row],[Occupational Series]],1)="B",RIGHT(Table1[[#This Row],[Occupational Series]],1)="C"),"0301",RIGHT(Table1[[#This Row],[Occupational Series]],4)))</f>
        <v>4742</v>
      </c>
      <c r="D3816" s="52" t="s">
        <v>870</v>
      </c>
      <c r="E3816" s="54" t="s">
        <v>871</v>
      </c>
      <c r="F3816" s="57">
        <f>ROWS($F$2:F3816)</f>
        <v>3815</v>
      </c>
      <c r="G3816" s="57" t="str">
        <f>IF(ISNUMBER(SEARCH('Position Build'!$N$6,Table1[[#This Row],[Series]])),Table1[[#This Row],[Helper1]],"")</f>
        <v/>
      </c>
      <c r="H3816" s="57" t="str">
        <f>IFERROR(SMALL($G$2:$G$4870,ROWS($G$2:G3816)),"")</f>
        <v/>
      </c>
    </row>
    <row r="3817" spans="1:8" ht="15.75" thickBot="1" x14ac:dyDescent="0.3">
      <c r="A3817" s="53" t="s">
        <v>703</v>
      </c>
      <c r="B3817" s="46" t="str">
        <f>Table1[[#This Row],[Series]]&amp;Table1[[#This Row],[Competency Name]]</f>
        <v>4742ABILITY TO LEAD OR SUPERVISE</v>
      </c>
      <c r="C3817" s="46" t="str">
        <f>IF(RIGHT(Table1[[#This Row],[Occupational Series]],5)="SECCM","SECCM",IF(OR(RIGHT(Table1[[#This Row],[Occupational Series]],1)="A",RIGHT(Table1[[#This Row],[Occupational Series]],1)="B",RIGHT(Table1[[#This Row],[Occupational Series]],1)="C"),"0301",RIGHT(Table1[[#This Row],[Occupational Series]],4)))</f>
        <v>4742</v>
      </c>
      <c r="D3817" s="53" t="s">
        <v>872</v>
      </c>
      <c r="E3817" s="53" t="s">
        <v>873</v>
      </c>
      <c r="F3817" s="57">
        <f>ROWS($F$2:F3817)</f>
        <v>3816</v>
      </c>
      <c r="G3817" s="57" t="str">
        <f>IF(ISNUMBER(SEARCH('Position Build'!$N$6,Table1[[#This Row],[Series]])),Table1[[#This Row],[Helper1]],"")</f>
        <v/>
      </c>
      <c r="H3817" s="57" t="str">
        <f>IFERROR(SMALL($G$2:$G$4870,ROWS($G$2:G3817)),"")</f>
        <v/>
      </c>
    </row>
    <row r="3818" spans="1:8" ht="51.75" thickBot="1" x14ac:dyDescent="0.3">
      <c r="A3818" s="50" t="s">
        <v>703</v>
      </c>
      <c r="B3818" s="46" t="str">
        <f>Table1[[#This Row],[Series]]&amp;Table1[[#This Row],[Competency Name]]</f>
        <v>4742ABILITY TO FOLLOW DIRECTIONS IN A SHOP</v>
      </c>
      <c r="C3818" s="46" t="str">
        <f>IF(RIGHT(Table1[[#This Row],[Occupational Series]],5)="SECCM","SECCM",IF(OR(RIGHT(Table1[[#This Row],[Occupational Series]],1)="A",RIGHT(Table1[[#This Row],[Occupational Series]],1)="B",RIGHT(Table1[[#This Row],[Occupational Series]],1)="C"),"0301",RIGHT(Table1[[#This Row],[Occupational Series]],4)))</f>
        <v>4742</v>
      </c>
      <c r="D3818" s="50" t="s">
        <v>882</v>
      </c>
      <c r="E3818" s="51" t="s">
        <v>883</v>
      </c>
      <c r="F3818" s="57">
        <f>ROWS($F$2:F3818)</f>
        <v>3817</v>
      </c>
      <c r="G3818" s="57" t="str">
        <f>IF(ISNUMBER(SEARCH('Position Build'!$N$6,Table1[[#This Row],[Series]])),Table1[[#This Row],[Helper1]],"")</f>
        <v/>
      </c>
      <c r="H3818" s="57" t="str">
        <f>IFERROR(SMALL($G$2:$G$4870,ROWS($G$2:G3818)),"")</f>
        <v/>
      </c>
    </row>
    <row r="3819" spans="1:8" ht="15.75" customHeight="1" thickBot="1" x14ac:dyDescent="0.3">
      <c r="A3819" s="50" t="s">
        <v>703</v>
      </c>
      <c r="B3819" s="46" t="str">
        <f>Table1[[#This Row],[Series]]&amp;Table1[[#This Row],[Competency Name]]</f>
        <v>4742DEXTERITY AND SAFETY</v>
      </c>
      <c r="C3819" s="46" t="str">
        <f>IF(RIGHT(Table1[[#This Row],[Occupational Series]],5)="SECCM","SECCM",IF(OR(RIGHT(Table1[[#This Row],[Occupational Series]],1)="A",RIGHT(Table1[[#This Row],[Occupational Series]],1)="B",RIGHT(Table1[[#This Row],[Occupational Series]],1)="C"),"0301",RIGHT(Table1[[#This Row],[Occupational Series]],4)))</f>
        <v>4742</v>
      </c>
      <c r="D3819" s="50" t="s">
        <v>888</v>
      </c>
      <c r="E3819" s="51" t="s">
        <v>889</v>
      </c>
      <c r="F3819" s="57">
        <f>ROWS($F$2:F3819)</f>
        <v>3818</v>
      </c>
      <c r="G3819" s="57" t="str">
        <f>IF(ISNUMBER(SEARCH('Position Build'!$N$6,Table1[[#This Row],[Series]])),Table1[[#This Row],[Helper1]],"")</f>
        <v/>
      </c>
      <c r="H3819" s="57" t="str">
        <f>IFERROR(SMALL($G$2:$G$4870,ROWS($G$2:G3819)),"")</f>
        <v/>
      </c>
    </row>
    <row r="3820" spans="1:8" ht="39" thickBot="1" x14ac:dyDescent="0.3">
      <c r="A3820" s="52" t="s">
        <v>703</v>
      </c>
      <c r="B3820" s="46" t="str">
        <f>Table1[[#This Row],[Series]]&amp;Table1[[#This Row],[Competency Name]]</f>
        <v>4742RELIABILITY AND DEPENDABILITY</v>
      </c>
      <c r="C3820" s="46" t="str">
        <f>IF(RIGHT(Table1[[#This Row],[Occupational Series]],5)="SECCM","SECCM",IF(OR(RIGHT(Table1[[#This Row],[Occupational Series]],1)="A",RIGHT(Table1[[#This Row],[Occupational Series]],1)="B",RIGHT(Table1[[#This Row],[Occupational Series]],1)="C"),"0301",RIGHT(Table1[[#This Row],[Occupational Series]],4)))</f>
        <v>4742</v>
      </c>
      <c r="D3820" s="52" t="s">
        <v>900</v>
      </c>
      <c r="E3820" s="54" t="s">
        <v>901</v>
      </c>
      <c r="F3820" s="57">
        <f>ROWS($F$2:F3820)</f>
        <v>3819</v>
      </c>
      <c r="G3820" s="57" t="str">
        <f>IF(ISNUMBER(SEARCH('Position Build'!$N$6,Table1[[#This Row],[Series]])),Table1[[#This Row],[Helper1]],"")</f>
        <v/>
      </c>
      <c r="H3820" s="57" t="str">
        <f>IFERROR(SMALL($G$2:$G$4870,ROWS($G$2:G3820)),"")</f>
        <v/>
      </c>
    </row>
    <row r="3821" spans="1:8" ht="77.25" thickBot="1" x14ac:dyDescent="0.3">
      <c r="A3821" s="52" t="s">
        <v>703</v>
      </c>
      <c r="B3821" s="46" t="str">
        <f>Table1[[#This Row],[Series]]&amp;Table1[[#This Row],[Competency Name]]</f>
        <v>4742ABILITY TO INTERPRET INSTRUCTIONS AND SPECIFICATIONS, INCLUDING BLUEPRINT READING</v>
      </c>
      <c r="C3821" s="46" t="str">
        <f>IF(RIGHT(Table1[[#This Row],[Occupational Series]],5)="SECCM","SECCM",IF(OR(RIGHT(Table1[[#This Row],[Occupational Series]],1)="A",RIGHT(Table1[[#This Row],[Occupational Series]],1)="B",RIGHT(Table1[[#This Row],[Occupational Series]],1)="C"),"0301",RIGHT(Table1[[#This Row],[Occupational Series]],4)))</f>
        <v>4742</v>
      </c>
      <c r="D3821" s="52" t="s">
        <v>906</v>
      </c>
      <c r="E3821" s="54" t="s">
        <v>907</v>
      </c>
      <c r="F3821" s="57">
        <f>ROWS($F$2:F3821)</f>
        <v>3820</v>
      </c>
      <c r="G3821" s="57" t="str">
        <f>IF(ISNUMBER(SEARCH('Position Build'!$N$6,Table1[[#This Row],[Series]])),Table1[[#This Row],[Helper1]],"")</f>
        <v/>
      </c>
      <c r="H3821" s="57" t="str">
        <f>IFERROR(SMALL($G$2:$G$4870,ROWS($G$2:G3821)),"")</f>
        <v/>
      </c>
    </row>
    <row r="3822" spans="1:8" ht="51.75" thickBot="1" x14ac:dyDescent="0.3">
      <c r="A3822" s="52" t="s">
        <v>703</v>
      </c>
      <c r="B3822" s="46" t="str">
        <f>Table1[[#This Row],[Series]]&amp;Table1[[#This Row],[Competency Name]]</f>
        <v>4742ABILITY TO USE AND MAINTAIN TOOLS AND EQUIPMENT</v>
      </c>
      <c r="C3822" s="46" t="str">
        <f>IF(RIGHT(Table1[[#This Row],[Occupational Series]],5)="SECCM","SECCM",IF(OR(RIGHT(Table1[[#This Row],[Occupational Series]],1)="A",RIGHT(Table1[[#This Row],[Occupational Series]],1)="B",RIGHT(Table1[[#This Row],[Occupational Series]],1)="C"),"0301",RIGHT(Table1[[#This Row],[Occupational Series]],4)))</f>
        <v>4742</v>
      </c>
      <c r="D3822" s="52" t="s">
        <v>908</v>
      </c>
      <c r="E3822" s="54" t="s">
        <v>909</v>
      </c>
      <c r="F3822" s="57">
        <f>ROWS($F$2:F3822)</f>
        <v>3821</v>
      </c>
      <c r="G3822" s="57" t="str">
        <f>IF(ISNUMBER(SEARCH('Position Build'!$N$6,Table1[[#This Row],[Series]])),Table1[[#This Row],[Helper1]],"")</f>
        <v/>
      </c>
      <c r="H3822" s="57" t="str">
        <f>IFERROR(SMALL($G$2:$G$4870,ROWS($G$2:G3822)),"")</f>
        <v/>
      </c>
    </row>
    <row r="3823" spans="1:8" ht="39" thickBot="1" x14ac:dyDescent="0.3">
      <c r="A3823" s="52" t="s">
        <v>703</v>
      </c>
      <c r="B3823" s="46" t="str">
        <f>Table1[[#This Row],[Series]]&amp;Table1[[#This Row],[Competency Name]]</f>
        <v>4742KNOWLEDGE OF EQUIPMENT ASSEMBLY, INSTALLATION, REPAIR, ETC.</v>
      </c>
      <c r="C3823" s="46" t="str">
        <f>IF(RIGHT(Table1[[#This Row],[Occupational Series]],5)="SECCM","SECCM",IF(OR(RIGHT(Table1[[#This Row],[Occupational Series]],1)="A",RIGHT(Table1[[#This Row],[Occupational Series]],1)="B",RIGHT(Table1[[#This Row],[Occupational Series]],1)="C"),"0301",RIGHT(Table1[[#This Row],[Occupational Series]],4)))</f>
        <v>4742</v>
      </c>
      <c r="D3823" s="52" t="s">
        <v>910</v>
      </c>
      <c r="E3823" s="54" t="s">
        <v>911</v>
      </c>
      <c r="F3823" s="57">
        <f>ROWS($F$2:F3823)</f>
        <v>3822</v>
      </c>
      <c r="G3823" s="57" t="str">
        <f>IF(ISNUMBER(SEARCH('Position Build'!$N$6,Table1[[#This Row],[Series]])),Table1[[#This Row],[Helper1]],"")</f>
        <v/>
      </c>
      <c r="H3823" s="57" t="str">
        <f>IFERROR(SMALL($G$2:$G$4870,ROWS($G$2:G3823)),"")</f>
        <v/>
      </c>
    </row>
    <row r="3824" spans="1:8" ht="102.75" thickBot="1" x14ac:dyDescent="0.3">
      <c r="A3824" s="50" t="s">
        <v>703</v>
      </c>
      <c r="B3824" s="46" t="str">
        <f>Table1[[#This Row],[Series]]&amp;Table1[[#This Row],[Competency Name]]</f>
        <v>4742USE OF MEASURING INSTRUMENTS (MECHANICAL, ELECTRICAL, ELECTRONIC, AS APPROPRIATE TO LINE OF WORK)</v>
      </c>
      <c r="C3824" s="46" t="str">
        <f>IF(RIGHT(Table1[[#This Row],[Occupational Series]],5)="SECCM","SECCM",IF(OR(RIGHT(Table1[[#This Row],[Occupational Series]],1)="A",RIGHT(Table1[[#This Row],[Occupational Series]],1)="B",RIGHT(Table1[[#This Row],[Occupational Series]],1)="C"),"0301",RIGHT(Table1[[#This Row],[Occupational Series]],4)))</f>
        <v>4742</v>
      </c>
      <c r="D3824" s="50" t="s">
        <v>986</v>
      </c>
      <c r="E3824" s="51" t="s">
        <v>987</v>
      </c>
      <c r="F3824" s="57">
        <f>ROWS($F$2:F3824)</f>
        <v>3823</v>
      </c>
      <c r="G3824" s="57" t="str">
        <f>IF(ISNUMBER(SEARCH('Position Build'!$N$6,Table1[[#This Row],[Series]])),Table1[[#This Row],[Helper1]],"")</f>
        <v/>
      </c>
      <c r="H3824" s="57" t="str">
        <f>IFERROR(SMALL($G$2:$G$4870,ROWS($G$2:G3824)),"")</f>
        <v/>
      </c>
    </row>
    <row r="3825" spans="1:8" ht="15.75" customHeight="1" thickBot="1" x14ac:dyDescent="0.3">
      <c r="A3825" s="45" t="s">
        <v>703</v>
      </c>
      <c r="B3825" s="46" t="str">
        <f>Table1[[#This Row],[Series]]&amp;Table1[[#This Row],[Competency Name]]</f>
        <v>4742ABILITY TO HANDLE WEIGHTS AND LOADS</v>
      </c>
      <c r="C3825" s="46" t="str">
        <f>IF(RIGHT(Table1[[#This Row],[Occupational Series]],5)="SECCM","SECCM",IF(OR(RIGHT(Table1[[#This Row],[Occupational Series]],1)="A",RIGHT(Table1[[#This Row],[Occupational Series]],1)="B",RIGHT(Table1[[#This Row],[Occupational Series]],1)="C"),"0301",RIGHT(Table1[[#This Row],[Occupational Series]],4)))</f>
        <v>4742</v>
      </c>
      <c r="D3825" s="45" t="s">
        <v>988</v>
      </c>
      <c r="E3825" s="45" t="s">
        <v>989</v>
      </c>
      <c r="F3825" s="57">
        <f>ROWS($F$2:F3825)</f>
        <v>3824</v>
      </c>
      <c r="G3825" s="57" t="str">
        <f>IF(ISNUMBER(SEARCH('Position Build'!$N$6,Table1[[#This Row],[Series]])),Table1[[#This Row],[Helper1]],"")</f>
        <v/>
      </c>
      <c r="H3825" s="57" t="str">
        <f>IFERROR(SMALL($G$2:$G$4870,ROWS($G$2:G3825)),"")</f>
        <v/>
      </c>
    </row>
    <row r="3826" spans="1:8" ht="39" thickBot="1" x14ac:dyDescent="0.3">
      <c r="A3826" s="52" t="s">
        <v>703</v>
      </c>
      <c r="B3826" s="46" t="str">
        <f>Table1[[#This Row],[Series]]&amp;Table1[[#This Row],[Competency Name]]</f>
        <v>4742ABILITY TO WORK AS A MEMBER OF A TEAM</v>
      </c>
      <c r="C3826" s="46" t="str">
        <f>IF(RIGHT(Table1[[#This Row],[Occupational Series]],5)="SECCM","SECCM",IF(OR(RIGHT(Table1[[#This Row],[Occupational Series]],1)="A",RIGHT(Table1[[#This Row],[Occupational Series]],1)="B",RIGHT(Table1[[#This Row],[Occupational Series]],1)="C"),"0301",RIGHT(Table1[[#This Row],[Occupational Series]],4)))</f>
        <v>4742</v>
      </c>
      <c r="D3826" s="52" t="s">
        <v>1017</v>
      </c>
      <c r="E3826" s="54" t="s">
        <v>1018</v>
      </c>
      <c r="F3826" s="57">
        <f>ROWS($F$2:F3826)</f>
        <v>3825</v>
      </c>
      <c r="G3826" s="57" t="str">
        <f>IF(ISNUMBER(SEARCH('Position Build'!$N$6,Table1[[#This Row],[Series]])),Table1[[#This Row],[Helper1]],"")</f>
        <v/>
      </c>
      <c r="H3826" s="57" t="str">
        <f>IFERROR(SMALL($G$2:$G$4870,ROWS($G$2:G3826)),"")</f>
        <v/>
      </c>
    </row>
    <row r="3827" spans="1:8" ht="15.75" thickBot="1" x14ac:dyDescent="0.3">
      <c r="A3827" s="53" t="s">
        <v>703</v>
      </c>
      <c r="B3827" s="46" t="str">
        <f>Table1[[#This Row],[Series]]&amp;Table1[[#This Row],[Competency Name]]</f>
        <v>4742SHOP APTITUDE AND INTEREST</v>
      </c>
      <c r="C3827" s="46" t="str">
        <f>IF(RIGHT(Table1[[#This Row],[Occupational Series]],5)="SECCM","SECCM",IF(OR(RIGHT(Table1[[#This Row],[Occupational Series]],1)="A",RIGHT(Table1[[#This Row],[Occupational Series]],1)="B",RIGHT(Table1[[#This Row],[Occupational Series]],1)="C"),"0301",RIGHT(Table1[[#This Row],[Occupational Series]],4)))</f>
        <v>4742</v>
      </c>
      <c r="D3827" s="53" t="s">
        <v>1021</v>
      </c>
      <c r="E3827" s="53" t="s">
        <v>1022</v>
      </c>
      <c r="F3827" s="57">
        <f>ROWS($F$2:F3827)</f>
        <v>3826</v>
      </c>
      <c r="G3827" s="57" t="str">
        <f>IF(ISNUMBER(SEARCH('Position Build'!$N$6,Table1[[#This Row],[Series]])),Table1[[#This Row],[Helper1]],"")</f>
        <v/>
      </c>
      <c r="H3827" s="57" t="str">
        <f>IFERROR(SMALL($G$2:$G$4870,ROWS($G$2:G3827)),"")</f>
        <v/>
      </c>
    </row>
    <row r="3828" spans="1:8" ht="26.25" thickBot="1" x14ac:dyDescent="0.3">
      <c r="A3828" s="52" t="s">
        <v>707</v>
      </c>
      <c r="B3828" s="46" t="str">
        <f>Table1[[#This Row],[Series]]&amp;Table1[[#This Row],[Competency Name]]</f>
        <v>4749KNOWLEDGE OF MATERIALS</v>
      </c>
      <c r="C3828" s="46" t="str">
        <f>IF(RIGHT(Table1[[#This Row],[Occupational Series]],5)="SECCM","SECCM",IF(OR(RIGHT(Table1[[#This Row],[Occupational Series]],1)="A",RIGHT(Table1[[#This Row],[Occupational Series]],1)="B",RIGHT(Table1[[#This Row],[Occupational Series]],1)="C"),"0301",RIGHT(Table1[[#This Row],[Occupational Series]],4)))</f>
        <v>4749</v>
      </c>
      <c r="D3828" s="52" t="s">
        <v>679</v>
      </c>
      <c r="E3828" s="54" t="s">
        <v>680</v>
      </c>
      <c r="F3828" s="57">
        <f>ROWS($F$2:F3828)</f>
        <v>3827</v>
      </c>
      <c r="G3828" s="57" t="str">
        <f>IF(ISNUMBER(SEARCH('Position Build'!$N$6,Table1[[#This Row],[Series]])),Table1[[#This Row],[Helper1]],"")</f>
        <v/>
      </c>
      <c r="H3828" s="57" t="str">
        <f>IFERROR(SMALL($G$2:$G$4870,ROWS($G$2:G3828)),"")</f>
        <v/>
      </c>
    </row>
    <row r="3829" spans="1:8" ht="115.5" thickBot="1" x14ac:dyDescent="0.3">
      <c r="A3829" s="52" t="s">
        <v>707</v>
      </c>
      <c r="B3829" s="46" t="str">
        <f>Table1[[#This Row],[Series]]&amp;Table1[[#This Row],[Competency Name]]</f>
        <v>4749TECHNICAL PRACTICES (THEORETICAL, PRECISE, ARTISTIC)</v>
      </c>
      <c r="C3829" s="46" t="str">
        <f>IF(RIGHT(Table1[[#This Row],[Occupational Series]],5)="SECCM","SECCM",IF(OR(RIGHT(Table1[[#This Row],[Occupational Series]],1)="A",RIGHT(Table1[[#This Row],[Occupational Series]],1)="B",RIGHT(Table1[[#This Row],[Occupational Series]],1)="C"),"0301",RIGHT(Table1[[#This Row],[Occupational Series]],4)))</f>
        <v>4749</v>
      </c>
      <c r="D3829" s="52" t="s">
        <v>716</v>
      </c>
      <c r="E3829" s="54" t="s">
        <v>717</v>
      </c>
      <c r="F3829" s="57">
        <f>ROWS($F$2:F3829)</f>
        <v>3828</v>
      </c>
      <c r="G3829" s="57" t="str">
        <f>IF(ISNUMBER(SEARCH('Position Build'!$N$6,Table1[[#This Row],[Series]])),Table1[[#This Row],[Helper1]],"")</f>
        <v/>
      </c>
      <c r="H3829" s="57" t="str">
        <f>IFERROR(SMALL($G$2:$G$4870,ROWS($G$2:G3829)),"")</f>
        <v/>
      </c>
    </row>
    <row r="3830" spans="1:8" ht="15.75" thickBot="1" x14ac:dyDescent="0.3">
      <c r="A3830" s="45" t="s">
        <v>707</v>
      </c>
      <c r="B3830" s="46" t="str">
        <f>Table1[[#This Row],[Series]]&amp;Table1[[#This Row],[Competency Name]]</f>
        <v>4749ABILITY TO DO THE WORK OF THE POSITION WITHOUT MORE THAN NORMAL SUPERVISION</v>
      </c>
      <c r="C3830" s="46" t="str">
        <f>IF(RIGHT(Table1[[#This Row],[Occupational Series]],5)="SECCM","SECCM",IF(OR(RIGHT(Table1[[#This Row],[Occupational Series]],1)="A",RIGHT(Table1[[#This Row],[Occupational Series]],1)="B",RIGHT(Table1[[#This Row],[Occupational Series]],1)="C"),"0301",RIGHT(Table1[[#This Row],[Occupational Series]],4)))</f>
        <v>4749</v>
      </c>
      <c r="D3830" s="45" t="s">
        <v>852</v>
      </c>
      <c r="E3830" s="45" t="s">
        <v>853</v>
      </c>
      <c r="F3830" s="57">
        <f>ROWS($F$2:F3830)</f>
        <v>3829</v>
      </c>
      <c r="G3830" s="57" t="str">
        <f>IF(ISNUMBER(SEARCH('Position Build'!$N$6,Table1[[#This Row],[Series]])),Table1[[#This Row],[Helper1]],"")</f>
        <v/>
      </c>
      <c r="H3830" s="57" t="str">
        <f>IFERROR(SMALL($G$2:$G$4870,ROWS($G$2:G3830)),"")</f>
        <v/>
      </c>
    </row>
    <row r="3831" spans="1:8" ht="15.75" customHeight="1" thickBot="1" x14ac:dyDescent="0.3">
      <c r="A3831" s="45" t="s">
        <v>707</v>
      </c>
      <c r="B3831" s="46" t="str">
        <f>Table1[[#This Row],[Series]]&amp;Table1[[#This Row],[Competency Name]]</f>
        <v>4749ABILITY TO INSPECT</v>
      </c>
      <c r="C3831" s="46" t="str">
        <f>IF(RIGHT(Table1[[#This Row],[Occupational Series]],5)="SECCM","SECCM",IF(OR(RIGHT(Table1[[#This Row],[Occupational Series]],1)="A",RIGHT(Table1[[#This Row],[Occupational Series]],1)="B",RIGHT(Table1[[#This Row],[Occupational Series]],1)="C"),"0301",RIGHT(Table1[[#This Row],[Occupational Series]],4)))</f>
        <v>4749</v>
      </c>
      <c r="D3831" s="45" t="s">
        <v>866</v>
      </c>
      <c r="E3831" s="45" t="s">
        <v>867</v>
      </c>
      <c r="F3831" s="57">
        <f>ROWS($F$2:F3831)</f>
        <v>3830</v>
      </c>
      <c r="G3831" s="57" t="str">
        <f>IF(ISNUMBER(SEARCH('Position Build'!$N$6,Table1[[#This Row],[Series]])),Table1[[#This Row],[Helper1]],"")</f>
        <v/>
      </c>
      <c r="H3831" s="57" t="str">
        <f>IFERROR(SMALL($G$2:$G$4870,ROWS($G$2:G3831)),"")</f>
        <v/>
      </c>
    </row>
    <row r="3832" spans="1:8" ht="15.75" thickBot="1" x14ac:dyDescent="0.3">
      <c r="A3832" s="53" t="s">
        <v>707</v>
      </c>
      <c r="B3832" s="46" t="str">
        <f>Table1[[#This Row],[Series]]&amp;Table1[[#This Row],[Competency Name]]</f>
        <v>4749ABILITY TO INSTRUCT</v>
      </c>
      <c r="C3832" s="46" t="str">
        <f>IF(RIGHT(Table1[[#This Row],[Occupational Series]],5)="SECCM","SECCM",IF(OR(RIGHT(Table1[[#This Row],[Occupational Series]],1)="A",RIGHT(Table1[[#This Row],[Occupational Series]],1)="B",RIGHT(Table1[[#This Row],[Occupational Series]],1)="C"),"0301",RIGHT(Table1[[#This Row],[Occupational Series]],4)))</f>
        <v>4749</v>
      </c>
      <c r="D3832" s="53" t="s">
        <v>868</v>
      </c>
      <c r="E3832" s="53" t="s">
        <v>869</v>
      </c>
      <c r="F3832" s="57">
        <f>ROWS($F$2:F3832)</f>
        <v>3831</v>
      </c>
      <c r="G3832" s="57" t="str">
        <f>IF(ISNUMBER(SEARCH('Position Build'!$N$6,Table1[[#This Row],[Series]])),Table1[[#This Row],[Helper1]],"")</f>
        <v/>
      </c>
      <c r="H3832" s="57" t="str">
        <f>IFERROR(SMALL($G$2:$G$4870,ROWS($G$2:G3832)),"")</f>
        <v/>
      </c>
    </row>
    <row r="3833" spans="1:8" ht="39" thickBot="1" x14ac:dyDescent="0.3">
      <c r="A3833" s="52" t="s">
        <v>707</v>
      </c>
      <c r="B3833" s="46" t="str">
        <f>Table1[[#This Row],[Series]]&amp;Table1[[#This Row],[Competency Name]]</f>
        <v>4749ABILITY TO PROVIDE PRODUCTION SUPPORT SERVICES</v>
      </c>
      <c r="C3833" s="46" t="str">
        <f>IF(RIGHT(Table1[[#This Row],[Occupational Series]],5)="SECCM","SECCM",IF(OR(RIGHT(Table1[[#This Row],[Occupational Series]],1)="A",RIGHT(Table1[[#This Row],[Occupational Series]],1)="B",RIGHT(Table1[[#This Row],[Occupational Series]],1)="C"),"0301",RIGHT(Table1[[#This Row],[Occupational Series]],4)))</f>
        <v>4749</v>
      </c>
      <c r="D3833" s="52" t="s">
        <v>870</v>
      </c>
      <c r="E3833" s="54" t="s">
        <v>871</v>
      </c>
      <c r="F3833" s="57">
        <f>ROWS($F$2:F3833)</f>
        <v>3832</v>
      </c>
      <c r="G3833" s="57" t="str">
        <f>IF(ISNUMBER(SEARCH('Position Build'!$N$6,Table1[[#This Row],[Series]])),Table1[[#This Row],[Helper1]],"")</f>
        <v/>
      </c>
      <c r="H3833" s="57" t="str">
        <f>IFERROR(SMALL($G$2:$G$4870,ROWS($G$2:G3833)),"")</f>
        <v/>
      </c>
    </row>
    <row r="3834" spans="1:8" ht="15.75" thickBot="1" x14ac:dyDescent="0.3">
      <c r="A3834" s="53" t="s">
        <v>707</v>
      </c>
      <c r="B3834" s="46" t="str">
        <f>Table1[[#This Row],[Series]]&amp;Table1[[#This Row],[Competency Name]]</f>
        <v>4749ABILITY TO LEAD OR SUPERVISE</v>
      </c>
      <c r="C3834" s="46" t="str">
        <f>IF(RIGHT(Table1[[#This Row],[Occupational Series]],5)="SECCM","SECCM",IF(OR(RIGHT(Table1[[#This Row],[Occupational Series]],1)="A",RIGHT(Table1[[#This Row],[Occupational Series]],1)="B",RIGHT(Table1[[#This Row],[Occupational Series]],1)="C"),"0301",RIGHT(Table1[[#This Row],[Occupational Series]],4)))</f>
        <v>4749</v>
      </c>
      <c r="D3834" s="53" t="s">
        <v>872</v>
      </c>
      <c r="E3834" s="53" t="s">
        <v>873</v>
      </c>
      <c r="F3834" s="57">
        <f>ROWS($F$2:F3834)</f>
        <v>3833</v>
      </c>
      <c r="G3834" s="57" t="str">
        <f>IF(ISNUMBER(SEARCH('Position Build'!$N$6,Table1[[#This Row],[Series]])),Table1[[#This Row],[Helper1]],"")</f>
        <v/>
      </c>
      <c r="H3834" s="57" t="str">
        <f>IFERROR(SMALL($G$2:$G$4870,ROWS($G$2:G3834)),"")</f>
        <v/>
      </c>
    </row>
    <row r="3835" spans="1:8" ht="51.75" thickBot="1" x14ac:dyDescent="0.3">
      <c r="A3835" s="52" t="s">
        <v>707</v>
      </c>
      <c r="B3835" s="46" t="str">
        <f>Table1[[#This Row],[Series]]&amp;Table1[[#This Row],[Competency Name]]</f>
        <v>4749ABILITY TO FOLLOW DIRECTIONS IN A SHOP</v>
      </c>
      <c r="C3835" s="46" t="str">
        <f>IF(RIGHT(Table1[[#This Row],[Occupational Series]],5)="SECCM","SECCM",IF(OR(RIGHT(Table1[[#This Row],[Occupational Series]],1)="A",RIGHT(Table1[[#This Row],[Occupational Series]],1)="B",RIGHT(Table1[[#This Row],[Occupational Series]],1)="C"),"0301",RIGHT(Table1[[#This Row],[Occupational Series]],4)))</f>
        <v>4749</v>
      </c>
      <c r="D3835" s="52" t="s">
        <v>882</v>
      </c>
      <c r="E3835" s="54" t="s">
        <v>883</v>
      </c>
      <c r="F3835" s="57">
        <f>ROWS($F$2:F3835)</f>
        <v>3834</v>
      </c>
      <c r="G3835" s="57" t="str">
        <f>IF(ISNUMBER(SEARCH('Position Build'!$N$6,Table1[[#This Row],[Series]])),Table1[[#This Row],[Helper1]],"")</f>
        <v/>
      </c>
      <c r="H3835" s="57" t="str">
        <f>IFERROR(SMALL($G$2:$G$4870,ROWS($G$2:G3835)),"")</f>
        <v/>
      </c>
    </row>
    <row r="3836" spans="1:8" ht="77.25" thickBot="1" x14ac:dyDescent="0.3">
      <c r="A3836" s="50" t="s">
        <v>707</v>
      </c>
      <c r="B3836" s="46" t="str">
        <f>Table1[[#This Row],[Series]]&amp;Table1[[#This Row],[Competency Name]]</f>
        <v>4749DEXTERITY AND SAFETY</v>
      </c>
      <c r="C3836" s="46" t="str">
        <f>IF(RIGHT(Table1[[#This Row],[Occupational Series]],5)="SECCM","SECCM",IF(OR(RIGHT(Table1[[#This Row],[Occupational Series]],1)="A",RIGHT(Table1[[#This Row],[Occupational Series]],1)="B",RIGHT(Table1[[#This Row],[Occupational Series]],1)="C"),"0301",RIGHT(Table1[[#This Row],[Occupational Series]],4)))</f>
        <v>4749</v>
      </c>
      <c r="D3836" s="50" t="s">
        <v>888</v>
      </c>
      <c r="E3836" s="51" t="s">
        <v>889</v>
      </c>
      <c r="F3836" s="57">
        <f>ROWS($F$2:F3836)</f>
        <v>3835</v>
      </c>
      <c r="G3836" s="57" t="str">
        <f>IF(ISNUMBER(SEARCH('Position Build'!$N$6,Table1[[#This Row],[Series]])),Table1[[#This Row],[Helper1]],"")</f>
        <v/>
      </c>
      <c r="H3836" s="57" t="str">
        <f>IFERROR(SMALL($G$2:$G$4870,ROWS($G$2:G3836)),"")</f>
        <v/>
      </c>
    </row>
    <row r="3837" spans="1:8" ht="15.75" customHeight="1" thickBot="1" x14ac:dyDescent="0.3">
      <c r="A3837" s="50" t="s">
        <v>707</v>
      </c>
      <c r="B3837" s="46" t="str">
        <f>Table1[[#This Row],[Series]]&amp;Table1[[#This Row],[Competency Name]]</f>
        <v>4749INGENUITY (ABILITY TO SUGGEST AND APPLY NEW METHODS)</v>
      </c>
      <c r="C3837" s="46" t="str">
        <f>IF(RIGHT(Table1[[#This Row],[Occupational Series]],5)="SECCM","SECCM",IF(OR(RIGHT(Table1[[#This Row],[Occupational Series]],1)="A",RIGHT(Table1[[#This Row],[Occupational Series]],1)="B",RIGHT(Table1[[#This Row],[Occupational Series]],1)="C"),"0301",RIGHT(Table1[[#This Row],[Occupational Series]],4)))</f>
        <v>4749</v>
      </c>
      <c r="D3837" s="50" t="s">
        <v>890</v>
      </c>
      <c r="E3837" s="51" t="s">
        <v>891</v>
      </c>
      <c r="F3837" s="57">
        <f>ROWS($F$2:F3837)</f>
        <v>3836</v>
      </c>
      <c r="G3837" s="57" t="str">
        <f>IF(ISNUMBER(SEARCH('Position Build'!$N$6,Table1[[#This Row],[Series]])),Table1[[#This Row],[Helper1]],"")</f>
        <v/>
      </c>
      <c r="H3837" s="57" t="str">
        <f>IFERROR(SMALL($G$2:$G$4870,ROWS($G$2:G3837)),"")</f>
        <v/>
      </c>
    </row>
    <row r="3838" spans="1:8" ht="26.25" thickBot="1" x14ac:dyDescent="0.3">
      <c r="A3838" s="52" t="s">
        <v>707</v>
      </c>
      <c r="B3838" s="46" t="str">
        <f>Table1[[#This Row],[Series]]&amp;Table1[[#This Row],[Competency Name]]</f>
        <v>4749ABILITY TO SUPERVISE THROUGH SUBORDINATE SUPERVISORS</v>
      </c>
      <c r="C3838" s="46" t="str">
        <f>IF(RIGHT(Table1[[#This Row],[Occupational Series]],5)="SECCM","SECCM",IF(OR(RIGHT(Table1[[#This Row],[Occupational Series]],1)="A",RIGHT(Table1[[#This Row],[Occupational Series]],1)="B",RIGHT(Table1[[#This Row],[Occupational Series]],1)="C"),"0301",RIGHT(Table1[[#This Row],[Occupational Series]],4)))</f>
        <v>4749</v>
      </c>
      <c r="D3838" s="52" t="s">
        <v>898</v>
      </c>
      <c r="E3838" s="54" t="s">
        <v>899</v>
      </c>
      <c r="F3838" s="57">
        <f>ROWS($F$2:F3838)</f>
        <v>3837</v>
      </c>
      <c r="G3838" s="57" t="str">
        <f>IF(ISNUMBER(SEARCH('Position Build'!$N$6,Table1[[#This Row],[Series]])),Table1[[#This Row],[Helper1]],"")</f>
        <v/>
      </c>
      <c r="H3838" s="57" t="str">
        <f>IFERROR(SMALL($G$2:$G$4870,ROWS($G$2:G3838)),"")</f>
        <v/>
      </c>
    </row>
    <row r="3839" spans="1:8" ht="39" thickBot="1" x14ac:dyDescent="0.3">
      <c r="A3839" s="52" t="s">
        <v>707</v>
      </c>
      <c r="B3839" s="46" t="str">
        <f>Table1[[#This Row],[Series]]&amp;Table1[[#This Row],[Competency Name]]</f>
        <v>4749RELIABILITY AND DEPENDABILITY</v>
      </c>
      <c r="C3839" s="46" t="str">
        <f>IF(RIGHT(Table1[[#This Row],[Occupational Series]],5)="SECCM","SECCM",IF(OR(RIGHT(Table1[[#This Row],[Occupational Series]],1)="A",RIGHT(Table1[[#This Row],[Occupational Series]],1)="B",RIGHT(Table1[[#This Row],[Occupational Series]],1)="C"),"0301",RIGHT(Table1[[#This Row],[Occupational Series]],4)))</f>
        <v>4749</v>
      </c>
      <c r="D3839" s="52" t="s">
        <v>900</v>
      </c>
      <c r="E3839" s="54" t="s">
        <v>901</v>
      </c>
      <c r="F3839" s="57">
        <f>ROWS($F$2:F3839)</f>
        <v>3838</v>
      </c>
      <c r="G3839" s="57" t="str">
        <f>IF(ISNUMBER(SEARCH('Position Build'!$N$6,Table1[[#This Row],[Series]])),Table1[[#This Row],[Helper1]],"")</f>
        <v/>
      </c>
      <c r="H3839" s="57" t="str">
        <f>IFERROR(SMALL($G$2:$G$4870,ROWS($G$2:G3839)),"")</f>
        <v/>
      </c>
    </row>
    <row r="3840" spans="1:8" ht="77.25" thickBot="1" x14ac:dyDescent="0.3">
      <c r="A3840" s="52" t="s">
        <v>707</v>
      </c>
      <c r="B3840" s="46" t="str">
        <f>Table1[[#This Row],[Series]]&amp;Table1[[#This Row],[Competency Name]]</f>
        <v>4749ABILITY TO INTERPRET INSTRUCTIONS AND SPECIFICATIONS, INCLUDING BLUEPRINT READING</v>
      </c>
      <c r="C3840" s="46" t="str">
        <f>IF(RIGHT(Table1[[#This Row],[Occupational Series]],5)="SECCM","SECCM",IF(OR(RIGHT(Table1[[#This Row],[Occupational Series]],1)="A",RIGHT(Table1[[#This Row],[Occupational Series]],1)="B",RIGHT(Table1[[#This Row],[Occupational Series]],1)="C"),"0301",RIGHT(Table1[[#This Row],[Occupational Series]],4)))</f>
        <v>4749</v>
      </c>
      <c r="D3840" s="52" t="s">
        <v>906</v>
      </c>
      <c r="E3840" s="54" t="s">
        <v>907</v>
      </c>
      <c r="F3840" s="57">
        <f>ROWS($F$2:F3840)</f>
        <v>3839</v>
      </c>
      <c r="G3840" s="57" t="str">
        <f>IF(ISNUMBER(SEARCH('Position Build'!$N$6,Table1[[#This Row],[Series]])),Table1[[#This Row],[Helper1]],"")</f>
        <v/>
      </c>
      <c r="H3840" s="57" t="str">
        <f>IFERROR(SMALL($G$2:$G$4870,ROWS($G$2:G3840)),"")</f>
        <v/>
      </c>
    </row>
    <row r="3841" spans="1:8" ht="51.75" thickBot="1" x14ac:dyDescent="0.3">
      <c r="A3841" s="52" t="s">
        <v>707</v>
      </c>
      <c r="B3841" s="46" t="str">
        <f>Table1[[#This Row],[Series]]&amp;Table1[[#This Row],[Competency Name]]</f>
        <v>4749ABILITY TO USE AND MAINTAIN TOOLS AND EQUIPMENT</v>
      </c>
      <c r="C3841" s="46" t="str">
        <f>IF(RIGHT(Table1[[#This Row],[Occupational Series]],5)="SECCM","SECCM",IF(OR(RIGHT(Table1[[#This Row],[Occupational Series]],1)="A",RIGHT(Table1[[#This Row],[Occupational Series]],1)="B",RIGHT(Table1[[#This Row],[Occupational Series]],1)="C"),"0301",RIGHT(Table1[[#This Row],[Occupational Series]],4)))</f>
        <v>4749</v>
      </c>
      <c r="D3841" s="52" t="s">
        <v>908</v>
      </c>
      <c r="E3841" s="54" t="s">
        <v>909</v>
      </c>
      <c r="F3841" s="57">
        <f>ROWS($F$2:F3841)</f>
        <v>3840</v>
      </c>
      <c r="G3841" s="57" t="str">
        <f>IF(ISNUMBER(SEARCH('Position Build'!$N$6,Table1[[#This Row],[Series]])),Table1[[#This Row],[Helper1]],"")</f>
        <v/>
      </c>
      <c r="H3841" s="57" t="str">
        <f>IFERROR(SMALL($G$2:$G$4870,ROWS($G$2:G3841)),"")</f>
        <v/>
      </c>
    </row>
    <row r="3842" spans="1:8" ht="39" thickBot="1" x14ac:dyDescent="0.3">
      <c r="A3842" s="50" t="s">
        <v>707</v>
      </c>
      <c r="B3842" s="46" t="str">
        <f>Table1[[#This Row],[Series]]&amp;Table1[[#This Row],[Competency Name]]</f>
        <v>4749KNOWLEDGE OF EQUIPMENT ASSEMBLY, INSTALLATION, REPAIR, ETC.</v>
      </c>
      <c r="C3842" s="46" t="str">
        <f>IF(RIGHT(Table1[[#This Row],[Occupational Series]],5)="SECCM","SECCM",IF(OR(RIGHT(Table1[[#This Row],[Occupational Series]],1)="A",RIGHT(Table1[[#This Row],[Occupational Series]],1)="B",RIGHT(Table1[[#This Row],[Occupational Series]],1)="C"),"0301",RIGHT(Table1[[#This Row],[Occupational Series]],4)))</f>
        <v>4749</v>
      </c>
      <c r="D3842" s="50" t="s">
        <v>910</v>
      </c>
      <c r="E3842" s="51" t="s">
        <v>911</v>
      </c>
      <c r="F3842" s="57">
        <f>ROWS($F$2:F3842)</f>
        <v>3841</v>
      </c>
      <c r="G3842" s="57" t="str">
        <f>IF(ISNUMBER(SEARCH('Position Build'!$N$6,Table1[[#This Row],[Series]])),Table1[[#This Row],[Helper1]],"")</f>
        <v/>
      </c>
      <c r="H3842" s="57" t="str">
        <f>IFERROR(SMALL($G$2:$G$4870,ROWS($G$2:G3842)),"")</f>
        <v/>
      </c>
    </row>
    <row r="3843" spans="1:8" ht="15.75" customHeight="1" thickBot="1" x14ac:dyDescent="0.3">
      <c r="A3843" s="50" t="s">
        <v>707</v>
      </c>
      <c r="B3843" s="46" t="str">
        <f>Table1[[#This Row],[Series]]&amp;Table1[[#This Row],[Competency Name]]</f>
        <v>4749USE OF MEASURING INSTRUMENTS (MECHANICAL, ELECTRICAL, ELECTRONIC, AS APPROPRIATE TO LINE OF WORK)</v>
      </c>
      <c r="C3843" s="46" t="str">
        <f>IF(RIGHT(Table1[[#This Row],[Occupational Series]],5)="SECCM","SECCM",IF(OR(RIGHT(Table1[[#This Row],[Occupational Series]],1)="A",RIGHT(Table1[[#This Row],[Occupational Series]],1)="B",RIGHT(Table1[[#This Row],[Occupational Series]],1)="C"),"0301",RIGHT(Table1[[#This Row],[Occupational Series]],4)))</f>
        <v>4749</v>
      </c>
      <c r="D3843" s="50" t="s">
        <v>986</v>
      </c>
      <c r="E3843" s="51" t="s">
        <v>987</v>
      </c>
      <c r="F3843" s="57">
        <f>ROWS($F$2:F3843)</f>
        <v>3842</v>
      </c>
      <c r="G3843" s="57" t="str">
        <f>IF(ISNUMBER(SEARCH('Position Build'!$N$6,Table1[[#This Row],[Series]])),Table1[[#This Row],[Helper1]],"")</f>
        <v/>
      </c>
      <c r="H3843" s="57" t="str">
        <f>IFERROR(SMALL($G$2:$G$4870,ROWS($G$2:G3843)),"")</f>
        <v/>
      </c>
    </row>
    <row r="3844" spans="1:8" ht="15.75" thickBot="1" x14ac:dyDescent="0.3">
      <c r="A3844" s="53" t="s">
        <v>707</v>
      </c>
      <c r="B3844" s="46" t="str">
        <f>Table1[[#This Row],[Series]]&amp;Table1[[#This Row],[Competency Name]]</f>
        <v>4749ABILITY TO HANDLE WEIGHTS AND LOADS</v>
      </c>
      <c r="C3844" s="46" t="str">
        <f>IF(RIGHT(Table1[[#This Row],[Occupational Series]],5)="SECCM","SECCM",IF(OR(RIGHT(Table1[[#This Row],[Occupational Series]],1)="A",RIGHT(Table1[[#This Row],[Occupational Series]],1)="B",RIGHT(Table1[[#This Row],[Occupational Series]],1)="C"),"0301",RIGHT(Table1[[#This Row],[Occupational Series]],4)))</f>
        <v>4749</v>
      </c>
      <c r="D3844" s="53" t="s">
        <v>988</v>
      </c>
      <c r="E3844" s="53" t="s">
        <v>989</v>
      </c>
      <c r="F3844" s="57">
        <f>ROWS($F$2:F3844)</f>
        <v>3843</v>
      </c>
      <c r="G3844" s="57" t="str">
        <f>IF(ISNUMBER(SEARCH('Position Build'!$N$6,Table1[[#This Row],[Series]])),Table1[[#This Row],[Helper1]],"")</f>
        <v/>
      </c>
      <c r="H3844" s="57" t="str">
        <f>IFERROR(SMALL($G$2:$G$4870,ROWS($G$2:G3844)),"")</f>
        <v/>
      </c>
    </row>
    <row r="3845" spans="1:8" ht="51.75" thickBot="1" x14ac:dyDescent="0.3">
      <c r="A3845" s="52" t="s">
        <v>707</v>
      </c>
      <c r="B3845" s="46" t="str">
        <f>Table1[[#This Row],[Series]]&amp;Table1[[#This Row],[Competency Name]]</f>
        <v>4749ABILITY TO MEET DEADLINE DATES UNDER PRESSURE</v>
      </c>
      <c r="C3845" s="46" t="str">
        <f>IF(RIGHT(Table1[[#This Row],[Occupational Series]],5)="SECCM","SECCM",IF(OR(RIGHT(Table1[[#This Row],[Occupational Series]],1)="A",RIGHT(Table1[[#This Row],[Occupational Series]],1)="B",RIGHT(Table1[[#This Row],[Occupational Series]],1)="C"),"0301",RIGHT(Table1[[#This Row],[Occupational Series]],4)))</f>
        <v>4749</v>
      </c>
      <c r="D3845" s="52" t="s">
        <v>1005</v>
      </c>
      <c r="E3845" s="54" t="s">
        <v>1006</v>
      </c>
      <c r="F3845" s="57">
        <f>ROWS($F$2:F3845)</f>
        <v>3844</v>
      </c>
      <c r="G3845" s="57" t="str">
        <f>IF(ISNUMBER(SEARCH('Position Build'!$N$6,Table1[[#This Row],[Series]])),Table1[[#This Row],[Helper1]],"")</f>
        <v/>
      </c>
      <c r="H3845" s="57" t="str">
        <f>IFERROR(SMALL($G$2:$G$4870,ROWS($G$2:G3845)),"")</f>
        <v/>
      </c>
    </row>
    <row r="3846" spans="1:8" ht="39" thickBot="1" x14ac:dyDescent="0.3">
      <c r="A3846" s="52" t="s">
        <v>707</v>
      </c>
      <c r="B3846" s="46" t="str">
        <f>Table1[[#This Row],[Series]]&amp;Table1[[#This Row],[Competency Name]]</f>
        <v>4749ABILITY TO PLAN AND ORGANIZE THE WORK</v>
      </c>
      <c r="C3846" s="46" t="str">
        <f>IF(RIGHT(Table1[[#This Row],[Occupational Series]],5)="SECCM","SECCM",IF(OR(RIGHT(Table1[[#This Row],[Occupational Series]],1)="A",RIGHT(Table1[[#This Row],[Occupational Series]],1)="B",RIGHT(Table1[[#This Row],[Occupational Series]],1)="C"),"0301",RIGHT(Table1[[#This Row],[Occupational Series]],4)))</f>
        <v>4749</v>
      </c>
      <c r="D3846" s="52" t="s">
        <v>1007</v>
      </c>
      <c r="E3846" s="54" t="s">
        <v>1008</v>
      </c>
      <c r="F3846" s="57">
        <f>ROWS($F$2:F3846)</f>
        <v>3845</v>
      </c>
      <c r="G3846" s="57" t="str">
        <f>IF(ISNUMBER(SEARCH('Position Build'!$N$6,Table1[[#This Row],[Series]])),Table1[[#This Row],[Helper1]],"")</f>
        <v/>
      </c>
      <c r="H3846" s="57" t="str">
        <f>IFERROR(SMALL($G$2:$G$4870,ROWS($G$2:G3846)),"")</f>
        <v/>
      </c>
    </row>
    <row r="3847" spans="1:8" ht="39" thickBot="1" x14ac:dyDescent="0.3">
      <c r="A3847" s="52" t="s">
        <v>707</v>
      </c>
      <c r="B3847" s="46" t="str">
        <f>Table1[[#This Row],[Series]]&amp;Table1[[#This Row],[Competency Name]]</f>
        <v>4749ABILITY TO WORK AS A MEMBER OF A TEAM</v>
      </c>
      <c r="C3847" s="46" t="str">
        <f>IF(RIGHT(Table1[[#This Row],[Occupational Series]],5)="SECCM","SECCM",IF(OR(RIGHT(Table1[[#This Row],[Occupational Series]],1)="A",RIGHT(Table1[[#This Row],[Occupational Series]],1)="B",RIGHT(Table1[[#This Row],[Occupational Series]],1)="C"),"0301",RIGHT(Table1[[#This Row],[Occupational Series]],4)))</f>
        <v>4749</v>
      </c>
      <c r="D3847" s="52" t="s">
        <v>1017</v>
      </c>
      <c r="E3847" s="54" t="s">
        <v>1018</v>
      </c>
      <c r="F3847" s="57">
        <f>ROWS($F$2:F3847)</f>
        <v>3846</v>
      </c>
      <c r="G3847" s="57" t="str">
        <f>IF(ISNUMBER(SEARCH('Position Build'!$N$6,Table1[[#This Row],[Series]])),Table1[[#This Row],[Helper1]],"")</f>
        <v/>
      </c>
      <c r="H3847" s="57" t="str">
        <f>IFERROR(SMALL($G$2:$G$4870,ROWS($G$2:G3847)),"")</f>
        <v/>
      </c>
    </row>
    <row r="3848" spans="1:8" ht="39" thickBot="1" x14ac:dyDescent="0.3">
      <c r="A3848" s="50" t="s">
        <v>707</v>
      </c>
      <c r="B3848" s="46" t="str">
        <f>Table1[[#This Row],[Series]]&amp;Table1[[#This Row],[Competency Name]]</f>
        <v>4749ABILITY TO WORK WITH OTHERS</v>
      </c>
      <c r="C3848" s="46" t="str">
        <f>IF(RIGHT(Table1[[#This Row],[Occupational Series]],5)="SECCM","SECCM",IF(OR(RIGHT(Table1[[#This Row],[Occupational Series]],1)="A",RIGHT(Table1[[#This Row],[Occupational Series]],1)="B",RIGHT(Table1[[#This Row],[Occupational Series]],1)="C"),"0301",RIGHT(Table1[[#This Row],[Occupational Series]],4)))</f>
        <v>4749</v>
      </c>
      <c r="D3848" s="50" t="s">
        <v>1019</v>
      </c>
      <c r="E3848" s="51" t="s">
        <v>1020</v>
      </c>
      <c r="F3848" s="57">
        <f>ROWS($F$2:F3848)</f>
        <v>3847</v>
      </c>
      <c r="G3848" s="57" t="str">
        <f>IF(ISNUMBER(SEARCH('Position Build'!$N$6,Table1[[#This Row],[Series]])),Table1[[#This Row],[Helper1]],"")</f>
        <v/>
      </c>
      <c r="H3848" s="57" t="str">
        <f>IFERROR(SMALL($G$2:$G$4870,ROWS($G$2:G3848)),"")</f>
        <v/>
      </c>
    </row>
    <row r="3849" spans="1:8" ht="15.75" customHeight="1" thickBot="1" x14ac:dyDescent="0.3">
      <c r="A3849" s="45" t="s">
        <v>707</v>
      </c>
      <c r="B3849" s="46" t="str">
        <f>Table1[[#This Row],[Series]]&amp;Table1[[#This Row],[Competency Name]]</f>
        <v>4749SHOP APTITUDE AND INTEREST</v>
      </c>
      <c r="C3849" s="46" t="str">
        <f>IF(RIGHT(Table1[[#This Row],[Occupational Series]],5)="SECCM","SECCM",IF(OR(RIGHT(Table1[[#This Row],[Occupational Series]],1)="A",RIGHT(Table1[[#This Row],[Occupational Series]],1)="B",RIGHT(Table1[[#This Row],[Occupational Series]],1)="C"),"0301",RIGHT(Table1[[#This Row],[Occupational Series]],4)))</f>
        <v>4749</v>
      </c>
      <c r="D3849" s="45" t="s">
        <v>1021</v>
      </c>
      <c r="E3849" s="45" t="s">
        <v>1022</v>
      </c>
      <c r="F3849" s="57">
        <f>ROWS($F$2:F3849)</f>
        <v>3848</v>
      </c>
      <c r="G3849" s="57" t="str">
        <f>IF(ISNUMBER(SEARCH('Position Build'!$N$6,Table1[[#This Row],[Series]])),Table1[[#This Row],[Helper1]],"")</f>
        <v/>
      </c>
      <c r="H3849" s="57" t="str">
        <f>IFERROR(SMALL($G$2:$G$4870,ROWS($G$2:G3849)),"")</f>
        <v/>
      </c>
    </row>
    <row r="3850" spans="1:8" ht="115.5" thickBot="1" x14ac:dyDescent="0.3">
      <c r="A3850" s="52" t="s">
        <v>754</v>
      </c>
      <c r="B3850" s="46" t="str">
        <f>Table1[[#This Row],[Series]]&amp;Table1[[#This Row],[Competency Name]]</f>
        <v>4801TECHNICAL PRACTICES (THEORETICAL, PRECISE, ARTISTIC)</v>
      </c>
      <c r="C3850" s="46" t="str">
        <f>IF(RIGHT(Table1[[#This Row],[Occupational Series]],5)="SECCM","SECCM",IF(OR(RIGHT(Table1[[#This Row],[Occupational Series]],1)="A",RIGHT(Table1[[#This Row],[Occupational Series]],1)="B",RIGHT(Table1[[#This Row],[Occupational Series]],1)="C"),"0301",RIGHT(Table1[[#This Row],[Occupational Series]],4)))</f>
        <v>4801</v>
      </c>
      <c r="D3850" s="52" t="s">
        <v>716</v>
      </c>
      <c r="E3850" s="54" t="s">
        <v>717</v>
      </c>
      <c r="F3850" s="57">
        <f>ROWS($F$2:F3850)</f>
        <v>3849</v>
      </c>
      <c r="G3850" s="57" t="str">
        <f>IF(ISNUMBER(SEARCH('Position Build'!$N$6,Table1[[#This Row],[Series]])),Table1[[#This Row],[Helper1]],"")</f>
        <v/>
      </c>
      <c r="H3850" s="57" t="str">
        <f>IFERROR(SMALL($G$2:$G$4870,ROWS($G$2:G3850)),"")</f>
        <v/>
      </c>
    </row>
    <row r="3851" spans="1:8" ht="15.75" thickBot="1" x14ac:dyDescent="0.3">
      <c r="A3851" s="53" t="s">
        <v>754</v>
      </c>
      <c r="B3851" s="46" t="str">
        <f>Table1[[#This Row],[Series]]&amp;Table1[[#This Row],[Competency Name]]</f>
        <v>4801ABILITY TO DO THE WORK OF THE POSITION WITHOUT MORE THAN NORMAL SUPERVISION</v>
      </c>
      <c r="C3851" s="46" t="str">
        <f>IF(RIGHT(Table1[[#This Row],[Occupational Series]],5)="SECCM","SECCM",IF(OR(RIGHT(Table1[[#This Row],[Occupational Series]],1)="A",RIGHT(Table1[[#This Row],[Occupational Series]],1)="B",RIGHT(Table1[[#This Row],[Occupational Series]],1)="C"),"0301",RIGHT(Table1[[#This Row],[Occupational Series]],4)))</f>
        <v>4801</v>
      </c>
      <c r="D3851" s="53" t="s">
        <v>852</v>
      </c>
      <c r="E3851" s="53" t="s">
        <v>853</v>
      </c>
      <c r="F3851" s="57">
        <f>ROWS($F$2:F3851)</f>
        <v>3850</v>
      </c>
      <c r="G3851" s="57" t="str">
        <f>IF(ISNUMBER(SEARCH('Position Build'!$N$6,Table1[[#This Row],[Series]])),Table1[[#This Row],[Helper1]],"")</f>
        <v/>
      </c>
      <c r="H3851" s="57" t="str">
        <f>IFERROR(SMALL($G$2:$G$4870,ROWS($G$2:G3851)),"")</f>
        <v/>
      </c>
    </row>
    <row r="3852" spans="1:8" ht="15.75" thickBot="1" x14ac:dyDescent="0.3">
      <c r="A3852" s="53" t="s">
        <v>754</v>
      </c>
      <c r="B3852" s="46" t="str">
        <f>Table1[[#This Row],[Series]]&amp;Table1[[#This Row],[Competency Name]]</f>
        <v>4801ABILITY TO INSPECT</v>
      </c>
      <c r="C3852" s="46" t="str">
        <f>IF(RIGHT(Table1[[#This Row],[Occupational Series]],5)="SECCM","SECCM",IF(OR(RIGHT(Table1[[#This Row],[Occupational Series]],1)="A",RIGHT(Table1[[#This Row],[Occupational Series]],1)="B",RIGHT(Table1[[#This Row],[Occupational Series]],1)="C"),"0301",RIGHT(Table1[[#This Row],[Occupational Series]],4)))</f>
        <v>4801</v>
      </c>
      <c r="D3852" s="53" t="s">
        <v>866</v>
      </c>
      <c r="E3852" s="53" t="s">
        <v>867</v>
      </c>
      <c r="F3852" s="57">
        <f>ROWS($F$2:F3852)</f>
        <v>3851</v>
      </c>
      <c r="G3852" s="57" t="str">
        <f>IF(ISNUMBER(SEARCH('Position Build'!$N$6,Table1[[#This Row],[Series]])),Table1[[#This Row],[Helper1]],"")</f>
        <v/>
      </c>
      <c r="H3852" s="57" t="str">
        <f>IFERROR(SMALL($G$2:$G$4870,ROWS($G$2:G3852)),"")</f>
        <v/>
      </c>
    </row>
    <row r="3853" spans="1:8" ht="15.75" thickBot="1" x14ac:dyDescent="0.3">
      <c r="A3853" s="53" t="s">
        <v>754</v>
      </c>
      <c r="B3853" s="46" t="str">
        <f>Table1[[#This Row],[Series]]&amp;Table1[[#This Row],[Competency Name]]</f>
        <v>4801ABILITY TO INSTRUCT</v>
      </c>
      <c r="C3853" s="46" t="str">
        <f>IF(RIGHT(Table1[[#This Row],[Occupational Series]],5)="SECCM","SECCM",IF(OR(RIGHT(Table1[[#This Row],[Occupational Series]],1)="A",RIGHT(Table1[[#This Row],[Occupational Series]],1)="B",RIGHT(Table1[[#This Row],[Occupational Series]],1)="C"),"0301",RIGHT(Table1[[#This Row],[Occupational Series]],4)))</f>
        <v>4801</v>
      </c>
      <c r="D3853" s="53" t="s">
        <v>868</v>
      </c>
      <c r="E3853" s="53" t="s">
        <v>869</v>
      </c>
      <c r="F3853" s="57">
        <f>ROWS($F$2:F3853)</f>
        <v>3852</v>
      </c>
      <c r="G3853" s="57" t="str">
        <f>IF(ISNUMBER(SEARCH('Position Build'!$N$6,Table1[[#This Row],[Series]])),Table1[[#This Row],[Helper1]],"")</f>
        <v/>
      </c>
      <c r="H3853" s="57" t="str">
        <f>IFERROR(SMALL($G$2:$G$4870,ROWS($G$2:G3853)),"")</f>
        <v/>
      </c>
    </row>
    <row r="3854" spans="1:8" ht="39" thickBot="1" x14ac:dyDescent="0.3">
      <c r="A3854" s="50" t="s">
        <v>754</v>
      </c>
      <c r="B3854" s="46" t="str">
        <f>Table1[[#This Row],[Series]]&amp;Table1[[#This Row],[Competency Name]]</f>
        <v>4801ABILITY TO PROVIDE PRODUCTION SUPPORT SERVICES</v>
      </c>
      <c r="C3854" s="46" t="str">
        <f>IF(RIGHT(Table1[[#This Row],[Occupational Series]],5)="SECCM","SECCM",IF(OR(RIGHT(Table1[[#This Row],[Occupational Series]],1)="A",RIGHT(Table1[[#This Row],[Occupational Series]],1)="B",RIGHT(Table1[[#This Row],[Occupational Series]],1)="C"),"0301",RIGHT(Table1[[#This Row],[Occupational Series]],4)))</f>
        <v>4801</v>
      </c>
      <c r="D3854" s="50" t="s">
        <v>870</v>
      </c>
      <c r="E3854" s="51" t="s">
        <v>871</v>
      </c>
      <c r="F3854" s="57">
        <f>ROWS($F$2:F3854)</f>
        <v>3853</v>
      </c>
      <c r="G3854" s="57" t="str">
        <f>IF(ISNUMBER(SEARCH('Position Build'!$N$6,Table1[[#This Row],[Series]])),Table1[[#This Row],[Helper1]],"")</f>
        <v/>
      </c>
      <c r="H3854" s="57" t="str">
        <f>IFERROR(SMALL($G$2:$G$4870,ROWS($G$2:G3854)),"")</f>
        <v/>
      </c>
    </row>
    <row r="3855" spans="1:8" ht="15.75" customHeight="1" thickBot="1" x14ac:dyDescent="0.3">
      <c r="A3855" s="45" t="s">
        <v>754</v>
      </c>
      <c r="B3855" s="46" t="str">
        <f>Table1[[#This Row],[Series]]&amp;Table1[[#This Row],[Competency Name]]</f>
        <v>4801ABILITY TO LEAD OR SUPERVISE</v>
      </c>
      <c r="C3855" s="46" t="str">
        <f>IF(RIGHT(Table1[[#This Row],[Occupational Series]],5)="SECCM","SECCM",IF(OR(RIGHT(Table1[[#This Row],[Occupational Series]],1)="A",RIGHT(Table1[[#This Row],[Occupational Series]],1)="B",RIGHT(Table1[[#This Row],[Occupational Series]],1)="C"),"0301",RIGHT(Table1[[#This Row],[Occupational Series]],4)))</f>
        <v>4801</v>
      </c>
      <c r="D3855" s="45" t="s">
        <v>872</v>
      </c>
      <c r="E3855" s="45" t="s">
        <v>873</v>
      </c>
      <c r="F3855" s="57">
        <f>ROWS($F$2:F3855)</f>
        <v>3854</v>
      </c>
      <c r="G3855" s="57" t="str">
        <f>IF(ISNUMBER(SEARCH('Position Build'!$N$6,Table1[[#This Row],[Series]])),Table1[[#This Row],[Helper1]],"")</f>
        <v/>
      </c>
      <c r="H3855" s="57" t="str">
        <f>IFERROR(SMALL($G$2:$G$4870,ROWS($G$2:G3855)),"")</f>
        <v/>
      </c>
    </row>
    <row r="3856" spans="1:8" ht="77.25" thickBot="1" x14ac:dyDescent="0.3">
      <c r="A3856" s="52" t="s">
        <v>754</v>
      </c>
      <c r="B3856" s="46" t="str">
        <f>Table1[[#This Row],[Series]]&amp;Table1[[#This Row],[Competency Name]]</f>
        <v>4801ABILITY TO INTERPRET INSTRUCTIONS AND SPECIFICATIONS, INCLUDING BLUEPRINT READING</v>
      </c>
      <c r="C3856" s="46" t="str">
        <f>IF(RIGHT(Table1[[#This Row],[Occupational Series]],5)="SECCM","SECCM",IF(OR(RIGHT(Table1[[#This Row],[Occupational Series]],1)="A",RIGHT(Table1[[#This Row],[Occupational Series]],1)="B",RIGHT(Table1[[#This Row],[Occupational Series]],1)="C"),"0301",RIGHT(Table1[[#This Row],[Occupational Series]],4)))</f>
        <v>4801</v>
      </c>
      <c r="D3856" s="52" t="s">
        <v>906</v>
      </c>
      <c r="E3856" s="54" t="s">
        <v>907</v>
      </c>
      <c r="F3856" s="57">
        <f>ROWS($F$2:F3856)</f>
        <v>3855</v>
      </c>
      <c r="G3856" s="57" t="str">
        <f>IF(ISNUMBER(SEARCH('Position Build'!$N$6,Table1[[#This Row],[Series]])),Table1[[#This Row],[Helper1]],"")</f>
        <v/>
      </c>
      <c r="H3856" s="57" t="str">
        <f>IFERROR(SMALL($G$2:$G$4870,ROWS($G$2:G3856)),"")</f>
        <v/>
      </c>
    </row>
    <row r="3857" spans="1:8" ht="51.75" thickBot="1" x14ac:dyDescent="0.3">
      <c r="A3857" s="52" t="s">
        <v>754</v>
      </c>
      <c r="B3857" s="46" t="str">
        <f>Table1[[#This Row],[Series]]&amp;Table1[[#This Row],[Competency Name]]</f>
        <v>4801ABILITY TO USE AND MAINTAIN TOOLS AND EQUIPMENT</v>
      </c>
      <c r="C3857" s="46" t="str">
        <f>IF(RIGHT(Table1[[#This Row],[Occupational Series]],5)="SECCM","SECCM",IF(OR(RIGHT(Table1[[#This Row],[Occupational Series]],1)="A",RIGHT(Table1[[#This Row],[Occupational Series]],1)="B",RIGHT(Table1[[#This Row],[Occupational Series]],1)="C"),"0301",RIGHT(Table1[[#This Row],[Occupational Series]],4)))</f>
        <v>4801</v>
      </c>
      <c r="D3857" s="52" t="s">
        <v>908</v>
      </c>
      <c r="E3857" s="54" t="s">
        <v>909</v>
      </c>
      <c r="F3857" s="57">
        <f>ROWS($F$2:F3857)</f>
        <v>3856</v>
      </c>
      <c r="G3857" s="57" t="str">
        <f>IF(ISNUMBER(SEARCH('Position Build'!$N$6,Table1[[#This Row],[Series]])),Table1[[#This Row],[Helper1]],"")</f>
        <v/>
      </c>
      <c r="H3857" s="57" t="str">
        <f>IFERROR(SMALL($G$2:$G$4870,ROWS($G$2:G3857)),"")</f>
        <v/>
      </c>
    </row>
    <row r="3858" spans="1:8" ht="39" thickBot="1" x14ac:dyDescent="0.3">
      <c r="A3858" s="52" t="s">
        <v>754</v>
      </c>
      <c r="B3858" s="46" t="str">
        <f>Table1[[#This Row],[Series]]&amp;Table1[[#This Row],[Competency Name]]</f>
        <v>4801KNOWLEDGE OF EQUIPMENT ASSEMBLY, INSTALLATION, REPAIR, ETC.</v>
      </c>
      <c r="C3858" s="46" t="str">
        <f>IF(RIGHT(Table1[[#This Row],[Occupational Series]],5)="SECCM","SECCM",IF(OR(RIGHT(Table1[[#This Row],[Occupational Series]],1)="A",RIGHT(Table1[[#This Row],[Occupational Series]],1)="B",RIGHT(Table1[[#This Row],[Occupational Series]],1)="C"),"0301",RIGHT(Table1[[#This Row],[Occupational Series]],4)))</f>
        <v>4801</v>
      </c>
      <c r="D3858" s="52" t="s">
        <v>910</v>
      </c>
      <c r="E3858" s="54" t="s">
        <v>911</v>
      </c>
      <c r="F3858" s="57">
        <f>ROWS($F$2:F3858)</f>
        <v>3857</v>
      </c>
      <c r="G3858" s="57" t="str">
        <f>IF(ISNUMBER(SEARCH('Position Build'!$N$6,Table1[[#This Row],[Series]])),Table1[[#This Row],[Helper1]],"")</f>
        <v/>
      </c>
      <c r="H3858" s="57" t="str">
        <f>IFERROR(SMALL($G$2:$G$4870,ROWS($G$2:G3858)),"")</f>
        <v/>
      </c>
    </row>
    <row r="3859" spans="1:8" ht="64.5" thickBot="1" x14ac:dyDescent="0.3">
      <c r="A3859" s="52" t="s">
        <v>754</v>
      </c>
      <c r="B3859" s="46" t="str">
        <f>Table1[[#This Row],[Series]]&amp;Table1[[#This Row],[Competency Name]]</f>
        <v>4801TROUBLESHOOTING</v>
      </c>
      <c r="C3859" s="46" t="str">
        <f>IF(RIGHT(Table1[[#This Row],[Occupational Series]],5)="SECCM","SECCM",IF(OR(RIGHT(Table1[[#This Row],[Occupational Series]],1)="A",RIGHT(Table1[[#This Row],[Occupational Series]],1)="B",RIGHT(Table1[[#This Row],[Occupational Series]],1)="C"),"0301",RIGHT(Table1[[#This Row],[Occupational Series]],4)))</f>
        <v>4801</v>
      </c>
      <c r="D3859" s="52" t="s">
        <v>912</v>
      </c>
      <c r="E3859" s="54" t="s">
        <v>913</v>
      </c>
      <c r="F3859" s="57">
        <f>ROWS($F$2:F3859)</f>
        <v>3858</v>
      </c>
      <c r="G3859" s="57" t="str">
        <f>IF(ISNUMBER(SEARCH('Position Build'!$N$6,Table1[[#This Row],[Series]])),Table1[[#This Row],[Helper1]],"")</f>
        <v/>
      </c>
      <c r="H3859" s="57" t="str">
        <f>IFERROR(SMALL($G$2:$G$4870,ROWS($G$2:G3859)),"")</f>
        <v/>
      </c>
    </row>
    <row r="3860" spans="1:8" ht="102.75" thickBot="1" x14ac:dyDescent="0.3">
      <c r="A3860" s="50" t="s">
        <v>754</v>
      </c>
      <c r="B3860" s="46" t="str">
        <f>Table1[[#This Row],[Series]]&amp;Table1[[#This Row],[Competency Name]]</f>
        <v>4801USE OF MEASURING INSTRUMENTS (MECHANICAL, ELECTRICAL, ELECTRONIC, AS APPROPRIATE TO LINE OF WORK)</v>
      </c>
      <c r="C3860" s="46" t="str">
        <f>IF(RIGHT(Table1[[#This Row],[Occupational Series]],5)="SECCM","SECCM",IF(OR(RIGHT(Table1[[#This Row],[Occupational Series]],1)="A",RIGHT(Table1[[#This Row],[Occupational Series]],1)="B",RIGHT(Table1[[#This Row],[Occupational Series]],1)="C"),"0301",RIGHT(Table1[[#This Row],[Occupational Series]],4)))</f>
        <v>4801</v>
      </c>
      <c r="D3860" s="50" t="s">
        <v>986</v>
      </c>
      <c r="E3860" s="51" t="s">
        <v>987</v>
      </c>
      <c r="F3860" s="57">
        <f>ROWS($F$2:F3860)</f>
        <v>3859</v>
      </c>
      <c r="G3860" s="57" t="str">
        <f>IF(ISNUMBER(SEARCH('Position Build'!$N$6,Table1[[#This Row],[Series]])),Table1[[#This Row],[Helper1]],"")</f>
        <v/>
      </c>
      <c r="H3860" s="57" t="str">
        <f>IFERROR(SMALL($G$2:$G$4870,ROWS($G$2:G3860)),"")</f>
        <v/>
      </c>
    </row>
    <row r="3861" spans="1:8" ht="15.75" customHeight="1" thickBot="1" x14ac:dyDescent="0.3">
      <c r="A3861" s="50" t="s">
        <v>745</v>
      </c>
      <c r="B3861" s="46" t="str">
        <f>Table1[[#This Row],[Series]]&amp;Table1[[#This Row],[Competency Name]]</f>
        <v>4804TECHNICAL PRACTICES (THEORETICAL, PRECISE, ARTISTIC)</v>
      </c>
      <c r="C3861" s="46" t="str">
        <f>IF(RIGHT(Table1[[#This Row],[Occupational Series]],5)="SECCM","SECCM",IF(OR(RIGHT(Table1[[#This Row],[Occupational Series]],1)="A",RIGHT(Table1[[#This Row],[Occupational Series]],1)="B",RIGHT(Table1[[#This Row],[Occupational Series]],1)="C"),"0301",RIGHT(Table1[[#This Row],[Occupational Series]],4)))</f>
        <v>4804</v>
      </c>
      <c r="D3861" s="50" t="s">
        <v>716</v>
      </c>
      <c r="E3861" s="51" t="s">
        <v>717</v>
      </c>
      <c r="F3861" s="57">
        <f>ROWS($F$2:F3861)</f>
        <v>3860</v>
      </c>
      <c r="G3861" s="57" t="str">
        <f>IF(ISNUMBER(SEARCH('Position Build'!$N$6,Table1[[#This Row],[Series]])),Table1[[#This Row],[Helper1]],"")</f>
        <v/>
      </c>
      <c r="H3861" s="57" t="str">
        <f>IFERROR(SMALL($G$2:$G$4870,ROWS($G$2:G3861)),"")</f>
        <v/>
      </c>
    </row>
    <row r="3862" spans="1:8" ht="15.75" thickBot="1" x14ac:dyDescent="0.3">
      <c r="A3862" s="53" t="s">
        <v>745</v>
      </c>
      <c r="B3862" s="46" t="str">
        <f>Table1[[#This Row],[Series]]&amp;Table1[[#This Row],[Competency Name]]</f>
        <v>4804ABILITY TO DO THE WORK OF THE POSITION WITHOUT MORE THAN NORMAL SUPERVISION</v>
      </c>
      <c r="C3862" s="46" t="str">
        <f>IF(RIGHT(Table1[[#This Row],[Occupational Series]],5)="SECCM","SECCM",IF(OR(RIGHT(Table1[[#This Row],[Occupational Series]],1)="A",RIGHT(Table1[[#This Row],[Occupational Series]],1)="B",RIGHT(Table1[[#This Row],[Occupational Series]],1)="C"),"0301",RIGHT(Table1[[#This Row],[Occupational Series]],4)))</f>
        <v>4804</v>
      </c>
      <c r="D3862" s="53" t="s">
        <v>852</v>
      </c>
      <c r="E3862" s="53" t="s">
        <v>853</v>
      </c>
      <c r="F3862" s="57">
        <f>ROWS($F$2:F3862)</f>
        <v>3861</v>
      </c>
      <c r="G3862" s="57" t="str">
        <f>IF(ISNUMBER(SEARCH('Position Build'!$N$6,Table1[[#This Row],[Series]])),Table1[[#This Row],[Helper1]],"")</f>
        <v/>
      </c>
      <c r="H3862" s="57" t="str">
        <f>IFERROR(SMALL($G$2:$G$4870,ROWS($G$2:G3862)),"")</f>
        <v/>
      </c>
    </row>
    <row r="3863" spans="1:8" ht="15.75" thickBot="1" x14ac:dyDescent="0.3">
      <c r="A3863" s="53" t="s">
        <v>745</v>
      </c>
      <c r="B3863" s="46" t="str">
        <f>Table1[[#This Row],[Series]]&amp;Table1[[#This Row],[Competency Name]]</f>
        <v>4804ABILITY TO INSPECT</v>
      </c>
      <c r="C3863" s="46" t="str">
        <f>IF(RIGHT(Table1[[#This Row],[Occupational Series]],5)="SECCM","SECCM",IF(OR(RIGHT(Table1[[#This Row],[Occupational Series]],1)="A",RIGHT(Table1[[#This Row],[Occupational Series]],1)="B",RIGHT(Table1[[#This Row],[Occupational Series]],1)="C"),"0301",RIGHT(Table1[[#This Row],[Occupational Series]],4)))</f>
        <v>4804</v>
      </c>
      <c r="D3863" s="53" t="s">
        <v>866</v>
      </c>
      <c r="E3863" s="53" t="s">
        <v>867</v>
      </c>
      <c r="F3863" s="57">
        <f>ROWS($F$2:F3863)</f>
        <v>3862</v>
      </c>
      <c r="G3863" s="57" t="str">
        <f>IF(ISNUMBER(SEARCH('Position Build'!$N$6,Table1[[#This Row],[Series]])),Table1[[#This Row],[Helper1]],"")</f>
        <v/>
      </c>
      <c r="H3863" s="57" t="str">
        <f>IFERROR(SMALL($G$2:$G$4870,ROWS($G$2:G3863)),"")</f>
        <v/>
      </c>
    </row>
    <row r="3864" spans="1:8" ht="15.75" thickBot="1" x14ac:dyDescent="0.3">
      <c r="A3864" s="53" t="s">
        <v>745</v>
      </c>
      <c r="B3864" s="46" t="str">
        <f>Table1[[#This Row],[Series]]&amp;Table1[[#This Row],[Competency Name]]</f>
        <v>4804ABILITY TO INSTRUCT</v>
      </c>
      <c r="C3864" s="46" t="str">
        <f>IF(RIGHT(Table1[[#This Row],[Occupational Series]],5)="SECCM","SECCM",IF(OR(RIGHT(Table1[[#This Row],[Occupational Series]],1)="A",RIGHT(Table1[[#This Row],[Occupational Series]],1)="B",RIGHT(Table1[[#This Row],[Occupational Series]],1)="C"),"0301",RIGHT(Table1[[#This Row],[Occupational Series]],4)))</f>
        <v>4804</v>
      </c>
      <c r="D3864" s="53" t="s">
        <v>868</v>
      </c>
      <c r="E3864" s="53" t="s">
        <v>869</v>
      </c>
      <c r="F3864" s="57">
        <f>ROWS($F$2:F3864)</f>
        <v>3863</v>
      </c>
      <c r="G3864" s="57" t="str">
        <f>IF(ISNUMBER(SEARCH('Position Build'!$N$6,Table1[[#This Row],[Series]])),Table1[[#This Row],[Helper1]],"")</f>
        <v/>
      </c>
      <c r="H3864" s="57" t="str">
        <f>IFERROR(SMALL($G$2:$G$4870,ROWS($G$2:G3864)),"")</f>
        <v/>
      </c>
    </row>
    <row r="3865" spans="1:8" ht="39" thickBot="1" x14ac:dyDescent="0.3">
      <c r="A3865" s="52" t="s">
        <v>745</v>
      </c>
      <c r="B3865" s="46" t="str">
        <f>Table1[[#This Row],[Series]]&amp;Table1[[#This Row],[Competency Name]]</f>
        <v>4804ABILITY TO PROVIDE PRODUCTION SUPPORT SERVICES</v>
      </c>
      <c r="C3865" s="46" t="str">
        <f>IF(RIGHT(Table1[[#This Row],[Occupational Series]],5)="SECCM","SECCM",IF(OR(RIGHT(Table1[[#This Row],[Occupational Series]],1)="A",RIGHT(Table1[[#This Row],[Occupational Series]],1)="B",RIGHT(Table1[[#This Row],[Occupational Series]],1)="C"),"0301",RIGHT(Table1[[#This Row],[Occupational Series]],4)))</f>
        <v>4804</v>
      </c>
      <c r="D3865" s="52" t="s">
        <v>870</v>
      </c>
      <c r="E3865" s="54" t="s">
        <v>871</v>
      </c>
      <c r="F3865" s="57">
        <f>ROWS($F$2:F3865)</f>
        <v>3864</v>
      </c>
      <c r="G3865" s="57" t="str">
        <f>IF(ISNUMBER(SEARCH('Position Build'!$N$6,Table1[[#This Row],[Series]])),Table1[[#This Row],[Helper1]],"")</f>
        <v/>
      </c>
      <c r="H3865" s="57" t="str">
        <f>IFERROR(SMALL($G$2:$G$4870,ROWS($G$2:G3865)),"")</f>
        <v/>
      </c>
    </row>
    <row r="3866" spans="1:8" ht="15.75" thickBot="1" x14ac:dyDescent="0.3">
      <c r="A3866" s="45" t="s">
        <v>745</v>
      </c>
      <c r="B3866" s="46" t="str">
        <f>Table1[[#This Row],[Series]]&amp;Table1[[#This Row],[Competency Name]]</f>
        <v>4804ABILITY TO LEAD OR SUPERVISE</v>
      </c>
      <c r="C3866" s="46" t="str">
        <f>IF(RIGHT(Table1[[#This Row],[Occupational Series]],5)="SECCM","SECCM",IF(OR(RIGHT(Table1[[#This Row],[Occupational Series]],1)="A",RIGHT(Table1[[#This Row],[Occupational Series]],1)="B",RIGHT(Table1[[#This Row],[Occupational Series]],1)="C"),"0301",RIGHT(Table1[[#This Row],[Occupational Series]],4)))</f>
        <v>4804</v>
      </c>
      <c r="D3866" s="45" t="s">
        <v>872</v>
      </c>
      <c r="E3866" s="45" t="s">
        <v>873</v>
      </c>
      <c r="F3866" s="57">
        <f>ROWS($F$2:F3866)</f>
        <v>3865</v>
      </c>
      <c r="G3866" s="57" t="str">
        <f>IF(ISNUMBER(SEARCH('Position Build'!$N$6,Table1[[#This Row],[Series]])),Table1[[#This Row],[Helper1]],"")</f>
        <v/>
      </c>
      <c r="H3866" s="57" t="str">
        <f>IFERROR(SMALL($G$2:$G$4870,ROWS($G$2:G3866)),"")</f>
        <v/>
      </c>
    </row>
    <row r="3867" spans="1:8" ht="15.75" customHeight="1" thickBot="1" x14ac:dyDescent="0.3">
      <c r="A3867" s="50" t="s">
        <v>745</v>
      </c>
      <c r="B3867" s="46" t="str">
        <f>Table1[[#This Row],[Series]]&amp;Table1[[#This Row],[Competency Name]]</f>
        <v>4804ABILITY TO INTERPRET INSTRUCTIONS AND SPECIFICATIONS, INCLUDING BLUEPRINT READING</v>
      </c>
      <c r="C3867" s="46" t="str">
        <f>IF(RIGHT(Table1[[#This Row],[Occupational Series]],5)="SECCM","SECCM",IF(OR(RIGHT(Table1[[#This Row],[Occupational Series]],1)="A",RIGHT(Table1[[#This Row],[Occupational Series]],1)="B",RIGHT(Table1[[#This Row],[Occupational Series]],1)="C"),"0301",RIGHT(Table1[[#This Row],[Occupational Series]],4)))</f>
        <v>4804</v>
      </c>
      <c r="D3867" s="50" t="s">
        <v>906</v>
      </c>
      <c r="E3867" s="51" t="s">
        <v>907</v>
      </c>
      <c r="F3867" s="57">
        <f>ROWS($F$2:F3867)</f>
        <v>3866</v>
      </c>
      <c r="G3867" s="57" t="str">
        <f>IF(ISNUMBER(SEARCH('Position Build'!$N$6,Table1[[#This Row],[Series]])),Table1[[#This Row],[Helper1]],"")</f>
        <v/>
      </c>
      <c r="H3867" s="57" t="str">
        <f>IFERROR(SMALL($G$2:$G$4870,ROWS($G$2:G3867)),"")</f>
        <v/>
      </c>
    </row>
    <row r="3868" spans="1:8" ht="51.75" thickBot="1" x14ac:dyDescent="0.3">
      <c r="A3868" s="52" t="s">
        <v>745</v>
      </c>
      <c r="B3868" s="46" t="str">
        <f>Table1[[#This Row],[Series]]&amp;Table1[[#This Row],[Competency Name]]</f>
        <v>4804ABILITY TO USE AND MAINTAIN TOOLS AND EQUIPMENT</v>
      </c>
      <c r="C3868" s="46" t="str">
        <f>IF(RIGHT(Table1[[#This Row],[Occupational Series]],5)="SECCM","SECCM",IF(OR(RIGHT(Table1[[#This Row],[Occupational Series]],1)="A",RIGHT(Table1[[#This Row],[Occupational Series]],1)="B",RIGHT(Table1[[#This Row],[Occupational Series]],1)="C"),"0301",RIGHT(Table1[[#This Row],[Occupational Series]],4)))</f>
        <v>4804</v>
      </c>
      <c r="D3868" s="52" t="s">
        <v>908</v>
      </c>
      <c r="E3868" s="54" t="s">
        <v>909</v>
      </c>
      <c r="F3868" s="57">
        <f>ROWS($F$2:F3868)</f>
        <v>3867</v>
      </c>
      <c r="G3868" s="57" t="str">
        <f>IF(ISNUMBER(SEARCH('Position Build'!$N$6,Table1[[#This Row],[Series]])),Table1[[#This Row],[Helper1]],"")</f>
        <v/>
      </c>
      <c r="H3868" s="57" t="str">
        <f>IFERROR(SMALL($G$2:$G$4870,ROWS($G$2:G3868)),"")</f>
        <v/>
      </c>
    </row>
    <row r="3869" spans="1:8" ht="39" thickBot="1" x14ac:dyDescent="0.3">
      <c r="A3869" s="52" t="s">
        <v>745</v>
      </c>
      <c r="B3869" s="46" t="str">
        <f>Table1[[#This Row],[Series]]&amp;Table1[[#This Row],[Competency Name]]</f>
        <v>4804KNOWLEDGE OF EQUIPMENT ASSEMBLY, INSTALLATION, REPAIR, ETC.</v>
      </c>
      <c r="C3869" s="46" t="str">
        <f>IF(RIGHT(Table1[[#This Row],[Occupational Series]],5)="SECCM","SECCM",IF(OR(RIGHT(Table1[[#This Row],[Occupational Series]],1)="A",RIGHT(Table1[[#This Row],[Occupational Series]],1)="B",RIGHT(Table1[[#This Row],[Occupational Series]],1)="C"),"0301",RIGHT(Table1[[#This Row],[Occupational Series]],4)))</f>
        <v>4804</v>
      </c>
      <c r="D3869" s="52" t="s">
        <v>910</v>
      </c>
      <c r="E3869" s="54" t="s">
        <v>911</v>
      </c>
      <c r="F3869" s="57">
        <f>ROWS($F$2:F3869)</f>
        <v>3868</v>
      </c>
      <c r="G3869" s="57" t="str">
        <f>IF(ISNUMBER(SEARCH('Position Build'!$N$6,Table1[[#This Row],[Series]])),Table1[[#This Row],[Helper1]],"")</f>
        <v/>
      </c>
      <c r="H3869" s="57" t="str">
        <f>IFERROR(SMALL($G$2:$G$4870,ROWS($G$2:G3869)),"")</f>
        <v/>
      </c>
    </row>
    <row r="3870" spans="1:8" ht="64.5" thickBot="1" x14ac:dyDescent="0.3">
      <c r="A3870" s="52" t="s">
        <v>745</v>
      </c>
      <c r="B3870" s="46" t="str">
        <f>Table1[[#This Row],[Series]]&amp;Table1[[#This Row],[Competency Name]]</f>
        <v>4804TROUBLESHOOTING</v>
      </c>
      <c r="C3870" s="46" t="str">
        <f>IF(RIGHT(Table1[[#This Row],[Occupational Series]],5)="SECCM","SECCM",IF(OR(RIGHT(Table1[[#This Row],[Occupational Series]],1)="A",RIGHT(Table1[[#This Row],[Occupational Series]],1)="B",RIGHT(Table1[[#This Row],[Occupational Series]],1)="C"),"0301",RIGHT(Table1[[#This Row],[Occupational Series]],4)))</f>
        <v>4804</v>
      </c>
      <c r="D3870" s="52" t="s">
        <v>912</v>
      </c>
      <c r="E3870" s="54" t="s">
        <v>913</v>
      </c>
      <c r="F3870" s="57">
        <f>ROWS($F$2:F3870)</f>
        <v>3869</v>
      </c>
      <c r="G3870" s="57" t="str">
        <f>IF(ISNUMBER(SEARCH('Position Build'!$N$6,Table1[[#This Row],[Series]])),Table1[[#This Row],[Helper1]],"")</f>
        <v/>
      </c>
      <c r="H3870" s="57" t="str">
        <f>IFERROR(SMALL($G$2:$G$4870,ROWS($G$2:G3870)),"")</f>
        <v/>
      </c>
    </row>
    <row r="3871" spans="1:8" ht="102.75" thickBot="1" x14ac:dyDescent="0.3">
      <c r="A3871" s="52" t="s">
        <v>745</v>
      </c>
      <c r="B3871" s="46" t="str">
        <f>Table1[[#This Row],[Series]]&amp;Table1[[#This Row],[Competency Name]]</f>
        <v>4804USE OF MEASURING INSTRUMENTS</v>
      </c>
      <c r="C3871" s="46" t="str">
        <f>IF(RIGHT(Table1[[#This Row],[Occupational Series]],5)="SECCM","SECCM",IF(OR(RIGHT(Table1[[#This Row],[Occupational Series]],1)="A",RIGHT(Table1[[#This Row],[Occupational Series]],1)="B",RIGHT(Table1[[#This Row],[Occupational Series]],1)="C"),"0301",RIGHT(Table1[[#This Row],[Occupational Series]],4)))</f>
        <v>4804</v>
      </c>
      <c r="D3871" s="52" t="s">
        <v>914</v>
      </c>
      <c r="E3871" s="54" t="s">
        <v>915</v>
      </c>
      <c r="F3871" s="57">
        <f>ROWS($F$2:F3871)</f>
        <v>3870</v>
      </c>
      <c r="G3871" s="57" t="str">
        <f>IF(ISNUMBER(SEARCH('Position Build'!$N$6,Table1[[#This Row],[Series]])),Table1[[#This Row],[Helper1]],"")</f>
        <v/>
      </c>
      <c r="H3871" s="57" t="str">
        <f>IFERROR(SMALL($G$2:$G$4870,ROWS($G$2:G3871)),"")</f>
        <v/>
      </c>
    </row>
    <row r="3872" spans="1:8" ht="115.5" thickBot="1" x14ac:dyDescent="0.3">
      <c r="A3872" s="50" t="s">
        <v>731</v>
      </c>
      <c r="B3872" s="46" t="str">
        <f>Table1[[#This Row],[Series]]&amp;Table1[[#This Row],[Competency Name]]</f>
        <v>4805TECHNICAL PRACTICES (THEORETICAL, PRECISE, ARTISTIC)</v>
      </c>
      <c r="C3872" s="46" t="str">
        <f>IF(RIGHT(Table1[[#This Row],[Occupational Series]],5)="SECCM","SECCM",IF(OR(RIGHT(Table1[[#This Row],[Occupational Series]],1)="A",RIGHT(Table1[[#This Row],[Occupational Series]],1)="B",RIGHT(Table1[[#This Row],[Occupational Series]],1)="C"),"0301",RIGHT(Table1[[#This Row],[Occupational Series]],4)))</f>
        <v>4805</v>
      </c>
      <c r="D3872" s="50" t="s">
        <v>716</v>
      </c>
      <c r="E3872" s="51" t="s">
        <v>717</v>
      </c>
      <c r="F3872" s="57">
        <f>ROWS($F$2:F3872)</f>
        <v>3871</v>
      </c>
      <c r="G3872" s="57" t="str">
        <f>IF(ISNUMBER(SEARCH('Position Build'!$N$6,Table1[[#This Row],[Series]])),Table1[[#This Row],[Helper1]],"")</f>
        <v/>
      </c>
      <c r="H3872" s="57" t="str">
        <f>IFERROR(SMALL($G$2:$G$4870,ROWS($G$2:G3872)),"")</f>
        <v/>
      </c>
    </row>
    <row r="3873" spans="1:8" ht="15.75" customHeight="1" thickBot="1" x14ac:dyDescent="0.3">
      <c r="A3873" s="45" t="s">
        <v>731</v>
      </c>
      <c r="B3873" s="46" t="str">
        <f>Table1[[#This Row],[Series]]&amp;Table1[[#This Row],[Competency Name]]</f>
        <v>4805ABILITY TO DO THE WORK OF THE POSITION WITHOUT MORE THAN NORMAL SUPERVISION</v>
      </c>
      <c r="C3873" s="46" t="str">
        <f>IF(RIGHT(Table1[[#This Row],[Occupational Series]],5)="SECCM","SECCM",IF(OR(RIGHT(Table1[[#This Row],[Occupational Series]],1)="A",RIGHT(Table1[[#This Row],[Occupational Series]],1)="B",RIGHT(Table1[[#This Row],[Occupational Series]],1)="C"),"0301",RIGHT(Table1[[#This Row],[Occupational Series]],4)))</f>
        <v>4805</v>
      </c>
      <c r="D3873" s="45" t="s">
        <v>852</v>
      </c>
      <c r="E3873" s="45" t="s">
        <v>853</v>
      </c>
      <c r="F3873" s="57">
        <f>ROWS($F$2:F3873)</f>
        <v>3872</v>
      </c>
      <c r="G3873" s="57" t="str">
        <f>IF(ISNUMBER(SEARCH('Position Build'!$N$6,Table1[[#This Row],[Series]])),Table1[[#This Row],[Helper1]],"")</f>
        <v/>
      </c>
      <c r="H3873" s="57" t="str">
        <f>IFERROR(SMALL($G$2:$G$4870,ROWS($G$2:G3873)),"")</f>
        <v/>
      </c>
    </row>
    <row r="3874" spans="1:8" ht="15.75" thickBot="1" x14ac:dyDescent="0.3">
      <c r="A3874" s="53" t="s">
        <v>731</v>
      </c>
      <c r="B3874" s="46" t="str">
        <f>Table1[[#This Row],[Series]]&amp;Table1[[#This Row],[Competency Name]]</f>
        <v>4805ABILITY TO INSPECT</v>
      </c>
      <c r="C3874" s="46" t="str">
        <f>IF(RIGHT(Table1[[#This Row],[Occupational Series]],5)="SECCM","SECCM",IF(OR(RIGHT(Table1[[#This Row],[Occupational Series]],1)="A",RIGHT(Table1[[#This Row],[Occupational Series]],1)="B",RIGHT(Table1[[#This Row],[Occupational Series]],1)="C"),"0301",RIGHT(Table1[[#This Row],[Occupational Series]],4)))</f>
        <v>4805</v>
      </c>
      <c r="D3874" s="53" t="s">
        <v>866</v>
      </c>
      <c r="E3874" s="53" t="s">
        <v>867</v>
      </c>
      <c r="F3874" s="57">
        <f>ROWS($F$2:F3874)</f>
        <v>3873</v>
      </c>
      <c r="G3874" s="57" t="str">
        <f>IF(ISNUMBER(SEARCH('Position Build'!$N$6,Table1[[#This Row],[Series]])),Table1[[#This Row],[Helper1]],"")</f>
        <v/>
      </c>
      <c r="H3874" s="57" t="str">
        <f>IFERROR(SMALL($G$2:$G$4870,ROWS($G$2:G3874)),"")</f>
        <v/>
      </c>
    </row>
    <row r="3875" spans="1:8" ht="15.75" thickBot="1" x14ac:dyDescent="0.3">
      <c r="A3875" s="53" t="s">
        <v>731</v>
      </c>
      <c r="B3875" s="46" t="str">
        <f>Table1[[#This Row],[Series]]&amp;Table1[[#This Row],[Competency Name]]</f>
        <v>4805ABILITY TO INSTRUCT</v>
      </c>
      <c r="C3875" s="46" t="str">
        <f>IF(RIGHT(Table1[[#This Row],[Occupational Series]],5)="SECCM","SECCM",IF(OR(RIGHT(Table1[[#This Row],[Occupational Series]],1)="A",RIGHT(Table1[[#This Row],[Occupational Series]],1)="B",RIGHT(Table1[[#This Row],[Occupational Series]],1)="C"),"0301",RIGHT(Table1[[#This Row],[Occupational Series]],4)))</f>
        <v>4805</v>
      </c>
      <c r="D3875" s="53" t="s">
        <v>868</v>
      </c>
      <c r="E3875" s="53" t="s">
        <v>869</v>
      </c>
      <c r="F3875" s="57">
        <f>ROWS($F$2:F3875)</f>
        <v>3874</v>
      </c>
      <c r="G3875" s="57" t="str">
        <f>IF(ISNUMBER(SEARCH('Position Build'!$N$6,Table1[[#This Row],[Series]])),Table1[[#This Row],[Helper1]],"")</f>
        <v/>
      </c>
      <c r="H3875" s="57" t="str">
        <f>IFERROR(SMALL($G$2:$G$4870,ROWS($G$2:G3875)),"")</f>
        <v/>
      </c>
    </row>
    <row r="3876" spans="1:8" ht="39" thickBot="1" x14ac:dyDescent="0.3">
      <c r="A3876" s="52" t="s">
        <v>731</v>
      </c>
      <c r="B3876" s="46" t="str">
        <f>Table1[[#This Row],[Series]]&amp;Table1[[#This Row],[Competency Name]]</f>
        <v>4805ABILITY TO PROVIDE PRODUCTION SUPPORT SERVICES</v>
      </c>
      <c r="C3876" s="46" t="str">
        <f>IF(RIGHT(Table1[[#This Row],[Occupational Series]],5)="SECCM","SECCM",IF(OR(RIGHT(Table1[[#This Row],[Occupational Series]],1)="A",RIGHT(Table1[[#This Row],[Occupational Series]],1)="B",RIGHT(Table1[[#This Row],[Occupational Series]],1)="C"),"0301",RIGHT(Table1[[#This Row],[Occupational Series]],4)))</f>
        <v>4805</v>
      </c>
      <c r="D3876" s="52" t="s">
        <v>870</v>
      </c>
      <c r="E3876" s="54" t="s">
        <v>871</v>
      </c>
      <c r="F3876" s="57">
        <f>ROWS($F$2:F3876)</f>
        <v>3875</v>
      </c>
      <c r="G3876" s="57" t="str">
        <f>IF(ISNUMBER(SEARCH('Position Build'!$N$6,Table1[[#This Row],[Series]])),Table1[[#This Row],[Helper1]],"")</f>
        <v/>
      </c>
      <c r="H3876" s="57" t="str">
        <f>IFERROR(SMALL($G$2:$G$4870,ROWS($G$2:G3876)),"")</f>
        <v/>
      </c>
    </row>
    <row r="3877" spans="1:8" ht="15.75" thickBot="1" x14ac:dyDescent="0.3">
      <c r="A3877" s="53" t="s">
        <v>731</v>
      </c>
      <c r="B3877" s="46" t="str">
        <f>Table1[[#This Row],[Series]]&amp;Table1[[#This Row],[Competency Name]]</f>
        <v>4805ABILITY TO LEAD OR SUPERVISE</v>
      </c>
      <c r="C3877" s="46" t="str">
        <f>IF(RIGHT(Table1[[#This Row],[Occupational Series]],5)="SECCM","SECCM",IF(OR(RIGHT(Table1[[#This Row],[Occupational Series]],1)="A",RIGHT(Table1[[#This Row],[Occupational Series]],1)="B",RIGHT(Table1[[#This Row],[Occupational Series]],1)="C"),"0301",RIGHT(Table1[[#This Row],[Occupational Series]],4)))</f>
        <v>4805</v>
      </c>
      <c r="D3877" s="53" t="s">
        <v>872</v>
      </c>
      <c r="E3877" s="53" t="s">
        <v>873</v>
      </c>
      <c r="F3877" s="57">
        <f>ROWS($F$2:F3877)</f>
        <v>3876</v>
      </c>
      <c r="G3877" s="57" t="str">
        <f>IF(ISNUMBER(SEARCH('Position Build'!$N$6,Table1[[#This Row],[Series]])),Table1[[#This Row],[Helper1]],"")</f>
        <v/>
      </c>
      <c r="H3877" s="57" t="str">
        <f>IFERROR(SMALL($G$2:$G$4870,ROWS($G$2:G3877)),"")</f>
        <v/>
      </c>
    </row>
    <row r="3878" spans="1:8" ht="77.25" thickBot="1" x14ac:dyDescent="0.3">
      <c r="A3878" s="50" t="s">
        <v>731</v>
      </c>
      <c r="B3878" s="46" t="str">
        <f>Table1[[#This Row],[Series]]&amp;Table1[[#This Row],[Competency Name]]</f>
        <v>4805ABILITY TO INTERPRET INSTRUCTIONS AND SPECIFICATIONS, INCLUDING BLUEPRINT READING</v>
      </c>
      <c r="C3878" s="46" t="str">
        <f>IF(RIGHT(Table1[[#This Row],[Occupational Series]],5)="SECCM","SECCM",IF(OR(RIGHT(Table1[[#This Row],[Occupational Series]],1)="A",RIGHT(Table1[[#This Row],[Occupational Series]],1)="B",RIGHT(Table1[[#This Row],[Occupational Series]],1)="C"),"0301",RIGHT(Table1[[#This Row],[Occupational Series]],4)))</f>
        <v>4805</v>
      </c>
      <c r="D3878" s="50" t="s">
        <v>906</v>
      </c>
      <c r="E3878" s="51" t="s">
        <v>907</v>
      </c>
      <c r="F3878" s="57">
        <f>ROWS($F$2:F3878)</f>
        <v>3877</v>
      </c>
      <c r="G3878" s="57" t="str">
        <f>IF(ISNUMBER(SEARCH('Position Build'!$N$6,Table1[[#This Row],[Series]])),Table1[[#This Row],[Helper1]],"")</f>
        <v/>
      </c>
      <c r="H3878" s="57" t="str">
        <f>IFERROR(SMALL($G$2:$G$4870,ROWS($G$2:G3878)),"")</f>
        <v/>
      </c>
    </row>
    <row r="3879" spans="1:8" ht="15.75" customHeight="1" thickBot="1" x14ac:dyDescent="0.3">
      <c r="A3879" s="50" t="s">
        <v>731</v>
      </c>
      <c r="B3879" s="46" t="str">
        <f>Table1[[#This Row],[Series]]&amp;Table1[[#This Row],[Competency Name]]</f>
        <v>4805ABILITY TO USE AND MAINTAIN TOOLS AND EQUIPMENT</v>
      </c>
      <c r="C3879" s="46" t="str">
        <f>IF(RIGHT(Table1[[#This Row],[Occupational Series]],5)="SECCM","SECCM",IF(OR(RIGHT(Table1[[#This Row],[Occupational Series]],1)="A",RIGHT(Table1[[#This Row],[Occupational Series]],1)="B",RIGHT(Table1[[#This Row],[Occupational Series]],1)="C"),"0301",RIGHT(Table1[[#This Row],[Occupational Series]],4)))</f>
        <v>4805</v>
      </c>
      <c r="D3879" s="50" t="s">
        <v>908</v>
      </c>
      <c r="E3879" s="51" t="s">
        <v>909</v>
      </c>
      <c r="F3879" s="57">
        <f>ROWS($F$2:F3879)</f>
        <v>3878</v>
      </c>
      <c r="G3879" s="57" t="str">
        <f>IF(ISNUMBER(SEARCH('Position Build'!$N$6,Table1[[#This Row],[Series]])),Table1[[#This Row],[Helper1]],"")</f>
        <v/>
      </c>
      <c r="H3879" s="57" t="str">
        <f>IFERROR(SMALL($G$2:$G$4870,ROWS($G$2:G3879)),"")</f>
        <v/>
      </c>
    </row>
    <row r="3880" spans="1:8" ht="39" thickBot="1" x14ac:dyDescent="0.3">
      <c r="A3880" s="52" t="s">
        <v>731</v>
      </c>
      <c r="B3880" s="46" t="str">
        <f>Table1[[#This Row],[Series]]&amp;Table1[[#This Row],[Competency Name]]</f>
        <v>4805KNOWLEDGE OF EQUIPMENT ASSEMBLY, INSTALLATION, REPAIR, ETC.</v>
      </c>
      <c r="C3880" s="46" t="str">
        <f>IF(RIGHT(Table1[[#This Row],[Occupational Series]],5)="SECCM","SECCM",IF(OR(RIGHT(Table1[[#This Row],[Occupational Series]],1)="A",RIGHT(Table1[[#This Row],[Occupational Series]],1)="B",RIGHT(Table1[[#This Row],[Occupational Series]],1)="C"),"0301",RIGHT(Table1[[#This Row],[Occupational Series]],4)))</f>
        <v>4805</v>
      </c>
      <c r="D3880" s="52" t="s">
        <v>910</v>
      </c>
      <c r="E3880" s="54" t="s">
        <v>911</v>
      </c>
      <c r="F3880" s="57">
        <f>ROWS($F$2:F3880)</f>
        <v>3879</v>
      </c>
      <c r="G3880" s="57" t="str">
        <f>IF(ISNUMBER(SEARCH('Position Build'!$N$6,Table1[[#This Row],[Series]])),Table1[[#This Row],[Helper1]],"")</f>
        <v/>
      </c>
      <c r="H3880" s="57" t="str">
        <f>IFERROR(SMALL($G$2:$G$4870,ROWS($G$2:G3880)),"")</f>
        <v/>
      </c>
    </row>
    <row r="3881" spans="1:8" ht="64.5" thickBot="1" x14ac:dyDescent="0.3">
      <c r="A3881" s="52" t="s">
        <v>731</v>
      </c>
      <c r="B3881" s="46" t="str">
        <f>Table1[[#This Row],[Series]]&amp;Table1[[#This Row],[Competency Name]]</f>
        <v>4805TROUBLESHOOTING</v>
      </c>
      <c r="C3881" s="46" t="str">
        <f>IF(RIGHT(Table1[[#This Row],[Occupational Series]],5)="SECCM","SECCM",IF(OR(RIGHT(Table1[[#This Row],[Occupational Series]],1)="A",RIGHT(Table1[[#This Row],[Occupational Series]],1)="B",RIGHT(Table1[[#This Row],[Occupational Series]],1)="C"),"0301",RIGHT(Table1[[#This Row],[Occupational Series]],4)))</f>
        <v>4805</v>
      </c>
      <c r="D3881" s="52" t="s">
        <v>912</v>
      </c>
      <c r="E3881" s="54" t="s">
        <v>913</v>
      </c>
      <c r="F3881" s="57">
        <f>ROWS($F$2:F3881)</f>
        <v>3880</v>
      </c>
      <c r="G3881" s="57" t="str">
        <f>IF(ISNUMBER(SEARCH('Position Build'!$N$6,Table1[[#This Row],[Series]])),Table1[[#This Row],[Helper1]],"")</f>
        <v/>
      </c>
      <c r="H3881" s="57" t="str">
        <f>IFERROR(SMALL($G$2:$G$4870,ROWS($G$2:G3881)),"")</f>
        <v/>
      </c>
    </row>
    <row r="3882" spans="1:8" ht="102.75" thickBot="1" x14ac:dyDescent="0.3">
      <c r="A3882" s="52" t="s">
        <v>731</v>
      </c>
      <c r="B3882" s="46" t="str">
        <f>Table1[[#This Row],[Series]]&amp;Table1[[#This Row],[Competency Name]]</f>
        <v>4805USE OF MEASURING INSTRUMENTS</v>
      </c>
      <c r="C3882" s="46" t="str">
        <f>IF(RIGHT(Table1[[#This Row],[Occupational Series]],5)="SECCM","SECCM",IF(OR(RIGHT(Table1[[#This Row],[Occupational Series]],1)="A",RIGHT(Table1[[#This Row],[Occupational Series]],1)="B",RIGHT(Table1[[#This Row],[Occupational Series]],1)="C"),"0301",RIGHT(Table1[[#This Row],[Occupational Series]],4)))</f>
        <v>4805</v>
      </c>
      <c r="D3882" s="52" t="s">
        <v>914</v>
      </c>
      <c r="E3882" s="54" t="s">
        <v>915</v>
      </c>
      <c r="F3882" s="57">
        <f>ROWS($F$2:F3882)</f>
        <v>3881</v>
      </c>
      <c r="G3882" s="57" t="str">
        <f>IF(ISNUMBER(SEARCH('Position Build'!$N$6,Table1[[#This Row],[Series]])),Table1[[#This Row],[Helper1]],"")</f>
        <v/>
      </c>
      <c r="H3882" s="57" t="str">
        <f>IFERROR(SMALL($G$2:$G$4870,ROWS($G$2:G3882)),"")</f>
        <v/>
      </c>
    </row>
    <row r="3883" spans="1:8" ht="115.5" thickBot="1" x14ac:dyDescent="0.3">
      <c r="A3883" s="52" t="s">
        <v>753</v>
      </c>
      <c r="B3883" s="46" t="str">
        <f>Table1[[#This Row],[Series]]&amp;Table1[[#This Row],[Competency Name]]</f>
        <v>4840TECHNICAL PRACTICES (THEORETICAL, PRECISE, ARTISTIC)</v>
      </c>
      <c r="C3883" s="46" t="str">
        <f>IF(RIGHT(Table1[[#This Row],[Occupational Series]],5)="SECCM","SECCM",IF(OR(RIGHT(Table1[[#This Row],[Occupational Series]],1)="A",RIGHT(Table1[[#This Row],[Occupational Series]],1)="B",RIGHT(Table1[[#This Row],[Occupational Series]],1)="C"),"0301",RIGHT(Table1[[#This Row],[Occupational Series]],4)))</f>
        <v>4840</v>
      </c>
      <c r="D3883" s="52" t="s">
        <v>716</v>
      </c>
      <c r="E3883" s="54" t="s">
        <v>717</v>
      </c>
      <c r="F3883" s="57">
        <f>ROWS($F$2:F3883)</f>
        <v>3882</v>
      </c>
      <c r="G3883" s="57" t="str">
        <f>IF(ISNUMBER(SEARCH('Position Build'!$N$6,Table1[[#This Row],[Series]])),Table1[[#This Row],[Helper1]],"")</f>
        <v/>
      </c>
      <c r="H3883" s="57" t="str">
        <f>IFERROR(SMALL($G$2:$G$4870,ROWS($G$2:G3883)),"")</f>
        <v/>
      </c>
    </row>
    <row r="3884" spans="1:8" ht="15.75" thickBot="1" x14ac:dyDescent="0.3">
      <c r="A3884" s="45" t="s">
        <v>753</v>
      </c>
      <c r="B3884" s="46" t="str">
        <f>Table1[[#This Row],[Series]]&amp;Table1[[#This Row],[Competency Name]]</f>
        <v>4840ABILITY TO DO THE WORK OF THE POSITION WITHOUT MORE THAN NORMAL SUPERVISION</v>
      </c>
      <c r="C3884" s="46" t="str">
        <f>IF(RIGHT(Table1[[#This Row],[Occupational Series]],5)="SECCM","SECCM",IF(OR(RIGHT(Table1[[#This Row],[Occupational Series]],1)="A",RIGHT(Table1[[#This Row],[Occupational Series]],1)="B",RIGHT(Table1[[#This Row],[Occupational Series]],1)="C"),"0301",RIGHT(Table1[[#This Row],[Occupational Series]],4)))</f>
        <v>4840</v>
      </c>
      <c r="D3884" s="45" t="s">
        <v>852</v>
      </c>
      <c r="E3884" s="45" t="s">
        <v>853</v>
      </c>
      <c r="F3884" s="57">
        <f>ROWS($F$2:F3884)</f>
        <v>3883</v>
      </c>
      <c r="G3884" s="57" t="str">
        <f>IF(ISNUMBER(SEARCH('Position Build'!$N$6,Table1[[#This Row],[Series]])),Table1[[#This Row],[Helper1]],"")</f>
        <v/>
      </c>
      <c r="H3884" s="57" t="str">
        <f>IFERROR(SMALL($G$2:$G$4870,ROWS($G$2:G3884)),"")</f>
        <v/>
      </c>
    </row>
    <row r="3885" spans="1:8" ht="15.75" customHeight="1" thickBot="1" x14ac:dyDescent="0.3">
      <c r="A3885" s="45" t="s">
        <v>753</v>
      </c>
      <c r="B3885" s="46" t="str">
        <f>Table1[[#This Row],[Series]]&amp;Table1[[#This Row],[Competency Name]]</f>
        <v>4840ABILITY TO INSPECT</v>
      </c>
      <c r="C3885" s="46" t="str">
        <f>IF(RIGHT(Table1[[#This Row],[Occupational Series]],5)="SECCM","SECCM",IF(OR(RIGHT(Table1[[#This Row],[Occupational Series]],1)="A",RIGHT(Table1[[#This Row],[Occupational Series]],1)="B",RIGHT(Table1[[#This Row],[Occupational Series]],1)="C"),"0301",RIGHT(Table1[[#This Row],[Occupational Series]],4)))</f>
        <v>4840</v>
      </c>
      <c r="D3885" s="45" t="s">
        <v>866</v>
      </c>
      <c r="E3885" s="45" t="s">
        <v>867</v>
      </c>
      <c r="F3885" s="57">
        <f>ROWS($F$2:F3885)</f>
        <v>3884</v>
      </c>
      <c r="G3885" s="57" t="str">
        <f>IF(ISNUMBER(SEARCH('Position Build'!$N$6,Table1[[#This Row],[Series]])),Table1[[#This Row],[Helper1]],"")</f>
        <v/>
      </c>
      <c r="H3885" s="57" t="str">
        <f>IFERROR(SMALL($G$2:$G$4870,ROWS($G$2:G3885)),"")</f>
        <v/>
      </c>
    </row>
    <row r="3886" spans="1:8" ht="15.75" thickBot="1" x14ac:dyDescent="0.3">
      <c r="A3886" s="53" t="s">
        <v>753</v>
      </c>
      <c r="B3886" s="46" t="str">
        <f>Table1[[#This Row],[Series]]&amp;Table1[[#This Row],[Competency Name]]</f>
        <v>4840ABILITY TO INSTRUCT</v>
      </c>
      <c r="C3886" s="46" t="str">
        <f>IF(RIGHT(Table1[[#This Row],[Occupational Series]],5)="SECCM","SECCM",IF(OR(RIGHT(Table1[[#This Row],[Occupational Series]],1)="A",RIGHT(Table1[[#This Row],[Occupational Series]],1)="B",RIGHT(Table1[[#This Row],[Occupational Series]],1)="C"),"0301",RIGHT(Table1[[#This Row],[Occupational Series]],4)))</f>
        <v>4840</v>
      </c>
      <c r="D3886" s="53" t="s">
        <v>868</v>
      </c>
      <c r="E3886" s="53" t="s">
        <v>869</v>
      </c>
      <c r="F3886" s="57">
        <f>ROWS($F$2:F3886)</f>
        <v>3885</v>
      </c>
      <c r="G3886" s="57" t="str">
        <f>IF(ISNUMBER(SEARCH('Position Build'!$N$6,Table1[[#This Row],[Series]])),Table1[[#This Row],[Helper1]],"")</f>
        <v/>
      </c>
      <c r="H3886" s="57" t="str">
        <f>IFERROR(SMALL($G$2:$G$4870,ROWS($G$2:G3886)),"")</f>
        <v/>
      </c>
    </row>
    <row r="3887" spans="1:8" ht="39" thickBot="1" x14ac:dyDescent="0.3">
      <c r="A3887" s="52" t="s">
        <v>753</v>
      </c>
      <c r="B3887" s="46" t="str">
        <f>Table1[[#This Row],[Series]]&amp;Table1[[#This Row],[Competency Name]]</f>
        <v>4840ABILITY TO PROVIDE PRODUCTION SUPPORT SERVICES</v>
      </c>
      <c r="C3887" s="46" t="str">
        <f>IF(RIGHT(Table1[[#This Row],[Occupational Series]],5)="SECCM","SECCM",IF(OR(RIGHT(Table1[[#This Row],[Occupational Series]],1)="A",RIGHT(Table1[[#This Row],[Occupational Series]],1)="B",RIGHT(Table1[[#This Row],[Occupational Series]],1)="C"),"0301",RIGHT(Table1[[#This Row],[Occupational Series]],4)))</f>
        <v>4840</v>
      </c>
      <c r="D3887" s="52" t="s">
        <v>870</v>
      </c>
      <c r="E3887" s="54" t="s">
        <v>871</v>
      </c>
      <c r="F3887" s="57">
        <f>ROWS($F$2:F3887)</f>
        <v>3886</v>
      </c>
      <c r="G3887" s="57" t="str">
        <f>IF(ISNUMBER(SEARCH('Position Build'!$N$6,Table1[[#This Row],[Series]])),Table1[[#This Row],[Helper1]],"")</f>
        <v/>
      </c>
      <c r="H3887" s="57" t="str">
        <f>IFERROR(SMALL($G$2:$G$4870,ROWS($G$2:G3887)),"")</f>
        <v/>
      </c>
    </row>
    <row r="3888" spans="1:8" ht="15.75" thickBot="1" x14ac:dyDescent="0.3">
      <c r="A3888" s="53" t="s">
        <v>753</v>
      </c>
      <c r="B3888" s="46" t="str">
        <f>Table1[[#This Row],[Series]]&amp;Table1[[#This Row],[Competency Name]]</f>
        <v>4840ABILITY TO LEAD OR SUPERVISE</v>
      </c>
      <c r="C3888" s="46" t="str">
        <f>IF(RIGHT(Table1[[#This Row],[Occupational Series]],5)="SECCM","SECCM",IF(OR(RIGHT(Table1[[#This Row],[Occupational Series]],1)="A",RIGHT(Table1[[#This Row],[Occupational Series]],1)="B",RIGHT(Table1[[#This Row],[Occupational Series]],1)="C"),"0301",RIGHT(Table1[[#This Row],[Occupational Series]],4)))</f>
        <v>4840</v>
      </c>
      <c r="D3888" s="53" t="s">
        <v>872</v>
      </c>
      <c r="E3888" s="53" t="s">
        <v>873</v>
      </c>
      <c r="F3888" s="57">
        <f>ROWS($F$2:F3888)</f>
        <v>3887</v>
      </c>
      <c r="G3888" s="57" t="str">
        <f>IF(ISNUMBER(SEARCH('Position Build'!$N$6,Table1[[#This Row],[Series]])),Table1[[#This Row],[Helper1]],"")</f>
        <v/>
      </c>
      <c r="H3888" s="57" t="str">
        <f>IFERROR(SMALL($G$2:$G$4870,ROWS($G$2:G3888)),"")</f>
        <v/>
      </c>
    </row>
    <row r="3889" spans="1:8" ht="51.75" thickBot="1" x14ac:dyDescent="0.3">
      <c r="A3889" s="52" t="s">
        <v>753</v>
      </c>
      <c r="B3889" s="46" t="str">
        <f>Table1[[#This Row],[Series]]&amp;Table1[[#This Row],[Competency Name]]</f>
        <v>4840ABILITY TO FOLLOW DIRECTIONS IN A SHOP</v>
      </c>
      <c r="C3889" s="46" t="str">
        <f>IF(RIGHT(Table1[[#This Row],[Occupational Series]],5)="SECCM","SECCM",IF(OR(RIGHT(Table1[[#This Row],[Occupational Series]],1)="A",RIGHT(Table1[[#This Row],[Occupational Series]],1)="B",RIGHT(Table1[[#This Row],[Occupational Series]],1)="C"),"0301",RIGHT(Table1[[#This Row],[Occupational Series]],4)))</f>
        <v>4840</v>
      </c>
      <c r="D3889" s="52" t="s">
        <v>882</v>
      </c>
      <c r="E3889" s="54" t="s">
        <v>883</v>
      </c>
      <c r="F3889" s="57">
        <f>ROWS($F$2:F3889)</f>
        <v>3888</v>
      </c>
      <c r="G3889" s="57" t="str">
        <f>IF(ISNUMBER(SEARCH('Position Build'!$N$6,Table1[[#This Row],[Series]])),Table1[[#This Row],[Helper1]],"")</f>
        <v/>
      </c>
      <c r="H3889" s="57" t="str">
        <f>IFERROR(SMALL($G$2:$G$4870,ROWS($G$2:G3889)),"")</f>
        <v/>
      </c>
    </row>
    <row r="3890" spans="1:8" ht="77.25" thickBot="1" x14ac:dyDescent="0.3">
      <c r="A3890" s="50" t="s">
        <v>753</v>
      </c>
      <c r="B3890" s="46" t="str">
        <f>Table1[[#This Row],[Series]]&amp;Table1[[#This Row],[Competency Name]]</f>
        <v>4840DEXTERITY AND SAFETY</v>
      </c>
      <c r="C3890" s="46" t="str">
        <f>IF(RIGHT(Table1[[#This Row],[Occupational Series]],5)="SECCM","SECCM",IF(OR(RIGHT(Table1[[#This Row],[Occupational Series]],1)="A",RIGHT(Table1[[#This Row],[Occupational Series]],1)="B",RIGHT(Table1[[#This Row],[Occupational Series]],1)="C"),"0301",RIGHT(Table1[[#This Row],[Occupational Series]],4)))</f>
        <v>4840</v>
      </c>
      <c r="D3890" s="50" t="s">
        <v>888</v>
      </c>
      <c r="E3890" s="51" t="s">
        <v>889</v>
      </c>
      <c r="F3890" s="57">
        <f>ROWS($F$2:F3890)</f>
        <v>3889</v>
      </c>
      <c r="G3890" s="57" t="str">
        <f>IF(ISNUMBER(SEARCH('Position Build'!$N$6,Table1[[#This Row],[Series]])),Table1[[#This Row],[Helper1]],"")</f>
        <v/>
      </c>
      <c r="H3890" s="57" t="str">
        <f>IFERROR(SMALL($G$2:$G$4870,ROWS($G$2:G3890)),"")</f>
        <v/>
      </c>
    </row>
    <row r="3891" spans="1:8" ht="15.75" customHeight="1" thickBot="1" x14ac:dyDescent="0.3">
      <c r="A3891" s="50" t="s">
        <v>753</v>
      </c>
      <c r="B3891" s="46" t="str">
        <f>Table1[[#This Row],[Series]]&amp;Table1[[#This Row],[Competency Name]]</f>
        <v>4840INGENUITY (ABILITY TO SUGGEST AND APPLY NEW METHODS)</v>
      </c>
      <c r="C3891" s="46" t="str">
        <f>IF(RIGHT(Table1[[#This Row],[Occupational Series]],5)="SECCM","SECCM",IF(OR(RIGHT(Table1[[#This Row],[Occupational Series]],1)="A",RIGHT(Table1[[#This Row],[Occupational Series]],1)="B",RIGHT(Table1[[#This Row],[Occupational Series]],1)="C"),"0301",RIGHT(Table1[[#This Row],[Occupational Series]],4)))</f>
        <v>4840</v>
      </c>
      <c r="D3891" s="50" t="s">
        <v>890</v>
      </c>
      <c r="E3891" s="51" t="s">
        <v>891</v>
      </c>
      <c r="F3891" s="57">
        <f>ROWS($F$2:F3891)</f>
        <v>3890</v>
      </c>
      <c r="G3891" s="57" t="str">
        <f>IF(ISNUMBER(SEARCH('Position Build'!$N$6,Table1[[#This Row],[Series]])),Table1[[#This Row],[Helper1]],"")</f>
        <v/>
      </c>
      <c r="H3891" s="57" t="str">
        <f>IFERROR(SMALL($G$2:$G$4870,ROWS($G$2:G3891)),"")</f>
        <v/>
      </c>
    </row>
    <row r="3892" spans="1:8" ht="26.25" thickBot="1" x14ac:dyDescent="0.3">
      <c r="A3892" s="52" t="s">
        <v>753</v>
      </c>
      <c r="B3892" s="46" t="str">
        <f>Table1[[#This Row],[Series]]&amp;Table1[[#This Row],[Competency Name]]</f>
        <v>4840ABILITY TO SUPERVISE THROUGH SUBORDINATE SUPERVISORS</v>
      </c>
      <c r="C3892" s="46" t="str">
        <f>IF(RIGHT(Table1[[#This Row],[Occupational Series]],5)="SECCM","SECCM",IF(OR(RIGHT(Table1[[#This Row],[Occupational Series]],1)="A",RIGHT(Table1[[#This Row],[Occupational Series]],1)="B",RIGHT(Table1[[#This Row],[Occupational Series]],1)="C"),"0301",RIGHT(Table1[[#This Row],[Occupational Series]],4)))</f>
        <v>4840</v>
      </c>
      <c r="D3892" s="52" t="s">
        <v>898</v>
      </c>
      <c r="E3892" s="54" t="s">
        <v>899</v>
      </c>
      <c r="F3892" s="57">
        <f>ROWS($F$2:F3892)</f>
        <v>3891</v>
      </c>
      <c r="G3892" s="57" t="str">
        <f>IF(ISNUMBER(SEARCH('Position Build'!$N$6,Table1[[#This Row],[Series]])),Table1[[#This Row],[Helper1]],"")</f>
        <v/>
      </c>
      <c r="H3892" s="57" t="str">
        <f>IFERROR(SMALL($G$2:$G$4870,ROWS($G$2:G3892)),"")</f>
        <v/>
      </c>
    </row>
    <row r="3893" spans="1:8" ht="39" thickBot="1" x14ac:dyDescent="0.3">
      <c r="A3893" s="52" t="s">
        <v>753</v>
      </c>
      <c r="B3893" s="46" t="str">
        <f>Table1[[#This Row],[Series]]&amp;Table1[[#This Row],[Competency Name]]</f>
        <v>4840RELIABILITY AND DEPENDABILITY</v>
      </c>
      <c r="C3893" s="46" t="str">
        <f>IF(RIGHT(Table1[[#This Row],[Occupational Series]],5)="SECCM","SECCM",IF(OR(RIGHT(Table1[[#This Row],[Occupational Series]],1)="A",RIGHT(Table1[[#This Row],[Occupational Series]],1)="B",RIGHT(Table1[[#This Row],[Occupational Series]],1)="C"),"0301",RIGHT(Table1[[#This Row],[Occupational Series]],4)))</f>
        <v>4840</v>
      </c>
      <c r="D3893" s="52" t="s">
        <v>900</v>
      </c>
      <c r="E3893" s="54" t="s">
        <v>901</v>
      </c>
      <c r="F3893" s="57">
        <f>ROWS($F$2:F3893)</f>
        <v>3892</v>
      </c>
      <c r="G3893" s="57" t="str">
        <f>IF(ISNUMBER(SEARCH('Position Build'!$N$6,Table1[[#This Row],[Series]])),Table1[[#This Row],[Helper1]],"")</f>
        <v/>
      </c>
      <c r="H3893" s="57" t="str">
        <f>IFERROR(SMALL($G$2:$G$4870,ROWS($G$2:G3893)),"")</f>
        <v/>
      </c>
    </row>
    <row r="3894" spans="1:8" ht="77.25" thickBot="1" x14ac:dyDescent="0.3">
      <c r="A3894" s="52" t="s">
        <v>753</v>
      </c>
      <c r="B3894" s="46" t="str">
        <f>Table1[[#This Row],[Series]]&amp;Table1[[#This Row],[Competency Name]]</f>
        <v>4840ABILITY TO INTERPRET INSTRUCTIONS AND SPECIFICATIONS, INCLUDING BLUEPRINT READING</v>
      </c>
      <c r="C3894" s="46" t="str">
        <f>IF(RIGHT(Table1[[#This Row],[Occupational Series]],5)="SECCM","SECCM",IF(OR(RIGHT(Table1[[#This Row],[Occupational Series]],1)="A",RIGHT(Table1[[#This Row],[Occupational Series]],1)="B",RIGHT(Table1[[#This Row],[Occupational Series]],1)="C"),"0301",RIGHT(Table1[[#This Row],[Occupational Series]],4)))</f>
        <v>4840</v>
      </c>
      <c r="D3894" s="52" t="s">
        <v>906</v>
      </c>
      <c r="E3894" s="54" t="s">
        <v>907</v>
      </c>
      <c r="F3894" s="57">
        <f>ROWS($F$2:F3894)</f>
        <v>3893</v>
      </c>
      <c r="G3894" s="57" t="str">
        <f>IF(ISNUMBER(SEARCH('Position Build'!$N$6,Table1[[#This Row],[Series]])),Table1[[#This Row],[Helper1]],"")</f>
        <v/>
      </c>
      <c r="H3894" s="57" t="str">
        <f>IFERROR(SMALL($G$2:$G$4870,ROWS($G$2:G3894)),"")</f>
        <v/>
      </c>
    </row>
    <row r="3895" spans="1:8" ht="51.75" thickBot="1" x14ac:dyDescent="0.3">
      <c r="A3895" s="52" t="s">
        <v>753</v>
      </c>
      <c r="B3895" s="46" t="str">
        <f>Table1[[#This Row],[Series]]&amp;Table1[[#This Row],[Competency Name]]</f>
        <v>4840ABILITY TO USE AND MAINTAIN TOOLS AND EQUIPMENT</v>
      </c>
      <c r="C3895" s="46" t="str">
        <f>IF(RIGHT(Table1[[#This Row],[Occupational Series]],5)="SECCM","SECCM",IF(OR(RIGHT(Table1[[#This Row],[Occupational Series]],1)="A",RIGHT(Table1[[#This Row],[Occupational Series]],1)="B",RIGHT(Table1[[#This Row],[Occupational Series]],1)="C"),"0301",RIGHT(Table1[[#This Row],[Occupational Series]],4)))</f>
        <v>4840</v>
      </c>
      <c r="D3895" s="52" t="s">
        <v>908</v>
      </c>
      <c r="E3895" s="54" t="s">
        <v>909</v>
      </c>
      <c r="F3895" s="57">
        <f>ROWS($F$2:F3895)</f>
        <v>3894</v>
      </c>
      <c r="G3895" s="57" t="str">
        <f>IF(ISNUMBER(SEARCH('Position Build'!$N$6,Table1[[#This Row],[Series]])),Table1[[#This Row],[Helper1]],"")</f>
        <v/>
      </c>
      <c r="H3895" s="57" t="str">
        <f>IFERROR(SMALL($G$2:$G$4870,ROWS($G$2:G3895)),"")</f>
        <v/>
      </c>
    </row>
    <row r="3896" spans="1:8" ht="39" thickBot="1" x14ac:dyDescent="0.3">
      <c r="A3896" s="50" t="s">
        <v>753</v>
      </c>
      <c r="B3896" s="46" t="str">
        <f>Table1[[#This Row],[Series]]&amp;Table1[[#This Row],[Competency Name]]</f>
        <v>4840KNOWLEDGE OF EQUIPMENT ASSEMBLY, INSTALLATION, REPAIR, ETC.</v>
      </c>
      <c r="C3896" s="46" t="str">
        <f>IF(RIGHT(Table1[[#This Row],[Occupational Series]],5)="SECCM","SECCM",IF(OR(RIGHT(Table1[[#This Row],[Occupational Series]],1)="A",RIGHT(Table1[[#This Row],[Occupational Series]],1)="B",RIGHT(Table1[[#This Row],[Occupational Series]],1)="C"),"0301",RIGHT(Table1[[#This Row],[Occupational Series]],4)))</f>
        <v>4840</v>
      </c>
      <c r="D3896" s="50" t="s">
        <v>910</v>
      </c>
      <c r="E3896" s="51" t="s">
        <v>911</v>
      </c>
      <c r="F3896" s="57">
        <f>ROWS($F$2:F3896)</f>
        <v>3895</v>
      </c>
      <c r="G3896" s="57" t="str">
        <f>IF(ISNUMBER(SEARCH('Position Build'!$N$6,Table1[[#This Row],[Series]])),Table1[[#This Row],[Helper1]],"")</f>
        <v/>
      </c>
      <c r="H3896" s="57" t="str">
        <f>IFERROR(SMALL($G$2:$G$4870,ROWS($G$2:G3896)),"")</f>
        <v/>
      </c>
    </row>
    <row r="3897" spans="1:8" ht="15.75" customHeight="1" thickBot="1" x14ac:dyDescent="0.3">
      <c r="A3897" s="50" t="s">
        <v>753</v>
      </c>
      <c r="B3897" s="46" t="str">
        <f>Table1[[#This Row],[Series]]&amp;Table1[[#This Row],[Competency Name]]</f>
        <v>4840TROUBLESHOOTING</v>
      </c>
      <c r="C3897" s="46" t="str">
        <f>IF(RIGHT(Table1[[#This Row],[Occupational Series]],5)="SECCM","SECCM",IF(OR(RIGHT(Table1[[#This Row],[Occupational Series]],1)="A",RIGHT(Table1[[#This Row],[Occupational Series]],1)="B",RIGHT(Table1[[#This Row],[Occupational Series]],1)="C"),"0301",RIGHT(Table1[[#This Row],[Occupational Series]],4)))</f>
        <v>4840</v>
      </c>
      <c r="D3897" s="50" t="s">
        <v>912</v>
      </c>
      <c r="E3897" s="51" t="s">
        <v>913</v>
      </c>
      <c r="F3897" s="57">
        <f>ROWS($F$2:F3897)</f>
        <v>3896</v>
      </c>
      <c r="G3897" s="57" t="str">
        <f>IF(ISNUMBER(SEARCH('Position Build'!$N$6,Table1[[#This Row],[Series]])),Table1[[#This Row],[Helper1]],"")</f>
        <v/>
      </c>
      <c r="H3897" s="57" t="str">
        <f>IFERROR(SMALL($G$2:$G$4870,ROWS($G$2:G3897)),"")</f>
        <v/>
      </c>
    </row>
    <row r="3898" spans="1:8" ht="102.75" thickBot="1" x14ac:dyDescent="0.3">
      <c r="A3898" s="52" t="s">
        <v>753</v>
      </c>
      <c r="B3898" s="46" t="str">
        <f>Table1[[#This Row],[Series]]&amp;Table1[[#This Row],[Competency Name]]</f>
        <v>4840USE OF MEASURING INSTRUMENTS (MECHANICAL, ELECTRICAL, ELECTRONIC, AS APPROPRIATE TO LINE OF WORK)</v>
      </c>
      <c r="C3898" s="46" t="str">
        <f>IF(RIGHT(Table1[[#This Row],[Occupational Series]],5)="SECCM","SECCM",IF(OR(RIGHT(Table1[[#This Row],[Occupational Series]],1)="A",RIGHT(Table1[[#This Row],[Occupational Series]],1)="B",RIGHT(Table1[[#This Row],[Occupational Series]],1)="C"),"0301",RIGHT(Table1[[#This Row],[Occupational Series]],4)))</f>
        <v>4840</v>
      </c>
      <c r="D3898" s="52" t="s">
        <v>986</v>
      </c>
      <c r="E3898" s="54" t="s">
        <v>987</v>
      </c>
      <c r="F3898" s="57">
        <f>ROWS($F$2:F3898)</f>
        <v>3897</v>
      </c>
      <c r="G3898" s="57" t="str">
        <f>IF(ISNUMBER(SEARCH('Position Build'!$N$6,Table1[[#This Row],[Series]])),Table1[[#This Row],[Helper1]],"")</f>
        <v/>
      </c>
      <c r="H3898" s="57" t="str">
        <f>IFERROR(SMALL($G$2:$G$4870,ROWS($G$2:G3898)),"")</f>
        <v/>
      </c>
    </row>
    <row r="3899" spans="1:8" ht="51.75" thickBot="1" x14ac:dyDescent="0.3">
      <c r="A3899" s="52" t="s">
        <v>753</v>
      </c>
      <c r="B3899" s="46" t="str">
        <f>Table1[[#This Row],[Series]]&amp;Table1[[#This Row],[Competency Name]]</f>
        <v>4840ABILITY TO MEET DEADLINE DATES UNDER PRESSURE</v>
      </c>
      <c r="C3899" s="46" t="str">
        <f>IF(RIGHT(Table1[[#This Row],[Occupational Series]],5)="SECCM","SECCM",IF(OR(RIGHT(Table1[[#This Row],[Occupational Series]],1)="A",RIGHT(Table1[[#This Row],[Occupational Series]],1)="B",RIGHT(Table1[[#This Row],[Occupational Series]],1)="C"),"0301",RIGHT(Table1[[#This Row],[Occupational Series]],4)))</f>
        <v>4840</v>
      </c>
      <c r="D3899" s="52" t="s">
        <v>1005</v>
      </c>
      <c r="E3899" s="54" t="s">
        <v>1006</v>
      </c>
      <c r="F3899" s="57">
        <f>ROWS($F$2:F3899)</f>
        <v>3898</v>
      </c>
      <c r="G3899" s="57" t="str">
        <f>IF(ISNUMBER(SEARCH('Position Build'!$N$6,Table1[[#This Row],[Series]])),Table1[[#This Row],[Helper1]],"")</f>
        <v/>
      </c>
      <c r="H3899" s="57" t="str">
        <f>IFERROR(SMALL($G$2:$G$4870,ROWS($G$2:G3899)),"")</f>
        <v/>
      </c>
    </row>
    <row r="3900" spans="1:8" ht="39" thickBot="1" x14ac:dyDescent="0.3">
      <c r="A3900" s="52" t="s">
        <v>753</v>
      </c>
      <c r="B3900" s="46" t="str">
        <f>Table1[[#This Row],[Series]]&amp;Table1[[#This Row],[Competency Name]]</f>
        <v>4840ABILITY TO PLAN AND ORGANIZE THE WORK</v>
      </c>
      <c r="C3900" s="46" t="str">
        <f>IF(RIGHT(Table1[[#This Row],[Occupational Series]],5)="SECCM","SECCM",IF(OR(RIGHT(Table1[[#This Row],[Occupational Series]],1)="A",RIGHT(Table1[[#This Row],[Occupational Series]],1)="B",RIGHT(Table1[[#This Row],[Occupational Series]],1)="C"),"0301",RIGHT(Table1[[#This Row],[Occupational Series]],4)))</f>
        <v>4840</v>
      </c>
      <c r="D3900" s="52" t="s">
        <v>1007</v>
      </c>
      <c r="E3900" s="54" t="s">
        <v>1008</v>
      </c>
      <c r="F3900" s="57">
        <f>ROWS($F$2:F3900)</f>
        <v>3899</v>
      </c>
      <c r="G3900" s="57" t="str">
        <f>IF(ISNUMBER(SEARCH('Position Build'!$N$6,Table1[[#This Row],[Series]])),Table1[[#This Row],[Helper1]],"")</f>
        <v/>
      </c>
      <c r="H3900" s="57" t="str">
        <f>IFERROR(SMALL($G$2:$G$4870,ROWS($G$2:G3900)),"")</f>
        <v/>
      </c>
    </row>
    <row r="3901" spans="1:8" ht="39" thickBot="1" x14ac:dyDescent="0.3">
      <c r="A3901" s="52" t="s">
        <v>753</v>
      </c>
      <c r="B3901" s="46" t="str">
        <f>Table1[[#This Row],[Series]]&amp;Table1[[#This Row],[Competency Name]]</f>
        <v>4840ABILITY TO WORK AS A MEMBER OF A TEAM</v>
      </c>
      <c r="C3901" s="46" t="str">
        <f>IF(RIGHT(Table1[[#This Row],[Occupational Series]],5)="SECCM","SECCM",IF(OR(RIGHT(Table1[[#This Row],[Occupational Series]],1)="A",RIGHT(Table1[[#This Row],[Occupational Series]],1)="B",RIGHT(Table1[[#This Row],[Occupational Series]],1)="C"),"0301",RIGHT(Table1[[#This Row],[Occupational Series]],4)))</f>
        <v>4840</v>
      </c>
      <c r="D3901" s="52" t="s">
        <v>1017</v>
      </c>
      <c r="E3901" s="54" t="s">
        <v>1018</v>
      </c>
      <c r="F3901" s="57">
        <f>ROWS($F$2:F3901)</f>
        <v>3900</v>
      </c>
      <c r="G3901" s="57" t="str">
        <f>IF(ISNUMBER(SEARCH('Position Build'!$N$6,Table1[[#This Row],[Series]])),Table1[[#This Row],[Helper1]],"")</f>
        <v/>
      </c>
      <c r="H3901" s="57" t="str">
        <f>IFERROR(SMALL($G$2:$G$4870,ROWS($G$2:G3901)),"")</f>
        <v/>
      </c>
    </row>
    <row r="3902" spans="1:8" ht="39" thickBot="1" x14ac:dyDescent="0.3">
      <c r="A3902" s="50" t="s">
        <v>753</v>
      </c>
      <c r="B3902" s="46" t="str">
        <f>Table1[[#This Row],[Series]]&amp;Table1[[#This Row],[Competency Name]]</f>
        <v>4840ABILITY TO WORK WITH OTHERS</v>
      </c>
      <c r="C3902" s="46" t="str">
        <f>IF(RIGHT(Table1[[#This Row],[Occupational Series]],5)="SECCM","SECCM",IF(OR(RIGHT(Table1[[#This Row],[Occupational Series]],1)="A",RIGHT(Table1[[#This Row],[Occupational Series]],1)="B",RIGHT(Table1[[#This Row],[Occupational Series]],1)="C"),"0301",RIGHT(Table1[[#This Row],[Occupational Series]],4)))</f>
        <v>4840</v>
      </c>
      <c r="D3902" s="50" t="s">
        <v>1019</v>
      </c>
      <c r="E3902" s="51" t="s">
        <v>1020</v>
      </c>
      <c r="F3902" s="57">
        <f>ROWS($F$2:F3902)</f>
        <v>3901</v>
      </c>
      <c r="G3902" s="57" t="str">
        <f>IF(ISNUMBER(SEARCH('Position Build'!$N$6,Table1[[#This Row],[Series]])),Table1[[#This Row],[Helper1]],"")</f>
        <v/>
      </c>
      <c r="H3902" s="57" t="str">
        <f>IFERROR(SMALL($G$2:$G$4870,ROWS($G$2:G3902)),"")</f>
        <v/>
      </c>
    </row>
    <row r="3903" spans="1:8" ht="15.75" customHeight="1" thickBot="1" x14ac:dyDescent="0.3">
      <c r="A3903" s="45" t="s">
        <v>753</v>
      </c>
      <c r="B3903" s="46" t="str">
        <f>Table1[[#This Row],[Series]]&amp;Table1[[#This Row],[Competency Name]]</f>
        <v>4840SHOP APTITUDE AND INTEREST</v>
      </c>
      <c r="C3903" s="46" t="str">
        <f>IF(RIGHT(Table1[[#This Row],[Occupational Series]],5)="SECCM","SECCM",IF(OR(RIGHT(Table1[[#This Row],[Occupational Series]],1)="A",RIGHT(Table1[[#This Row],[Occupational Series]],1)="B",RIGHT(Table1[[#This Row],[Occupational Series]],1)="C"),"0301",RIGHT(Table1[[#This Row],[Occupational Series]],4)))</f>
        <v>4840</v>
      </c>
      <c r="D3903" s="45" t="s">
        <v>1021</v>
      </c>
      <c r="E3903" s="45" t="s">
        <v>1022</v>
      </c>
      <c r="F3903" s="57">
        <f>ROWS($F$2:F3903)</f>
        <v>3902</v>
      </c>
      <c r="G3903" s="57" t="str">
        <f>IF(ISNUMBER(SEARCH('Position Build'!$N$6,Table1[[#This Row],[Series]])),Table1[[#This Row],[Helper1]],"")</f>
        <v/>
      </c>
      <c r="H3903" s="57" t="str">
        <f>IFERROR(SMALL($G$2:$G$4870,ROWS($G$2:G3903)),"")</f>
        <v/>
      </c>
    </row>
    <row r="3904" spans="1:8" ht="77.25" thickBot="1" x14ac:dyDescent="0.3">
      <c r="A3904" s="52" t="s">
        <v>667</v>
      </c>
      <c r="B3904" s="46" t="str">
        <f>Table1[[#This Row],[Series]]&amp;Table1[[#This Row],[Competency Name]]</f>
        <v>5003ABILITY TO INTERPRET INSTRUCTIONS, SPECIFICATIONS, ETC. (OTHER THAN BLUEPRINTS)</v>
      </c>
      <c r="C3904" s="46" t="str">
        <f>IF(RIGHT(Table1[[#This Row],[Occupational Series]],5)="SECCM","SECCM",IF(OR(RIGHT(Table1[[#This Row],[Occupational Series]],1)="A",RIGHT(Table1[[#This Row],[Occupational Series]],1)="B",RIGHT(Table1[[#This Row],[Occupational Series]],1)="C"),"0301",RIGHT(Table1[[#This Row],[Occupational Series]],4)))</f>
        <v>5003</v>
      </c>
      <c r="D3904" s="52" t="s">
        <v>645</v>
      </c>
      <c r="E3904" s="54" t="s">
        <v>646</v>
      </c>
      <c r="F3904" s="57">
        <f>ROWS($F$2:F3904)</f>
        <v>3903</v>
      </c>
      <c r="G3904" s="57" t="str">
        <f>IF(ISNUMBER(SEARCH('Position Build'!$N$6,Table1[[#This Row],[Series]])),Table1[[#This Row],[Helper1]],"")</f>
        <v/>
      </c>
      <c r="H3904" s="57" t="str">
        <f>IFERROR(SMALL($G$2:$G$4870,ROWS($G$2:G3904)),"")</f>
        <v/>
      </c>
    </row>
    <row r="3905" spans="1:8" ht="26.25" thickBot="1" x14ac:dyDescent="0.3">
      <c r="A3905" s="52" t="s">
        <v>667</v>
      </c>
      <c r="B3905" s="46" t="str">
        <f>Table1[[#This Row],[Series]]&amp;Table1[[#This Row],[Competency Name]]</f>
        <v>5003KNOWLEDGE OF MATERIALS</v>
      </c>
      <c r="C3905" s="46" t="str">
        <f>IF(RIGHT(Table1[[#This Row],[Occupational Series]],5)="SECCM","SECCM",IF(OR(RIGHT(Table1[[#This Row],[Occupational Series]],1)="A",RIGHT(Table1[[#This Row],[Occupational Series]],1)="B",RIGHT(Table1[[#This Row],[Occupational Series]],1)="C"),"0301",RIGHT(Table1[[#This Row],[Occupational Series]],4)))</f>
        <v>5003</v>
      </c>
      <c r="D3905" s="52" t="s">
        <v>679</v>
      </c>
      <c r="E3905" s="54" t="s">
        <v>680</v>
      </c>
      <c r="F3905" s="57">
        <f>ROWS($F$2:F3905)</f>
        <v>3904</v>
      </c>
      <c r="G3905" s="57" t="str">
        <f>IF(ISNUMBER(SEARCH('Position Build'!$N$6,Table1[[#This Row],[Series]])),Table1[[#This Row],[Helper1]],"")</f>
        <v/>
      </c>
      <c r="H3905" s="57" t="str">
        <f>IFERROR(SMALL($G$2:$G$4870,ROWS($G$2:G3905)),"")</f>
        <v/>
      </c>
    </row>
    <row r="3906" spans="1:8" ht="115.5" thickBot="1" x14ac:dyDescent="0.3">
      <c r="A3906" s="52" t="s">
        <v>667</v>
      </c>
      <c r="B3906" s="46" t="str">
        <f>Table1[[#This Row],[Series]]&amp;Table1[[#This Row],[Competency Name]]</f>
        <v>5003TECHNICAL PRACTICES (THEORETICAL, PRECISE, ARTISTIC)</v>
      </c>
      <c r="C3906" s="46" t="str">
        <f>IF(RIGHT(Table1[[#This Row],[Occupational Series]],5)="SECCM","SECCM",IF(OR(RIGHT(Table1[[#This Row],[Occupational Series]],1)="A",RIGHT(Table1[[#This Row],[Occupational Series]],1)="B",RIGHT(Table1[[#This Row],[Occupational Series]],1)="C"),"0301",RIGHT(Table1[[#This Row],[Occupational Series]],4)))</f>
        <v>5003</v>
      </c>
      <c r="D3906" s="52" t="s">
        <v>716</v>
      </c>
      <c r="E3906" s="54" t="s">
        <v>717</v>
      </c>
      <c r="F3906" s="57">
        <f>ROWS($F$2:F3906)</f>
        <v>3905</v>
      </c>
      <c r="G3906" s="57" t="str">
        <f>IF(ISNUMBER(SEARCH('Position Build'!$N$6,Table1[[#This Row],[Series]])),Table1[[#This Row],[Helper1]],"")</f>
        <v/>
      </c>
      <c r="H3906" s="57" t="str">
        <f>IFERROR(SMALL($G$2:$G$4870,ROWS($G$2:G3906)),"")</f>
        <v/>
      </c>
    </row>
    <row r="3907" spans="1:8" ht="15.75" thickBot="1" x14ac:dyDescent="0.3">
      <c r="A3907" s="53" t="s">
        <v>667</v>
      </c>
      <c r="B3907" s="46" t="str">
        <f>Table1[[#This Row],[Series]]&amp;Table1[[#This Row],[Competency Name]]</f>
        <v>5003ABILITY TO DO THE WORK OF THE POSITION WITHOUT MORE THAN NORMAL SUPERVISION</v>
      </c>
      <c r="C3907" s="46" t="str">
        <f>IF(RIGHT(Table1[[#This Row],[Occupational Series]],5)="SECCM","SECCM",IF(OR(RIGHT(Table1[[#This Row],[Occupational Series]],1)="A",RIGHT(Table1[[#This Row],[Occupational Series]],1)="B",RIGHT(Table1[[#This Row],[Occupational Series]],1)="C"),"0301",RIGHT(Table1[[#This Row],[Occupational Series]],4)))</f>
        <v>5003</v>
      </c>
      <c r="D3907" s="53" t="s">
        <v>852</v>
      </c>
      <c r="E3907" s="53" t="s">
        <v>853</v>
      </c>
      <c r="F3907" s="57">
        <f>ROWS($F$2:F3907)</f>
        <v>3906</v>
      </c>
      <c r="G3907" s="57" t="str">
        <f>IF(ISNUMBER(SEARCH('Position Build'!$N$6,Table1[[#This Row],[Series]])),Table1[[#This Row],[Helper1]],"")</f>
        <v/>
      </c>
      <c r="H3907" s="57" t="str">
        <f>IFERROR(SMALL($G$2:$G$4870,ROWS($G$2:G3907)),"")</f>
        <v/>
      </c>
    </row>
    <row r="3908" spans="1:8" ht="15.75" thickBot="1" x14ac:dyDescent="0.3">
      <c r="A3908" s="45" t="s">
        <v>667</v>
      </c>
      <c r="B3908" s="46" t="str">
        <f>Table1[[#This Row],[Series]]&amp;Table1[[#This Row],[Competency Name]]</f>
        <v>5003ABILITY TO INSPECT</v>
      </c>
      <c r="C3908" s="46" t="str">
        <f>IF(RIGHT(Table1[[#This Row],[Occupational Series]],5)="SECCM","SECCM",IF(OR(RIGHT(Table1[[#This Row],[Occupational Series]],1)="A",RIGHT(Table1[[#This Row],[Occupational Series]],1)="B",RIGHT(Table1[[#This Row],[Occupational Series]],1)="C"),"0301",RIGHT(Table1[[#This Row],[Occupational Series]],4)))</f>
        <v>5003</v>
      </c>
      <c r="D3908" s="45" t="s">
        <v>866</v>
      </c>
      <c r="E3908" s="45" t="s">
        <v>867</v>
      </c>
      <c r="F3908" s="57">
        <f>ROWS($F$2:F3908)</f>
        <v>3907</v>
      </c>
      <c r="G3908" s="57" t="str">
        <f>IF(ISNUMBER(SEARCH('Position Build'!$N$6,Table1[[#This Row],[Series]])),Table1[[#This Row],[Helper1]],"")</f>
        <v/>
      </c>
      <c r="H3908" s="57" t="str">
        <f>IFERROR(SMALL($G$2:$G$4870,ROWS($G$2:G3908)),"")</f>
        <v/>
      </c>
    </row>
    <row r="3909" spans="1:8" ht="15.75" customHeight="1" thickBot="1" x14ac:dyDescent="0.3">
      <c r="A3909" s="45" t="s">
        <v>667</v>
      </c>
      <c r="B3909" s="46" t="str">
        <f>Table1[[#This Row],[Series]]&amp;Table1[[#This Row],[Competency Name]]</f>
        <v>5003ABILITY TO INSTRUCT</v>
      </c>
      <c r="C3909" s="46" t="str">
        <f>IF(RIGHT(Table1[[#This Row],[Occupational Series]],5)="SECCM","SECCM",IF(OR(RIGHT(Table1[[#This Row],[Occupational Series]],1)="A",RIGHT(Table1[[#This Row],[Occupational Series]],1)="B",RIGHT(Table1[[#This Row],[Occupational Series]],1)="C"),"0301",RIGHT(Table1[[#This Row],[Occupational Series]],4)))</f>
        <v>5003</v>
      </c>
      <c r="D3909" s="45" t="s">
        <v>868</v>
      </c>
      <c r="E3909" s="45" t="s">
        <v>869</v>
      </c>
      <c r="F3909" s="57">
        <f>ROWS($F$2:F3909)</f>
        <v>3908</v>
      </c>
      <c r="G3909" s="57" t="str">
        <f>IF(ISNUMBER(SEARCH('Position Build'!$N$6,Table1[[#This Row],[Series]])),Table1[[#This Row],[Helper1]],"")</f>
        <v/>
      </c>
      <c r="H3909" s="57" t="str">
        <f>IFERROR(SMALL($G$2:$G$4870,ROWS($G$2:G3909)),"")</f>
        <v/>
      </c>
    </row>
    <row r="3910" spans="1:8" ht="39" thickBot="1" x14ac:dyDescent="0.3">
      <c r="A3910" s="52" t="s">
        <v>667</v>
      </c>
      <c r="B3910" s="46" t="str">
        <f>Table1[[#This Row],[Series]]&amp;Table1[[#This Row],[Competency Name]]</f>
        <v>5003ABILITY TO PROVIDE PRODUCTION SUPPORT SERVICES</v>
      </c>
      <c r="C3910" s="46" t="str">
        <f>IF(RIGHT(Table1[[#This Row],[Occupational Series]],5)="SECCM","SECCM",IF(OR(RIGHT(Table1[[#This Row],[Occupational Series]],1)="A",RIGHT(Table1[[#This Row],[Occupational Series]],1)="B",RIGHT(Table1[[#This Row],[Occupational Series]],1)="C"),"0301",RIGHT(Table1[[#This Row],[Occupational Series]],4)))</f>
        <v>5003</v>
      </c>
      <c r="D3910" s="52" t="s">
        <v>870</v>
      </c>
      <c r="E3910" s="54" t="s">
        <v>871</v>
      </c>
      <c r="F3910" s="57">
        <f>ROWS($F$2:F3910)</f>
        <v>3909</v>
      </c>
      <c r="G3910" s="57" t="str">
        <f>IF(ISNUMBER(SEARCH('Position Build'!$N$6,Table1[[#This Row],[Series]])),Table1[[#This Row],[Helper1]],"")</f>
        <v/>
      </c>
      <c r="H3910" s="57" t="str">
        <f>IFERROR(SMALL($G$2:$G$4870,ROWS($G$2:G3910)),"")</f>
        <v/>
      </c>
    </row>
    <row r="3911" spans="1:8" ht="15.75" thickBot="1" x14ac:dyDescent="0.3">
      <c r="A3911" s="53" t="s">
        <v>667</v>
      </c>
      <c r="B3911" s="46" t="str">
        <f>Table1[[#This Row],[Series]]&amp;Table1[[#This Row],[Competency Name]]</f>
        <v>5003ABILITY TO LEAD OR SUPERVISE</v>
      </c>
      <c r="C3911" s="46" t="str">
        <f>IF(RIGHT(Table1[[#This Row],[Occupational Series]],5)="SECCM","SECCM",IF(OR(RIGHT(Table1[[#This Row],[Occupational Series]],1)="A",RIGHT(Table1[[#This Row],[Occupational Series]],1)="B",RIGHT(Table1[[#This Row],[Occupational Series]],1)="C"),"0301",RIGHT(Table1[[#This Row],[Occupational Series]],4)))</f>
        <v>5003</v>
      </c>
      <c r="D3911" s="53" t="s">
        <v>872</v>
      </c>
      <c r="E3911" s="53" t="s">
        <v>873</v>
      </c>
      <c r="F3911" s="57">
        <f>ROWS($F$2:F3911)</f>
        <v>3910</v>
      </c>
      <c r="G3911" s="57" t="str">
        <f>IF(ISNUMBER(SEARCH('Position Build'!$N$6,Table1[[#This Row],[Series]])),Table1[[#This Row],[Helper1]],"")</f>
        <v/>
      </c>
      <c r="H3911" s="57" t="str">
        <f>IFERROR(SMALL($G$2:$G$4870,ROWS($G$2:G3911)),"")</f>
        <v/>
      </c>
    </row>
    <row r="3912" spans="1:8" ht="77.25" thickBot="1" x14ac:dyDescent="0.3">
      <c r="A3912" s="52" t="s">
        <v>667</v>
      </c>
      <c r="B3912" s="46" t="str">
        <f>Table1[[#This Row],[Series]]&amp;Table1[[#This Row],[Competency Name]]</f>
        <v>5003DEXTERITY AND SAFETY</v>
      </c>
      <c r="C3912" s="46" t="str">
        <f>IF(RIGHT(Table1[[#This Row],[Occupational Series]],5)="SECCM","SECCM",IF(OR(RIGHT(Table1[[#This Row],[Occupational Series]],1)="A",RIGHT(Table1[[#This Row],[Occupational Series]],1)="B",RIGHT(Table1[[#This Row],[Occupational Series]],1)="C"),"0301",RIGHT(Table1[[#This Row],[Occupational Series]],4)))</f>
        <v>5003</v>
      </c>
      <c r="D3912" s="52" t="s">
        <v>888</v>
      </c>
      <c r="E3912" s="54" t="s">
        <v>889</v>
      </c>
      <c r="F3912" s="57">
        <f>ROWS($F$2:F3912)</f>
        <v>3911</v>
      </c>
      <c r="G3912" s="57" t="str">
        <f>IF(ISNUMBER(SEARCH('Position Build'!$N$6,Table1[[#This Row],[Series]])),Table1[[#This Row],[Helper1]],"")</f>
        <v/>
      </c>
      <c r="H3912" s="57" t="str">
        <f>IFERROR(SMALL($G$2:$G$4870,ROWS($G$2:G3912)),"")</f>
        <v/>
      </c>
    </row>
    <row r="3913" spans="1:8" ht="51.75" thickBot="1" x14ac:dyDescent="0.3">
      <c r="A3913" s="52" t="s">
        <v>667</v>
      </c>
      <c r="B3913" s="46" t="str">
        <f>Table1[[#This Row],[Series]]&amp;Table1[[#This Row],[Competency Name]]</f>
        <v>5003ABILITY TO USE AND MAINTAIN TOOLS AND EQUIPMENT</v>
      </c>
      <c r="C3913" s="46" t="str">
        <f>IF(RIGHT(Table1[[#This Row],[Occupational Series]],5)="SECCM","SECCM",IF(OR(RIGHT(Table1[[#This Row],[Occupational Series]],1)="A",RIGHT(Table1[[#This Row],[Occupational Series]],1)="B",RIGHT(Table1[[#This Row],[Occupational Series]],1)="C"),"0301",RIGHT(Table1[[#This Row],[Occupational Series]],4)))</f>
        <v>5003</v>
      </c>
      <c r="D3913" s="52" t="s">
        <v>908</v>
      </c>
      <c r="E3913" s="54" t="s">
        <v>909</v>
      </c>
      <c r="F3913" s="57">
        <f>ROWS($F$2:F3913)</f>
        <v>3912</v>
      </c>
      <c r="G3913" s="57" t="str">
        <f>IF(ISNUMBER(SEARCH('Position Build'!$N$6,Table1[[#This Row],[Series]])),Table1[[#This Row],[Helper1]],"")</f>
        <v/>
      </c>
      <c r="H3913" s="57" t="str">
        <f>IFERROR(SMALL($G$2:$G$4870,ROWS($G$2:G3913)),"")</f>
        <v/>
      </c>
    </row>
    <row r="3914" spans="1:8" ht="102.75" thickBot="1" x14ac:dyDescent="0.3">
      <c r="A3914" s="50" t="s">
        <v>667</v>
      </c>
      <c r="B3914" s="46" t="str">
        <f>Table1[[#This Row],[Series]]&amp;Table1[[#This Row],[Competency Name]]</f>
        <v>5003USE OF MEASURING INSTRUMENTS (MECHANICAL, ELECTRICAL, ELECTRONIC, AS APPROPRIATE TO LINE OF WORK)</v>
      </c>
      <c r="C3914" s="46" t="str">
        <f>IF(RIGHT(Table1[[#This Row],[Occupational Series]],5)="SECCM","SECCM",IF(OR(RIGHT(Table1[[#This Row],[Occupational Series]],1)="A",RIGHT(Table1[[#This Row],[Occupational Series]],1)="B",RIGHT(Table1[[#This Row],[Occupational Series]],1)="C"),"0301",RIGHT(Table1[[#This Row],[Occupational Series]],4)))</f>
        <v>5003</v>
      </c>
      <c r="D3914" s="50" t="s">
        <v>986</v>
      </c>
      <c r="E3914" s="51" t="s">
        <v>987</v>
      </c>
      <c r="F3914" s="57">
        <f>ROWS($F$2:F3914)</f>
        <v>3913</v>
      </c>
      <c r="G3914" s="57" t="str">
        <f>IF(ISNUMBER(SEARCH('Position Build'!$N$6,Table1[[#This Row],[Series]])),Table1[[#This Row],[Helper1]],"")</f>
        <v/>
      </c>
      <c r="H3914" s="57" t="str">
        <f>IFERROR(SMALL($G$2:$G$4870,ROWS($G$2:G3914)),"")</f>
        <v/>
      </c>
    </row>
    <row r="3915" spans="1:8" ht="15.75" customHeight="1" thickBot="1" x14ac:dyDescent="0.3">
      <c r="A3915" s="50" t="s">
        <v>673</v>
      </c>
      <c r="B3915" s="46" t="str">
        <f>Table1[[#This Row],[Series]]&amp;Table1[[#This Row],[Competency Name]]</f>
        <v>5026ABILITY TO INTERPRET INSTRUCTIONS, SPECIFICATIONS, ETC. (OTHER THAN BLUEPRINTS)</v>
      </c>
      <c r="C3915" s="46" t="str">
        <f>IF(RIGHT(Table1[[#This Row],[Occupational Series]],5)="SECCM","SECCM",IF(OR(RIGHT(Table1[[#This Row],[Occupational Series]],1)="A",RIGHT(Table1[[#This Row],[Occupational Series]],1)="B",RIGHT(Table1[[#This Row],[Occupational Series]],1)="C"),"0301",RIGHT(Table1[[#This Row],[Occupational Series]],4)))</f>
        <v>5026</v>
      </c>
      <c r="D3915" s="50" t="s">
        <v>645</v>
      </c>
      <c r="E3915" s="51" t="s">
        <v>646</v>
      </c>
      <c r="F3915" s="57">
        <f>ROWS($F$2:F3915)</f>
        <v>3914</v>
      </c>
      <c r="G3915" s="57" t="str">
        <f>IF(ISNUMBER(SEARCH('Position Build'!$N$6,Table1[[#This Row],[Series]])),Table1[[#This Row],[Helper1]],"")</f>
        <v/>
      </c>
      <c r="H3915" s="57" t="str">
        <f>IFERROR(SMALL($G$2:$G$4870,ROWS($G$2:G3915)),"")</f>
        <v/>
      </c>
    </row>
    <row r="3916" spans="1:8" ht="26.25" thickBot="1" x14ac:dyDescent="0.3">
      <c r="A3916" s="52" t="s">
        <v>673</v>
      </c>
      <c r="B3916" s="46" t="str">
        <f>Table1[[#This Row],[Series]]&amp;Table1[[#This Row],[Competency Name]]</f>
        <v>5026KNOWLEDGE OF MATERIALS</v>
      </c>
      <c r="C3916" s="46" t="str">
        <f>IF(RIGHT(Table1[[#This Row],[Occupational Series]],5)="SECCM","SECCM",IF(OR(RIGHT(Table1[[#This Row],[Occupational Series]],1)="A",RIGHT(Table1[[#This Row],[Occupational Series]],1)="B",RIGHT(Table1[[#This Row],[Occupational Series]],1)="C"),"0301",RIGHT(Table1[[#This Row],[Occupational Series]],4)))</f>
        <v>5026</v>
      </c>
      <c r="D3916" s="52" t="s">
        <v>679</v>
      </c>
      <c r="E3916" s="54" t="s">
        <v>680</v>
      </c>
      <c r="F3916" s="57">
        <f>ROWS($F$2:F3916)</f>
        <v>3915</v>
      </c>
      <c r="G3916" s="57" t="str">
        <f>IF(ISNUMBER(SEARCH('Position Build'!$N$6,Table1[[#This Row],[Series]])),Table1[[#This Row],[Helper1]],"")</f>
        <v/>
      </c>
      <c r="H3916" s="57" t="str">
        <f>IFERROR(SMALL($G$2:$G$4870,ROWS($G$2:G3916)),"")</f>
        <v/>
      </c>
    </row>
    <row r="3917" spans="1:8" ht="115.5" thickBot="1" x14ac:dyDescent="0.3">
      <c r="A3917" s="52" t="s">
        <v>673</v>
      </c>
      <c r="B3917" s="46" t="str">
        <f>Table1[[#This Row],[Series]]&amp;Table1[[#This Row],[Competency Name]]</f>
        <v>5026TECHNICAL PRACTICES (THEORETICAL, PRECISE, ARTISTIC)</v>
      </c>
      <c r="C3917" s="46" t="str">
        <f>IF(RIGHT(Table1[[#This Row],[Occupational Series]],5)="SECCM","SECCM",IF(OR(RIGHT(Table1[[#This Row],[Occupational Series]],1)="A",RIGHT(Table1[[#This Row],[Occupational Series]],1)="B",RIGHT(Table1[[#This Row],[Occupational Series]],1)="C"),"0301",RIGHT(Table1[[#This Row],[Occupational Series]],4)))</f>
        <v>5026</v>
      </c>
      <c r="D3917" s="52" t="s">
        <v>716</v>
      </c>
      <c r="E3917" s="54" t="s">
        <v>717</v>
      </c>
      <c r="F3917" s="57">
        <f>ROWS($F$2:F3917)</f>
        <v>3916</v>
      </c>
      <c r="G3917" s="57" t="str">
        <f>IF(ISNUMBER(SEARCH('Position Build'!$N$6,Table1[[#This Row],[Series]])),Table1[[#This Row],[Helper1]],"")</f>
        <v/>
      </c>
      <c r="H3917" s="57" t="str">
        <f>IFERROR(SMALL($G$2:$G$4870,ROWS($G$2:G3917)),"")</f>
        <v/>
      </c>
    </row>
    <row r="3918" spans="1:8" ht="15.75" thickBot="1" x14ac:dyDescent="0.3">
      <c r="A3918" s="53" t="s">
        <v>673</v>
      </c>
      <c r="B3918" s="46" t="str">
        <f>Table1[[#This Row],[Series]]&amp;Table1[[#This Row],[Competency Name]]</f>
        <v>5026ABILITY TO DO THE WORK OF THE POSITION WITHOUT MORE THAN NORMAL SUPERVISION</v>
      </c>
      <c r="C3918" s="46" t="str">
        <f>IF(RIGHT(Table1[[#This Row],[Occupational Series]],5)="SECCM","SECCM",IF(OR(RIGHT(Table1[[#This Row],[Occupational Series]],1)="A",RIGHT(Table1[[#This Row],[Occupational Series]],1)="B",RIGHT(Table1[[#This Row],[Occupational Series]],1)="C"),"0301",RIGHT(Table1[[#This Row],[Occupational Series]],4)))</f>
        <v>5026</v>
      </c>
      <c r="D3918" s="53" t="s">
        <v>852</v>
      </c>
      <c r="E3918" s="53" t="s">
        <v>853</v>
      </c>
      <c r="F3918" s="57">
        <f>ROWS($F$2:F3918)</f>
        <v>3917</v>
      </c>
      <c r="G3918" s="57" t="str">
        <f>IF(ISNUMBER(SEARCH('Position Build'!$N$6,Table1[[#This Row],[Series]])),Table1[[#This Row],[Helper1]],"")</f>
        <v/>
      </c>
      <c r="H3918" s="57" t="str">
        <f>IFERROR(SMALL($G$2:$G$4870,ROWS($G$2:G3918)),"")</f>
        <v/>
      </c>
    </row>
    <row r="3919" spans="1:8" ht="15.75" thickBot="1" x14ac:dyDescent="0.3">
      <c r="A3919" s="53" t="s">
        <v>673</v>
      </c>
      <c r="B3919" s="46" t="str">
        <f>Table1[[#This Row],[Series]]&amp;Table1[[#This Row],[Competency Name]]</f>
        <v>5026ABILITY TO INSPECT</v>
      </c>
      <c r="C3919" s="46" t="str">
        <f>IF(RIGHT(Table1[[#This Row],[Occupational Series]],5)="SECCM","SECCM",IF(OR(RIGHT(Table1[[#This Row],[Occupational Series]],1)="A",RIGHT(Table1[[#This Row],[Occupational Series]],1)="B",RIGHT(Table1[[#This Row],[Occupational Series]],1)="C"),"0301",RIGHT(Table1[[#This Row],[Occupational Series]],4)))</f>
        <v>5026</v>
      </c>
      <c r="D3919" s="53" t="s">
        <v>866</v>
      </c>
      <c r="E3919" s="53" t="s">
        <v>867</v>
      </c>
      <c r="F3919" s="57">
        <f>ROWS($F$2:F3919)</f>
        <v>3918</v>
      </c>
      <c r="G3919" s="57" t="str">
        <f>IF(ISNUMBER(SEARCH('Position Build'!$N$6,Table1[[#This Row],[Series]])),Table1[[#This Row],[Helper1]],"")</f>
        <v/>
      </c>
      <c r="H3919" s="57" t="str">
        <f>IFERROR(SMALL($G$2:$G$4870,ROWS($G$2:G3919)),"")</f>
        <v/>
      </c>
    </row>
    <row r="3920" spans="1:8" ht="15.75" thickBot="1" x14ac:dyDescent="0.3">
      <c r="A3920" s="45" t="s">
        <v>673</v>
      </c>
      <c r="B3920" s="46" t="str">
        <f>Table1[[#This Row],[Series]]&amp;Table1[[#This Row],[Competency Name]]</f>
        <v>5026ABILITY TO INSTRUCT</v>
      </c>
      <c r="C3920" s="46" t="str">
        <f>IF(RIGHT(Table1[[#This Row],[Occupational Series]],5)="SECCM","SECCM",IF(OR(RIGHT(Table1[[#This Row],[Occupational Series]],1)="A",RIGHT(Table1[[#This Row],[Occupational Series]],1)="B",RIGHT(Table1[[#This Row],[Occupational Series]],1)="C"),"0301",RIGHT(Table1[[#This Row],[Occupational Series]],4)))</f>
        <v>5026</v>
      </c>
      <c r="D3920" s="45" t="s">
        <v>868</v>
      </c>
      <c r="E3920" s="45" t="s">
        <v>869</v>
      </c>
      <c r="F3920" s="57">
        <f>ROWS($F$2:F3920)</f>
        <v>3919</v>
      </c>
      <c r="G3920" s="57" t="str">
        <f>IF(ISNUMBER(SEARCH('Position Build'!$N$6,Table1[[#This Row],[Series]])),Table1[[#This Row],[Helper1]],"")</f>
        <v/>
      </c>
      <c r="H3920" s="57" t="str">
        <f>IFERROR(SMALL($G$2:$G$4870,ROWS($G$2:G3920)),"")</f>
        <v/>
      </c>
    </row>
    <row r="3921" spans="1:8" ht="15.75" customHeight="1" thickBot="1" x14ac:dyDescent="0.3">
      <c r="A3921" s="50" t="s">
        <v>673</v>
      </c>
      <c r="B3921" s="46" t="str">
        <f>Table1[[#This Row],[Series]]&amp;Table1[[#This Row],[Competency Name]]</f>
        <v>5026ABILITY TO PROVIDE PRODUCTION SUPPORT SERVICES</v>
      </c>
      <c r="C3921" s="46" t="str">
        <f>IF(RIGHT(Table1[[#This Row],[Occupational Series]],5)="SECCM","SECCM",IF(OR(RIGHT(Table1[[#This Row],[Occupational Series]],1)="A",RIGHT(Table1[[#This Row],[Occupational Series]],1)="B",RIGHT(Table1[[#This Row],[Occupational Series]],1)="C"),"0301",RIGHT(Table1[[#This Row],[Occupational Series]],4)))</f>
        <v>5026</v>
      </c>
      <c r="D3921" s="50" t="s">
        <v>870</v>
      </c>
      <c r="E3921" s="51" t="s">
        <v>871</v>
      </c>
      <c r="F3921" s="57">
        <f>ROWS($F$2:F3921)</f>
        <v>3920</v>
      </c>
      <c r="G3921" s="57" t="str">
        <f>IF(ISNUMBER(SEARCH('Position Build'!$N$6,Table1[[#This Row],[Series]])),Table1[[#This Row],[Helper1]],"")</f>
        <v/>
      </c>
      <c r="H3921" s="57" t="str">
        <f>IFERROR(SMALL($G$2:$G$4870,ROWS($G$2:G3921)),"")</f>
        <v/>
      </c>
    </row>
    <row r="3922" spans="1:8" ht="15.75" thickBot="1" x14ac:dyDescent="0.3">
      <c r="A3922" s="53" t="s">
        <v>673</v>
      </c>
      <c r="B3922" s="46" t="str">
        <f>Table1[[#This Row],[Series]]&amp;Table1[[#This Row],[Competency Name]]</f>
        <v>5026ABILITY TO LEAD OR SUPERVISE</v>
      </c>
      <c r="C3922" s="46" t="str">
        <f>IF(RIGHT(Table1[[#This Row],[Occupational Series]],5)="SECCM","SECCM",IF(OR(RIGHT(Table1[[#This Row],[Occupational Series]],1)="A",RIGHT(Table1[[#This Row],[Occupational Series]],1)="B",RIGHT(Table1[[#This Row],[Occupational Series]],1)="C"),"0301",RIGHT(Table1[[#This Row],[Occupational Series]],4)))</f>
        <v>5026</v>
      </c>
      <c r="D3922" s="53" t="s">
        <v>872</v>
      </c>
      <c r="E3922" s="53" t="s">
        <v>873</v>
      </c>
      <c r="F3922" s="57">
        <f>ROWS($F$2:F3922)</f>
        <v>3921</v>
      </c>
      <c r="G3922" s="57" t="str">
        <f>IF(ISNUMBER(SEARCH('Position Build'!$N$6,Table1[[#This Row],[Series]])),Table1[[#This Row],[Helper1]],"")</f>
        <v/>
      </c>
      <c r="H3922" s="57" t="str">
        <f>IFERROR(SMALL($G$2:$G$4870,ROWS($G$2:G3922)),"")</f>
        <v/>
      </c>
    </row>
    <row r="3923" spans="1:8" ht="77.25" thickBot="1" x14ac:dyDescent="0.3">
      <c r="A3923" s="52" t="s">
        <v>673</v>
      </c>
      <c r="B3923" s="46" t="str">
        <f>Table1[[#This Row],[Series]]&amp;Table1[[#This Row],[Competency Name]]</f>
        <v>5026DEXTERITY AND SAFETY</v>
      </c>
      <c r="C3923" s="46" t="str">
        <f>IF(RIGHT(Table1[[#This Row],[Occupational Series]],5)="SECCM","SECCM",IF(OR(RIGHT(Table1[[#This Row],[Occupational Series]],1)="A",RIGHT(Table1[[#This Row],[Occupational Series]],1)="B",RIGHT(Table1[[#This Row],[Occupational Series]],1)="C"),"0301",RIGHT(Table1[[#This Row],[Occupational Series]],4)))</f>
        <v>5026</v>
      </c>
      <c r="D3923" s="52" t="s">
        <v>888</v>
      </c>
      <c r="E3923" s="54" t="s">
        <v>889</v>
      </c>
      <c r="F3923" s="57">
        <f>ROWS($F$2:F3923)</f>
        <v>3922</v>
      </c>
      <c r="G3923" s="57" t="str">
        <f>IF(ISNUMBER(SEARCH('Position Build'!$N$6,Table1[[#This Row],[Series]])),Table1[[#This Row],[Helper1]],"")</f>
        <v/>
      </c>
      <c r="H3923" s="57" t="str">
        <f>IFERROR(SMALL($G$2:$G$4870,ROWS($G$2:G3923)),"")</f>
        <v/>
      </c>
    </row>
    <row r="3924" spans="1:8" ht="51.75" thickBot="1" x14ac:dyDescent="0.3">
      <c r="A3924" s="52" t="s">
        <v>673</v>
      </c>
      <c r="B3924" s="46" t="str">
        <f>Table1[[#This Row],[Series]]&amp;Table1[[#This Row],[Competency Name]]</f>
        <v>5026ABILITY TO USE AND MAINTAIN TOOLS AND EQUIPMENT</v>
      </c>
      <c r="C3924" s="46" t="str">
        <f>IF(RIGHT(Table1[[#This Row],[Occupational Series]],5)="SECCM","SECCM",IF(OR(RIGHT(Table1[[#This Row],[Occupational Series]],1)="A",RIGHT(Table1[[#This Row],[Occupational Series]],1)="B",RIGHT(Table1[[#This Row],[Occupational Series]],1)="C"),"0301",RIGHT(Table1[[#This Row],[Occupational Series]],4)))</f>
        <v>5026</v>
      </c>
      <c r="D3924" s="52" t="s">
        <v>908</v>
      </c>
      <c r="E3924" s="54" t="s">
        <v>909</v>
      </c>
      <c r="F3924" s="57">
        <f>ROWS($F$2:F3924)</f>
        <v>3923</v>
      </c>
      <c r="G3924" s="57" t="str">
        <f>IF(ISNUMBER(SEARCH('Position Build'!$N$6,Table1[[#This Row],[Series]])),Table1[[#This Row],[Helper1]],"")</f>
        <v/>
      </c>
      <c r="H3924" s="57" t="str">
        <f>IFERROR(SMALL($G$2:$G$4870,ROWS($G$2:G3924)),"")</f>
        <v/>
      </c>
    </row>
    <row r="3925" spans="1:8" ht="102.75" thickBot="1" x14ac:dyDescent="0.3">
      <c r="A3925" s="52" t="s">
        <v>673</v>
      </c>
      <c r="B3925" s="46" t="str">
        <f>Table1[[#This Row],[Series]]&amp;Table1[[#This Row],[Competency Name]]</f>
        <v>5026USE OF MEASURING INSTRUMENTS (MECHANICAL, ELECTRICAL, ELECTRONIC, AS APPROPRIATE TO LINE OF WORK)</v>
      </c>
      <c r="C3925" s="46" t="str">
        <f>IF(RIGHT(Table1[[#This Row],[Occupational Series]],5)="SECCM","SECCM",IF(OR(RIGHT(Table1[[#This Row],[Occupational Series]],1)="A",RIGHT(Table1[[#This Row],[Occupational Series]],1)="B",RIGHT(Table1[[#This Row],[Occupational Series]],1)="C"),"0301",RIGHT(Table1[[#This Row],[Occupational Series]],4)))</f>
        <v>5026</v>
      </c>
      <c r="D3925" s="52" t="s">
        <v>986</v>
      </c>
      <c r="E3925" s="54" t="s">
        <v>987</v>
      </c>
      <c r="F3925" s="57">
        <f>ROWS($F$2:F3925)</f>
        <v>3924</v>
      </c>
      <c r="G3925" s="57" t="str">
        <f>IF(ISNUMBER(SEARCH('Position Build'!$N$6,Table1[[#This Row],[Series]])),Table1[[#This Row],[Helper1]],"")</f>
        <v/>
      </c>
      <c r="H3925" s="57" t="str">
        <f>IFERROR(SMALL($G$2:$G$4870,ROWS($G$2:G3925)),"")</f>
        <v/>
      </c>
    </row>
    <row r="3926" spans="1:8" ht="77.25" thickBot="1" x14ac:dyDescent="0.3">
      <c r="A3926" s="50" t="s">
        <v>650</v>
      </c>
      <c r="B3926" s="46" t="str">
        <f>Table1[[#This Row],[Series]]&amp;Table1[[#This Row],[Competency Name]]</f>
        <v>5048ABILITY TO INTERPRET INSTRUCTIONS, SPECIFICATIONS, ETC. (OTHER THAN BLUEPRINTS)</v>
      </c>
      <c r="C3926" s="46" t="str">
        <f>IF(RIGHT(Table1[[#This Row],[Occupational Series]],5)="SECCM","SECCM",IF(OR(RIGHT(Table1[[#This Row],[Occupational Series]],1)="A",RIGHT(Table1[[#This Row],[Occupational Series]],1)="B",RIGHT(Table1[[#This Row],[Occupational Series]],1)="C"),"0301",RIGHT(Table1[[#This Row],[Occupational Series]],4)))</f>
        <v>5048</v>
      </c>
      <c r="D3926" s="50" t="s">
        <v>645</v>
      </c>
      <c r="E3926" s="51" t="s">
        <v>646</v>
      </c>
      <c r="F3926" s="57">
        <f>ROWS($F$2:F3926)</f>
        <v>3925</v>
      </c>
      <c r="G3926" s="57" t="str">
        <f>IF(ISNUMBER(SEARCH('Position Build'!$N$6,Table1[[#This Row],[Series]])),Table1[[#This Row],[Helper1]],"")</f>
        <v/>
      </c>
      <c r="H3926" s="57" t="str">
        <f>IFERROR(SMALL($G$2:$G$4870,ROWS($G$2:G3926)),"")</f>
        <v/>
      </c>
    </row>
    <row r="3927" spans="1:8" ht="15.75" customHeight="1" thickBot="1" x14ac:dyDescent="0.3">
      <c r="A3927" s="50" t="s">
        <v>650</v>
      </c>
      <c r="B3927" s="46" t="str">
        <f>Table1[[#This Row],[Series]]&amp;Table1[[#This Row],[Competency Name]]</f>
        <v>5048KNOWLEDGE OF MATERIALS</v>
      </c>
      <c r="C3927" s="46" t="str">
        <f>IF(RIGHT(Table1[[#This Row],[Occupational Series]],5)="SECCM","SECCM",IF(OR(RIGHT(Table1[[#This Row],[Occupational Series]],1)="A",RIGHT(Table1[[#This Row],[Occupational Series]],1)="B",RIGHT(Table1[[#This Row],[Occupational Series]],1)="C"),"0301",RIGHT(Table1[[#This Row],[Occupational Series]],4)))</f>
        <v>5048</v>
      </c>
      <c r="D3927" s="50" t="s">
        <v>679</v>
      </c>
      <c r="E3927" s="51" t="s">
        <v>680</v>
      </c>
      <c r="F3927" s="57">
        <f>ROWS($F$2:F3927)</f>
        <v>3926</v>
      </c>
      <c r="G3927" s="57" t="str">
        <f>IF(ISNUMBER(SEARCH('Position Build'!$N$6,Table1[[#This Row],[Series]])),Table1[[#This Row],[Helper1]],"")</f>
        <v/>
      </c>
      <c r="H3927" s="57" t="str">
        <f>IFERROR(SMALL($G$2:$G$4870,ROWS($G$2:G3927)),"")</f>
        <v/>
      </c>
    </row>
    <row r="3928" spans="1:8" ht="115.5" thickBot="1" x14ac:dyDescent="0.3">
      <c r="A3928" s="52" t="s">
        <v>650</v>
      </c>
      <c r="B3928" s="46" t="str">
        <f>Table1[[#This Row],[Series]]&amp;Table1[[#This Row],[Competency Name]]</f>
        <v>5048TECHNICAL PRACTICES (THEORETICAL, PRECISE, ARTISTIC)</v>
      </c>
      <c r="C3928" s="46" t="str">
        <f>IF(RIGHT(Table1[[#This Row],[Occupational Series]],5)="SECCM","SECCM",IF(OR(RIGHT(Table1[[#This Row],[Occupational Series]],1)="A",RIGHT(Table1[[#This Row],[Occupational Series]],1)="B",RIGHT(Table1[[#This Row],[Occupational Series]],1)="C"),"0301",RIGHT(Table1[[#This Row],[Occupational Series]],4)))</f>
        <v>5048</v>
      </c>
      <c r="D3928" s="52" t="s">
        <v>716</v>
      </c>
      <c r="E3928" s="54" t="s">
        <v>717</v>
      </c>
      <c r="F3928" s="57">
        <f>ROWS($F$2:F3928)</f>
        <v>3927</v>
      </c>
      <c r="G3928" s="57" t="str">
        <f>IF(ISNUMBER(SEARCH('Position Build'!$N$6,Table1[[#This Row],[Series]])),Table1[[#This Row],[Helper1]],"")</f>
        <v/>
      </c>
      <c r="H3928" s="57" t="str">
        <f>IFERROR(SMALL($G$2:$G$4870,ROWS($G$2:G3928)),"")</f>
        <v/>
      </c>
    </row>
    <row r="3929" spans="1:8" ht="15.75" thickBot="1" x14ac:dyDescent="0.3">
      <c r="A3929" s="53" t="s">
        <v>650</v>
      </c>
      <c r="B3929" s="46" t="str">
        <f>Table1[[#This Row],[Series]]&amp;Table1[[#This Row],[Competency Name]]</f>
        <v>5048ABILITY TO DO THE WORK OF THE POSITION WITHOUT MORE THAN NORMAL SUPERVISION</v>
      </c>
      <c r="C3929" s="46" t="str">
        <f>IF(RIGHT(Table1[[#This Row],[Occupational Series]],5)="SECCM","SECCM",IF(OR(RIGHT(Table1[[#This Row],[Occupational Series]],1)="A",RIGHT(Table1[[#This Row],[Occupational Series]],1)="B",RIGHT(Table1[[#This Row],[Occupational Series]],1)="C"),"0301",RIGHT(Table1[[#This Row],[Occupational Series]],4)))</f>
        <v>5048</v>
      </c>
      <c r="D3929" s="53" t="s">
        <v>852</v>
      </c>
      <c r="E3929" s="53" t="s">
        <v>853</v>
      </c>
      <c r="F3929" s="57">
        <f>ROWS($F$2:F3929)</f>
        <v>3928</v>
      </c>
      <c r="G3929" s="57" t="str">
        <f>IF(ISNUMBER(SEARCH('Position Build'!$N$6,Table1[[#This Row],[Series]])),Table1[[#This Row],[Helper1]],"")</f>
        <v/>
      </c>
      <c r="H3929" s="57" t="str">
        <f>IFERROR(SMALL($G$2:$G$4870,ROWS($G$2:G3929)),"")</f>
        <v/>
      </c>
    </row>
    <row r="3930" spans="1:8" ht="15.75" thickBot="1" x14ac:dyDescent="0.3">
      <c r="A3930" s="53" t="s">
        <v>650</v>
      </c>
      <c r="B3930" s="46" t="str">
        <f>Table1[[#This Row],[Series]]&amp;Table1[[#This Row],[Competency Name]]</f>
        <v>5048ABILITY TO INSPECT</v>
      </c>
      <c r="C3930" s="46" t="str">
        <f>IF(RIGHT(Table1[[#This Row],[Occupational Series]],5)="SECCM","SECCM",IF(OR(RIGHT(Table1[[#This Row],[Occupational Series]],1)="A",RIGHT(Table1[[#This Row],[Occupational Series]],1)="B",RIGHT(Table1[[#This Row],[Occupational Series]],1)="C"),"0301",RIGHT(Table1[[#This Row],[Occupational Series]],4)))</f>
        <v>5048</v>
      </c>
      <c r="D3930" s="53" t="s">
        <v>866</v>
      </c>
      <c r="E3930" s="53" t="s">
        <v>867</v>
      </c>
      <c r="F3930" s="57">
        <f>ROWS($F$2:F3930)</f>
        <v>3929</v>
      </c>
      <c r="G3930" s="57" t="str">
        <f>IF(ISNUMBER(SEARCH('Position Build'!$N$6,Table1[[#This Row],[Series]])),Table1[[#This Row],[Helper1]],"")</f>
        <v/>
      </c>
      <c r="H3930" s="57" t="str">
        <f>IFERROR(SMALL($G$2:$G$4870,ROWS($G$2:G3930)),"")</f>
        <v/>
      </c>
    </row>
    <row r="3931" spans="1:8" ht="15.75" thickBot="1" x14ac:dyDescent="0.3">
      <c r="A3931" s="53" t="s">
        <v>650</v>
      </c>
      <c r="B3931" s="46" t="str">
        <f>Table1[[#This Row],[Series]]&amp;Table1[[#This Row],[Competency Name]]</f>
        <v>5048ABILITY TO INSTRUCT</v>
      </c>
      <c r="C3931" s="46" t="str">
        <f>IF(RIGHT(Table1[[#This Row],[Occupational Series]],5)="SECCM","SECCM",IF(OR(RIGHT(Table1[[#This Row],[Occupational Series]],1)="A",RIGHT(Table1[[#This Row],[Occupational Series]],1)="B",RIGHT(Table1[[#This Row],[Occupational Series]],1)="C"),"0301",RIGHT(Table1[[#This Row],[Occupational Series]],4)))</f>
        <v>5048</v>
      </c>
      <c r="D3931" s="53" t="s">
        <v>868</v>
      </c>
      <c r="E3931" s="53" t="s">
        <v>869</v>
      </c>
      <c r="F3931" s="57">
        <f>ROWS($F$2:F3931)</f>
        <v>3930</v>
      </c>
      <c r="G3931" s="57" t="str">
        <f>IF(ISNUMBER(SEARCH('Position Build'!$N$6,Table1[[#This Row],[Series]])),Table1[[#This Row],[Helper1]],"")</f>
        <v/>
      </c>
      <c r="H3931" s="57" t="str">
        <f>IFERROR(SMALL($G$2:$G$4870,ROWS($G$2:G3931)),"")</f>
        <v/>
      </c>
    </row>
    <row r="3932" spans="1:8" ht="39" thickBot="1" x14ac:dyDescent="0.3">
      <c r="A3932" s="50" t="s">
        <v>650</v>
      </c>
      <c r="B3932" s="46" t="str">
        <f>Table1[[#This Row],[Series]]&amp;Table1[[#This Row],[Competency Name]]</f>
        <v>5048ABILITY TO PROVIDE PRODUCTION SUPPORT SERVICES</v>
      </c>
      <c r="C3932" s="46" t="str">
        <f>IF(RIGHT(Table1[[#This Row],[Occupational Series]],5)="SECCM","SECCM",IF(OR(RIGHT(Table1[[#This Row],[Occupational Series]],1)="A",RIGHT(Table1[[#This Row],[Occupational Series]],1)="B",RIGHT(Table1[[#This Row],[Occupational Series]],1)="C"),"0301",RIGHT(Table1[[#This Row],[Occupational Series]],4)))</f>
        <v>5048</v>
      </c>
      <c r="D3932" s="50" t="s">
        <v>870</v>
      </c>
      <c r="E3932" s="51" t="s">
        <v>871</v>
      </c>
      <c r="F3932" s="57">
        <f>ROWS($F$2:F3932)</f>
        <v>3931</v>
      </c>
      <c r="G3932" s="57" t="str">
        <f>IF(ISNUMBER(SEARCH('Position Build'!$N$6,Table1[[#This Row],[Series]])),Table1[[#This Row],[Helper1]],"")</f>
        <v/>
      </c>
      <c r="H3932" s="57" t="str">
        <f>IFERROR(SMALL($G$2:$G$4870,ROWS($G$2:G3932)),"")</f>
        <v/>
      </c>
    </row>
    <row r="3933" spans="1:8" ht="15.75" customHeight="1" thickBot="1" x14ac:dyDescent="0.3">
      <c r="A3933" s="45" t="s">
        <v>650</v>
      </c>
      <c r="B3933" s="46" t="str">
        <f>Table1[[#This Row],[Series]]&amp;Table1[[#This Row],[Competency Name]]</f>
        <v>5048ABILITY TO LEAD OR SUPERVISE</v>
      </c>
      <c r="C3933" s="46" t="str">
        <f>IF(RIGHT(Table1[[#This Row],[Occupational Series]],5)="SECCM","SECCM",IF(OR(RIGHT(Table1[[#This Row],[Occupational Series]],1)="A",RIGHT(Table1[[#This Row],[Occupational Series]],1)="B",RIGHT(Table1[[#This Row],[Occupational Series]],1)="C"),"0301",RIGHT(Table1[[#This Row],[Occupational Series]],4)))</f>
        <v>5048</v>
      </c>
      <c r="D3933" s="45" t="s">
        <v>872</v>
      </c>
      <c r="E3933" s="45" t="s">
        <v>873</v>
      </c>
      <c r="F3933" s="57">
        <f>ROWS($F$2:F3933)</f>
        <v>3932</v>
      </c>
      <c r="G3933" s="57" t="str">
        <f>IF(ISNUMBER(SEARCH('Position Build'!$N$6,Table1[[#This Row],[Series]])),Table1[[#This Row],[Helper1]],"")</f>
        <v/>
      </c>
      <c r="H3933" s="57" t="str">
        <f>IFERROR(SMALL($G$2:$G$4870,ROWS($G$2:G3933)),"")</f>
        <v/>
      </c>
    </row>
    <row r="3934" spans="1:8" ht="77.25" thickBot="1" x14ac:dyDescent="0.3">
      <c r="A3934" s="52" t="s">
        <v>650</v>
      </c>
      <c r="B3934" s="46" t="str">
        <f>Table1[[#This Row],[Series]]&amp;Table1[[#This Row],[Competency Name]]</f>
        <v>5048DEXTERITY AND SAFETY</v>
      </c>
      <c r="C3934" s="46" t="str">
        <f>IF(RIGHT(Table1[[#This Row],[Occupational Series]],5)="SECCM","SECCM",IF(OR(RIGHT(Table1[[#This Row],[Occupational Series]],1)="A",RIGHT(Table1[[#This Row],[Occupational Series]],1)="B",RIGHT(Table1[[#This Row],[Occupational Series]],1)="C"),"0301",RIGHT(Table1[[#This Row],[Occupational Series]],4)))</f>
        <v>5048</v>
      </c>
      <c r="D3934" s="52" t="s">
        <v>888</v>
      </c>
      <c r="E3934" s="54" t="s">
        <v>889</v>
      </c>
      <c r="F3934" s="57">
        <f>ROWS($F$2:F3934)</f>
        <v>3933</v>
      </c>
      <c r="G3934" s="57" t="str">
        <f>IF(ISNUMBER(SEARCH('Position Build'!$N$6,Table1[[#This Row],[Series]])),Table1[[#This Row],[Helper1]],"")</f>
        <v/>
      </c>
      <c r="H3934" s="57" t="str">
        <f>IFERROR(SMALL($G$2:$G$4870,ROWS($G$2:G3934)),"")</f>
        <v/>
      </c>
    </row>
    <row r="3935" spans="1:8" ht="51.75" thickBot="1" x14ac:dyDescent="0.3">
      <c r="A3935" s="52" t="s">
        <v>650</v>
      </c>
      <c r="B3935" s="46" t="str">
        <f>Table1[[#This Row],[Series]]&amp;Table1[[#This Row],[Competency Name]]</f>
        <v>5048ABILITY TO USE AND MAINTAIN TOOLS AND EQUIPMENT</v>
      </c>
      <c r="C3935" s="46" t="str">
        <f>IF(RIGHT(Table1[[#This Row],[Occupational Series]],5)="SECCM","SECCM",IF(OR(RIGHT(Table1[[#This Row],[Occupational Series]],1)="A",RIGHT(Table1[[#This Row],[Occupational Series]],1)="B",RIGHT(Table1[[#This Row],[Occupational Series]],1)="C"),"0301",RIGHT(Table1[[#This Row],[Occupational Series]],4)))</f>
        <v>5048</v>
      </c>
      <c r="D3935" s="52" t="s">
        <v>908</v>
      </c>
      <c r="E3935" s="54" t="s">
        <v>909</v>
      </c>
      <c r="F3935" s="57">
        <f>ROWS($F$2:F3935)</f>
        <v>3934</v>
      </c>
      <c r="G3935" s="57" t="str">
        <f>IF(ISNUMBER(SEARCH('Position Build'!$N$6,Table1[[#This Row],[Series]])),Table1[[#This Row],[Helper1]],"")</f>
        <v/>
      </c>
      <c r="H3935" s="57" t="str">
        <f>IFERROR(SMALL($G$2:$G$4870,ROWS($G$2:G3935)),"")</f>
        <v/>
      </c>
    </row>
    <row r="3936" spans="1:8" ht="102.75" thickBot="1" x14ac:dyDescent="0.3">
      <c r="A3936" s="52" t="s">
        <v>650</v>
      </c>
      <c r="B3936" s="46" t="str">
        <f>Table1[[#This Row],[Series]]&amp;Table1[[#This Row],[Competency Name]]</f>
        <v>5048USE OF MEASURING INSTRUMENTS (MECHANICAL, ELECTRICAL, ELECTRONIC, AS APPROPRIATE TO LINE OF WORK)</v>
      </c>
      <c r="C3936" s="46" t="str">
        <f>IF(RIGHT(Table1[[#This Row],[Occupational Series]],5)="SECCM","SECCM",IF(OR(RIGHT(Table1[[#This Row],[Occupational Series]],1)="A",RIGHT(Table1[[#This Row],[Occupational Series]],1)="B",RIGHT(Table1[[#This Row],[Occupational Series]],1)="C"),"0301",RIGHT(Table1[[#This Row],[Occupational Series]],4)))</f>
        <v>5048</v>
      </c>
      <c r="D3936" s="52" t="s">
        <v>986</v>
      </c>
      <c r="E3936" s="54" t="s">
        <v>987</v>
      </c>
      <c r="F3936" s="57">
        <f>ROWS($F$2:F3936)</f>
        <v>3935</v>
      </c>
      <c r="G3936" s="57" t="str">
        <f>IF(ISNUMBER(SEARCH('Position Build'!$N$6,Table1[[#This Row],[Series]])),Table1[[#This Row],[Helper1]],"")</f>
        <v/>
      </c>
      <c r="H3936" s="57" t="str">
        <f>IFERROR(SMALL($G$2:$G$4870,ROWS($G$2:G3936)),"")</f>
        <v/>
      </c>
    </row>
    <row r="3937" spans="1:8" ht="26.25" thickBot="1" x14ac:dyDescent="0.3">
      <c r="A3937" s="52" t="s">
        <v>713</v>
      </c>
      <c r="B3937" s="46" t="str">
        <f>Table1[[#This Row],[Series]]&amp;Table1[[#This Row],[Competency Name]]</f>
        <v>5201KNOWLEDGE OF MATERIALS</v>
      </c>
      <c r="C3937" s="46" t="str">
        <f>IF(RIGHT(Table1[[#This Row],[Occupational Series]],5)="SECCM","SECCM",IF(OR(RIGHT(Table1[[#This Row],[Occupational Series]],1)="A",RIGHT(Table1[[#This Row],[Occupational Series]],1)="B",RIGHT(Table1[[#This Row],[Occupational Series]],1)="C"),"0301",RIGHT(Table1[[#This Row],[Occupational Series]],4)))</f>
        <v>5201</v>
      </c>
      <c r="D3937" s="52" t="s">
        <v>679</v>
      </c>
      <c r="E3937" s="54" t="s">
        <v>680</v>
      </c>
      <c r="F3937" s="57">
        <f>ROWS($F$2:F3937)</f>
        <v>3936</v>
      </c>
      <c r="G3937" s="57" t="str">
        <f>IF(ISNUMBER(SEARCH('Position Build'!$N$6,Table1[[#This Row],[Series]])),Table1[[#This Row],[Helper1]],"")</f>
        <v/>
      </c>
      <c r="H3937" s="57" t="str">
        <f>IFERROR(SMALL($G$2:$G$4870,ROWS($G$2:G3937)),"")</f>
        <v/>
      </c>
    </row>
    <row r="3938" spans="1:8" ht="115.5" thickBot="1" x14ac:dyDescent="0.3">
      <c r="A3938" s="50" t="s">
        <v>713</v>
      </c>
      <c r="B3938" s="46" t="str">
        <f>Table1[[#This Row],[Series]]&amp;Table1[[#This Row],[Competency Name]]</f>
        <v>5201TECHNICAL PRACTICES (THEORETICAL, PRECISE, ARTISTIC)</v>
      </c>
      <c r="C3938" s="46" t="str">
        <f>IF(RIGHT(Table1[[#This Row],[Occupational Series]],5)="SECCM","SECCM",IF(OR(RIGHT(Table1[[#This Row],[Occupational Series]],1)="A",RIGHT(Table1[[#This Row],[Occupational Series]],1)="B",RIGHT(Table1[[#This Row],[Occupational Series]],1)="C"),"0301",RIGHT(Table1[[#This Row],[Occupational Series]],4)))</f>
        <v>5201</v>
      </c>
      <c r="D3938" s="50" t="s">
        <v>716</v>
      </c>
      <c r="E3938" s="51" t="s">
        <v>717</v>
      </c>
      <c r="F3938" s="57">
        <f>ROWS($F$2:F3938)</f>
        <v>3937</v>
      </c>
      <c r="G3938" s="57" t="str">
        <f>IF(ISNUMBER(SEARCH('Position Build'!$N$6,Table1[[#This Row],[Series]])),Table1[[#This Row],[Helper1]],"")</f>
        <v/>
      </c>
      <c r="H3938" s="57" t="str">
        <f>IFERROR(SMALL($G$2:$G$4870,ROWS($G$2:G3938)),"")</f>
        <v/>
      </c>
    </row>
    <row r="3939" spans="1:8" ht="15.75" customHeight="1" thickBot="1" x14ac:dyDescent="0.3">
      <c r="A3939" s="45" t="s">
        <v>713</v>
      </c>
      <c r="B3939" s="46" t="str">
        <f>Table1[[#This Row],[Series]]&amp;Table1[[#This Row],[Competency Name]]</f>
        <v>5201ABILITY TO DO THE WORK OF THE POSITION WITHOUT MORE THAN NORMAL SUPERVISION</v>
      </c>
      <c r="C3939" s="46" t="str">
        <f>IF(RIGHT(Table1[[#This Row],[Occupational Series]],5)="SECCM","SECCM",IF(OR(RIGHT(Table1[[#This Row],[Occupational Series]],1)="A",RIGHT(Table1[[#This Row],[Occupational Series]],1)="B",RIGHT(Table1[[#This Row],[Occupational Series]],1)="C"),"0301",RIGHT(Table1[[#This Row],[Occupational Series]],4)))</f>
        <v>5201</v>
      </c>
      <c r="D3939" s="45" t="s">
        <v>852</v>
      </c>
      <c r="E3939" s="45" t="s">
        <v>853</v>
      </c>
      <c r="F3939" s="57">
        <f>ROWS($F$2:F3939)</f>
        <v>3938</v>
      </c>
      <c r="G3939" s="57" t="str">
        <f>IF(ISNUMBER(SEARCH('Position Build'!$N$6,Table1[[#This Row],[Series]])),Table1[[#This Row],[Helper1]],"")</f>
        <v/>
      </c>
      <c r="H3939" s="57" t="str">
        <f>IFERROR(SMALL($G$2:$G$4870,ROWS($G$2:G3939)),"")</f>
        <v/>
      </c>
    </row>
    <row r="3940" spans="1:8" ht="15.75" thickBot="1" x14ac:dyDescent="0.3">
      <c r="A3940" s="53" t="s">
        <v>713</v>
      </c>
      <c r="B3940" s="46" t="str">
        <f>Table1[[#This Row],[Series]]&amp;Table1[[#This Row],[Competency Name]]</f>
        <v>5201ABILITY TO INSPECT</v>
      </c>
      <c r="C3940" s="46" t="str">
        <f>IF(RIGHT(Table1[[#This Row],[Occupational Series]],5)="SECCM","SECCM",IF(OR(RIGHT(Table1[[#This Row],[Occupational Series]],1)="A",RIGHT(Table1[[#This Row],[Occupational Series]],1)="B",RIGHT(Table1[[#This Row],[Occupational Series]],1)="C"),"0301",RIGHT(Table1[[#This Row],[Occupational Series]],4)))</f>
        <v>5201</v>
      </c>
      <c r="D3940" s="53" t="s">
        <v>866</v>
      </c>
      <c r="E3940" s="53" t="s">
        <v>867</v>
      </c>
      <c r="F3940" s="57">
        <f>ROWS($F$2:F3940)</f>
        <v>3939</v>
      </c>
      <c r="G3940" s="57" t="str">
        <f>IF(ISNUMBER(SEARCH('Position Build'!$N$6,Table1[[#This Row],[Series]])),Table1[[#This Row],[Helper1]],"")</f>
        <v/>
      </c>
      <c r="H3940" s="57" t="str">
        <f>IFERROR(SMALL($G$2:$G$4870,ROWS($G$2:G3940)),"")</f>
        <v/>
      </c>
    </row>
    <row r="3941" spans="1:8" ht="15.75" thickBot="1" x14ac:dyDescent="0.3">
      <c r="A3941" s="53" t="s">
        <v>713</v>
      </c>
      <c r="B3941" s="46" t="str">
        <f>Table1[[#This Row],[Series]]&amp;Table1[[#This Row],[Competency Name]]</f>
        <v>5201ABILITY TO INSTRUCT</v>
      </c>
      <c r="C3941" s="46" t="str">
        <f>IF(RIGHT(Table1[[#This Row],[Occupational Series]],5)="SECCM","SECCM",IF(OR(RIGHT(Table1[[#This Row],[Occupational Series]],1)="A",RIGHT(Table1[[#This Row],[Occupational Series]],1)="B",RIGHT(Table1[[#This Row],[Occupational Series]],1)="C"),"0301",RIGHT(Table1[[#This Row],[Occupational Series]],4)))</f>
        <v>5201</v>
      </c>
      <c r="D3941" s="53" t="s">
        <v>868</v>
      </c>
      <c r="E3941" s="53" t="s">
        <v>869</v>
      </c>
      <c r="F3941" s="57">
        <f>ROWS($F$2:F3941)</f>
        <v>3940</v>
      </c>
      <c r="G3941" s="57" t="str">
        <f>IF(ISNUMBER(SEARCH('Position Build'!$N$6,Table1[[#This Row],[Series]])),Table1[[#This Row],[Helper1]],"")</f>
        <v/>
      </c>
      <c r="H3941" s="57" t="str">
        <f>IFERROR(SMALL($G$2:$G$4870,ROWS($G$2:G3941)),"")</f>
        <v/>
      </c>
    </row>
    <row r="3942" spans="1:8" ht="39" thickBot="1" x14ac:dyDescent="0.3">
      <c r="A3942" s="52" t="s">
        <v>713</v>
      </c>
      <c r="B3942" s="46" t="str">
        <f>Table1[[#This Row],[Series]]&amp;Table1[[#This Row],[Competency Name]]</f>
        <v>5201ABILITY TO PROVIDE PRODUCTION SUPPORT SERVICES</v>
      </c>
      <c r="C3942" s="46" t="str">
        <f>IF(RIGHT(Table1[[#This Row],[Occupational Series]],5)="SECCM","SECCM",IF(OR(RIGHT(Table1[[#This Row],[Occupational Series]],1)="A",RIGHT(Table1[[#This Row],[Occupational Series]],1)="B",RIGHT(Table1[[#This Row],[Occupational Series]],1)="C"),"0301",RIGHT(Table1[[#This Row],[Occupational Series]],4)))</f>
        <v>5201</v>
      </c>
      <c r="D3942" s="52" t="s">
        <v>870</v>
      </c>
      <c r="E3942" s="54" t="s">
        <v>871</v>
      </c>
      <c r="F3942" s="57">
        <f>ROWS($F$2:F3942)</f>
        <v>3941</v>
      </c>
      <c r="G3942" s="57" t="str">
        <f>IF(ISNUMBER(SEARCH('Position Build'!$N$6,Table1[[#This Row],[Series]])),Table1[[#This Row],[Helper1]],"")</f>
        <v/>
      </c>
      <c r="H3942" s="57" t="str">
        <f>IFERROR(SMALL($G$2:$G$4870,ROWS($G$2:G3942)),"")</f>
        <v/>
      </c>
    </row>
    <row r="3943" spans="1:8" ht="15.75" thickBot="1" x14ac:dyDescent="0.3">
      <c r="A3943" s="53" t="s">
        <v>713</v>
      </c>
      <c r="B3943" s="46" t="str">
        <f>Table1[[#This Row],[Series]]&amp;Table1[[#This Row],[Competency Name]]</f>
        <v>5201ABILITY TO LEAD OR SUPERVISE</v>
      </c>
      <c r="C3943" s="46" t="str">
        <f>IF(RIGHT(Table1[[#This Row],[Occupational Series]],5)="SECCM","SECCM",IF(OR(RIGHT(Table1[[#This Row],[Occupational Series]],1)="A",RIGHT(Table1[[#This Row],[Occupational Series]],1)="B",RIGHT(Table1[[#This Row],[Occupational Series]],1)="C"),"0301",RIGHT(Table1[[#This Row],[Occupational Series]],4)))</f>
        <v>5201</v>
      </c>
      <c r="D3943" s="53" t="s">
        <v>872</v>
      </c>
      <c r="E3943" s="53" t="s">
        <v>873</v>
      </c>
      <c r="F3943" s="57">
        <f>ROWS($F$2:F3943)</f>
        <v>3942</v>
      </c>
      <c r="G3943" s="57" t="str">
        <f>IF(ISNUMBER(SEARCH('Position Build'!$N$6,Table1[[#This Row],[Series]])),Table1[[#This Row],[Helper1]],"")</f>
        <v/>
      </c>
      <c r="H3943" s="57" t="str">
        <f>IFERROR(SMALL($G$2:$G$4870,ROWS($G$2:G3943)),"")</f>
        <v/>
      </c>
    </row>
    <row r="3944" spans="1:8" ht="51.75" thickBot="1" x14ac:dyDescent="0.3">
      <c r="A3944" s="50" t="s">
        <v>713</v>
      </c>
      <c r="B3944" s="46" t="str">
        <f>Table1[[#This Row],[Series]]&amp;Table1[[#This Row],[Competency Name]]</f>
        <v>5201ABILITY TO FOLLOW DIRECTIONS IN A SHOP</v>
      </c>
      <c r="C3944" s="46" t="str">
        <f>IF(RIGHT(Table1[[#This Row],[Occupational Series]],5)="SECCM","SECCM",IF(OR(RIGHT(Table1[[#This Row],[Occupational Series]],1)="A",RIGHT(Table1[[#This Row],[Occupational Series]],1)="B",RIGHT(Table1[[#This Row],[Occupational Series]],1)="C"),"0301",RIGHT(Table1[[#This Row],[Occupational Series]],4)))</f>
        <v>5201</v>
      </c>
      <c r="D3944" s="50" t="s">
        <v>882</v>
      </c>
      <c r="E3944" s="51" t="s">
        <v>883</v>
      </c>
      <c r="F3944" s="57">
        <f>ROWS($F$2:F3944)</f>
        <v>3943</v>
      </c>
      <c r="G3944" s="57" t="str">
        <f>IF(ISNUMBER(SEARCH('Position Build'!$N$6,Table1[[#This Row],[Series]])),Table1[[#This Row],[Helper1]],"")</f>
        <v/>
      </c>
      <c r="H3944" s="57" t="str">
        <f>IFERROR(SMALL($G$2:$G$4870,ROWS($G$2:G3944)),"")</f>
        <v/>
      </c>
    </row>
    <row r="3945" spans="1:8" ht="15.75" customHeight="1" thickBot="1" x14ac:dyDescent="0.3">
      <c r="A3945" s="50" t="s">
        <v>713</v>
      </c>
      <c r="B3945" s="46" t="str">
        <f>Table1[[#This Row],[Series]]&amp;Table1[[#This Row],[Competency Name]]</f>
        <v>5201DEXTERITY AND SAFETY</v>
      </c>
      <c r="C3945" s="46" t="str">
        <f>IF(RIGHT(Table1[[#This Row],[Occupational Series]],5)="SECCM","SECCM",IF(OR(RIGHT(Table1[[#This Row],[Occupational Series]],1)="A",RIGHT(Table1[[#This Row],[Occupational Series]],1)="B",RIGHT(Table1[[#This Row],[Occupational Series]],1)="C"),"0301",RIGHT(Table1[[#This Row],[Occupational Series]],4)))</f>
        <v>5201</v>
      </c>
      <c r="D3945" s="50" t="s">
        <v>888</v>
      </c>
      <c r="E3945" s="51" t="s">
        <v>889</v>
      </c>
      <c r="F3945" s="57">
        <f>ROWS($F$2:F3945)</f>
        <v>3944</v>
      </c>
      <c r="G3945" s="57" t="str">
        <f>IF(ISNUMBER(SEARCH('Position Build'!$N$6,Table1[[#This Row],[Series]])),Table1[[#This Row],[Helper1]],"")</f>
        <v/>
      </c>
      <c r="H3945" s="57" t="str">
        <f>IFERROR(SMALL($G$2:$G$4870,ROWS($G$2:G3945)),"")</f>
        <v/>
      </c>
    </row>
    <row r="3946" spans="1:8" ht="39" thickBot="1" x14ac:dyDescent="0.3">
      <c r="A3946" s="52" t="s">
        <v>713</v>
      </c>
      <c r="B3946" s="46" t="str">
        <f>Table1[[#This Row],[Series]]&amp;Table1[[#This Row],[Competency Name]]</f>
        <v>5201RELIABILITY AND DEPENDABILITY</v>
      </c>
      <c r="C3946" s="46" t="str">
        <f>IF(RIGHT(Table1[[#This Row],[Occupational Series]],5)="SECCM","SECCM",IF(OR(RIGHT(Table1[[#This Row],[Occupational Series]],1)="A",RIGHT(Table1[[#This Row],[Occupational Series]],1)="B",RIGHT(Table1[[#This Row],[Occupational Series]],1)="C"),"0301",RIGHT(Table1[[#This Row],[Occupational Series]],4)))</f>
        <v>5201</v>
      </c>
      <c r="D3946" s="52" t="s">
        <v>900</v>
      </c>
      <c r="E3946" s="54" t="s">
        <v>901</v>
      </c>
      <c r="F3946" s="57">
        <f>ROWS($F$2:F3946)</f>
        <v>3945</v>
      </c>
      <c r="G3946" s="57" t="str">
        <f>IF(ISNUMBER(SEARCH('Position Build'!$N$6,Table1[[#This Row],[Series]])),Table1[[#This Row],[Helper1]],"")</f>
        <v/>
      </c>
      <c r="H3946" s="57" t="str">
        <f>IFERROR(SMALL($G$2:$G$4870,ROWS($G$2:G3946)),"")</f>
        <v/>
      </c>
    </row>
    <row r="3947" spans="1:8" ht="77.25" thickBot="1" x14ac:dyDescent="0.3">
      <c r="A3947" s="52" t="s">
        <v>713</v>
      </c>
      <c r="B3947" s="46" t="str">
        <f>Table1[[#This Row],[Series]]&amp;Table1[[#This Row],[Competency Name]]</f>
        <v>5201ABILITY TO INTERPRET INSTRUCTIONS AND SPECIFICATIONS, INCLUDING BLUEPRINT READING</v>
      </c>
      <c r="C3947" s="46" t="str">
        <f>IF(RIGHT(Table1[[#This Row],[Occupational Series]],5)="SECCM","SECCM",IF(OR(RIGHT(Table1[[#This Row],[Occupational Series]],1)="A",RIGHT(Table1[[#This Row],[Occupational Series]],1)="B",RIGHT(Table1[[#This Row],[Occupational Series]],1)="C"),"0301",RIGHT(Table1[[#This Row],[Occupational Series]],4)))</f>
        <v>5201</v>
      </c>
      <c r="D3947" s="52" t="s">
        <v>906</v>
      </c>
      <c r="E3947" s="54" t="s">
        <v>907</v>
      </c>
      <c r="F3947" s="57">
        <f>ROWS($F$2:F3947)</f>
        <v>3946</v>
      </c>
      <c r="G3947" s="57" t="str">
        <f>IF(ISNUMBER(SEARCH('Position Build'!$N$6,Table1[[#This Row],[Series]])),Table1[[#This Row],[Helper1]],"")</f>
        <v/>
      </c>
      <c r="H3947" s="57" t="str">
        <f>IFERROR(SMALL($G$2:$G$4870,ROWS($G$2:G3947)),"")</f>
        <v/>
      </c>
    </row>
    <row r="3948" spans="1:8" ht="51.75" thickBot="1" x14ac:dyDescent="0.3">
      <c r="A3948" s="52" t="s">
        <v>713</v>
      </c>
      <c r="B3948" s="46" t="str">
        <f>Table1[[#This Row],[Series]]&amp;Table1[[#This Row],[Competency Name]]</f>
        <v>5201ABILITY TO USE AND MAINTAIN TOOLS AND EQUIPMENT</v>
      </c>
      <c r="C3948" s="46" t="str">
        <f>IF(RIGHT(Table1[[#This Row],[Occupational Series]],5)="SECCM","SECCM",IF(OR(RIGHT(Table1[[#This Row],[Occupational Series]],1)="A",RIGHT(Table1[[#This Row],[Occupational Series]],1)="B",RIGHT(Table1[[#This Row],[Occupational Series]],1)="C"),"0301",RIGHT(Table1[[#This Row],[Occupational Series]],4)))</f>
        <v>5201</v>
      </c>
      <c r="D3948" s="52" t="s">
        <v>908</v>
      </c>
      <c r="E3948" s="54" t="s">
        <v>909</v>
      </c>
      <c r="F3948" s="57">
        <f>ROWS($F$2:F3948)</f>
        <v>3947</v>
      </c>
      <c r="G3948" s="57" t="str">
        <f>IF(ISNUMBER(SEARCH('Position Build'!$N$6,Table1[[#This Row],[Series]])),Table1[[#This Row],[Helper1]],"")</f>
        <v/>
      </c>
      <c r="H3948" s="57" t="str">
        <f>IFERROR(SMALL($G$2:$G$4870,ROWS($G$2:G3948)),"")</f>
        <v/>
      </c>
    </row>
    <row r="3949" spans="1:8" ht="39" thickBot="1" x14ac:dyDescent="0.3">
      <c r="A3949" s="52" t="s">
        <v>713</v>
      </c>
      <c r="B3949" s="46" t="str">
        <f>Table1[[#This Row],[Series]]&amp;Table1[[#This Row],[Competency Name]]</f>
        <v>5201KNOWLEDGE OF EQUIPMENT ASSEMBLY, INSTALLATION, REPAIR, ETC.</v>
      </c>
      <c r="C3949" s="46" t="str">
        <f>IF(RIGHT(Table1[[#This Row],[Occupational Series]],5)="SECCM","SECCM",IF(OR(RIGHT(Table1[[#This Row],[Occupational Series]],1)="A",RIGHT(Table1[[#This Row],[Occupational Series]],1)="B",RIGHT(Table1[[#This Row],[Occupational Series]],1)="C"),"0301",RIGHT(Table1[[#This Row],[Occupational Series]],4)))</f>
        <v>5201</v>
      </c>
      <c r="D3949" s="52" t="s">
        <v>910</v>
      </c>
      <c r="E3949" s="54" t="s">
        <v>911</v>
      </c>
      <c r="F3949" s="57">
        <f>ROWS($F$2:F3949)</f>
        <v>3948</v>
      </c>
      <c r="G3949" s="57" t="str">
        <f>IF(ISNUMBER(SEARCH('Position Build'!$N$6,Table1[[#This Row],[Series]])),Table1[[#This Row],[Helper1]],"")</f>
        <v/>
      </c>
      <c r="H3949" s="57" t="str">
        <f>IFERROR(SMALL($G$2:$G$4870,ROWS($G$2:G3949)),"")</f>
        <v/>
      </c>
    </row>
    <row r="3950" spans="1:8" ht="102.75" thickBot="1" x14ac:dyDescent="0.3">
      <c r="A3950" s="50" t="s">
        <v>713</v>
      </c>
      <c r="B3950" s="46" t="str">
        <f>Table1[[#This Row],[Series]]&amp;Table1[[#This Row],[Competency Name]]</f>
        <v>5201USE OF MEASURING INSTRUMENTS (MECHANICAL, ELECTRICAL, ELECTRONIC, AS APPROPRIATE TO LINE OF WORK)</v>
      </c>
      <c r="C3950" s="46" t="str">
        <f>IF(RIGHT(Table1[[#This Row],[Occupational Series]],5)="SECCM","SECCM",IF(OR(RIGHT(Table1[[#This Row],[Occupational Series]],1)="A",RIGHT(Table1[[#This Row],[Occupational Series]],1)="B",RIGHT(Table1[[#This Row],[Occupational Series]],1)="C"),"0301",RIGHT(Table1[[#This Row],[Occupational Series]],4)))</f>
        <v>5201</v>
      </c>
      <c r="D3950" s="50" t="s">
        <v>986</v>
      </c>
      <c r="E3950" s="51" t="s">
        <v>987</v>
      </c>
      <c r="F3950" s="57">
        <f>ROWS($F$2:F3950)</f>
        <v>3949</v>
      </c>
      <c r="G3950" s="57" t="str">
        <f>IF(ISNUMBER(SEARCH('Position Build'!$N$6,Table1[[#This Row],[Series]])),Table1[[#This Row],[Helper1]],"")</f>
        <v/>
      </c>
      <c r="H3950" s="57" t="str">
        <f>IFERROR(SMALL($G$2:$G$4870,ROWS($G$2:G3950)),"")</f>
        <v/>
      </c>
    </row>
    <row r="3951" spans="1:8" ht="15.75" customHeight="1" thickBot="1" x14ac:dyDescent="0.3">
      <c r="A3951" s="45" t="s">
        <v>713</v>
      </c>
      <c r="B3951" s="46" t="str">
        <f>Table1[[#This Row],[Series]]&amp;Table1[[#This Row],[Competency Name]]</f>
        <v>5201ABILITY TO HANDLE WEIGHTS AND LOADS</v>
      </c>
      <c r="C3951" s="46" t="str">
        <f>IF(RIGHT(Table1[[#This Row],[Occupational Series]],5)="SECCM","SECCM",IF(OR(RIGHT(Table1[[#This Row],[Occupational Series]],1)="A",RIGHT(Table1[[#This Row],[Occupational Series]],1)="B",RIGHT(Table1[[#This Row],[Occupational Series]],1)="C"),"0301",RIGHT(Table1[[#This Row],[Occupational Series]],4)))</f>
        <v>5201</v>
      </c>
      <c r="D3951" s="45" t="s">
        <v>988</v>
      </c>
      <c r="E3951" s="45" t="s">
        <v>989</v>
      </c>
      <c r="F3951" s="57">
        <f>ROWS($F$2:F3951)</f>
        <v>3950</v>
      </c>
      <c r="G3951" s="57" t="str">
        <f>IF(ISNUMBER(SEARCH('Position Build'!$N$6,Table1[[#This Row],[Series]])),Table1[[#This Row],[Helper1]],"")</f>
        <v/>
      </c>
      <c r="H3951" s="57" t="str">
        <f>IFERROR(SMALL($G$2:$G$4870,ROWS($G$2:G3951)),"")</f>
        <v/>
      </c>
    </row>
    <row r="3952" spans="1:8" ht="39" thickBot="1" x14ac:dyDescent="0.3">
      <c r="A3952" s="52" t="s">
        <v>713</v>
      </c>
      <c r="B3952" s="46" t="str">
        <f>Table1[[#This Row],[Series]]&amp;Table1[[#This Row],[Competency Name]]</f>
        <v>5201ABILITY TO WORK AS A MEMBER OF A TEAM</v>
      </c>
      <c r="C3952" s="46" t="str">
        <f>IF(RIGHT(Table1[[#This Row],[Occupational Series]],5)="SECCM","SECCM",IF(OR(RIGHT(Table1[[#This Row],[Occupational Series]],1)="A",RIGHT(Table1[[#This Row],[Occupational Series]],1)="B",RIGHT(Table1[[#This Row],[Occupational Series]],1)="C"),"0301",RIGHT(Table1[[#This Row],[Occupational Series]],4)))</f>
        <v>5201</v>
      </c>
      <c r="D3952" s="52" t="s">
        <v>1017</v>
      </c>
      <c r="E3952" s="54" t="s">
        <v>1018</v>
      </c>
      <c r="F3952" s="57">
        <f>ROWS($F$2:F3952)</f>
        <v>3951</v>
      </c>
      <c r="G3952" s="57" t="str">
        <f>IF(ISNUMBER(SEARCH('Position Build'!$N$6,Table1[[#This Row],[Series]])),Table1[[#This Row],[Helper1]],"")</f>
        <v/>
      </c>
      <c r="H3952" s="57" t="str">
        <f>IFERROR(SMALL($G$2:$G$4870,ROWS($G$2:G3952)),"")</f>
        <v/>
      </c>
    </row>
    <row r="3953" spans="1:8" ht="15.75" thickBot="1" x14ac:dyDescent="0.3">
      <c r="A3953" s="53" t="s">
        <v>713</v>
      </c>
      <c r="B3953" s="46" t="str">
        <f>Table1[[#This Row],[Series]]&amp;Table1[[#This Row],[Competency Name]]</f>
        <v>5201SHOP APTITUDE AND INTEREST</v>
      </c>
      <c r="C3953" s="46" t="str">
        <f>IF(RIGHT(Table1[[#This Row],[Occupational Series]],5)="SECCM","SECCM",IF(OR(RIGHT(Table1[[#This Row],[Occupational Series]],1)="A",RIGHT(Table1[[#This Row],[Occupational Series]],1)="B",RIGHT(Table1[[#This Row],[Occupational Series]],1)="C"),"0301",RIGHT(Table1[[#This Row],[Occupational Series]],4)))</f>
        <v>5201</v>
      </c>
      <c r="D3953" s="53" t="s">
        <v>1021</v>
      </c>
      <c r="E3953" s="53" t="s">
        <v>1022</v>
      </c>
      <c r="F3953" s="57">
        <f>ROWS($F$2:F3953)</f>
        <v>3952</v>
      </c>
      <c r="G3953" s="57" t="str">
        <f>IF(ISNUMBER(SEARCH('Position Build'!$N$6,Table1[[#This Row],[Series]])),Table1[[#This Row],[Helper1]],"")</f>
        <v/>
      </c>
      <c r="H3953" s="57" t="str">
        <f>IFERROR(SMALL($G$2:$G$4870,ROWS($G$2:G3953)),"")</f>
        <v/>
      </c>
    </row>
    <row r="3954" spans="1:8" ht="26.25" thickBot="1" x14ac:dyDescent="0.3">
      <c r="A3954" s="52" t="s">
        <v>691</v>
      </c>
      <c r="B3954" s="46" t="str">
        <f>Table1[[#This Row],[Series]]&amp;Table1[[#This Row],[Competency Name]]</f>
        <v>5205KNOWLEDGE OF MATERIALS</v>
      </c>
      <c r="C3954" s="46" t="str">
        <f>IF(RIGHT(Table1[[#This Row],[Occupational Series]],5)="SECCM","SECCM",IF(OR(RIGHT(Table1[[#This Row],[Occupational Series]],1)="A",RIGHT(Table1[[#This Row],[Occupational Series]],1)="B",RIGHT(Table1[[#This Row],[Occupational Series]],1)="C"),"0301",RIGHT(Table1[[#This Row],[Occupational Series]],4)))</f>
        <v>5205</v>
      </c>
      <c r="D3954" s="52" t="s">
        <v>679</v>
      </c>
      <c r="E3954" s="54" t="s">
        <v>680</v>
      </c>
      <c r="F3954" s="57">
        <f>ROWS($F$2:F3954)</f>
        <v>3953</v>
      </c>
      <c r="G3954" s="57" t="str">
        <f>IF(ISNUMBER(SEARCH('Position Build'!$N$6,Table1[[#This Row],[Series]])),Table1[[#This Row],[Helper1]],"")</f>
        <v/>
      </c>
      <c r="H3954" s="57" t="str">
        <f>IFERROR(SMALL($G$2:$G$4870,ROWS($G$2:G3954)),"")</f>
        <v/>
      </c>
    </row>
    <row r="3955" spans="1:8" ht="115.5" thickBot="1" x14ac:dyDescent="0.3">
      <c r="A3955" s="52" t="s">
        <v>691</v>
      </c>
      <c r="B3955" s="46" t="str">
        <f>Table1[[#This Row],[Series]]&amp;Table1[[#This Row],[Competency Name]]</f>
        <v>5205TECHNICAL PRACTICES (THEORETICAL, PRECISE, ARTISTIC)</v>
      </c>
      <c r="C3955" s="46" t="str">
        <f>IF(RIGHT(Table1[[#This Row],[Occupational Series]],5)="SECCM","SECCM",IF(OR(RIGHT(Table1[[#This Row],[Occupational Series]],1)="A",RIGHT(Table1[[#This Row],[Occupational Series]],1)="B",RIGHT(Table1[[#This Row],[Occupational Series]],1)="C"),"0301",RIGHT(Table1[[#This Row],[Occupational Series]],4)))</f>
        <v>5205</v>
      </c>
      <c r="D3955" s="52" t="s">
        <v>716</v>
      </c>
      <c r="E3955" s="54" t="s">
        <v>717</v>
      </c>
      <c r="F3955" s="57">
        <f>ROWS($F$2:F3955)</f>
        <v>3954</v>
      </c>
      <c r="G3955" s="57" t="str">
        <f>IF(ISNUMBER(SEARCH('Position Build'!$N$6,Table1[[#This Row],[Series]])),Table1[[#This Row],[Helper1]],"")</f>
        <v/>
      </c>
      <c r="H3955" s="57" t="str">
        <f>IFERROR(SMALL($G$2:$G$4870,ROWS($G$2:G3955)),"")</f>
        <v/>
      </c>
    </row>
    <row r="3956" spans="1:8" ht="15.75" thickBot="1" x14ac:dyDescent="0.3">
      <c r="A3956" s="45" t="s">
        <v>691</v>
      </c>
      <c r="B3956" s="46" t="str">
        <f>Table1[[#This Row],[Series]]&amp;Table1[[#This Row],[Competency Name]]</f>
        <v>5205ABILITY TO DO THE WORK OF THE POSITION WITHOUT MORE THAN NORMAL SUPERVISION</v>
      </c>
      <c r="C3956" s="46" t="str">
        <f>IF(RIGHT(Table1[[#This Row],[Occupational Series]],5)="SECCM","SECCM",IF(OR(RIGHT(Table1[[#This Row],[Occupational Series]],1)="A",RIGHT(Table1[[#This Row],[Occupational Series]],1)="B",RIGHT(Table1[[#This Row],[Occupational Series]],1)="C"),"0301",RIGHT(Table1[[#This Row],[Occupational Series]],4)))</f>
        <v>5205</v>
      </c>
      <c r="D3956" s="45" t="s">
        <v>852</v>
      </c>
      <c r="E3956" s="45" t="s">
        <v>853</v>
      </c>
      <c r="F3956" s="57">
        <f>ROWS($F$2:F3956)</f>
        <v>3955</v>
      </c>
      <c r="G3956" s="57" t="str">
        <f>IF(ISNUMBER(SEARCH('Position Build'!$N$6,Table1[[#This Row],[Series]])),Table1[[#This Row],[Helper1]],"")</f>
        <v/>
      </c>
      <c r="H3956" s="57" t="str">
        <f>IFERROR(SMALL($G$2:$G$4870,ROWS($G$2:G3956)),"")</f>
        <v/>
      </c>
    </row>
    <row r="3957" spans="1:8" ht="15.75" customHeight="1" thickBot="1" x14ac:dyDescent="0.3">
      <c r="A3957" s="45" t="s">
        <v>691</v>
      </c>
      <c r="B3957" s="46" t="str">
        <f>Table1[[#This Row],[Series]]&amp;Table1[[#This Row],[Competency Name]]</f>
        <v>5205ABILITY TO INSPECT</v>
      </c>
      <c r="C3957" s="46" t="str">
        <f>IF(RIGHT(Table1[[#This Row],[Occupational Series]],5)="SECCM","SECCM",IF(OR(RIGHT(Table1[[#This Row],[Occupational Series]],1)="A",RIGHT(Table1[[#This Row],[Occupational Series]],1)="B",RIGHT(Table1[[#This Row],[Occupational Series]],1)="C"),"0301",RIGHT(Table1[[#This Row],[Occupational Series]],4)))</f>
        <v>5205</v>
      </c>
      <c r="D3957" s="45" t="s">
        <v>866</v>
      </c>
      <c r="E3957" s="45" t="s">
        <v>867</v>
      </c>
      <c r="F3957" s="57">
        <f>ROWS($F$2:F3957)</f>
        <v>3956</v>
      </c>
      <c r="G3957" s="57" t="str">
        <f>IF(ISNUMBER(SEARCH('Position Build'!$N$6,Table1[[#This Row],[Series]])),Table1[[#This Row],[Helper1]],"")</f>
        <v/>
      </c>
      <c r="H3957" s="57" t="str">
        <f>IFERROR(SMALL($G$2:$G$4870,ROWS($G$2:G3957)),"")</f>
        <v/>
      </c>
    </row>
    <row r="3958" spans="1:8" ht="15.75" thickBot="1" x14ac:dyDescent="0.3">
      <c r="A3958" s="53" t="s">
        <v>691</v>
      </c>
      <c r="B3958" s="46" t="str">
        <f>Table1[[#This Row],[Series]]&amp;Table1[[#This Row],[Competency Name]]</f>
        <v>5205ABILITY TO INSTRUCT</v>
      </c>
      <c r="C3958" s="46" t="str">
        <f>IF(RIGHT(Table1[[#This Row],[Occupational Series]],5)="SECCM","SECCM",IF(OR(RIGHT(Table1[[#This Row],[Occupational Series]],1)="A",RIGHT(Table1[[#This Row],[Occupational Series]],1)="B",RIGHT(Table1[[#This Row],[Occupational Series]],1)="C"),"0301",RIGHT(Table1[[#This Row],[Occupational Series]],4)))</f>
        <v>5205</v>
      </c>
      <c r="D3958" s="53" t="s">
        <v>868</v>
      </c>
      <c r="E3958" s="53" t="s">
        <v>869</v>
      </c>
      <c r="F3958" s="57">
        <f>ROWS($F$2:F3958)</f>
        <v>3957</v>
      </c>
      <c r="G3958" s="57" t="str">
        <f>IF(ISNUMBER(SEARCH('Position Build'!$N$6,Table1[[#This Row],[Series]])),Table1[[#This Row],[Helper1]],"")</f>
        <v/>
      </c>
      <c r="H3958" s="57" t="str">
        <f>IFERROR(SMALL($G$2:$G$4870,ROWS($G$2:G3958)),"")</f>
        <v/>
      </c>
    </row>
    <row r="3959" spans="1:8" ht="39" thickBot="1" x14ac:dyDescent="0.3">
      <c r="A3959" s="52" t="s">
        <v>691</v>
      </c>
      <c r="B3959" s="46" t="str">
        <f>Table1[[#This Row],[Series]]&amp;Table1[[#This Row],[Competency Name]]</f>
        <v>5205ABILITY TO PROVIDE PRODUCTION SUPPORT SERVICES</v>
      </c>
      <c r="C3959" s="46" t="str">
        <f>IF(RIGHT(Table1[[#This Row],[Occupational Series]],5)="SECCM","SECCM",IF(OR(RIGHT(Table1[[#This Row],[Occupational Series]],1)="A",RIGHT(Table1[[#This Row],[Occupational Series]],1)="B",RIGHT(Table1[[#This Row],[Occupational Series]],1)="C"),"0301",RIGHT(Table1[[#This Row],[Occupational Series]],4)))</f>
        <v>5205</v>
      </c>
      <c r="D3959" s="52" t="s">
        <v>870</v>
      </c>
      <c r="E3959" s="54" t="s">
        <v>871</v>
      </c>
      <c r="F3959" s="57">
        <f>ROWS($F$2:F3959)</f>
        <v>3958</v>
      </c>
      <c r="G3959" s="57" t="str">
        <f>IF(ISNUMBER(SEARCH('Position Build'!$N$6,Table1[[#This Row],[Series]])),Table1[[#This Row],[Helper1]],"")</f>
        <v/>
      </c>
      <c r="H3959" s="57" t="str">
        <f>IFERROR(SMALL($G$2:$G$4870,ROWS($G$2:G3959)),"")</f>
        <v/>
      </c>
    </row>
    <row r="3960" spans="1:8" ht="15.75" thickBot="1" x14ac:dyDescent="0.3">
      <c r="A3960" s="53" t="s">
        <v>691</v>
      </c>
      <c r="B3960" s="46" t="str">
        <f>Table1[[#This Row],[Series]]&amp;Table1[[#This Row],[Competency Name]]</f>
        <v>5205ABILITY TO LEAD OR SUPERVISE</v>
      </c>
      <c r="C3960" s="46" t="str">
        <f>IF(RIGHT(Table1[[#This Row],[Occupational Series]],5)="SECCM","SECCM",IF(OR(RIGHT(Table1[[#This Row],[Occupational Series]],1)="A",RIGHT(Table1[[#This Row],[Occupational Series]],1)="B",RIGHT(Table1[[#This Row],[Occupational Series]],1)="C"),"0301",RIGHT(Table1[[#This Row],[Occupational Series]],4)))</f>
        <v>5205</v>
      </c>
      <c r="D3960" s="53" t="s">
        <v>872</v>
      </c>
      <c r="E3960" s="53" t="s">
        <v>873</v>
      </c>
      <c r="F3960" s="57">
        <f>ROWS($F$2:F3960)</f>
        <v>3959</v>
      </c>
      <c r="G3960" s="57" t="str">
        <f>IF(ISNUMBER(SEARCH('Position Build'!$N$6,Table1[[#This Row],[Series]])),Table1[[#This Row],[Helper1]],"")</f>
        <v/>
      </c>
      <c r="H3960" s="57" t="str">
        <f>IFERROR(SMALL($G$2:$G$4870,ROWS($G$2:G3960)),"")</f>
        <v/>
      </c>
    </row>
    <row r="3961" spans="1:8" ht="51.75" thickBot="1" x14ac:dyDescent="0.3">
      <c r="A3961" s="52" t="s">
        <v>691</v>
      </c>
      <c r="B3961" s="46" t="str">
        <f>Table1[[#This Row],[Series]]&amp;Table1[[#This Row],[Competency Name]]</f>
        <v>5205ABILITY TO FOLLOW DIRECTIONS IN A SHOP</v>
      </c>
      <c r="C3961" s="46" t="str">
        <f>IF(RIGHT(Table1[[#This Row],[Occupational Series]],5)="SECCM","SECCM",IF(OR(RIGHT(Table1[[#This Row],[Occupational Series]],1)="A",RIGHT(Table1[[#This Row],[Occupational Series]],1)="B",RIGHT(Table1[[#This Row],[Occupational Series]],1)="C"),"0301",RIGHT(Table1[[#This Row],[Occupational Series]],4)))</f>
        <v>5205</v>
      </c>
      <c r="D3961" s="52" t="s">
        <v>882</v>
      </c>
      <c r="E3961" s="54" t="s">
        <v>883</v>
      </c>
      <c r="F3961" s="57">
        <f>ROWS($F$2:F3961)</f>
        <v>3960</v>
      </c>
      <c r="G3961" s="57" t="str">
        <f>IF(ISNUMBER(SEARCH('Position Build'!$N$6,Table1[[#This Row],[Series]])),Table1[[#This Row],[Helper1]],"")</f>
        <v/>
      </c>
      <c r="H3961" s="57" t="str">
        <f>IFERROR(SMALL($G$2:$G$4870,ROWS($G$2:G3961)),"")</f>
        <v/>
      </c>
    </row>
    <row r="3962" spans="1:8" ht="77.25" thickBot="1" x14ac:dyDescent="0.3">
      <c r="A3962" s="50" t="s">
        <v>691</v>
      </c>
      <c r="B3962" s="46" t="str">
        <f>Table1[[#This Row],[Series]]&amp;Table1[[#This Row],[Competency Name]]</f>
        <v>5205DEXTERITY AND SAFETY</v>
      </c>
      <c r="C3962" s="46" t="str">
        <f>IF(RIGHT(Table1[[#This Row],[Occupational Series]],5)="SECCM","SECCM",IF(OR(RIGHT(Table1[[#This Row],[Occupational Series]],1)="A",RIGHT(Table1[[#This Row],[Occupational Series]],1)="B",RIGHT(Table1[[#This Row],[Occupational Series]],1)="C"),"0301",RIGHT(Table1[[#This Row],[Occupational Series]],4)))</f>
        <v>5205</v>
      </c>
      <c r="D3962" s="50" t="s">
        <v>888</v>
      </c>
      <c r="E3962" s="51" t="s">
        <v>889</v>
      </c>
      <c r="F3962" s="57">
        <f>ROWS($F$2:F3962)</f>
        <v>3961</v>
      </c>
      <c r="G3962" s="57" t="str">
        <f>IF(ISNUMBER(SEARCH('Position Build'!$N$6,Table1[[#This Row],[Series]])),Table1[[#This Row],[Helper1]],"")</f>
        <v/>
      </c>
      <c r="H3962" s="57" t="str">
        <f>IFERROR(SMALL($G$2:$G$4870,ROWS($G$2:G3962)),"")</f>
        <v/>
      </c>
    </row>
    <row r="3963" spans="1:8" ht="15.75" customHeight="1" thickBot="1" x14ac:dyDescent="0.3">
      <c r="A3963" s="50" t="s">
        <v>691</v>
      </c>
      <c r="B3963" s="46" t="str">
        <f>Table1[[#This Row],[Series]]&amp;Table1[[#This Row],[Competency Name]]</f>
        <v>5205ABILITY TO SUPERVISE THROUGH SUBORDINATE SUPERVISORS</v>
      </c>
      <c r="C3963" s="46" t="str">
        <f>IF(RIGHT(Table1[[#This Row],[Occupational Series]],5)="SECCM","SECCM",IF(OR(RIGHT(Table1[[#This Row],[Occupational Series]],1)="A",RIGHT(Table1[[#This Row],[Occupational Series]],1)="B",RIGHT(Table1[[#This Row],[Occupational Series]],1)="C"),"0301",RIGHT(Table1[[#This Row],[Occupational Series]],4)))</f>
        <v>5205</v>
      </c>
      <c r="D3963" s="50" t="s">
        <v>898</v>
      </c>
      <c r="E3963" s="51" t="s">
        <v>899</v>
      </c>
      <c r="F3963" s="57">
        <f>ROWS($F$2:F3963)</f>
        <v>3962</v>
      </c>
      <c r="G3963" s="57" t="str">
        <f>IF(ISNUMBER(SEARCH('Position Build'!$N$6,Table1[[#This Row],[Series]])),Table1[[#This Row],[Helper1]],"")</f>
        <v/>
      </c>
      <c r="H3963" s="57" t="str">
        <f>IFERROR(SMALL($G$2:$G$4870,ROWS($G$2:G3963)),"")</f>
        <v/>
      </c>
    </row>
    <row r="3964" spans="1:8" ht="39" thickBot="1" x14ac:dyDescent="0.3">
      <c r="A3964" s="52" t="s">
        <v>691</v>
      </c>
      <c r="B3964" s="46" t="str">
        <f>Table1[[#This Row],[Series]]&amp;Table1[[#This Row],[Competency Name]]</f>
        <v>5205RELIABILITY AND DEPENDABILITY</v>
      </c>
      <c r="C3964" s="46" t="str">
        <f>IF(RIGHT(Table1[[#This Row],[Occupational Series]],5)="SECCM","SECCM",IF(OR(RIGHT(Table1[[#This Row],[Occupational Series]],1)="A",RIGHT(Table1[[#This Row],[Occupational Series]],1)="B",RIGHT(Table1[[#This Row],[Occupational Series]],1)="C"),"0301",RIGHT(Table1[[#This Row],[Occupational Series]],4)))</f>
        <v>5205</v>
      </c>
      <c r="D3964" s="52" t="s">
        <v>900</v>
      </c>
      <c r="E3964" s="54" t="s">
        <v>901</v>
      </c>
      <c r="F3964" s="57">
        <f>ROWS($F$2:F3964)</f>
        <v>3963</v>
      </c>
      <c r="G3964" s="57" t="str">
        <f>IF(ISNUMBER(SEARCH('Position Build'!$N$6,Table1[[#This Row],[Series]])),Table1[[#This Row],[Helper1]],"")</f>
        <v/>
      </c>
      <c r="H3964" s="57" t="str">
        <f>IFERROR(SMALL($G$2:$G$4870,ROWS($G$2:G3964)),"")</f>
        <v/>
      </c>
    </row>
    <row r="3965" spans="1:8" ht="77.25" thickBot="1" x14ac:dyDescent="0.3">
      <c r="A3965" s="52" t="s">
        <v>691</v>
      </c>
      <c r="B3965" s="46" t="str">
        <f>Table1[[#This Row],[Series]]&amp;Table1[[#This Row],[Competency Name]]</f>
        <v>5205ABILITY TO INTERPRET INSTRUCTIONS AND SPECIFICATIONS, INCLUDING BLUEPRINT READING</v>
      </c>
      <c r="C3965" s="46" t="str">
        <f>IF(RIGHT(Table1[[#This Row],[Occupational Series]],5)="SECCM","SECCM",IF(OR(RIGHT(Table1[[#This Row],[Occupational Series]],1)="A",RIGHT(Table1[[#This Row],[Occupational Series]],1)="B",RIGHT(Table1[[#This Row],[Occupational Series]],1)="C"),"0301",RIGHT(Table1[[#This Row],[Occupational Series]],4)))</f>
        <v>5205</v>
      </c>
      <c r="D3965" s="52" t="s">
        <v>906</v>
      </c>
      <c r="E3965" s="54" t="s">
        <v>907</v>
      </c>
      <c r="F3965" s="57">
        <f>ROWS($F$2:F3965)</f>
        <v>3964</v>
      </c>
      <c r="G3965" s="57" t="str">
        <f>IF(ISNUMBER(SEARCH('Position Build'!$N$6,Table1[[#This Row],[Series]])),Table1[[#This Row],[Helper1]],"")</f>
        <v/>
      </c>
      <c r="H3965" s="57" t="str">
        <f>IFERROR(SMALL($G$2:$G$4870,ROWS($G$2:G3965)),"")</f>
        <v/>
      </c>
    </row>
    <row r="3966" spans="1:8" ht="51.75" thickBot="1" x14ac:dyDescent="0.3">
      <c r="A3966" s="52" t="s">
        <v>691</v>
      </c>
      <c r="B3966" s="46" t="str">
        <f>Table1[[#This Row],[Series]]&amp;Table1[[#This Row],[Competency Name]]</f>
        <v>5205ABILITY TO USE AND MAINTAIN TOOLS AND EQUIPMENT</v>
      </c>
      <c r="C3966" s="46" t="str">
        <f>IF(RIGHT(Table1[[#This Row],[Occupational Series]],5)="SECCM","SECCM",IF(OR(RIGHT(Table1[[#This Row],[Occupational Series]],1)="A",RIGHT(Table1[[#This Row],[Occupational Series]],1)="B",RIGHT(Table1[[#This Row],[Occupational Series]],1)="C"),"0301",RIGHT(Table1[[#This Row],[Occupational Series]],4)))</f>
        <v>5205</v>
      </c>
      <c r="D3966" s="52" t="s">
        <v>908</v>
      </c>
      <c r="E3966" s="54" t="s">
        <v>909</v>
      </c>
      <c r="F3966" s="57">
        <f>ROWS($F$2:F3966)</f>
        <v>3965</v>
      </c>
      <c r="G3966" s="57" t="str">
        <f>IF(ISNUMBER(SEARCH('Position Build'!$N$6,Table1[[#This Row],[Series]])),Table1[[#This Row],[Helper1]],"")</f>
        <v/>
      </c>
      <c r="H3966" s="57" t="str">
        <f>IFERROR(SMALL($G$2:$G$4870,ROWS($G$2:G3966)),"")</f>
        <v/>
      </c>
    </row>
    <row r="3967" spans="1:8" ht="39" thickBot="1" x14ac:dyDescent="0.3">
      <c r="A3967" s="52" t="s">
        <v>691</v>
      </c>
      <c r="B3967" s="46" t="str">
        <f>Table1[[#This Row],[Series]]&amp;Table1[[#This Row],[Competency Name]]</f>
        <v>5205KNOWLEDGE OF EQUIPMENT ASSEMBLY, INSTALLATION, REPAIR, ETC.</v>
      </c>
      <c r="C3967" s="46" t="str">
        <f>IF(RIGHT(Table1[[#This Row],[Occupational Series]],5)="SECCM","SECCM",IF(OR(RIGHT(Table1[[#This Row],[Occupational Series]],1)="A",RIGHT(Table1[[#This Row],[Occupational Series]],1)="B",RIGHT(Table1[[#This Row],[Occupational Series]],1)="C"),"0301",RIGHT(Table1[[#This Row],[Occupational Series]],4)))</f>
        <v>5205</v>
      </c>
      <c r="D3967" s="52" t="s">
        <v>910</v>
      </c>
      <c r="E3967" s="54" t="s">
        <v>911</v>
      </c>
      <c r="F3967" s="57">
        <f>ROWS($F$2:F3967)</f>
        <v>3966</v>
      </c>
      <c r="G3967" s="57" t="str">
        <f>IF(ISNUMBER(SEARCH('Position Build'!$N$6,Table1[[#This Row],[Series]])),Table1[[#This Row],[Helper1]],"")</f>
        <v/>
      </c>
      <c r="H3967" s="57" t="str">
        <f>IFERROR(SMALL($G$2:$G$4870,ROWS($G$2:G3967)),"")</f>
        <v/>
      </c>
    </row>
    <row r="3968" spans="1:8" ht="102.75" thickBot="1" x14ac:dyDescent="0.3">
      <c r="A3968" s="50" t="s">
        <v>691</v>
      </c>
      <c r="B3968" s="46" t="str">
        <f>Table1[[#This Row],[Series]]&amp;Table1[[#This Row],[Competency Name]]</f>
        <v>5205USE OF MEASURING INSTRUMENTS (MECHANICAL, ELECTRICAL, ELECTRONIC, AS APPROPRIATE TO LINE OF WORK)</v>
      </c>
      <c r="C3968" s="46" t="str">
        <f>IF(RIGHT(Table1[[#This Row],[Occupational Series]],5)="SECCM","SECCM",IF(OR(RIGHT(Table1[[#This Row],[Occupational Series]],1)="A",RIGHT(Table1[[#This Row],[Occupational Series]],1)="B",RIGHT(Table1[[#This Row],[Occupational Series]],1)="C"),"0301",RIGHT(Table1[[#This Row],[Occupational Series]],4)))</f>
        <v>5205</v>
      </c>
      <c r="D3968" s="50" t="s">
        <v>986</v>
      </c>
      <c r="E3968" s="51" t="s">
        <v>987</v>
      </c>
      <c r="F3968" s="57">
        <f>ROWS($F$2:F3968)</f>
        <v>3967</v>
      </c>
      <c r="G3968" s="57" t="str">
        <f>IF(ISNUMBER(SEARCH('Position Build'!$N$6,Table1[[#This Row],[Series]])),Table1[[#This Row],[Helper1]],"")</f>
        <v/>
      </c>
      <c r="H3968" s="57" t="str">
        <f>IFERROR(SMALL($G$2:$G$4870,ROWS($G$2:G3968)),"")</f>
        <v/>
      </c>
    </row>
    <row r="3969" spans="1:8" ht="15.75" customHeight="1" thickBot="1" x14ac:dyDescent="0.3">
      <c r="A3969" s="50" t="s">
        <v>691</v>
      </c>
      <c r="B3969" s="46" t="str">
        <f>Table1[[#This Row],[Series]]&amp;Table1[[#This Row],[Competency Name]]</f>
        <v>5205ABILITY TO WORK AS A MEMBER OF A TEAM</v>
      </c>
      <c r="C3969" s="46" t="str">
        <f>IF(RIGHT(Table1[[#This Row],[Occupational Series]],5)="SECCM","SECCM",IF(OR(RIGHT(Table1[[#This Row],[Occupational Series]],1)="A",RIGHT(Table1[[#This Row],[Occupational Series]],1)="B",RIGHT(Table1[[#This Row],[Occupational Series]],1)="C"),"0301",RIGHT(Table1[[#This Row],[Occupational Series]],4)))</f>
        <v>5205</v>
      </c>
      <c r="D3969" s="50" t="s">
        <v>1017</v>
      </c>
      <c r="E3969" s="51" t="s">
        <v>1018</v>
      </c>
      <c r="F3969" s="57">
        <f>ROWS($F$2:F3969)</f>
        <v>3968</v>
      </c>
      <c r="G3969" s="57" t="str">
        <f>IF(ISNUMBER(SEARCH('Position Build'!$N$6,Table1[[#This Row],[Series]])),Table1[[#This Row],[Helper1]],"")</f>
        <v/>
      </c>
      <c r="H3969" s="57" t="str">
        <f>IFERROR(SMALL($G$2:$G$4870,ROWS($G$2:G3969)),"")</f>
        <v/>
      </c>
    </row>
    <row r="3970" spans="1:8" ht="15.75" thickBot="1" x14ac:dyDescent="0.3">
      <c r="A3970" s="53" t="s">
        <v>691</v>
      </c>
      <c r="B3970" s="46" t="str">
        <f>Table1[[#This Row],[Series]]&amp;Table1[[#This Row],[Competency Name]]</f>
        <v>5205SHOP APTITUDE AND INTEREST</v>
      </c>
      <c r="C3970" s="46" t="str">
        <f>IF(RIGHT(Table1[[#This Row],[Occupational Series]],5)="SECCM","SECCM",IF(OR(RIGHT(Table1[[#This Row],[Occupational Series]],1)="A",RIGHT(Table1[[#This Row],[Occupational Series]],1)="B",RIGHT(Table1[[#This Row],[Occupational Series]],1)="C"),"0301",RIGHT(Table1[[#This Row],[Occupational Series]],4)))</f>
        <v>5205</v>
      </c>
      <c r="D3970" s="53" t="s">
        <v>1021</v>
      </c>
      <c r="E3970" s="53" t="s">
        <v>1022</v>
      </c>
      <c r="F3970" s="57">
        <f>ROWS($F$2:F3970)</f>
        <v>3969</v>
      </c>
      <c r="G3970" s="57" t="str">
        <f>IF(ISNUMBER(SEARCH('Position Build'!$N$6,Table1[[#This Row],[Series]])),Table1[[#This Row],[Helper1]],"")</f>
        <v/>
      </c>
      <c r="H3970" s="57" t="str">
        <f>IFERROR(SMALL($G$2:$G$4870,ROWS($G$2:G3970)),"")</f>
        <v/>
      </c>
    </row>
    <row r="3971" spans="1:8" ht="26.25" thickBot="1" x14ac:dyDescent="0.3">
      <c r="A3971" s="52" t="s">
        <v>694</v>
      </c>
      <c r="B3971" s="46" t="str">
        <f>Table1[[#This Row],[Series]]&amp;Table1[[#This Row],[Competency Name]]</f>
        <v>5210KNOWLEDGE OF MATERIALS</v>
      </c>
      <c r="C3971" s="46" t="str">
        <f>IF(RIGHT(Table1[[#This Row],[Occupational Series]],5)="SECCM","SECCM",IF(OR(RIGHT(Table1[[#This Row],[Occupational Series]],1)="A",RIGHT(Table1[[#This Row],[Occupational Series]],1)="B",RIGHT(Table1[[#This Row],[Occupational Series]],1)="C"),"0301",RIGHT(Table1[[#This Row],[Occupational Series]],4)))</f>
        <v>5210</v>
      </c>
      <c r="D3971" s="52" t="s">
        <v>679</v>
      </c>
      <c r="E3971" s="54" t="s">
        <v>680</v>
      </c>
      <c r="F3971" s="57">
        <f>ROWS($F$2:F3971)</f>
        <v>3970</v>
      </c>
      <c r="G3971" s="57" t="str">
        <f>IF(ISNUMBER(SEARCH('Position Build'!$N$6,Table1[[#This Row],[Series]])),Table1[[#This Row],[Helper1]],"")</f>
        <v/>
      </c>
      <c r="H3971" s="57" t="str">
        <f>IFERROR(SMALL($G$2:$G$4870,ROWS($G$2:G3971)),"")</f>
        <v/>
      </c>
    </row>
    <row r="3972" spans="1:8" ht="115.5" thickBot="1" x14ac:dyDescent="0.3">
      <c r="A3972" s="52" t="s">
        <v>694</v>
      </c>
      <c r="B3972" s="46" t="str">
        <f>Table1[[#This Row],[Series]]&amp;Table1[[#This Row],[Competency Name]]</f>
        <v>5210TECHNICAL PRACTICES (THEORETICAL, PRECISE, ARTISTIC)</v>
      </c>
      <c r="C3972" s="46" t="str">
        <f>IF(RIGHT(Table1[[#This Row],[Occupational Series]],5)="SECCM","SECCM",IF(OR(RIGHT(Table1[[#This Row],[Occupational Series]],1)="A",RIGHT(Table1[[#This Row],[Occupational Series]],1)="B",RIGHT(Table1[[#This Row],[Occupational Series]],1)="C"),"0301",RIGHT(Table1[[#This Row],[Occupational Series]],4)))</f>
        <v>5210</v>
      </c>
      <c r="D3972" s="52" t="s">
        <v>716</v>
      </c>
      <c r="E3972" s="54" t="s">
        <v>717</v>
      </c>
      <c r="F3972" s="57">
        <f>ROWS($F$2:F3972)</f>
        <v>3971</v>
      </c>
      <c r="G3972" s="57" t="str">
        <f>IF(ISNUMBER(SEARCH('Position Build'!$N$6,Table1[[#This Row],[Series]])),Table1[[#This Row],[Helper1]],"")</f>
        <v/>
      </c>
      <c r="H3972" s="57" t="str">
        <f>IFERROR(SMALL($G$2:$G$4870,ROWS($G$2:G3972)),"")</f>
        <v/>
      </c>
    </row>
    <row r="3973" spans="1:8" ht="15.75" thickBot="1" x14ac:dyDescent="0.3">
      <c r="A3973" s="53" t="s">
        <v>694</v>
      </c>
      <c r="B3973" s="46" t="str">
        <f>Table1[[#This Row],[Series]]&amp;Table1[[#This Row],[Competency Name]]</f>
        <v>5210ABILITY TO DO THE WORK OF THE POSITION WITHOUT MORE THAN NORMAL SUPERVISION</v>
      </c>
      <c r="C3973" s="46" t="str">
        <f>IF(RIGHT(Table1[[#This Row],[Occupational Series]],5)="SECCM","SECCM",IF(OR(RIGHT(Table1[[#This Row],[Occupational Series]],1)="A",RIGHT(Table1[[#This Row],[Occupational Series]],1)="B",RIGHT(Table1[[#This Row],[Occupational Series]],1)="C"),"0301",RIGHT(Table1[[#This Row],[Occupational Series]],4)))</f>
        <v>5210</v>
      </c>
      <c r="D3973" s="53" t="s">
        <v>852</v>
      </c>
      <c r="E3973" s="53" t="s">
        <v>853</v>
      </c>
      <c r="F3973" s="57">
        <f>ROWS($F$2:F3973)</f>
        <v>3972</v>
      </c>
      <c r="G3973" s="57" t="str">
        <f>IF(ISNUMBER(SEARCH('Position Build'!$N$6,Table1[[#This Row],[Series]])),Table1[[#This Row],[Helper1]],"")</f>
        <v/>
      </c>
      <c r="H3973" s="57" t="str">
        <f>IFERROR(SMALL($G$2:$G$4870,ROWS($G$2:G3973)),"")</f>
        <v/>
      </c>
    </row>
    <row r="3974" spans="1:8" ht="15.75" thickBot="1" x14ac:dyDescent="0.3">
      <c r="A3974" s="45" t="s">
        <v>694</v>
      </c>
      <c r="B3974" s="46" t="str">
        <f>Table1[[#This Row],[Series]]&amp;Table1[[#This Row],[Competency Name]]</f>
        <v>5210ABILITY TO INSPECT</v>
      </c>
      <c r="C3974" s="46" t="str">
        <f>IF(RIGHT(Table1[[#This Row],[Occupational Series]],5)="SECCM","SECCM",IF(OR(RIGHT(Table1[[#This Row],[Occupational Series]],1)="A",RIGHT(Table1[[#This Row],[Occupational Series]],1)="B",RIGHT(Table1[[#This Row],[Occupational Series]],1)="C"),"0301",RIGHT(Table1[[#This Row],[Occupational Series]],4)))</f>
        <v>5210</v>
      </c>
      <c r="D3974" s="45" t="s">
        <v>866</v>
      </c>
      <c r="E3974" s="45" t="s">
        <v>867</v>
      </c>
      <c r="F3974" s="57">
        <f>ROWS($F$2:F3974)</f>
        <v>3973</v>
      </c>
      <c r="G3974" s="57" t="str">
        <f>IF(ISNUMBER(SEARCH('Position Build'!$N$6,Table1[[#This Row],[Series]])),Table1[[#This Row],[Helper1]],"")</f>
        <v/>
      </c>
      <c r="H3974" s="57" t="str">
        <f>IFERROR(SMALL($G$2:$G$4870,ROWS($G$2:G3974)),"")</f>
        <v/>
      </c>
    </row>
    <row r="3975" spans="1:8" ht="15.75" customHeight="1" thickBot="1" x14ac:dyDescent="0.3">
      <c r="A3975" s="45" t="s">
        <v>694</v>
      </c>
      <c r="B3975" s="46" t="str">
        <f>Table1[[#This Row],[Series]]&amp;Table1[[#This Row],[Competency Name]]</f>
        <v>5210ABILITY TO INSTRUCT</v>
      </c>
      <c r="C3975" s="46" t="str">
        <f>IF(RIGHT(Table1[[#This Row],[Occupational Series]],5)="SECCM","SECCM",IF(OR(RIGHT(Table1[[#This Row],[Occupational Series]],1)="A",RIGHT(Table1[[#This Row],[Occupational Series]],1)="B",RIGHT(Table1[[#This Row],[Occupational Series]],1)="C"),"0301",RIGHT(Table1[[#This Row],[Occupational Series]],4)))</f>
        <v>5210</v>
      </c>
      <c r="D3975" s="45" t="s">
        <v>868</v>
      </c>
      <c r="E3975" s="45" t="s">
        <v>869</v>
      </c>
      <c r="F3975" s="57">
        <f>ROWS($F$2:F3975)</f>
        <v>3974</v>
      </c>
      <c r="G3975" s="57" t="str">
        <f>IF(ISNUMBER(SEARCH('Position Build'!$N$6,Table1[[#This Row],[Series]])),Table1[[#This Row],[Helper1]],"")</f>
        <v/>
      </c>
      <c r="H3975" s="57" t="str">
        <f>IFERROR(SMALL($G$2:$G$4870,ROWS($G$2:G3975)),"")</f>
        <v/>
      </c>
    </row>
    <row r="3976" spans="1:8" ht="39" thickBot="1" x14ac:dyDescent="0.3">
      <c r="A3976" s="52" t="s">
        <v>694</v>
      </c>
      <c r="B3976" s="46" t="str">
        <f>Table1[[#This Row],[Series]]&amp;Table1[[#This Row],[Competency Name]]</f>
        <v>5210ABILITY TO PROVIDE PRODUCTION SUPPORT SERVICES</v>
      </c>
      <c r="C3976" s="46" t="str">
        <f>IF(RIGHT(Table1[[#This Row],[Occupational Series]],5)="SECCM","SECCM",IF(OR(RIGHT(Table1[[#This Row],[Occupational Series]],1)="A",RIGHT(Table1[[#This Row],[Occupational Series]],1)="B",RIGHT(Table1[[#This Row],[Occupational Series]],1)="C"),"0301",RIGHT(Table1[[#This Row],[Occupational Series]],4)))</f>
        <v>5210</v>
      </c>
      <c r="D3976" s="52" t="s">
        <v>870</v>
      </c>
      <c r="E3976" s="54" t="s">
        <v>871</v>
      </c>
      <c r="F3976" s="57">
        <f>ROWS($F$2:F3976)</f>
        <v>3975</v>
      </c>
      <c r="G3976" s="57" t="str">
        <f>IF(ISNUMBER(SEARCH('Position Build'!$N$6,Table1[[#This Row],[Series]])),Table1[[#This Row],[Helper1]],"")</f>
        <v/>
      </c>
      <c r="H3976" s="57" t="str">
        <f>IFERROR(SMALL($G$2:$G$4870,ROWS($G$2:G3976)),"")</f>
        <v/>
      </c>
    </row>
    <row r="3977" spans="1:8" ht="15.75" thickBot="1" x14ac:dyDescent="0.3">
      <c r="A3977" s="53" t="s">
        <v>694</v>
      </c>
      <c r="B3977" s="46" t="str">
        <f>Table1[[#This Row],[Series]]&amp;Table1[[#This Row],[Competency Name]]</f>
        <v>5210ABILITY TO LEAD OR SUPERVISE</v>
      </c>
      <c r="C3977" s="46" t="str">
        <f>IF(RIGHT(Table1[[#This Row],[Occupational Series]],5)="SECCM","SECCM",IF(OR(RIGHT(Table1[[#This Row],[Occupational Series]],1)="A",RIGHT(Table1[[#This Row],[Occupational Series]],1)="B",RIGHT(Table1[[#This Row],[Occupational Series]],1)="C"),"0301",RIGHT(Table1[[#This Row],[Occupational Series]],4)))</f>
        <v>5210</v>
      </c>
      <c r="D3977" s="53" t="s">
        <v>872</v>
      </c>
      <c r="E3977" s="53" t="s">
        <v>873</v>
      </c>
      <c r="F3977" s="57">
        <f>ROWS($F$2:F3977)</f>
        <v>3976</v>
      </c>
      <c r="G3977" s="57" t="str">
        <f>IF(ISNUMBER(SEARCH('Position Build'!$N$6,Table1[[#This Row],[Series]])),Table1[[#This Row],[Helper1]],"")</f>
        <v/>
      </c>
      <c r="H3977" s="57" t="str">
        <f>IFERROR(SMALL($G$2:$G$4870,ROWS($G$2:G3977)),"")</f>
        <v/>
      </c>
    </row>
    <row r="3978" spans="1:8" ht="51.75" thickBot="1" x14ac:dyDescent="0.3">
      <c r="A3978" s="52" t="s">
        <v>694</v>
      </c>
      <c r="B3978" s="46" t="str">
        <f>Table1[[#This Row],[Series]]&amp;Table1[[#This Row],[Competency Name]]</f>
        <v>5210ABILITY TO FOLLOW DIRECTIONS IN A SHOP</v>
      </c>
      <c r="C3978" s="46" t="str">
        <f>IF(RIGHT(Table1[[#This Row],[Occupational Series]],5)="SECCM","SECCM",IF(OR(RIGHT(Table1[[#This Row],[Occupational Series]],1)="A",RIGHT(Table1[[#This Row],[Occupational Series]],1)="B",RIGHT(Table1[[#This Row],[Occupational Series]],1)="C"),"0301",RIGHT(Table1[[#This Row],[Occupational Series]],4)))</f>
        <v>5210</v>
      </c>
      <c r="D3978" s="52" t="s">
        <v>882</v>
      </c>
      <c r="E3978" s="54" t="s">
        <v>883</v>
      </c>
      <c r="F3978" s="57">
        <f>ROWS($F$2:F3978)</f>
        <v>3977</v>
      </c>
      <c r="G3978" s="57" t="str">
        <f>IF(ISNUMBER(SEARCH('Position Build'!$N$6,Table1[[#This Row],[Series]])),Table1[[#This Row],[Helper1]],"")</f>
        <v/>
      </c>
      <c r="H3978" s="57" t="str">
        <f>IFERROR(SMALL($G$2:$G$4870,ROWS($G$2:G3978)),"")</f>
        <v/>
      </c>
    </row>
    <row r="3979" spans="1:8" ht="77.25" thickBot="1" x14ac:dyDescent="0.3">
      <c r="A3979" s="52" t="s">
        <v>694</v>
      </c>
      <c r="B3979" s="46" t="str">
        <f>Table1[[#This Row],[Series]]&amp;Table1[[#This Row],[Competency Name]]</f>
        <v>5210DEXTERITY AND SAFETY</v>
      </c>
      <c r="C3979" s="46" t="str">
        <f>IF(RIGHT(Table1[[#This Row],[Occupational Series]],5)="SECCM","SECCM",IF(OR(RIGHT(Table1[[#This Row],[Occupational Series]],1)="A",RIGHT(Table1[[#This Row],[Occupational Series]],1)="B",RIGHT(Table1[[#This Row],[Occupational Series]],1)="C"),"0301",RIGHT(Table1[[#This Row],[Occupational Series]],4)))</f>
        <v>5210</v>
      </c>
      <c r="D3979" s="52" t="s">
        <v>888</v>
      </c>
      <c r="E3979" s="54" t="s">
        <v>889</v>
      </c>
      <c r="F3979" s="57">
        <f>ROWS($F$2:F3979)</f>
        <v>3978</v>
      </c>
      <c r="G3979" s="57" t="str">
        <f>IF(ISNUMBER(SEARCH('Position Build'!$N$6,Table1[[#This Row],[Series]])),Table1[[#This Row],[Helper1]],"")</f>
        <v/>
      </c>
      <c r="H3979" s="57" t="str">
        <f>IFERROR(SMALL($G$2:$G$4870,ROWS($G$2:G3979)),"")</f>
        <v/>
      </c>
    </row>
    <row r="3980" spans="1:8" ht="90" thickBot="1" x14ac:dyDescent="0.3">
      <c r="A3980" s="50" t="s">
        <v>694</v>
      </c>
      <c r="B3980" s="46" t="str">
        <f>Table1[[#This Row],[Series]]&amp;Table1[[#This Row],[Competency Name]]</f>
        <v>5210INGENUITY (ABILITY TO SUGGEST AND APPLY NEW METHODS)</v>
      </c>
      <c r="C3980" s="46" t="str">
        <f>IF(RIGHT(Table1[[#This Row],[Occupational Series]],5)="SECCM","SECCM",IF(OR(RIGHT(Table1[[#This Row],[Occupational Series]],1)="A",RIGHT(Table1[[#This Row],[Occupational Series]],1)="B",RIGHT(Table1[[#This Row],[Occupational Series]],1)="C"),"0301",RIGHT(Table1[[#This Row],[Occupational Series]],4)))</f>
        <v>5210</v>
      </c>
      <c r="D3980" s="50" t="s">
        <v>890</v>
      </c>
      <c r="E3980" s="51" t="s">
        <v>891</v>
      </c>
      <c r="F3980" s="57">
        <f>ROWS($F$2:F3980)</f>
        <v>3979</v>
      </c>
      <c r="G3980" s="57" t="str">
        <f>IF(ISNUMBER(SEARCH('Position Build'!$N$6,Table1[[#This Row],[Series]])),Table1[[#This Row],[Helper1]],"")</f>
        <v/>
      </c>
      <c r="H3980" s="57" t="str">
        <f>IFERROR(SMALL($G$2:$G$4870,ROWS($G$2:G3980)),"")</f>
        <v/>
      </c>
    </row>
    <row r="3981" spans="1:8" ht="15.75" customHeight="1" thickBot="1" x14ac:dyDescent="0.3">
      <c r="A3981" s="50" t="s">
        <v>694</v>
      </c>
      <c r="B3981" s="46" t="str">
        <f>Table1[[#This Row],[Series]]&amp;Table1[[#This Row],[Competency Name]]</f>
        <v>5210ABILITY TO SUPERVISE THROUGH SUBORDINATE SUPERVISORS</v>
      </c>
      <c r="C3981" s="46" t="str">
        <f>IF(RIGHT(Table1[[#This Row],[Occupational Series]],5)="SECCM","SECCM",IF(OR(RIGHT(Table1[[#This Row],[Occupational Series]],1)="A",RIGHT(Table1[[#This Row],[Occupational Series]],1)="B",RIGHT(Table1[[#This Row],[Occupational Series]],1)="C"),"0301",RIGHT(Table1[[#This Row],[Occupational Series]],4)))</f>
        <v>5210</v>
      </c>
      <c r="D3981" s="50" t="s">
        <v>898</v>
      </c>
      <c r="E3981" s="51" t="s">
        <v>899</v>
      </c>
      <c r="F3981" s="57">
        <f>ROWS($F$2:F3981)</f>
        <v>3980</v>
      </c>
      <c r="G3981" s="57" t="str">
        <f>IF(ISNUMBER(SEARCH('Position Build'!$N$6,Table1[[#This Row],[Series]])),Table1[[#This Row],[Helper1]],"")</f>
        <v/>
      </c>
      <c r="H3981" s="57" t="str">
        <f>IFERROR(SMALL($G$2:$G$4870,ROWS($G$2:G3981)),"")</f>
        <v/>
      </c>
    </row>
    <row r="3982" spans="1:8" ht="39" thickBot="1" x14ac:dyDescent="0.3">
      <c r="A3982" s="52" t="s">
        <v>694</v>
      </c>
      <c r="B3982" s="46" t="str">
        <f>Table1[[#This Row],[Series]]&amp;Table1[[#This Row],[Competency Name]]</f>
        <v>5210RELIABILITY AND DEPENDABILITY</v>
      </c>
      <c r="C3982" s="46" t="str">
        <f>IF(RIGHT(Table1[[#This Row],[Occupational Series]],5)="SECCM","SECCM",IF(OR(RIGHT(Table1[[#This Row],[Occupational Series]],1)="A",RIGHT(Table1[[#This Row],[Occupational Series]],1)="B",RIGHT(Table1[[#This Row],[Occupational Series]],1)="C"),"0301",RIGHT(Table1[[#This Row],[Occupational Series]],4)))</f>
        <v>5210</v>
      </c>
      <c r="D3982" s="52" t="s">
        <v>900</v>
      </c>
      <c r="E3982" s="54" t="s">
        <v>901</v>
      </c>
      <c r="F3982" s="57">
        <f>ROWS($F$2:F3982)</f>
        <v>3981</v>
      </c>
      <c r="G3982" s="57" t="str">
        <f>IF(ISNUMBER(SEARCH('Position Build'!$N$6,Table1[[#This Row],[Series]])),Table1[[#This Row],[Helper1]],"")</f>
        <v/>
      </c>
      <c r="H3982" s="57" t="str">
        <f>IFERROR(SMALL($G$2:$G$4870,ROWS($G$2:G3982)),"")</f>
        <v/>
      </c>
    </row>
    <row r="3983" spans="1:8" ht="77.25" thickBot="1" x14ac:dyDescent="0.3">
      <c r="A3983" s="52" t="s">
        <v>694</v>
      </c>
      <c r="B3983" s="46" t="str">
        <f>Table1[[#This Row],[Series]]&amp;Table1[[#This Row],[Competency Name]]</f>
        <v>5210ABILITY TO INTERPRET INSTRUCTIONS AND SPECIFICATIONS, INCLUDING BLUEPRINT READING</v>
      </c>
      <c r="C3983" s="46" t="str">
        <f>IF(RIGHT(Table1[[#This Row],[Occupational Series]],5)="SECCM","SECCM",IF(OR(RIGHT(Table1[[#This Row],[Occupational Series]],1)="A",RIGHT(Table1[[#This Row],[Occupational Series]],1)="B",RIGHT(Table1[[#This Row],[Occupational Series]],1)="C"),"0301",RIGHT(Table1[[#This Row],[Occupational Series]],4)))</f>
        <v>5210</v>
      </c>
      <c r="D3983" s="52" t="s">
        <v>906</v>
      </c>
      <c r="E3983" s="54" t="s">
        <v>907</v>
      </c>
      <c r="F3983" s="57">
        <f>ROWS($F$2:F3983)</f>
        <v>3982</v>
      </c>
      <c r="G3983" s="57" t="str">
        <f>IF(ISNUMBER(SEARCH('Position Build'!$N$6,Table1[[#This Row],[Series]])),Table1[[#This Row],[Helper1]],"")</f>
        <v/>
      </c>
      <c r="H3983" s="57" t="str">
        <f>IFERROR(SMALL($G$2:$G$4870,ROWS($G$2:G3983)),"")</f>
        <v/>
      </c>
    </row>
    <row r="3984" spans="1:8" ht="51.75" thickBot="1" x14ac:dyDescent="0.3">
      <c r="A3984" s="52" t="s">
        <v>694</v>
      </c>
      <c r="B3984" s="46" t="str">
        <f>Table1[[#This Row],[Series]]&amp;Table1[[#This Row],[Competency Name]]</f>
        <v>5210ABILITY TO USE AND MAINTAIN TOOLS AND EQUIPMENT</v>
      </c>
      <c r="C3984" s="46" t="str">
        <f>IF(RIGHT(Table1[[#This Row],[Occupational Series]],5)="SECCM","SECCM",IF(OR(RIGHT(Table1[[#This Row],[Occupational Series]],1)="A",RIGHT(Table1[[#This Row],[Occupational Series]],1)="B",RIGHT(Table1[[#This Row],[Occupational Series]],1)="C"),"0301",RIGHT(Table1[[#This Row],[Occupational Series]],4)))</f>
        <v>5210</v>
      </c>
      <c r="D3984" s="52" t="s">
        <v>908</v>
      </c>
      <c r="E3984" s="54" t="s">
        <v>909</v>
      </c>
      <c r="F3984" s="57">
        <f>ROWS($F$2:F3984)</f>
        <v>3983</v>
      </c>
      <c r="G3984" s="57" t="str">
        <f>IF(ISNUMBER(SEARCH('Position Build'!$N$6,Table1[[#This Row],[Series]])),Table1[[#This Row],[Helper1]],"")</f>
        <v/>
      </c>
      <c r="H3984" s="57" t="str">
        <f>IFERROR(SMALL($G$2:$G$4870,ROWS($G$2:G3984)),"")</f>
        <v/>
      </c>
    </row>
    <row r="3985" spans="1:8" ht="39" thickBot="1" x14ac:dyDescent="0.3">
      <c r="A3985" s="52" t="s">
        <v>694</v>
      </c>
      <c r="B3985" s="46" t="str">
        <f>Table1[[#This Row],[Series]]&amp;Table1[[#This Row],[Competency Name]]</f>
        <v>5210KNOWLEDGE OF EQUIPMENT ASSEMBLY, INSTALLATION, REPAIR, ETC.</v>
      </c>
      <c r="C3985" s="46" t="str">
        <f>IF(RIGHT(Table1[[#This Row],[Occupational Series]],5)="SECCM","SECCM",IF(OR(RIGHT(Table1[[#This Row],[Occupational Series]],1)="A",RIGHT(Table1[[#This Row],[Occupational Series]],1)="B",RIGHT(Table1[[#This Row],[Occupational Series]],1)="C"),"0301",RIGHT(Table1[[#This Row],[Occupational Series]],4)))</f>
        <v>5210</v>
      </c>
      <c r="D3985" s="52" t="s">
        <v>910</v>
      </c>
      <c r="E3985" s="54" t="s">
        <v>911</v>
      </c>
      <c r="F3985" s="57">
        <f>ROWS($F$2:F3985)</f>
        <v>3984</v>
      </c>
      <c r="G3985" s="57" t="str">
        <f>IF(ISNUMBER(SEARCH('Position Build'!$N$6,Table1[[#This Row],[Series]])),Table1[[#This Row],[Helper1]],"")</f>
        <v/>
      </c>
      <c r="H3985" s="57" t="str">
        <f>IFERROR(SMALL($G$2:$G$4870,ROWS($G$2:G3985)),"")</f>
        <v/>
      </c>
    </row>
    <row r="3986" spans="1:8" ht="102.75" thickBot="1" x14ac:dyDescent="0.3">
      <c r="A3986" s="50" t="s">
        <v>694</v>
      </c>
      <c r="B3986" s="46" t="str">
        <f>Table1[[#This Row],[Series]]&amp;Table1[[#This Row],[Competency Name]]</f>
        <v>5210USE OF MEASURING INSTRUMENTS (MECHANICAL, ELECTRICAL, ELECTRONIC, AS APPROPRIATE TO LINE OF WORK)</v>
      </c>
      <c r="C3986" s="46" t="str">
        <f>IF(RIGHT(Table1[[#This Row],[Occupational Series]],5)="SECCM","SECCM",IF(OR(RIGHT(Table1[[#This Row],[Occupational Series]],1)="A",RIGHT(Table1[[#This Row],[Occupational Series]],1)="B",RIGHT(Table1[[#This Row],[Occupational Series]],1)="C"),"0301",RIGHT(Table1[[#This Row],[Occupational Series]],4)))</f>
        <v>5210</v>
      </c>
      <c r="D3986" s="50" t="s">
        <v>986</v>
      </c>
      <c r="E3986" s="51" t="s">
        <v>987</v>
      </c>
      <c r="F3986" s="57">
        <f>ROWS($F$2:F3986)</f>
        <v>3985</v>
      </c>
      <c r="G3986" s="57" t="str">
        <f>IF(ISNUMBER(SEARCH('Position Build'!$N$6,Table1[[#This Row],[Series]])),Table1[[#This Row],[Helper1]],"")</f>
        <v/>
      </c>
      <c r="H3986" s="57" t="str">
        <f>IFERROR(SMALL($G$2:$G$4870,ROWS($G$2:G3986)),"")</f>
        <v/>
      </c>
    </row>
    <row r="3987" spans="1:8" ht="15.75" customHeight="1" thickBot="1" x14ac:dyDescent="0.3">
      <c r="A3987" s="45" t="s">
        <v>694</v>
      </c>
      <c r="B3987" s="46" t="str">
        <f>Table1[[#This Row],[Series]]&amp;Table1[[#This Row],[Competency Name]]</f>
        <v>5210ABILITY TO HANDLE WEIGHTS AND LOADS</v>
      </c>
      <c r="C3987" s="46" t="str">
        <f>IF(RIGHT(Table1[[#This Row],[Occupational Series]],5)="SECCM","SECCM",IF(OR(RIGHT(Table1[[#This Row],[Occupational Series]],1)="A",RIGHT(Table1[[#This Row],[Occupational Series]],1)="B",RIGHT(Table1[[#This Row],[Occupational Series]],1)="C"),"0301",RIGHT(Table1[[#This Row],[Occupational Series]],4)))</f>
        <v>5210</v>
      </c>
      <c r="D3987" s="45" t="s">
        <v>988</v>
      </c>
      <c r="E3987" s="45" t="s">
        <v>989</v>
      </c>
      <c r="F3987" s="57">
        <f>ROWS($F$2:F3987)</f>
        <v>3986</v>
      </c>
      <c r="G3987" s="57" t="str">
        <f>IF(ISNUMBER(SEARCH('Position Build'!$N$6,Table1[[#This Row],[Series]])),Table1[[#This Row],[Helper1]],"")</f>
        <v/>
      </c>
      <c r="H3987" s="57" t="str">
        <f>IFERROR(SMALL($G$2:$G$4870,ROWS($G$2:G3987)),"")</f>
        <v/>
      </c>
    </row>
    <row r="3988" spans="1:8" ht="51.75" thickBot="1" x14ac:dyDescent="0.3">
      <c r="A3988" s="52" t="s">
        <v>694</v>
      </c>
      <c r="B3988" s="46" t="str">
        <f>Table1[[#This Row],[Series]]&amp;Table1[[#This Row],[Competency Name]]</f>
        <v>5210ABILITY TO MEET DEADLINE DATES UNDER PRESSURE</v>
      </c>
      <c r="C3988" s="46" t="str">
        <f>IF(RIGHT(Table1[[#This Row],[Occupational Series]],5)="SECCM","SECCM",IF(OR(RIGHT(Table1[[#This Row],[Occupational Series]],1)="A",RIGHT(Table1[[#This Row],[Occupational Series]],1)="B",RIGHT(Table1[[#This Row],[Occupational Series]],1)="C"),"0301",RIGHT(Table1[[#This Row],[Occupational Series]],4)))</f>
        <v>5210</v>
      </c>
      <c r="D3988" s="52" t="s">
        <v>1005</v>
      </c>
      <c r="E3988" s="54" t="s">
        <v>1006</v>
      </c>
      <c r="F3988" s="57">
        <f>ROWS($F$2:F3988)</f>
        <v>3987</v>
      </c>
      <c r="G3988" s="57" t="str">
        <f>IF(ISNUMBER(SEARCH('Position Build'!$N$6,Table1[[#This Row],[Series]])),Table1[[#This Row],[Helper1]],"")</f>
        <v/>
      </c>
      <c r="H3988" s="57" t="str">
        <f>IFERROR(SMALL($G$2:$G$4870,ROWS($G$2:G3988)),"")</f>
        <v/>
      </c>
    </row>
    <row r="3989" spans="1:8" ht="39" thickBot="1" x14ac:dyDescent="0.3">
      <c r="A3989" s="52" t="s">
        <v>694</v>
      </c>
      <c r="B3989" s="46" t="str">
        <f>Table1[[#This Row],[Series]]&amp;Table1[[#This Row],[Competency Name]]</f>
        <v>5210ABILITY TO PLAN AND ORGANIZE THE WORK</v>
      </c>
      <c r="C3989" s="46" t="str">
        <f>IF(RIGHT(Table1[[#This Row],[Occupational Series]],5)="SECCM","SECCM",IF(OR(RIGHT(Table1[[#This Row],[Occupational Series]],1)="A",RIGHT(Table1[[#This Row],[Occupational Series]],1)="B",RIGHT(Table1[[#This Row],[Occupational Series]],1)="C"),"0301",RIGHT(Table1[[#This Row],[Occupational Series]],4)))</f>
        <v>5210</v>
      </c>
      <c r="D3989" s="52" t="s">
        <v>1007</v>
      </c>
      <c r="E3989" s="54" t="s">
        <v>1008</v>
      </c>
      <c r="F3989" s="57">
        <f>ROWS($F$2:F3989)</f>
        <v>3988</v>
      </c>
      <c r="G3989" s="57" t="str">
        <f>IF(ISNUMBER(SEARCH('Position Build'!$N$6,Table1[[#This Row],[Series]])),Table1[[#This Row],[Helper1]],"")</f>
        <v/>
      </c>
      <c r="H3989" s="57" t="str">
        <f>IFERROR(SMALL($G$2:$G$4870,ROWS($G$2:G3989)),"")</f>
        <v/>
      </c>
    </row>
    <row r="3990" spans="1:8" ht="39" thickBot="1" x14ac:dyDescent="0.3">
      <c r="A3990" s="52" t="s">
        <v>694</v>
      </c>
      <c r="B3990" s="46" t="str">
        <f>Table1[[#This Row],[Series]]&amp;Table1[[#This Row],[Competency Name]]</f>
        <v>5210ABILITY TO WORK AS A MEMBER OF A TEAM</v>
      </c>
      <c r="C3990" s="46" t="str">
        <f>IF(RIGHT(Table1[[#This Row],[Occupational Series]],5)="SECCM","SECCM",IF(OR(RIGHT(Table1[[#This Row],[Occupational Series]],1)="A",RIGHT(Table1[[#This Row],[Occupational Series]],1)="B",RIGHT(Table1[[#This Row],[Occupational Series]],1)="C"),"0301",RIGHT(Table1[[#This Row],[Occupational Series]],4)))</f>
        <v>5210</v>
      </c>
      <c r="D3990" s="52" t="s">
        <v>1017</v>
      </c>
      <c r="E3990" s="54" t="s">
        <v>1018</v>
      </c>
      <c r="F3990" s="57">
        <f>ROWS($F$2:F3990)</f>
        <v>3989</v>
      </c>
      <c r="G3990" s="57" t="str">
        <f>IF(ISNUMBER(SEARCH('Position Build'!$N$6,Table1[[#This Row],[Series]])),Table1[[#This Row],[Helper1]],"")</f>
        <v/>
      </c>
      <c r="H3990" s="57" t="str">
        <f>IFERROR(SMALL($G$2:$G$4870,ROWS($G$2:G3990)),"")</f>
        <v/>
      </c>
    </row>
    <row r="3991" spans="1:8" ht="39" thickBot="1" x14ac:dyDescent="0.3">
      <c r="A3991" s="52" t="s">
        <v>694</v>
      </c>
      <c r="B3991" s="46" t="str">
        <f>Table1[[#This Row],[Series]]&amp;Table1[[#This Row],[Competency Name]]</f>
        <v>5210ABILITY TO WORK WITH OTHERS</v>
      </c>
      <c r="C3991" s="46" t="str">
        <f>IF(RIGHT(Table1[[#This Row],[Occupational Series]],5)="SECCM","SECCM",IF(OR(RIGHT(Table1[[#This Row],[Occupational Series]],1)="A",RIGHT(Table1[[#This Row],[Occupational Series]],1)="B",RIGHT(Table1[[#This Row],[Occupational Series]],1)="C"),"0301",RIGHT(Table1[[#This Row],[Occupational Series]],4)))</f>
        <v>5210</v>
      </c>
      <c r="D3991" s="52" t="s">
        <v>1019</v>
      </c>
      <c r="E3991" s="54" t="s">
        <v>1020</v>
      </c>
      <c r="F3991" s="57">
        <f>ROWS($F$2:F3991)</f>
        <v>3990</v>
      </c>
      <c r="G3991" s="57" t="str">
        <f>IF(ISNUMBER(SEARCH('Position Build'!$N$6,Table1[[#This Row],[Series]])),Table1[[#This Row],[Helper1]],"")</f>
        <v/>
      </c>
      <c r="H3991" s="57" t="str">
        <f>IFERROR(SMALL($G$2:$G$4870,ROWS($G$2:G3991)),"")</f>
        <v/>
      </c>
    </row>
    <row r="3992" spans="1:8" ht="15.75" thickBot="1" x14ac:dyDescent="0.3">
      <c r="A3992" s="45" t="s">
        <v>694</v>
      </c>
      <c r="B3992" s="46" t="str">
        <f>Table1[[#This Row],[Series]]&amp;Table1[[#This Row],[Competency Name]]</f>
        <v>5210SHOP APTITUDE AND INTEREST</v>
      </c>
      <c r="C3992" s="46" t="str">
        <f>IF(RIGHT(Table1[[#This Row],[Occupational Series]],5)="SECCM","SECCM",IF(OR(RIGHT(Table1[[#This Row],[Occupational Series]],1)="A",RIGHT(Table1[[#This Row],[Occupational Series]],1)="B",RIGHT(Table1[[#This Row],[Occupational Series]],1)="C"),"0301",RIGHT(Table1[[#This Row],[Occupational Series]],4)))</f>
        <v>5210</v>
      </c>
      <c r="D3992" s="45" t="s">
        <v>1021</v>
      </c>
      <c r="E3992" s="45" t="s">
        <v>1022</v>
      </c>
      <c r="F3992" s="57">
        <f>ROWS($F$2:F3992)</f>
        <v>3991</v>
      </c>
      <c r="G3992" s="57" t="str">
        <f>IF(ISNUMBER(SEARCH('Position Build'!$N$6,Table1[[#This Row],[Series]])),Table1[[#This Row],[Helper1]],"")</f>
        <v/>
      </c>
      <c r="H3992" s="57" t="str">
        <f>IFERROR(SMALL($G$2:$G$4870,ROWS($G$2:G3992)),"")</f>
        <v/>
      </c>
    </row>
    <row r="3993" spans="1:8" ht="15.75" customHeight="1" thickBot="1" x14ac:dyDescent="0.3">
      <c r="A3993" s="50" t="s">
        <v>687</v>
      </c>
      <c r="B3993" s="46" t="str">
        <f>Table1[[#This Row],[Series]]&amp;Table1[[#This Row],[Competency Name]]</f>
        <v>5220KNOWLEDGE OF MATERIALS</v>
      </c>
      <c r="C3993" s="46" t="str">
        <f>IF(RIGHT(Table1[[#This Row],[Occupational Series]],5)="SECCM","SECCM",IF(OR(RIGHT(Table1[[#This Row],[Occupational Series]],1)="A",RIGHT(Table1[[#This Row],[Occupational Series]],1)="B",RIGHT(Table1[[#This Row],[Occupational Series]],1)="C"),"0301",RIGHT(Table1[[#This Row],[Occupational Series]],4)))</f>
        <v>5220</v>
      </c>
      <c r="D3993" s="50" t="s">
        <v>679</v>
      </c>
      <c r="E3993" s="51" t="s">
        <v>680</v>
      </c>
      <c r="F3993" s="57">
        <f>ROWS($F$2:F3993)</f>
        <v>3992</v>
      </c>
      <c r="G3993" s="57" t="str">
        <f>IF(ISNUMBER(SEARCH('Position Build'!$N$6,Table1[[#This Row],[Series]])),Table1[[#This Row],[Helper1]],"")</f>
        <v/>
      </c>
      <c r="H3993" s="57" t="str">
        <f>IFERROR(SMALL($G$2:$G$4870,ROWS($G$2:G3993)),"")</f>
        <v/>
      </c>
    </row>
    <row r="3994" spans="1:8" ht="115.5" thickBot="1" x14ac:dyDescent="0.3">
      <c r="A3994" s="52" t="s">
        <v>687</v>
      </c>
      <c r="B3994" s="46" t="str">
        <f>Table1[[#This Row],[Series]]&amp;Table1[[#This Row],[Competency Name]]</f>
        <v>5220TECHNICAL PRACTICES (THEORETICAL, PRECISE, ARTISTIC)</v>
      </c>
      <c r="C3994" s="46" t="str">
        <f>IF(RIGHT(Table1[[#This Row],[Occupational Series]],5)="SECCM","SECCM",IF(OR(RIGHT(Table1[[#This Row],[Occupational Series]],1)="A",RIGHT(Table1[[#This Row],[Occupational Series]],1)="B",RIGHT(Table1[[#This Row],[Occupational Series]],1)="C"),"0301",RIGHT(Table1[[#This Row],[Occupational Series]],4)))</f>
        <v>5220</v>
      </c>
      <c r="D3994" s="52" t="s">
        <v>716</v>
      </c>
      <c r="E3994" s="54" t="s">
        <v>717</v>
      </c>
      <c r="F3994" s="57">
        <f>ROWS($F$2:F3994)</f>
        <v>3993</v>
      </c>
      <c r="G3994" s="57" t="str">
        <f>IF(ISNUMBER(SEARCH('Position Build'!$N$6,Table1[[#This Row],[Series]])),Table1[[#This Row],[Helper1]],"")</f>
        <v/>
      </c>
      <c r="H3994" s="57" t="str">
        <f>IFERROR(SMALL($G$2:$G$4870,ROWS($G$2:G3994)),"")</f>
        <v/>
      </c>
    </row>
    <row r="3995" spans="1:8" ht="15.75" thickBot="1" x14ac:dyDescent="0.3">
      <c r="A3995" s="53" t="s">
        <v>687</v>
      </c>
      <c r="B3995" s="46" t="str">
        <f>Table1[[#This Row],[Series]]&amp;Table1[[#This Row],[Competency Name]]</f>
        <v>5220ABILITY TO DO THE WORK OF THE POSITION WITHOUT MORE THAN NORMAL SUPERVISION</v>
      </c>
      <c r="C3995" s="46" t="str">
        <f>IF(RIGHT(Table1[[#This Row],[Occupational Series]],5)="SECCM","SECCM",IF(OR(RIGHT(Table1[[#This Row],[Occupational Series]],1)="A",RIGHT(Table1[[#This Row],[Occupational Series]],1)="B",RIGHT(Table1[[#This Row],[Occupational Series]],1)="C"),"0301",RIGHT(Table1[[#This Row],[Occupational Series]],4)))</f>
        <v>5220</v>
      </c>
      <c r="D3995" s="53" t="s">
        <v>852</v>
      </c>
      <c r="E3995" s="53" t="s">
        <v>853</v>
      </c>
      <c r="F3995" s="57">
        <f>ROWS($F$2:F3995)</f>
        <v>3994</v>
      </c>
      <c r="G3995" s="57" t="str">
        <f>IF(ISNUMBER(SEARCH('Position Build'!$N$6,Table1[[#This Row],[Series]])),Table1[[#This Row],[Helper1]],"")</f>
        <v/>
      </c>
      <c r="H3995" s="57" t="str">
        <f>IFERROR(SMALL($G$2:$G$4870,ROWS($G$2:G3995)),"")</f>
        <v/>
      </c>
    </row>
    <row r="3996" spans="1:8" ht="15.75" thickBot="1" x14ac:dyDescent="0.3">
      <c r="A3996" s="53" t="s">
        <v>687</v>
      </c>
      <c r="B3996" s="46" t="str">
        <f>Table1[[#This Row],[Series]]&amp;Table1[[#This Row],[Competency Name]]</f>
        <v>5220ABILITY TO INSPECT</v>
      </c>
      <c r="C3996" s="46" t="str">
        <f>IF(RIGHT(Table1[[#This Row],[Occupational Series]],5)="SECCM","SECCM",IF(OR(RIGHT(Table1[[#This Row],[Occupational Series]],1)="A",RIGHT(Table1[[#This Row],[Occupational Series]],1)="B",RIGHT(Table1[[#This Row],[Occupational Series]],1)="C"),"0301",RIGHT(Table1[[#This Row],[Occupational Series]],4)))</f>
        <v>5220</v>
      </c>
      <c r="D3996" s="53" t="s">
        <v>866</v>
      </c>
      <c r="E3996" s="53" t="s">
        <v>867</v>
      </c>
      <c r="F3996" s="57">
        <f>ROWS($F$2:F3996)</f>
        <v>3995</v>
      </c>
      <c r="G3996" s="57" t="str">
        <f>IF(ISNUMBER(SEARCH('Position Build'!$N$6,Table1[[#This Row],[Series]])),Table1[[#This Row],[Helper1]],"")</f>
        <v/>
      </c>
      <c r="H3996" s="57" t="str">
        <f>IFERROR(SMALL($G$2:$G$4870,ROWS($G$2:G3996)),"")</f>
        <v/>
      </c>
    </row>
    <row r="3997" spans="1:8" ht="15.75" thickBot="1" x14ac:dyDescent="0.3">
      <c r="A3997" s="53" t="s">
        <v>687</v>
      </c>
      <c r="B3997" s="46" t="str">
        <f>Table1[[#This Row],[Series]]&amp;Table1[[#This Row],[Competency Name]]</f>
        <v>5220ABILITY TO INSTRUCT</v>
      </c>
      <c r="C3997" s="46" t="str">
        <f>IF(RIGHT(Table1[[#This Row],[Occupational Series]],5)="SECCM","SECCM",IF(OR(RIGHT(Table1[[#This Row],[Occupational Series]],1)="A",RIGHT(Table1[[#This Row],[Occupational Series]],1)="B",RIGHT(Table1[[#This Row],[Occupational Series]],1)="C"),"0301",RIGHT(Table1[[#This Row],[Occupational Series]],4)))</f>
        <v>5220</v>
      </c>
      <c r="D3997" s="53" t="s">
        <v>868</v>
      </c>
      <c r="E3997" s="53" t="s">
        <v>869</v>
      </c>
      <c r="F3997" s="57">
        <f>ROWS($F$2:F3997)</f>
        <v>3996</v>
      </c>
      <c r="G3997" s="57" t="str">
        <f>IF(ISNUMBER(SEARCH('Position Build'!$N$6,Table1[[#This Row],[Series]])),Table1[[#This Row],[Helper1]],"")</f>
        <v/>
      </c>
      <c r="H3997" s="57" t="str">
        <f>IFERROR(SMALL($G$2:$G$4870,ROWS($G$2:G3997)),"")</f>
        <v/>
      </c>
    </row>
    <row r="3998" spans="1:8" ht="39" thickBot="1" x14ac:dyDescent="0.3">
      <c r="A3998" s="50" t="s">
        <v>687</v>
      </c>
      <c r="B3998" s="46" t="str">
        <f>Table1[[#This Row],[Series]]&amp;Table1[[#This Row],[Competency Name]]</f>
        <v>5220ABILITY TO PROVIDE PRODUCTION SUPPORT SERVICES</v>
      </c>
      <c r="C3998" s="46" t="str">
        <f>IF(RIGHT(Table1[[#This Row],[Occupational Series]],5)="SECCM","SECCM",IF(OR(RIGHT(Table1[[#This Row],[Occupational Series]],1)="A",RIGHT(Table1[[#This Row],[Occupational Series]],1)="B",RIGHT(Table1[[#This Row],[Occupational Series]],1)="C"),"0301",RIGHT(Table1[[#This Row],[Occupational Series]],4)))</f>
        <v>5220</v>
      </c>
      <c r="D3998" s="50" t="s">
        <v>870</v>
      </c>
      <c r="E3998" s="51" t="s">
        <v>871</v>
      </c>
      <c r="F3998" s="57">
        <f>ROWS($F$2:F3998)</f>
        <v>3997</v>
      </c>
      <c r="G3998" s="57" t="str">
        <f>IF(ISNUMBER(SEARCH('Position Build'!$N$6,Table1[[#This Row],[Series]])),Table1[[#This Row],[Helper1]],"")</f>
        <v/>
      </c>
      <c r="H3998" s="57" t="str">
        <f>IFERROR(SMALL($G$2:$G$4870,ROWS($G$2:G3998)),"")</f>
        <v/>
      </c>
    </row>
    <row r="3999" spans="1:8" ht="15.75" customHeight="1" thickBot="1" x14ac:dyDescent="0.3">
      <c r="A3999" s="45" t="s">
        <v>687</v>
      </c>
      <c r="B3999" s="46" t="str">
        <f>Table1[[#This Row],[Series]]&amp;Table1[[#This Row],[Competency Name]]</f>
        <v>5220ABILITY TO LEAD OR SUPERVISE</v>
      </c>
      <c r="C3999" s="46" t="str">
        <f>IF(RIGHT(Table1[[#This Row],[Occupational Series]],5)="SECCM","SECCM",IF(OR(RIGHT(Table1[[#This Row],[Occupational Series]],1)="A",RIGHT(Table1[[#This Row],[Occupational Series]],1)="B",RIGHT(Table1[[#This Row],[Occupational Series]],1)="C"),"0301",RIGHT(Table1[[#This Row],[Occupational Series]],4)))</f>
        <v>5220</v>
      </c>
      <c r="D3999" s="45" t="s">
        <v>872</v>
      </c>
      <c r="E3999" s="45" t="s">
        <v>873</v>
      </c>
      <c r="F3999" s="57">
        <f>ROWS($F$2:F3999)</f>
        <v>3998</v>
      </c>
      <c r="G3999" s="57" t="str">
        <f>IF(ISNUMBER(SEARCH('Position Build'!$N$6,Table1[[#This Row],[Series]])),Table1[[#This Row],[Helper1]],"")</f>
        <v/>
      </c>
      <c r="H3999" s="57" t="str">
        <f>IFERROR(SMALL($G$2:$G$4870,ROWS($G$2:G3999)),"")</f>
        <v/>
      </c>
    </row>
    <row r="4000" spans="1:8" ht="51.75" thickBot="1" x14ac:dyDescent="0.3">
      <c r="A4000" s="52" t="s">
        <v>687</v>
      </c>
      <c r="B4000" s="46" t="str">
        <f>Table1[[#This Row],[Series]]&amp;Table1[[#This Row],[Competency Name]]</f>
        <v>5220ABILITY TO FOLLOW DIRECTIONS IN A SHOP</v>
      </c>
      <c r="C4000" s="46" t="str">
        <f>IF(RIGHT(Table1[[#This Row],[Occupational Series]],5)="SECCM","SECCM",IF(OR(RIGHT(Table1[[#This Row],[Occupational Series]],1)="A",RIGHT(Table1[[#This Row],[Occupational Series]],1)="B",RIGHT(Table1[[#This Row],[Occupational Series]],1)="C"),"0301",RIGHT(Table1[[#This Row],[Occupational Series]],4)))</f>
        <v>5220</v>
      </c>
      <c r="D4000" s="52" t="s">
        <v>882</v>
      </c>
      <c r="E4000" s="54" t="s">
        <v>883</v>
      </c>
      <c r="F4000" s="57">
        <f>ROWS($F$2:F4000)</f>
        <v>3999</v>
      </c>
      <c r="G4000" s="57" t="str">
        <f>IF(ISNUMBER(SEARCH('Position Build'!$N$6,Table1[[#This Row],[Series]])),Table1[[#This Row],[Helper1]],"")</f>
        <v/>
      </c>
      <c r="H4000" s="57" t="str">
        <f>IFERROR(SMALL($G$2:$G$4870,ROWS($G$2:G4000)),"")</f>
        <v/>
      </c>
    </row>
    <row r="4001" spans="1:8" ht="77.25" thickBot="1" x14ac:dyDescent="0.3">
      <c r="A4001" s="52" t="s">
        <v>687</v>
      </c>
      <c r="B4001" s="46" t="str">
        <f>Table1[[#This Row],[Series]]&amp;Table1[[#This Row],[Competency Name]]</f>
        <v>5220DEXTERITY AND SAFETY</v>
      </c>
      <c r="C4001" s="46" t="str">
        <f>IF(RIGHT(Table1[[#This Row],[Occupational Series]],5)="SECCM","SECCM",IF(OR(RIGHT(Table1[[#This Row],[Occupational Series]],1)="A",RIGHT(Table1[[#This Row],[Occupational Series]],1)="B",RIGHT(Table1[[#This Row],[Occupational Series]],1)="C"),"0301",RIGHT(Table1[[#This Row],[Occupational Series]],4)))</f>
        <v>5220</v>
      </c>
      <c r="D4001" s="52" t="s">
        <v>888</v>
      </c>
      <c r="E4001" s="54" t="s">
        <v>889</v>
      </c>
      <c r="F4001" s="57">
        <f>ROWS($F$2:F4001)</f>
        <v>4000</v>
      </c>
      <c r="G4001" s="57" t="str">
        <f>IF(ISNUMBER(SEARCH('Position Build'!$N$6,Table1[[#This Row],[Series]])),Table1[[#This Row],[Helper1]],"")</f>
        <v/>
      </c>
      <c r="H4001" s="57" t="str">
        <f>IFERROR(SMALL($G$2:$G$4870,ROWS($G$2:G4001)),"")</f>
        <v/>
      </c>
    </row>
    <row r="4002" spans="1:8" ht="90" thickBot="1" x14ac:dyDescent="0.3">
      <c r="A4002" s="52" t="s">
        <v>687</v>
      </c>
      <c r="B4002" s="46" t="str">
        <f>Table1[[#This Row],[Series]]&amp;Table1[[#This Row],[Competency Name]]</f>
        <v>5220INGENUITY (ABILITY TO SUGGEST AND APPLY NEW METHODS)</v>
      </c>
      <c r="C4002" s="46" t="str">
        <f>IF(RIGHT(Table1[[#This Row],[Occupational Series]],5)="SECCM","SECCM",IF(OR(RIGHT(Table1[[#This Row],[Occupational Series]],1)="A",RIGHT(Table1[[#This Row],[Occupational Series]],1)="B",RIGHT(Table1[[#This Row],[Occupational Series]],1)="C"),"0301",RIGHT(Table1[[#This Row],[Occupational Series]],4)))</f>
        <v>5220</v>
      </c>
      <c r="D4002" s="52" t="s">
        <v>890</v>
      </c>
      <c r="E4002" s="54" t="s">
        <v>891</v>
      </c>
      <c r="F4002" s="57">
        <f>ROWS($F$2:F4002)</f>
        <v>4001</v>
      </c>
      <c r="G4002" s="57" t="str">
        <f>IF(ISNUMBER(SEARCH('Position Build'!$N$6,Table1[[#This Row],[Series]])),Table1[[#This Row],[Helper1]],"")</f>
        <v/>
      </c>
      <c r="H4002" s="57" t="str">
        <f>IFERROR(SMALL($G$2:$G$4870,ROWS($G$2:G4002)),"")</f>
        <v/>
      </c>
    </row>
    <row r="4003" spans="1:8" ht="26.25" thickBot="1" x14ac:dyDescent="0.3">
      <c r="A4003" s="52" t="s">
        <v>687</v>
      </c>
      <c r="B4003" s="46" t="str">
        <f>Table1[[#This Row],[Series]]&amp;Table1[[#This Row],[Competency Name]]</f>
        <v>5220ABILITY TO SUPERVISE THROUGH SUBORDINATE SUPERVISORS</v>
      </c>
      <c r="C4003" s="46" t="str">
        <f>IF(RIGHT(Table1[[#This Row],[Occupational Series]],5)="SECCM","SECCM",IF(OR(RIGHT(Table1[[#This Row],[Occupational Series]],1)="A",RIGHT(Table1[[#This Row],[Occupational Series]],1)="B",RIGHT(Table1[[#This Row],[Occupational Series]],1)="C"),"0301",RIGHT(Table1[[#This Row],[Occupational Series]],4)))</f>
        <v>5220</v>
      </c>
      <c r="D4003" s="52" t="s">
        <v>898</v>
      </c>
      <c r="E4003" s="54" t="s">
        <v>899</v>
      </c>
      <c r="F4003" s="57">
        <f>ROWS($F$2:F4003)</f>
        <v>4002</v>
      </c>
      <c r="G4003" s="57" t="str">
        <f>IF(ISNUMBER(SEARCH('Position Build'!$N$6,Table1[[#This Row],[Series]])),Table1[[#This Row],[Helper1]],"")</f>
        <v/>
      </c>
      <c r="H4003" s="57" t="str">
        <f>IFERROR(SMALL($G$2:$G$4870,ROWS($G$2:G4003)),"")</f>
        <v/>
      </c>
    </row>
    <row r="4004" spans="1:8" ht="39" thickBot="1" x14ac:dyDescent="0.3">
      <c r="A4004" s="50" t="s">
        <v>687</v>
      </c>
      <c r="B4004" s="46" t="str">
        <f>Table1[[#This Row],[Series]]&amp;Table1[[#This Row],[Competency Name]]</f>
        <v>5220RELIABILITY AND DEPENDABILITY</v>
      </c>
      <c r="C4004" s="46" t="str">
        <f>IF(RIGHT(Table1[[#This Row],[Occupational Series]],5)="SECCM","SECCM",IF(OR(RIGHT(Table1[[#This Row],[Occupational Series]],1)="A",RIGHT(Table1[[#This Row],[Occupational Series]],1)="B",RIGHT(Table1[[#This Row],[Occupational Series]],1)="C"),"0301",RIGHT(Table1[[#This Row],[Occupational Series]],4)))</f>
        <v>5220</v>
      </c>
      <c r="D4004" s="50" t="s">
        <v>900</v>
      </c>
      <c r="E4004" s="51" t="s">
        <v>901</v>
      </c>
      <c r="F4004" s="57">
        <f>ROWS($F$2:F4004)</f>
        <v>4003</v>
      </c>
      <c r="G4004" s="57" t="str">
        <f>IF(ISNUMBER(SEARCH('Position Build'!$N$6,Table1[[#This Row],[Series]])),Table1[[#This Row],[Helper1]],"")</f>
        <v/>
      </c>
      <c r="H4004" s="57" t="str">
        <f>IFERROR(SMALL($G$2:$G$4870,ROWS($G$2:G4004)),"")</f>
        <v/>
      </c>
    </row>
    <row r="4005" spans="1:8" ht="15.75" customHeight="1" thickBot="1" x14ac:dyDescent="0.3">
      <c r="A4005" s="50" t="s">
        <v>687</v>
      </c>
      <c r="B4005" s="46" t="str">
        <f>Table1[[#This Row],[Series]]&amp;Table1[[#This Row],[Competency Name]]</f>
        <v>5220ABILITY TO INTERPRET INSTRUCTIONS AND SPECIFICATIONS, INCLUDING BLUEPRINT READING</v>
      </c>
      <c r="C4005" s="46" t="str">
        <f>IF(RIGHT(Table1[[#This Row],[Occupational Series]],5)="SECCM","SECCM",IF(OR(RIGHT(Table1[[#This Row],[Occupational Series]],1)="A",RIGHT(Table1[[#This Row],[Occupational Series]],1)="B",RIGHT(Table1[[#This Row],[Occupational Series]],1)="C"),"0301",RIGHT(Table1[[#This Row],[Occupational Series]],4)))</f>
        <v>5220</v>
      </c>
      <c r="D4005" s="50" t="s">
        <v>906</v>
      </c>
      <c r="E4005" s="51" t="s">
        <v>907</v>
      </c>
      <c r="F4005" s="57">
        <f>ROWS($F$2:F4005)</f>
        <v>4004</v>
      </c>
      <c r="G4005" s="57" t="str">
        <f>IF(ISNUMBER(SEARCH('Position Build'!$N$6,Table1[[#This Row],[Series]])),Table1[[#This Row],[Helper1]],"")</f>
        <v/>
      </c>
      <c r="H4005" s="57" t="str">
        <f>IFERROR(SMALL($G$2:$G$4870,ROWS($G$2:G4005)),"")</f>
        <v/>
      </c>
    </row>
    <row r="4006" spans="1:8" ht="51.75" thickBot="1" x14ac:dyDescent="0.3">
      <c r="A4006" s="52" t="s">
        <v>687</v>
      </c>
      <c r="B4006" s="46" t="str">
        <f>Table1[[#This Row],[Series]]&amp;Table1[[#This Row],[Competency Name]]</f>
        <v>5220ABILITY TO USE AND MAINTAIN TOOLS AND EQUIPMENT</v>
      </c>
      <c r="C4006" s="46" t="str">
        <f>IF(RIGHT(Table1[[#This Row],[Occupational Series]],5)="SECCM","SECCM",IF(OR(RIGHT(Table1[[#This Row],[Occupational Series]],1)="A",RIGHT(Table1[[#This Row],[Occupational Series]],1)="B",RIGHT(Table1[[#This Row],[Occupational Series]],1)="C"),"0301",RIGHT(Table1[[#This Row],[Occupational Series]],4)))</f>
        <v>5220</v>
      </c>
      <c r="D4006" s="52" t="s">
        <v>908</v>
      </c>
      <c r="E4006" s="54" t="s">
        <v>909</v>
      </c>
      <c r="F4006" s="57">
        <f>ROWS($F$2:F4006)</f>
        <v>4005</v>
      </c>
      <c r="G4006" s="57" t="str">
        <f>IF(ISNUMBER(SEARCH('Position Build'!$N$6,Table1[[#This Row],[Series]])),Table1[[#This Row],[Helper1]],"")</f>
        <v/>
      </c>
      <c r="H4006" s="57" t="str">
        <f>IFERROR(SMALL($G$2:$G$4870,ROWS($G$2:G4006)),"")</f>
        <v/>
      </c>
    </row>
    <row r="4007" spans="1:8" ht="39" thickBot="1" x14ac:dyDescent="0.3">
      <c r="A4007" s="52" t="s">
        <v>687</v>
      </c>
      <c r="B4007" s="46" t="str">
        <f>Table1[[#This Row],[Series]]&amp;Table1[[#This Row],[Competency Name]]</f>
        <v>5220KNOWLEDGE OF EQUIPMENT ASSEMBLY, INSTALLATION, REPAIR, ETC.</v>
      </c>
      <c r="C4007" s="46" t="str">
        <f>IF(RIGHT(Table1[[#This Row],[Occupational Series]],5)="SECCM","SECCM",IF(OR(RIGHT(Table1[[#This Row],[Occupational Series]],1)="A",RIGHT(Table1[[#This Row],[Occupational Series]],1)="B",RIGHT(Table1[[#This Row],[Occupational Series]],1)="C"),"0301",RIGHT(Table1[[#This Row],[Occupational Series]],4)))</f>
        <v>5220</v>
      </c>
      <c r="D4007" s="52" t="s">
        <v>910</v>
      </c>
      <c r="E4007" s="54" t="s">
        <v>911</v>
      </c>
      <c r="F4007" s="57">
        <f>ROWS($F$2:F4007)</f>
        <v>4006</v>
      </c>
      <c r="G4007" s="57" t="str">
        <f>IF(ISNUMBER(SEARCH('Position Build'!$N$6,Table1[[#This Row],[Series]])),Table1[[#This Row],[Helper1]],"")</f>
        <v/>
      </c>
      <c r="H4007" s="57" t="str">
        <f>IFERROR(SMALL($G$2:$G$4870,ROWS($G$2:G4007)),"")</f>
        <v/>
      </c>
    </row>
    <row r="4008" spans="1:8" ht="102.75" thickBot="1" x14ac:dyDescent="0.3">
      <c r="A4008" s="52" t="s">
        <v>687</v>
      </c>
      <c r="B4008" s="46" t="str">
        <f>Table1[[#This Row],[Series]]&amp;Table1[[#This Row],[Competency Name]]</f>
        <v>5220USE OF MEASURING INSTRUMENTS (MECHANICAL, ELECTRICAL, ELECTRONIC, AS APPROPRIATE TO LINE OF WORK)</v>
      </c>
      <c r="C4008" s="46" t="str">
        <f>IF(RIGHT(Table1[[#This Row],[Occupational Series]],5)="SECCM","SECCM",IF(OR(RIGHT(Table1[[#This Row],[Occupational Series]],1)="A",RIGHT(Table1[[#This Row],[Occupational Series]],1)="B",RIGHT(Table1[[#This Row],[Occupational Series]],1)="C"),"0301",RIGHT(Table1[[#This Row],[Occupational Series]],4)))</f>
        <v>5220</v>
      </c>
      <c r="D4008" s="52" t="s">
        <v>986</v>
      </c>
      <c r="E4008" s="54" t="s">
        <v>987</v>
      </c>
      <c r="F4008" s="57">
        <f>ROWS($F$2:F4008)</f>
        <v>4007</v>
      </c>
      <c r="G4008" s="57" t="str">
        <f>IF(ISNUMBER(SEARCH('Position Build'!$N$6,Table1[[#This Row],[Series]])),Table1[[#This Row],[Helper1]],"")</f>
        <v/>
      </c>
      <c r="H4008" s="57" t="str">
        <f>IFERROR(SMALL($G$2:$G$4870,ROWS($G$2:G4008)),"")</f>
        <v/>
      </c>
    </row>
    <row r="4009" spans="1:8" ht="51.75" thickBot="1" x14ac:dyDescent="0.3">
      <c r="A4009" s="52" t="s">
        <v>687</v>
      </c>
      <c r="B4009" s="46" t="str">
        <f>Table1[[#This Row],[Series]]&amp;Table1[[#This Row],[Competency Name]]</f>
        <v>5220ABILITY TO MEET DEADLINE DATES UNDER PRESSURE</v>
      </c>
      <c r="C4009" s="46" t="str">
        <f>IF(RIGHT(Table1[[#This Row],[Occupational Series]],5)="SECCM","SECCM",IF(OR(RIGHT(Table1[[#This Row],[Occupational Series]],1)="A",RIGHT(Table1[[#This Row],[Occupational Series]],1)="B",RIGHT(Table1[[#This Row],[Occupational Series]],1)="C"),"0301",RIGHT(Table1[[#This Row],[Occupational Series]],4)))</f>
        <v>5220</v>
      </c>
      <c r="D4009" s="52" t="s">
        <v>1005</v>
      </c>
      <c r="E4009" s="54" t="s">
        <v>1006</v>
      </c>
      <c r="F4009" s="57">
        <f>ROWS($F$2:F4009)</f>
        <v>4008</v>
      </c>
      <c r="G4009" s="57" t="str">
        <f>IF(ISNUMBER(SEARCH('Position Build'!$N$6,Table1[[#This Row],[Series]])),Table1[[#This Row],[Helper1]],"")</f>
        <v/>
      </c>
      <c r="H4009" s="57" t="str">
        <f>IFERROR(SMALL($G$2:$G$4870,ROWS($G$2:G4009)),"")</f>
        <v/>
      </c>
    </row>
    <row r="4010" spans="1:8" ht="39" thickBot="1" x14ac:dyDescent="0.3">
      <c r="A4010" s="50" t="s">
        <v>687</v>
      </c>
      <c r="B4010" s="46" t="str">
        <f>Table1[[#This Row],[Series]]&amp;Table1[[#This Row],[Competency Name]]</f>
        <v>5220ABILITY TO PLAN AND ORGANIZE THE WORK</v>
      </c>
      <c r="C4010" s="46" t="str">
        <f>IF(RIGHT(Table1[[#This Row],[Occupational Series]],5)="SECCM","SECCM",IF(OR(RIGHT(Table1[[#This Row],[Occupational Series]],1)="A",RIGHT(Table1[[#This Row],[Occupational Series]],1)="B",RIGHT(Table1[[#This Row],[Occupational Series]],1)="C"),"0301",RIGHT(Table1[[#This Row],[Occupational Series]],4)))</f>
        <v>5220</v>
      </c>
      <c r="D4010" s="50" t="s">
        <v>1007</v>
      </c>
      <c r="E4010" s="51" t="s">
        <v>1008</v>
      </c>
      <c r="F4010" s="57">
        <f>ROWS($F$2:F4010)</f>
        <v>4009</v>
      </c>
      <c r="G4010" s="57" t="str">
        <f>IF(ISNUMBER(SEARCH('Position Build'!$N$6,Table1[[#This Row],[Series]])),Table1[[#This Row],[Helper1]],"")</f>
        <v/>
      </c>
      <c r="H4010" s="57" t="str">
        <f>IFERROR(SMALL($G$2:$G$4870,ROWS($G$2:G4010)),"")</f>
        <v/>
      </c>
    </row>
    <row r="4011" spans="1:8" ht="15.75" customHeight="1" thickBot="1" x14ac:dyDescent="0.3">
      <c r="A4011" s="50" t="s">
        <v>687</v>
      </c>
      <c r="B4011" s="46" t="str">
        <f>Table1[[#This Row],[Series]]&amp;Table1[[#This Row],[Competency Name]]</f>
        <v>5220ABILITY TO WORK AS A MEMBER OF A TEAM</v>
      </c>
      <c r="C4011" s="46" t="str">
        <f>IF(RIGHT(Table1[[#This Row],[Occupational Series]],5)="SECCM","SECCM",IF(OR(RIGHT(Table1[[#This Row],[Occupational Series]],1)="A",RIGHT(Table1[[#This Row],[Occupational Series]],1)="B",RIGHT(Table1[[#This Row],[Occupational Series]],1)="C"),"0301",RIGHT(Table1[[#This Row],[Occupational Series]],4)))</f>
        <v>5220</v>
      </c>
      <c r="D4011" s="50" t="s">
        <v>1017</v>
      </c>
      <c r="E4011" s="51" t="s">
        <v>1018</v>
      </c>
      <c r="F4011" s="57">
        <f>ROWS($F$2:F4011)</f>
        <v>4010</v>
      </c>
      <c r="G4011" s="57" t="str">
        <f>IF(ISNUMBER(SEARCH('Position Build'!$N$6,Table1[[#This Row],[Series]])),Table1[[#This Row],[Helper1]],"")</f>
        <v/>
      </c>
      <c r="H4011" s="57" t="str">
        <f>IFERROR(SMALL($G$2:$G$4870,ROWS($G$2:G4011)),"")</f>
        <v/>
      </c>
    </row>
    <row r="4012" spans="1:8" ht="39" thickBot="1" x14ac:dyDescent="0.3">
      <c r="A4012" s="52" t="s">
        <v>687</v>
      </c>
      <c r="B4012" s="46" t="str">
        <f>Table1[[#This Row],[Series]]&amp;Table1[[#This Row],[Competency Name]]</f>
        <v>5220ABILITY TO WORK WITH OTHERS</v>
      </c>
      <c r="C4012" s="46" t="str">
        <f>IF(RIGHT(Table1[[#This Row],[Occupational Series]],5)="SECCM","SECCM",IF(OR(RIGHT(Table1[[#This Row],[Occupational Series]],1)="A",RIGHT(Table1[[#This Row],[Occupational Series]],1)="B",RIGHT(Table1[[#This Row],[Occupational Series]],1)="C"),"0301",RIGHT(Table1[[#This Row],[Occupational Series]],4)))</f>
        <v>5220</v>
      </c>
      <c r="D4012" s="52" t="s">
        <v>1019</v>
      </c>
      <c r="E4012" s="54" t="s">
        <v>1020</v>
      </c>
      <c r="F4012" s="57">
        <f>ROWS($F$2:F4012)</f>
        <v>4011</v>
      </c>
      <c r="G4012" s="57" t="str">
        <f>IF(ISNUMBER(SEARCH('Position Build'!$N$6,Table1[[#This Row],[Series]])),Table1[[#This Row],[Helper1]],"")</f>
        <v/>
      </c>
      <c r="H4012" s="57" t="str">
        <f>IFERROR(SMALL($G$2:$G$4870,ROWS($G$2:G4012)),"")</f>
        <v/>
      </c>
    </row>
    <row r="4013" spans="1:8" ht="15.75" thickBot="1" x14ac:dyDescent="0.3">
      <c r="A4013" s="53" t="s">
        <v>687</v>
      </c>
      <c r="B4013" s="46" t="str">
        <f>Table1[[#This Row],[Series]]&amp;Table1[[#This Row],[Competency Name]]</f>
        <v>5220SHOP APTITUDE AND INTEREST</v>
      </c>
      <c r="C4013" s="46" t="str">
        <f>IF(RIGHT(Table1[[#This Row],[Occupational Series]],5)="SECCM","SECCM",IF(OR(RIGHT(Table1[[#This Row],[Occupational Series]],1)="A",RIGHT(Table1[[#This Row],[Occupational Series]],1)="B",RIGHT(Table1[[#This Row],[Occupational Series]],1)="C"),"0301",RIGHT(Table1[[#This Row],[Occupational Series]],4)))</f>
        <v>5220</v>
      </c>
      <c r="D4013" s="53" t="s">
        <v>1021</v>
      </c>
      <c r="E4013" s="53" t="s">
        <v>1022</v>
      </c>
      <c r="F4013" s="57">
        <f>ROWS($F$2:F4013)</f>
        <v>4012</v>
      </c>
      <c r="G4013" s="57" t="str">
        <f>IF(ISNUMBER(SEARCH('Position Build'!$N$6,Table1[[#This Row],[Series]])),Table1[[#This Row],[Helper1]],"")</f>
        <v/>
      </c>
      <c r="H4013" s="57" t="str">
        <f>IFERROR(SMALL($G$2:$G$4870,ROWS($G$2:G4013)),"")</f>
        <v/>
      </c>
    </row>
    <row r="4014" spans="1:8" ht="26.25" thickBot="1" x14ac:dyDescent="0.3">
      <c r="A4014" s="52" t="s">
        <v>714</v>
      </c>
      <c r="B4014" s="46" t="str">
        <f>Table1[[#This Row],[Series]]&amp;Table1[[#This Row],[Competency Name]]</f>
        <v>5221KNOWLEDGE OF MATERIALS</v>
      </c>
      <c r="C4014" s="46" t="str">
        <f>IF(RIGHT(Table1[[#This Row],[Occupational Series]],5)="SECCM","SECCM",IF(OR(RIGHT(Table1[[#This Row],[Occupational Series]],1)="A",RIGHT(Table1[[#This Row],[Occupational Series]],1)="B",RIGHT(Table1[[#This Row],[Occupational Series]],1)="C"),"0301",RIGHT(Table1[[#This Row],[Occupational Series]],4)))</f>
        <v>5221</v>
      </c>
      <c r="D4014" s="52" t="s">
        <v>679</v>
      </c>
      <c r="E4014" s="54" t="s">
        <v>680</v>
      </c>
      <c r="F4014" s="57">
        <f>ROWS($F$2:F4014)</f>
        <v>4013</v>
      </c>
      <c r="G4014" s="57" t="str">
        <f>IF(ISNUMBER(SEARCH('Position Build'!$N$6,Table1[[#This Row],[Series]])),Table1[[#This Row],[Helper1]],"")</f>
        <v/>
      </c>
      <c r="H4014" s="57" t="str">
        <f>IFERROR(SMALL($G$2:$G$4870,ROWS($G$2:G4014)),"")</f>
        <v/>
      </c>
    </row>
    <row r="4015" spans="1:8" ht="115.5" thickBot="1" x14ac:dyDescent="0.3">
      <c r="A4015" s="52" t="s">
        <v>714</v>
      </c>
      <c r="B4015" s="46" t="str">
        <f>Table1[[#This Row],[Series]]&amp;Table1[[#This Row],[Competency Name]]</f>
        <v>5221TECHNICAL PRACTICES (THEORETICAL, PRECISE, ARTISTIC)</v>
      </c>
      <c r="C4015" s="46" t="str">
        <f>IF(RIGHT(Table1[[#This Row],[Occupational Series]],5)="SECCM","SECCM",IF(OR(RIGHT(Table1[[#This Row],[Occupational Series]],1)="A",RIGHT(Table1[[#This Row],[Occupational Series]],1)="B",RIGHT(Table1[[#This Row],[Occupational Series]],1)="C"),"0301",RIGHT(Table1[[#This Row],[Occupational Series]],4)))</f>
        <v>5221</v>
      </c>
      <c r="D4015" s="52" t="s">
        <v>716</v>
      </c>
      <c r="E4015" s="54" t="s">
        <v>717</v>
      </c>
      <c r="F4015" s="57">
        <f>ROWS($F$2:F4015)</f>
        <v>4014</v>
      </c>
      <c r="G4015" s="57" t="str">
        <f>IF(ISNUMBER(SEARCH('Position Build'!$N$6,Table1[[#This Row],[Series]])),Table1[[#This Row],[Helper1]],"")</f>
        <v/>
      </c>
      <c r="H4015" s="57" t="str">
        <f>IFERROR(SMALL($G$2:$G$4870,ROWS($G$2:G4015)),"")</f>
        <v/>
      </c>
    </row>
    <row r="4016" spans="1:8" ht="15.75" thickBot="1" x14ac:dyDescent="0.3">
      <c r="A4016" s="45" t="s">
        <v>714</v>
      </c>
      <c r="B4016" s="46" t="str">
        <f>Table1[[#This Row],[Series]]&amp;Table1[[#This Row],[Competency Name]]</f>
        <v>5221ABILITY TO DO THE WORK OF THE POSITION WITHOUT MORE THAN NORMAL SUPERVISION</v>
      </c>
      <c r="C4016" s="46" t="str">
        <f>IF(RIGHT(Table1[[#This Row],[Occupational Series]],5)="SECCM","SECCM",IF(OR(RIGHT(Table1[[#This Row],[Occupational Series]],1)="A",RIGHT(Table1[[#This Row],[Occupational Series]],1)="B",RIGHT(Table1[[#This Row],[Occupational Series]],1)="C"),"0301",RIGHT(Table1[[#This Row],[Occupational Series]],4)))</f>
        <v>5221</v>
      </c>
      <c r="D4016" s="45" t="s">
        <v>852</v>
      </c>
      <c r="E4016" s="45" t="s">
        <v>853</v>
      </c>
      <c r="F4016" s="57">
        <f>ROWS($F$2:F4016)</f>
        <v>4015</v>
      </c>
      <c r="G4016" s="57" t="str">
        <f>IF(ISNUMBER(SEARCH('Position Build'!$N$6,Table1[[#This Row],[Series]])),Table1[[#This Row],[Helper1]],"")</f>
        <v/>
      </c>
      <c r="H4016" s="57" t="str">
        <f>IFERROR(SMALL($G$2:$G$4870,ROWS($G$2:G4016)),"")</f>
        <v/>
      </c>
    </row>
    <row r="4017" spans="1:8" ht="15.75" customHeight="1" thickBot="1" x14ac:dyDescent="0.3">
      <c r="A4017" s="45" t="s">
        <v>714</v>
      </c>
      <c r="B4017" s="46" t="str">
        <f>Table1[[#This Row],[Series]]&amp;Table1[[#This Row],[Competency Name]]</f>
        <v>5221ABILITY TO INSPECT</v>
      </c>
      <c r="C4017" s="46" t="str">
        <f>IF(RIGHT(Table1[[#This Row],[Occupational Series]],5)="SECCM","SECCM",IF(OR(RIGHT(Table1[[#This Row],[Occupational Series]],1)="A",RIGHT(Table1[[#This Row],[Occupational Series]],1)="B",RIGHT(Table1[[#This Row],[Occupational Series]],1)="C"),"0301",RIGHT(Table1[[#This Row],[Occupational Series]],4)))</f>
        <v>5221</v>
      </c>
      <c r="D4017" s="45" t="s">
        <v>866</v>
      </c>
      <c r="E4017" s="45" t="s">
        <v>867</v>
      </c>
      <c r="F4017" s="57">
        <f>ROWS($F$2:F4017)</f>
        <v>4016</v>
      </c>
      <c r="G4017" s="57" t="str">
        <f>IF(ISNUMBER(SEARCH('Position Build'!$N$6,Table1[[#This Row],[Series]])),Table1[[#This Row],[Helper1]],"")</f>
        <v/>
      </c>
      <c r="H4017" s="57" t="str">
        <f>IFERROR(SMALL($G$2:$G$4870,ROWS($G$2:G4017)),"")</f>
        <v/>
      </c>
    </row>
    <row r="4018" spans="1:8" ht="15.75" thickBot="1" x14ac:dyDescent="0.3">
      <c r="A4018" s="53" t="s">
        <v>714</v>
      </c>
      <c r="B4018" s="46" t="str">
        <f>Table1[[#This Row],[Series]]&amp;Table1[[#This Row],[Competency Name]]</f>
        <v>5221ABILITY TO INSTRUCT</v>
      </c>
      <c r="C4018" s="46" t="str">
        <f>IF(RIGHT(Table1[[#This Row],[Occupational Series]],5)="SECCM","SECCM",IF(OR(RIGHT(Table1[[#This Row],[Occupational Series]],1)="A",RIGHT(Table1[[#This Row],[Occupational Series]],1)="B",RIGHT(Table1[[#This Row],[Occupational Series]],1)="C"),"0301",RIGHT(Table1[[#This Row],[Occupational Series]],4)))</f>
        <v>5221</v>
      </c>
      <c r="D4018" s="53" t="s">
        <v>868</v>
      </c>
      <c r="E4018" s="53" t="s">
        <v>869</v>
      </c>
      <c r="F4018" s="57">
        <f>ROWS($F$2:F4018)</f>
        <v>4017</v>
      </c>
      <c r="G4018" s="57" t="str">
        <f>IF(ISNUMBER(SEARCH('Position Build'!$N$6,Table1[[#This Row],[Series]])),Table1[[#This Row],[Helper1]],"")</f>
        <v/>
      </c>
      <c r="H4018" s="57" t="str">
        <f>IFERROR(SMALL($G$2:$G$4870,ROWS($G$2:G4018)),"")</f>
        <v/>
      </c>
    </row>
    <row r="4019" spans="1:8" ht="39" thickBot="1" x14ac:dyDescent="0.3">
      <c r="A4019" s="52" t="s">
        <v>714</v>
      </c>
      <c r="B4019" s="46" t="str">
        <f>Table1[[#This Row],[Series]]&amp;Table1[[#This Row],[Competency Name]]</f>
        <v>5221ABILITY TO PROVIDE PRODUCTION SUPPORT SERVICES</v>
      </c>
      <c r="C4019" s="46" t="str">
        <f>IF(RIGHT(Table1[[#This Row],[Occupational Series]],5)="SECCM","SECCM",IF(OR(RIGHT(Table1[[#This Row],[Occupational Series]],1)="A",RIGHT(Table1[[#This Row],[Occupational Series]],1)="B",RIGHT(Table1[[#This Row],[Occupational Series]],1)="C"),"0301",RIGHT(Table1[[#This Row],[Occupational Series]],4)))</f>
        <v>5221</v>
      </c>
      <c r="D4019" s="52" t="s">
        <v>870</v>
      </c>
      <c r="E4019" s="54" t="s">
        <v>871</v>
      </c>
      <c r="F4019" s="57">
        <f>ROWS($F$2:F4019)</f>
        <v>4018</v>
      </c>
      <c r="G4019" s="57" t="str">
        <f>IF(ISNUMBER(SEARCH('Position Build'!$N$6,Table1[[#This Row],[Series]])),Table1[[#This Row],[Helper1]],"")</f>
        <v/>
      </c>
      <c r="H4019" s="57" t="str">
        <f>IFERROR(SMALL($G$2:$G$4870,ROWS($G$2:G4019)),"")</f>
        <v/>
      </c>
    </row>
    <row r="4020" spans="1:8" ht="15.75" thickBot="1" x14ac:dyDescent="0.3">
      <c r="A4020" s="53" t="s">
        <v>714</v>
      </c>
      <c r="B4020" s="46" t="str">
        <f>Table1[[#This Row],[Series]]&amp;Table1[[#This Row],[Competency Name]]</f>
        <v>5221ABILITY TO LEAD OR SUPERVISE</v>
      </c>
      <c r="C4020" s="46" t="str">
        <f>IF(RIGHT(Table1[[#This Row],[Occupational Series]],5)="SECCM","SECCM",IF(OR(RIGHT(Table1[[#This Row],[Occupational Series]],1)="A",RIGHT(Table1[[#This Row],[Occupational Series]],1)="B",RIGHT(Table1[[#This Row],[Occupational Series]],1)="C"),"0301",RIGHT(Table1[[#This Row],[Occupational Series]],4)))</f>
        <v>5221</v>
      </c>
      <c r="D4020" s="53" t="s">
        <v>872</v>
      </c>
      <c r="E4020" s="53" t="s">
        <v>873</v>
      </c>
      <c r="F4020" s="57">
        <f>ROWS($F$2:F4020)</f>
        <v>4019</v>
      </c>
      <c r="G4020" s="57" t="str">
        <f>IF(ISNUMBER(SEARCH('Position Build'!$N$6,Table1[[#This Row],[Series]])),Table1[[#This Row],[Helper1]],"")</f>
        <v/>
      </c>
      <c r="H4020" s="57" t="str">
        <f>IFERROR(SMALL($G$2:$G$4870,ROWS($G$2:G4020)),"")</f>
        <v/>
      </c>
    </row>
    <row r="4021" spans="1:8" ht="90" thickBot="1" x14ac:dyDescent="0.3">
      <c r="A4021" s="52" t="s">
        <v>714</v>
      </c>
      <c r="B4021" s="46" t="str">
        <f>Table1[[#This Row],[Series]]&amp;Table1[[#This Row],[Competency Name]]</f>
        <v>5221INGENUITY (ABILITY TO SUGGEST AND APPLY NEW METHODS)</v>
      </c>
      <c r="C4021" s="46" t="str">
        <f>IF(RIGHT(Table1[[#This Row],[Occupational Series]],5)="SECCM","SECCM",IF(OR(RIGHT(Table1[[#This Row],[Occupational Series]],1)="A",RIGHT(Table1[[#This Row],[Occupational Series]],1)="B",RIGHT(Table1[[#This Row],[Occupational Series]],1)="C"),"0301",RIGHT(Table1[[#This Row],[Occupational Series]],4)))</f>
        <v>5221</v>
      </c>
      <c r="D4021" s="52" t="s">
        <v>890</v>
      </c>
      <c r="E4021" s="54" t="s">
        <v>891</v>
      </c>
      <c r="F4021" s="57">
        <f>ROWS($F$2:F4021)</f>
        <v>4020</v>
      </c>
      <c r="G4021" s="57" t="str">
        <f>IF(ISNUMBER(SEARCH('Position Build'!$N$6,Table1[[#This Row],[Series]])),Table1[[#This Row],[Helper1]],"")</f>
        <v/>
      </c>
      <c r="H4021" s="57" t="str">
        <f>IFERROR(SMALL($G$2:$G$4870,ROWS($G$2:G4021)),"")</f>
        <v/>
      </c>
    </row>
    <row r="4022" spans="1:8" ht="26.25" thickBot="1" x14ac:dyDescent="0.3">
      <c r="A4022" s="50" t="s">
        <v>714</v>
      </c>
      <c r="B4022" s="46" t="str">
        <f>Table1[[#This Row],[Series]]&amp;Table1[[#This Row],[Competency Name]]</f>
        <v>5221ABILITY TO SUPERVISE THROUGH SUBORDINATE SUPERVISORS</v>
      </c>
      <c r="C4022" s="46" t="str">
        <f>IF(RIGHT(Table1[[#This Row],[Occupational Series]],5)="SECCM","SECCM",IF(OR(RIGHT(Table1[[#This Row],[Occupational Series]],1)="A",RIGHT(Table1[[#This Row],[Occupational Series]],1)="B",RIGHT(Table1[[#This Row],[Occupational Series]],1)="C"),"0301",RIGHT(Table1[[#This Row],[Occupational Series]],4)))</f>
        <v>5221</v>
      </c>
      <c r="D4022" s="50" t="s">
        <v>898</v>
      </c>
      <c r="E4022" s="51" t="s">
        <v>899</v>
      </c>
      <c r="F4022" s="57">
        <f>ROWS($F$2:F4022)</f>
        <v>4021</v>
      </c>
      <c r="G4022" s="57" t="str">
        <f>IF(ISNUMBER(SEARCH('Position Build'!$N$6,Table1[[#This Row],[Series]])),Table1[[#This Row],[Helper1]],"")</f>
        <v/>
      </c>
      <c r="H4022" s="57" t="str">
        <f>IFERROR(SMALL($G$2:$G$4870,ROWS($G$2:G4022)),"")</f>
        <v/>
      </c>
    </row>
    <row r="4023" spans="1:8" ht="15.75" customHeight="1" thickBot="1" x14ac:dyDescent="0.3">
      <c r="A4023" s="50" t="s">
        <v>714</v>
      </c>
      <c r="B4023" s="46" t="str">
        <f>Table1[[#This Row],[Series]]&amp;Table1[[#This Row],[Competency Name]]</f>
        <v>5221ABILITY TO INTERPRET INSTRUCTIONS AND SPECIFICATIONS, INCLUDING BLUEPRINT READING</v>
      </c>
      <c r="C4023" s="46" t="str">
        <f>IF(RIGHT(Table1[[#This Row],[Occupational Series]],5)="SECCM","SECCM",IF(OR(RIGHT(Table1[[#This Row],[Occupational Series]],1)="A",RIGHT(Table1[[#This Row],[Occupational Series]],1)="B",RIGHT(Table1[[#This Row],[Occupational Series]],1)="C"),"0301",RIGHT(Table1[[#This Row],[Occupational Series]],4)))</f>
        <v>5221</v>
      </c>
      <c r="D4023" s="50" t="s">
        <v>906</v>
      </c>
      <c r="E4023" s="51" t="s">
        <v>907</v>
      </c>
      <c r="F4023" s="57">
        <f>ROWS($F$2:F4023)</f>
        <v>4022</v>
      </c>
      <c r="G4023" s="57" t="str">
        <f>IF(ISNUMBER(SEARCH('Position Build'!$N$6,Table1[[#This Row],[Series]])),Table1[[#This Row],[Helper1]],"")</f>
        <v/>
      </c>
      <c r="H4023" s="57" t="str">
        <f>IFERROR(SMALL($G$2:$G$4870,ROWS($G$2:G4023)),"")</f>
        <v/>
      </c>
    </row>
    <row r="4024" spans="1:8" ht="51.75" thickBot="1" x14ac:dyDescent="0.3">
      <c r="A4024" s="52" t="s">
        <v>714</v>
      </c>
      <c r="B4024" s="46" t="str">
        <f>Table1[[#This Row],[Series]]&amp;Table1[[#This Row],[Competency Name]]</f>
        <v>5221ABILITY TO USE AND MAINTAIN TOOLS AND EQUIPMENT</v>
      </c>
      <c r="C4024" s="46" t="str">
        <f>IF(RIGHT(Table1[[#This Row],[Occupational Series]],5)="SECCM","SECCM",IF(OR(RIGHT(Table1[[#This Row],[Occupational Series]],1)="A",RIGHT(Table1[[#This Row],[Occupational Series]],1)="B",RIGHT(Table1[[#This Row],[Occupational Series]],1)="C"),"0301",RIGHT(Table1[[#This Row],[Occupational Series]],4)))</f>
        <v>5221</v>
      </c>
      <c r="D4024" s="52" t="s">
        <v>908</v>
      </c>
      <c r="E4024" s="54" t="s">
        <v>909</v>
      </c>
      <c r="F4024" s="57">
        <f>ROWS($F$2:F4024)</f>
        <v>4023</v>
      </c>
      <c r="G4024" s="57" t="str">
        <f>IF(ISNUMBER(SEARCH('Position Build'!$N$6,Table1[[#This Row],[Series]])),Table1[[#This Row],[Helper1]],"")</f>
        <v/>
      </c>
      <c r="H4024" s="57" t="str">
        <f>IFERROR(SMALL($G$2:$G$4870,ROWS($G$2:G4024)),"")</f>
        <v/>
      </c>
    </row>
    <row r="4025" spans="1:8" ht="39" thickBot="1" x14ac:dyDescent="0.3">
      <c r="A4025" s="52" t="s">
        <v>714</v>
      </c>
      <c r="B4025" s="46" t="str">
        <f>Table1[[#This Row],[Series]]&amp;Table1[[#This Row],[Competency Name]]</f>
        <v>5221KNOWLEDGE OF EQUIPMENT ASSEMBLY, INSTALLATION, REPAIR, ETC.</v>
      </c>
      <c r="C4025" s="46" t="str">
        <f>IF(RIGHT(Table1[[#This Row],[Occupational Series]],5)="SECCM","SECCM",IF(OR(RIGHT(Table1[[#This Row],[Occupational Series]],1)="A",RIGHT(Table1[[#This Row],[Occupational Series]],1)="B",RIGHT(Table1[[#This Row],[Occupational Series]],1)="C"),"0301",RIGHT(Table1[[#This Row],[Occupational Series]],4)))</f>
        <v>5221</v>
      </c>
      <c r="D4025" s="52" t="s">
        <v>910</v>
      </c>
      <c r="E4025" s="54" t="s">
        <v>911</v>
      </c>
      <c r="F4025" s="57">
        <f>ROWS($F$2:F4025)</f>
        <v>4024</v>
      </c>
      <c r="G4025" s="57" t="str">
        <f>IF(ISNUMBER(SEARCH('Position Build'!$N$6,Table1[[#This Row],[Series]])),Table1[[#This Row],[Helper1]],"")</f>
        <v/>
      </c>
      <c r="H4025" s="57" t="str">
        <f>IFERROR(SMALL($G$2:$G$4870,ROWS($G$2:G4025)),"")</f>
        <v/>
      </c>
    </row>
    <row r="4026" spans="1:8" ht="102.75" thickBot="1" x14ac:dyDescent="0.3">
      <c r="A4026" s="52" t="s">
        <v>714</v>
      </c>
      <c r="B4026" s="46" t="str">
        <f>Table1[[#This Row],[Series]]&amp;Table1[[#This Row],[Competency Name]]</f>
        <v>5221USE OF MEASURING INSTRUMENTS</v>
      </c>
      <c r="C4026" s="46" t="str">
        <f>IF(RIGHT(Table1[[#This Row],[Occupational Series]],5)="SECCM","SECCM",IF(OR(RIGHT(Table1[[#This Row],[Occupational Series]],1)="A",RIGHT(Table1[[#This Row],[Occupational Series]],1)="B",RIGHT(Table1[[#This Row],[Occupational Series]],1)="C"),"0301",RIGHT(Table1[[#This Row],[Occupational Series]],4)))</f>
        <v>5221</v>
      </c>
      <c r="D4026" s="52" t="s">
        <v>914</v>
      </c>
      <c r="E4026" s="54" t="s">
        <v>915</v>
      </c>
      <c r="F4026" s="57">
        <f>ROWS($F$2:F4026)</f>
        <v>4025</v>
      </c>
      <c r="G4026" s="57" t="str">
        <f>IF(ISNUMBER(SEARCH('Position Build'!$N$6,Table1[[#This Row],[Series]])),Table1[[#This Row],[Helper1]],"")</f>
        <v/>
      </c>
      <c r="H4026" s="57" t="str">
        <f>IFERROR(SMALL($G$2:$G$4870,ROWS($G$2:G4026)),"")</f>
        <v/>
      </c>
    </row>
    <row r="4027" spans="1:8" ht="51.75" thickBot="1" x14ac:dyDescent="0.3">
      <c r="A4027" s="52" t="s">
        <v>714</v>
      </c>
      <c r="B4027" s="46" t="str">
        <f>Table1[[#This Row],[Series]]&amp;Table1[[#This Row],[Competency Name]]</f>
        <v>5221ABILITY TO MEET DEADLINE DATES UNDER PRESSURE</v>
      </c>
      <c r="C4027" s="46" t="str">
        <f>IF(RIGHT(Table1[[#This Row],[Occupational Series]],5)="SECCM","SECCM",IF(OR(RIGHT(Table1[[#This Row],[Occupational Series]],1)="A",RIGHT(Table1[[#This Row],[Occupational Series]],1)="B",RIGHT(Table1[[#This Row],[Occupational Series]],1)="C"),"0301",RIGHT(Table1[[#This Row],[Occupational Series]],4)))</f>
        <v>5221</v>
      </c>
      <c r="D4027" s="52" t="s">
        <v>1005</v>
      </c>
      <c r="E4027" s="54" t="s">
        <v>1006</v>
      </c>
      <c r="F4027" s="57">
        <f>ROWS($F$2:F4027)</f>
        <v>4026</v>
      </c>
      <c r="G4027" s="57" t="str">
        <f>IF(ISNUMBER(SEARCH('Position Build'!$N$6,Table1[[#This Row],[Series]])),Table1[[#This Row],[Helper1]],"")</f>
        <v/>
      </c>
      <c r="H4027" s="57" t="str">
        <f>IFERROR(SMALL($G$2:$G$4870,ROWS($G$2:G4027)),"")</f>
        <v/>
      </c>
    </row>
    <row r="4028" spans="1:8" ht="39" thickBot="1" x14ac:dyDescent="0.3">
      <c r="A4028" s="50" t="s">
        <v>714</v>
      </c>
      <c r="B4028" s="46" t="str">
        <f>Table1[[#This Row],[Series]]&amp;Table1[[#This Row],[Competency Name]]</f>
        <v>5221ABILITY TO PLAN AND ORGANIZE THE WORK</v>
      </c>
      <c r="C4028" s="46" t="str">
        <f>IF(RIGHT(Table1[[#This Row],[Occupational Series]],5)="SECCM","SECCM",IF(OR(RIGHT(Table1[[#This Row],[Occupational Series]],1)="A",RIGHT(Table1[[#This Row],[Occupational Series]],1)="B",RIGHT(Table1[[#This Row],[Occupational Series]],1)="C"),"0301",RIGHT(Table1[[#This Row],[Occupational Series]],4)))</f>
        <v>5221</v>
      </c>
      <c r="D4028" s="50" t="s">
        <v>1007</v>
      </c>
      <c r="E4028" s="51" t="s">
        <v>1008</v>
      </c>
      <c r="F4028" s="57">
        <f>ROWS($F$2:F4028)</f>
        <v>4027</v>
      </c>
      <c r="G4028" s="57" t="str">
        <f>IF(ISNUMBER(SEARCH('Position Build'!$N$6,Table1[[#This Row],[Series]])),Table1[[#This Row],[Helper1]],"")</f>
        <v/>
      </c>
      <c r="H4028" s="57" t="str">
        <f>IFERROR(SMALL($G$2:$G$4870,ROWS($G$2:G4028)),"")</f>
        <v/>
      </c>
    </row>
    <row r="4029" spans="1:8" ht="15.75" customHeight="1" thickBot="1" x14ac:dyDescent="0.3">
      <c r="A4029" s="50" t="s">
        <v>714</v>
      </c>
      <c r="B4029" s="46" t="str">
        <f>Table1[[#This Row],[Series]]&amp;Table1[[#This Row],[Competency Name]]</f>
        <v>5221ABILITY TO WORK WITH OTHERS</v>
      </c>
      <c r="C4029" s="46" t="str">
        <f>IF(RIGHT(Table1[[#This Row],[Occupational Series]],5)="SECCM","SECCM",IF(OR(RIGHT(Table1[[#This Row],[Occupational Series]],1)="A",RIGHT(Table1[[#This Row],[Occupational Series]],1)="B",RIGHT(Table1[[#This Row],[Occupational Series]],1)="C"),"0301",RIGHT(Table1[[#This Row],[Occupational Series]],4)))</f>
        <v>5221</v>
      </c>
      <c r="D4029" s="50" t="s">
        <v>1019</v>
      </c>
      <c r="E4029" s="51" t="s">
        <v>1020</v>
      </c>
      <c r="F4029" s="57">
        <f>ROWS($F$2:F4029)</f>
        <v>4028</v>
      </c>
      <c r="G4029" s="57" t="str">
        <f>IF(ISNUMBER(SEARCH('Position Build'!$N$6,Table1[[#This Row],[Series]])),Table1[[#This Row],[Helper1]],"")</f>
        <v/>
      </c>
      <c r="H4029" s="57" t="str">
        <f>IFERROR(SMALL($G$2:$G$4870,ROWS($G$2:G4029)),"")</f>
        <v/>
      </c>
    </row>
    <row r="4030" spans="1:8" ht="26.25" thickBot="1" x14ac:dyDescent="0.3">
      <c r="A4030" s="52" t="s">
        <v>685</v>
      </c>
      <c r="B4030" s="46" t="str">
        <f>Table1[[#This Row],[Series]]&amp;Table1[[#This Row],[Competency Name]]</f>
        <v>5301KNOWLEDGE OF MATERIALS</v>
      </c>
      <c r="C4030" s="46" t="str">
        <f>IF(RIGHT(Table1[[#This Row],[Occupational Series]],5)="SECCM","SECCM",IF(OR(RIGHT(Table1[[#This Row],[Occupational Series]],1)="A",RIGHT(Table1[[#This Row],[Occupational Series]],1)="B",RIGHT(Table1[[#This Row],[Occupational Series]],1)="C"),"0301",RIGHT(Table1[[#This Row],[Occupational Series]],4)))</f>
        <v>5301</v>
      </c>
      <c r="D4030" s="52" t="s">
        <v>679</v>
      </c>
      <c r="E4030" s="54" t="s">
        <v>680</v>
      </c>
      <c r="F4030" s="57">
        <f>ROWS($F$2:F4030)</f>
        <v>4029</v>
      </c>
      <c r="G4030" s="57" t="str">
        <f>IF(ISNUMBER(SEARCH('Position Build'!$N$6,Table1[[#This Row],[Series]])),Table1[[#This Row],[Helper1]],"")</f>
        <v/>
      </c>
      <c r="H4030" s="57" t="str">
        <f>IFERROR(SMALL($G$2:$G$4870,ROWS($G$2:G4030)),"")</f>
        <v/>
      </c>
    </row>
    <row r="4031" spans="1:8" ht="115.5" thickBot="1" x14ac:dyDescent="0.3">
      <c r="A4031" s="52" t="s">
        <v>685</v>
      </c>
      <c r="B4031" s="46" t="str">
        <f>Table1[[#This Row],[Series]]&amp;Table1[[#This Row],[Competency Name]]</f>
        <v>5301TECHNICAL PRACTICES (THEORETICAL, PRECISE, ARTISTIC)</v>
      </c>
      <c r="C4031" s="46" t="str">
        <f>IF(RIGHT(Table1[[#This Row],[Occupational Series]],5)="SECCM","SECCM",IF(OR(RIGHT(Table1[[#This Row],[Occupational Series]],1)="A",RIGHT(Table1[[#This Row],[Occupational Series]],1)="B",RIGHT(Table1[[#This Row],[Occupational Series]],1)="C"),"0301",RIGHT(Table1[[#This Row],[Occupational Series]],4)))</f>
        <v>5301</v>
      </c>
      <c r="D4031" s="52" t="s">
        <v>716</v>
      </c>
      <c r="E4031" s="54" t="s">
        <v>717</v>
      </c>
      <c r="F4031" s="57">
        <f>ROWS($F$2:F4031)</f>
        <v>4030</v>
      </c>
      <c r="G4031" s="57" t="str">
        <f>IF(ISNUMBER(SEARCH('Position Build'!$N$6,Table1[[#This Row],[Series]])),Table1[[#This Row],[Helper1]],"")</f>
        <v/>
      </c>
      <c r="H4031" s="57" t="str">
        <f>IFERROR(SMALL($G$2:$G$4870,ROWS($G$2:G4031)),"")</f>
        <v/>
      </c>
    </row>
    <row r="4032" spans="1:8" ht="15.75" thickBot="1" x14ac:dyDescent="0.3">
      <c r="A4032" s="53" t="s">
        <v>685</v>
      </c>
      <c r="B4032" s="46" t="str">
        <f>Table1[[#This Row],[Series]]&amp;Table1[[#This Row],[Competency Name]]</f>
        <v>5301ABILITY TO DO THE WORK OF THE POSITION WITHOUT MORE THAN NORMAL SUPERVISION</v>
      </c>
      <c r="C4032" s="46" t="str">
        <f>IF(RIGHT(Table1[[#This Row],[Occupational Series]],5)="SECCM","SECCM",IF(OR(RIGHT(Table1[[#This Row],[Occupational Series]],1)="A",RIGHT(Table1[[#This Row],[Occupational Series]],1)="B",RIGHT(Table1[[#This Row],[Occupational Series]],1)="C"),"0301",RIGHT(Table1[[#This Row],[Occupational Series]],4)))</f>
        <v>5301</v>
      </c>
      <c r="D4032" s="53" t="s">
        <v>852</v>
      </c>
      <c r="E4032" s="53" t="s">
        <v>853</v>
      </c>
      <c r="F4032" s="57">
        <f>ROWS($F$2:F4032)</f>
        <v>4031</v>
      </c>
      <c r="G4032" s="57" t="str">
        <f>IF(ISNUMBER(SEARCH('Position Build'!$N$6,Table1[[#This Row],[Series]])),Table1[[#This Row],[Helper1]],"")</f>
        <v/>
      </c>
      <c r="H4032" s="57" t="str">
        <f>IFERROR(SMALL($G$2:$G$4870,ROWS($G$2:G4032)),"")</f>
        <v/>
      </c>
    </row>
    <row r="4033" spans="1:8" ht="15.75" thickBot="1" x14ac:dyDescent="0.3">
      <c r="A4033" s="53" t="s">
        <v>685</v>
      </c>
      <c r="B4033" s="46" t="str">
        <f>Table1[[#This Row],[Series]]&amp;Table1[[#This Row],[Competency Name]]</f>
        <v>5301ABILITY TO INSPECT</v>
      </c>
      <c r="C4033" s="46" t="str">
        <f>IF(RIGHT(Table1[[#This Row],[Occupational Series]],5)="SECCM","SECCM",IF(OR(RIGHT(Table1[[#This Row],[Occupational Series]],1)="A",RIGHT(Table1[[#This Row],[Occupational Series]],1)="B",RIGHT(Table1[[#This Row],[Occupational Series]],1)="C"),"0301",RIGHT(Table1[[#This Row],[Occupational Series]],4)))</f>
        <v>5301</v>
      </c>
      <c r="D4033" s="53" t="s">
        <v>866</v>
      </c>
      <c r="E4033" s="53" t="s">
        <v>867</v>
      </c>
      <c r="F4033" s="57">
        <f>ROWS($F$2:F4033)</f>
        <v>4032</v>
      </c>
      <c r="G4033" s="57" t="str">
        <f>IF(ISNUMBER(SEARCH('Position Build'!$N$6,Table1[[#This Row],[Series]])),Table1[[#This Row],[Helper1]],"")</f>
        <v/>
      </c>
      <c r="H4033" s="57" t="str">
        <f>IFERROR(SMALL($G$2:$G$4870,ROWS($G$2:G4033)),"")</f>
        <v/>
      </c>
    </row>
    <row r="4034" spans="1:8" ht="15.75" thickBot="1" x14ac:dyDescent="0.3">
      <c r="A4034" s="45" t="s">
        <v>685</v>
      </c>
      <c r="B4034" s="46" t="str">
        <f>Table1[[#This Row],[Series]]&amp;Table1[[#This Row],[Competency Name]]</f>
        <v>5301ABILITY TO INSTRUCT</v>
      </c>
      <c r="C4034" s="46" t="str">
        <f>IF(RIGHT(Table1[[#This Row],[Occupational Series]],5)="SECCM","SECCM",IF(OR(RIGHT(Table1[[#This Row],[Occupational Series]],1)="A",RIGHT(Table1[[#This Row],[Occupational Series]],1)="B",RIGHT(Table1[[#This Row],[Occupational Series]],1)="C"),"0301",RIGHT(Table1[[#This Row],[Occupational Series]],4)))</f>
        <v>5301</v>
      </c>
      <c r="D4034" s="45" t="s">
        <v>868</v>
      </c>
      <c r="E4034" s="45" t="s">
        <v>869</v>
      </c>
      <c r="F4034" s="57">
        <f>ROWS($F$2:F4034)</f>
        <v>4033</v>
      </c>
      <c r="G4034" s="57" t="str">
        <f>IF(ISNUMBER(SEARCH('Position Build'!$N$6,Table1[[#This Row],[Series]])),Table1[[#This Row],[Helper1]],"")</f>
        <v/>
      </c>
      <c r="H4034" s="57" t="str">
        <f>IFERROR(SMALL($G$2:$G$4870,ROWS($G$2:G4034)),"")</f>
        <v/>
      </c>
    </row>
    <row r="4035" spans="1:8" ht="15.75" customHeight="1" thickBot="1" x14ac:dyDescent="0.3">
      <c r="A4035" s="50" t="s">
        <v>685</v>
      </c>
      <c r="B4035" s="46" t="str">
        <f>Table1[[#This Row],[Series]]&amp;Table1[[#This Row],[Competency Name]]</f>
        <v>5301ABILITY TO PROVIDE PRODUCTION SUPPORT SERVICES</v>
      </c>
      <c r="C4035" s="46" t="str">
        <f>IF(RIGHT(Table1[[#This Row],[Occupational Series]],5)="SECCM","SECCM",IF(OR(RIGHT(Table1[[#This Row],[Occupational Series]],1)="A",RIGHT(Table1[[#This Row],[Occupational Series]],1)="B",RIGHT(Table1[[#This Row],[Occupational Series]],1)="C"),"0301",RIGHT(Table1[[#This Row],[Occupational Series]],4)))</f>
        <v>5301</v>
      </c>
      <c r="D4035" s="50" t="s">
        <v>870</v>
      </c>
      <c r="E4035" s="51" t="s">
        <v>871</v>
      </c>
      <c r="F4035" s="57">
        <f>ROWS($F$2:F4035)</f>
        <v>4034</v>
      </c>
      <c r="G4035" s="57" t="str">
        <f>IF(ISNUMBER(SEARCH('Position Build'!$N$6,Table1[[#This Row],[Series]])),Table1[[#This Row],[Helper1]],"")</f>
        <v/>
      </c>
      <c r="H4035" s="57" t="str">
        <f>IFERROR(SMALL($G$2:$G$4870,ROWS($G$2:G4035)),"")</f>
        <v/>
      </c>
    </row>
    <row r="4036" spans="1:8" ht="15.75" thickBot="1" x14ac:dyDescent="0.3">
      <c r="A4036" s="53" t="s">
        <v>685</v>
      </c>
      <c r="B4036" s="46" t="str">
        <f>Table1[[#This Row],[Series]]&amp;Table1[[#This Row],[Competency Name]]</f>
        <v>5301ABILITY TO LEAD OR SUPERVISE</v>
      </c>
      <c r="C4036" s="46" t="str">
        <f>IF(RIGHT(Table1[[#This Row],[Occupational Series]],5)="SECCM","SECCM",IF(OR(RIGHT(Table1[[#This Row],[Occupational Series]],1)="A",RIGHT(Table1[[#This Row],[Occupational Series]],1)="B",RIGHT(Table1[[#This Row],[Occupational Series]],1)="C"),"0301",RIGHT(Table1[[#This Row],[Occupational Series]],4)))</f>
        <v>5301</v>
      </c>
      <c r="D4036" s="53" t="s">
        <v>872</v>
      </c>
      <c r="E4036" s="53" t="s">
        <v>873</v>
      </c>
      <c r="F4036" s="57">
        <f>ROWS($F$2:F4036)</f>
        <v>4035</v>
      </c>
      <c r="G4036" s="57" t="str">
        <f>IF(ISNUMBER(SEARCH('Position Build'!$N$6,Table1[[#This Row],[Series]])),Table1[[#This Row],[Helper1]],"")</f>
        <v/>
      </c>
      <c r="H4036" s="57" t="str">
        <f>IFERROR(SMALL($G$2:$G$4870,ROWS($G$2:G4036)),"")</f>
        <v/>
      </c>
    </row>
    <row r="4037" spans="1:8" ht="51.75" thickBot="1" x14ac:dyDescent="0.3">
      <c r="A4037" s="52" t="s">
        <v>685</v>
      </c>
      <c r="B4037" s="46" t="str">
        <f>Table1[[#This Row],[Series]]&amp;Table1[[#This Row],[Competency Name]]</f>
        <v>5301ABILITY TO FOLLOW DIRECTIONS IN A SHOP</v>
      </c>
      <c r="C4037" s="46" t="str">
        <f>IF(RIGHT(Table1[[#This Row],[Occupational Series]],5)="SECCM","SECCM",IF(OR(RIGHT(Table1[[#This Row],[Occupational Series]],1)="A",RIGHT(Table1[[#This Row],[Occupational Series]],1)="B",RIGHT(Table1[[#This Row],[Occupational Series]],1)="C"),"0301",RIGHT(Table1[[#This Row],[Occupational Series]],4)))</f>
        <v>5301</v>
      </c>
      <c r="D4037" s="52" t="s">
        <v>882</v>
      </c>
      <c r="E4037" s="54" t="s">
        <v>883</v>
      </c>
      <c r="F4037" s="57">
        <f>ROWS($F$2:F4037)</f>
        <v>4036</v>
      </c>
      <c r="G4037" s="57" t="str">
        <f>IF(ISNUMBER(SEARCH('Position Build'!$N$6,Table1[[#This Row],[Series]])),Table1[[#This Row],[Helper1]],"")</f>
        <v/>
      </c>
      <c r="H4037" s="57" t="str">
        <f>IFERROR(SMALL($G$2:$G$4870,ROWS($G$2:G4037)),"")</f>
        <v/>
      </c>
    </row>
    <row r="4038" spans="1:8" ht="77.25" thickBot="1" x14ac:dyDescent="0.3">
      <c r="A4038" s="52" t="s">
        <v>685</v>
      </c>
      <c r="B4038" s="46" t="str">
        <f>Table1[[#This Row],[Series]]&amp;Table1[[#This Row],[Competency Name]]</f>
        <v>5301DEXTERITY AND SAFETY</v>
      </c>
      <c r="C4038" s="46" t="str">
        <f>IF(RIGHT(Table1[[#This Row],[Occupational Series]],5)="SECCM","SECCM",IF(OR(RIGHT(Table1[[#This Row],[Occupational Series]],1)="A",RIGHT(Table1[[#This Row],[Occupational Series]],1)="B",RIGHT(Table1[[#This Row],[Occupational Series]],1)="C"),"0301",RIGHT(Table1[[#This Row],[Occupational Series]],4)))</f>
        <v>5301</v>
      </c>
      <c r="D4038" s="52" t="s">
        <v>888</v>
      </c>
      <c r="E4038" s="54" t="s">
        <v>889</v>
      </c>
      <c r="F4038" s="57">
        <f>ROWS($F$2:F4038)</f>
        <v>4037</v>
      </c>
      <c r="G4038" s="57" t="str">
        <f>IF(ISNUMBER(SEARCH('Position Build'!$N$6,Table1[[#This Row],[Series]])),Table1[[#This Row],[Helper1]],"")</f>
        <v/>
      </c>
      <c r="H4038" s="57" t="str">
        <f>IFERROR(SMALL($G$2:$G$4870,ROWS($G$2:G4038)),"")</f>
        <v/>
      </c>
    </row>
    <row r="4039" spans="1:8" ht="39" thickBot="1" x14ac:dyDescent="0.3">
      <c r="A4039" s="52" t="s">
        <v>685</v>
      </c>
      <c r="B4039" s="46" t="str">
        <f>Table1[[#This Row],[Series]]&amp;Table1[[#This Row],[Competency Name]]</f>
        <v>5301RELIABILITY AND DEPENDABILITY</v>
      </c>
      <c r="C4039" s="46" t="str">
        <f>IF(RIGHT(Table1[[#This Row],[Occupational Series]],5)="SECCM","SECCM",IF(OR(RIGHT(Table1[[#This Row],[Occupational Series]],1)="A",RIGHT(Table1[[#This Row],[Occupational Series]],1)="B",RIGHT(Table1[[#This Row],[Occupational Series]],1)="C"),"0301",RIGHT(Table1[[#This Row],[Occupational Series]],4)))</f>
        <v>5301</v>
      </c>
      <c r="D4039" s="52" t="s">
        <v>900</v>
      </c>
      <c r="E4039" s="54" t="s">
        <v>901</v>
      </c>
      <c r="F4039" s="57">
        <f>ROWS($F$2:F4039)</f>
        <v>4038</v>
      </c>
      <c r="G4039" s="57" t="str">
        <f>IF(ISNUMBER(SEARCH('Position Build'!$N$6,Table1[[#This Row],[Series]])),Table1[[#This Row],[Helper1]],"")</f>
        <v/>
      </c>
      <c r="H4039" s="57" t="str">
        <f>IFERROR(SMALL($G$2:$G$4870,ROWS($G$2:G4039)),"")</f>
        <v/>
      </c>
    </row>
    <row r="4040" spans="1:8" ht="77.25" thickBot="1" x14ac:dyDescent="0.3">
      <c r="A4040" s="50" t="s">
        <v>685</v>
      </c>
      <c r="B4040" s="46" t="str">
        <f>Table1[[#This Row],[Series]]&amp;Table1[[#This Row],[Competency Name]]</f>
        <v>5301ABILITY TO INTERPRET INSTRUCTIONS AND SPECIFICATIONS, INCLUDING BLUEPRINT READING</v>
      </c>
      <c r="C4040" s="46" t="str">
        <f>IF(RIGHT(Table1[[#This Row],[Occupational Series]],5)="SECCM","SECCM",IF(OR(RIGHT(Table1[[#This Row],[Occupational Series]],1)="A",RIGHT(Table1[[#This Row],[Occupational Series]],1)="B",RIGHT(Table1[[#This Row],[Occupational Series]],1)="C"),"0301",RIGHT(Table1[[#This Row],[Occupational Series]],4)))</f>
        <v>5301</v>
      </c>
      <c r="D4040" s="50" t="s">
        <v>906</v>
      </c>
      <c r="E4040" s="51" t="s">
        <v>907</v>
      </c>
      <c r="F4040" s="57">
        <f>ROWS($F$2:F4040)</f>
        <v>4039</v>
      </c>
      <c r="G4040" s="57" t="str">
        <f>IF(ISNUMBER(SEARCH('Position Build'!$N$6,Table1[[#This Row],[Series]])),Table1[[#This Row],[Helper1]],"")</f>
        <v/>
      </c>
      <c r="H4040" s="57" t="str">
        <f>IFERROR(SMALL($G$2:$G$4870,ROWS($G$2:G4040)),"")</f>
        <v/>
      </c>
    </row>
    <row r="4041" spans="1:8" ht="15.75" customHeight="1" thickBot="1" x14ac:dyDescent="0.3">
      <c r="A4041" s="50" t="s">
        <v>685</v>
      </c>
      <c r="B4041" s="46" t="str">
        <f>Table1[[#This Row],[Series]]&amp;Table1[[#This Row],[Competency Name]]</f>
        <v>5301ABILITY TO USE AND MAINTAIN TOOLS AND EQUIPMENT</v>
      </c>
      <c r="C4041" s="46" t="str">
        <f>IF(RIGHT(Table1[[#This Row],[Occupational Series]],5)="SECCM","SECCM",IF(OR(RIGHT(Table1[[#This Row],[Occupational Series]],1)="A",RIGHT(Table1[[#This Row],[Occupational Series]],1)="B",RIGHT(Table1[[#This Row],[Occupational Series]],1)="C"),"0301",RIGHT(Table1[[#This Row],[Occupational Series]],4)))</f>
        <v>5301</v>
      </c>
      <c r="D4041" s="50" t="s">
        <v>908</v>
      </c>
      <c r="E4041" s="51" t="s">
        <v>909</v>
      </c>
      <c r="F4041" s="57">
        <f>ROWS($F$2:F4041)</f>
        <v>4040</v>
      </c>
      <c r="G4041" s="57" t="str">
        <f>IF(ISNUMBER(SEARCH('Position Build'!$N$6,Table1[[#This Row],[Series]])),Table1[[#This Row],[Helper1]],"")</f>
        <v/>
      </c>
      <c r="H4041" s="57" t="str">
        <f>IFERROR(SMALL($G$2:$G$4870,ROWS($G$2:G4041)),"")</f>
        <v/>
      </c>
    </row>
    <row r="4042" spans="1:8" ht="39" thickBot="1" x14ac:dyDescent="0.3">
      <c r="A4042" s="52" t="s">
        <v>685</v>
      </c>
      <c r="B4042" s="46" t="str">
        <f>Table1[[#This Row],[Series]]&amp;Table1[[#This Row],[Competency Name]]</f>
        <v>5301KNOWLEDGE OF EQUIPMENT ASSEMBLY, INSTALLATION, REPAIR, ETC.</v>
      </c>
      <c r="C4042" s="46" t="str">
        <f>IF(RIGHT(Table1[[#This Row],[Occupational Series]],5)="SECCM","SECCM",IF(OR(RIGHT(Table1[[#This Row],[Occupational Series]],1)="A",RIGHT(Table1[[#This Row],[Occupational Series]],1)="B",RIGHT(Table1[[#This Row],[Occupational Series]],1)="C"),"0301",RIGHT(Table1[[#This Row],[Occupational Series]],4)))</f>
        <v>5301</v>
      </c>
      <c r="D4042" s="52" t="s">
        <v>910</v>
      </c>
      <c r="E4042" s="54" t="s">
        <v>911</v>
      </c>
      <c r="F4042" s="57">
        <f>ROWS($F$2:F4042)</f>
        <v>4041</v>
      </c>
      <c r="G4042" s="57" t="str">
        <f>IF(ISNUMBER(SEARCH('Position Build'!$N$6,Table1[[#This Row],[Series]])),Table1[[#This Row],[Helper1]],"")</f>
        <v/>
      </c>
      <c r="H4042" s="57" t="str">
        <f>IFERROR(SMALL($G$2:$G$4870,ROWS($G$2:G4042)),"")</f>
        <v/>
      </c>
    </row>
    <row r="4043" spans="1:8" ht="64.5" thickBot="1" x14ac:dyDescent="0.3">
      <c r="A4043" s="52" t="s">
        <v>685</v>
      </c>
      <c r="B4043" s="46" t="str">
        <f>Table1[[#This Row],[Series]]&amp;Table1[[#This Row],[Competency Name]]</f>
        <v>5301TROUBLESHOOTING</v>
      </c>
      <c r="C4043" s="46" t="str">
        <f>IF(RIGHT(Table1[[#This Row],[Occupational Series]],5)="SECCM","SECCM",IF(OR(RIGHT(Table1[[#This Row],[Occupational Series]],1)="A",RIGHT(Table1[[#This Row],[Occupational Series]],1)="B",RIGHT(Table1[[#This Row],[Occupational Series]],1)="C"),"0301",RIGHT(Table1[[#This Row],[Occupational Series]],4)))</f>
        <v>5301</v>
      </c>
      <c r="D4043" s="52" t="s">
        <v>912</v>
      </c>
      <c r="E4043" s="54" t="s">
        <v>913</v>
      </c>
      <c r="F4043" s="57">
        <f>ROWS($F$2:F4043)</f>
        <v>4042</v>
      </c>
      <c r="G4043" s="57" t="str">
        <f>IF(ISNUMBER(SEARCH('Position Build'!$N$6,Table1[[#This Row],[Series]])),Table1[[#This Row],[Helper1]],"")</f>
        <v/>
      </c>
      <c r="H4043" s="57" t="str">
        <f>IFERROR(SMALL($G$2:$G$4870,ROWS($G$2:G4043)),"")</f>
        <v/>
      </c>
    </row>
    <row r="4044" spans="1:8" ht="15.75" thickBot="1" x14ac:dyDescent="0.3">
      <c r="A4044" s="53" t="s">
        <v>685</v>
      </c>
      <c r="B4044" s="46" t="str">
        <f>Table1[[#This Row],[Series]]&amp;Table1[[#This Row],[Competency Name]]</f>
        <v>5301ABILITY TO HANDLE WEIGHTS AND LOADS</v>
      </c>
      <c r="C4044" s="46" t="str">
        <f>IF(RIGHT(Table1[[#This Row],[Occupational Series]],5)="SECCM","SECCM",IF(OR(RIGHT(Table1[[#This Row],[Occupational Series]],1)="A",RIGHT(Table1[[#This Row],[Occupational Series]],1)="B",RIGHT(Table1[[#This Row],[Occupational Series]],1)="C"),"0301",RIGHT(Table1[[#This Row],[Occupational Series]],4)))</f>
        <v>5301</v>
      </c>
      <c r="D4044" s="53" t="s">
        <v>988</v>
      </c>
      <c r="E4044" s="53" t="s">
        <v>989</v>
      </c>
      <c r="F4044" s="57">
        <f>ROWS($F$2:F4044)</f>
        <v>4043</v>
      </c>
      <c r="G4044" s="57" t="str">
        <f>IF(ISNUMBER(SEARCH('Position Build'!$N$6,Table1[[#This Row],[Series]])),Table1[[#This Row],[Helper1]],"")</f>
        <v/>
      </c>
      <c r="H4044" s="57" t="str">
        <f>IFERROR(SMALL($G$2:$G$4870,ROWS($G$2:G4044)),"")</f>
        <v/>
      </c>
    </row>
    <row r="4045" spans="1:8" ht="26.25" thickBot="1" x14ac:dyDescent="0.3">
      <c r="A4045" s="52" t="s">
        <v>710</v>
      </c>
      <c r="B4045" s="46" t="str">
        <f>Table1[[#This Row],[Series]]&amp;Table1[[#This Row],[Competency Name]]</f>
        <v>5306KNOWLEDGE OF MATERIALS</v>
      </c>
      <c r="C4045" s="46" t="str">
        <f>IF(RIGHT(Table1[[#This Row],[Occupational Series]],5)="SECCM","SECCM",IF(OR(RIGHT(Table1[[#This Row],[Occupational Series]],1)="A",RIGHT(Table1[[#This Row],[Occupational Series]],1)="B",RIGHT(Table1[[#This Row],[Occupational Series]],1)="C"),"0301",RIGHT(Table1[[#This Row],[Occupational Series]],4)))</f>
        <v>5306</v>
      </c>
      <c r="D4045" s="52" t="s">
        <v>679</v>
      </c>
      <c r="E4045" s="54" t="s">
        <v>680</v>
      </c>
      <c r="F4045" s="57">
        <f>ROWS($F$2:F4045)</f>
        <v>4044</v>
      </c>
      <c r="G4045" s="57" t="str">
        <f>IF(ISNUMBER(SEARCH('Position Build'!$N$6,Table1[[#This Row],[Series]])),Table1[[#This Row],[Helper1]],"")</f>
        <v/>
      </c>
      <c r="H4045" s="57" t="str">
        <f>IFERROR(SMALL($G$2:$G$4870,ROWS($G$2:G4045)),"")</f>
        <v/>
      </c>
    </row>
    <row r="4046" spans="1:8" ht="115.5" thickBot="1" x14ac:dyDescent="0.3">
      <c r="A4046" s="50" t="s">
        <v>710</v>
      </c>
      <c r="B4046" s="46" t="str">
        <f>Table1[[#This Row],[Series]]&amp;Table1[[#This Row],[Competency Name]]</f>
        <v>5306TECHNICAL PRACTICES (THEORETICAL, PRECISE, ARTISTIC)</v>
      </c>
      <c r="C4046" s="46" t="str">
        <f>IF(RIGHT(Table1[[#This Row],[Occupational Series]],5)="SECCM","SECCM",IF(OR(RIGHT(Table1[[#This Row],[Occupational Series]],1)="A",RIGHT(Table1[[#This Row],[Occupational Series]],1)="B",RIGHT(Table1[[#This Row],[Occupational Series]],1)="C"),"0301",RIGHT(Table1[[#This Row],[Occupational Series]],4)))</f>
        <v>5306</v>
      </c>
      <c r="D4046" s="50" t="s">
        <v>716</v>
      </c>
      <c r="E4046" s="51" t="s">
        <v>717</v>
      </c>
      <c r="F4046" s="57">
        <f>ROWS($F$2:F4046)</f>
        <v>4045</v>
      </c>
      <c r="G4046" s="57" t="str">
        <f>IF(ISNUMBER(SEARCH('Position Build'!$N$6,Table1[[#This Row],[Series]])),Table1[[#This Row],[Helper1]],"")</f>
        <v/>
      </c>
      <c r="H4046" s="57" t="str">
        <f>IFERROR(SMALL($G$2:$G$4870,ROWS($G$2:G4046)),"")</f>
        <v/>
      </c>
    </row>
    <row r="4047" spans="1:8" ht="15.75" customHeight="1" thickBot="1" x14ac:dyDescent="0.3">
      <c r="A4047" s="45" t="s">
        <v>710</v>
      </c>
      <c r="B4047" s="46" t="str">
        <f>Table1[[#This Row],[Series]]&amp;Table1[[#This Row],[Competency Name]]</f>
        <v>5306ABILITY TO DO THE WORK OF THE POSITION WITHOUT MORE THAN NORMAL SUPERVISION</v>
      </c>
      <c r="C4047" s="46" t="str">
        <f>IF(RIGHT(Table1[[#This Row],[Occupational Series]],5)="SECCM","SECCM",IF(OR(RIGHT(Table1[[#This Row],[Occupational Series]],1)="A",RIGHT(Table1[[#This Row],[Occupational Series]],1)="B",RIGHT(Table1[[#This Row],[Occupational Series]],1)="C"),"0301",RIGHT(Table1[[#This Row],[Occupational Series]],4)))</f>
        <v>5306</v>
      </c>
      <c r="D4047" s="45" t="s">
        <v>852</v>
      </c>
      <c r="E4047" s="45" t="s">
        <v>853</v>
      </c>
      <c r="F4047" s="57">
        <f>ROWS($F$2:F4047)</f>
        <v>4046</v>
      </c>
      <c r="G4047" s="57" t="str">
        <f>IF(ISNUMBER(SEARCH('Position Build'!$N$6,Table1[[#This Row],[Series]])),Table1[[#This Row],[Helper1]],"")</f>
        <v/>
      </c>
      <c r="H4047" s="57" t="str">
        <f>IFERROR(SMALL($G$2:$G$4870,ROWS($G$2:G4047)),"")</f>
        <v/>
      </c>
    </row>
    <row r="4048" spans="1:8" ht="15.75" thickBot="1" x14ac:dyDescent="0.3">
      <c r="A4048" s="53" t="s">
        <v>710</v>
      </c>
      <c r="B4048" s="46" t="str">
        <f>Table1[[#This Row],[Series]]&amp;Table1[[#This Row],[Competency Name]]</f>
        <v>5306ABILITY TO INSPECT</v>
      </c>
      <c r="C4048" s="46" t="str">
        <f>IF(RIGHT(Table1[[#This Row],[Occupational Series]],5)="SECCM","SECCM",IF(OR(RIGHT(Table1[[#This Row],[Occupational Series]],1)="A",RIGHT(Table1[[#This Row],[Occupational Series]],1)="B",RIGHT(Table1[[#This Row],[Occupational Series]],1)="C"),"0301",RIGHT(Table1[[#This Row],[Occupational Series]],4)))</f>
        <v>5306</v>
      </c>
      <c r="D4048" s="53" t="s">
        <v>866</v>
      </c>
      <c r="E4048" s="53" t="s">
        <v>867</v>
      </c>
      <c r="F4048" s="57">
        <f>ROWS($F$2:F4048)</f>
        <v>4047</v>
      </c>
      <c r="G4048" s="57" t="str">
        <f>IF(ISNUMBER(SEARCH('Position Build'!$N$6,Table1[[#This Row],[Series]])),Table1[[#This Row],[Helper1]],"")</f>
        <v/>
      </c>
      <c r="H4048" s="57" t="str">
        <f>IFERROR(SMALL($G$2:$G$4870,ROWS($G$2:G4048)),"")</f>
        <v/>
      </c>
    </row>
    <row r="4049" spans="1:8" ht="15.75" thickBot="1" x14ac:dyDescent="0.3">
      <c r="A4049" s="53" t="s">
        <v>710</v>
      </c>
      <c r="B4049" s="46" t="str">
        <f>Table1[[#This Row],[Series]]&amp;Table1[[#This Row],[Competency Name]]</f>
        <v>5306ABILITY TO INSTRUCT</v>
      </c>
      <c r="C4049" s="46" t="str">
        <f>IF(RIGHT(Table1[[#This Row],[Occupational Series]],5)="SECCM","SECCM",IF(OR(RIGHT(Table1[[#This Row],[Occupational Series]],1)="A",RIGHT(Table1[[#This Row],[Occupational Series]],1)="B",RIGHT(Table1[[#This Row],[Occupational Series]],1)="C"),"0301",RIGHT(Table1[[#This Row],[Occupational Series]],4)))</f>
        <v>5306</v>
      </c>
      <c r="D4049" s="53" t="s">
        <v>868</v>
      </c>
      <c r="E4049" s="53" t="s">
        <v>869</v>
      </c>
      <c r="F4049" s="57">
        <f>ROWS($F$2:F4049)</f>
        <v>4048</v>
      </c>
      <c r="G4049" s="57" t="str">
        <f>IF(ISNUMBER(SEARCH('Position Build'!$N$6,Table1[[#This Row],[Series]])),Table1[[#This Row],[Helper1]],"")</f>
        <v/>
      </c>
      <c r="H4049" s="57" t="str">
        <f>IFERROR(SMALL($G$2:$G$4870,ROWS($G$2:G4049)),"")</f>
        <v/>
      </c>
    </row>
    <row r="4050" spans="1:8" ht="39" thickBot="1" x14ac:dyDescent="0.3">
      <c r="A4050" s="52" t="s">
        <v>710</v>
      </c>
      <c r="B4050" s="46" t="str">
        <f>Table1[[#This Row],[Series]]&amp;Table1[[#This Row],[Competency Name]]</f>
        <v>5306ABILITY TO PROVIDE PRODUCTION SUPPORT SERVICES</v>
      </c>
      <c r="C4050" s="46" t="str">
        <f>IF(RIGHT(Table1[[#This Row],[Occupational Series]],5)="SECCM","SECCM",IF(OR(RIGHT(Table1[[#This Row],[Occupational Series]],1)="A",RIGHT(Table1[[#This Row],[Occupational Series]],1)="B",RIGHT(Table1[[#This Row],[Occupational Series]],1)="C"),"0301",RIGHT(Table1[[#This Row],[Occupational Series]],4)))</f>
        <v>5306</v>
      </c>
      <c r="D4050" s="52" t="s">
        <v>870</v>
      </c>
      <c r="E4050" s="54" t="s">
        <v>871</v>
      </c>
      <c r="F4050" s="57">
        <f>ROWS($F$2:F4050)</f>
        <v>4049</v>
      </c>
      <c r="G4050" s="57" t="str">
        <f>IF(ISNUMBER(SEARCH('Position Build'!$N$6,Table1[[#This Row],[Series]])),Table1[[#This Row],[Helper1]],"")</f>
        <v/>
      </c>
      <c r="H4050" s="57" t="str">
        <f>IFERROR(SMALL($G$2:$G$4870,ROWS($G$2:G4050)),"")</f>
        <v/>
      </c>
    </row>
    <row r="4051" spans="1:8" ht="15.75" thickBot="1" x14ac:dyDescent="0.3">
      <c r="A4051" s="53" t="s">
        <v>710</v>
      </c>
      <c r="B4051" s="46" t="str">
        <f>Table1[[#This Row],[Series]]&amp;Table1[[#This Row],[Competency Name]]</f>
        <v>5306ABILITY TO LEAD OR SUPERVISE</v>
      </c>
      <c r="C4051" s="46" t="str">
        <f>IF(RIGHT(Table1[[#This Row],[Occupational Series]],5)="SECCM","SECCM",IF(OR(RIGHT(Table1[[#This Row],[Occupational Series]],1)="A",RIGHT(Table1[[#This Row],[Occupational Series]],1)="B",RIGHT(Table1[[#This Row],[Occupational Series]],1)="C"),"0301",RIGHT(Table1[[#This Row],[Occupational Series]],4)))</f>
        <v>5306</v>
      </c>
      <c r="D4051" s="53" t="s">
        <v>872</v>
      </c>
      <c r="E4051" s="53" t="s">
        <v>873</v>
      </c>
      <c r="F4051" s="57">
        <f>ROWS($F$2:F4051)</f>
        <v>4050</v>
      </c>
      <c r="G4051" s="57" t="str">
        <f>IF(ISNUMBER(SEARCH('Position Build'!$N$6,Table1[[#This Row],[Series]])),Table1[[#This Row],[Helper1]],"")</f>
        <v/>
      </c>
      <c r="H4051" s="57" t="str">
        <f>IFERROR(SMALL($G$2:$G$4870,ROWS($G$2:G4051)),"")</f>
        <v/>
      </c>
    </row>
    <row r="4052" spans="1:8" ht="51.75" thickBot="1" x14ac:dyDescent="0.3">
      <c r="A4052" s="50" t="s">
        <v>710</v>
      </c>
      <c r="B4052" s="46" t="str">
        <f>Table1[[#This Row],[Series]]&amp;Table1[[#This Row],[Competency Name]]</f>
        <v>5306ABILITY TO FOLLOW DIRECTIONS IN A SHOP</v>
      </c>
      <c r="C4052" s="46" t="str">
        <f>IF(RIGHT(Table1[[#This Row],[Occupational Series]],5)="SECCM","SECCM",IF(OR(RIGHT(Table1[[#This Row],[Occupational Series]],1)="A",RIGHT(Table1[[#This Row],[Occupational Series]],1)="B",RIGHT(Table1[[#This Row],[Occupational Series]],1)="C"),"0301",RIGHT(Table1[[#This Row],[Occupational Series]],4)))</f>
        <v>5306</v>
      </c>
      <c r="D4052" s="50" t="s">
        <v>882</v>
      </c>
      <c r="E4052" s="51" t="s">
        <v>883</v>
      </c>
      <c r="F4052" s="57">
        <f>ROWS($F$2:F4052)</f>
        <v>4051</v>
      </c>
      <c r="G4052" s="57" t="str">
        <f>IF(ISNUMBER(SEARCH('Position Build'!$N$6,Table1[[#This Row],[Series]])),Table1[[#This Row],[Helper1]],"")</f>
        <v/>
      </c>
      <c r="H4052" s="57" t="str">
        <f>IFERROR(SMALL($G$2:$G$4870,ROWS($G$2:G4052)),"")</f>
        <v/>
      </c>
    </row>
    <row r="4053" spans="1:8" ht="15.75" customHeight="1" thickBot="1" x14ac:dyDescent="0.3">
      <c r="A4053" s="50" t="s">
        <v>710</v>
      </c>
      <c r="B4053" s="46" t="str">
        <f>Table1[[#This Row],[Series]]&amp;Table1[[#This Row],[Competency Name]]</f>
        <v>5306DEXTERITY AND SAFETY</v>
      </c>
      <c r="C4053" s="46" t="str">
        <f>IF(RIGHT(Table1[[#This Row],[Occupational Series]],5)="SECCM","SECCM",IF(OR(RIGHT(Table1[[#This Row],[Occupational Series]],1)="A",RIGHT(Table1[[#This Row],[Occupational Series]],1)="B",RIGHT(Table1[[#This Row],[Occupational Series]],1)="C"),"0301",RIGHT(Table1[[#This Row],[Occupational Series]],4)))</f>
        <v>5306</v>
      </c>
      <c r="D4053" s="50" t="s">
        <v>888</v>
      </c>
      <c r="E4053" s="51" t="s">
        <v>889</v>
      </c>
      <c r="F4053" s="57">
        <f>ROWS($F$2:F4053)</f>
        <v>4052</v>
      </c>
      <c r="G4053" s="57" t="str">
        <f>IF(ISNUMBER(SEARCH('Position Build'!$N$6,Table1[[#This Row],[Series]])),Table1[[#This Row],[Helper1]],"")</f>
        <v/>
      </c>
      <c r="H4053" s="57" t="str">
        <f>IFERROR(SMALL($G$2:$G$4870,ROWS($G$2:G4053)),"")</f>
        <v/>
      </c>
    </row>
    <row r="4054" spans="1:8" ht="90" thickBot="1" x14ac:dyDescent="0.3">
      <c r="A4054" s="52" t="s">
        <v>710</v>
      </c>
      <c r="B4054" s="46" t="str">
        <f>Table1[[#This Row],[Series]]&amp;Table1[[#This Row],[Competency Name]]</f>
        <v>5306INGENUITY (ABILITY TO SUGGEST AND APPLY NEW METHODS)</v>
      </c>
      <c r="C4054" s="46" t="str">
        <f>IF(RIGHT(Table1[[#This Row],[Occupational Series]],5)="SECCM","SECCM",IF(OR(RIGHT(Table1[[#This Row],[Occupational Series]],1)="A",RIGHT(Table1[[#This Row],[Occupational Series]],1)="B",RIGHT(Table1[[#This Row],[Occupational Series]],1)="C"),"0301",RIGHT(Table1[[#This Row],[Occupational Series]],4)))</f>
        <v>5306</v>
      </c>
      <c r="D4054" s="52" t="s">
        <v>890</v>
      </c>
      <c r="E4054" s="54" t="s">
        <v>891</v>
      </c>
      <c r="F4054" s="57">
        <f>ROWS($F$2:F4054)</f>
        <v>4053</v>
      </c>
      <c r="G4054" s="57" t="str">
        <f>IF(ISNUMBER(SEARCH('Position Build'!$N$6,Table1[[#This Row],[Series]])),Table1[[#This Row],[Helper1]],"")</f>
        <v/>
      </c>
      <c r="H4054" s="57" t="str">
        <f>IFERROR(SMALL($G$2:$G$4870,ROWS($G$2:G4054)),"")</f>
        <v/>
      </c>
    </row>
    <row r="4055" spans="1:8" ht="26.25" thickBot="1" x14ac:dyDescent="0.3">
      <c r="A4055" s="52" t="s">
        <v>710</v>
      </c>
      <c r="B4055" s="46" t="str">
        <f>Table1[[#This Row],[Series]]&amp;Table1[[#This Row],[Competency Name]]</f>
        <v>5306ABILITY TO SUPERVISE THROUGH SUBORDINATE SUPERVISORS</v>
      </c>
      <c r="C4055" s="46" t="str">
        <f>IF(RIGHT(Table1[[#This Row],[Occupational Series]],5)="SECCM","SECCM",IF(OR(RIGHT(Table1[[#This Row],[Occupational Series]],1)="A",RIGHT(Table1[[#This Row],[Occupational Series]],1)="B",RIGHT(Table1[[#This Row],[Occupational Series]],1)="C"),"0301",RIGHT(Table1[[#This Row],[Occupational Series]],4)))</f>
        <v>5306</v>
      </c>
      <c r="D4055" s="52" t="s">
        <v>898</v>
      </c>
      <c r="E4055" s="54" t="s">
        <v>899</v>
      </c>
      <c r="F4055" s="57">
        <f>ROWS($F$2:F4055)</f>
        <v>4054</v>
      </c>
      <c r="G4055" s="57" t="str">
        <f>IF(ISNUMBER(SEARCH('Position Build'!$N$6,Table1[[#This Row],[Series]])),Table1[[#This Row],[Helper1]],"")</f>
        <v/>
      </c>
      <c r="H4055" s="57" t="str">
        <f>IFERROR(SMALL($G$2:$G$4870,ROWS($G$2:G4055)),"")</f>
        <v/>
      </c>
    </row>
    <row r="4056" spans="1:8" ht="39" thickBot="1" x14ac:dyDescent="0.3">
      <c r="A4056" s="52" t="s">
        <v>710</v>
      </c>
      <c r="B4056" s="46" t="str">
        <f>Table1[[#This Row],[Series]]&amp;Table1[[#This Row],[Competency Name]]</f>
        <v>5306RELIABILITY AND DEPENDABILITY</v>
      </c>
      <c r="C4056" s="46" t="str">
        <f>IF(RIGHT(Table1[[#This Row],[Occupational Series]],5)="SECCM","SECCM",IF(OR(RIGHT(Table1[[#This Row],[Occupational Series]],1)="A",RIGHT(Table1[[#This Row],[Occupational Series]],1)="B",RIGHT(Table1[[#This Row],[Occupational Series]],1)="C"),"0301",RIGHT(Table1[[#This Row],[Occupational Series]],4)))</f>
        <v>5306</v>
      </c>
      <c r="D4056" s="52" t="s">
        <v>900</v>
      </c>
      <c r="E4056" s="54" t="s">
        <v>901</v>
      </c>
      <c r="F4056" s="57">
        <f>ROWS($F$2:F4056)</f>
        <v>4055</v>
      </c>
      <c r="G4056" s="57" t="str">
        <f>IF(ISNUMBER(SEARCH('Position Build'!$N$6,Table1[[#This Row],[Series]])),Table1[[#This Row],[Helper1]],"")</f>
        <v/>
      </c>
      <c r="H4056" s="57" t="str">
        <f>IFERROR(SMALL($G$2:$G$4870,ROWS($G$2:G4056)),"")</f>
        <v/>
      </c>
    </row>
    <row r="4057" spans="1:8" ht="77.25" thickBot="1" x14ac:dyDescent="0.3">
      <c r="A4057" s="52" t="s">
        <v>710</v>
      </c>
      <c r="B4057" s="46" t="str">
        <f>Table1[[#This Row],[Series]]&amp;Table1[[#This Row],[Competency Name]]</f>
        <v>5306ABILITY TO INTERPRET INSTRUCTIONS AND SPECIFICATIONS, INCLUDING BLUEPRINT READING</v>
      </c>
      <c r="C4057" s="46" t="str">
        <f>IF(RIGHT(Table1[[#This Row],[Occupational Series]],5)="SECCM","SECCM",IF(OR(RIGHT(Table1[[#This Row],[Occupational Series]],1)="A",RIGHT(Table1[[#This Row],[Occupational Series]],1)="B",RIGHT(Table1[[#This Row],[Occupational Series]],1)="C"),"0301",RIGHT(Table1[[#This Row],[Occupational Series]],4)))</f>
        <v>5306</v>
      </c>
      <c r="D4057" s="52" t="s">
        <v>906</v>
      </c>
      <c r="E4057" s="54" t="s">
        <v>907</v>
      </c>
      <c r="F4057" s="57">
        <f>ROWS($F$2:F4057)</f>
        <v>4056</v>
      </c>
      <c r="G4057" s="57" t="str">
        <f>IF(ISNUMBER(SEARCH('Position Build'!$N$6,Table1[[#This Row],[Series]])),Table1[[#This Row],[Helper1]],"")</f>
        <v/>
      </c>
      <c r="H4057" s="57" t="str">
        <f>IFERROR(SMALL($G$2:$G$4870,ROWS($G$2:G4057)),"")</f>
        <v/>
      </c>
    </row>
    <row r="4058" spans="1:8" ht="51.75" thickBot="1" x14ac:dyDescent="0.3">
      <c r="A4058" s="50" t="s">
        <v>710</v>
      </c>
      <c r="B4058" s="46" t="str">
        <f>Table1[[#This Row],[Series]]&amp;Table1[[#This Row],[Competency Name]]</f>
        <v>5306ABILITY TO USE AND MAINTAIN TOOLS AND EQUIPMENT</v>
      </c>
      <c r="C4058" s="46" t="str">
        <f>IF(RIGHT(Table1[[#This Row],[Occupational Series]],5)="SECCM","SECCM",IF(OR(RIGHT(Table1[[#This Row],[Occupational Series]],1)="A",RIGHT(Table1[[#This Row],[Occupational Series]],1)="B",RIGHT(Table1[[#This Row],[Occupational Series]],1)="C"),"0301",RIGHT(Table1[[#This Row],[Occupational Series]],4)))</f>
        <v>5306</v>
      </c>
      <c r="D4058" s="50" t="s">
        <v>908</v>
      </c>
      <c r="E4058" s="51" t="s">
        <v>909</v>
      </c>
      <c r="F4058" s="57">
        <f>ROWS($F$2:F4058)</f>
        <v>4057</v>
      </c>
      <c r="G4058" s="57" t="str">
        <f>IF(ISNUMBER(SEARCH('Position Build'!$N$6,Table1[[#This Row],[Series]])),Table1[[#This Row],[Helper1]],"")</f>
        <v/>
      </c>
      <c r="H4058" s="57" t="str">
        <f>IFERROR(SMALL($G$2:$G$4870,ROWS($G$2:G4058)),"")</f>
        <v/>
      </c>
    </row>
    <row r="4059" spans="1:8" ht="15.75" customHeight="1" thickBot="1" x14ac:dyDescent="0.3">
      <c r="A4059" s="50" t="s">
        <v>710</v>
      </c>
      <c r="B4059" s="46" t="str">
        <f>Table1[[#This Row],[Series]]&amp;Table1[[#This Row],[Competency Name]]</f>
        <v>5306KNOWLEDGE OF EQUIPMENT ASSEMBLY, INSTALLATION, REPAIR, ETC.</v>
      </c>
      <c r="C4059" s="46" t="str">
        <f>IF(RIGHT(Table1[[#This Row],[Occupational Series]],5)="SECCM","SECCM",IF(OR(RIGHT(Table1[[#This Row],[Occupational Series]],1)="A",RIGHT(Table1[[#This Row],[Occupational Series]],1)="B",RIGHT(Table1[[#This Row],[Occupational Series]],1)="C"),"0301",RIGHT(Table1[[#This Row],[Occupational Series]],4)))</f>
        <v>5306</v>
      </c>
      <c r="D4059" s="50" t="s">
        <v>910</v>
      </c>
      <c r="E4059" s="51" t="s">
        <v>911</v>
      </c>
      <c r="F4059" s="57">
        <f>ROWS($F$2:F4059)</f>
        <v>4058</v>
      </c>
      <c r="G4059" s="57" t="str">
        <f>IF(ISNUMBER(SEARCH('Position Build'!$N$6,Table1[[#This Row],[Series]])),Table1[[#This Row],[Helper1]],"")</f>
        <v/>
      </c>
      <c r="H4059" s="57" t="str">
        <f>IFERROR(SMALL($G$2:$G$4870,ROWS($G$2:G4059)),"")</f>
        <v/>
      </c>
    </row>
    <row r="4060" spans="1:8" ht="64.5" thickBot="1" x14ac:dyDescent="0.3">
      <c r="A4060" s="52" t="s">
        <v>710</v>
      </c>
      <c r="B4060" s="46" t="str">
        <f>Table1[[#This Row],[Series]]&amp;Table1[[#This Row],[Competency Name]]</f>
        <v>5306TROUBLESHOOTING</v>
      </c>
      <c r="C4060" s="46" t="str">
        <f>IF(RIGHT(Table1[[#This Row],[Occupational Series]],5)="SECCM","SECCM",IF(OR(RIGHT(Table1[[#This Row],[Occupational Series]],1)="A",RIGHT(Table1[[#This Row],[Occupational Series]],1)="B",RIGHT(Table1[[#This Row],[Occupational Series]],1)="C"),"0301",RIGHT(Table1[[#This Row],[Occupational Series]],4)))</f>
        <v>5306</v>
      </c>
      <c r="D4060" s="52" t="s">
        <v>912</v>
      </c>
      <c r="E4060" s="54" t="s">
        <v>913</v>
      </c>
      <c r="F4060" s="57">
        <f>ROWS($F$2:F4060)</f>
        <v>4059</v>
      </c>
      <c r="G4060" s="57" t="str">
        <f>IF(ISNUMBER(SEARCH('Position Build'!$N$6,Table1[[#This Row],[Series]])),Table1[[#This Row],[Helper1]],"")</f>
        <v/>
      </c>
      <c r="H4060" s="57" t="str">
        <f>IFERROR(SMALL($G$2:$G$4870,ROWS($G$2:G4060)),"")</f>
        <v/>
      </c>
    </row>
    <row r="4061" spans="1:8" ht="15.75" thickBot="1" x14ac:dyDescent="0.3">
      <c r="A4061" s="53" t="s">
        <v>710</v>
      </c>
      <c r="B4061" s="46" t="str">
        <f>Table1[[#This Row],[Series]]&amp;Table1[[#This Row],[Competency Name]]</f>
        <v>5306ABILITY TO HANDLE WEIGHTS AND LOADS</v>
      </c>
      <c r="C4061" s="46" t="str">
        <f>IF(RIGHT(Table1[[#This Row],[Occupational Series]],5)="SECCM","SECCM",IF(OR(RIGHT(Table1[[#This Row],[Occupational Series]],1)="A",RIGHT(Table1[[#This Row],[Occupational Series]],1)="B",RIGHT(Table1[[#This Row],[Occupational Series]],1)="C"),"0301",RIGHT(Table1[[#This Row],[Occupational Series]],4)))</f>
        <v>5306</v>
      </c>
      <c r="D4061" s="53" t="s">
        <v>988</v>
      </c>
      <c r="E4061" s="53" t="s">
        <v>989</v>
      </c>
      <c r="F4061" s="57">
        <f>ROWS($F$2:F4061)</f>
        <v>4060</v>
      </c>
      <c r="G4061" s="57" t="str">
        <f>IF(ISNUMBER(SEARCH('Position Build'!$N$6,Table1[[#This Row],[Series]])),Table1[[#This Row],[Helper1]],"")</f>
        <v/>
      </c>
      <c r="H4061" s="57" t="str">
        <f>IFERROR(SMALL($G$2:$G$4870,ROWS($G$2:G4061)),"")</f>
        <v/>
      </c>
    </row>
    <row r="4062" spans="1:8" ht="51.75" thickBot="1" x14ac:dyDescent="0.3">
      <c r="A4062" s="52" t="s">
        <v>710</v>
      </c>
      <c r="B4062" s="46" t="str">
        <f>Table1[[#This Row],[Series]]&amp;Table1[[#This Row],[Competency Name]]</f>
        <v>5306ABILITY TO MEET DEADLINE DATES UNDER PRESSURE</v>
      </c>
      <c r="C4062" s="46" t="str">
        <f>IF(RIGHT(Table1[[#This Row],[Occupational Series]],5)="SECCM","SECCM",IF(OR(RIGHT(Table1[[#This Row],[Occupational Series]],1)="A",RIGHT(Table1[[#This Row],[Occupational Series]],1)="B",RIGHT(Table1[[#This Row],[Occupational Series]],1)="C"),"0301",RIGHT(Table1[[#This Row],[Occupational Series]],4)))</f>
        <v>5306</v>
      </c>
      <c r="D4062" s="52" t="s">
        <v>1005</v>
      </c>
      <c r="E4062" s="54" t="s">
        <v>1006</v>
      </c>
      <c r="F4062" s="57">
        <f>ROWS($F$2:F4062)</f>
        <v>4061</v>
      </c>
      <c r="G4062" s="57" t="str">
        <f>IF(ISNUMBER(SEARCH('Position Build'!$N$6,Table1[[#This Row],[Series]])),Table1[[#This Row],[Helper1]],"")</f>
        <v/>
      </c>
      <c r="H4062" s="57" t="str">
        <f>IFERROR(SMALL($G$2:$G$4870,ROWS($G$2:G4062)),"")</f>
        <v/>
      </c>
    </row>
    <row r="4063" spans="1:8" ht="39" thickBot="1" x14ac:dyDescent="0.3">
      <c r="A4063" s="52" t="s">
        <v>710</v>
      </c>
      <c r="B4063" s="46" t="str">
        <f>Table1[[#This Row],[Series]]&amp;Table1[[#This Row],[Competency Name]]</f>
        <v>5306ABILITY TO PLAN AND ORGANIZE THE WORK</v>
      </c>
      <c r="C4063" s="46" t="str">
        <f>IF(RIGHT(Table1[[#This Row],[Occupational Series]],5)="SECCM","SECCM",IF(OR(RIGHT(Table1[[#This Row],[Occupational Series]],1)="A",RIGHT(Table1[[#This Row],[Occupational Series]],1)="B",RIGHT(Table1[[#This Row],[Occupational Series]],1)="C"),"0301",RIGHT(Table1[[#This Row],[Occupational Series]],4)))</f>
        <v>5306</v>
      </c>
      <c r="D4063" s="52" t="s">
        <v>1007</v>
      </c>
      <c r="E4063" s="54" t="s">
        <v>1008</v>
      </c>
      <c r="F4063" s="57">
        <f>ROWS($F$2:F4063)</f>
        <v>4062</v>
      </c>
      <c r="G4063" s="57" t="str">
        <f>IF(ISNUMBER(SEARCH('Position Build'!$N$6,Table1[[#This Row],[Series]])),Table1[[#This Row],[Helper1]],"")</f>
        <v/>
      </c>
      <c r="H4063" s="57" t="str">
        <f>IFERROR(SMALL($G$2:$G$4870,ROWS($G$2:G4063)),"")</f>
        <v/>
      </c>
    </row>
    <row r="4064" spans="1:8" ht="39" thickBot="1" x14ac:dyDescent="0.3">
      <c r="A4064" s="50" t="s">
        <v>710</v>
      </c>
      <c r="B4064" s="46" t="str">
        <f>Table1[[#This Row],[Series]]&amp;Table1[[#This Row],[Competency Name]]</f>
        <v>5306ABILITY TO WORK AS A MEMBER OF A TEAM</v>
      </c>
      <c r="C4064" s="46" t="str">
        <f>IF(RIGHT(Table1[[#This Row],[Occupational Series]],5)="SECCM","SECCM",IF(OR(RIGHT(Table1[[#This Row],[Occupational Series]],1)="A",RIGHT(Table1[[#This Row],[Occupational Series]],1)="B",RIGHT(Table1[[#This Row],[Occupational Series]],1)="C"),"0301",RIGHT(Table1[[#This Row],[Occupational Series]],4)))</f>
        <v>5306</v>
      </c>
      <c r="D4064" s="50" t="s">
        <v>1017</v>
      </c>
      <c r="E4064" s="51" t="s">
        <v>1018</v>
      </c>
      <c r="F4064" s="57">
        <f>ROWS($F$2:F4064)</f>
        <v>4063</v>
      </c>
      <c r="G4064" s="57" t="str">
        <f>IF(ISNUMBER(SEARCH('Position Build'!$N$6,Table1[[#This Row],[Series]])),Table1[[#This Row],[Helper1]],"")</f>
        <v/>
      </c>
      <c r="H4064" s="57" t="str">
        <f>IFERROR(SMALL($G$2:$G$4870,ROWS($G$2:G4064)),"")</f>
        <v/>
      </c>
    </row>
    <row r="4065" spans="1:8" ht="15.75" customHeight="1" thickBot="1" x14ac:dyDescent="0.3">
      <c r="A4065" s="50" t="s">
        <v>710</v>
      </c>
      <c r="B4065" s="46" t="str">
        <f>Table1[[#This Row],[Series]]&amp;Table1[[#This Row],[Competency Name]]</f>
        <v>5306ABILITY TO WORK WITH OTHERS</v>
      </c>
      <c r="C4065" s="46" t="str">
        <f>IF(RIGHT(Table1[[#This Row],[Occupational Series]],5)="SECCM","SECCM",IF(OR(RIGHT(Table1[[#This Row],[Occupational Series]],1)="A",RIGHT(Table1[[#This Row],[Occupational Series]],1)="B",RIGHT(Table1[[#This Row],[Occupational Series]],1)="C"),"0301",RIGHT(Table1[[#This Row],[Occupational Series]],4)))</f>
        <v>5306</v>
      </c>
      <c r="D4065" s="50" t="s">
        <v>1019</v>
      </c>
      <c r="E4065" s="51" t="s">
        <v>1020</v>
      </c>
      <c r="F4065" s="57">
        <f>ROWS($F$2:F4065)</f>
        <v>4064</v>
      </c>
      <c r="G4065" s="57" t="str">
        <f>IF(ISNUMBER(SEARCH('Position Build'!$N$6,Table1[[#This Row],[Series]])),Table1[[#This Row],[Helper1]],"")</f>
        <v/>
      </c>
      <c r="H4065" s="57" t="str">
        <f>IFERROR(SMALL($G$2:$G$4870,ROWS($G$2:G4065)),"")</f>
        <v/>
      </c>
    </row>
    <row r="4066" spans="1:8" ht="15.75" thickBot="1" x14ac:dyDescent="0.3">
      <c r="A4066" s="53" t="s">
        <v>710</v>
      </c>
      <c r="B4066" s="46" t="str">
        <f>Table1[[#This Row],[Series]]&amp;Table1[[#This Row],[Competency Name]]</f>
        <v>5306SHOP APTITUDE AND INTEREST</v>
      </c>
      <c r="C4066" s="46" t="str">
        <f>IF(RIGHT(Table1[[#This Row],[Occupational Series]],5)="SECCM","SECCM",IF(OR(RIGHT(Table1[[#This Row],[Occupational Series]],1)="A",RIGHT(Table1[[#This Row],[Occupational Series]],1)="B",RIGHT(Table1[[#This Row],[Occupational Series]],1)="C"),"0301",RIGHT(Table1[[#This Row],[Occupational Series]],4)))</f>
        <v>5306</v>
      </c>
      <c r="D4066" s="53" t="s">
        <v>1021</v>
      </c>
      <c r="E4066" s="53" t="s">
        <v>1022</v>
      </c>
      <c r="F4066" s="57">
        <f>ROWS($F$2:F4066)</f>
        <v>4065</v>
      </c>
      <c r="G4066" s="57" t="str">
        <f>IF(ISNUMBER(SEARCH('Position Build'!$N$6,Table1[[#This Row],[Series]])),Table1[[#This Row],[Helper1]],"")</f>
        <v/>
      </c>
      <c r="H4066" s="57" t="str">
        <f>IFERROR(SMALL($G$2:$G$4870,ROWS($G$2:G4066)),"")</f>
        <v/>
      </c>
    </row>
    <row r="4067" spans="1:8" ht="51.75" thickBot="1" x14ac:dyDescent="0.3">
      <c r="A4067" s="52" t="s">
        <v>710</v>
      </c>
      <c r="B4067" s="46" t="str">
        <f>Table1[[#This Row],[Series]]&amp;Table1[[#This Row],[Competency Name]]</f>
        <v>5306KNOWLEDGE OF DIFFERENT RELEVANT LINES OF WORK</v>
      </c>
      <c r="C4067" s="46" t="str">
        <f>IF(RIGHT(Table1[[#This Row],[Occupational Series]],5)="SECCM","SECCM",IF(OR(RIGHT(Table1[[#This Row],[Occupational Series]],1)="A",RIGHT(Table1[[#This Row],[Occupational Series]],1)="B",RIGHT(Table1[[#This Row],[Occupational Series]],1)="C"),"0301",RIGHT(Table1[[#This Row],[Occupational Series]],4)))</f>
        <v>5306</v>
      </c>
      <c r="D4067" s="52" t="s">
        <v>1179</v>
      </c>
      <c r="E4067" s="54" t="s">
        <v>1180</v>
      </c>
      <c r="F4067" s="57">
        <f>ROWS($F$2:F4067)</f>
        <v>4066</v>
      </c>
      <c r="G4067" s="57" t="str">
        <f>IF(ISNUMBER(SEARCH('Position Build'!$N$6,Table1[[#This Row],[Series]])),Table1[[#This Row],[Helper1]],"")</f>
        <v/>
      </c>
      <c r="H4067" s="57" t="str">
        <f>IFERROR(SMALL($G$2:$G$4870,ROWS($G$2:G4067)),"")</f>
        <v/>
      </c>
    </row>
    <row r="4068" spans="1:8" ht="26.25" thickBot="1" x14ac:dyDescent="0.3">
      <c r="A4068" s="52" t="s">
        <v>684</v>
      </c>
      <c r="B4068" s="46" t="str">
        <f>Table1[[#This Row],[Series]]&amp;Table1[[#This Row],[Competency Name]]</f>
        <v>5309KNOWLEDGE OF MATERIALS</v>
      </c>
      <c r="C4068" s="46" t="str">
        <f>IF(RIGHT(Table1[[#This Row],[Occupational Series]],5)="SECCM","SECCM",IF(OR(RIGHT(Table1[[#This Row],[Occupational Series]],1)="A",RIGHT(Table1[[#This Row],[Occupational Series]],1)="B",RIGHT(Table1[[#This Row],[Occupational Series]],1)="C"),"0301",RIGHT(Table1[[#This Row],[Occupational Series]],4)))</f>
        <v>5309</v>
      </c>
      <c r="D4068" s="52" t="s">
        <v>679</v>
      </c>
      <c r="E4068" s="54" t="s">
        <v>680</v>
      </c>
      <c r="F4068" s="57">
        <f>ROWS($F$2:F4068)</f>
        <v>4067</v>
      </c>
      <c r="G4068" s="57" t="str">
        <f>IF(ISNUMBER(SEARCH('Position Build'!$N$6,Table1[[#This Row],[Series]])),Table1[[#This Row],[Helper1]],"")</f>
        <v/>
      </c>
      <c r="H4068" s="57" t="str">
        <f>IFERROR(SMALL($G$2:$G$4870,ROWS($G$2:G4068)),"")</f>
        <v/>
      </c>
    </row>
    <row r="4069" spans="1:8" ht="115.5" thickBot="1" x14ac:dyDescent="0.3">
      <c r="A4069" s="52" t="s">
        <v>684</v>
      </c>
      <c r="B4069" s="46" t="str">
        <f>Table1[[#This Row],[Series]]&amp;Table1[[#This Row],[Competency Name]]</f>
        <v>5309TECHNICAL PRACTICES (THEORETICAL, PRECISE, ARTISTIC)</v>
      </c>
      <c r="C4069" s="46" t="str">
        <f>IF(RIGHT(Table1[[#This Row],[Occupational Series]],5)="SECCM","SECCM",IF(OR(RIGHT(Table1[[#This Row],[Occupational Series]],1)="A",RIGHT(Table1[[#This Row],[Occupational Series]],1)="B",RIGHT(Table1[[#This Row],[Occupational Series]],1)="C"),"0301",RIGHT(Table1[[#This Row],[Occupational Series]],4)))</f>
        <v>5309</v>
      </c>
      <c r="D4069" s="52" t="s">
        <v>716</v>
      </c>
      <c r="E4069" s="54" t="s">
        <v>717</v>
      </c>
      <c r="F4069" s="57">
        <f>ROWS($F$2:F4069)</f>
        <v>4068</v>
      </c>
      <c r="G4069" s="57" t="str">
        <f>IF(ISNUMBER(SEARCH('Position Build'!$N$6,Table1[[#This Row],[Series]])),Table1[[#This Row],[Helper1]],"")</f>
        <v/>
      </c>
      <c r="H4069" s="57" t="str">
        <f>IFERROR(SMALL($G$2:$G$4870,ROWS($G$2:G4069)),"")</f>
        <v/>
      </c>
    </row>
    <row r="4070" spans="1:8" ht="15.75" thickBot="1" x14ac:dyDescent="0.3">
      <c r="A4070" s="45" t="s">
        <v>684</v>
      </c>
      <c r="B4070" s="46" t="str">
        <f>Table1[[#This Row],[Series]]&amp;Table1[[#This Row],[Competency Name]]</f>
        <v>5309ABILITY TO DO THE WORK OF THE POSITION WITHOUT MORE THAN NORMAL SUPERVISION</v>
      </c>
      <c r="C4070" s="46" t="str">
        <f>IF(RIGHT(Table1[[#This Row],[Occupational Series]],5)="SECCM","SECCM",IF(OR(RIGHT(Table1[[#This Row],[Occupational Series]],1)="A",RIGHT(Table1[[#This Row],[Occupational Series]],1)="B",RIGHT(Table1[[#This Row],[Occupational Series]],1)="C"),"0301",RIGHT(Table1[[#This Row],[Occupational Series]],4)))</f>
        <v>5309</v>
      </c>
      <c r="D4070" s="45" t="s">
        <v>852</v>
      </c>
      <c r="E4070" s="45" t="s">
        <v>853</v>
      </c>
      <c r="F4070" s="57">
        <f>ROWS($F$2:F4070)</f>
        <v>4069</v>
      </c>
      <c r="G4070" s="57" t="str">
        <f>IF(ISNUMBER(SEARCH('Position Build'!$N$6,Table1[[#This Row],[Series]])),Table1[[#This Row],[Helper1]],"")</f>
        <v/>
      </c>
      <c r="H4070" s="57" t="str">
        <f>IFERROR(SMALL($G$2:$G$4870,ROWS($G$2:G4070)),"")</f>
        <v/>
      </c>
    </row>
    <row r="4071" spans="1:8" ht="15.75" customHeight="1" thickBot="1" x14ac:dyDescent="0.3">
      <c r="A4071" s="45" t="s">
        <v>684</v>
      </c>
      <c r="B4071" s="46" t="str">
        <f>Table1[[#This Row],[Series]]&amp;Table1[[#This Row],[Competency Name]]</f>
        <v>5309ABILITY TO INSPECT</v>
      </c>
      <c r="C4071" s="46" t="str">
        <f>IF(RIGHT(Table1[[#This Row],[Occupational Series]],5)="SECCM","SECCM",IF(OR(RIGHT(Table1[[#This Row],[Occupational Series]],1)="A",RIGHT(Table1[[#This Row],[Occupational Series]],1)="B",RIGHT(Table1[[#This Row],[Occupational Series]],1)="C"),"0301",RIGHT(Table1[[#This Row],[Occupational Series]],4)))</f>
        <v>5309</v>
      </c>
      <c r="D4071" s="45" t="s">
        <v>866</v>
      </c>
      <c r="E4071" s="45" t="s">
        <v>867</v>
      </c>
      <c r="F4071" s="57">
        <f>ROWS($F$2:F4071)</f>
        <v>4070</v>
      </c>
      <c r="G4071" s="57" t="str">
        <f>IF(ISNUMBER(SEARCH('Position Build'!$N$6,Table1[[#This Row],[Series]])),Table1[[#This Row],[Helper1]],"")</f>
        <v/>
      </c>
      <c r="H4071" s="57" t="str">
        <f>IFERROR(SMALL($G$2:$G$4870,ROWS($G$2:G4071)),"")</f>
        <v/>
      </c>
    </row>
    <row r="4072" spans="1:8" ht="15.75" thickBot="1" x14ac:dyDescent="0.3">
      <c r="A4072" s="53" t="s">
        <v>684</v>
      </c>
      <c r="B4072" s="46" t="str">
        <f>Table1[[#This Row],[Series]]&amp;Table1[[#This Row],[Competency Name]]</f>
        <v>5309ABILITY TO INSTRUCT</v>
      </c>
      <c r="C4072" s="46" t="str">
        <f>IF(RIGHT(Table1[[#This Row],[Occupational Series]],5)="SECCM","SECCM",IF(OR(RIGHT(Table1[[#This Row],[Occupational Series]],1)="A",RIGHT(Table1[[#This Row],[Occupational Series]],1)="B",RIGHT(Table1[[#This Row],[Occupational Series]],1)="C"),"0301",RIGHT(Table1[[#This Row],[Occupational Series]],4)))</f>
        <v>5309</v>
      </c>
      <c r="D4072" s="53" t="s">
        <v>868</v>
      </c>
      <c r="E4072" s="53" t="s">
        <v>869</v>
      </c>
      <c r="F4072" s="57">
        <f>ROWS($F$2:F4072)</f>
        <v>4071</v>
      </c>
      <c r="G4072" s="57" t="str">
        <f>IF(ISNUMBER(SEARCH('Position Build'!$N$6,Table1[[#This Row],[Series]])),Table1[[#This Row],[Helper1]],"")</f>
        <v/>
      </c>
      <c r="H4072" s="57" t="str">
        <f>IFERROR(SMALL($G$2:$G$4870,ROWS($G$2:G4072)),"")</f>
        <v/>
      </c>
    </row>
    <row r="4073" spans="1:8" ht="39" thickBot="1" x14ac:dyDescent="0.3">
      <c r="A4073" s="52" t="s">
        <v>684</v>
      </c>
      <c r="B4073" s="46" t="str">
        <f>Table1[[#This Row],[Series]]&amp;Table1[[#This Row],[Competency Name]]</f>
        <v>5309ABILITY TO PROVIDE PRODUCTION SUPPORT SERVICES</v>
      </c>
      <c r="C4073" s="46" t="str">
        <f>IF(RIGHT(Table1[[#This Row],[Occupational Series]],5)="SECCM","SECCM",IF(OR(RIGHT(Table1[[#This Row],[Occupational Series]],1)="A",RIGHT(Table1[[#This Row],[Occupational Series]],1)="B",RIGHT(Table1[[#This Row],[Occupational Series]],1)="C"),"0301",RIGHT(Table1[[#This Row],[Occupational Series]],4)))</f>
        <v>5309</v>
      </c>
      <c r="D4073" s="52" t="s">
        <v>870</v>
      </c>
      <c r="E4073" s="54" t="s">
        <v>871</v>
      </c>
      <c r="F4073" s="57">
        <f>ROWS($F$2:F4073)</f>
        <v>4072</v>
      </c>
      <c r="G4073" s="57" t="str">
        <f>IF(ISNUMBER(SEARCH('Position Build'!$N$6,Table1[[#This Row],[Series]])),Table1[[#This Row],[Helper1]],"")</f>
        <v/>
      </c>
      <c r="H4073" s="57" t="str">
        <f>IFERROR(SMALL($G$2:$G$4870,ROWS($G$2:G4073)),"")</f>
        <v/>
      </c>
    </row>
    <row r="4074" spans="1:8" ht="15.75" thickBot="1" x14ac:dyDescent="0.3">
      <c r="A4074" s="53" t="s">
        <v>684</v>
      </c>
      <c r="B4074" s="46" t="str">
        <f>Table1[[#This Row],[Series]]&amp;Table1[[#This Row],[Competency Name]]</f>
        <v>5309ABILITY TO LEAD OR SUPERVISE</v>
      </c>
      <c r="C4074" s="46" t="str">
        <f>IF(RIGHT(Table1[[#This Row],[Occupational Series]],5)="SECCM","SECCM",IF(OR(RIGHT(Table1[[#This Row],[Occupational Series]],1)="A",RIGHT(Table1[[#This Row],[Occupational Series]],1)="B",RIGHT(Table1[[#This Row],[Occupational Series]],1)="C"),"0301",RIGHT(Table1[[#This Row],[Occupational Series]],4)))</f>
        <v>5309</v>
      </c>
      <c r="D4074" s="53" t="s">
        <v>872</v>
      </c>
      <c r="E4074" s="53" t="s">
        <v>873</v>
      </c>
      <c r="F4074" s="57">
        <f>ROWS($F$2:F4074)</f>
        <v>4073</v>
      </c>
      <c r="G4074" s="57" t="str">
        <f>IF(ISNUMBER(SEARCH('Position Build'!$N$6,Table1[[#This Row],[Series]])),Table1[[#This Row],[Helper1]],"")</f>
        <v/>
      </c>
      <c r="H4074" s="57" t="str">
        <f>IFERROR(SMALL($G$2:$G$4870,ROWS($G$2:G4074)),"")</f>
        <v/>
      </c>
    </row>
    <row r="4075" spans="1:8" ht="77.25" thickBot="1" x14ac:dyDescent="0.3">
      <c r="A4075" s="52" t="s">
        <v>684</v>
      </c>
      <c r="B4075" s="46" t="str">
        <f>Table1[[#This Row],[Series]]&amp;Table1[[#This Row],[Competency Name]]</f>
        <v>5309ABILITY TO INTERPRET INSTRUCTIONS AND SPECIFICATIONS, INCLUDING BLUEPRINT READING</v>
      </c>
      <c r="C4075" s="46" t="str">
        <f>IF(RIGHT(Table1[[#This Row],[Occupational Series]],5)="SECCM","SECCM",IF(OR(RIGHT(Table1[[#This Row],[Occupational Series]],1)="A",RIGHT(Table1[[#This Row],[Occupational Series]],1)="B",RIGHT(Table1[[#This Row],[Occupational Series]],1)="C"),"0301",RIGHT(Table1[[#This Row],[Occupational Series]],4)))</f>
        <v>5309</v>
      </c>
      <c r="D4075" s="52" t="s">
        <v>906</v>
      </c>
      <c r="E4075" s="54" t="s">
        <v>907</v>
      </c>
      <c r="F4075" s="57">
        <f>ROWS($F$2:F4075)</f>
        <v>4074</v>
      </c>
      <c r="G4075" s="57" t="str">
        <f>IF(ISNUMBER(SEARCH('Position Build'!$N$6,Table1[[#This Row],[Series]])),Table1[[#This Row],[Helper1]],"")</f>
        <v/>
      </c>
      <c r="H4075" s="57" t="str">
        <f>IFERROR(SMALL($G$2:$G$4870,ROWS($G$2:G4075)),"")</f>
        <v/>
      </c>
    </row>
    <row r="4076" spans="1:8" ht="51.75" thickBot="1" x14ac:dyDescent="0.3">
      <c r="A4076" s="50" t="s">
        <v>684</v>
      </c>
      <c r="B4076" s="46" t="str">
        <f>Table1[[#This Row],[Series]]&amp;Table1[[#This Row],[Competency Name]]</f>
        <v>5309ABILITY TO USE AND MAINTAIN TOOLS AND EQUIPMENT</v>
      </c>
      <c r="C4076" s="46" t="str">
        <f>IF(RIGHT(Table1[[#This Row],[Occupational Series]],5)="SECCM","SECCM",IF(OR(RIGHT(Table1[[#This Row],[Occupational Series]],1)="A",RIGHT(Table1[[#This Row],[Occupational Series]],1)="B",RIGHT(Table1[[#This Row],[Occupational Series]],1)="C"),"0301",RIGHT(Table1[[#This Row],[Occupational Series]],4)))</f>
        <v>5309</v>
      </c>
      <c r="D4076" s="50" t="s">
        <v>908</v>
      </c>
      <c r="E4076" s="51" t="s">
        <v>909</v>
      </c>
      <c r="F4076" s="57">
        <f>ROWS($F$2:F4076)</f>
        <v>4075</v>
      </c>
      <c r="G4076" s="57" t="str">
        <f>IF(ISNUMBER(SEARCH('Position Build'!$N$6,Table1[[#This Row],[Series]])),Table1[[#This Row],[Helper1]],"")</f>
        <v/>
      </c>
      <c r="H4076" s="57" t="str">
        <f>IFERROR(SMALL($G$2:$G$4870,ROWS($G$2:G4076)),"")</f>
        <v/>
      </c>
    </row>
    <row r="4077" spans="1:8" ht="15.75" customHeight="1" thickBot="1" x14ac:dyDescent="0.3">
      <c r="A4077" s="50" t="s">
        <v>684</v>
      </c>
      <c r="B4077" s="46" t="str">
        <f>Table1[[#This Row],[Series]]&amp;Table1[[#This Row],[Competency Name]]</f>
        <v>5309KNOWLEDGE OF EQUIPMENT ASSEMBLY, INSTALLATION, REPAIR, ETC.</v>
      </c>
      <c r="C4077" s="46" t="str">
        <f>IF(RIGHT(Table1[[#This Row],[Occupational Series]],5)="SECCM","SECCM",IF(OR(RIGHT(Table1[[#This Row],[Occupational Series]],1)="A",RIGHT(Table1[[#This Row],[Occupational Series]],1)="B",RIGHT(Table1[[#This Row],[Occupational Series]],1)="C"),"0301",RIGHT(Table1[[#This Row],[Occupational Series]],4)))</f>
        <v>5309</v>
      </c>
      <c r="D4077" s="50" t="s">
        <v>910</v>
      </c>
      <c r="E4077" s="51" t="s">
        <v>911</v>
      </c>
      <c r="F4077" s="57">
        <f>ROWS($F$2:F4077)</f>
        <v>4076</v>
      </c>
      <c r="G4077" s="57" t="str">
        <f>IF(ISNUMBER(SEARCH('Position Build'!$N$6,Table1[[#This Row],[Series]])),Table1[[#This Row],[Helper1]],"")</f>
        <v/>
      </c>
      <c r="H4077" s="57" t="str">
        <f>IFERROR(SMALL($G$2:$G$4870,ROWS($G$2:G4077)),"")</f>
        <v/>
      </c>
    </row>
    <row r="4078" spans="1:8" ht="64.5" thickBot="1" x14ac:dyDescent="0.3">
      <c r="A4078" s="52" t="s">
        <v>684</v>
      </c>
      <c r="B4078" s="46" t="str">
        <f>Table1[[#This Row],[Series]]&amp;Table1[[#This Row],[Competency Name]]</f>
        <v>5309TROUBLESHOOTING</v>
      </c>
      <c r="C4078" s="46" t="str">
        <f>IF(RIGHT(Table1[[#This Row],[Occupational Series]],5)="SECCM","SECCM",IF(OR(RIGHT(Table1[[#This Row],[Occupational Series]],1)="A",RIGHT(Table1[[#This Row],[Occupational Series]],1)="B",RIGHT(Table1[[#This Row],[Occupational Series]],1)="C"),"0301",RIGHT(Table1[[#This Row],[Occupational Series]],4)))</f>
        <v>5309</v>
      </c>
      <c r="D4078" s="52" t="s">
        <v>912</v>
      </c>
      <c r="E4078" s="54" t="s">
        <v>913</v>
      </c>
      <c r="F4078" s="57">
        <f>ROWS($F$2:F4078)</f>
        <v>4077</v>
      </c>
      <c r="G4078" s="57" t="str">
        <f>IF(ISNUMBER(SEARCH('Position Build'!$N$6,Table1[[#This Row],[Series]])),Table1[[#This Row],[Helper1]],"")</f>
        <v/>
      </c>
      <c r="H4078" s="57" t="str">
        <f>IFERROR(SMALL($G$2:$G$4870,ROWS($G$2:G4078)),"")</f>
        <v/>
      </c>
    </row>
    <row r="4079" spans="1:8" ht="26.25" thickBot="1" x14ac:dyDescent="0.3">
      <c r="A4079" s="52" t="s">
        <v>705</v>
      </c>
      <c r="B4079" s="46" t="str">
        <f>Table1[[#This Row],[Series]]&amp;Table1[[#This Row],[Competency Name]]</f>
        <v>5334KNOWLEDGE OF MATERIALS</v>
      </c>
      <c r="C4079" s="46" t="str">
        <f>IF(RIGHT(Table1[[#This Row],[Occupational Series]],5)="SECCM","SECCM",IF(OR(RIGHT(Table1[[#This Row],[Occupational Series]],1)="A",RIGHT(Table1[[#This Row],[Occupational Series]],1)="B",RIGHT(Table1[[#This Row],[Occupational Series]],1)="C"),"0301",RIGHT(Table1[[#This Row],[Occupational Series]],4)))</f>
        <v>5334</v>
      </c>
      <c r="D4079" s="52" t="s">
        <v>679</v>
      </c>
      <c r="E4079" s="54" t="s">
        <v>680</v>
      </c>
      <c r="F4079" s="57">
        <f>ROWS($F$2:F4079)</f>
        <v>4078</v>
      </c>
      <c r="G4079" s="57" t="str">
        <f>IF(ISNUMBER(SEARCH('Position Build'!$N$6,Table1[[#This Row],[Series]])),Table1[[#This Row],[Helper1]],"")</f>
        <v/>
      </c>
      <c r="H4079" s="57" t="str">
        <f>IFERROR(SMALL($G$2:$G$4870,ROWS($G$2:G4079)),"")</f>
        <v/>
      </c>
    </row>
    <row r="4080" spans="1:8" ht="115.5" thickBot="1" x14ac:dyDescent="0.3">
      <c r="A4080" s="52" t="s">
        <v>705</v>
      </c>
      <c r="B4080" s="46" t="str">
        <f>Table1[[#This Row],[Series]]&amp;Table1[[#This Row],[Competency Name]]</f>
        <v>5334TECHNICAL PRACTICES (THEORETICAL, PRECISE, ARTISTIC)</v>
      </c>
      <c r="C4080" s="46" t="str">
        <f>IF(RIGHT(Table1[[#This Row],[Occupational Series]],5)="SECCM","SECCM",IF(OR(RIGHT(Table1[[#This Row],[Occupational Series]],1)="A",RIGHT(Table1[[#This Row],[Occupational Series]],1)="B",RIGHT(Table1[[#This Row],[Occupational Series]],1)="C"),"0301",RIGHT(Table1[[#This Row],[Occupational Series]],4)))</f>
        <v>5334</v>
      </c>
      <c r="D4080" s="52" t="s">
        <v>716</v>
      </c>
      <c r="E4080" s="54" t="s">
        <v>717</v>
      </c>
      <c r="F4080" s="57">
        <f>ROWS($F$2:F4080)</f>
        <v>4079</v>
      </c>
      <c r="G4080" s="57" t="str">
        <f>IF(ISNUMBER(SEARCH('Position Build'!$N$6,Table1[[#This Row],[Series]])),Table1[[#This Row],[Helper1]],"")</f>
        <v/>
      </c>
      <c r="H4080" s="57" t="str">
        <f>IFERROR(SMALL($G$2:$G$4870,ROWS($G$2:G4080)),"")</f>
        <v/>
      </c>
    </row>
    <row r="4081" spans="1:8" ht="15.75" thickBot="1" x14ac:dyDescent="0.3">
      <c r="A4081" s="53" t="s">
        <v>705</v>
      </c>
      <c r="B4081" s="46" t="str">
        <f>Table1[[#This Row],[Series]]&amp;Table1[[#This Row],[Competency Name]]</f>
        <v>5334ABILITY TO DO THE WORK OF THE POSITION WITHOUT MORE THAN NORMAL SUPERVISION</v>
      </c>
      <c r="C4081" s="46" t="str">
        <f>IF(RIGHT(Table1[[#This Row],[Occupational Series]],5)="SECCM","SECCM",IF(OR(RIGHT(Table1[[#This Row],[Occupational Series]],1)="A",RIGHT(Table1[[#This Row],[Occupational Series]],1)="B",RIGHT(Table1[[#This Row],[Occupational Series]],1)="C"),"0301",RIGHT(Table1[[#This Row],[Occupational Series]],4)))</f>
        <v>5334</v>
      </c>
      <c r="D4081" s="53" t="s">
        <v>852</v>
      </c>
      <c r="E4081" s="53" t="s">
        <v>853</v>
      </c>
      <c r="F4081" s="57">
        <f>ROWS($F$2:F4081)</f>
        <v>4080</v>
      </c>
      <c r="G4081" s="57" t="str">
        <f>IF(ISNUMBER(SEARCH('Position Build'!$N$6,Table1[[#This Row],[Series]])),Table1[[#This Row],[Helper1]],"")</f>
        <v/>
      </c>
      <c r="H4081" s="57" t="str">
        <f>IFERROR(SMALL($G$2:$G$4870,ROWS($G$2:G4081)),"")</f>
        <v/>
      </c>
    </row>
    <row r="4082" spans="1:8" ht="15.75" thickBot="1" x14ac:dyDescent="0.3">
      <c r="A4082" s="45" t="s">
        <v>705</v>
      </c>
      <c r="B4082" s="46" t="str">
        <f>Table1[[#This Row],[Series]]&amp;Table1[[#This Row],[Competency Name]]</f>
        <v>5334ABILITY TO INSPECT</v>
      </c>
      <c r="C4082" s="46" t="str">
        <f>IF(RIGHT(Table1[[#This Row],[Occupational Series]],5)="SECCM","SECCM",IF(OR(RIGHT(Table1[[#This Row],[Occupational Series]],1)="A",RIGHT(Table1[[#This Row],[Occupational Series]],1)="B",RIGHT(Table1[[#This Row],[Occupational Series]],1)="C"),"0301",RIGHT(Table1[[#This Row],[Occupational Series]],4)))</f>
        <v>5334</v>
      </c>
      <c r="D4082" s="45" t="s">
        <v>866</v>
      </c>
      <c r="E4082" s="45" t="s">
        <v>867</v>
      </c>
      <c r="F4082" s="57">
        <f>ROWS($F$2:F4082)</f>
        <v>4081</v>
      </c>
      <c r="G4082" s="57" t="str">
        <f>IF(ISNUMBER(SEARCH('Position Build'!$N$6,Table1[[#This Row],[Series]])),Table1[[#This Row],[Helper1]],"")</f>
        <v/>
      </c>
      <c r="H4082" s="57" t="str">
        <f>IFERROR(SMALL($G$2:$G$4870,ROWS($G$2:G4082)),"")</f>
        <v/>
      </c>
    </row>
    <row r="4083" spans="1:8" ht="15.75" customHeight="1" thickBot="1" x14ac:dyDescent="0.3">
      <c r="A4083" s="45" t="s">
        <v>705</v>
      </c>
      <c r="B4083" s="46" t="str">
        <f>Table1[[#This Row],[Series]]&amp;Table1[[#This Row],[Competency Name]]</f>
        <v>5334ABILITY TO INSTRUCT</v>
      </c>
      <c r="C4083" s="46" t="str">
        <f>IF(RIGHT(Table1[[#This Row],[Occupational Series]],5)="SECCM","SECCM",IF(OR(RIGHT(Table1[[#This Row],[Occupational Series]],1)="A",RIGHT(Table1[[#This Row],[Occupational Series]],1)="B",RIGHT(Table1[[#This Row],[Occupational Series]],1)="C"),"0301",RIGHT(Table1[[#This Row],[Occupational Series]],4)))</f>
        <v>5334</v>
      </c>
      <c r="D4083" s="45" t="s">
        <v>868</v>
      </c>
      <c r="E4083" s="45" t="s">
        <v>869</v>
      </c>
      <c r="F4083" s="57">
        <f>ROWS($F$2:F4083)</f>
        <v>4082</v>
      </c>
      <c r="G4083" s="57" t="str">
        <f>IF(ISNUMBER(SEARCH('Position Build'!$N$6,Table1[[#This Row],[Series]])),Table1[[#This Row],[Helper1]],"")</f>
        <v/>
      </c>
      <c r="H4083" s="57" t="str">
        <f>IFERROR(SMALL($G$2:$G$4870,ROWS($G$2:G4083)),"")</f>
        <v/>
      </c>
    </row>
    <row r="4084" spans="1:8" ht="39" thickBot="1" x14ac:dyDescent="0.3">
      <c r="A4084" s="52" t="s">
        <v>705</v>
      </c>
      <c r="B4084" s="46" t="str">
        <f>Table1[[#This Row],[Series]]&amp;Table1[[#This Row],[Competency Name]]</f>
        <v>5334ABILITY TO PROVIDE PRODUCTION SUPPORT SERVICES</v>
      </c>
      <c r="C4084" s="46" t="str">
        <f>IF(RIGHT(Table1[[#This Row],[Occupational Series]],5)="SECCM","SECCM",IF(OR(RIGHT(Table1[[#This Row],[Occupational Series]],1)="A",RIGHT(Table1[[#This Row],[Occupational Series]],1)="B",RIGHT(Table1[[#This Row],[Occupational Series]],1)="C"),"0301",RIGHT(Table1[[#This Row],[Occupational Series]],4)))</f>
        <v>5334</v>
      </c>
      <c r="D4084" s="52" t="s">
        <v>870</v>
      </c>
      <c r="E4084" s="54" t="s">
        <v>871</v>
      </c>
      <c r="F4084" s="57">
        <f>ROWS($F$2:F4084)</f>
        <v>4083</v>
      </c>
      <c r="G4084" s="57" t="str">
        <f>IF(ISNUMBER(SEARCH('Position Build'!$N$6,Table1[[#This Row],[Series]])),Table1[[#This Row],[Helper1]],"")</f>
        <v/>
      </c>
      <c r="H4084" s="57" t="str">
        <f>IFERROR(SMALL($G$2:$G$4870,ROWS($G$2:G4084)),"")</f>
        <v/>
      </c>
    </row>
    <row r="4085" spans="1:8" ht="15.75" thickBot="1" x14ac:dyDescent="0.3">
      <c r="A4085" s="53" t="s">
        <v>705</v>
      </c>
      <c r="B4085" s="46" t="str">
        <f>Table1[[#This Row],[Series]]&amp;Table1[[#This Row],[Competency Name]]</f>
        <v>5334ABILITY TO LEAD OR SUPERVISE</v>
      </c>
      <c r="C4085" s="46" t="str">
        <f>IF(RIGHT(Table1[[#This Row],[Occupational Series]],5)="SECCM","SECCM",IF(OR(RIGHT(Table1[[#This Row],[Occupational Series]],1)="A",RIGHT(Table1[[#This Row],[Occupational Series]],1)="B",RIGHT(Table1[[#This Row],[Occupational Series]],1)="C"),"0301",RIGHT(Table1[[#This Row],[Occupational Series]],4)))</f>
        <v>5334</v>
      </c>
      <c r="D4085" s="53" t="s">
        <v>872</v>
      </c>
      <c r="E4085" s="53" t="s">
        <v>873</v>
      </c>
      <c r="F4085" s="57">
        <f>ROWS($F$2:F4085)</f>
        <v>4084</v>
      </c>
      <c r="G4085" s="57" t="str">
        <f>IF(ISNUMBER(SEARCH('Position Build'!$N$6,Table1[[#This Row],[Series]])),Table1[[#This Row],[Helper1]],"")</f>
        <v/>
      </c>
      <c r="H4085" s="57" t="str">
        <f>IFERROR(SMALL($G$2:$G$4870,ROWS($G$2:G4085)),"")</f>
        <v/>
      </c>
    </row>
    <row r="4086" spans="1:8" ht="51.75" thickBot="1" x14ac:dyDescent="0.3">
      <c r="A4086" s="52" t="s">
        <v>705</v>
      </c>
      <c r="B4086" s="46" t="str">
        <f>Table1[[#This Row],[Series]]&amp;Table1[[#This Row],[Competency Name]]</f>
        <v>5334ABILITY TO FOLLOW DIRECTIONS IN A SHOP</v>
      </c>
      <c r="C4086" s="46" t="str">
        <f>IF(RIGHT(Table1[[#This Row],[Occupational Series]],5)="SECCM","SECCM",IF(OR(RIGHT(Table1[[#This Row],[Occupational Series]],1)="A",RIGHT(Table1[[#This Row],[Occupational Series]],1)="B",RIGHT(Table1[[#This Row],[Occupational Series]],1)="C"),"0301",RIGHT(Table1[[#This Row],[Occupational Series]],4)))</f>
        <v>5334</v>
      </c>
      <c r="D4086" s="52" t="s">
        <v>882</v>
      </c>
      <c r="E4086" s="54" t="s">
        <v>883</v>
      </c>
      <c r="F4086" s="57">
        <f>ROWS($F$2:F4086)</f>
        <v>4085</v>
      </c>
      <c r="G4086" s="57" t="str">
        <f>IF(ISNUMBER(SEARCH('Position Build'!$N$6,Table1[[#This Row],[Series]])),Table1[[#This Row],[Helper1]],"")</f>
        <v/>
      </c>
      <c r="H4086" s="57" t="str">
        <f>IFERROR(SMALL($G$2:$G$4870,ROWS($G$2:G4086)),"")</f>
        <v/>
      </c>
    </row>
    <row r="4087" spans="1:8" ht="77.25" thickBot="1" x14ac:dyDescent="0.3">
      <c r="A4087" s="52" t="s">
        <v>705</v>
      </c>
      <c r="B4087" s="46" t="str">
        <f>Table1[[#This Row],[Series]]&amp;Table1[[#This Row],[Competency Name]]</f>
        <v>5334DEXTERITY AND SAFETY</v>
      </c>
      <c r="C4087" s="46" t="str">
        <f>IF(RIGHT(Table1[[#This Row],[Occupational Series]],5)="SECCM","SECCM",IF(OR(RIGHT(Table1[[#This Row],[Occupational Series]],1)="A",RIGHT(Table1[[#This Row],[Occupational Series]],1)="B",RIGHT(Table1[[#This Row],[Occupational Series]],1)="C"),"0301",RIGHT(Table1[[#This Row],[Occupational Series]],4)))</f>
        <v>5334</v>
      </c>
      <c r="D4087" s="52" t="s">
        <v>888</v>
      </c>
      <c r="E4087" s="54" t="s">
        <v>889</v>
      </c>
      <c r="F4087" s="57">
        <f>ROWS($F$2:F4087)</f>
        <v>4086</v>
      </c>
      <c r="G4087" s="57" t="str">
        <f>IF(ISNUMBER(SEARCH('Position Build'!$N$6,Table1[[#This Row],[Series]])),Table1[[#This Row],[Helper1]],"")</f>
        <v/>
      </c>
      <c r="H4087" s="57" t="str">
        <f>IFERROR(SMALL($G$2:$G$4870,ROWS($G$2:G4087)),"")</f>
        <v/>
      </c>
    </row>
    <row r="4088" spans="1:8" ht="90" thickBot="1" x14ac:dyDescent="0.3">
      <c r="A4088" s="50" t="s">
        <v>705</v>
      </c>
      <c r="B4088" s="46" t="str">
        <f>Table1[[#This Row],[Series]]&amp;Table1[[#This Row],[Competency Name]]</f>
        <v>5334INGENUITY (ABILITY TO SUGGEST AND APPLY NEW METHODS)</v>
      </c>
      <c r="C4088" s="46" t="str">
        <f>IF(RIGHT(Table1[[#This Row],[Occupational Series]],5)="SECCM","SECCM",IF(OR(RIGHT(Table1[[#This Row],[Occupational Series]],1)="A",RIGHT(Table1[[#This Row],[Occupational Series]],1)="B",RIGHT(Table1[[#This Row],[Occupational Series]],1)="C"),"0301",RIGHT(Table1[[#This Row],[Occupational Series]],4)))</f>
        <v>5334</v>
      </c>
      <c r="D4088" s="50" t="s">
        <v>890</v>
      </c>
      <c r="E4088" s="51" t="s">
        <v>891</v>
      </c>
      <c r="F4088" s="57">
        <f>ROWS($F$2:F4088)</f>
        <v>4087</v>
      </c>
      <c r="G4088" s="57" t="str">
        <f>IF(ISNUMBER(SEARCH('Position Build'!$N$6,Table1[[#This Row],[Series]])),Table1[[#This Row],[Helper1]],"")</f>
        <v/>
      </c>
      <c r="H4088" s="57" t="str">
        <f>IFERROR(SMALL($G$2:$G$4870,ROWS($G$2:G4088)),"")</f>
        <v/>
      </c>
    </row>
    <row r="4089" spans="1:8" ht="15.75" customHeight="1" thickBot="1" x14ac:dyDescent="0.3">
      <c r="A4089" s="50" t="s">
        <v>705</v>
      </c>
      <c r="B4089" s="46" t="str">
        <f>Table1[[#This Row],[Series]]&amp;Table1[[#This Row],[Competency Name]]</f>
        <v>5334ABILITY TO SUPERVISE THROUGH SUBORDINATE SUPERVISORS</v>
      </c>
      <c r="C4089" s="46" t="str">
        <f>IF(RIGHT(Table1[[#This Row],[Occupational Series]],5)="SECCM","SECCM",IF(OR(RIGHT(Table1[[#This Row],[Occupational Series]],1)="A",RIGHT(Table1[[#This Row],[Occupational Series]],1)="B",RIGHT(Table1[[#This Row],[Occupational Series]],1)="C"),"0301",RIGHT(Table1[[#This Row],[Occupational Series]],4)))</f>
        <v>5334</v>
      </c>
      <c r="D4089" s="50" t="s">
        <v>898</v>
      </c>
      <c r="E4089" s="51" t="s">
        <v>899</v>
      </c>
      <c r="F4089" s="57">
        <f>ROWS($F$2:F4089)</f>
        <v>4088</v>
      </c>
      <c r="G4089" s="57" t="str">
        <f>IF(ISNUMBER(SEARCH('Position Build'!$N$6,Table1[[#This Row],[Series]])),Table1[[#This Row],[Helper1]],"")</f>
        <v/>
      </c>
      <c r="H4089" s="57" t="str">
        <f>IFERROR(SMALL($G$2:$G$4870,ROWS($G$2:G4089)),"")</f>
        <v/>
      </c>
    </row>
    <row r="4090" spans="1:8" ht="39" thickBot="1" x14ac:dyDescent="0.3">
      <c r="A4090" s="52" t="s">
        <v>705</v>
      </c>
      <c r="B4090" s="46" t="str">
        <f>Table1[[#This Row],[Series]]&amp;Table1[[#This Row],[Competency Name]]</f>
        <v>5334RELIABILITY AND DEPENDABILITY</v>
      </c>
      <c r="C4090" s="46" t="str">
        <f>IF(RIGHT(Table1[[#This Row],[Occupational Series]],5)="SECCM","SECCM",IF(OR(RIGHT(Table1[[#This Row],[Occupational Series]],1)="A",RIGHT(Table1[[#This Row],[Occupational Series]],1)="B",RIGHT(Table1[[#This Row],[Occupational Series]],1)="C"),"0301",RIGHT(Table1[[#This Row],[Occupational Series]],4)))</f>
        <v>5334</v>
      </c>
      <c r="D4090" s="52" t="s">
        <v>900</v>
      </c>
      <c r="E4090" s="54" t="s">
        <v>901</v>
      </c>
      <c r="F4090" s="57">
        <f>ROWS($F$2:F4090)</f>
        <v>4089</v>
      </c>
      <c r="G4090" s="57" t="str">
        <f>IF(ISNUMBER(SEARCH('Position Build'!$N$6,Table1[[#This Row],[Series]])),Table1[[#This Row],[Helper1]],"")</f>
        <v/>
      </c>
      <c r="H4090" s="57" t="str">
        <f>IFERROR(SMALL($G$2:$G$4870,ROWS($G$2:G4090)),"")</f>
        <v/>
      </c>
    </row>
    <row r="4091" spans="1:8" ht="77.25" thickBot="1" x14ac:dyDescent="0.3">
      <c r="A4091" s="52" t="s">
        <v>705</v>
      </c>
      <c r="B4091" s="46" t="str">
        <f>Table1[[#This Row],[Series]]&amp;Table1[[#This Row],[Competency Name]]</f>
        <v>5334ABILITY TO INTERPRET INSTRUCTIONS AND SPECIFICATIONS, INCLUDING BLUEPRINT READING</v>
      </c>
      <c r="C4091" s="46" t="str">
        <f>IF(RIGHT(Table1[[#This Row],[Occupational Series]],5)="SECCM","SECCM",IF(OR(RIGHT(Table1[[#This Row],[Occupational Series]],1)="A",RIGHT(Table1[[#This Row],[Occupational Series]],1)="B",RIGHT(Table1[[#This Row],[Occupational Series]],1)="C"),"0301",RIGHT(Table1[[#This Row],[Occupational Series]],4)))</f>
        <v>5334</v>
      </c>
      <c r="D4091" s="52" t="s">
        <v>906</v>
      </c>
      <c r="E4091" s="54" t="s">
        <v>907</v>
      </c>
      <c r="F4091" s="57">
        <f>ROWS($F$2:F4091)</f>
        <v>4090</v>
      </c>
      <c r="G4091" s="57" t="str">
        <f>IF(ISNUMBER(SEARCH('Position Build'!$N$6,Table1[[#This Row],[Series]])),Table1[[#This Row],[Helper1]],"")</f>
        <v/>
      </c>
      <c r="H4091" s="57" t="str">
        <f>IFERROR(SMALL($G$2:$G$4870,ROWS($G$2:G4091)),"")</f>
        <v/>
      </c>
    </row>
    <row r="4092" spans="1:8" ht="51.75" thickBot="1" x14ac:dyDescent="0.3">
      <c r="A4092" s="52" t="s">
        <v>705</v>
      </c>
      <c r="B4092" s="46" t="str">
        <f>Table1[[#This Row],[Series]]&amp;Table1[[#This Row],[Competency Name]]</f>
        <v>5334ABILITY TO USE AND MAINTAIN TOOLS AND EQUIPMENT</v>
      </c>
      <c r="C4092" s="46" t="str">
        <f>IF(RIGHT(Table1[[#This Row],[Occupational Series]],5)="SECCM","SECCM",IF(OR(RIGHT(Table1[[#This Row],[Occupational Series]],1)="A",RIGHT(Table1[[#This Row],[Occupational Series]],1)="B",RIGHT(Table1[[#This Row],[Occupational Series]],1)="C"),"0301",RIGHT(Table1[[#This Row],[Occupational Series]],4)))</f>
        <v>5334</v>
      </c>
      <c r="D4092" s="52" t="s">
        <v>908</v>
      </c>
      <c r="E4092" s="54" t="s">
        <v>909</v>
      </c>
      <c r="F4092" s="57">
        <f>ROWS($F$2:F4092)</f>
        <v>4091</v>
      </c>
      <c r="G4092" s="57" t="str">
        <f>IF(ISNUMBER(SEARCH('Position Build'!$N$6,Table1[[#This Row],[Series]])),Table1[[#This Row],[Helper1]],"")</f>
        <v/>
      </c>
      <c r="H4092" s="57" t="str">
        <f>IFERROR(SMALL($G$2:$G$4870,ROWS($G$2:G4092)),"")</f>
        <v/>
      </c>
    </row>
    <row r="4093" spans="1:8" ht="39" thickBot="1" x14ac:dyDescent="0.3">
      <c r="A4093" s="52" t="s">
        <v>705</v>
      </c>
      <c r="B4093" s="46" t="str">
        <f>Table1[[#This Row],[Series]]&amp;Table1[[#This Row],[Competency Name]]</f>
        <v>5334KNOWLEDGE OF EQUIPMENT ASSEMBLY, INSTALLATION, REPAIR, ETC.</v>
      </c>
      <c r="C4093" s="46" t="str">
        <f>IF(RIGHT(Table1[[#This Row],[Occupational Series]],5)="SECCM","SECCM",IF(OR(RIGHT(Table1[[#This Row],[Occupational Series]],1)="A",RIGHT(Table1[[#This Row],[Occupational Series]],1)="B",RIGHT(Table1[[#This Row],[Occupational Series]],1)="C"),"0301",RIGHT(Table1[[#This Row],[Occupational Series]],4)))</f>
        <v>5334</v>
      </c>
      <c r="D4093" s="52" t="s">
        <v>910</v>
      </c>
      <c r="E4093" s="54" t="s">
        <v>911</v>
      </c>
      <c r="F4093" s="57">
        <f>ROWS($F$2:F4093)</f>
        <v>4092</v>
      </c>
      <c r="G4093" s="57" t="str">
        <f>IF(ISNUMBER(SEARCH('Position Build'!$N$6,Table1[[#This Row],[Series]])),Table1[[#This Row],[Helper1]],"")</f>
        <v/>
      </c>
      <c r="H4093" s="57" t="str">
        <f>IFERROR(SMALL($G$2:$G$4870,ROWS($G$2:G4093)),"")</f>
        <v/>
      </c>
    </row>
    <row r="4094" spans="1:8" ht="64.5" thickBot="1" x14ac:dyDescent="0.3">
      <c r="A4094" s="50" t="s">
        <v>705</v>
      </c>
      <c r="B4094" s="46" t="str">
        <f>Table1[[#This Row],[Series]]&amp;Table1[[#This Row],[Competency Name]]</f>
        <v>5334TROUBLESHOOTING</v>
      </c>
      <c r="C4094" s="46" t="str">
        <f>IF(RIGHT(Table1[[#This Row],[Occupational Series]],5)="SECCM","SECCM",IF(OR(RIGHT(Table1[[#This Row],[Occupational Series]],1)="A",RIGHT(Table1[[#This Row],[Occupational Series]],1)="B",RIGHT(Table1[[#This Row],[Occupational Series]],1)="C"),"0301",RIGHT(Table1[[#This Row],[Occupational Series]],4)))</f>
        <v>5334</v>
      </c>
      <c r="D4094" s="50" t="s">
        <v>912</v>
      </c>
      <c r="E4094" s="51" t="s">
        <v>913</v>
      </c>
      <c r="F4094" s="57">
        <f>ROWS($F$2:F4094)</f>
        <v>4093</v>
      </c>
      <c r="G4094" s="57" t="str">
        <f>IF(ISNUMBER(SEARCH('Position Build'!$N$6,Table1[[#This Row],[Series]])),Table1[[#This Row],[Helper1]],"")</f>
        <v/>
      </c>
      <c r="H4094" s="57" t="str">
        <f>IFERROR(SMALL($G$2:$G$4870,ROWS($G$2:G4094)),"")</f>
        <v/>
      </c>
    </row>
    <row r="4095" spans="1:8" ht="15.75" customHeight="1" thickBot="1" x14ac:dyDescent="0.3">
      <c r="A4095" s="50" t="s">
        <v>705</v>
      </c>
      <c r="B4095" s="46" t="str">
        <f>Table1[[#This Row],[Series]]&amp;Table1[[#This Row],[Competency Name]]</f>
        <v>5334ABILITY TO MEET DEADLINE DATES UNDER PRESSURE</v>
      </c>
      <c r="C4095" s="46" t="str">
        <f>IF(RIGHT(Table1[[#This Row],[Occupational Series]],5)="SECCM","SECCM",IF(OR(RIGHT(Table1[[#This Row],[Occupational Series]],1)="A",RIGHT(Table1[[#This Row],[Occupational Series]],1)="B",RIGHT(Table1[[#This Row],[Occupational Series]],1)="C"),"0301",RIGHT(Table1[[#This Row],[Occupational Series]],4)))</f>
        <v>5334</v>
      </c>
      <c r="D4095" s="50" t="s">
        <v>1005</v>
      </c>
      <c r="E4095" s="51" t="s">
        <v>1006</v>
      </c>
      <c r="F4095" s="57">
        <f>ROWS($F$2:F4095)</f>
        <v>4094</v>
      </c>
      <c r="G4095" s="57" t="str">
        <f>IF(ISNUMBER(SEARCH('Position Build'!$N$6,Table1[[#This Row],[Series]])),Table1[[#This Row],[Helper1]],"")</f>
        <v/>
      </c>
      <c r="H4095" s="57" t="str">
        <f>IFERROR(SMALL($G$2:$G$4870,ROWS($G$2:G4095)),"")</f>
        <v/>
      </c>
    </row>
    <row r="4096" spans="1:8" ht="39" thickBot="1" x14ac:dyDescent="0.3">
      <c r="A4096" s="52" t="s">
        <v>705</v>
      </c>
      <c r="B4096" s="46" t="str">
        <f>Table1[[#This Row],[Series]]&amp;Table1[[#This Row],[Competency Name]]</f>
        <v>5334ABILITY TO PLAN AND ORGANIZE THE WORK</v>
      </c>
      <c r="C4096" s="46" t="str">
        <f>IF(RIGHT(Table1[[#This Row],[Occupational Series]],5)="SECCM","SECCM",IF(OR(RIGHT(Table1[[#This Row],[Occupational Series]],1)="A",RIGHT(Table1[[#This Row],[Occupational Series]],1)="B",RIGHT(Table1[[#This Row],[Occupational Series]],1)="C"),"0301",RIGHT(Table1[[#This Row],[Occupational Series]],4)))</f>
        <v>5334</v>
      </c>
      <c r="D4096" s="52" t="s">
        <v>1007</v>
      </c>
      <c r="E4096" s="54" t="s">
        <v>1008</v>
      </c>
      <c r="F4096" s="57">
        <f>ROWS($F$2:F4096)</f>
        <v>4095</v>
      </c>
      <c r="G4096" s="57" t="str">
        <f>IF(ISNUMBER(SEARCH('Position Build'!$N$6,Table1[[#This Row],[Series]])),Table1[[#This Row],[Helper1]],"")</f>
        <v/>
      </c>
      <c r="H4096" s="57" t="str">
        <f>IFERROR(SMALL($G$2:$G$4870,ROWS($G$2:G4096)),"")</f>
        <v/>
      </c>
    </row>
    <row r="4097" spans="1:8" ht="39" thickBot="1" x14ac:dyDescent="0.3">
      <c r="A4097" s="52" t="s">
        <v>705</v>
      </c>
      <c r="B4097" s="46" t="str">
        <f>Table1[[#This Row],[Series]]&amp;Table1[[#This Row],[Competency Name]]</f>
        <v>5334ABILITY TO WORK AS A MEMBER OF A TEAM</v>
      </c>
      <c r="C4097" s="46" t="str">
        <f>IF(RIGHT(Table1[[#This Row],[Occupational Series]],5)="SECCM","SECCM",IF(OR(RIGHT(Table1[[#This Row],[Occupational Series]],1)="A",RIGHT(Table1[[#This Row],[Occupational Series]],1)="B",RIGHT(Table1[[#This Row],[Occupational Series]],1)="C"),"0301",RIGHT(Table1[[#This Row],[Occupational Series]],4)))</f>
        <v>5334</v>
      </c>
      <c r="D4097" s="52" t="s">
        <v>1017</v>
      </c>
      <c r="E4097" s="54" t="s">
        <v>1018</v>
      </c>
      <c r="F4097" s="57">
        <f>ROWS($F$2:F4097)</f>
        <v>4096</v>
      </c>
      <c r="G4097" s="57" t="str">
        <f>IF(ISNUMBER(SEARCH('Position Build'!$N$6,Table1[[#This Row],[Series]])),Table1[[#This Row],[Helper1]],"")</f>
        <v/>
      </c>
      <c r="H4097" s="57" t="str">
        <f>IFERROR(SMALL($G$2:$G$4870,ROWS($G$2:G4097)),"")</f>
        <v/>
      </c>
    </row>
    <row r="4098" spans="1:8" ht="39" thickBot="1" x14ac:dyDescent="0.3">
      <c r="A4098" s="52" t="s">
        <v>705</v>
      </c>
      <c r="B4098" s="46" t="str">
        <f>Table1[[#This Row],[Series]]&amp;Table1[[#This Row],[Competency Name]]</f>
        <v>5334ABILITY TO WORK WITH OTHERS</v>
      </c>
      <c r="C4098" s="46" t="str">
        <f>IF(RIGHT(Table1[[#This Row],[Occupational Series]],5)="SECCM","SECCM",IF(OR(RIGHT(Table1[[#This Row],[Occupational Series]],1)="A",RIGHT(Table1[[#This Row],[Occupational Series]],1)="B",RIGHT(Table1[[#This Row],[Occupational Series]],1)="C"),"0301",RIGHT(Table1[[#This Row],[Occupational Series]],4)))</f>
        <v>5334</v>
      </c>
      <c r="D4098" s="52" t="s">
        <v>1019</v>
      </c>
      <c r="E4098" s="54" t="s">
        <v>1020</v>
      </c>
      <c r="F4098" s="57">
        <f>ROWS($F$2:F4098)</f>
        <v>4097</v>
      </c>
      <c r="G4098" s="57" t="str">
        <f>IF(ISNUMBER(SEARCH('Position Build'!$N$6,Table1[[#This Row],[Series]])),Table1[[#This Row],[Helper1]],"")</f>
        <v/>
      </c>
      <c r="H4098" s="57" t="str">
        <f>IFERROR(SMALL($G$2:$G$4870,ROWS($G$2:G4098)),"")</f>
        <v/>
      </c>
    </row>
    <row r="4099" spans="1:8" ht="15.75" thickBot="1" x14ac:dyDescent="0.3">
      <c r="A4099" s="53" t="s">
        <v>705</v>
      </c>
      <c r="B4099" s="46" t="str">
        <f>Table1[[#This Row],[Series]]&amp;Table1[[#This Row],[Competency Name]]</f>
        <v>5334SHOP APTITUDE AND INTEREST</v>
      </c>
      <c r="C4099" s="46" t="str">
        <f>IF(RIGHT(Table1[[#This Row],[Occupational Series]],5)="SECCM","SECCM",IF(OR(RIGHT(Table1[[#This Row],[Occupational Series]],1)="A",RIGHT(Table1[[#This Row],[Occupational Series]],1)="B",RIGHT(Table1[[#This Row],[Occupational Series]],1)="C"),"0301",RIGHT(Table1[[#This Row],[Occupational Series]],4)))</f>
        <v>5334</v>
      </c>
      <c r="D4099" s="53" t="s">
        <v>1021</v>
      </c>
      <c r="E4099" s="53" t="s">
        <v>1022</v>
      </c>
      <c r="F4099" s="57">
        <f>ROWS($F$2:F4099)</f>
        <v>4098</v>
      </c>
      <c r="G4099" s="57" t="str">
        <f>IF(ISNUMBER(SEARCH('Position Build'!$N$6,Table1[[#This Row],[Series]])),Table1[[#This Row],[Helper1]],"")</f>
        <v/>
      </c>
      <c r="H4099" s="57" t="str">
        <f>IFERROR(SMALL($G$2:$G$4870,ROWS($G$2:G4099)),"")</f>
        <v/>
      </c>
    </row>
    <row r="4100" spans="1:8" ht="51.75" thickBot="1" x14ac:dyDescent="0.3">
      <c r="A4100" s="50" t="s">
        <v>705</v>
      </c>
      <c r="B4100" s="46" t="str">
        <f>Table1[[#This Row],[Series]]&amp;Table1[[#This Row],[Competency Name]]</f>
        <v>5334KNOWLEDGE OF DIFFERENT RELEVANT LINES OF WORK</v>
      </c>
      <c r="C4100" s="46" t="str">
        <f>IF(RIGHT(Table1[[#This Row],[Occupational Series]],5)="SECCM","SECCM",IF(OR(RIGHT(Table1[[#This Row],[Occupational Series]],1)="A",RIGHT(Table1[[#This Row],[Occupational Series]],1)="B",RIGHT(Table1[[#This Row],[Occupational Series]],1)="C"),"0301",RIGHT(Table1[[#This Row],[Occupational Series]],4)))</f>
        <v>5334</v>
      </c>
      <c r="D4100" s="50" t="s">
        <v>1179</v>
      </c>
      <c r="E4100" s="51" t="s">
        <v>1180</v>
      </c>
      <c r="F4100" s="57">
        <f>ROWS($F$2:F4100)</f>
        <v>4099</v>
      </c>
      <c r="G4100" s="57" t="str">
        <f>IF(ISNUMBER(SEARCH('Position Build'!$N$6,Table1[[#This Row],[Series]])),Table1[[#This Row],[Helper1]],"")</f>
        <v/>
      </c>
      <c r="H4100" s="57" t="str">
        <f>IFERROR(SMALL($G$2:$G$4870,ROWS($G$2:G4100)),"")</f>
        <v/>
      </c>
    </row>
    <row r="4101" spans="1:8" ht="15.75" customHeight="1" thickBot="1" x14ac:dyDescent="0.3">
      <c r="A4101" s="50" t="s">
        <v>693</v>
      </c>
      <c r="B4101" s="46" t="str">
        <f>Table1[[#This Row],[Series]]&amp;Table1[[#This Row],[Competency Name]]</f>
        <v>5350KNOWLEDGE OF MATERIALS</v>
      </c>
      <c r="C4101" s="46" t="str">
        <f>IF(RIGHT(Table1[[#This Row],[Occupational Series]],5)="SECCM","SECCM",IF(OR(RIGHT(Table1[[#This Row],[Occupational Series]],1)="A",RIGHT(Table1[[#This Row],[Occupational Series]],1)="B",RIGHT(Table1[[#This Row],[Occupational Series]],1)="C"),"0301",RIGHT(Table1[[#This Row],[Occupational Series]],4)))</f>
        <v>5350</v>
      </c>
      <c r="D4101" s="50" t="s">
        <v>679</v>
      </c>
      <c r="E4101" s="51" t="s">
        <v>680</v>
      </c>
      <c r="F4101" s="57">
        <f>ROWS($F$2:F4101)</f>
        <v>4100</v>
      </c>
      <c r="G4101" s="57" t="str">
        <f>IF(ISNUMBER(SEARCH('Position Build'!$N$6,Table1[[#This Row],[Series]])),Table1[[#This Row],[Helper1]],"")</f>
        <v/>
      </c>
      <c r="H4101" s="57" t="str">
        <f>IFERROR(SMALL($G$2:$G$4870,ROWS($G$2:G4101)),"")</f>
        <v/>
      </c>
    </row>
    <row r="4102" spans="1:8" ht="115.5" thickBot="1" x14ac:dyDescent="0.3">
      <c r="A4102" s="52" t="s">
        <v>693</v>
      </c>
      <c r="B4102" s="46" t="str">
        <f>Table1[[#This Row],[Series]]&amp;Table1[[#This Row],[Competency Name]]</f>
        <v>5350TECHNICAL PRACTICES (THEORETICAL, PRECISE, ARTISTIC)</v>
      </c>
      <c r="C4102" s="46" t="str">
        <f>IF(RIGHT(Table1[[#This Row],[Occupational Series]],5)="SECCM","SECCM",IF(OR(RIGHT(Table1[[#This Row],[Occupational Series]],1)="A",RIGHT(Table1[[#This Row],[Occupational Series]],1)="B",RIGHT(Table1[[#This Row],[Occupational Series]],1)="C"),"0301",RIGHT(Table1[[#This Row],[Occupational Series]],4)))</f>
        <v>5350</v>
      </c>
      <c r="D4102" s="52" t="s">
        <v>716</v>
      </c>
      <c r="E4102" s="54" t="s">
        <v>717</v>
      </c>
      <c r="F4102" s="57">
        <f>ROWS($F$2:F4102)</f>
        <v>4101</v>
      </c>
      <c r="G4102" s="57" t="str">
        <f>IF(ISNUMBER(SEARCH('Position Build'!$N$6,Table1[[#This Row],[Series]])),Table1[[#This Row],[Helper1]],"")</f>
        <v/>
      </c>
      <c r="H4102" s="57" t="str">
        <f>IFERROR(SMALL($G$2:$G$4870,ROWS($G$2:G4102)),"")</f>
        <v/>
      </c>
    </row>
    <row r="4103" spans="1:8" ht="15.75" thickBot="1" x14ac:dyDescent="0.3">
      <c r="A4103" s="53" t="s">
        <v>693</v>
      </c>
      <c r="B4103" s="46" t="str">
        <f>Table1[[#This Row],[Series]]&amp;Table1[[#This Row],[Competency Name]]</f>
        <v>5350ABILITY TO DO THE WORK OF THE POSITION WITHOUT MORE THAN NORMAL SUPERVISION</v>
      </c>
      <c r="C4103" s="46" t="str">
        <f>IF(RIGHT(Table1[[#This Row],[Occupational Series]],5)="SECCM","SECCM",IF(OR(RIGHT(Table1[[#This Row],[Occupational Series]],1)="A",RIGHT(Table1[[#This Row],[Occupational Series]],1)="B",RIGHT(Table1[[#This Row],[Occupational Series]],1)="C"),"0301",RIGHT(Table1[[#This Row],[Occupational Series]],4)))</f>
        <v>5350</v>
      </c>
      <c r="D4103" s="53" t="s">
        <v>852</v>
      </c>
      <c r="E4103" s="53" t="s">
        <v>853</v>
      </c>
      <c r="F4103" s="57">
        <f>ROWS($F$2:F4103)</f>
        <v>4102</v>
      </c>
      <c r="G4103" s="57" t="str">
        <f>IF(ISNUMBER(SEARCH('Position Build'!$N$6,Table1[[#This Row],[Series]])),Table1[[#This Row],[Helper1]],"")</f>
        <v/>
      </c>
      <c r="H4103" s="57" t="str">
        <f>IFERROR(SMALL($G$2:$G$4870,ROWS($G$2:G4103)),"")</f>
        <v/>
      </c>
    </row>
    <row r="4104" spans="1:8" ht="15.75" thickBot="1" x14ac:dyDescent="0.3">
      <c r="A4104" s="53" t="s">
        <v>693</v>
      </c>
      <c r="B4104" s="46" t="str">
        <f>Table1[[#This Row],[Series]]&amp;Table1[[#This Row],[Competency Name]]</f>
        <v>5350ABILITY TO INSPECT</v>
      </c>
      <c r="C4104" s="46" t="str">
        <f>IF(RIGHT(Table1[[#This Row],[Occupational Series]],5)="SECCM","SECCM",IF(OR(RIGHT(Table1[[#This Row],[Occupational Series]],1)="A",RIGHT(Table1[[#This Row],[Occupational Series]],1)="B",RIGHT(Table1[[#This Row],[Occupational Series]],1)="C"),"0301",RIGHT(Table1[[#This Row],[Occupational Series]],4)))</f>
        <v>5350</v>
      </c>
      <c r="D4104" s="53" t="s">
        <v>866</v>
      </c>
      <c r="E4104" s="53" t="s">
        <v>867</v>
      </c>
      <c r="F4104" s="57">
        <f>ROWS($F$2:F4104)</f>
        <v>4103</v>
      </c>
      <c r="G4104" s="57" t="str">
        <f>IF(ISNUMBER(SEARCH('Position Build'!$N$6,Table1[[#This Row],[Series]])),Table1[[#This Row],[Helper1]],"")</f>
        <v/>
      </c>
      <c r="H4104" s="57" t="str">
        <f>IFERROR(SMALL($G$2:$G$4870,ROWS($G$2:G4104)),"")</f>
        <v/>
      </c>
    </row>
    <row r="4105" spans="1:8" ht="15.75" thickBot="1" x14ac:dyDescent="0.3">
      <c r="A4105" s="53" t="s">
        <v>693</v>
      </c>
      <c r="B4105" s="46" t="str">
        <f>Table1[[#This Row],[Series]]&amp;Table1[[#This Row],[Competency Name]]</f>
        <v>5350ABILITY TO INSTRUCT</v>
      </c>
      <c r="C4105" s="46" t="str">
        <f>IF(RIGHT(Table1[[#This Row],[Occupational Series]],5)="SECCM","SECCM",IF(OR(RIGHT(Table1[[#This Row],[Occupational Series]],1)="A",RIGHT(Table1[[#This Row],[Occupational Series]],1)="B",RIGHT(Table1[[#This Row],[Occupational Series]],1)="C"),"0301",RIGHT(Table1[[#This Row],[Occupational Series]],4)))</f>
        <v>5350</v>
      </c>
      <c r="D4105" s="53" t="s">
        <v>868</v>
      </c>
      <c r="E4105" s="53" t="s">
        <v>869</v>
      </c>
      <c r="F4105" s="57">
        <f>ROWS($F$2:F4105)</f>
        <v>4104</v>
      </c>
      <c r="G4105" s="57" t="str">
        <f>IF(ISNUMBER(SEARCH('Position Build'!$N$6,Table1[[#This Row],[Series]])),Table1[[#This Row],[Helper1]],"")</f>
        <v/>
      </c>
      <c r="H4105" s="57" t="str">
        <f>IFERROR(SMALL($G$2:$G$4870,ROWS($G$2:G4105)),"")</f>
        <v/>
      </c>
    </row>
    <row r="4106" spans="1:8" ht="39" thickBot="1" x14ac:dyDescent="0.3">
      <c r="A4106" s="50" t="s">
        <v>693</v>
      </c>
      <c r="B4106" s="46" t="str">
        <f>Table1[[#This Row],[Series]]&amp;Table1[[#This Row],[Competency Name]]</f>
        <v>5350ABILITY TO PROVIDE PRODUCTION SUPPORT SERVICES</v>
      </c>
      <c r="C4106" s="46" t="str">
        <f>IF(RIGHT(Table1[[#This Row],[Occupational Series]],5)="SECCM","SECCM",IF(OR(RIGHT(Table1[[#This Row],[Occupational Series]],1)="A",RIGHT(Table1[[#This Row],[Occupational Series]],1)="B",RIGHT(Table1[[#This Row],[Occupational Series]],1)="C"),"0301",RIGHT(Table1[[#This Row],[Occupational Series]],4)))</f>
        <v>5350</v>
      </c>
      <c r="D4106" s="50" t="s">
        <v>870</v>
      </c>
      <c r="E4106" s="51" t="s">
        <v>871</v>
      </c>
      <c r="F4106" s="57">
        <f>ROWS($F$2:F4106)</f>
        <v>4105</v>
      </c>
      <c r="G4106" s="57" t="str">
        <f>IF(ISNUMBER(SEARCH('Position Build'!$N$6,Table1[[#This Row],[Series]])),Table1[[#This Row],[Helper1]],"")</f>
        <v/>
      </c>
      <c r="H4106" s="57" t="str">
        <f>IFERROR(SMALL($G$2:$G$4870,ROWS($G$2:G4106)),"")</f>
        <v/>
      </c>
    </row>
    <row r="4107" spans="1:8" ht="15.75" customHeight="1" thickBot="1" x14ac:dyDescent="0.3">
      <c r="A4107" s="45" t="s">
        <v>693</v>
      </c>
      <c r="B4107" s="46" t="str">
        <f>Table1[[#This Row],[Series]]&amp;Table1[[#This Row],[Competency Name]]</f>
        <v>5350ABILITY TO LEAD OR SUPERVISE</v>
      </c>
      <c r="C4107" s="46" t="str">
        <f>IF(RIGHT(Table1[[#This Row],[Occupational Series]],5)="SECCM","SECCM",IF(OR(RIGHT(Table1[[#This Row],[Occupational Series]],1)="A",RIGHT(Table1[[#This Row],[Occupational Series]],1)="B",RIGHT(Table1[[#This Row],[Occupational Series]],1)="C"),"0301",RIGHT(Table1[[#This Row],[Occupational Series]],4)))</f>
        <v>5350</v>
      </c>
      <c r="D4107" s="45" t="s">
        <v>872</v>
      </c>
      <c r="E4107" s="45" t="s">
        <v>873</v>
      </c>
      <c r="F4107" s="57">
        <f>ROWS($F$2:F4107)</f>
        <v>4106</v>
      </c>
      <c r="G4107" s="57" t="str">
        <f>IF(ISNUMBER(SEARCH('Position Build'!$N$6,Table1[[#This Row],[Series]])),Table1[[#This Row],[Helper1]],"")</f>
        <v/>
      </c>
      <c r="H4107" s="57" t="str">
        <f>IFERROR(SMALL($G$2:$G$4870,ROWS($G$2:G4107)),"")</f>
        <v/>
      </c>
    </row>
    <row r="4108" spans="1:8" ht="51.75" thickBot="1" x14ac:dyDescent="0.3">
      <c r="A4108" s="52" t="s">
        <v>693</v>
      </c>
      <c r="B4108" s="46" t="str">
        <f>Table1[[#This Row],[Series]]&amp;Table1[[#This Row],[Competency Name]]</f>
        <v>5350ABILITY TO FOLLOW DIRECTIONS IN A SHOP</v>
      </c>
      <c r="C4108" s="46" t="str">
        <f>IF(RIGHT(Table1[[#This Row],[Occupational Series]],5)="SECCM","SECCM",IF(OR(RIGHT(Table1[[#This Row],[Occupational Series]],1)="A",RIGHT(Table1[[#This Row],[Occupational Series]],1)="B",RIGHT(Table1[[#This Row],[Occupational Series]],1)="C"),"0301",RIGHT(Table1[[#This Row],[Occupational Series]],4)))</f>
        <v>5350</v>
      </c>
      <c r="D4108" s="52" t="s">
        <v>882</v>
      </c>
      <c r="E4108" s="54" t="s">
        <v>883</v>
      </c>
      <c r="F4108" s="57">
        <f>ROWS($F$2:F4108)</f>
        <v>4107</v>
      </c>
      <c r="G4108" s="57" t="str">
        <f>IF(ISNUMBER(SEARCH('Position Build'!$N$6,Table1[[#This Row],[Series]])),Table1[[#This Row],[Helper1]],"")</f>
        <v/>
      </c>
      <c r="H4108" s="57" t="str">
        <f>IFERROR(SMALL($G$2:$G$4870,ROWS($G$2:G4108)),"")</f>
        <v/>
      </c>
    </row>
    <row r="4109" spans="1:8" ht="77.25" thickBot="1" x14ac:dyDescent="0.3">
      <c r="A4109" s="52" t="s">
        <v>693</v>
      </c>
      <c r="B4109" s="46" t="str">
        <f>Table1[[#This Row],[Series]]&amp;Table1[[#This Row],[Competency Name]]</f>
        <v>5350DEXTERITY AND SAFETY</v>
      </c>
      <c r="C4109" s="46" t="str">
        <f>IF(RIGHT(Table1[[#This Row],[Occupational Series]],5)="SECCM","SECCM",IF(OR(RIGHT(Table1[[#This Row],[Occupational Series]],1)="A",RIGHT(Table1[[#This Row],[Occupational Series]],1)="B",RIGHT(Table1[[#This Row],[Occupational Series]],1)="C"),"0301",RIGHT(Table1[[#This Row],[Occupational Series]],4)))</f>
        <v>5350</v>
      </c>
      <c r="D4109" s="52" t="s">
        <v>888</v>
      </c>
      <c r="E4109" s="54" t="s">
        <v>889</v>
      </c>
      <c r="F4109" s="57">
        <f>ROWS($F$2:F4109)</f>
        <v>4108</v>
      </c>
      <c r="G4109" s="57" t="str">
        <f>IF(ISNUMBER(SEARCH('Position Build'!$N$6,Table1[[#This Row],[Series]])),Table1[[#This Row],[Helper1]],"")</f>
        <v/>
      </c>
      <c r="H4109" s="57" t="str">
        <f>IFERROR(SMALL($G$2:$G$4870,ROWS($G$2:G4109)),"")</f>
        <v/>
      </c>
    </row>
    <row r="4110" spans="1:8" ht="39" thickBot="1" x14ac:dyDescent="0.3">
      <c r="A4110" s="52" t="s">
        <v>693</v>
      </c>
      <c r="B4110" s="46" t="str">
        <f>Table1[[#This Row],[Series]]&amp;Table1[[#This Row],[Competency Name]]</f>
        <v>5350RELIABILITY AND DEPENDABILITY</v>
      </c>
      <c r="C4110" s="46" t="str">
        <f>IF(RIGHT(Table1[[#This Row],[Occupational Series]],5)="SECCM","SECCM",IF(OR(RIGHT(Table1[[#This Row],[Occupational Series]],1)="A",RIGHT(Table1[[#This Row],[Occupational Series]],1)="B",RIGHT(Table1[[#This Row],[Occupational Series]],1)="C"),"0301",RIGHT(Table1[[#This Row],[Occupational Series]],4)))</f>
        <v>5350</v>
      </c>
      <c r="D4110" s="52" t="s">
        <v>900</v>
      </c>
      <c r="E4110" s="54" t="s">
        <v>901</v>
      </c>
      <c r="F4110" s="57">
        <f>ROWS($F$2:F4110)</f>
        <v>4109</v>
      </c>
      <c r="G4110" s="57" t="str">
        <f>IF(ISNUMBER(SEARCH('Position Build'!$N$6,Table1[[#This Row],[Series]])),Table1[[#This Row],[Helper1]],"")</f>
        <v/>
      </c>
      <c r="H4110" s="57" t="str">
        <f>IFERROR(SMALL($G$2:$G$4870,ROWS($G$2:G4110)),"")</f>
        <v/>
      </c>
    </row>
    <row r="4111" spans="1:8" ht="77.25" thickBot="1" x14ac:dyDescent="0.3">
      <c r="A4111" s="52" t="s">
        <v>693</v>
      </c>
      <c r="B4111" s="46" t="str">
        <f>Table1[[#This Row],[Series]]&amp;Table1[[#This Row],[Competency Name]]</f>
        <v>5350ABILITY TO INTERPRET INSTRUCTIONS AND SPECIFICATIONS, INCLUDING BLUEPRINT READING</v>
      </c>
      <c r="C4111" s="46" t="str">
        <f>IF(RIGHT(Table1[[#This Row],[Occupational Series]],5)="SECCM","SECCM",IF(OR(RIGHT(Table1[[#This Row],[Occupational Series]],1)="A",RIGHT(Table1[[#This Row],[Occupational Series]],1)="B",RIGHT(Table1[[#This Row],[Occupational Series]],1)="C"),"0301",RIGHT(Table1[[#This Row],[Occupational Series]],4)))</f>
        <v>5350</v>
      </c>
      <c r="D4111" s="52" t="s">
        <v>906</v>
      </c>
      <c r="E4111" s="54" t="s">
        <v>907</v>
      </c>
      <c r="F4111" s="57">
        <f>ROWS($F$2:F4111)</f>
        <v>4110</v>
      </c>
      <c r="G4111" s="57" t="str">
        <f>IF(ISNUMBER(SEARCH('Position Build'!$N$6,Table1[[#This Row],[Series]])),Table1[[#This Row],[Helper1]],"")</f>
        <v/>
      </c>
      <c r="H4111" s="57" t="str">
        <f>IFERROR(SMALL($G$2:$G$4870,ROWS($G$2:G4111)),"")</f>
        <v/>
      </c>
    </row>
    <row r="4112" spans="1:8" ht="51.75" thickBot="1" x14ac:dyDescent="0.3">
      <c r="A4112" s="50" t="s">
        <v>693</v>
      </c>
      <c r="B4112" s="46" t="str">
        <f>Table1[[#This Row],[Series]]&amp;Table1[[#This Row],[Competency Name]]</f>
        <v>5350ABILITY TO USE AND MAINTAIN TOOLS AND EQUIPMENT</v>
      </c>
      <c r="C4112" s="46" t="str">
        <f>IF(RIGHT(Table1[[#This Row],[Occupational Series]],5)="SECCM","SECCM",IF(OR(RIGHT(Table1[[#This Row],[Occupational Series]],1)="A",RIGHT(Table1[[#This Row],[Occupational Series]],1)="B",RIGHT(Table1[[#This Row],[Occupational Series]],1)="C"),"0301",RIGHT(Table1[[#This Row],[Occupational Series]],4)))</f>
        <v>5350</v>
      </c>
      <c r="D4112" s="50" t="s">
        <v>908</v>
      </c>
      <c r="E4112" s="51" t="s">
        <v>909</v>
      </c>
      <c r="F4112" s="57">
        <f>ROWS($F$2:F4112)</f>
        <v>4111</v>
      </c>
      <c r="G4112" s="57" t="str">
        <f>IF(ISNUMBER(SEARCH('Position Build'!$N$6,Table1[[#This Row],[Series]])),Table1[[#This Row],[Helper1]],"")</f>
        <v/>
      </c>
      <c r="H4112" s="57" t="str">
        <f>IFERROR(SMALL($G$2:$G$4870,ROWS($G$2:G4112)),"")</f>
        <v/>
      </c>
    </row>
    <row r="4113" spans="1:8" ht="15.75" customHeight="1" thickBot="1" x14ac:dyDescent="0.3">
      <c r="A4113" s="50" t="s">
        <v>693</v>
      </c>
      <c r="B4113" s="46" t="str">
        <f>Table1[[#This Row],[Series]]&amp;Table1[[#This Row],[Competency Name]]</f>
        <v>5350KNOWLEDGE OF EQUIPMENT ASSEMBLY, INSTALLATION, REPAIR, ETC.</v>
      </c>
      <c r="C4113" s="46" t="str">
        <f>IF(RIGHT(Table1[[#This Row],[Occupational Series]],5)="SECCM","SECCM",IF(OR(RIGHT(Table1[[#This Row],[Occupational Series]],1)="A",RIGHT(Table1[[#This Row],[Occupational Series]],1)="B",RIGHT(Table1[[#This Row],[Occupational Series]],1)="C"),"0301",RIGHT(Table1[[#This Row],[Occupational Series]],4)))</f>
        <v>5350</v>
      </c>
      <c r="D4113" s="50" t="s">
        <v>910</v>
      </c>
      <c r="E4113" s="51" t="s">
        <v>911</v>
      </c>
      <c r="F4113" s="57">
        <f>ROWS($F$2:F4113)</f>
        <v>4112</v>
      </c>
      <c r="G4113" s="57" t="str">
        <f>IF(ISNUMBER(SEARCH('Position Build'!$N$6,Table1[[#This Row],[Series]])),Table1[[#This Row],[Helper1]],"")</f>
        <v/>
      </c>
      <c r="H4113" s="57" t="str">
        <f>IFERROR(SMALL($G$2:$G$4870,ROWS($G$2:G4113)),"")</f>
        <v/>
      </c>
    </row>
    <row r="4114" spans="1:8" ht="64.5" thickBot="1" x14ac:dyDescent="0.3">
      <c r="A4114" s="52" t="s">
        <v>693</v>
      </c>
      <c r="B4114" s="46" t="str">
        <f>Table1[[#This Row],[Series]]&amp;Table1[[#This Row],[Competency Name]]</f>
        <v>5350TROUBLESHOOTING</v>
      </c>
      <c r="C4114" s="46" t="str">
        <f>IF(RIGHT(Table1[[#This Row],[Occupational Series]],5)="SECCM","SECCM",IF(OR(RIGHT(Table1[[#This Row],[Occupational Series]],1)="A",RIGHT(Table1[[#This Row],[Occupational Series]],1)="B",RIGHT(Table1[[#This Row],[Occupational Series]],1)="C"),"0301",RIGHT(Table1[[#This Row],[Occupational Series]],4)))</f>
        <v>5350</v>
      </c>
      <c r="D4114" s="52" t="s">
        <v>912</v>
      </c>
      <c r="E4114" s="54" t="s">
        <v>913</v>
      </c>
      <c r="F4114" s="57">
        <f>ROWS($F$2:F4114)</f>
        <v>4113</v>
      </c>
      <c r="G4114" s="57" t="str">
        <f>IF(ISNUMBER(SEARCH('Position Build'!$N$6,Table1[[#This Row],[Series]])),Table1[[#This Row],[Helper1]],"")</f>
        <v/>
      </c>
      <c r="H4114" s="57" t="str">
        <f>IFERROR(SMALL($G$2:$G$4870,ROWS($G$2:G4114)),"")</f>
        <v/>
      </c>
    </row>
    <row r="4115" spans="1:8" ht="39" thickBot="1" x14ac:dyDescent="0.3">
      <c r="A4115" s="52" t="s">
        <v>693</v>
      </c>
      <c r="B4115" s="46" t="str">
        <f>Table1[[#This Row],[Series]]&amp;Table1[[#This Row],[Competency Name]]</f>
        <v>5350ABILITY TO WORK AS A MEMBER OF A TEAM</v>
      </c>
      <c r="C4115" s="46" t="str">
        <f>IF(RIGHT(Table1[[#This Row],[Occupational Series]],5)="SECCM","SECCM",IF(OR(RIGHT(Table1[[#This Row],[Occupational Series]],1)="A",RIGHT(Table1[[#This Row],[Occupational Series]],1)="B",RIGHT(Table1[[#This Row],[Occupational Series]],1)="C"),"0301",RIGHT(Table1[[#This Row],[Occupational Series]],4)))</f>
        <v>5350</v>
      </c>
      <c r="D4115" s="52" t="s">
        <v>1017</v>
      </c>
      <c r="E4115" s="54" t="s">
        <v>1018</v>
      </c>
      <c r="F4115" s="57">
        <f>ROWS($F$2:F4115)</f>
        <v>4114</v>
      </c>
      <c r="G4115" s="57" t="str">
        <f>IF(ISNUMBER(SEARCH('Position Build'!$N$6,Table1[[#This Row],[Series]])),Table1[[#This Row],[Helper1]],"")</f>
        <v/>
      </c>
      <c r="H4115" s="57" t="str">
        <f>IFERROR(SMALL($G$2:$G$4870,ROWS($G$2:G4115)),"")</f>
        <v/>
      </c>
    </row>
    <row r="4116" spans="1:8" ht="15.75" thickBot="1" x14ac:dyDescent="0.3">
      <c r="A4116" s="53" t="s">
        <v>693</v>
      </c>
      <c r="B4116" s="46" t="str">
        <f>Table1[[#This Row],[Series]]&amp;Table1[[#This Row],[Competency Name]]</f>
        <v>5350SHOP APTITUDE AND INTEREST</v>
      </c>
      <c r="C4116" s="46" t="str">
        <f>IF(RIGHT(Table1[[#This Row],[Occupational Series]],5)="SECCM","SECCM",IF(OR(RIGHT(Table1[[#This Row],[Occupational Series]],1)="A",RIGHT(Table1[[#This Row],[Occupational Series]],1)="B",RIGHT(Table1[[#This Row],[Occupational Series]],1)="C"),"0301",RIGHT(Table1[[#This Row],[Occupational Series]],4)))</f>
        <v>5350</v>
      </c>
      <c r="D4116" s="53" t="s">
        <v>1021</v>
      </c>
      <c r="E4116" s="53" t="s">
        <v>1022</v>
      </c>
      <c r="F4116" s="57">
        <f>ROWS($F$2:F4116)</f>
        <v>4115</v>
      </c>
      <c r="G4116" s="57" t="str">
        <f>IF(ISNUMBER(SEARCH('Position Build'!$N$6,Table1[[#This Row],[Series]])),Table1[[#This Row],[Helper1]],"")</f>
        <v/>
      </c>
      <c r="H4116" s="57" t="str">
        <f>IFERROR(SMALL($G$2:$G$4870,ROWS($G$2:G4116)),"")</f>
        <v/>
      </c>
    </row>
    <row r="4117" spans="1:8" ht="26.25" thickBot="1" x14ac:dyDescent="0.3">
      <c r="A4117" s="52" t="s">
        <v>709</v>
      </c>
      <c r="B4117" s="46" t="str">
        <f>Table1[[#This Row],[Series]]&amp;Table1[[#This Row],[Competency Name]]</f>
        <v>5352KNOWLEDGE OF MATERIALS</v>
      </c>
      <c r="C4117" s="46" t="str">
        <f>IF(RIGHT(Table1[[#This Row],[Occupational Series]],5)="SECCM","SECCM",IF(OR(RIGHT(Table1[[#This Row],[Occupational Series]],1)="A",RIGHT(Table1[[#This Row],[Occupational Series]],1)="B",RIGHT(Table1[[#This Row],[Occupational Series]],1)="C"),"0301",RIGHT(Table1[[#This Row],[Occupational Series]],4)))</f>
        <v>5352</v>
      </c>
      <c r="D4117" s="52" t="s">
        <v>679</v>
      </c>
      <c r="E4117" s="54" t="s">
        <v>680</v>
      </c>
      <c r="F4117" s="57">
        <f>ROWS($F$2:F4117)</f>
        <v>4116</v>
      </c>
      <c r="G4117" s="57" t="str">
        <f>IF(ISNUMBER(SEARCH('Position Build'!$N$6,Table1[[#This Row],[Series]])),Table1[[#This Row],[Helper1]],"")</f>
        <v/>
      </c>
      <c r="H4117" s="57" t="str">
        <f>IFERROR(SMALL($G$2:$G$4870,ROWS($G$2:G4117)),"")</f>
        <v/>
      </c>
    </row>
    <row r="4118" spans="1:8" ht="115.5" thickBot="1" x14ac:dyDescent="0.3">
      <c r="A4118" s="50" t="s">
        <v>709</v>
      </c>
      <c r="B4118" s="46" t="str">
        <f>Table1[[#This Row],[Series]]&amp;Table1[[#This Row],[Competency Name]]</f>
        <v>5352TECHNICAL PRACTICES (THEORETICAL, PRECISE, ARTISTIC)</v>
      </c>
      <c r="C4118" s="46" t="str">
        <f>IF(RIGHT(Table1[[#This Row],[Occupational Series]],5)="SECCM","SECCM",IF(OR(RIGHT(Table1[[#This Row],[Occupational Series]],1)="A",RIGHT(Table1[[#This Row],[Occupational Series]],1)="B",RIGHT(Table1[[#This Row],[Occupational Series]],1)="C"),"0301",RIGHT(Table1[[#This Row],[Occupational Series]],4)))</f>
        <v>5352</v>
      </c>
      <c r="D4118" s="50" t="s">
        <v>716</v>
      </c>
      <c r="E4118" s="51" t="s">
        <v>717</v>
      </c>
      <c r="F4118" s="57">
        <f>ROWS($F$2:F4118)</f>
        <v>4117</v>
      </c>
      <c r="G4118" s="57" t="str">
        <f>IF(ISNUMBER(SEARCH('Position Build'!$N$6,Table1[[#This Row],[Series]])),Table1[[#This Row],[Helper1]],"")</f>
        <v/>
      </c>
      <c r="H4118" s="57" t="str">
        <f>IFERROR(SMALL($G$2:$G$4870,ROWS($G$2:G4118)),"")</f>
        <v/>
      </c>
    </row>
    <row r="4119" spans="1:8" ht="15.75" customHeight="1" thickBot="1" x14ac:dyDescent="0.3">
      <c r="A4119" s="45" t="s">
        <v>709</v>
      </c>
      <c r="B4119" s="46" t="str">
        <f>Table1[[#This Row],[Series]]&amp;Table1[[#This Row],[Competency Name]]</f>
        <v>5352ABILITY TO DO THE WORK OF THE POSITION WITHOUT MORE THAN NORMAL SUPERVISION</v>
      </c>
      <c r="C4119" s="46" t="str">
        <f>IF(RIGHT(Table1[[#This Row],[Occupational Series]],5)="SECCM","SECCM",IF(OR(RIGHT(Table1[[#This Row],[Occupational Series]],1)="A",RIGHT(Table1[[#This Row],[Occupational Series]],1)="B",RIGHT(Table1[[#This Row],[Occupational Series]],1)="C"),"0301",RIGHT(Table1[[#This Row],[Occupational Series]],4)))</f>
        <v>5352</v>
      </c>
      <c r="D4119" s="45" t="s">
        <v>852</v>
      </c>
      <c r="E4119" s="45" t="s">
        <v>853</v>
      </c>
      <c r="F4119" s="57">
        <f>ROWS($F$2:F4119)</f>
        <v>4118</v>
      </c>
      <c r="G4119" s="57" t="str">
        <f>IF(ISNUMBER(SEARCH('Position Build'!$N$6,Table1[[#This Row],[Series]])),Table1[[#This Row],[Helper1]],"")</f>
        <v/>
      </c>
      <c r="H4119" s="57" t="str">
        <f>IFERROR(SMALL($G$2:$G$4870,ROWS($G$2:G4119)),"")</f>
        <v/>
      </c>
    </row>
    <row r="4120" spans="1:8" ht="15.75" thickBot="1" x14ac:dyDescent="0.3">
      <c r="A4120" s="53" t="s">
        <v>709</v>
      </c>
      <c r="B4120" s="46" t="str">
        <f>Table1[[#This Row],[Series]]&amp;Table1[[#This Row],[Competency Name]]</f>
        <v>5352ABILITY TO INSPECT</v>
      </c>
      <c r="C4120" s="46" t="str">
        <f>IF(RIGHT(Table1[[#This Row],[Occupational Series]],5)="SECCM","SECCM",IF(OR(RIGHT(Table1[[#This Row],[Occupational Series]],1)="A",RIGHT(Table1[[#This Row],[Occupational Series]],1)="B",RIGHT(Table1[[#This Row],[Occupational Series]],1)="C"),"0301",RIGHT(Table1[[#This Row],[Occupational Series]],4)))</f>
        <v>5352</v>
      </c>
      <c r="D4120" s="53" t="s">
        <v>866</v>
      </c>
      <c r="E4120" s="53" t="s">
        <v>867</v>
      </c>
      <c r="F4120" s="57">
        <f>ROWS($F$2:F4120)</f>
        <v>4119</v>
      </c>
      <c r="G4120" s="57" t="str">
        <f>IF(ISNUMBER(SEARCH('Position Build'!$N$6,Table1[[#This Row],[Series]])),Table1[[#This Row],[Helper1]],"")</f>
        <v/>
      </c>
      <c r="H4120" s="57" t="str">
        <f>IFERROR(SMALL($G$2:$G$4870,ROWS($G$2:G4120)),"")</f>
        <v/>
      </c>
    </row>
    <row r="4121" spans="1:8" ht="15.75" thickBot="1" x14ac:dyDescent="0.3">
      <c r="A4121" s="53" t="s">
        <v>709</v>
      </c>
      <c r="B4121" s="46" t="str">
        <f>Table1[[#This Row],[Series]]&amp;Table1[[#This Row],[Competency Name]]</f>
        <v>5352ABILITY TO INSTRUCT</v>
      </c>
      <c r="C4121" s="46" t="str">
        <f>IF(RIGHT(Table1[[#This Row],[Occupational Series]],5)="SECCM","SECCM",IF(OR(RIGHT(Table1[[#This Row],[Occupational Series]],1)="A",RIGHT(Table1[[#This Row],[Occupational Series]],1)="B",RIGHT(Table1[[#This Row],[Occupational Series]],1)="C"),"0301",RIGHT(Table1[[#This Row],[Occupational Series]],4)))</f>
        <v>5352</v>
      </c>
      <c r="D4121" s="53" t="s">
        <v>868</v>
      </c>
      <c r="E4121" s="53" t="s">
        <v>869</v>
      </c>
      <c r="F4121" s="57">
        <f>ROWS($F$2:F4121)</f>
        <v>4120</v>
      </c>
      <c r="G4121" s="57" t="str">
        <f>IF(ISNUMBER(SEARCH('Position Build'!$N$6,Table1[[#This Row],[Series]])),Table1[[#This Row],[Helper1]],"")</f>
        <v/>
      </c>
      <c r="H4121" s="57" t="str">
        <f>IFERROR(SMALL($G$2:$G$4870,ROWS($G$2:G4121)),"")</f>
        <v/>
      </c>
    </row>
    <row r="4122" spans="1:8" ht="39" thickBot="1" x14ac:dyDescent="0.3">
      <c r="A4122" s="52" t="s">
        <v>709</v>
      </c>
      <c r="B4122" s="46" t="str">
        <f>Table1[[#This Row],[Series]]&amp;Table1[[#This Row],[Competency Name]]</f>
        <v>5352ABILITY TO PROVIDE PRODUCTION SUPPORT SERVICES</v>
      </c>
      <c r="C4122" s="46" t="str">
        <f>IF(RIGHT(Table1[[#This Row],[Occupational Series]],5)="SECCM","SECCM",IF(OR(RIGHT(Table1[[#This Row],[Occupational Series]],1)="A",RIGHT(Table1[[#This Row],[Occupational Series]],1)="B",RIGHT(Table1[[#This Row],[Occupational Series]],1)="C"),"0301",RIGHT(Table1[[#This Row],[Occupational Series]],4)))</f>
        <v>5352</v>
      </c>
      <c r="D4122" s="52" t="s">
        <v>870</v>
      </c>
      <c r="E4122" s="54" t="s">
        <v>871</v>
      </c>
      <c r="F4122" s="57">
        <f>ROWS($F$2:F4122)</f>
        <v>4121</v>
      </c>
      <c r="G4122" s="57" t="str">
        <f>IF(ISNUMBER(SEARCH('Position Build'!$N$6,Table1[[#This Row],[Series]])),Table1[[#This Row],[Helper1]],"")</f>
        <v/>
      </c>
      <c r="H4122" s="57" t="str">
        <f>IFERROR(SMALL($G$2:$G$4870,ROWS($G$2:G4122)),"")</f>
        <v/>
      </c>
    </row>
    <row r="4123" spans="1:8" ht="15.75" thickBot="1" x14ac:dyDescent="0.3">
      <c r="A4123" s="53" t="s">
        <v>709</v>
      </c>
      <c r="B4123" s="46" t="str">
        <f>Table1[[#This Row],[Series]]&amp;Table1[[#This Row],[Competency Name]]</f>
        <v>5352ABILITY TO LEAD OR SUPERVISE</v>
      </c>
      <c r="C4123" s="46" t="str">
        <f>IF(RIGHT(Table1[[#This Row],[Occupational Series]],5)="SECCM","SECCM",IF(OR(RIGHT(Table1[[#This Row],[Occupational Series]],1)="A",RIGHT(Table1[[#This Row],[Occupational Series]],1)="B",RIGHT(Table1[[#This Row],[Occupational Series]],1)="C"),"0301",RIGHT(Table1[[#This Row],[Occupational Series]],4)))</f>
        <v>5352</v>
      </c>
      <c r="D4123" s="53" t="s">
        <v>872</v>
      </c>
      <c r="E4123" s="53" t="s">
        <v>873</v>
      </c>
      <c r="F4123" s="57">
        <f>ROWS($F$2:F4123)</f>
        <v>4122</v>
      </c>
      <c r="G4123" s="57" t="str">
        <f>IF(ISNUMBER(SEARCH('Position Build'!$N$6,Table1[[#This Row],[Series]])),Table1[[#This Row],[Helper1]],"")</f>
        <v/>
      </c>
      <c r="H4123" s="57" t="str">
        <f>IFERROR(SMALL($G$2:$G$4870,ROWS($G$2:G4123)),"")</f>
        <v/>
      </c>
    </row>
    <row r="4124" spans="1:8" ht="51.75" thickBot="1" x14ac:dyDescent="0.3">
      <c r="A4124" s="50" t="s">
        <v>709</v>
      </c>
      <c r="B4124" s="46" t="str">
        <f>Table1[[#This Row],[Series]]&amp;Table1[[#This Row],[Competency Name]]</f>
        <v>5352ABILITY TO FOLLOW DIRECTIONS IN A SHOP</v>
      </c>
      <c r="C4124" s="46" t="str">
        <f>IF(RIGHT(Table1[[#This Row],[Occupational Series]],5)="SECCM","SECCM",IF(OR(RIGHT(Table1[[#This Row],[Occupational Series]],1)="A",RIGHT(Table1[[#This Row],[Occupational Series]],1)="B",RIGHT(Table1[[#This Row],[Occupational Series]],1)="C"),"0301",RIGHT(Table1[[#This Row],[Occupational Series]],4)))</f>
        <v>5352</v>
      </c>
      <c r="D4124" s="50" t="s">
        <v>882</v>
      </c>
      <c r="E4124" s="51" t="s">
        <v>883</v>
      </c>
      <c r="F4124" s="57">
        <f>ROWS($F$2:F4124)</f>
        <v>4123</v>
      </c>
      <c r="G4124" s="57" t="str">
        <f>IF(ISNUMBER(SEARCH('Position Build'!$N$6,Table1[[#This Row],[Series]])),Table1[[#This Row],[Helper1]],"")</f>
        <v/>
      </c>
      <c r="H4124" s="57" t="str">
        <f>IFERROR(SMALL($G$2:$G$4870,ROWS($G$2:G4124)),"")</f>
        <v/>
      </c>
    </row>
    <row r="4125" spans="1:8" ht="15.75" customHeight="1" thickBot="1" x14ac:dyDescent="0.3">
      <c r="A4125" s="50" t="s">
        <v>709</v>
      </c>
      <c r="B4125" s="46" t="str">
        <f>Table1[[#This Row],[Series]]&amp;Table1[[#This Row],[Competency Name]]</f>
        <v>5352DEXTERITY AND SAFETY</v>
      </c>
      <c r="C4125" s="46" t="str">
        <f>IF(RIGHT(Table1[[#This Row],[Occupational Series]],5)="SECCM","SECCM",IF(OR(RIGHT(Table1[[#This Row],[Occupational Series]],1)="A",RIGHT(Table1[[#This Row],[Occupational Series]],1)="B",RIGHT(Table1[[#This Row],[Occupational Series]],1)="C"),"0301",RIGHT(Table1[[#This Row],[Occupational Series]],4)))</f>
        <v>5352</v>
      </c>
      <c r="D4125" s="50" t="s">
        <v>888</v>
      </c>
      <c r="E4125" s="51" t="s">
        <v>889</v>
      </c>
      <c r="F4125" s="57">
        <f>ROWS($F$2:F4125)</f>
        <v>4124</v>
      </c>
      <c r="G4125" s="57" t="str">
        <f>IF(ISNUMBER(SEARCH('Position Build'!$N$6,Table1[[#This Row],[Series]])),Table1[[#This Row],[Helper1]],"")</f>
        <v/>
      </c>
      <c r="H4125" s="57" t="str">
        <f>IFERROR(SMALL($G$2:$G$4870,ROWS($G$2:G4125)),"")</f>
        <v/>
      </c>
    </row>
    <row r="4126" spans="1:8" ht="39" thickBot="1" x14ac:dyDescent="0.3">
      <c r="A4126" s="52" t="s">
        <v>709</v>
      </c>
      <c r="B4126" s="46" t="str">
        <f>Table1[[#This Row],[Series]]&amp;Table1[[#This Row],[Competency Name]]</f>
        <v>5352RELIABILITY AND DEPENDABILITY</v>
      </c>
      <c r="C4126" s="46" t="str">
        <f>IF(RIGHT(Table1[[#This Row],[Occupational Series]],5)="SECCM","SECCM",IF(OR(RIGHT(Table1[[#This Row],[Occupational Series]],1)="A",RIGHT(Table1[[#This Row],[Occupational Series]],1)="B",RIGHT(Table1[[#This Row],[Occupational Series]],1)="C"),"0301",RIGHT(Table1[[#This Row],[Occupational Series]],4)))</f>
        <v>5352</v>
      </c>
      <c r="D4126" s="52" t="s">
        <v>900</v>
      </c>
      <c r="E4126" s="54" t="s">
        <v>901</v>
      </c>
      <c r="F4126" s="57">
        <f>ROWS($F$2:F4126)</f>
        <v>4125</v>
      </c>
      <c r="G4126" s="57" t="str">
        <f>IF(ISNUMBER(SEARCH('Position Build'!$N$6,Table1[[#This Row],[Series]])),Table1[[#This Row],[Helper1]],"")</f>
        <v/>
      </c>
      <c r="H4126" s="57" t="str">
        <f>IFERROR(SMALL($G$2:$G$4870,ROWS($G$2:G4126)),"")</f>
        <v/>
      </c>
    </row>
    <row r="4127" spans="1:8" ht="77.25" thickBot="1" x14ac:dyDescent="0.3">
      <c r="A4127" s="52" t="s">
        <v>709</v>
      </c>
      <c r="B4127" s="46" t="str">
        <f>Table1[[#This Row],[Series]]&amp;Table1[[#This Row],[Competency Name]]</f>
        <v>5352ABILITY TO INTERPRET INSTRUCTIONS AND SPECIFICATIONS, INCLUDING BLUEPRINT READING</v>
      </c>
      <c r="C4127" s="46" t="str">
        <f>IF(RIGHT(Table1[[#This Row],[Occupational Series]],5)="SECCM","SECCM",IF(OR(RIGHT(Table1[[#This Row],[Occupational Series]],1)="A",RIGHT(Table1[[#This Row],[Occupational Series]],1)="B",RIGHT(Table1[[#This Row],[Occupational Series]],1)="C"),"0301",RIGHT(Table1[[#This Row],[Occupational Series]],4)))</f>
        <v>5352</v>
      </c>
      <c r="D4127" s="52" t="s">
        <v>906</v>
      </c>
      <c r="E4127" s="54" t="s">
        <v>907</v>
      </c>
      <c r="F4127" s="57">
        <f>ROWS($F$2:F4127)</f>
        <v>4126</v>
      </c>
      <c r="G4127" s="57" t="str">
        <f>IF(ISNUMBER(SEARCH('Position Build'!$N$6,Table1[[#This Row],[Series]])),Table1[[#This Row],[Helper1]],"")</f>
        <v/>
      </c>
      <c r="H4127" s="57" t="str">
        <f>IFERROR(SMALL($G$2:$G$4870,ROWS($G$2:G4127)),"")</f>
        <v/>
      </c>
    </row>
    <row r="4128" spans="1:8" ht="51.75" thickBot="1" x14ac:dyDescent="0.3">
      <c r="A4128" s="52" t="s">
        <v>709</v>
      </c>
      <c r="B4128" s="46" t="str">
        <f>Table1[[#This Row],[Series]]&amp;Table1[[#This Row],[Competency Name]]</f>
        <v>5352ABILITY TO USE AND MAINTAIN TOOLS AND EQUIPMENT</v>
      </c>
      <c r="C4128" s="46" t="str">
        <f>IF(RIGHT(Table1[[#This Row],[Occupational Series]],5)="SECCM","SECCM",IF(OR(RIGHT(Table1[[#This Row],[Occupational Series]],1)="A",RIGHT(Table1[[#This Row],[Occupational Series]],1)="B",RIGHT(Table1[[#This Row],[Occupational Series]],1)="C"),"0301",RIGHT(Table1[[#This Row],[Occupational Series]],4)))</f>
        <v>5352</v>
      </c>
      <c r="D4128" s="52" t="s">
        <v>908</v>
      </c>
      <c r="E4128" s="54" t="s">
        <v>909</v>
      </c>
      <c r="F4128" s="57">
        <f>ROWS($F$2:F4128)</f>
        <v>4127</v>
      </c>
      <c r="G4128" s="57" t="str">
        <f>IF(ISNUMBER(SEARCH('Position Build'!$N$6,Table1[[#This Row],[Series]])),Table1[[#This Row],[Helper1]],"")</f>
        <v/>
      </c>
      <c r="H4128" s="57" t="str">
        <f>IFERROR(SMALL($G$2:$G$4870,ROWS($G$2:G4128)),"")</f>
        <v/>
      </c>
    </row>
    <row r="4129" spans="1:8" ht="39" thickBot="1" x14ac:dyDescent="0.3">
      <c r="A4129" s="52" t="s">
        <v>709</v>
      </c>
      <c r="B4129" s="46" t="str">
        <f>Table1[[#This Row],[Series]]&amp;Table1[[#This Row],[Competency Name]]</f>
        <v>5352KNOWLEDGE OF EQUIPMENT ASSEMBLY, INSTALLATION, REPAIR, ETC.</v>
      </c>
      <c r="C4129" s="46" t="str">
        <f>IF(RIGHT(Table1[[#This Row],[Occupational Series]],5)="SECCM","SECCM",IF(OR(RIGHT(Table1[[#This Row],[Occupational Series]],1)="A",RIGHT(Table1[[#This Row],[Occupational Series]],1)="B",RIGHT(Table1[[#This Row],[Occupational Series]],1)="C"),"0301",RIGHT(Table1[[#This Row],[Occupational Series]],4)))</f>
        <v>5352</v>
      </c>
      <c r="D4129" s="52" t="s">
        <v>910</v>
      </c>
      <c r="E4129" s="54" t="s">
        <v>911</v>
      </c>
      <c r="F4129" s="57">
        <f>ROWS($F$2:F4129)</f>
        <v>4128</v>
      </c>
      <c r="G4129" s="57" t="str">
        <f>IF(ISNUMBER(SEARCH('Position Build'!$N$6,Table1[[#This Row],[Series]])),Table1[[#This Row],[Helper1]],"")</f>
        <v/>
      </c>
      <c r="H4129" s="57" t="str">
        <f>IFERROR(SMALL($G$2:$G$4870,ROWS($G$2:G4129)),"")</f>
        <v/>
      </c>
    </row>
    <row r="4130" spans="1:8" ht="64.5" thickBot="1" x14ac:dyDescent="0.3">
      <c r="A4130" s="50" t="s">
        <v>709</v>
      </c>
      <c r="B4130" s="46" t="str">
        <f>Table1[[#This Row],[Series]]&amp;Table1[[#This Row],[Competency Name]]</f>
        <v>5352TROUBLESHOOTING</v>
      </c>
      <c r="C4130" s="46" t="str">
        <f>IF(RIGHT(Table1[[#This Row],[Occupational Series]],5)="SECCM","SECCM",IF(OR(RIGHT(Table1[[#This Row],[Occupational Series]],1)="A",RIGHT(Table1[[#This Row],[Occupational Series]],1)="B",RIGHT(Table1[[#This Row],[Occupational Series]],1)="C"),"0301",RIGHT(Table1[[#This Row],[Occupational Series]],4)))</f>
        <v>5352</v>
      </c>
      <c r="D4130" s="50" t="s">
        <v>912</v>
      </c>
      <c r="E4130" s="51" t="s">
        <v>913</v>
      </c>
      <c r="F4130" s="57">
        <f>ROWS($F$2:F4130)</f>
        <v>4129</v>
      </c>
      <c r="G4130" s="57" t="str">
        <f>IF(ISNUMBER(SEARCH('Position Build'!$N$6,Table1[[#This Row],[Series]])),Table1[[#This Row],[Helper1]],"")</f>
        <v/>
      </c>
      <c r="H4130" s="57" t="str">
        <f>IFERROR(SMALL($G$2:$G$4870,ROWS($G$2:G4130)),"")</f>
        <v/>
      </c>
    </row>
    <row r="4131" spans="1:8" ht="15.75" customHeight="1" thickBot="1" x14ac:dyDescent="0.3">
      <c r="A4131" s="50" t="s">
        <v>709</v>
      </c>
      <c r="B4131" s="46" t="str">
        <f>Table1[[#This Row],[Series]]&amp;Table1[[#This Row],[Competency Name]]</f>
        <v>5352ABILITY TO WORK AS A MEMBER OF A TEAM</v>
      </c>
      <c r="C4131" s="46" t="str">
        <f>IF(RIGHT(Table1[[#This Row],[Occupational Series]],5)="SECCM","SECCM",IF(OR(RIGHT(Table1[[#This Row],[Occupational Series]],1)="A",RIGHT(Table1[[#This Row],[Occupational Series]],1)="B",RIGHT(Table1[[#This Row],[Occupational Series]],1)="C"),"0301",RIGHT(Table1[[#This Row],[Occupational Series]],4)))</f>
        <v>5352</v>
      </c>
      <c r="D4131" s="50" t="s">
        <v>1017</v>
      </c>
      <c r="E4131" s="51" t="s">
        <v>1018</v>
      </c>
      <c r="F4131" s="57">
        <f>ROWS($F$2:F4131)</f>
        <v>4130</v>
      </c>
      <c r="G4131" s="57" t="str">
        <f>IF(ISNUMBER(SEARCH('Position Build'!$N$6,Table1[[#This Row],[Series]])),Table1[[#This Row],[Helper1]],"")</f>
        <v/>
      </c>
      <c r="H4131" s="57" t="str">
        <f>IFERROR(SMALL($G$2:$G$4870,ROWS($G$2:G4131)),"")</f>
        <v/>
      </c>
    </row>
    <row r="4132" spans="1:8" ht="15.75" thickBot="1" x14ac:dyDescent="0.3">
      <c r="A4132" s="53" t="s">
        <v>709</v>
      </c>
      <c r="B4132" s="46" t="str">
        <f>Table1[[#This Row],[Series]]&amp;Table1[[#This Row],[Competency Name]]</f>
        <v>5352SHOP APTITUDE AND INTEREST</v>
      </c>
      <c r="C4132" s="46" t="str">
        <f>IF(RIGHT(Table1[[#This Row],[Occupational Series]],5)="SECCM","SECCM",IF(OR(RIGHT(Table1[[#This Row],[Occupational Series]],1)="A",RIGHT(Table1[[#This Row],[Occupational Series]],1)="B",RIGHT(Table1[[#This Row],[Occupational Series]],1)="C"),"0301",RIGHT(Table1[[#This Row],[Occupational Series]],4)))</f>
        <v>5352</v>
      </c>
      <c r="D4132" s="53" t="s">
        <v>1021</v>
      </c>
      <c r="E4132" s="53" t="s">
        <v>1022</v>
      </c>
      <c r="F4132" s="57">
        <f>ROWS($F$2:F4132)</f>
        <v>4131</v>
      </c>
      <c r="G4132" s="57" t="str">
        <f>IF(ISNUMBER(SEARCH('Position Build'!$N$6,Table1[[#This Row],[Series]])),Table1[[#This Row],[Helper1]],"")</f>
        <v/>
      </c>
      <c r="H4132" s="57" t="str">
        <f>IFERROR(SMALL($G$2:$G$4870,ROWS($G$2:G4132)),"")</f>
        <v/>
      </c>
    </row>
    <row r="4133" spans="1:8" ht="26.25" thickBot="1" x14ac:dyDescent="0.3">
      <c r="A4133" s="52" t="s">
        <v>682</v>
      </c>
      <c r="B4133" s="46" t="str">
        <f>Table1[[#This Row],[Series]]&amp;Table1[[#This Row],[Competency Name]]</f>
        <v>5378KNOWLEDGE OF MATERIALS</v>
      </c>
      <c r="C4133" s="46" t="str">
        <f>IF(RIGHT(Table1[[#This Row],[Occupational Series]],5)="SECCM","SECCM",IF(OR(RIGHT(Table1[[#This Row],[Occupational Series]],1)="A",RIGHT(Table1[[#This Row],[Occupational Series]],1)="B",RIGHT(Table1[[#This Row],[Occupational Series]],1)="C"),"0301",RIGHT(Table1[[#This Row],[Occupational Series]],4)))</f>
        <v>5378</v>
      </c>
      <c r="D4133" s="52" t="s">
        <v>679</v>
      </c>
      <c r="E4133" s="54" t="s">
        <v>680</v>
      </c>
      <c r="F4133" s="57">
        <f>ROWS($F$2:F4133)</f>
        <v>4132</v>
      </c>
      <c r="G4133" s="57" t="str">
        <f>IF(ISNUMBER(SEARCH('Position Build'!$N$6,Table1[[#This Row],[Series]])),Table1[[#This Row],[Helper1]],"")</f>
        <v/>
      </c>
      <c r="H4133" s="57" t="str">
        <f>IFERROR(SMALL($G$2:$G$4870,ROWS($G$2:G4133)),"")</f>
        <v/>
      </c>
    </row>
    <row r="4134" spans="1:8" ht="115.5" thickBot="1" x14ac:dyDescent="0.3">
      <c r="A4134" s="52" t="s">
        <v>682</v>
      </c>
      <c r="B4134" s="46" t="str">
        <f>Table1[[#This Row],[Series]]&amp;Table1[[#This Row],[Competency Name]]</f>
        <v>5378TECHNICAL PRACTICES (THEORETICAL, PRECISE, ARTISTIC)</v>
      </c>
      <c r="C4134" s="46" t="str">
        <f>IF(RIGHT(Table1[[#This Row],[Occupational Series]],5)="SECCM","SECCM",IF(OR(RIGHT(Table1[[#This Row],[Occupational Series]],1)="A",RIGHT(Table1[[#This Row],[Occupational Series]],1)="B",RIGHT(Table1[[#This Row],[Occupational Series]],1)="C"),"0301",RIGHT(Table1[[#This Row],[Occupational Series]],4)))</f>
        <v>5378</v>
      </c>
      <c r="D4134" s="52" t="s">
        <v>716</v>
      </c>
      <c r="E4134" s="54" t="s">
        <v>717</v>
      </c>
      <c r="F4134" s="57">
        <f>ROWS($F$2:F4134)</f>
        <v>4133</v>
      </c>
      <c r="G4134" s="57" t="str">
        <f>IF(ISNUMBER(SEARCH('Position Build'!$N$6,Table1[[#This Row],[Series]])),Table1[[#This Row],[Helper1]],"")</f>
        <v/>
      </c>
      <c r="H4134" s="57" t="str">
        <f>IFERROR(SMALL($G$2:$G$4870,ROWS($G$2:G4134)),"")</f>
        <v/>
      </c>
    </row>
    <row r="4135" spans="1:8" ht="15.75" thickBot="1" x14ac:dyDescent="0.3">
      <c r="A4135" s="53" t="s">
        <v>682</v>
      </c>
      <c r="B4135" s="46" t="str">
        <f>Table1[[#This Row],[Series]]&amp;Table1[[#This Row],[Competency Name]]</f>
        <v>5378ABILITY TO DO THE WORK OF THE POSITION WITHOUT MORE THAN NORMAL SUPERVISION</v>
      </c>
      <c r="C4135" s="46" t="str">
        <f>IF(RIGHT(Table1[[#This Row],[Occupational Series]],5)="SECCM","SECCM",IF(OR(RIGHT(Table1[[#This Row],[Occupational Series]],1)="A",RIGHT(Table1[[#This Row],[Occupational Series]],1)="B",RIGHT(Table1[[#This Row],[Occupational Series]],1)="C"),"0301",RIGHT(Table1[[#This Row],[Occupational Series]],4)))</f>
        <v>5378</v>
      </c>
      <c r="D4135" s="53" t="s">
        <v>852</v>
      </c>
      <c r="E4135" s="53" t="s">
        <v>853</v>
      </c>
      <c r="F4135" s="57">
        <f>ROWS($F$2:F4135)</f>
        <v>4134</v>
      </c>
      <c r="G4135" s="57" t="str">
        <f>IF(ISNUMBER(SEARCH('Position Build'!$N$6,Table1[[#This Row],[Series]])),Table1[[#This Row],[Helper1]],"")</f>
        <v/>
      </c>
      <c r="H4135" s="57" t="str">
        <f>IFERROR(SMALL($G$2:$G$4870,ROWS($G$2:G4135)),"")</f>
        <v/>
      </c>
    </row>
    <row r="4136" spans="1:8" ht="15.75" thickBot="1" x14ac:dyDescent="0.3">
      <c r="A4136" s="45" t="s">
        <v>682</v>
      </c>
      <c r="B4136" s="46" t="str">
        <f>Table1[[#This Row],[Series]]&amp;Table1[[#This Row],[Competency Name]]</f>
        <v>5378ABILITY TO INSPECT</v>
      </c>
      <c r="C4136" s="46" t="str">
        <f>IF(RIGHT(Table1[[#This Row],[Occupational Series]],5)="SECCM","SECCM",IF(OR(RIGHT(Table1[[#This Row],[Occupational Series]],1)="A",RIGHT(Table1[[#This Row],[Occupational Series]],1)="B",RIGHT(Table1[[#This Row],[Occupational Series]],1)="C"),"0301",RIGHT(Table1[[#This Row],[Occupational Series]],4)))</f>
        <v>5378</v>
      </c>
      <c r="D4136" s="45" t="s">
        <v>866</v>
      </c>
      <c r="E4136" s="45" t="s">
        <v>867</v>
      </c>
      <c r="F4136" s="57">
        <f>ROWS($F$2:F4136)</f>
        <v>4135</v>
      </c>
      <c r="G4136" s="57" t="str">
        <f>IF(ISNUMBER(SEARCH('Position Build'!$N$6,Table1[[#This Row],[Series]])),Table1[[#This Row],[Helper1]],"")</f>
        <v/>
      </c>
      <c r="H4136" s="57" t="str">
        <f>IFERROR(SMALL($G$2:$G$4870,ROWS($G$2:G4136)),"")</f>
        <v/>
      </c>
    </row>
    <row r="4137" spans="1:8" ht="15.75" customHeight="1" thickBot="1" x14ac:dyDescent="0.3">
      <c r="A4137" s="45" t="s">
        <v>682</v>
      </c>
      <c r="B4137" s="46" t="str">
        <f>Table1[[#This Row],[Series]]&amp;Table1[[#This Row],[Competency Name]]</f>
        <v>5378ABILITY TO INSTRUCT</v>
      </c>
      <c r="C4137" s="46" t="str">
        <f>IF(RIGHT(Table1[[#This Row],[Occupational Series]],5)="SECCM","SECCM",IF(OR(RIGHT(Table1[[#This Row],[Occupational Series]],1)="A",RIGHT(Table1[[#This Row],[Occupational Series]],1)="B",RIGHT(Table1[[#This Row],[Occupational Series]],1)="C"),"0301",RIGHT(Table1[[#This Row],[Occupational Series]],4)))</f>
        <v>5378</v>
      </c>
      <c r="D4137" s="45" t="s">
        <v>868</v>
      </c>
      <c r="E4137" s="45" t="s">
        <v>869</v>
      </c>
      <c r="F4137" s="57">
        <f>ROWS($F$2:F4137)</f>
        <v>4136</v>
      </c>
      <c r="G4137" s="57" t="str">
        <f>IF(ISNUMBER(SEARCH('Position Build'!$N$6,Table1[[#This Row],[Series]])),Table1[[#This Row],[Helper1]],"")</f>
        <v/>
      </c>
      <c r="H4137" s="57" t="str">
        <f>IFERROR(SMALL($G$2:$G$4870,ROWS($G$2:G4137)),"")</f>
        <v/>
      </c>
    </row>
    <row r="4138" spans="1:8" ht="39" thickBot="1" x14ac:dyDescent="0.3">
      <c r="A4138" s="52" t="s">
        <v>682</v>
      </c>
      <c r="B4138" s="46" t="str">
        <f>Table1[[#This Row],[Series]]&amp;Table1[[#This Row],[Competency Name]]</f>
        <v>5378ABILITY TO PROVIDE PRODUCTION SUPPORT SERVICES</v>
      </c>
      <c r="C4138" s="46" t="str">
        <f>IF(RIGHT(Table1[[#This Row],[Occupational Series]],5)="SECCM","SECCM",IF(OR(RIGHT(Table1[[#This Row],[Occupational Series]],1)="A",RIGHT(Table1[[#This Row],[Occupational Series]],1)="B",RIGHT(Table1[[#This Row],[Occupational Series]],1)="C"),"0301",RIGHT(Table1[[#This Row],[Occupational Series]],4)))</f>
        <v>5378</v>
      </c>
      <c r="D4138" s="52" t="s">
        <v>870</v>
      </c>
      <c r="E4138" s="54" t="s">
        <v>871</v>
      </c>
      <c r="F4138" s="57">
        <f>ROWS($F$2:F4138)</f>
        <v>4137</v>
      </c>
      <c r="G4138" s="57" t="str">
        <f>IF(ISNUMBER(SEARCH('Position Build'!$N$6,Table1[[#This Row],[Series]])),Table1[[#This Row],[Helper1]],"")</f>
        <v/>
      </c>
      <c r="H4138" s="57" t="str">
        <f>IFERROR(SMALL($G$2:$G$4870,ROWS($G$2:G4138)),"")</f>
        <v/>
      </c>
    </row>
    <row r="4139" spans="1:8" ht="15.75" thickBot="1" x14ac:dyDescent="0.3">
      <c r="A4139" s="53" t="s">
        <v>682</v>
      </c>
      <c r="B4139" s="46" t="str">
        <f>Table1[[#This Row],[Series]]&amp;Table1[[#This Row],[Competency Name]]</f>
        <v>5378ABILITY TO LEAD OR SUPERVISE</v>
      </c>
      <c r="C4139" s="46" t="str">
        <f>IF(RIGHT(Table1[[#This Row],[Occupational Series]],5)="SECCM","SECCM",IF(OR(RIGHT(Table1[[#This Row],[Occupational Series]],1)="A",RIGHT(Table1[[#This Row],[Occupational Series]],1)="B",RIGHT(Table1[[#This Row],[Occupational Series]],1)="C"),"0301",RIGHT(Table1[[#This Row],[Occupational Series]],4)))</f>
        <v>5378</v>
      </c>
      <c r="D4139" s="53" t="s">
        <v>872</v>
      </c>
      <c r="E4139" s="53" t="s">
        <v>873</v>
      </c>
      <c r="F4139" s="57">
        <f>ROWS($F$2:F4139)</f>
        <v>4138</v>
      </c>
      <c r="G4139" s="57" t="str">
        <f>IF(ISNUMBER(SEARCH('Position Build'!$N$6,Table1[[#This Row],[Series]])),Table1[[#This Row],[Helper1]],"")</f>
        <v/>
      </c>
      <c r="H4139" s="57" t="str">
        <f>IFERROR(SMALL($G$2:$G$4870,ROWS($G$2:G4139)),"")</f>
        <v/>
      </c>
    </row>
    <row r="4140" spans="1:8" ht="77.25" thickBot="1" x14ac:dyDescent="0.3">
      <c r="A4140" s="52" t="s">
        <v>682</v>
      </c>
      <c r="B4140" s="46" t="str">
        <f>Table1[[#This Row],[Series]]&amp;Table1[[#This Row],[Competency Name]]</f>
        <v>5378ABILITY TO INTERPRET INSTRUCTIONS AND SPECIFICATIONS, INCLUDING BLUEPRINT READING</v>
      </c>
      <c r="C4140" s="46" t="str">
        <f>IF(RIGHT(Table1[[#This Row],[Occupational Series]],5)="SECCM","SECCM",IF(OR(RIGHT(Table1[[#This Row],[Occupational Series]],1)="A",RIGHT(Table1[[#This Row],[Occupational Series]],1)="B",RIGHT(Table1[[#This Row],[Occupational Series]],1)="C"),"0301",RIGHT(Table1[[#This Row],[Occupational Series]],4)))</f>
        <v>5378</v>
      </c>
      <c r="D4140" s="52" t="s">
        <v>906</v>
      </c>
      <c r="E4140" s="54" t="s">
        <v>907</v>
      </c>
      <c r="F4140" s="57">
        <f>ROWS($F$2:F4140)</f>
        <v>4139</v>
      </c>
      <c r="G4140" s="57" t="str">
        <f>IF(ISNUMBER(SEARCH('Position Build'!$N$6,Table1[[#This Row],[Series]])),Table1[[#This Row],[Helper1]],"")</f>
        <v/>
      </c>
      <c r="H4140" s="57" t="str">
        <f>IFERROR(SMALL($G$2:$G$4870,ROWS($G$2:G4140)),"")</f>
        <v/>
      </c>
    </row>
    <row r="4141" spans="1:8" ht="51.75" thickBot="1" x14ac:dyDescent="0.3">
      <c r="A4141" s="52" t="s">
        <v>682</v>
      </c>
      <c r="B4141" s="46" t="str">
        <f>Table1[[#This Row],[Series]]&amp;Table1[[#This Row],[Competency Name]]</f>
        <v>5378ABILITY TO USE AND MAINTAIN TOOLS AND EQUIPMENT</v>
      </c>
      <c r="C4141" s="46" t="str">
        <f>IF(RIGHT(Table1[[#This Row],[Occupational Series]],5)="SECCM","SECCM",IF(OR(RIGHT(Table1[[#This Row],[Occupational Series]],1)="A",RIGHT(Table1[[#This Row],[Occupational Series]],1)="B",RIGHT(Table1[[#This Row],[Occupational Series]],1)="C"),"0301",RIGHT(Table1[[#This Row],[Occupational Series]],4)))</f>
        <v>5378</v>
      </c>
      <c r="D4141" s="52" t="s">
        <v>908</v>
      </c>
      <c r="E4141" s="54" t="s">
        <v>909</v>
      </c>
      <c r="F4141" s="57">
        <f>ROWS($F$2:F4141)</f>
        <v>4140</v>
      </c>
      <c r="G4141" s="57" t="str">
        <f>IF(ISNUMBER(SEARCH('Position Build'!$N$6,Table1[[#This Row],[Series]])),Table1[[#This Row],[Helper1]],"")</f>
        <v/>
      </c>
      <c r="H4141" s="57" t="str">
        <f>IFERROR(SMALL($G$2:$G$4870,ROWS($G$2:G4141)),"")</f>
        <v/>
      </c>
    </row>
    <row r="4142" spans="1:8" ht="39" thickBot="1" x14ac:dyDescent="0.3">
      <c r="A4142" s="50" t="s">
        <v>682</v>
      </c>
      <c r="B4142" s="46" t="str">
        <f>Table1[[#This Row],[Series]]&amp;Table1[[#This Row],[Competency Name]]</f>
        <v>5378KNOWLEDGE OF EQUIPMENT ASSEMBLY, INSTALLATION, REPAIR, ETC.</v>
      </c>
      <c r="C4142" s="46" t="str">
        <f>IF(RIGHT(Table1[[#This Row],[Occupational Series]],5)="SECCM","SECCM",IF(OR(RIGHT(Table1[[#This Row],[Occupational Series]],1)="A",RIGHT(Table1[[#This Row],[Occupational Series]],1)="B",RIGHT(Table1[[#This Row],[Occupational Series]],1)="C"),"0301",RIGHT(Table1[[#This Row],[Occupational Series]],4)))</f>
        <v>5378</v>
      </c>
      <c r="D4142" s="50" t="s">
        <v>910</v>
      </c>
      <c r="E4142" s="51" t="s">
        <v>911</v>
      </c>
      <c r="F4142" s="57">
        <f>ROWS($F$2:F4142)</f>
        <v>4141</v>
      </c>
      <c r="G4142" s="57" t="str">
        <f>IF(ISNUMBER(SEARCH('Position Build'!$N$6,Table1[[#This Row],[Series]])),Table1[[#This Row],[Helper1]],"")</f>
        <v/>
      </c>
      <c r="H4142" s="57" t="str">
        <f>IFERROR(SMALL($G$2:$G$4870,ROWS($G$2:G4142)),"")</f>
        <v/>
      </c>
    </row>
    <row r="4143" spans="1:8" ht="15.75" customHeight="1" thickBot="1" x14ac:dyDescent="0.3">
      <c r="A4143" s="50" t="s">
        <v>682</v>
      </c>
      <c r="B4143" s="46" t="str">
        <f>Table1[[#This Row],[Series]]&amp;Table1[[#This Row],[Competency Name]]</f>
        <v>5378TROUBLESHOOTING</v>
      </c>
      <c r="C4143" s="46" t="str">
        <f>IF(RIGHT(Table1[[#This Row],[Occupational Series]],5)="SECCM","SECCM",IF(OR(RIGHT(Table1[[#This Row],[Occupational Series]],1)="A",RIGHT(Table1[[#This Row],[Occupational Series]],1)="B",RIGHT(Table1[[#This Row],[Occupational Series]],1)="C"),"0301",RIGHT(Table1[[#This Row],[Occupational Series]],4)))</f>
        <v>5378</v>
      </c>
      <c r="D4143" s="50" t="s">
        <v>912</v>
      </c>
      <c r="E4143" s="51" t="s">
        <v>913</v>
      </c>
      <c r="F4143" s="57">
        <f>ROWS($F$2:F4143)</f>
        <v>4142</v>
      </c>
      <c r="G4143" s="57" t="str">
        <f>IF(ISNUMBER(SEARCH('Position Build'!$N$6,Table1[[#This Row],[Series]])),Table1[[#This Row],[Helper1]],"")</f>
        <v/>
      </c>
      <c r="H4143" s="57" t="str">
        <f>IFERROR(SMALL($G$2:$G$4870,ROWS($G$2:G4143)),"")</f>
        <v/>
      </c>
    </row>
    <row r="4144" spans="1:8" ht="77.25" thickBot="1" x14ac:dyDescent="0.3">
      <c r="A4144" s="52" t="s">
        <v>653</v>
      </c>
      <c r="B4144" s="46" t="str">
        <f>Table1[[#This Row],[Series]]&amp;Table1[[#This Row],[Competency Name]]</f>
        <v>5401ABILITY TO INTERPRET INSTRUCTIONS, SPECIFICATIONS, ETC. (OTHER THAN BLUEPRINTS)</v>
      </c>
      <c r="C4144" s="46" t="str">
        <f>IF(RIGHT(Table1[[#This Row],[Occupational Series]],5)="SECCM","SECCM",IF(OR(RIGHT(Table1[[#This Row],[Occupational Series]],1)="A",RIGHT(Table1[[#This Row],[Occupational Series]],1)="B",RIGHT(Table1[[#This Row],[Occupational Series]],1)="C"),"0301",RIGHT(Table1[[#This Row],[Occupational Series]],4)))</f>
        <v>5401</v>
      </c>
      <c r="D4144" s="52" t="s">
        <v>645</v>
      </c>
      <c r="E4144" s="54" t="s">
        <v>646</v>
      </c>
      <c r="F4144" s="57">
        <f>ROWS($F$2:F4144)</f>
        <v>4143</v>
      </c>
      <c r="G4144" s="57" t="str">
        <f>IF(ISNUMBER(SEARCH('Position Build'!$N$6,Table1[[#This Row],[Series]])),Table1[[#This Row],[Helper1]],"")</f>
        <v/>
      </c>
      <c r="H4144" s="57" t="str">
        <f>IFERROR(SMALL($G$2:$G$4870,ROWS($G$2:G4144)),"")</f>
        <v/>
      </c>
    </row>
    <row r="4145" spans="1:8" ht="115.5" thickBot="1" x14ac:dyDescent="0.3">
      <c r="A4145" s="52" t="s">
        <v>653</v>
      </c>
      <c r="B4145" s="46" t="str">
        <f>Table1[[#This Row],[Series]]&amp;Table1[[#This Row],[Competency Name]]</f>
        <v>5401TECHNICAL PRACTICES (THEORETICAL, PRECISE, ARTISTIC)</v>
      </c>
      <c r="C4145" s="46" t="str">
        <f>IF(RIGHT(Table1[[#This Row],[Occupational Series]],5)="SECCM","SECCM",IF(OR(RIGHT(Table1[[#This Row],[Occupational Series]],1)="A",RIGHT(Table1[[#This Row],[Occupational Series]],1)="B",RIGHT(Table1[[#This Row],[Occupational Series]],1)="C"),"0301",RIGHT(Table1[[#This Row],[Occupational Series]],4)))</f>
        <v>5401</v>
      </c>
      <c r="D4145" s="52" t="s">
        <v>716</v>
      </c>
      <c r="E4145" s="54" t="s">
        <v>717</v>
      </c>
      <c r="F4145" s="57">
        <f>ROWS($F$2:F4145)</f>
        <v>4144</v>
      </c>
      <c r="G4145" s="57" t="str">
        <f>IF(ISNUMBER(SEARCH('Position Build'!$N$6,Table1[[#This Row],[Series]])),Table1[[#This Row],[Helper1]],"")</f>
        <v/>
      </c>
      <c r="H4145" s="57" t="str">
        <f>IFERROR(SMALL($G$2:$G$4870,ROWS($G$2:G4145)),"")</f>
        <v/>
      </c>
    </row>
    <row r="4146" spans="1:8" ht="15.75" thickBot="1" x14ac:dyDescent="0.3">
      <c r="A4146" s="53" t="s">
        <v>653</v>
      </c>
      <c r="B4146" s="46" t="str">
        <f>Table1[[#This Row],[Series]]&amp;Table1[[#This Row],[Competency Name]]</f>
        <v>5401ABILITY TO DO THE WORK OF THE POSITION WITHOUT MORE THAN NORMAL SUPERVISION</v>
      </c>
      <c r="C4146" s="46" t="str">
        <f>IF(RIGHT(Table1[[#This Row],[Occupational Series]],5)="SECCM","SECCM",IF(OR(RIGHT(Table1[[#This Row],[Occupational Series]],1)="A",RIGHT(Table1[[#This Row],[Occupational Series]],1)="B",RIGHT(Table1[[#This Row],[Occupational Series]],1)="C"),"0301",RIGHT(Table1[[#This Row],[Occupational Series]],4)))</f>
        <v>5401</v>
      </c>
      <c r="D4146" s="53" t="s">
        <v>852</v>
      </c>
      <c r="E4146" s="53" t="s">
        <v>853</v>
      </c>
      <c r="F4146" s="57">
        <f>ROWS($F$2:F4146)</f>
        <v>4145</v>
      </c>
      <c r="G4146" s="57" t="str">
        <f>IF(ISNUMBER(SEARCH('Position Build'!$N$6,Table1[[#This Row],[Series]])),Table1[[#This Row],[Helper1]],"")</f>
        <v/>
      </c>
      <c r="H4146" s="57" t="str">
        <f>IFERROR(SMALL($G$2:$G$4870,ROWS($G$2:G4146)),"")</f>
        <v/>
      </c>
    </row>
    <row r="4147" spans="1:8" ht="15.75" thickBot="1" x14ac:dyDescent="0.3">
      <c r="A4147" s="53" t="s">
        <v>653</v>
      </c>
      <c r="B4147" s="46" t="str">
        <f>Table1[[#This Row],[Series]]&amp;Table1[[#This Row],[Competency Name]]</f>
        <v>5401ABILITY TO INSPECT</v>
      </c>
      <c r="C4147" s="46" t="str">
        <f>IF(RIGHT(Table1[[#This Row],[Occupational Series]],5)="SECCM","SECCM",IF(OR(RIGHT(Table1[[#This Row],[Occupational Series]],1)="A",RIGHT(Table1[[#This Row],[Occupational Series]],1)="B",RIGHT(Table1[[#This Row],[Occupational Series]],1)="C"),"0301",RIGHT(Table1[[#This Row],[Occupational Series]],4)))</f>
        <v>5401</v>
      </c>
      <c r="D4147" s="53" t="s">
        <v>866</v>
      </c>
      <c r="E4147" s="53" t="s">
        <v>867</v>
      </c>
      <c r="F4147" s="57">
        <f>ROWS($F$2:F4147)</f>
        <v>4146</v>
      </c>
      <c r="G4147" s="57" t="str">
        <f>IF(ISNUMBER(SEARCH('Position Build'!$N$6,Table1[[#This Row],[Series]])),Table1[[#This Row],[Helper1]],"")</f>
        <v/>
      </c>
      <c r="H4147" s="57" t="str">
        <f>IFERROR(SMALL($G$2:$G$4870,ROWS($G$2:G4147)),"")</f>
        <v/>
      </c>
    </row>
    <row r="4148" spans="1:8" ht="15.75" thickBot="1" x14ac:dyDescent="0.3">
      <c r="A4148" s="45" t="s">
        <v>653</v>
      </c>
      <c r="B4148" s="46" t="str">
        <f>Table1[[#This Row],[Series]]&amp;Table1[[#This Row],[Competency Name]]</f>
        <v>5401ABILITY TO INSTRUCT</v>
      </c>
      <c r="C4148" s="46" t="str">
        <f>IF(RIGHT(Table1[[#This Row],[Occupational Series]],5)="SECCM","SECCM",IF(OR(RIGHT(Table1[[#This Row],[Occupational Series]],1)="A",RIGHT(Table1[[#This Row],[Occupational Series]],1)="B",RIGHT(Table1[[#This Row],[Occupational Series]],1)="C"),"0301",RIGHT(Table1[[#This Row],[Occupational Series]],4)))</f>
        <v>5401</v>
      </c>
      <c r="D4148" s="45" t="s">
        <v>868</v>
      </c>
      <c r="E4148" s="45" t="s">
        <v>869</v>
      </c>
      <c r="F4148" s="57">
        <f>ROWS($F$2:F4148)</f>
        <v>4147</v>
      </c>
      <c r="G4148" s="57" t="str">
        <f>IF(ISNUMBER(SEARCH('Position Build'!$N$6,Table1[[#This Row],[Series]])),Table1[[#This Row],[Helper1]],"")</f>
        <v/>
      </c>
      <c r="H4148" s="57" t="str">
        <f>IFERROR(SMALL($G$2:$G$4870,ROWS($G$2:G4148)),"")</f>
        <v/>
      </c>
    </row>
    <row r="4149" spans="1:8" ht="15.75" customHeight="1" thickBot="1" x14ac:dyDescent="0.3">
      <c r="A4149" s="50" t="s">
        <v>653</v>
      </c>
      <c r="B4149" s="46" t="str">
        <f>Table1[[#This Row],[Series]]&amp;Table1[[#This Row],[Competency Name]]</f>
        <v>5401ABILITY TO PROVIDE PRODUCTION SUPPORT SERVICES</v>
      </c>
      <c r="C4149" s="46" t="str">
        <f>IF(RIGHT(Table1[[#This Row],[Occupational Series]],5)="SECCM","SECCM",IF(OR(RIGHT(Table1[[#This Row],[Occupational Series]],1)="A",RIGHT(Table1[[#This Row],[Occupational Series]],1)="B",RIGHT(Table1[[#This Row],[Occupational Series]],1)="C"),"0301",RIGHT(Table1[[#This Row],[Occupational Series]],4)))</f>
        <v>5401</v>
      </c>
      <c r="D4149" s="50" t="s">
        <v>870</v>
      </c>
      <c r="E4149" s="51" t="s">
        <v>871</v>
      </c>
      <c r="F4149" s="57">
        <f>ROWS($F$2:F4149)</f>
        <v>4148</v>
      </c>
      <c r="G4149" s="57" t="str">
        <f>IF(ISNUMBER(SEARCH('Position Build'!$N$6,Table1[[#This Row],[Series]])),Table1[[#This Row],[Helper1]],"")</f>
        <v/>
      </c>
      <c r="H4149" s="57" t="str">
        <f>IFERROR(SMALL($G$2:$G$4870,ROWS($G$2:G4149)),"")</f>
        <v/>
      </c>
    </row>
    <row r="4150" spans="1:8" ht="15.75" thickBot="1" x14ac:dyDescent="0.3">
      <c r="A4150" s="53" t="s">
        <v>653</v>
      </c>
      <c r="B4150" s="46" t="str">
        <f>Table1[[#This Row],[Series]]&amp;Table1[[#This Row],[Competency Name]]</f>
        <v>5401ABILITY TO LEAD OR SUPERVISE</v>
      </c>
      <c r="C4150" s="46" t="str">
        <f>IF(RIGHT(Table1[[#This Row],[Occupational Series]],5)="SECCM","SECCM",IF(OR(RIGHT(Table1[[#This Row],[Occupational Series]],1)="A",RIGHT(Table1[[#This Row],[Occupational Series]],1)="B",RIGHT(Table1[[#This Row],[Occupational Series]],1)="C"),"0301",RIGHT(Table1[[#This Row],[Occupational Series]],4)))</f>
        <v>5401</v>
      </c>
      <c r="D4150" s="53" t="s">
        <v>872</v>
      </c>
      <c r="E4150" s="53" t="s">
        <v>873</v>
      </c>
      <c r="F4150" s="57">
        <f>ROWS($F$2:F4150)</f>
        <v>4149</v>
      </c>
      <c r="G4150" s="57" t="str">
        <f>IF(ISNUMBER(SEARCH('Position Build'!$N$6,Table1[[#This Row],[Series]])),Table1[[#This Row],[Helper1]],"")</f>
        <v/>
      </c>
      <c r="H4150" s="57" t="str">
        <f>IFERROR(SMALL($G$2:$G$4870,ROWS($G$2:G4150)),"")</f>
        <v/>
      </c>
    </row>
    <row r="4151" spans="1:8" ht="51.75" thickBot="1" x14ac:dyDescent="0.3">
      <c r="A4151" s="52" t="s">
        <v>653</v>
      </c>
      <c r="B4151" s="46" t="str">
        <f>Table1[[#This Row],[Series]]&amp;Table1[[#This Row],[Competency Name]]</f>
        <v>5401ABILITY TO FOLLOW DIRECTIONS IN A SHOP</v>
      </c>
      <c r="C4151" s="46" t="str">
        <f>IF(RIGHT(Table1[[#This Row],[Occupational Series]],5)="SECCM","SECCM",IF(OR(RIGHT(Table1[[#This Row],[Occupational Series]],1)="A",RIGHT(Table1[[#This Row],[Occupational Series]],1)="B",RIGHT(Table1[[#This Row],[Occupational Series]],1)="C"),"0301",RIGHT(Table1[[#This Row],[Occupational Series]],4)))</f>
        <v>5401</v>
      </c>
      <c r="D4151" s="52" t="s">
        <v>882</v>
      </c>
      <c r="E4151" s="54" t="s">
        <v>883</v>
      </c>
      <c r="F4151" s="57">
        <f>ROWS($F$2:F4151)</f>
        <v>4150</v>
      </c>
      <c r="G4151" s="57" t="str">
        <f>IF(ISNUMBER(SEARCH('Position Build'!$N$6,Table1[[#This Row],[Series]])),Table1[[#This Row],[Helper1]],"")</f>
        <v/>
      </c>
      <c r="H4151" s="57" t="str">
        <f>IFERROR(SMALL($G$2:$G$4870,ROWS($G$2:G4151)),"")</f>
        <v/>
      </c>
    </row>
    <row r="4152" spans="1:8" ht="77.25" thickBot="1" x14ac:dyDescent="0.3">
      <c r="A4152" s="52" t="s">
        <v>653</v>
      </c>
      <c r="B4152" s="46" t="str">
        <f>Table1[[#This Row],[Series]]&amp;Table1[[#This Row],[Competency Name]]</f>
        <v>5401DEXTERITY AND SAFETY</v>
      </c>
      <c r="C4152" s="46" t="str">
        <f>IF(RIGHT(Table1[[#This Row],[Occupational Series]],5)="SECCM","SECCM",IF(OR(RIGHT(Table1[[#This Row],[Occupational Series]],1)="A",RIGHT(Table1[[#This Row],[Occupational Series]],1)="B",RIGHT(Table1[[#This Row],[Occupational Series]],1)="C"),"0301",RIGHT(Table1[[#This Row],[Occupational Series]],4)))</f>
        <v>5401</v>
      </c>
      <c r="D4152" s="52" t="s">
        <v>888</v>
      </c>
      <c r="E4152" s="54" t="s">
        <v>889</v>
      </c>
      <c r="F4152" s="57">
        <f>ROWS($F$2:F4152)</f>
        <v>4151</v>
      </c>
      <c r="G4152" s="57" t="str">
        <f>IF(ISNUMBER(SEARCH('Position Build'!$N$6,Table1[[#This Row],[Series]])),Table1[[#This Row],[Helper1]],"")</f>
        <v/>
      </c>
      <c r="H4152" s="57" t="str">
        <f>IFERROR(SMALL($G$2:$G$4870,ROWS($G$2:G4152)),"")</f>
        <v/>
      </c>
    </row>
    <row r="4153" spans="1:8" ht="39" thickBot="1" x14ac:dyDescent="0.3">
      <c r="A4153" s="52" t="s">
        <v>653</v>
      </c>
      <c r="B4153" s="46" t="str">
        <f>Table1[[#This Row],[Series]]&amp;Table1[[#This Row],[Competency Name]]</f>
        <v>5401RELIABILITY AND DEPENDABILITY</v>
      </c>
      <c r="C4153" s="46" t="str">
        <f>IF(RIGHT(Table1[[#This Row],[Occupational Series]],5)="SECCM","SECCM",IF(OR(RIGHT(Table1[[#This Row],[Occupational Series]],1)="A",RIGHT(Table1[[#This Row],[Occupational Series]],1)="B",RIGHT(Table1[[#This Row],[Occupational Series]],1)="C"),"0301",RIGHT(Table1[[#This Row],[Occupational Series]],4)))</f>
        <v>5401</v>
      </c>
      <c r="D4153" s="52" t="s">
        <v>900</v>
      </c>
      <c r="E4153" s="54" t="s">
        <v>901</v>
      </c>
      <c r="F4153" s="57">
        <f>ROWS($F$2:F4153)</f>
        <v>4152</v>
      </c>
      <c r="G4153" s="57" t="str">
        <f>IF(ISNUMBER(SEARCH('Position Build'!$N$6,Table1[[#This Row],[Series]])),Table1[[#This Row],[Helper1]],"")</f>
        <v/>
      </c>
      <c r="H4153" s="57" t="str">
        <f>IFERROR(SMALL($G$2:$G$4870,ROWS($G$2:G4153)),"")</f>
        <v/>
      </c>
    </row>
    <row r="4154" spans="1:8" ht="39" thickBot="1" x14ac:dyDescent="0.3">
      <c r="A4154" s="50" t="s">
        <v>653</v>
      </c>
      <c r="B4154" s="46" t="str">
        <f>Table1[[#This Row],[Series]]&amp;Table1[[#This Row],[Competency Name]]</f>
        <v>5401KNOWLEDGE OF EQUIPMENT ASSEMBLY, INSTALLATION, REPAIR, ETC.</v>
      </c>
      <c r="C4154" s="46" t="str">
        <f>IF(RIGHT(Table1[[#This Row],[Occupational Series]],5)="SECCM","SECCM",IF(OR(RIGHT(Table1[[#This Row],[Occupational Series]],1)="A",RIGHT(Table1[[#This Row],[Occupational Series]],1)="B",RIGHT(Table1[[#This Row],[Occupational Series]],1)="C"),"0301",RIGHT(Table1[[#This Row],[Occupational Series]],4)))</f>
        <v>5401</v>
      </c>
      <c r="D4154" s="50" t="s">
        <v>910</v>
      </c>
      <c r="E4154" s="51" t="s">
        <v>911</v>
      </c>
      <c r="F4154" s="57">
        <f>ROWS($F$2:F4154)</f>
        <v>4153</v>
      </c>
      <c r="G4154" s="57" t="str">
        <f>IF(ISNUMBER(SEARCH('Position Build'!$N$6,Table1[[#This Row],[Series]])),Table1[[#This Row],[Helper1]],"")</f>
        <v/>
      </c>
      <c r="H4154" s="57" t="str">
        <f>IFERROR(SMALL($G$2:$G$4870,ROWS($G$2:G4154)),"")</f>
        <v/>
      </c>
    </row>
    <row r="4155" spans="1:8" ht="15.75" customHeight="1" thickBot="1" x14ac:dyDescent="0.3">
      <c r="A4155" s="50" t="s">
        <v>653</v>
      </c>
      <c r="B4155" s="46" t="str">
        <f>Table1[[#This Row],[Series]]&amp;Table1[[#This Row],[Competency Name]]</f>
        <v>5401USE OF MEASURING INSTRUMENTS (MECHANICAL, ELECTRICAL, ELECTRONIC, AS APPROPRIATE TO LINE OF WORK)</v>
      </c>
      <c r="C4155" s="46" t="str">
        <f>IF(RIGHT(Table1[[#This Row],[Occupational Series]],5)="SECCM","SECCM",IF(OR(RIGHT(Table1[[#This Row],[Occupational Series]],1)="A",RIGHT(Table1[[#This Row],[Occupational Series]],1)="B",RIGHT(Table1[[#This Row],[Occupational Series]],1)="C"),"0301",RIGHT(Table1[[#This Row],[Occupational Series]],4)))</f>
        <v>5401</v>
      </c>
      <c r="D4155" s="50" t="s">
        <v>986</v>
      </c>
      <c r="E4155" s="51" t="s">
        <v>987</v>
      </c>
      <c r="F4155" s="57">
        <f>ROWS($F$2:F4155)</f>
        <v>4154</v>
      </c>
      <c r="G4155" s="57" t="str">
        <f>IF(ISNUMBER(SEARCH('Position Build'!$N$6,Table1[[#This Row],[Series]])),Table1[[#This Row],[Helper1]],"")</f>
        <v/>
      </c>
      <c r="H4155" s="57" t="str">
        <f>IFERROR(SMALL($G$2:$G$4870,ROWS($G$2:G4155)),"")</f>
        <v/>
      </c>
    </row>
    <row r="4156" spans="1:8" ht="15.75" thickBot="1" x14ac:dyDescent="0.3">
      <c r="A4156" s="53" t="s">
        <v>653</v>
      </c>
      <c r="B4156" s="46" t="str">
        <f>Table1[[#This Row],[Series]]&amp;Table1[[#This Row],[Competency Name]]</f>
        <v>5401ABILITY TO HANDLE WEIGHTS AND LOADS</v>
      </c>
      <c r="C4156" s="46" t="str">
        <f>IF(RIGHT(Table1[[#This Row],[Occupational Series]],5)="SECCM","SECCM",IF(OR(RIGHT(Table1[[#This Row],[Occupational Series]],1)="A",RIGHT(Table1[[#This Row],[Occupational Series]],1)="B",RIGHT(Table1[[#This Row],[Occupational Series]],1)="C"),"0301",RIGHT(Table1[[#This Row],[Occupational Series]],4)))</f>
        <v>5401</v>
      </c>
      <c r="D4156" s="53" t="s">
        <v>988</v>
      </c>
      <c r="E4156" s="53" t="s">
        <v>989</v>
      </c>
      <c r="F4156" s="57">
        <f>ROWS($F$2:F4156)</f>
        <v>4155</v>
      </c>
      <c r="G4156" s="57" t="str">
        <f>IF(ISNUMBER(SEARCH('Position Build'!$N$6,Table1[[#This Row],[Series]])),Table1[[#This Row],[Helper1]],"")</f>
        <v/>
      </c>
      <c r="H4156" s="57" t="str">
        <f>IFERROR(SMALL($G$2:$G$4870,ROWS($G$2:G4156)),"")</f>
        <v/>
      </c>
    </row>
    <row r="4157" spans="1:8" ht="39" thickBot="1" x14ac:dyDescent="0.3">
      <c r="A4157" s="52" t="s">
        <v>653</v>
      </c>
      <c r="B4157" s="46" t="str">
        <f>Table1[[#This Row],[Series]]&amp;Table1[[#This Row],[Competency Name]]</f>
        <v>5401ABILITY TO WORK AS A MEMBER OF A TEAM</v>
      </c>
      <c r="C4157" s="46" t="str">
        <f>IF(RIGHT(Table1[[#This Row],[Occupational Series]],5)="SECCM","SECCM",IF(OR(RIGHT(Table1[[#This Row],[Occupational Series]],1)="A",RIGHT(Table1[[#This Row],[Occupational Series]],1)="B",RIGHT(Table1[[#This Row],[Occupational Series]],1)="C"),"0301",RIGHT(Table1[[#This Row],[Occupational Series]],4)))</f>
        <v>5401</v>
      </c>
      <c r="D4157" s="52" t="s">
        <v>1017</v>
      </c>
      <c r="E4157" s="54" t="s">
        <v>1018</v>
      </c>
      <c r="F4157" s="57">
        <f>ROWS($F$2:F4157)</f>
        <v>4156</v>
      </c>
      <c r="G4157" s="57" t="str">
        <f>IF(ISNUMBER(SEARCH('Position Build'!$N$6,Table1[[#This Row],[Series]])),Table1[[#This Row],[Helper1]],"")</f>
        <v/>
      </c>
      <c r="H4157" s="57" t="str">
        <f>IFERROR(SMALL($G$2:$G$4870,ROWS($G$2:G4157)),"")</f>
        <v/>
      </c>
    </row>
    <row r="4158" spans="1:8" ht="15.75" thickBot="1" x14ac:dyDescent="0.3">
      <c r="A4158" s="53" t="s">
        <v>653</v>
      </c>
      <c r="B4158" s="46" t="str">
        <f>Table1[[#This Row],[Series]]&amp;Table1[[#This Row],[Competency Name]]</f>
        <v>5401SHOP APTITUDE AND INTEREST</v>
      </c>
      <c r="C4158" s="46" t="str">
        <f>IF(RIGHT(Table1[[#This Row],[Occupational Series]],5)="SECCM","SECCM",IF(OR(RIGHT(Table1[[#This Row],[Occupational Series]],1)="A",RIGHT(Table1[[#This Row],[Occupational Series]],1)="B",RIGHT(Table1[[#This Row],[Occupational Series]],1)="C"),"0301",RIGHT(Table1[[#This Row],[Occupational Series]],4)))</f>
        <v>5401</v>
      </c>
      <c r="D4158" s="53" t="s">
        <v>1021</v>
      </c>
      <c r="E4158" s="53" t="s">
        <v>1022</v>
      </c>
      <c r="F4158" s="57">
        <f>ROWS($F$2:F4158)</f>
        <v>4157</v>
      </c>
      <c r="G4158" s="57" t="str">
        <f>IF(ISNUMBER(SEARCH('Position Build'!$N$6,Table1[[#This Row],[Series]])),Table1[[#This Row],[Helper1]],"")</f>
        <v/>
      </c>
      <c r="H4158" s="57" t="str">
        <f>IFERROR(SMALL($G$2:$G$4870,ROWS($G$2:G4158)),"")</f>
        <v/>
      </c>
    </row>
    <row r="4159" spans="1:8" ht="26.25" thickBot="1" x14ac:dyDescent="0.3">
      <c r="A4159" s="52" t="s">
        <v>653</v>
      </c>
      <c r="B4159" s="46" t="str">
        <f>Table1[[#This Row],[Series]]&amp;Table1[[#This Row],[Competency Name]]</f>
        <v>5401OPERATION OF EQUIPMENT, MACHINERY, ETC.</v>
      </c>
      <c r="C4159" s="46" t="str">
        <f>IF(RIGHT(Table1[[#This Row],[Occupational Series]],5)="SECCM","SECCM",IF(OR(RIGHT(Table1[[#This Row],[Occupational Series]],1)="A",RIGHT(Table1[[#This Row],[Occupational Series]],1)="B",RIGHT(Table1[[#This Row],[Occupational Series]],1)="C"),"0301",RIGHT(Table1[[#This Row],[Occupational Series]],4)))</f>
        <v>5401</v>
      </c>
      <c r="D4159" s="52" t="s">
        <v>1063</v>
      </c>
      <c r="E4159" s="54" t="s">
        <v>1064</v>
      </c>
      <c r="F4159" s="57">
        <f>ROWS($F$2:F4159)</f>
        <v>4158</v>
      </c>
      <c r="G4159" s="57" t="str">
        <f>IF(ISNUMBER(SEARCH('Position Build'!$N$6,Table1[[#This Row],[Series]])),Table1[[#This Row],[Helper1]],"")</f>
        <v/>
      </c>
      <c r="H4159" s="57" t="str">
        <f>IFERROR(SMALL($G$2:$G$4870,ROWS($G$2:G4159)),"")</f>
        <v/>
      </c>
    </row>
    <row r="4160" spans="1:8" ht="77.25" thickBot="1" x14ac:dyDescent="0.3">
      <c r="A4160" s="50" t="s">
        <v>675</v>
      </c>
      <c r="B4160" s="46" t="str">
        <f>Table1[[#This Row],[Series]]&amp;Table1[[#This Row],[Competency Name]]</f>
        <v>5402ABILITY TO INTERPRET INSTRUCTIONS, SPECIFICATIONS, ETC. (OTHER THAN BLUEPRINTS)</v>
      </c>
      <c r="C4160" s="46" t="str">
        <f>IF(RIGHT(Table1[[#This Row],[Occupational Series]],5)="SECCM","SECCM",IF(OR(RIGHT(Table1[[#This Row],[Occupational Series]],1)="A",RIGHT(Table1[[#This Row],[Occupational Series]],1)="B",RIGHT(Table1[[#This Row],[Occupational Series]],1)="C"),"0301",RIGHT(Table1[[#This Row],[Occupational Series]],4)))</f>
        <v>5402</v>
      </c>
      <c r="D4160" s="50" t="s">
        <v>645</v>
      </c>
      <c r="E4160" s="51" t="s">
        <v>646</v>
      </c>
      <c r="F4160" s="57">
        <f>ROWS($F$2:F4160)</f>
        <v>4159</v>
      </c>
      <c r="G4160" s="57" t="str">
        <f>IF(ISNUMBER(SEARCH('Position Build'!$N$6,Table1[[#This Row],[Series]])),Table1[[#This Row],[Helper1]],"")</f>
        <v/>
      </c>
      <c r="H4160" s="57" t="str">
        <f>IFERROR(SMALL($G$2:$G$4870,ROWS($G$2:G4160)),"")</f>
        <v/>
      </c>
    </row>
    <row r="4161" spans="1:8" ht="15.75" customHeight="1" thickBot="1" x14ac:dyDescent="0.3">
      <c r="A4161" s="50" t="s">
        <v>675</v>
      </c>
      <c r="B4161" s="46" t="str">
        <f>Table1[[#This Row],[Series]]&amp;Table1[[#This Row],[Competency Name]]</f>
        <v>5402TECHNICAL PRACTICES (THEORETICAL, PRECISE, ARTISTIC)</v>
      </c>
      <c r="C4161" s="46" t="str">
        <f>IF(RIGHT(Table1[[#This Row],[Occupational Series]],5)="SECCM","SECCM",IF(OR(RIGHT(Table1[[#This Row],[Occupational Series]],1)="A",RIGHT(Table1[[#This Row],[Occupational Series]],1)="B",RIGHT(Table1[[#This Row],[Occupational Series]],1)="C"),"0301",RIGHT(Table1[[#This Row],[Occupational Series]],4)))</f>
        <v>5402</v>
      </c>
      <c r="D4161" s="50" t="s">
        <v>716</v>
      </c>
      <c r="E4161" s="51" t="s">
        <v>717</v>
      </c>
      <c r="F4161" s="57">
        <f>ROWS($F$2:F4161)</f>
        <v>4160</v>
      </c>
      <c r="G4161" s="57" t="str">
        <f>IF(ISNUMBER(SEARCH('Position Build'!$N$6,Table1[[#This Row],[Series]])),Table1[[#This Row],[Helper1]],"")</f>
        <v/>
      </c>
      <c r="H4161" s="57" t="str">
        <f>IFERROR(SMALL($G$2:$G$4870,ROWS($G$2:G4161)),"")</f>
        <v/>
      </c>
    </row>
    <row r="4162" spans="1:8" ht="15.75" thickBot="1" x14ac:dyDescent="0.3">
      <c r="A4162" s="53" t="s">
        <v>675</v>
      </c>
      <c r="B4162" s="46" t="str">
        <f>Table1[[#This Row],[Series]]&amp;Table1[[#This Row],[Competency Name]]</f>
        <v>5402ABILITY TO DO THE WORK OF THE POSITION WITHOUT MORE THAN NORMAL SUPERVISION</v>
      </c>
      <c r="C4162" s="46" t="str">
        <f>IF(RIGHT(Table1[[#This Row],[Occupational Series]],5)="SECCM","SECCM",IF(OR(RIGHT(Table1[[#This Row],[Occupational Series]],1)="A",RIGHT(Table1[[#This Row],[Occupational Series]],1)="B",RIGHT(Table1[[#This Row],[Occupational Series]],1)="C"),"0301",RIGHT(Table1[[#This Row],[Occupational Series]],4)))</f>
        <v>5402</v>
      </c>
      <c r="D4162" s="53" t="s">
        <v>852</v>
      </c>
      <c r="E4162" s="53" t="s">
        <v>853</v>
      </c>
      <c r="F4162" s="57">
        <f>ROWS($F$2:F4162)</f>
        <v>4161</v>
      </c>
      <c r="G4162" s="57" t="str">
        <f>IF(ISNUMBER(SEARCH('Position Build'!$N$6,Table1[[#This Row],[Series]])),Table1[[#This Row],[Helper1]],"")</f>
        <v/>
      </c>
      <c r="H4162" s="57" t="str">
        <f>IFERROR(SMALL($G$2:$G$4870,ROWS($G$2:G4162)),"")</f>
        <v/>
      </c>
    </row>
    <row r="4163" spans="1:8" ht="15.75" thickBot="1" x14ac:dyDescent="0.3">
      <c r="A4163" s="53" t="s">
        <v>675</v>
      </c>
      <c r="B4163" s="46" t="str">
        <f>Table1[[#This Row],[Series]]&amp;Table1[[#This Row],[Competency Name]]</f>
        <v>5402ABILITY TO INSPECT</v>
      </c>
      <c r="C4163" s="46" t="str">
        <f>IF(RIGHT(Table1[[#This Row],[Occupational Series]],5)="SECCM","SECCM",IF(OR(RIGHT(Table1[[#This Row],[Occupational Series]],1)="A",RIGHT(Table1[[#This Row],[Occupational Series]],1)="B",RIGHT(Table1[[#This Row],[Occupational Series]],1)="C"),"0301",RIGHT(Table1[[#This Row],[Occupational Series]],4)))</f>
        <v>5402</v>
      </c>
      <c r="D4163" s="53" t="s">
        <v>866</v>
      </c>
      <c r="E4163" s="53" t="s">
        <v>867</v>
      </c>
      <c r="F4163" s="57">
        <f>ROWS($F$2:F4163)</f>
        <v>4162</v>
      </c>
      <c r="G4163" s="57" t="str">
        <f>IF(ISNUMBER(SEARCH('Position Build'!$N$6,Table1[[#This Row],[Series]])),Table1[[#This Row],[Helper1]],"")</f>
        <v/>
      </c>
      <c r="H4163" s="57" t="str">
        <f>IFERROR(SMALL($G$2:$G$4870,ROWS($G$2:G4163)),"")</f>
        <v/>
      </c>
    </row>
    <row r="4164" spans="1:8" ht="15.75" thickBot="1" x14ac:dyDescent="0.3">
      <c r="A4164" s="53" t="s">
        <v>675</v>
      </c>
      <c r="B4164" s="46" t="str">
        <f>Table1[[#This Row],[Series]]&amp;Table1[[#This Row],[Competency Name]]</f>
        <v>5402ABILITY TO INSTRUCT</v>
      </c>
      <c r="C4164" s="46" t="str">
        <f>IF(RIGHT(Table1[[#This Row],[Occupational Series]],5)="SECCM","SECCM",IF(OR(RIGHT(Table1[[#This Row],[Occupational Series]],1)="A",RIGHT(Table1[[#This Row],[Occupational Series]],1)="B",RIGHT(Table1[[#This Row],[Occupational Series]],1)="C"),"0301",RIGHT(Table1[[#This Row],[Occupational Series]],4)))</f>
        <v>5402</v>
      </c>
      <c r="D4164" s="53" t="s">
        <v>868</v>
      </c>
      <c r="E4164" s="53" t="s">
        <v>869</v>
      </c>
      <c r="F4164" s="57">
        <f>ROWS($F$2:F4164)</f>
        <v>4163</v>
      </c>
      <c r="G4164" s="57" t="str">
        <f>IF(ISNUMBER(SEARCH('Position Build'!$N$6,Table1[[#This Row],[Series]])),Table1[[#This Row],[Helper1]],"")</f>
        <v/>
      </c>
      <c r="H4164" s="57" t="str">
        <f>IFERROR(SMALL($G$2:$G$4870,ROWS($G$2:G4164)),"")</f>
        <v/>
      </c>
    </row>
    <row r="4165" spans="1:8" ht="39" thickBot="1" x14ac:dyDescent="0.3">
      <c r="A4165" s="52" t="s">
        <v>675</v>
      </c>
      <c r="B4165" s="46" t="str">
        <f>Table1[[#This Row],[Series]]&amp;Table1[[#This Row],[Competency Name]]</f>
        <v>5402ABILITY TO PROVIDE PRODUCTION SUPPORT SERVICES</v>
      </c>
      <c r="C4165" s="46" t="str">
        <f>IF(RIGHT(Table1[[#This Row],[Occupational Series]],5)="SECCM","SECCM",IF(OR(RIGHT(Table1[[#This Row],[Occupational Series]],1)="A",RIGHT(Table1[[#This Row],[Occupational Series]],1)="B",RIGHT(Table1[[#This Row],[Occupational Series]],1)="C"),"0301",RIGHT(Table1[[#This Row],[Occupational Series]],4)))</f>
        <v>5402</v>
      </c>
      <c r="D4165" s="52" t="s">
        <v>870</v>
      </c>
      <c r="E4165" s="54" t="s">
        <v>871</v>
      </c>
      <c r="F4165" s="57">
        <f>ROWS($F$2:F4165)</f>
        <v>4164</v>
      </c>
      <c r="G4165" s="57" t="str">
        <f>IF(ISNUMBER(SEARCH('Position Build'!$N$6,Table1[[#This Row],[Series]])),Table1[[#This Row],[Helper1]],"")</f>
        <v/>
      </c>
      <c r="H4165" s="57" t="str">
        <f>IFERROR(SMALL($G$2:$G$4870,ROWS($G$2:G4165)),"")</f>
        <v/>
      </c>
    </row>
    <row r="4166" spans="1:8" ht="15.75" thickBot="1" x14ac:dyDescent="0.3">
      <c r="A4166" s="45" t="s">
        <v>675</v>
      </c>
      <c r="B4166" s="46" t="str">
        <f>Table1[[#This Row],[Series]]&amp;Table1[[#This Row],[Competency Name]]</f>
        <v>5402ABILITY TO LEAD OR SUPERVISE</v>
      </c>
      <c r="C4166" s="46" t="str">
        <f>IF(RIGHT(Table1[[#This Row],[Occupational Series]],5)="SECCM","SECCM",IF(OR(RIGHT(Table1[[#This Row],[Occupational Series]],1)="A",RIGHT(Table1[[#This Row],[Occupational Series]],1)="B",RIGHT(Table1[[#This Row],[Occupational Series]],1)="C"),"0301",RIGHT(Table1[[#This Row],[Occupational Series]],4)))</f>
        <v>5402</v>
      </c>
      <c r="D4166" s="45" t="s">
        <v>872</v>
      </c>
      <c r="E4166" s="45" t="s">
        <v>873</v>
      </c>
      <c r="F4166" s="57">
        <f>ROWS($F$2:F4166)</f>
        <v>4165</v>
      </c>
      <c r="G4166" s="57" t="str">
        <f>IF(ISNUMBER(SEARCH('Position Build'!$N$6,Table1[[#This Row],[Series]])),Table1[[#This Row],[Helper1]],"")</f>
        <v/>
      </c>
      <c r="H4166" s="57" t="str">
        <f>IFERROR(SMALL($G$2:$G$4870,ROWS($G$2:G4166)),"")</f>
        <v/>
      </c>
    </row>
    <row r="4167" spans="1:8" ht="15.75" customHeight="1" thickBot="1" x14ac:dyDescent="0.3">
      <c r="A4167" s="50" t="s">
        <v>675</v>
      </c>
      <c r="B4167" s="46" t="str">
        <f>Table1[[#This Row],[Series]]&amp;Table1[[#This Row],[Competency Name]]</f>
        <v>5402ABILITY TO FOLLOW DIRECTIONS IN A SHOP</v>
      </c>
      <c r="C4167" s="46" t="str">
        <f>IF(RIGHT(Table1[[#This Row],[Occupational Series]],5)="SECCM","SECCM",IF(OR(RIGHT(Table1[[#This Row],[Occupational Series]],1)="A",RIGHT(Table1[[#This Row],[Occupational Series]],1)="B",RIGHT(Table1[[#This Row],[Occupational Series]],1)="C"),"0301",RIGHT(Table1[[#This Row],[Occupational Series]],4)))</f>
        <v>5402</v>
      </c>
      <c r="D4167" s="50" t="s">
        <v>882</v>
      </c>
      <c r="E4167" s="51" t="s">
        <v>883</v>
      </c>
      <c r="F4167" s="57">
        <f>ROWS($F$2:F4167)</f>
        <v>4166</v>
      </c>
      <c r="G4167" s="57" t="str">
        <f>IF(ISNUMBER(SEARCH('Position Build'!$N$6,Table1[[#This Row],[Series]])),Table1[[#This Row],[Helper1]],"")</f>
        <v/>
      </c>
      <c r="H4167" s="57" t="str">
        <f>IFERROR(SMALL($G$2:$G$4870,ROWS($G$2:G4167)),"")</f>
        <v/>
      </c>
    </row>
    <row r="4168" spans="1:8" ht="77.25" thickBot="1" x14ac:dyDescent="0.3">
      <c r="A4168" s="52" t="s">
        <v>675</v>
      </c>
      <c r="B4168" s="46" t="str">
        <f>Table1[[#This Row],[Series]]&amp;Table1[[#This Row],[Competency Name]]</f>
        <v>5402DEXTERITY AND SAFETY</v>
      </c>
      <c r="C4168" s="46" t="str">
        <f>IF(RIGHT(Table1[[#This Row],[Occupational Series]],5)="SECCM","SECCM",IF(OR(RIGHT(Table1[[#This Row],[Occupational Series]],1)="A",RIGHT(Table1[[#This Row],[Occupational Series]],1)="B",RIGHT(Table1[[#This Row],[Occupational Series]],1)="C"),"0301",RIGHT(Table1[[#This Row],[Occupational Series]],4)))</f>
        <v>5402</v>
      </c>
      <c r="D4168" s="52" t="s">
        <v>888</v>
      </c>
      <c r="E4168" s="54" t="s">
        <v>889</v>
      </c>
      <c r="F4168" s="57">
        <f>ROWS($F$2:F4168)</f>
        <v>4167</v>
      </c>
      <c r="G4168" s="57" t="str">
        <f>IF(ISNUMBER(SEARCH('Position Build'!$N$6,Table1[[#This Row],[Series]])),Table1[[#This Row],[Helper1]],"")</f>
        <v/>
      </c>
      <c r="H4168" s="57" t="str">
        <f>IFERROR(SMALL($G$2:$G$4870,ROWS($G$2:G4168)),"")</f>
        <v/>
      </c>
    </row>
    <row r="4169" spans="1:8" ht="90" thickBot="1" x14ac:dyDescent="0.3">
      <c r="A4169" s="52" t="s">
        <v>675</v>
      </c>
      <c r="B4169" s="46" t="str">
        <f>Table1[[#This Row],[Series]]&amp;Table1[[#This Row],[Competency Name]]</f>
        <v>5402INGENUITY (ABILITY TO SUGGEST AND APPLY NEW METHODS)</v>
      </c>
      <c r="C4169" s="46" t="str">
        <f>IF(RIGHT(Table1[[#This Row],[Occupational Series]],5)="SECCM","SECCM",IF(OR(RIGHT(Table1[[#This Row],[Occupational Series]],1)="A",RIGHT(Table1[[#This Row],[Occupational Series]],1)="B",RIGHT(Table1[[#This Row],[Occupational Series]],1)="C"),"0301",RIGHT(Table1[[#This Row],[Occupational Series]],4)))</f>
        <v>5402</v>
      </c>
      <c r="D4169" s="52" t="s">
        <v>890</v>
      </c>
      <c r="E4169" s="54" t="s">
        <v>891</v>
      </c>
      <c r="F4169" s="57">
        <f>ROWS($F$2:F4169)</f>
        <v>4168</v>
      </c>
      <c r="G4169" s="57" t="str">
        <f>IF(ISNUMBER(SEARCH('Position Build'!$N$6,Table1[[#This Row],[Series]])),Table1[[#This Row],[Helper1]],"")</f>
        <v/>
      </c>
      <c r="H4169" s="57" t="str">
        <f>IFERROR(SMALL($G$2:$G$4870,ROWS($G$2:G4169)),"")</f>
        <v/>
      </c>
    </row>
    <row r="4170" spans="1:8" ht="26.25" thickBot="1" x14ac:dyDescent="0.3">
      <c r="A4170" s="52" t="s">
        <v>675</v>
      </c>
      <c r="B4170" s="46" t="str">
        <f>Table1[[#This Row],[Series]]&amp;Table1[[#This Row],[Competency Name]]</f>
        <v>5402ABILITY TO SUPERVISE THROUGH SUBORDINATE SUPERVISORS</v>
      </c>
      <c r="C4170" s="46" t="str">
        <f>IF(RIGHT(Table1[[#This Row],[Occupational Series]],5)="SECCM","SECCM",IF(OR(RIGHT(Table1[[#This Row],[Occupational Series]],1)="A",RIGHT(Table1[[#This Row],[Occupational Series]],1)="B",RIGHT(Table1[[#This Row],[Occupational Series]],1)="C"),"0301",RIGHT(Table1[[#This Row],[Occupational Series]],4)))</f>
        <v>5402</v>
      </c>
      <c r="D4170" s="52" t="s">
        <v>898</v>
      </c>
      <c r="E4170" s="54" t="s">
        <v>899</v>
      </c>
      <c r="F4170" s="57">
        <f>ROWS($F$2:F4170)</f>
        <v>4169</v>
      </c>
      <c r="G4170" s="57" t="str">
        <f>IF(ISNUMBER(SEARCH('Position Build'!$N$6,Table1[[#This Row],[Series]])),Table1[[#This Row],[Helper1]],"")</f>
        <v/>
      </c>
      <c r="H4170" s="57" t="str">
        <f>IFERROR(SMALL($G$2:$G$4870,ROWS($G$2:G4170)),"")</f>
        <v/>
      </c>
    </row>
    <row r="4171" spans="1:8" ht="39" thickBot="1" x14ac:dyDescent="0.3">
      <c r="A4171" s="52" t="s">
        <v>675</v>
      </c>
      <c r="B4171" s="46" t="str">
        <f>Table1[[#This Row],[Series]]&amp;Table1[[#This Row],[Competency Name]]</f>
        <v>5402RELIABILITY AND DEPENDABILITY</v>
      </c>
      <c r="C4171" s="46" t="str">
        <f>IF(RIGHT(Table1[[#This Row],[Occupational Series]],5)="SECCM","SECCM",IF(OR(RIGHT(Table1[[#This Row],[Occupational Series]],1)="A",RIGHT(Table1[[#This Row],[Occupational Series]],1)="B",RIGHT(Table1[[#This Row],[Occupational Series]],1)="C"),"0301",RIGHT(Table1[[#This Row],[Occupational Series]],4)))</f>
        <v>5402</v>
      </c>
      <c r="D4171" s="52" t="s">
        <v>900</v>
      </c>
      <c r="E4171" s="54" t="s">
        <v>901</v>
      </c>
      <c r="F4171" s="57">
        <f>ROWS($F$2:F4171)</f>
        <v>4170</v>
      </c>
      <c r="G4171" s="57" t="str">
        <f>IF(ISNUMBER(SEARCH('Position Build'!$N$6,Table1[[#This Row],[Series]])),Table1[[#This Row],[Helper1]],"")</f>
        <v/>
      </c>
      <c r="H4171" s="57" t="str">
        <f>IFERROR(SMALL($G$2:$G$4870,ROWS($G$2:G4171)),"")</f>
        <v/>
      </c>
    </row>
    <row r="4172" spans="1:8" ht="39" thickBot="1" x14ac:dyDescent="0.3">
      <c r="A4172" s="50" t="s">
        <v>675</v>
      </c>
      <c r="B4172" s="46" t="str">
        <f>Table1[[#This Row],[Series]]&amp;Table1[[#This Row],[Competency Name]]</f>
        <v>5402KNOWLEDGE OF EQUIPMENT ASSEMBLY, INSTALLATION, REPAIR, ETC.</v>
      </c>
      <c r="C4172" s="46" t="str">
        <f>IF(RIGHT(Table1[[#This Row],[Occupational Series]],5)="SECCM","SECCM",IF(OR(RIGHT(Table1[[#This Row],[Occupational Series]],1)="A",RIGHT(Table1[[#This Row],[Occupational Series]],1)="B",RIGHT(Table1[[#This Row],[Occupational Series]],1)="C"),"0301",RIGHT(Table1[[#This Row],[Occupational Series]],4)))</f>
        <v>5402</v>
      </c>
      <c r="D4172" s="50" t="s">
        <v>910</v>
      </c>
      <c r="E4172" s="51" t="s">
        <v>911</v>
      </c>
      <c r="F4172" s="57">
        <f>ROWS($F$2:F4172)</f>
        <v>4171</v>
      </c>
      <c r="G4172" s="57" t="str">
        <f>IF(ISNUMBER(SEARCH('Position Build'!$N$6,Table1[[#This Row],[Series]])),Table1[[#This Row],[Helper1]],"")</f>
        <v/>
      </c>
      <c r="H4172" s="57" t="str">
        <f>IFERROR(SMALL($G$2:$G$4870,ROWS($G$2:G4172)),"")</f>
        <v/>
      </c>
    </row>
    <row r="4173" spans="1:8" ht="15.75" customHeight="1" thickBot="1" x14ac:dyDescent="0.3">
      <c r="A4173" s="50" t="s">
        <v>675</v>
      </c>
      <c r="B4173" s="46" t="str">
        <f>Table1[[#This Row],[Series]]&amp;Table1[[#This Row],[Competency Name]]</f>
        <v>5402USE OF MEASURING INSTRUMENTS (MECHANICAL, ELECTRICAL, ELECTRONIC, AS APPROPRIATE TO LINE OF WORK)</v>
      </c>
      <c r="C4173" s="46" t="str">
        <f>IF(RIGHT(Table1[[#This Row],[Occupational Series]],5)="SECCM","SECCM",IF(OR(RIGHT(Table1[[#This Row],[Occupational Series]],1)="A",RIGHT(Table1[[#This Row],[Occupational Series]],1)="B",RIGHT(Table1[[#This Row],[Occupational Series]],1)="C"),"0301",RIGHT(Table1[[#This Row],[Occupational Series]],4)))</f>
        <v>5402</v>
      </c>
      <c r="D4173" s="50" t="s">
        <v>986</v>
      </c>
      <c r="E4173" s="51" t="s">
        <v>987</v>
      </c>
      <c r="F4173" s="57">
        <f>ROWS($F$2:F4173)</f>
        <v>4172</v>
      </c>
      <c r="G4173" s="57" t="str">
        <f>IF(ISNUMBER(SEARCH('Position Build'!$N$6,Table1[[#This Row],[Series]])),Table1[[#This Row],[Helper1]],"")</f>
        <v/>
      </c>
      <c r="H4173" s="57" t="str">
        <f>IFERROR(SMALL($G$2:$G$4870,ROWS($G$2:G4173)),"")</f>
        <v/>
      </c>
    </row>
    <row r="4174" spans="1:8" ht="51.75" thickBot="1" x14ac:dyDescent="0.3">
      <c r="A4174" s="52" t="s">
        <v>675</v>
      </c>
      <c r="B4174" s="46" t="str">
        <f>Table1[[#This Row],[Series]]&amp;Table1[[#This Row],[Competency Name]]</f>
        <v>5402ABILITY TO MEET DEADLINE DATES UNDER PRESSURE</v>
      </c>
      <c r="C4174" s="46" t="str">
        <f>IF(RIGHT(Table1[[#This Row],[Occupational Series]],5)="SECCM","SECCM",IF(OR(RIGHT(Table1[[#This Row],[Occupational Series]],1)="A",RIGHT(Table1[[#This Row],[Occupational Series]],1)="B",RIGHT(Table1[[#This Row],[Occupational Series]],1)="C"),"0301",RIGHT(Table1[[#This Row],[Occupational Series]],4)))</f>
        <v>5402</v>
      </c>
      <c r="D4174" s="52" t="s">
        <v>1005</v>
      </c>
      <c r="E4174" s="54" t="s">
        <v>1006</v>
      </c>
      <c r="F4174" s="57">
        <f>ROWS($F$2:F4174)</f>
        <v>4173</v>
      </c>
      <c r="G4174" s="57" t="str">
        <f>IF(ISNUMBER(SEARCH('Position Build'!$N$6,Table1[[#This Row],[Series]])),Table1[[#This Row],[Helper1]],"")</f>
        <v/>
      </c>
      <c r="H4174" s="57" t="str">
        <f>IFERROR(SMALL($G$2:$G$4870,ROWS($G$2:G4174)),"")</f>
        <v/>
      </c>
    </row>
    <row r="4175" spans="1:8" ht="39" thickBot="1" x14ac:dyDescent="0.3">
      <c r="A4175" s="52" t="s">
        <v>675</v>
      </c>
      <c r="B4175" s="46" t="str">
        <f>Table1[[#This Row],[Series]]&amp;Table1[[#This Row],[Competency Name]]</f>
        <v>5402ABILITY TO PLAN AND ORGANIZE THE WORK</v>
      </c>
      <c r="C4175" s="46" t="str">
        <f>IF(RIGHT(Table1[[#This Row],[Occupational Series]],5)="SECCM","SECCM",IF(OR(RIGHT(Table1[[#This Row],[Occupational Series]],1)="A",RIGHT(Table1[[#This Row],[Occupational Series]],1)="B",RIGHT(Table1[[#This Row],[Occupational Series]],1)="C"),"0301",RIGHT(Table1[[#This Row],[Occupational Series]],4)))</f>
        <v>5402</v>
      </c>
      <c r="D4175" s="52" t="s">
        <v>1007</v>
      </c>
      <c r="E4175" s="54" t="s">
        <v>1008</v>
      </c>
      <c r="F4175" s="57">
        <f>ROWS($F$2:F4175)</f>
        <v>4174</v>
      </c>
      <c r="G4175" s="57" t="str">
        <f>IF(ISNUMBER(SEARCH('Position Build'!$N$6,Table1[[#This Row],[Series]])),Table1[[#This Row],[Helper1]],"")</f>
        <v/>
      </c>
      <c r="H4175" s="57" t="str">
        <f>IFERROR(SMALL($G$2:$G$4870,ROWS($G$2:G4175)),"")</f>
        <v/>
      </c>
    </row>
    <row r="4176" spans="1:8" ht="39" thickBot="1" x14ac:dyDescent="0.3">
      <c r="A4176" s="52" t="s">
        <v>675</v>
      </c>
      <c r="B4176" s="46" t="str">
        <f>Table1[[#This Row],[Series]]&amp;Table1[[#This Row],[Competency Name]]</f>
        <v>5402ABILITY TO WORK AS A MEMBER OF A TEAM</v>
      </c>
      <c r="C4176" s="46" t="str">
        <f>IF(RIGHT(Table1[[#This Row],[Occupational Series]],5)="SECCM","SECCM",IF(OR(RIGHT(Table1[[#This Row],[Occupational Series]],1)="A",RIGHT(Table1[[#This Row],[Occupational Series]],1)="B",RIGHT(Table1[[#This Row],[Occupational Series]],1)="C"),"0301",RIGHT(Table1[[#This Row],[Occupational Series]],4)))</f>
        <v>5402</v>
      </c>
      <c r="D4176" s="52" t="s">
        <v>1017</v>
      </c>
      <c r="E4176" s="54" t="s">
        <v>1018</v>
      </c>
      <c r="F4176" s="57">
        <f>ROWS($F$2:F4176)</f>
        <v>4175</v>
      </c>
      <c r="G4176" s="57" t="str">
        <f>IF(ISNUMBER(SEARCH('Position Build'!$N$6,Table1[[#This Row],[Series]])),Table1[[#This Row],[Helper1]],"")</f>
        <v/>
      </c>
      <c r="H4176" s="57" t="str">
        <f>IFERROR(SMALL($G$2:$G$4870,ROWS($G$2:G4176)),"")</f>
        <v/>
      </c>
    </row>
    <row r="4177" spans="1:8" ht="39" thickBot="1" x14ac:dyDescent="0.3">
      <c r="A4177" s="52" t="s">
        <v>675</v>
      </c>
      <c r="B4177" s="46" t="str">
        <f>Table1[[#This Row],[Series]]&amp;Table1[[#This Row],[Competency Name]]</f>
        <v>5402ABILITY TO WORK WITH OTHERS</v>
      </c>
      <c r="C4177" s="46" t="str">
        <f>IF(RIGHT(Table1[[#This Row],[Occupational Series]],5)="SECCM","SECCM",IF(OR(RIGHT(Table1[[#This Row],[Occupational Series]],1)="A",RIGHT(Table1[[#This Row],[Occupational Series]],1)="B",RIGHT(Table1[[#This Row],[Occupational Series]],1)="C"),"0301",RIGHT(Table1[[#This Row],[Occupational Series]],4)))</f>
        <v>5402</v>
      </c>
      <c r="D4177" s="52" t="s">
        <v>1019</v>
      </c>
      <c r="E4177" s="54" t="s">
        <v>1020</v>
      </c>
      <c r="F4177" s="57">
        <f>ROWS($F$2:F4177)</f>
        <v>4176</v>
      </c>
      <c r="G4177" s="57" t="str">
        <f>IF(ISNUMBER(SEARCH('Position Build'!$N$6,Table1[[#This Row],[Series]])),Table1[[#This Row],[Helper1]],"")</f>
        <v/>
      </c>
      <c r="H4177" s="57" t="str">
        <f>IFERROR(SMALL($G$2:$G$4870,ROWS($G$2:G4177)),"")</f>
        <v/>
      </c>
    </row>
    <row r="4178" spans="1:8" ht="15.75" thickBot="1" x14ac:dyDescent="0.3">
      <c r="A4178" s="45" t="s">
        <v>675</v>
      </c>
      <c r="B4178" s="46" t="str">
        <f>Table1[[#This Row],[Series]]&amp;Table1[[#This Row],[Competency Name]]</f>
        <v>5402SHOP APTITUDE AND INTEREST</v>
      </c>
      <c r="C4178" s="46" t="str">
        <f>IF(RIGHT(Table1[[#This Row],[Occupational Series]],5)="SECCM","SECCM",IF(OR(RIGHT(Table1[[#This Row],[Occupational Series]],1)="A",RIGHT(Table1[[#This Row],[Occupational Series]],1)="B",RIGHT(Table1[[#This Row],[Occupational Series]],1)="C"),"0301",RIGHT(Table1[[#This Row],[Occupational Series]],4)))</f>
        <v>5402</v>
      </c>
      <c r="D4178" s="45" t="s">
        <v>1021</v>
      </c>
      <c r="E4178" s="45" t="s">
        <v>1022</v>
      </c>
      <c r="F4178" s="57">
        <f>ROWS($F$2:F4178)</f>
        <v>4177</v>
      </c>
      <c r="G4178" s="57" t="str">
        <f>IF(ISNUMBER(SEARCH('Position Build'!$N$6,Table1[[#This Row],[Series]])),Table1[[#This Row],[Helper1]],"")</f>
        <v/>
      </c>
      <c r="H4178" s="57" t="str">
        <f>IFERROR(SMALL($G$2:$G$4870,ROWS($G$2:G4178)),"")</f>
        <v/>
      </c>
    </row>
    <row r="4179" spans="1:8" ht="15.75" customHeight="1" thickBot="1" x14ac:dyDescent="0.3">
      <c r="A4179" s="50" t="s">
        <v>675</v>
      </c>
      <c r="B4179" s="46" t="str">
        <f>Table1[[#This Row],[Series]]&amp;Table1[[#This Row],[Competency Name]]</f>
        <v>5402OPERATION OF EQUIPMENT, MACHINERY, ETC.</v>
      </c>
      <c r="C4179" s="46" t="str">
        <f>IF(RIGHT(Table1[[#This Row],[Occupational Series]],5)="SECCM","SECCM",IF(OR(RIGHT(Table1[[#This Row],[Occupational Series]],1)="A",RIGHT(Table1[[#This Row],[Occupational Series]],1)="B",RIGHT(Table1[[#This Row],[Occupational Series]],1)="C"),"0301",RIGHT(Table1[[#This Row],[Occupational Series]],4)))</f>
        <v>5402</v>
      </c>
      <c r="D4179" s="50" t="s">
        <v>1063</v>
      </c>
      <c r="E4179" s="51" t="s">
        <v>1064</v>
      </c>
      <c r="F4179" s="57">
        <f>ROWS($F$2:F4179)</f>
        <v>4178</v>
      </c>
      <c r="G4179" s="57" t="str">
        <f>IF(ISNUMBER(SEARCH('Position Build'!$N$6,Table1[[#This Row],[Series]])),Table1[[#This Row],[Helper1]],"")</f>
        <v/>
      </c>
      <c r="H4179" s="57" t="str">
        <f>IFERROR(SMALL($G$2:$G$4870,ROWS($G$2:G4179)),"")</f>
        <v/>
      </c>
    </row>
    <row r="4180" spans="1:8" ht="77.25" thickBot="1" x14ac:dyDescent="0.3">
      <c r="A4180" s="52" t="s">
        <v>668</v>
      </c>
      <c r="B4180" s="46" t="str">
        <f>Table1[[#This Row],[Series]]&amp;Table1[[#This Row],[Competency Name]]</f>
        <v>5406ABILITY TO INTERPRET INSTRUCTIONS, SPECIFICATIONS, ETC. (OTHER THAN BLUEPRINTS)</v>
      </c>
      <c r="C4180" s="46" t="str">
        <f>IF(RIGHT(Table1[[#This Row],[Occupational Series]],5)="SECCM","SECCM",IF(OR(RIGHT(Table1[[#This Row],[Occupational Series]],1)="A",RIGHT(Table1[[#This Row],[Occupational Series]],1)="B",RIGHT(Table1[[#This Row],[Occupational Series]],1)="C"),"0301",RIGHT(Table1[[#This Row],[Occupational Series]],4)))</f>
        <v>5406</v>
      </c>
      <c r="D4180" s="52" t="s">
        <v>645</v>
      </c>
      <c r="E4180" s="54" t="s">
        <v>646</v>
      </c>
      <c r="F4180" s="57">
        <f>ROWS($F$2:F4180)</f>
        <v>4179</v>
      </c>
      <c r="G4180" s="57" t="str">
        <f>IF(ISNUMBER(SEARCH('Position Build'!$N$6,Table1[[#This Row],[Series]])),Table1[[#This Row],[Helper1]],"")</f>
        <v/>
      </c>
      <c r="H4180" s="57" t="str">
        <f>IFERROR(SMALL($G$2:$G$4870,ROWS($G$2:G4180)),"")</f>
        <v/>
      </c>
    </row>
    <row r="4181" spans="1:8" ht="115.5" thickBot="1" x14ac:dyDescent="0.3">
      <c r="A4181" s="52" t="s">
        <v>668</v>
      </c>
      <c r="B4181" s="46" t="str">
        <f>Table1[[#This Row],[Series]]&amp;Table1[[#This Row],[Competency Name]]</f>
        <v>5406TECHNICAL PRACTICES (THEORETICAL, PRECISE, ARTISTIC)</v>
      </c>
      <c r="C4181" s="46" t="str">
        <f>IF(RIGHT(Table1[[#This Row],[Occupational Series]],5)="SECCM","SECCM",IF(OR(RIGHT(Table1[[#This Row],[Occupational Series]],1)="A",RIGHT(Table1[[#This Row],[Occupational Series]],1)="B",RIGHT(Table1[[#This Row],[Occupational Series]],1)="C"),"0301",RIGHT(Table1[[#This Row],[Occupational Series]],4)))</f>
        <v>5406</v>
      </c>
      <c r="D4181" s="52" t="s">
        <v>716</v>
      </c>
      <c r="E4181" s="54" t="s">
        <v>717</v>
      </c>
      <c r="F4181" s="57">
        <f>ROWS($F$2:F4181)</f>
        <v>4180</v>
      </c>
      <c r="G4181" s="57" t="str">
        <f>IF(ISNUMBER(SEARCH('Position Build'!$N$6,Table1[[#This Row],[Series]])),Table1[[#This Row],[Helper1]],"")</f>
        <v/>
      </c>
      <c r="H4181" s="57" t="str">
        <f>IFERROR(SMALL($G$2:$G$4870,ROWS($G$2:G4181)),"")</f>
        <v/>
      </c>
    </row>
    <row r="4182" spans="1:8" ht="15.75" thickBot="1" x14ac:dyDescent="0.3">
      <c r="A4182" s="53" t="s">
        <v>668</v>
      </c>
      <c r="B4182" s="46" t="str">
        <f>Table1[[#This Row],[Series]]&amp;Table1[[#This Row],[Competency Name]]</f>
        <v>5406ABILITY TO DO THE WORK OF THE POSITION WITHOUT MORE THAN NORMAL SUPERVISION</v>
      </c>
      <c r="C4182" s="46" t="str">
        <f>IF(RIGHT(Table1[[#This Row],[Occupational Series]],5)="SECCM","SECCM",IF(OR(RIGHT(Table1[[#This Row],[Occupational Series]],1)="A",RIGHT(Table1[[#This Row],[Occupational Series]],1)="B",RIGHT(Table1[[#This Row],[Occupational Series]],1)="C"),"0301",RIGHT(Table1[[#This Row],[Occupational Series]],4)))</f>
        <v>5406</v>
      </c>
      <c r="D4182" s="53" t="s">
        <v>852</v>
      </c>
      <c r="E4182" s="53" t="s">
        <v>853</v>
      </c>
      <c r="F4182" s="57">
        <f>ROWS($F$2:F4182)</f>
        <v>4181</v>
      </c>
      <c r="G4182" s="57" t="str">
        <f>IF(ISNUMBER(SEARCH('Position Build'!$N$6,Table1[[#This Row],[Series]])),Table1[[#This Row],[Helper1]],"")</f>
        <v/>
      </c>
      <c r="H4182" s="57" t="str">
        <f>IFERROR(SMALL($G$2:$G$4870,ROWS($G$2:G4182)),"")</f>
        <v/>
      </c>
    </row>
    <row r="4183" spans="1:8" ht="15.75" thickBot="1" x14ac:dyDescent="0.3">
      <c r="A4183" s="53" t="s">
        <v>668</v>
      </c>
      <c r="B4183" s="46" t="str">
        <f>Table1[[#This Row],[Series]]&amp;Table1[[#This Row],[Competency Name]]</f>
        <v>5406ABILITY TO INSPECT</v>
      </c>
      <c r="C4183" s="46" t="str">
        <f>IF(RIGHT(Table1[[#This Row],[Occupational Series]],5)="SECCM","SECCM",IF(OR(RIGHT(Table1[[#This Row],[Occupational Series]],1)="A",RIGHT(Table1[[#This Row],[Occupational Series]],1)="B",RIGHT(Table1[[#This Row],[Occupational Series]],1)="C"),"0301",RIGHT(Table1[[#This Row],[Occupational Series]],4)))</f>
        <v>5406</v>
      </c>
      <c r="D4183" s="53" t="s">
        <v>866</v>
      </c>
      <c r="E4183" s="53" t="s">
        <v>867</v>
      </c>
      <c r="F4183" s="57">
        <f>ROWS($F$2:F4183)</f>
        <v>4182</v>
      </c>
      <c r="G4183" s="57" t="str">
        <f>IF(ISNUMBER(SEARCH('Position Build'!$N$6,Table1[[#This Row],[Series]])),Table1[[#This Row],[Helper1]],"")</f>
        <v/>
      </c>
      <c r="H4183" s="57" t="str">
        <f>IFERROR(SMALL($G$2:$G$4870,ROWS($G$2:G4183)),"")</f>
        <v/>
      </c>
    </row>
    <row r="4184" spans="1:8" ht="15.75" thickBot="1" x14ac:dyDescent="0.3">
      <c r="A4184" s="45" t="s">
        <v>668</v>
      </c>
      <c r="B4184" s="46" t="str">
        <f>Table1[[#This Row],[Series]]&amp;Table1[[#This Row],[Competency Name]]</f>
        <v>5406ABILITY TO INSTRUCT</v>
      </c>
      <c r="C4184" s="46" t="str">
        <f>IF(RIGHT(Table1[[#This Row],[Occupational Series]],5)="SECCM","SECCM",IF(OR(RIGHT(Table1[[#This Row],[Occupational Series]],1)="A",RIGHT(Table1[[#This Row],[Occupational Series]],1)="B",RIGHT(Table1[[#This Row],[Occupational Series]],1)="C"),"0301",RIGHT(Table1[[#This Row],[Occupational Series]],4)))</f>
        <v>5406</v>
      </c>
      <c r="D4184" s="45" t="s">
        <v>868</v>
      </c>
      <c r="E4184" s="45" t="s">
        <v>869</v>
      </c>
      <c r="F4184" s="57">
        <f>ROWS($F$2:F4184)</f>
        <v>4183</v>
      </c>
      <c r="G4184" s="57" t="str">
        <f>IF(ISNUMBER(SEARCH('Position Build'!$N$6,Table1[[#This Row],[Series]])),Table1[[#This Row],[Helper1]],"")</f>
        <v/>
      </c>
      <c r="H4184" s="57" t="str">
        <f>IFERROR(SMALL($G$2:$G$4870,ROWS($G$2:G4184)),"")</f>
        <v/>
      </c>
    </row>
    <row r="4185" spans="1:8" ht="15.75" customHeight="1" thickBot="1" x14ac:dyDescent="0.3">
      <c r="A4185" s="50" t="s">
        <v>668</v>
      </c>
      <c r="B4185" s="46" t="str">
        <f>Table1[[#This Row],[Series]]&amp;Table1[[#This Row],[Competency Name]]</f>
        <v>5406ABILITY TO PROVIDE PRODUCTION SUPPORT SERVICES</v>
      </c>
      <c r="C4185" s="46" t="str">
        <f>IF(RIGHT(Table1[[#This Row],[Occupational Series]],5)="SECCM","SECCM",IF(OR(RIGHT(Table1[[#This Row],[Occupational Series]],1)="A",RIGHT(Table1[[#This Row],[Occupational Series]],1)="B",RIGHT(Table1[[#This Row],[Occupational Series]],1)="C"),"0301",RIGHT(Table1[[#This Row],[Occupational Series]],4)))</f>
        <v>5406</v>
      </c>
      <c r="D4185" s="50" t="s">
        <v>870</v>
      </c>
      <c r="E4185" s="51" t="s">
        <v>871</v>
      </c>
      <c r="F4185" s="57">
        <f>ROWS($F$2:F4185)</f>
        <v>4184</v>
      </c>
      <c r="G4185" s="57" t="str">
        <f>IF(ISNUMBER(SEARCH('Position Build'!$N$6,Table1[[#This Row],[Series]])),Table1[[#This Row],[Helper1]],"")</f>
        <v/>
      </c>
      <c r="H4185" s="57" t="str">
        <f>IFERROR(SMALL($G$2:$G$4870,ROWS($G$2:G4185)),"")</f>
        <v/>
      </c>
    </row>
    <row r="4186" spans="1:8" ht="15.75" thickBot="1" x14ac:dyDescent="0.3">
      <c r="A4186" s="53" t="s">
        <v>668</v>
      </c>
      <c r="B4186" s="46" t="str">
        <f>Table1[[#This Row],[Series]]&amp;Table1[[#This Row],[Competency Name]]</f>
        <v>5406ABILITY TO LEAD OR SUPERVISE</v>
      </c>
      <c r="C4186" s="46" t="str">
        <f>IF(RIGHT(Table1[[#This Row],[Occupational Series]],5)="SECCM","SECCM",IF(OR(RIGHT(Table1[[#This Row],[Occupational Series]],1)="A",RIGHT(Table1[[#This Row],[Occupational Series]],1)="B",RIGHT(Table1[[#This Row],[Occupational Series]],1)="C"),"0301",RIGHT(Table1[[#This Row],[Occupational Series]],4)))</f>
        <v>5406</v>
      </c>
      <c r="D4186" s="53" t="s">
        <v>872</v>
      </c>
      <c r="E4186" s="53" t="s">
        <v>873</v>
      </c>
      <c r="F4186" s="57">
        <f>ROWS($F$2:F4186)</f>
        <v>4185</v>
      </c>
      <c r="G4186" s="57" t="str">
        <f>IF(ISNUMBER(SEARCH('Position Build'!$N$6,Table1[[#This Row],[Series]])),Table1[[#This Row],[Helper1]],"")</f>
        <v/>
      </c>
      <c r="H4186" s="57" t="str">
        <f>IFERROR(SMALL($G$2:$G$4870,ROWS($G$2:G4186)),"")</f>
        <v/>
      </c>
    </row>
    <row r="4187" spans="1:8" ht="77.25" thickBot="1" x14ac:dyDescent="0.3">
      <c r="A4187" s="52" t="s">
        <v>668</v>
      </c>
      <c r="B4187" s="46" t="str">
        <f>Table1[[#This Row],[Series]]&amp;Table1[[#This Row],[Competency Name]]</f>
        <v>5406DEXTERITY AND SAFETY</v>
      </c>
      <c r="C4187" s="46" t="str">
        <f>IF(RIGHT(Table1[[#This Row],[Occupational Series]],5)="SECCM","SECCM",IF(OR(RIGHT(Table1[[#This Row],[Occupational Series]],1)="A",RIGHT(Table1[[#This Row],[Occupational Series]],1)="B",RIGHT(Table1[[#This Row],[Occupational Series]],1)="C"),"0301",RIGHT(Table1[[#This Row],[Occupational Series]],4)))</f>
        <v>5406</v>
      </c>
      <c r="D4187" s="52" t="s">
        <v>888</v>
      </c>
      <c r="E4187" s="54" t="s">
        <v>889</v>
      </c>
      <c r="F4187" s="57">
        <f>ROWS($F$2:F4187)</f>
        <v>4186</v>
      </c>
      <c r="G4187" s="57" t="str">
        <f>IF(ISNUMBER(SEARCH('Position Build'!$N$6,Table1[[#This Row],[Series]])),Table1[[#This Row],[Helper1]],"")</f>
        <v/>
      </c>
      <c r="H4187" s="57" t="str">
        <f>IFERROR(SMALL($G$2:$G$4870,ROWS($G$2:G4187)),"")</f>
        <v/>
      </c>
    </row>
    <row r="4188" spans="1:8" ht="90" thickBot="1" x14ac:dyDescent="0.3">
      <c r="A4188" s="52" t="s">
        <v>668</v>
      </c>
      <c r="B4188" s="46" t="str">
        <f>Table1[[#This Row],[Series]]&amp;Table1[[#This Row],[Competency Name]]</f>
        <v>5406INGENUITY (ABILITY TO SUGGEST AND APPLY NEW METHODS)</v>
      </c>
      <c r="C4188" s="46" t="str">
        <f>IF(RIGHT(Table1[[#This Row],[Occupational Series]],5)="SECCM","SECCM",IF(OR(RIGHT(Table1[[#This Row],[Occupational Series]],1)="A",RIGHT(Table1[[#This Row],[Occupational Series]],1)="B",RIGHT(Table1[[#This Row],[Occupational Series]],1)="C"),"0301",RIGHT(Table1[[#This Row],[Occupational Series]],4)))</f>
        <v>5406</v>
      </c>
      <c r="D4188" s="52" t="s">
        <v>890</v>
      </c>
      <c r="E4188" s="54" t="s">
        <v>891</v>
      </c>
      <c r="F4188" s="57">
        <f>ROWS($F$2:F4188)</f>
        <v>4187</v>
      </c>
      <c r="G4188" s="57" t="str">
        <f>IF(ISNUMBER(SEARCH('Position Build'!$N$6,Table1[[#This Row],[Series]])),Table1[[#This Row],[Helper1]],"")</f>
        <v/>
      </c>
      <c r="H4188" s="57" t="str">
        <f>IFERROR(SMALL($G$2:$G$4870,ROWS($G$2:G4188)),"")</f>
        <v/>
      </c>
    </row>
    <row r="4189" spans="1:8" ht="26.25" thickBot="1" x14ac:dyDescent="0.3">
      <c r="A4189" s="52" t="s">
        <v>668</v>
      </c>
      <c r="B4189" s="46" t="str">
        <f>Table1[[#This Row],[Series]]&amp;Table1[[#This Row],[Competency Name]]</f>
        <v>5406ABILITY TO SUPERVISE THROUGH SUBORDINATE SUPERVISORS</v>
      </c>
      <c r="C4189" s="46" t="str">
        <f>IF(RIGHT(Table1[[#This Row],[Occupational Series]],5)="SECCM","SECCM",IF(OR(RIGHT(Table1[[#This Row],[Occupational Series]],1)="A",RIGHT(Table1[[#This Row],[Occupational Series]],1)="B",RIGHT(Table1[[#This Row],[Occupational Series]],1)="C"),"0301",RIGHT(Table1[[#This Row],[Occupational Series]],4)))</f>
        <v>5406</v>
      </c>
      <c r="D4189" s="52" t="s">
        <v>898</v>
      </c>
      <c r="E4189" s="54" t="s">
        <v>899</v>
      </c>
      <c r="F4189" s="57">
        <f>ROWS($F$2:F4189)</f>
        <v>4188</v>
      </c>
      <c r="G4189" s="57" t="str">
        <f>IF(ISNUMBER(SEARCH('Position Build'!$N$6,Table1[[#This Row],[Series]])),Table1[[#This Row],[Helper1]],"")</f>
        <v/>
      </c>
      <c r="H4189" s="57" t="str">
        <f>IFERROR(SMALL($G$2:$G$4870,ROWS($G$2:G4189)),"")</f>
        <v/>
      </c>
    </row>
    <row r="4190" spans="1:8" ht="39" thickBot="1" x14ac:dyDescent="0.3">
      <c r="A4190" s="50" t="s">
        <v>668</v>
      </c>
      <c r="B4190" s="46" t="str">
        <f>Table1[[#This Row],[Series]]&amp;Table1[[#This Row],[Competency Name]]</f>
        <v>5406KNOWLEDGE OF EQUIPMENT ASSEMBLY, INSTALLATION, REPAIR, ETC.</v>
      </c>
      <c r="C4190" s="46" t="str">
        <f>IF(RIGHT(Table1[[#This Row],[Occupational Series]],5)="SECCM","SECCM",IF(OR(RIGHT(Table1[[#This Row],[Occupational Series]],1)="A",RIGHT(Table1[[#This Row],[Occupational Series]],1)="B",RIGHT(Table1[[#This Row],[Occupational Series]],1)="C"),"0301",RIGHT(Table1[[#This Row],[Occupational Series]],4)))</f>
        <v>5406</v>
      </c>
      <c r="D4190" s="50" t="s">
        <v>910</v>
      </c>
      <c r="E4190" s="51" t="s">
        <v>911</v>
      </c>
      <c r="F4190" s="57">
        <f>ROWS($F$2:F4190)</f>
        <v>4189</v>
      </c>
      <c r="G4190" s="57" t="str">
        <f>IF(ISNUMBER(SEARCH('Position Build'!$N$6,Table1[[#This Row],[Series]])),Table1[[#This Row],[Helper1]],"")</f>
        <v/>
      </c>
      <c r="H4190" s="57" t="str">
        <f>IFERROR(SMALL($G$2:$G$4870,ROWS($G$2:G4190)),"")</f>
        <v/>
      </c>
    </row>
    <row r="4191" spans="1:8" ht="15.75" customHeight="1" thickBot="1" x14ac:dyDescent="0.3">
      <c r="A4191" s="50" t="s">
        <v>668</v>
      </c>
      <c r="B4191" s="46" t="str">
        <f>Table1[[#This Row],[Series]]&amp;Table1[[#This Row],[Competency Name]]</f>
        <v>5406USE OF MEASURING INSTRUMENTS (MECHANICAL, ELECTRICAL, ELECTRONIC, AS APPROPRIATE TO LINE OF WORK)</v>
      </c>
      <c r="C4191" s="46" t="str">
        <f>IF(RIGHT(Table1[[#This Row],[Occupational Series]],5)="SECCM","SECCM",IF(OR(RIGHT(Table1[[#This Row],[Occupational Series]],1)="A",RIGHT(Table1[[#This Row],[Occupational Series]],1)="B",RIGHT(Table1[[#This Row],[Occupational Series]],1)="C"),"0301",RIGHT(Table1[[#This Row],[Occupational Series]],4)))</f>
        <v>5406</v>
      </c>
      <c r="D4191" s="50" t="s">
        <v>986</v>
      </c>
      <c r="E4191" s="51" t="s">
        <v>987</v>
      </c>
      <c r="F4191" s="57">
        <f>ROWS($F$2:F4191)</f>
        <v>4190</v>
      </c>
      <c r="G4191" s="57" t="str">
        <f>IF(ISNUMBER(SEARCH('Position Build'!$N$6,Table1[[#This Row],[Series]])),Table1[[#This Row],[Helper1]],"")</f>
        <v/>
      </c>
      <c r="H4191" s="57" t="str">
        <f>IFERROR(SMALL($G$2:$G$4870,ROWS($G$2:G4191)),"")</f>
        <v/>
      </c>
    </row>
    <row r="4192" spans="1:8" ht="51.75" thickBot="1" x14ac:dyDescent="0.3">
      <c r="A4192" s="52" t="s">
        <v>668</v>
      </c>
      <c r="B4192" s="46" t="str">
        <f>Table1[[#This Row],[Series]]&amp;Table1[[#This Row],[Competency Name]]</f>
        <v>5406ABILITY TO MEET DEADLINE DATES UNDER PRESSURE</v>
      </c>
      <c r="C4192" s="46" t="str">
        <f>IF(RIGHT(Table1[[#This Row],[Occupational Series]],5)="SECCM","SECCM",IF(OR(RIGHT(Table1[[#This Row],[Occupational Series]],1)="A",RIGHT(Table1[[#This Row],[Occupational Series]],1)="B",RIGHT(Table1[[#This Row],[Occupational Series]],1)="C"),"0301",RIGHT(Table1[[#This Row],[Occupational Series]],4)))</f>
        <v>5406</v>
      </c>
      <c r="D4192" s="52" t="s">
        <v>1005</v>
      </c>
      <c r="E4192" s="54" t="s">
        <v>1006</v>
      </c>
      <c r="F4192" s="57">
        <f>ROWS($F$2:F4192)</f>
        <v>4191</v>
      </c>
      <c r="G4192" s="57" t="str">
        <f>IF(ISNUMBER(SEARCH('Position Build'!$N$6,Table1[[#This Row],[Series]])),Table1[[#This Row],[Helper1]],"")</f>
        <v/>
      </c>
      <c r="H4192" s="57" t="str">
        <f>IFERROR(SMALL($G$2:$G$4870,ROWS($G$2:G4192)),"")</f>
        <v/>
      </c>
    </row>
    <row r="4193" spans="1:8" ht="39" thickBot="1" x14ac:dyDescent="0.3">
      <c r="A4193" s="52" t="s">
        <v>668</v>
      </c>
      <c r="B4193" s="46" t="str">
        <f>Table1[[#This Row],[Series]]&amp;Table1[[#This Row],[Competency Name]]</f>
        <v>5406ABILITY TO PLAN AND ORGANIZE THE WORK</v>
      </c>
      <c r="C4193" s="46" t="str">
        <f>IF(RIGHT(Table1[[#This Row],[Occupational Series]],5)="SECCM","SECCM",IF(OR(RIGHT(Table1[[#This Row],[Occupational Series]],1)="A",RIGHT(Table1[[#This Row],[Occupational Series]],1)="B",RIGHT(Table1[[#This Row],[Occupational Series]],1)="C"),"0301",RIGHT(Table1[[#This Row],[Occupational Series]],4)))</f>
        <v>5406</v>
      </c>
      <c r="D4193" s="52" t="s">
        <v>1007</v>
      </c>
      <c r="E4193" s="54" t="s">
        <v>1008</v>
      </c>
      <c r="F4193" s="57">
        <f>ROWS($F$2:F4193)</f>
        <v>4192</v>
      </c>
      <c r="G4193" s="57" t="str">
        <f>IF(ISNUMBER(SEARCH('Position Build'!$N$6,Table1[[#This Row],[Series]])),Table1[[#This Row],[Helper1]],"")</f>
        <v/>
      </c>
      <c r="H4193" s="57" t="str">
        <f>IFERROR(SMALL($G$2:$G$4870,ROWS($G$2:G4193)),"")</f>
        <v/>
      </c>
    </row>
    <row r="4194" spans="1:8" ht="39" thickBot="1" x14ac:dyDescent="0.3">
      <c r="A4194" s="52" t="s">
        <v>668</v>
      </c>
      <c r="B4194" s="46" t="str">
        <f>Table1[[#This Row],[Series]]&amp;Table1[[#This Row],[Competency Name]]</f>
        <v>5406ABILITY TO WORK WITH OTHERS</v>
      </c>
      <c r="C4194" s="46" t="str">
        <f>IF(RIGHT(Table1[[#This Row],[Occupational Series]],5)="SECCM","SECCM",IF(OR(RIGHT(Table1[[#This Row],[Occupational Series]],1)="A",RIGHT(Table1[[#This Row],[Occupational Series]],1)="B",RIGHT(Table1[[#This Row],[Occupational Series]],1)="C"),"0301",RIGHT(Table1[[#This Row],[Occupational Series]],4)))</f>
        <v>5406</v>
      </c>
      <c r="D4194" s="52" t="s">
        <v>1019</v>
      </c>
      <c r="E4194" s="54" t="s">
        <v>1020</v>
      </c>
      <c r="F4194" s="57">
        <f>ROWS($F$2:F4194)</f>
        <v>4193</v>
      </c>
      <c r="G4194" s="57" t="str">
        <f>IF(ISNUMBER(SEARCH('Position Build'!$N$6,Table1[[#This Row],[Series]])),Table1[[#This Row],[Helper1]],"")</f>
        <v/>
      </c>
      <c r="H4194" s="57" t="str">
        <f>IFERROR(SMALL($G$2:$G$4870,ROWS($G$2:G4194)),"")</f>
        <v/>
      </c>
    </row>
    <row r="4195" spans="1:8" ht="26.25" thickBot="1" x14ac:dyDescent="0.3">
      <c r="A4195" s="52" t="s">
        <v>668</v>
      </c>
      <c r="B4195" s="46" t="str">
        <f>Table1[[#This Row],[Series]]&amp;Table1[[#This Row],[Competency Name]]</f>
        <v>5406OPERATION OF EQUIPMENT, MACHINERY, ETC.</v>
      </c>
      <c r="C4195" s="46" t="str">
        <f>IF(RIGHT(Table1[[#This Row],[Occupational Series]],5)="SECCM","SECCM",IF(OR(RIGHT(Table1[[#This Row],[Occupational Series]],1)="A",RIGHT(Table1[[#This Row],[Occupational Series]],1)="B",RIGHT(Table1[[#This Row],[Occupational Series]],1)="C"),"0301",RIGHT(Table1[[#This Row],[Occupational Series]],4)))</f>
        <v>5406</v>
      </c>
      <c r="D4195" s="52" t="s">
        <v>1063</v>
      </c>
      <c r="E4195" s="54" t="s">
        <v>1064</v>
      </c>
      <c r="F4195" s="57">
        <f>ROWS($F$2:F4195)</f>
        <v>4194</v>
      </c>
      <c r="G4195" s="57" t="str">
        <f>IF(ISNUMBER(SEARCH('Position Build'!$N$6,Table1[[#This Row],[Series]])),Table1[[#This Row],[Helper1]],"")</f>
        <v/>
      </c>
      <c r="H4195" s="57" t="str">
        <f>IFERROR(SMALL($G$2:$G$4870,ROWS($G$2:G4195)),"")</f>
        <v/>
      </c>
    </row>
    <row r="4196" spans="1:8" ht="77.25" thickBot="1" x14ac:dyDescent="0.3">
      <c r="A4196" s="50" t="s">
        <v>674</v>
      </c>
      <c r="B4196" s="46" t="str">
        <f>Table1[[#This Row],[Series]]&amp;Table1[[#This Row],[Competency Name]]</f>
        <v>5407ABILITY TO INTERPRET INSTRUCTIONS, SPECIFICATIONS, ETC. (OTHER THAN BLUEPRINTS)</v>
      </c>
      <c r="C4196" s="46" t="str">
        <f>IF(RIGHT(Table1[[#This Row],[Occupational Series]],5)="SECCM","SECCM",IF(OR(RIGHT(Table1[[#This Row],[Occupational Series]],1)="A",RIGHT(Table1[[#This Row],[Occupational Series]],1)="B",RIGHT(Table1[[#This Row],[Occupational Series]],1)="C"),"0301",RIGHT(Table1[[#This Row],[Occupational Series]],4)))</f>
        <v>5407</v>
      </c>
      <c r="D4196" s="50" t="s">
        <v>645</v>
      </c>
      <c r="E4196" s="51" t="s">
        <v>646</v>
      </c>
      <c r="F4196" s="57">
        <f>ROWS($F$2:F4196)</f>
        <v>4195</v>
      </c>
      <c r="G4196" s="57" t="str">
        <f>IF(ISNUMBER(SEARCH('Position Build'!$N$6,Table1[[#This Row],[Series]])),Table1[[#This Row],[Helper1]],"")</f>
        <v/>
      </c>
      <c r="H4196" s="57" t="str">
        <f>IFERROR(SMALL($G$2:$G$4870,ROWS($G$2:G4196)),"")</f>
        <v/>
      </c>
    </row>
    <row r="4197" spans="1:8" ht="15.75" customHeight="1" thickBot="1" x14ac:dyDescent="0.3">
      <c r="A4197" s="50" t="s">
        <v>674</v>
      </c>
      <c r="B4197" s="46" t="str">
        <f>Table1[[#This Row],[Series]]&amp;Table1[[#This Row],[Competency Name]]</f>
        <v>5407TECHNICAL PRACTICES (THEORETICAL, PRECISE, ARTISTIC)</v>
      </c>
      <c r="C4197" s="46" t="str">
        <f>IF(RIGHT(Table1[[#This Row],[Occupational Series]],5)="SECCM","SECCM",IF(OR(RIGHT(Table1[[#This Row],[Occupational Series]],1)="A",RIGHT(Table1[[#This Row],[Occupational Series]],1)="B",RIGHT(Table1[[#This Row],[Occupational Series]],1)="C"),"0301",RIGHT(Table1[[#This Row],[Occupational Series]],4)))</f>
        <v>5407</v>
      </c>
      <c r="D4197" s="50" t="s">
        <v>716</v>
      </c>
      <c r="E4197" s="51" t="s">
        <v>717</v>
      </c>
      <c r="F4197" s="57">
        <f>ROWS($F$2:F4197)</f>
        <v>4196</v>
      </c>
      <c r="G4197" s="57" t="str">
        <f>IF(ISNUMBER(SEARCH('Position Build'!$N$6,Table1[[#This Row],[Series]])),Table1[[#This Row],[Helper1]],"")</f>
        <v/>
      </c>
      <c r="H4197" s="57" t="str">
        <f>IFERROR(SMALL($G$2:$G$4870,ROWS($G$2:G4197)),"")</f>
        <v/>
      </c>
    </row>
    <row r="4198" spans="1:8" ht="15.75" thickBot="1" x14ac:dyDescent="0.3">
      <c r="A4198" s="53" t="s">
        <v>674</v>
      </c>
      <c r="B4198" s="46" t="str">
        <f>Table1[[#This Row],[Series]]&amp;Table1[[#This Row],[Competency Name]]</f>
        <v>5407ABILITY TO DO THE WORK OF THE POSITION WITHOUT MORE THAN NORMAL SUPERVISION</v>
      </c>
      <c r="C4198" s="46" t="str">
        <f>IF(RIGHT(Table1[[#This Row],[Occupational Series]],5)="SECCM","SECCM",IF(OR(RIGHT(Table1[[#This Row],[Occupational Series]],1)="A",RIGHT(Table1[[#This Row],[Occupational Series]],1)="B",RIGHT(Table1[[#This Row],[Occupational Series]],1)="C"),"0301",RIGHT(Table1[[#This Row],[Occupational Series]],4)))</f>
        <v>5407</v>
      </c>
      <c r="D4198" s="53" t="s">
        <v>852</v>
      </c>
      <c r="E4198" s="53" t="s">
        <v>853</v>
      </c>
      <c r="F4198" s="57">
        <f>ROWS($F$2:F4198)</f>
        <v>4197</v>
      </c>
      <c r="G4198" s="57" t="str">
        <f>IF(ISNUMBER(SEARCH('Position Build'!$N$6,Table1[[#This Row],[Series]])),Table1[[#This Row],[Helper1]],"")</f>
        <v/>
      </c>
      <c r="H4198" s="57" t="str">
        <f>IFERROR(SMALL($G$2:$G$4870,ROWS($G$2:G4198)),"")</f>
        <v/>
      </c>
    </row>
    <row r="4199" spans="1:8" ht="15.75" thickBot="1" x14ac:dyDescent="0.3">
      <c r="A4199" s="53" t="s">
        <v>674</v>
      </c>
      <c r="B4199" s="46" t="str">
        <f>Table1[[#This Row],[Series]]&amp;Table1[[#This Row],[Competency Name]]</f>
        <v>5407ABILITY TO INSPECT</v>
      </c>
      <c r="C4199" s="46" t="str">
        <f>IF(RIGHT(Table1[[#This Row],[Occupational Series]],5)="SECCM","SECCM",IF(OR(RIGHT(Table1[[#This Row],[Occupational Series]],1)="A",RIGHT(Table1[[#This Row],[Occupational Series]],1)="B",RIGHT(Table1[[#This Row],[Occupational Series]],1)="C"),"0301",RIGHT(Table1[[#This Row],[Occupational Series]],4)))</f>
        <v>5407</v>
      </c>
      <c r="D4199" s="53" t="s">
        <v>866</v>
      </c>
      <c r="E4199" s="53" t="s">
        <v>867</v>
      </c>
      <c r="F4199" s="57">
        <f>ROWS($F$2:F4199)</f>
        <v>4198</v>
      </c>
      <c r="G4199" s="57" t="str">
        <f>IF(ISNUMBER(SEARCH('Position Build'!$N$6,Table1[[#This Row],[Series]])),Table1[[#This Row],[Helper1]],"")</f>
        <v/>
      </c>
      <c r="H4199" s="57" t="str">
        <f>IFERROR(SMALL($G$2:$G$4870,ROWS($G$2:G4199)),"")</f>
        <v/>
      </c>
    </row>
    <row r="4200" spans="1:8" ht="15.75" thickBot="1" x14ac:dyDescent="0.3">
      <c r="A4200" s="53" t="s">
        <v>674</v>
      </c>
      <c r="B4200" s="46" t="str">
        <f>Table1[[#This Row],[Series]]&amp;Table1[[#This Row],[Competency Name]]</f>
        <v>5407ABILITY TO INSTRUCT</v>
      </c>
      <c r="C4200" s="46" t="str">
        <f>IF(RIGHT(Table1[[#This Row],[Occupational Series]],5)="SECCM","SECCM",IF(OR(RIGHT(Table1[[#This Row],[Occupational Series]],1)="A",RIGHT(Table1[[#This Row],[Occupational Series]],1)="B",RIGHT(Table1[[#This Row],[Occupational Series]],1)="C"),"0301",RIGHT(Table1[[#This Row],[Occupational Series]],4)))</f>
        <v>5407</v>
      </c>
      <c r="D4200" s="53" t="s">
        <v>868</v>
      </c>
      <c r="E4200" s="53" t="s">
        <v>869</v>
      </c>
      <c r="F4200" s="57">
        <f>ROWS($F$2:F4200)</f>
        <v>4199</v>
      </c>
      <c r="G4200" s="57" t="str">
        <f>IF(ISNUMBER(SEARCH('Position Build'!$N$6,Table1[[#This Row],[Series]])),Table1[[#This Row],[Helper1]],"")</f>
        <v/>
      </c>
      <c r="H4200" s="57" t="str">
        <f>IFERROR(SMALL($G$2:$G$4870,ROWS($G$2:G4200)),"")</f>
        <v/>
      </c>
    </row>
    <row r="4201" spans="1:8" ht="39" thickBot="1" x14ac:dyDescent="0.3">
      <c r="A4201" s="52" t="s">
        <v>674</v>
      </c>
      <c r="B4201" s="46" t="str">
        <f>Table1[[#This Row],[Series]]&amp;Table1[[#This Row],[Competency Name]]</f>
        <v>5407ABILITY TO PROVIDE PRODUCTION SUPPORT SERVICES</v>
      </c>
      <c r="C4201" s="46" t="str">
        <f>IF(RIGHT(Table1[[#This Row],[Occupational Series]],5)="SECCM","SECCM",IF(OR(RIGHT(Table1[[#This Row],[Occupational Series]],1)="A",RIGHT(Table1[[#This Row],[Occupational Series]],1)="B",RIGHT(Table1[[#This Row],[Occupational Series]],1)="C"),"0301",RIGHT(Table1[[#This Row],[Occupational Series]],4)))</f>
        <v>5407</v>
      </c>
      <c r="D4201" s="52" t="s">
        <v>870</v>
      </c>
      <c r="E4201" s="54" t="s">
        <v>871</v>
      </c>
      <c r="F4201" s="57">
        <f>ROWS($F$2:F4201)</f>
        <v>4200</v>
      </c>
      <c r="G4201" s="57" t="str">
        <f>IF(ISNUMBER(SEARCH('Position Build'!$N$6,Table1[[#This Row],[Series]])),Table1[[#This Row],[Helper1]],"")</f>
        <v/>
      </c>
      <c r="H4201" s="57" t="str">
        <f>IFERROR(SMALL($G$2:$G$4870,ROWS($G$2:G4201)),"")</f>
        <v/>
      </c>
    </row>
    <row r="4202" spans="1:8" ht="15.75" thickBot="1" x14ac:dyDescent="0.3">
      <c r="A4202" s="45" t="s">
        <v>674</v>
      </c>
      <c r="B4202" s="46" t="str">
        <f>Table1[[#This Row],[Series]]&amp;Table1[[#This Row],[Competency Name]]</f>
        <v>5407ABILITY TO LEAD OR SUPERVISE</v>
      </c>
      <c r="C4202" s="46" t="str">
        <f>IF(RIGHT(Table1[[#This Row],[Occupational Series]],5)="SECCM","SECCM",IF(OR(RIGHT(Table1[[#This Row],[Occupational Series]],1)="A",RIGHT(Table1[[#This Row],[Occupational Series]],1)="B",RIGHT(Table1[[#This Row],[Occupational Series]],1)="C"),"0301",RIGHT(Table1[[#This Row],[Occupational Series]],4)))</f>
        <v>5407</v>
      </c>
      <c r="D4202" s="45" t="s">
        <v>872</v>
      </c>
      <c r="E4202" s="45" t="s">
        <v>873</v>
      </c>
      <c r="F4202" s="57">
        <f>ROWS($F$2:F4202)</f>
        <v>4201</v>
      </c>
      <c r="G4202" s="57" t="str">
        <f>IF(ISNUMBER(SEARCH('Position Build'!$N$6,Table1[[#This Row],[Series]])),Table1[[#This Row],[Helper1]],"")</f>
        <v/>
      </c>
      <c r="H4202" s="57" t="str">
        <f>IFERROR(SMALL($G$2:$G$4870,ROWS($G$2:G4202)),"")</f>
        <v/>
      </c>
    </row>
    <row r="4203" spans="1:8" ht="15.75" customHeight="1" thickBot="1" x14ac:dyDescent="0.3">
      <c r="A4203" s="50" t="s">
        <v>674</v>
      </c>
      <c r="B4203" s="46" t="str">
        <f>Table1[[#This Row],[Series]]&amp;Table1[[#This Row],[Competency Name]]</f>
        <v>5407DEXTERITY AND SAFETY</v>
      </c>
      <c r="C4203" s="46" t="str">
        <f>IF(RIGHT(Table1[[#This Row],[Occupational Series]],5)="SECCM","SECCM",IF(OR(RIGHT(Table1[[#This Row],[Occupational Series]],1)="A",RIGHT(Table1[[#This Row],[Occupational Series]],1)="B",RIGHT(Table1[[#This Row],[Occupational Series]],1)="C"),"0301",RIGHT(Table1[[#This Row],[Occupational Series]],4)))</f>
        <v>5407</v>
      </c>
      <c r="D4203" s="50" t="s">
        <v>888</v>
      </c>
      <c r="E4203" s="51" t="s">
        <v>889</v>
      </c>
      <c r="F4203" s="57">
        <f>ROWS($F$2:F4203)</f>
        <v>4202</v>
      </c>
      <c r="G4203" s="57" t="str">
        <f>IF(ISNUMBER(SEARCH('Position Build'!$N$6,Table1[[#This Row],[Series]])),Table1[[#This Row],[Helper1]],"")</f>
        <v/>
      </c>
      <c r="H4203" s="57" t="str">
        <f>IFERROR(SMALL($G$2:$G$4870,ROWS($G$2:G4203)),"")</f>
        <v/>
      </c>
    </row>
    <row r="4204" spans="1:8" ht="39" thickBot="1" x14ac:dyDescent="0.3">
      <c r="A4204" s="52" t="s">
        <v>674</v>
      </c>
      <c r="B4204" s="46" t="str">
        <f>Table1[[#This Row],[Series]]&amp;Table1[[#This Row],[Competency Name]]</f>
        <v>5407KNOWLEDGE OF EQUIPMENT ASSEMBLY, INSTALLATION, REPAIR, ETC.</v>
      </c>
      <c r="C4204" s="46" t="str">
        <f>IF(RIGHT(Table1[[#This Row],[Occupational Series]],5)="SECCM","SECCM",IF(OR(RIGHT(Table1[[#This Row],[Occupational Series]],1)="A",RIGHT(Table1[[#This Row],[Occupational Series]],1)="B",RIGHT(Table1[[#This Row],[Occupational Series]],1)="C"),"0301",RIGHT(Table1[[#This Row],[Occupational Series]],4)))</f>
        <v>5407</v>
      </c>
      <c r="D4204" s="52" t="s">
        <v>910</v>
      </c>
      <c r="E4204" s="54" t="s">
        <v>911</v>
      </c>
      <c r="F4204" s="57">
        <f>ROWS($F$2:F4204)</f>
        <v>4203</v>
      </c>
      <c r="G4204" s="57" t="str">
        <f>IF(ISNUMBER(SEARCH('Position Build'!$N$6,Table1[[#This Row],[Series]])),Table1[[#This Row],[Helper1]],"")</f>
        <v/>
      </c>
      <c r="H4204" s="57" t="str">
        <f>IFERROR(SMALL($G$2:$G$4870,ROWS($G$2:G4204)),"")</f>
        <v/>
      </c>
    </row>
    <row r="4205" spans="1:8" ht="102.75" thickBot="1" x14ac:dyDescent="0.3">
      <c r="A4205" s="52" t="s">
        <v>674</v>
      </c>
      <c r="B4205" s="46" t="str">
        <f>Table1[[#This Row],[Series]]&amp;Table1[[#This Row],[Competency Name]]</f>
        <v>5407USE OF MEASURING INSTRUMENTS (MECHANICAL, ELECTRICAL, ELECTRONIC, AS APPROPRIATE TO LINE OF WORK)</v>
      </c>
      <c r="C4205" s="46" t="str">
        <f>IF(RIGHT(Table1[[#This Row],[Occupational Series]],5)="SECCM","SECCM",IF(OR(RIGHT(Table1[[#This Row],[Occupational Series]],1)="A",RIGHT(Table1[[#This Row],[Occupational Series]],1)="B",RIGHT(Table1[[#This Row],[Occupational Series]],1)="C"),"0301",RIGHT(Table1[[#This Row],[Occupational Series]],4)))</f>
        <v>5407</v>
      </c>
      <c r="D4205" s="52" t="s">
        <v>986</v>
      </c>
      <c r="E4205" s="54" t="s">
        <v>987</v>
      </c>
      <c r="F4205" s="57">
        <f>ROWS($F$2:F4205)</f>
        <v>4204</v>
      </c>
      <c r="G4205" s="57" t="str">
        <f>IF(ISNUMBER(SEARCH('Position Build'!$N$6,Table1[[#This Row],[Series]])),Table1[[#This Row],[Helper1]],"")</f>
        <v/>
      </c>
      <c r="H4205" s="57" t="str">
        <f>IFERROR(SMALL($G$2:$G$4870,ROWS($G$2:G4205)),"")</f>
        <v/>
      </c>
    </row>
    <row r="4206" spans="1:8" ht="26.25" thickBot="1" x14ac:dyDescent="0.3">
      <c r="A4206" s="52" t="s">
        <v>674</v>
      </c>
      <c r="B4206" s="46" t="str">
        <f>Table1[[#This Row],[Series]]&amp;Table1[[#This Row],[Competency Name]]</f>
        <v>5407OPERATION OF EQUIPMENT, MACHINERY, ETC.</v>
      </c>
      <c r="C4206" s="46" t="str">
        <f>IF(RIGHT(Table1[[#This Row],[Occupational Series]],5)="SECCM","SECCM",IF(OR(RIGHT(Table1[[#This Row],[Occupational Series]],1)="A",RIGHT(Table1[[#This Row],[Occupational Series]],1)="B",RIGHT(Table1[[#This Row],[Occupational Series]],1)="C"),"0301",RIGHT(Table1[[#This Row],[Occupational Series]],4)))</f>
        <v>5407</v>
      </c>
      <c r="D4206" s="52" t="s">
        <v>1063</v>
      </c>
      <c r="E4206" s="54" t="s">
        <v>1064</v>
      </c>
      <c r="F4206" s="57">
        <f>ROWS($F$2:F4206)</f>
        <v>4205</v>
      </c>
      <c r="G4206" s="57" t="str">
        <f>IF(ISNUMBER(SEARCH('Position Build'!$N$6,Table1[[#This Row],[Series]])),Table1[[#This Row],[Helper1]],"")</f>
        <v/>
      </c>
      <c r="H4206" s="57" t="str">
        <f>IFERROR(SMALL($G$2:$G$4870,ROWS($G$2:G4206)),"")</f>
        <v/>
      </c>
    </row>
    <row r="4207" spans="1:8" ht="77.25" thickBot="1" x14ac:dyDescent="0.3">
      <c r="A4207" s="52" t="s">
        <v>672</v>
      </c>
      <c r="B4207" s="46" t="str">
        <f>Table1[[#This Row],[Series]]&amp;Table1[[#This Row],[Competency Name]]</f>
        <v>5408ABILITY TO INTERPRET INSTRUCTIONS, SPECIFICATIONS, ETC. (OTHER THAN BLUEPRINTS)</v>
      </c>
      <c r="C4207" s="46" t="str">
        <f>IF(RIGHT(Table1[[#This Row],[Occupational Series]],5)="SECCM","SECCM",IF(OR(RIGHT(Table1[[#This Row],[Occupational Series]],1)="A",RIGHT(Table1[[#This Row],[Occupational Series]],1)="B",RIGHT(Table1[[#This Row],[Occupational Series]],1)="C"),"0301",RIGHT(Table1[[#This Row],[Occupational Series]],4)))</f>
        <v>5408</v>
      </c>
      <c r="D4207" s="52" t="s">
        <v>645</v>
      </c>
      <c r="E4207" s="54" t="s">
        <v>646</v>
      </c>
      <c r="F4207" s="57">
        <f>ROWS($F$2:F4207)</f>
        <v>4206</v>
      </c>
      <c r="G4207" s="57" t="str">
        <f>IF(ISNUMBER(SEARCH('Position Build'!$N$6,Table1[[#This Row],[Series]])),Table1[[#This Row],[Helper1]],"")</f>
        <v/>
      </c>
      <c r="H4207" s="57" t="str">
        <f>IFERROR(SMALL($G$2:$G$4870,ROWS($G$2:G4207)),"")</f>
        <v/>
      </c>
    </row>
    <row r="4208" spans="1:8" ht="115.5" thickBot="1" x14ac:dyDescent="0.3">
      <c r="A4208" s="50" t="s">
        <v>672</v>
      </c>
      <c r="B4208" s="46" t="str">
        <f>Table1[[#This Row],[Series]]&amp;Table1[[#This Row],[Competency Name]]</f>
        <v>5408TECHNICAL PRACTICES (THEORETICAL, PRECISE, ARTISTIC)</v>
      </c>
      <c r="C4208" s="46" t="str">
        <f>IF(RIGHT(Table1[[#This Row],[Occupational Series]],5)="SECCM","SECCM",IF(OR(RIGHT(Table1[[#This Row],[Occupational Series]],1)="A",RIGHT(Table1[[#This Row],[Occupational Series]],1)="B",RIGHT(Table1[[#This Row],[Occupational Series]],1)="C"),"0301",RIGHT(Table1[[#This Row],[Occupational Series]],4)))</f>
        <v>5408</v>
      </c>
      <c r="D4208" s="50" t="s">
        <v>716</v>
      </c>
      <c r="E4208" s="51" t="s">
        <v>717</v>
      </c>
      <c r="F4208" s="57">
        <f>ROWS($F$2:F4208)</f>
        <v>4207</v>
      </c>
      <c r="G4208" s="57" t="str">
        <f>IF(ISNUMBER(SEARCH('Position Build'!$N$6,Table1[[#This Row],[Series]])),Table1[[#This Row],[Helper1]],"")</f>
        <v/>
      </c>
      <c r="H4208" s="57" t="str">
        <f>IFERROR(SMALL($G$2:$G$4870,ROWS($G$2:G4208)),"")</f>
        <v/>
      </c>
    </row>
    <row r="4209" spans="1:8" ht="15.75" customHeight="1" thickBot="1" x14ac:dyDescent="0.3">
      <c r="A4209" s="45" t="s">
        <v>672</v>
      </c>
      <c r="B4209" s="46" t="str">
        <f>Table1[[#This Row],[Series]]&amp;Table1[[#This Row],[Competency Name]]</f>
        <v>5408ABILITY TO DO THE WORK OF THE POSITION WITHOUT MORE THAN NORMAL SUPERVISION</v>
      </c>
      <c r="C4209" s="46" t="str">
        <f>IF(RIGHT(Table1[[#This Row],[Occupational Series]],5)="SECCM","SECCM",IF(OR(RIGHT(Table1[[#This Row],[Occupational Series]],1)="A",RIGHT(Table1[[#This Row],[Occupational Series]],1)="B",RIGHT(Table1[[#This Row],[Occupational Series]],1)="C"),"0301",RIGHT(Table1[[#This Row],[Occupational Series]],4)))</f>
        <v>5408</v>
      </c>
      <c r="D4209" s="45" t="s">
        <v>852</v>
      </c>
      <c r="E4209" s="45" t="s">
        <v>853</v>
      </c>
      <c r="F4209" s="57">
        <f>ROWS($F$2:F4209)</f>
        <v>4208</v>
      </c>
      <c r="G4209" s="57" t="str">
        <f>IF(ISNUMBER(SEARCH('Position Build'!$N$6,Table1[[#This Row],[Series]])),Table1[[#This Row],[Helper1]],"")</f>
        <v/>
      </c>
      <c r="H4209" s="57" t="str">
        <f>IFERROR(SMALL($G$2:$G$4870,ROWS($G$2:G4209)),"")</f>
        <v/>
      </c>
    </row>
    <row r="4210" spans="1:8" ht="15.75" thickBot="1" x14ac:dyDescent="0.3">
      <c r="A4210" s="53" t="s">
        <v>672</v>
      </c>
      <c r="B4210" s="46" t="str">
        <f>Table1[[#This Row],[Series]]&amp;Table1[[#This Row],[Competency Name]]</f>
        <v>5408ABILITY TO INSPECT</v>
      </c>
      <c r="C4210" s="46" t="str">
        <f>IF(RIGHT(Table1[[#This Row],[Occupational Series]],5)="SECCM","SECCM",IF(OR(RIGHT(Table1[[#This Row],[Occupational Series]],1)="A",RIGHT(Table1[[#This Row],[Occupational Series]],1)="B",RIGHT(Table1[[#This Row],[Occupational Series]],1)="C"),"0301",RIGHT(Table1[[#This Row],[Occupational Series]],4)))</f>
        <v>5408</v>
      </c>
      <c r="D4210" s="53" t="s">
        <v>866</v>
      </c>
      <c r="E4210" s="53" t="s">
        <v>867</v>
      </c>
      <c r="F4210" s="57">
        <f>ROWS($F$2:F4210)</f>
        <v>4209</v>
      </c>
      <c r="G4210" s="57" t="str">
        <f>IF(ISNUMBER(SEARCH('Position Build'!$N$6,Table1[[#This Row],[Series]])),Table1[[#This Row],[Helper1]],"")</f>
        <v/>
      </c>
      <c r="H4210" s="57" t="str">
        <f>IFERROR(SMALL($G$2:$G$4870,ROWS($G$2:G4210)),"")</f>
        <v/>
      </c>
    </row>
    <row r="4211" spans="1:8" ht="15.75" thickBot="1" x14ac:dyDescent="0.3">
      <c r="A4211" s="53" t="s">
        <v>672</v>
      </c>
      <c r="B4211" s="46" t="str">
        <f>Table1[[#This Row],[Series]]&amp;Table1[[#This Row],[Competency Name]]</f>
        <v>5408ABILITY TO INSTRUCT</v>
      </c>
      <c r="C4211" s="46" t="str">
        <f>IF(RIGHT(Table1[[#This Row],[Occupational Series]],5)="SECCM","SECCM",IF(OR(RIGHT(Table1[[#This Row],[Occupational Series]],1)="A",RIGHT(Table1[[#This Row],[Occupational Series]],1)="B",RIGHT(Table1[[#This Row],[Occupational Series]],1)="C"),"0301",RIGHT(Table1[[#This Row],[Occupational Series]],4)))</f>
        <v>5408</v>
      </c>
      <c r="D4211" s="53" t="s">
        <v>868</v>
      </c>
      <c r="E4211" s="53" t="s">
        <v>869</v>
      </c>
      <c r="F4211" s="57">
        <f>ROWS($F$2:F4211)</f>
        <v>4210</v>
      </c>
      <c r="G4211" s="57" t="str">
        <f>IF(ISNUMBER(SEARCH('Position Build'!$N$6,Table1[[#This Row],[Series]])),Table1[[#This Row],[Helper1]],"")</f>
        <v/>
      </c>
      <c r="H4211" s="57" t="str">
        <f>IFERROR(SMALL($G$2:$G$4870,ROWS($G$2:G4211)),"")</f>
        <v/>
      </c>
    </row>
    <row r="4212" spans="1:8" ht="39" thickBot="1" x14ac:dyDescent="0.3">
      <c r="A4212" s="52" t="s">
        <v>672</v>
      </c>
      <c r="B4212" s="46" t="str">
        <f>Table1[[#This Row],[Series]]&amp;Table1[[#This Row],[Competency Name]]</f>
        <v>5408ABILITY TO PROVIDE PRODUCTION SUPPORT SERVICES</v>
      </c>
      <c r="C4212" s="46" t="str">
        <f>IF(RIGHT(Table1[[#This Row],[Occupational Series]],5)="SECCM","SECCM",IF(OR(RIGHT(Table1[[#This Row],[Occupational Series]],1)="A",RIGHT(Table1[[#This Row],[Occupational Series]],1)="B",RIGHT(Table1[[#This Row],[Occupational Series]],1)="C"),"0301",RIGHT(Table1[[#This Row],[Occupational Series]],4)))</f>
        <v>5408</v>
      </c>
      <c r="D4212" s="52" t="s">
        <v>870</v>
      </c>
      <c r="E4212" s="54" t="s">
        <v>871</v>
      </c>
      <c r="F4212" s="57">
        <f>ROWS($F$2:F4212)</f>
        <v>4211</v>
      </c>
      <c r="G4212" s="57" t="str">
        <f>IF(ISNUMBER(SEARCH('Position Build'!$N$6,Table1[[#This Row],[Series]])),Table1[[#This Row],[Helper1]],"")</f>
        <v/>
      </c>
      <c r="H4212" s="57" t="str">
        <f>IFERROR(SMALL($G$2:$G$4870,ROWS($G$2:G4212)),"")</f>
        <v/>
      </c>
    </row>
    <row r="4213" spans="1:8" ht="15.75" thickBot="1" x14ac:dyDescent="0.3">
      <c r="A4213" s="53" t="s">
        <v>672</v>
      </c>
      <c r="B4213" s="46" t="str">
        <f>Table1[[#This Row],[Series]]&amp;Table1[[#This Row],[Competency Name]]</f>
        <v>5408ABILITY TO LEAD OR SUPERVISE</v>
      </c>
      <c r="C4213" s="46" t="str">
        <f>IF(RIGHT(Table1[[#This Row],[Occupational Series]],5)="SECCM","SECCM",IF(OR(RIGHT(Table1[[#This Row],[Occupational Series]],1)="A",RIGHT(Table1[[#This Row],[Occupational Series]],1)="B",RIGHT(Table1[[#This Row],[Occupational Series]],1)="C"),"0301",RIGHT(Table1[[#This Row],[Occupational Series]],4)))</f>
        <v>5408</v>
      </c>
      <c r="D4213" s="53" t="s">
        <v>872</v>
      </c>
      <c r="E4213" s="53" t="s">
        <v>873</v>
      </c>
      <c r="F4213" s="57">
        <f>ROWS($F$2:F4213)</f>
        <v>4212</v>
      </c>
      <c r="G4213" s="57" t="str">
        <f>IF(ISNUMBER(SEARCH('Position Build'!$N$6,Table1[[#This Row],[Series]])),Table1[[#This Row],[Helper1]],"")</f>
        <v/>
      </c>
      <c r="H4213" s="57" t="str">
        <f>IFERROR(SMALL($G$2:$G$4870,ROWS($G$2:G4213)),"")</f>
        <v/>
      </c>
    </row>
    <row r="4214" spans="1:8" ht="51.75" thickBot="1" x14ac:dyDescent="0.3">
      <c r="A4214" s="50" t="s">
        <v>672</v>
      </c>
      <c r="B4214" s="46" t="str">
        <f>Table1[[#This Row],[Series]]&amp;Table1[[#This Row],[Competency Name]]</f>
        <v>5408ABILITY TO FOLLOW DIRECTIONS IN A SHOP</v>
      </c>
      <c r="C4214" s="46" t="str">
        <f>IF(RIGHT(Table1[[#This Row],[Occupational Series]],5)="SECCM","SECCM",IF(OR(RIGHT(Table1[[#This Row],[Occupational Series]],1)="A",RIGHT(Table1[[#This Row],[Occupational Series]],1)="B",RIGHT(Table1[[#This Row],[Occupational Series]],1)="C"),"0301",RIGHT(Table1[[#This Row],[Occupational Series]],4)))</f>
        <v>5408</v>
      </c>
      <c r="D4214" s="50" t="s">
        <v>882</v>
      </c>
      <c r="E4214" s="51" t="s">
        <v>883</v>
      </c>
      <c r="F4214" s="57">
        <f>ROWS($F$2:F4214)</f>
        <v>4213</v>
      </c>
      <c r="G4214" s="57" t="str">
        <f>IF(ISNUMBER(SEARCH('Position Build'!$N$6,Table1[[#This Row],[Series]])),Table1[[#This Row],[Helper1]],"")</f>
        <v/>
      </c>
      <c r="H4214" s="57" t="str">
        <f>IFERROR(SMALL($G$2:$G$4870,ROWS($G$2:G4214)),"")</f>
        <v/>
      </c>
    </row>
    <row r="4215" spans="1:8" ht="15.75" customHeight="1" thickBot="1" x14ac:dyDescent="0.3">
      <c r="A4215" s="50" t="s">
        <v>672</v>
      </c>
      <c r="B4215" s="46" t="str">
        <f>Table1[[#This Row],[Series]]&amp;Table1[[#This Row],[Competency Name]]</f>
        <v>5408DEXTERITY AND SAFETY</v>
      </c>
      <c r="C4215" s="46" t="str">
        <f>IF(RIGHT(Table1[[#This Row],[Occupational Series]],5)="SECCM","SECCM",IF(OR(RIGHT(Table1[[#This Row],[Occupational Series]],1)="A",RIGHT(Table1[[#This Row],[Occupational Series]],1)="B",RIGHT(Table1[[#This Row],[Occupational Series]],1)="C"),"0301",RIGHT(Table1[[#This Row],[Occupational Series]],4)))</f>
        <v>5408</v>
      </c>
      <c r="D4215" s="50" t="s">
        <v>888</v>
      </c>
      <c r="E4215" s="51" t="s">
        <v>889</v>
      </c>
      <c r="F4215" s="57">
        <f>ROWS($F$2:F4215)</f>
        <v>4214</v>
      </c>
      <c r="G4215" s="57" t="str">
        <f>IF(ISNUMBER(SEARCH('Position Build'!$N$6,Table1[[#This Row],[Series]])),Table1[[#This Row],[Helper1]],"")</f>
        <v/>
      </c>
      <c r="H4215" s="57" t="str">
        <f>IFERROR(SMALL($G$2:$G$4870,ROWS($G$2:G4215)),"")</f>
        <v/>
      </c>
    </row>
    <row r="4216" spans="1:8" ht="39" thickBot="1" x14ac:dyDescent="0.3">
      <c r="A4216" s="52" t="s">
        <v>672</v>
      </c>
      <c r="B4216" s="46" t="str">
        <f>Table1[[#This Row],[Series]]&amp;Table1[[#This Row],[Competency Name]]</f>
        <v>5408RELIABILITY AND DEPENDABILITY</v>
      </c>
      <c r="C4216" s="46" t="str">
        <f>IF(RIGHT(Table1[[#This Row],[Occupational Series]],5)="SECCM","SECCM",IF(OR(RIGHT(Table1[[#This Row],[Occupational Series]],1)="A",RIGHT(Table1[[#This Row],[Occupational Series]],1)="B",RIGHT(Table1[[#This Row],[Occupational Series]],1)="C"),"0301",RIGHT(Table1[[#This Row],[Occupational Series]],4)))</f>
        <v>5408</v>
      </c>
      <c r="D4216" s="52" t="s">
        <v>900</v>
      </c>
      <c r="E4216" s="54" t="s">
        <v>901</v>
      </c>
      <c r="F4216" s="57">
        <f>ROWS($F$2:F4216)</f>
        <v>4215</v>
      </c>
      <c r="G4216" s="57" t="str">
        <f>IF(ISNUMBER(SEARCH('Position Build'!$N$6,Table1[[#This Row],[Series]])),Table1[[#This Row],[Helper1]],"")</f>
        <v/>
      </c>
      <c r="H4216" s="57" t="str">
        <f>IFERROR(SMALL($G$2:$G$4870,ROWS($G$2:G4216)),"")</f>
        <v/>
      </c>
    </row>
    <row r="4217" spans="1:8" ht="39" thickBot="1" x14ac:dyDescent="0.3">
      <c r="A4217" s="52" t="s">
        <v>672</v>
      </c>
      <c r="B4217" s="46" t="str">
        <f>Table1[[#This Row],[Series]]&amp;Table1[[#This Row],[Competency Name]]</f>
        <v>5408KNOWLEDGE OF EQUIPMENT ASSEMBLY, INSTALLATION, REPAIR, ETC.</v>
      </c>
      <c r="C4217" s="46" t="str">
        <f>IF(RIGHT(Table1[[#This Row],[Occupational Series]],5)="SECCM","SECCM",IF(OR(RIGHT(Table1[[#This Row],[Occupational Series]],1)="A",RIGHT(Table1[[#This Row],[Occupational Series]],1)="B",RIGHT(Table1[[#This Row],[Occupational Series]],1)="C"),"0301",RIGHT(Table1[[#This Row],[Occupational Series]],4)))</f>
        <v>5408</v>
      </c>
      <c r="D4217" s="52" t="s">
        <v>910</v>
      </c>
      <c r="E4217" s="54" t="s">
        <v>911</v>
      </c>
      <c r="F4217" s="57">
        <f>ROWS($F$2:F4217)</f>
        <v>4216</v>
      </c>
      <c r="G4217" s="57" t="str">
        <f>IF(ISNUMBER(SEARCH('Position Build'!$N$6,Table1[[#This Row],[Series]])),Table1[[#This Row],[Helper1]],"")</f>
        <v/>
      </c>
      <c r="H4217" s="57" t="str">
        <f>IFERROR(SMALL($G$2:$G$4870,ROWS($G$2:G4217)),"")</f>
        <v/>
      </c>
    </row>
    <row r="4218" spans="1:8" ht="102.75" thickBot="1" x14ac:dyDescent="0.3">
      <c r="A4218" s="52" t="s">
        <v>672</v>
      </c>
      <c r="B4218" s="46" t="str">
        <f>Table1[[#This Row],[Series]]&amp;Table1[[#This Row],[Competency Name]]</f>
        <v>5408USE OF MEASURING INSTRUMENTS (MECHANICAL, ELECTRICAL, ELECTRONIC, AS APPROPRIATE TO LINE OF WORK)</v>
      </c>
      <c r="C4218" s="46" t="str">
        <f>IF(RIGHT(Table1[[#This Row],[Occupational Series]],5)="SECCM","SECCM",IF(OR(RIGHT(Table1[[#This Row],[Occupational Series]],1)="A",RIGHT(Table1[[#This Row],[Occupational Series]],1)="B",RIGHT(Table1[[#This Row],[Occupational Series]],1)="C"),"0301",RIGHT(Table1[[#This Row],[Occupational Series]],4)))</f>
        <v>5408</v>
      </c>
      <c r="D4218" s="52" t="s">
        <v>986</v>
      </c>
      <c r="E4218" s="54" t="s">
        <v>987</v>
      </c>
      <c r="F4218" s="57">
        <f>ROWS($F$2:F4218)</f>
        <v>4217</v>
      </c>
      <c r="G4218" s="57" t="str">
        <f>IF(ISNUMBER(SEARCH('Position Build'!$N$6,Table1[[#This Row],[Series]])),Table1[[#This Row],[Helper1]],"")</f>
        <v/>
      </c>
      <c r="H4218" s="57" t="str">
        <f>IFERROR(SMALL($G$2:$G$4870,ROWS($G$2:G4218)),"")</f>
        <v/>
      </c>
    </row>
    <row r="4219" spans="1:8" ht="39" thickBot="1" x14ac:dyDescent="0.3">
      <c r="A4219" s="52" t="s">
        <v>672</v>
      </c>
      <c r="B4219" s="46" t="str">
        <f>Table1[[#This Row],[Series]]&amp;Table1[[#This Row],[Competency Name]]</f>
        <v>5408ABILITY TO WORK AS A MEMBER OF A TEAM</v>
      </c>
      <c r="C4219" s="46" t="str">
        <f>IF(RIGHT(Table1[[#This Row],[Occupational Series]],5)="SECCM","SECCM",IF(OR(RIGHT(Table1[[#This Row],[Occupational Series]],1)="A",RIGHT(Table1[[#This Row],[Occupational Series]],1)="B",RIGHT(Table1[[#This Row],[Occupational Series]],1)="C"),"0301",RIGHT(Table1[[#This Row],[Occupational Series]],4)))</f>
        <v>5408</v>
      </c>
      <c r="D4219" s="52" t="s">
        <v>1017</v>
      </c>
      <c r="E4219" s="54" t="s">
        <v>1018</v>
      </c>
      <c r="F4219" s="57">
        <f>ROWS($F$2:F4219)</f>
        <v>4218</v>
      </c>
      <c r="G4219" s="57" t="str">
        <f>IF(ISNUMBER(SEARCH('Position Build'!$N$6,Table1[[#This Row],[Series]])),Table1[[#This Row],[Helper1]],"")</f>
        <v/>
      </c>
      <c r="H4219" s="57" t="str">
        <f>IFERROR(SMALL($G$2:$G$4870,ROWS($G$2:G4219)),"")</f>
        <v/>
      </c>
    </row>
    <row r="4220" spans="1:8" ht="15.75" thickBot="1" x14ac:dyDescent="0.3">
      <c r="A4220" s="45" t="s">
        <v>672</v>
      </c>
      <c r="B4220" s="46" t="str">
        <f>Table1[[#This Row],[Series]]&amp;Table1[[#This Row],[Competency Name]]</f>
        <v>5408SHOP APTITUDE AND INTEREST</v>
      </c>
      <c r="C4220" s="46" t="str">
        <f>IF(RIGHT(Table1[[#This Row],[Occupational Series]],5)="SECCM","SECCM",IF(OR(RIGHT(Table1[[#This Row],[Occupational Series]],1)="A",RIGHT(Table1[[#This Row],[Occupational Series]],1)="B",RIGHT(Table1[[#This Row],[Occupational Series]],1)="C"),"0301",RIGHT(Table1[[#This Row],[Occupational Series]],4)))</f>
        <v>5408</v>
      </c>
      <c r="D4220" s="45" t="s">
        <v>1021</v>
      </c>
      <c r="E4220" s="45" t="s">
        <v>1022</v>
      </c>
      <c r="F4220" s="57">
        <f>ROWS($F$2:F4220)</f>
        <v>4219</v>
      </c>
      <c r="G4220" s="57" t="str">
        <f>IF(ISNUMBER(SEARCH('Position Build'!$N$6,Table1[[#This Row],[Series]])),Table1[[#This Row],[Helper1]],"")</f>
        <v/>
      </c>
      <c r="H4220" s="57" t="str">
        <f>IFERROR(SMALL($G$2:$G$4870,ROWS($G$2:G4220)),"")</f>
        <v/>
      </c>
    </row>
    <row r="4221" spans="1:8" ht="15.75" customHeight="1" thickBot="1" x14ac:dyDescent="0.3">
      <c r="A4221" s="50" t="s">
        <v>672</v>
      </c>
      <c r="B4221" s="46" t="str">
        <f>Table1[[#This Row],[Series]]&amp;Table1[[#This Row],[Competency Name]]</f>
        <v>5408OPERATION OF EQUIPMENT, MACHINERY, ETC.</v>
      </c>
      <c r="C4221" s="46" t="str">
        <f>IF(RIGHT(Table1[[#This Row],[Occupational Series]],5)="SECCM","SECCM",IF(OR(RIGHT(Table1[[#This Row],[Occupational Series]],1)="A",RIGHT(Table1[[#This Row],[Occupational Series]],1)="B",RIGHT(Table1[[#This Row],[Occupational Series]],1)="C"),"0301",RIGHT(Table1[[#This Row],[Occupational Series]],4)))</f>
        <v>5408</v>
      </c>
      <c r="D4221" s="50" t="s">
        <v>1063</v>
      </c>
      <c r="E4221" s="51" t="s">
        <v>1064</v>
      </c>
      <c r="F4221" s="57">
        <f>ROWS($F$2:F4221)</f>
        <v>4220</v>
      </c>
      <c r="G4221" s="57" t="str">
        <f>IF(ISNUMBER(SEARCH('Position Build'!$N$6,Table1[[#This Row],[Series]])),Table1[[#This Row],[Helper1]],"")</f>
        <v/>
      </c>
      <c r="H4221" s="57" t="str">
        <f>IFERROR(SMALL($G$2:$G$4870,ROWS($G$2:G4221)),"")</f>
        <v/>
      </c>
    </row>
    <row r="4222" spans="1:8" ht="77.25" thickBot="1" x14ac:dyDescent="0.3">
      <c r="A4222" s="52" t="s">
        <v>649</v>
      </c>
      <c r="B4222" s="46" t="str">
        <f>Table1[[#This Row],[Series]]&amp;Table1[[#This Row],[Competency Name]]</f>
        <v>5409ABILITY TO INTERPRET INSTRUCTIONS, SPECIFICATIONS, ETC. (OTHER THAN BLUEPRINTS)</v>
      </c>
      <c r="C4222" s="46" t="str">
        <f>IF(RIGHT(Table1[[#This Row],[Occupational Series]],5)="SECCM","SECCM",IF(OR(RIGHT(Table1[[#This Row],[Occupational Series]],1)="A",RIGHT(Table1[[#This Row],[Occupational Series]],1)="B",RIGHT(Table1[[#This Row],[Occupational Series]],1)="C"),"0301",RIGHT(Table1[[#This Row],[Occupational Series]],4)))</f>
        <v>5409</v>
      </c>
      <c r="D4222" s="52" t="s">
        <v>645</v>
      </c>
      <c r="E4222" s="54" t="s">
        <v>646</v>
      </c>
      <c r="F4222" s="57">
        <f>ROWS($F$2:F4222)</f>
        <v>4221</v>
      </c>
      <c r="G4222" s="57" t="str">
        <f>IF(ISNUMBER(SEARCH('Position Build'!$N$6,Table1[[#This Row],[Series]])),Table1[[#This Row],[Helper1]],"")</f>
        <v/>
      </c>
      <c r="H4222" s="57" t="str">
        <f>IFERROR(SMALL($G$2:$G$4870,ROWS($G$2:G4222)),"")</f>
        <v/>
      </c>
    </row>
    <row r="4223" spans="1:8" ht="115.5" thickBot="1" x14ac:dyDescent="0.3">
      <c r="A4223" s="52" t="s">
        <v>649</v>
      </c>
      <c r="B4223" s="46" t="str">
        <f>Table1[[#This Row],[Series]]&amp;Table1[[#This Row],[Competency Name]]</f>
        <v>5409TECHNICAL PRACTICES (THEORETICAL, PRECISE, ARTISTIC)</v>
      </c>
      <c r="C4223" s="46" t="str">
        <f>IF(RIGHT(Table1[[#This Row],[Occupational Series]],5)="SECCM","SECCM",IF(OR(RIGHT(Table1[[#This Row],[Occupational Series]],1)="A",RIGHT(Table1[[#This Row],[Occupational Series]],1)="B",RIGHT(Table1[[#This Row],[Occupational Series]],1)="C"),"0301",RIGHT(Table1[[#This Row],[Occupational Series]],4)))</f>
        <v>5409</v>
      </c>
      <c r="D4223" s="52" t="s">
        <v>716</v>
      </c>
      <c r="E4223" s="54" t="s">
        <v>717</v>
      </c>
      <c r="F4223" s="57">
        <f>ROWS($F$2:F4223)</f>
        <v>4222</v>
      </c>
      <c r="G4223" s="57" t="str">
        <f>IF(ISNUMBER(SEARCH('Position Build'!$N$6,Table1[[#This Row],[Series]])),Table1[[#This Row],[Helper1]],"")</f>
        <v/>
      </c>
      <c r="H4223" s="57" t="str">
        <f>IFERROR(SMALL($G$2:$G$4870,ROWS($G$2:G4223)),"")</f>
        <v/>
      </c>
    </row>
    <row r="4224" spans="1:8" ht="15.75" thickBot="1" x14ac:dyDescent="0.3">
      <c r="A4224" s="53" t="s">
        <v>649</v>
      </c>
      <c r="B4224" s="46" t="str">
        <f>Table1[[#This Row],[Series]]&amp;Table1[[#This Row],[Competency Name]]</f>
        <v>5409ABILITY TO DO THE WORK OF THE POSITION WITHOUT MORE THAN NORMAL SUPERVISION</v>
      </c>
      <c r="C4224" s="46" t="str">
        <f>IF(RIGHT(Table1[[#This Row],[Occupational Series]],5)="SECCM","SECCM",IF(OR(RIGHT(Table1[[#This Row],[Occupational Series]],1)="A",RIGHT(Table1[[#This Row],[Occupational Series]],1)="B",RIGHT(Table1[[#This Row],[Occupational Series]],1)="C"),"0301",RIGHT(Table1[[#This Row],[Occupational Series]],4)))</f>
        <v>5409</v>
      </c>
      <c r="D4224" s="53" t="s">
        <v>852</v>
      </c>
      <c r="E4224" s="53" t="s">
        <v>853</v>
      </c>
      <c r="F4224" s="57">
        <f>ROWS($F$2:F4224)</f>
        <v>4223</v>
      </c>
      <c r="G4224" s="57" t="str">
        <f>IF(ISNUMBER(SEARCH('Position Build'!$N$6,Table1[[#This Row],[Series]])),Table1[[#This Row],[Helper1]],"")</f>
        <v/>
      </c>
      <c r="H4224" s="57" t="str">
        <f>IFERROR(SMALL($G$2:$G$4870,ROWS($G$2:G4224)),"")</f>
        <v/>
      </c>
    </row>
    <row r="4225" spans="1:8" ht="15.75" thickBot="1" x14ac:dyDescent="0.3">
      <c r="A4225" s="53" t="s">
        <v>649</v>
      </c>
      <c r="B4225" s="46" t="str">
        <f>Table1[[#This Row],[Series]]&amp;Table1[[#This Row],[Competency Name]]</f>
        <v>5409ABILITY TO INSPECT</v>
      </c>
      <c r="C4225" s="46" t="str">
        <f>IF(RIGHT(Table1[[#This Row],[Occupational Series]],5)="SECCM","SECCM",IF(OR(RIGHT(Table1[[#This Row],[Occupational Series]],1)="A",RIGHT(Table1[[#This Row],[Occupational Series]],1)="B",RIGHT(Table1[[#This Row],[Occupational Series]],1)="C"),"0301",RIGHT(Table1[[#This Row],[Occupational Series]],4)))</f>
        <v>5409</v>
      </c>
      <c r="D4225" s="53" t="s">
        <v>866</v>
      </c>
      <c r="E4225" s="53" t="s">
        <v>867</v>
      </c>
      <c r="F4225" s="57">
        <f>ROWS($F$2:F4225)</f>
        <v>4224</v>
      </c>
      <c r="G4225" s="57" t="str">
        <f>IF(ISNUMBER(SEARCH('Position Build'!$N$6,Table1[[#This Row],[Series]])),Table1[[#This Row],[Helper1]],"")</f>
        <v/>
      </c>
      <c r="H4225" s="57" t="str">
        <f>IFERROR(SMALL($G$2:$G$4870,ROWS($G$2:G4225)),"")</f>
        <v/>
      </c>
    </row>
    <row r="4226" spans="1:8" ht="15.75" thickBot="1" x14ac:dyDescent="0.3">
      <c r="A4226" s="45" t="s">
        <v>649</v>
      </c>
      <c r="B4226" s="46" t="str">
        <f>Table1[[#This Row],[Series]]&amp;Table1[[#This Row],[Competency Name]]</f>
        <v>5409ABILITY TO INSTRUCT</v>
      </c>
      <c r="C4226" s="46" t="str">
        <f>IF(RIGHT(Table1[[#This Row],[Occupational Series]],5)="SECCM","SECCM",IF(OR(RIGHT(Table1[[#This Row],[Occupational Series]],1)="A",RIGHT(Table1[[#This Row],[Occupational Series]],1)="B",RIGHT(Table1[[#This Row],[Occupational Series]],1)="C"),"0301",RIGHT(Table1[[#This Row],[Occupational Series]],4)))</f>
        <v>5409</v>
      </c>
      <c r="D4226" s="45" t="s">
        <v>868</v>
      </c>
      <c r="E4226" s="45" t="s">
        <v>869</v>
      </c>
      <c r="F4226" s="57">
        <f>ROWS($F$2:F4226)</f>
        <v>4225</v>
      </c>
      <c r="G4226" s="57" t="str">
        <f>IF(ISNUMBER(SEARCH('Position Build'!$N$6,Table1[[#This Row],[Series]])),Table1[[#This Row],[Helper1]],"")</f>
        <v/>
      </c>
      <c r="H4226" s="57" t="str">
        <f>IFERROR(SMALL($G$2:$G$4870,ROWS($G$2:G4226)),"")</f>
        <v/>
      </c>
    </row>
    <row r="4227" spans="1:8" ht="15.75" customHeight="1" thickBot="1" x14ac:dyDescent="0.3">
      <c r="A4227" s="50" t="s">
        <v>649</v>
      </c>
      <c r="B4227" s="46" t="str">
        <f>Table1[[#This Row],[Series]]&amp;Table1[[#This Row],[Competency Name]]</f>
        <v>5409ABILITY TO PROVIDE PRODUCTION SUPPORT SERVICES</v>
      </c>
      <c r="C4227" s="46" t="str">
        <f>IF(RIGHT(Table1[[#This Row],[Occupational Series]],5)="SECCM","SECCM",IF(OR(RIGHT(Table1[[#This Row],[Occupational Series]],1)="A",RIGHT(Table1[[#This Row],[Occupational Series]],1)="B",RIGHT(Table1[[#This Row],[Occupational Series]],1)="C"),"0301",RIGHT(Table1[[#This Row],[Occupational Series]],4)))</f>
        <v>5409</v>
      </c>
      <c r="D4227" s="50" t="s">
        <v>870</v>
      </c>
      <c r="E4227" s="51" t="s">
        <v>871</v>
      </c>
      <c r="F4227" s="57">
        <f>ROWS($F$2:F4227)</f>
        <v>4226</v>
      </c>
      <c r="G4227" s="57" t="str">
        <f>IF(ISNUMBER(SEARCH('Position Build'!$N$6,Table1[[#This Row],[Series]])),Table1[[#This Row],[Helper1]],"")</f>
        <v/>
      </c>
      <c r="H4227" s="57" t="str">
        <f>IFERROR(SMALL($G$2:$G$4870,ROWS($G$2:G4227)),"")</f>
        <v/>
      </c>
    </row>
    <row r="4228" spans="1:8" ht="15.75" thickBot="1" x14ac:dyDescent="0.3">
      <c r="A4228" s="53" t="s">
        <v>649</v>
      </c>
      <c r="B4228" s="46" t="str">
        <f>Table1[[#This Row],[Series]]&amp;Table1[[#This Row],[Competency Name]]</f>
        <v>5409ABILITY TO LEAD OR SUPERVISE</v>
      </c>
      <c r="C4228" s="46" t="str">
        <f>IF(RIGHT(Table1[[#This Row],[Occupational Series]],5)="SECCM","SECCM",IF(OR(RIGHT(Table1[[#This Row],[Occupational Series]],1)="A",RIGHT(Table1[[#This Row],[Occupational Series]],1)="B",RIGHT(Table1[[#This Row],[Occupational Series]],1)="C"),"0301",RIGHT(Table1[[#This Row],[Occupational Series]],4)))</f>
        <v>5409</v>
      </c>
      <c r="D4228" s="53" t="s">
        <v>872</v>
      </c>
      <c r="E4228" s="53" t="s">
        <v>873</v>
      </c>
      <c r="F4228" s="57">
        <f>ROWS($F$2:F4228)</f>
        <v>4227</v>
      </c>
      <c r="G4228" s="57" t="str">
        <f>IF(ISNUMBER(SEARCH('Position Build'!$N$6,Table1[[#This Row],[Series]])),Table1[[#This Row],[Helper1]],"")</f>
        <v/>
      </c>
      <c r="H4228" s="57" t="str">
        <f>IFERROR(SMALL($G$2:$G$4870,ROWS($G$2:G4228)),"")</f>
        <v/>
      </c>
    </row>
    <row r="4229" spans="1:8" ht="51.75" thickBot="1" x14ac:dyDescent="0.3">
      <c r="A4229" s="52" t="s">
        <v>649</v>
      </c>
      <c r="B4229" s="46" t="str">
        <f>Table1[[#This Row],[Series]]&amp;Table1[[#This Row],[Competency Name]]</f>
        <v>5409ABILITY TO FOLLOW DIRECTIONS IN A SHOP</v>
      </c>
      <c r="C4229" s="46" t="str">
        <f>IF(RIGHT(Table1[[#This Row],[Occupational Series]],5)="SECCM","SECCM",IF(OR(RIGHT(Table1[[#This Row],[Occupational Series]],1)="A",RIGHT(Table1[[#This Row],[Occupational Series]],1)="B",RIGHT(Table1[[#This Row],[Occupational Series]],1)="C"),"0301",RIGHT(Table1[[#This Row],[Occupational Series]],4)))</f>
        <v>5409</v>
      </c>
      <c r="D4229" s="52" t="s">
        <v>882</v>
      </c>
      <c r="E4229" s="54" t="s">
        <v>883</v>
      </c>
      <c r="F4229" s="57">
        <f>ROWS($F$2:F4229)</f>
        <v>4228</v>
      </c>
      <c r="G4229" s="57" t="str">
        <f>IF(ISNUMBER(SEARCH('Position Build'!$N$6,Table1[[#This Row],[Series]])),Table1[[#This Row],[Helper1]],"")</f>
        <v/>
      </c>
      <c r="H4229" s="57" t="str">
        <f>IFERROR(SMALL($G$2:$G$4870,ROWS($G$2:G4229)),"")</f>
        <v/>
      </c>
    </row>
    <row r="4230" spans="1:8" ht="77.25" thickBot="1" x14ac:dyDescent="0.3">
      <c r="A4230" s="52" t="s">
        <v>649</v>
      </c>
      <c r="B4230" s="46" t="str">
        <f>Table1[[#This Row],[Series]]&amp;Table1[[#This Row],[Competency Name]]</f>
        <v>5409DEXTERITY AND SAFETY</v>
      </c>
      <c r="C4230" s="46" t="str">
        <f>IF(RIGHT(Table1[[#This Row],[Occupational Series]],5)="SECCM","SECCM",IF(OR(RIGHT(Table1[[#This Row],[Occupational Series]],1)="A",RIGHT(Table1[[#This Row],[Occupational Series]],1)="B",RIGHT(Table1[[#This Row],[Occupational Series]],1)="C"),"0301",RIGHT(Table1[[#This Row],[Occupational Series]],4)))</f>
        <v>5409</v>
      </c>
      <c r="D4230" s="52" t="s">
        <v>888</v>
      </c>
      <c r="E4230" s="54" t="s">
        <v>889</v>
      </c>
      <c r="F4230" s="57">
        <f>ROWS($F$2:F4230)</f>
        <v>4229</v>
      </c>
      <c r="G4230" s="57" t="str">
        <f>IF(ISNUMBER(SEARCH('Position Build'!$N$6,Table1[[#This Row],[Series]])),Table1[[#This Row],[Helper1]],"")</f>
        <v/>
      </c>
      <c r="H4230" s="57" t="str">
        <f>IFERROR(SMALL($G$2:$G$4870,ROWS($G$2:G4230)),"")</f>
        <v/>
      </c>
    </row>
    <row r="4231" spans="1:8" ht="39" thickBot="1" x14ac:dyDescent="0.3">
      <c r="A4231" s="52" t="s">
        <v>649</v>
      </c>
      <c r="B4231" s="46" t="str">
        <f>Table1[[#This Row],[Series]]&amp;Table1[[#This Row],[Competency Name]]</f>
        <v>5409RELIABILITY AND DEPENDABILITY</v>
      </c>
      <c r="C4231" s="46" t="str">
        <f>IF(RIGHT(Table1[[#This Row],[Occupational Series]],5)="SECCM","SECCM",IF(OR(RIGHT(Table1[[#This Row],[Occupational Series]],1)="A",RIGHT(Table1[[#This Row],[Occupational Series]],1)="B",RIGHT(Table1[[#This Row],[Occupational Series]],1)="C"),"0301",RIGHT(Table1[[#This Row],[Occupational Series]],4)))</f>
        <v>5409</v>
      </c>
      <c r="D4231" s="52" t="s">
        <v>900</v>
      </c>
      <c r="E4231" s="54" t="s">
        <v>901</v>
      </c>
      <c r="F4231" s="57">
        <f>ROWS($F$2:F4231)</f>
        <v>4230</v>
      </c>
      <c r="G4231" s="57" t="str">
        <f>IF(ISNUMBER(SEARCH('Position Build'!$N$6,Table1[[#This Row],[Series]])),Table1[[#This Row],[Helper1]],"")</f>
        <v/>
      </c>
      <c r="H4231" s="57" t="str">
        <f>IFERROR(SMALL($G$2:$G$4870,ROWS($G$2:G4231)),"")</f>
        <v/>
      </c>
    </row>
    <row r="4232" spans="1:8" ht="39" thickBot="1" x14ac:dyDescent="0.3">
      <c r="A4232" s="50" t="s">
        <v>649</v>
      </c>
      <c r="B4232" s="46" t="str">
        <f>Table1[[#This Row],[Series]]&amp;Table1[[#This Row],[Competency Name]]</f>
        <v>5409KNOWLEDGE OF EQUIPMENT ASSEMBLY, INSTALLATION, REPAIR, ETC.</v>
      </c>
      <c r="C4232" s="46" t="str">
        <f>IF(RIGHT(Table1[[#This Row],[Occupational Series]],5)="SECCM","SECCM",IF(OR(RIGHT(Table1[[#This Row],[Occupational Series]],1)="A",RIGHT(Table1[[#This Row],[Occupational Series]],1)="B",RIGHT(Table1[[#This Row],[Occupational Series]],1)="C"),"0301",RIGHT(Table1[[#This Row],[Occupational Series]],4)))</f>
        <v>5409</v>
      </c>
      <c r="D4232" s="50" t="s">
        <v>910</v>
      </c>
      <c r="E4232" s="51" t="s">
        <v>911</v>
      </c>
      <c r="F4232" s="57">
        <f>ROWS($F$2:F4232)</f>
        <v>4231</v>
      </c>
      <c r="G4232" s="57" t="str">
        <f>IF(ISNUMBER(SEARCH('Position Build'!$N$6,Table1[[#This Row],[Series]])),Table1[[#This Row],[Helper1]],"")</f>
        <v/>
      </c>
      <c r="H4232" s="57" t="str">
        <f>IFERROR(SMALL($G$2:$G$4870,ROWS($G$2:G4232)),"")</f>
        <v/>
      </c>
    </row>
    <row r="4233" spans="1:8" ht="15.75" customHeight="1" thickBot="1" x14ac:dyDescent="0.3">
      <c r="A4233" s="50" t="s">
        <v>649</v>
      </c>
      <c r="B4233" s="46" t="str">
        <f>Table1[[#This Row],[Series]]&amp;Table1[[#This Row],[Competency Name]]</f>
        <v>5409ABILITY TO WORK AS A MEMBER OF A TEAM</v>
      </c>
      <c r="C4233" s="46" t="str">
        <f>IF(RIGHT(Table1[[#This Row],[Occupational Series]],5)="SECCM","SECCM",IF(OR(RIGHT(Table1[[#This Row],[Occupational Series]],1)="A",RIGHT(Table1[[#This Row],[Occupational Series]],1)="B",RIGHT(Table1[[#This Row],[Occupational Series]],1)="C"),"0301",RIGHT(Table1[[#This Row],[Occupational Series]],4)))</f>
        <v>5409</v>
      </c>
      <c r="D4233" s="50" t="s">
        <v>1017</v>
      </c>
      <c r="E4233" s="51" t="s">
        <v>1018</v>
      </c>
      <c r="F4233" s="57">
        <f>ROWS($F$2:F4233)</f>
        <v>4232</v>
      </c>
      <c r="G4233" s="57" t="str">
        <f>IF(ISNUMBER(SEARCH('Position Build'!$N$6,Table1[[#This Row],[Series]])),Table1[[#This Row],[Helper1]],"")</f>
        <v/>
      </c>
      <c r="H4233" s="57" t="str">
        <f>IFERROR(SMALL($G$2:$G$4870,ROWS($G$2:G4233)),"")</f>
        <v/>
      </c>
    </row>
    <row r="4234" spans="1:8" ht="15.75" thickBot="1" x14ac:dyDescent="0.3">
      <c r="A4234" s="53" t="s">
        <v>649</v>
      </c>
      <c r="B4234" s="46" t="str">
        <f>Table1[[#This Row],[Series]]&amp;Table1[[#This Row],[Competency Name]]</f>
        <v>5409SHOP APTITUDE AND INTEREST</v>
      </c>
      <c r="C4234" s="46" t="str">
        <f>IF(RIGHT(Table1[[#This Row],[Occupational Series]],5)="SECCM","SECCM",IF(OR(RIGHT(Table1[[#This Row],[Occupational Series]],1)="A",RIGHT(Table1[[#This Row],[Occupational Series]],1)="B",RIGHT(Table1[[#This Row],[Occupational Series]],1)="C"),"0301",RIGHT(Table1[[#This Row],[Occupational Series]],4)))</f>
        <v>5409</v>
      </c>
      <c r="D4234" s="53" t="s">
        <v>1021</v>
      </c>
      <c r="E4234" s="53" t="s">
        <v>1022</v>
      </c>
      <c r="F4234" s="57">
        <f>ROWS($F$2:F4234)</f>
        <v>4233</v>
      </c>
      <c r="G4234" s="57" t="str">
        <f>IF(ISNUMBER(SEARCH('Position Build'!$N$6,Table1[[#This Row],[Series]])),Table1[[#This Row],[Helper1]],"")</f>
        <v/>
      </c>
      <c r="H4234" s="57" t="str">
        <f>IFERROR(SMALL($G$2:$G$4870,ROWS($G$2:G4234)),"")</f>
        <v/>
      </c>
    </row>
    <row r="4235" spans="1:8" ht="26.25" thickBot="1" x14ac:dyDescent="0.3">
      <c r="A4235" s="52" t="s">
        <v>649</v>
      </c>
      <c r="B4235" s="46" t="str">
        <f>Table1[[#This Row],[Series]]&amp;Table1[[#This Row],[Competency Name]]</f>
        <v>5409OPERATION OF EQUIPMENT, MACHINERY, ETC.</v>
      </c>
      <c r="C4235" s="46" t="str">
        <f>IF(RIGHT(Table1[[#This Row],[Occupational Series]],5)="SECCM","SECCM",IF(OR(RIGHT(Table1[[#This Row],[Occupational Series]],1)="A",RIGHT(Table1[[#This Row],[Occupational Series]],1)="B",RIGHT(Table1[[#This Row],[Occupational Series]],1)="C"),"0301",RIGHT(Table1[[#This Row],[Occupational Series]],4)))</f>
        <v>5409</v>
      </c>
      <c r="D4235" s="52" t="s">
        <v>1063</v>
      </c>
      <c r="E4235" s="54" t="s">
        <v>1064</v>
      </c>
      <c r="F4235" s="57">
        <f>ROWS($F$2:F4235)</f>
        <v>4234</v>
      </c>
      <c r="G4235" s="57" t="str">
        <f>IF(ISNUMBER(SEARCH('Position Build'!$N$6,Table1[[#This Row],[Series]])),Table1[[#This Row],[Helper1]],"")</f>
        <v/>
      </c>
      <c r="H4235" s="57" t="str">
        <f>IFERROR(SMALL($G$2:$G$4870,ROWS($G$2:G4235)),"")</f>
        <v/>
      </c>
    </row>
    <row r="4236" spans="1:8" ht="64.5" thickBot="1" x14ac:dyDescent="0.3">
      <c r="A4236" s="52" t="s">
        <v>649</v>
      </c>
      <c r="B4236" s="46" t="str">
        <f>Table1[[#This Row],[Series]]&amp;Table1[[#This Row],[Competency Name]]</f>
        <v>5409USE OF MEASURING INSTRUMENTS (MECHANICAL)</v>
      </c>
      <c r="C4236" s="46" t="str">
        <f>IF(RIGHT(Table1[[#This Row],[Occupational Series]],5)="SECCM","SECCM",IF(OR(RIGHT(Table1[[#This Row],[Occupational Series]],1)="A",RIGHT(Table1[[#This Row],[Occupational Series]],1)="B",RIGHT(Table1[[#This Row],[Occupational Series]],1)="C"),"0301",RIGHT(Table1[[#This Row],[Occupational Series]],4)))</f>
        <v>5409</v>
      </c>
      <c r="D4236" s="52" t="s">
        <v>1065</v>
      </c>
      <c r="E4236" s="54" t="s">
        <v>1066</v>
      </c>
      <c r="F4236" s="57">
        <f>ROWS($F$2:F4236)</f>
        <v>4235</v>
      </c>
      <c r="G4236" s="57" t="str">
        <f>IF(ISNUMBER(SEARCH('Position Build'!$N$6,Table1[[#This Row],[Series]])),Table1[[#This Row],[Helper1]],"")</f>
        <v/>
      </c>
      <c r="H4236" s="57" t="str">
        <f>IFERROR(SMALL($G$2:$G$4870,ROWS($G$2:G4236)),"")</f>
        <v/>
      </c>
    </row>
    <row r="4237" spans="1:8" ht="77.25" thickBot="1" x14ac:dyDescent="0.3">
      <c r="A4237" s="52" t="s">
        <v>644</v>
      </c>
      <c r="B4237" s="46" t="str">
        <f>Table1[[#This Row],[Series]]&amp;Table1[[#This Row],[Competency Name]]</f>
        <v>5413ABILITY TO INTERPRET INSTRUCTIONS, SPECIFICATIONS, ETC. (OTHER THAN BLUEPRINTS)</v>
      </c>
      <c r="C4237" s="46" t="str">
        <f>IF(RIGHT(Table1[[#This Row],[Occupational Series]],5)="SECCM","SECCM",IF(OR(RIGHT(Table1[[#This Row],[Occupational Series]],1)="A",RIGHT(Table1[[#This Row],[Occupational Series]],1)="B",RIGHT(Table1[[#This Row],[Occupational Series]],1)="C"),"0301",RIGHT(Table1[[#This Row],[Occupational Series]],4)))</f>
        <v>5413</v>
      </c>
      <c r="D4237" s="52" t="s">
        <v>645</v>
      </c>
      <c r="E4237" s="54" t="s">
        <v>646</v>
      </c>
      <c r="F4237" s="57">
        <f>ROWS($F$2:F4237)</f>
        <v>4236</v>
      </c>
      <c r="G4237" s="57" t="str">
        <f>IF(ISNUMBER(SEARCH('Position Build'!$N$6,Table1[[#This Row],[Series]])),Table1[[#This Row],[Helper1]],"")</f>
        <v/>
      </c>
      <c r="H4237" s="57" t="str">
        <f>IFERROR(SMALL($G$2:$G$4870,ROWS($G$2:G4237)),"")</f>
        <v/>
      </c>
    </row>
    <row r="4238" spans="1:8" ht="115.5" thickBot="1" x14ac:dyDescent="0.3">
      <c r="A4238" s="50" t="s">
        <v>644</v>
      </c>
      <c r="B4238" s="46" t="str">
        <f>Table1[[#This Row],[Series]]&amp;Table1[[#This Row],[Competency Name]]</f>
        <v>5413TECHNICAL PRACTICES (THEORETICAL, PRECISE, ARTISTIC)</v>
      </c>
      <c r="C4238" s="46" t="str">
        <f>IF(RIGHT(Table1[[#This Row],[Occupational Series]],5)="SECCM","SECCM",IF(OR(RIGHT(Table1[[#This Row],[Occupational Series]],1)="A",RIGHT(Table1[[#This Row],[Occupational Series]],1)="B",RIGHT(Table1[[#This Row],[Occupational Series]],1)="C"),"0301",RIGHT(Table1[[#This Row],[Occupational Series]],4)))</f>
        <v>5413</v>
      </c>
      <c r="D4238" s="50" t="s">
        <v>716</v>
      </c>
      <c r="E4238" s="51" t="s">
        <v>717</v>
      </c>
      <c r="F4238" s="57">
        <f>ROWS($F$2:F4238)</f>
        <v>4237</v>
      </c>
      <c r="G4238" s="57" t="str">
        <f>IF(ISNUMBER(SEARCH('Position Build'!$N$6,Table1[[#This Row],[Series]])),Table1[[#This Row],[Helper1]],"")</f>
        <v/>
      </c>
      <c r="H4238" s="57" t="str">
        <f>IFERROR(SMALL($G$2:$G$4870,ROWS($G$2:G4238)),"")</f>
        <v/>
      </c>
    </row>
    <row r="4239" spans="1:8" ht="15.75" customHeight="1" thickBot="1" x14ac:dyDescent="0.3">
      <c r="A4239" s="45" t="s">
        <v>644</v>
      </c>
      <c r="B4239" s="46" t="str">
        <f>Table1[[#This Row],[Series]]&amp;Table1[[#This Row],[Competency Name]]</f>
        <v>5413ABILITY TO DO THE WORK OF THE POSITION WITHOUT MORE THAN NORMAL SUPERVISION</v>
      </c>
      <c r="C4239" s="46" t="str">
        <f>IF(RIGHT(Table1[[#This Row],[Occupational Series]],5)="SECCM","SECCM",IF(OR(RIGHT(Table1[[#This Row],[Occupational Series]],1)="A",RIGHT(Table1[[#This Row],[Occupational Series]],1)="B",RIGHT(Table1[[#This Row],[Occupational Series]],1)="C"),"0301",RIGHT(Table1[[#This Row],[Occupational Series]],4)))</f>
        <v>5413</v>
      </c>
      <c r="D4239" s="45" t="s">
        <v>852</v>
      </c>
      <c r="E4239" s="45" t="s">
        <v>853</v>
      </c>
      <c r="F4239" s="57">
        <f>ROWS($F$2:F4239)</f>
        <v>4238</v>
      </c>
      <c r="G4239" s="57" t="str">
        <f>IF(ISNUMBER(SEARCH('Position Build'!$N$6,Table1[[#This Row],[Series]])),Table1[[#This Row],[Helper1]],"")</f>
        <v/>
      </c>
      <c r="H4239" s="57" t="str">
        <f>IFERROR(SMALL($G$2:$G$4870,ROWS($G$2:G4239)),"")</f>
        <v/>
      </c>
    </row>
    <row r="4240" spans="1:8" ht="15.75" thickBot="1" x14ac:dyDescent="0.3">
      <c r="A4240" s="53" t="s">
        <v>644</v>
      </c>
      <c r="B4240" s="46" t="str">
        <f>Table1[[#This Row],[Series]]&amp;Table1[[#This Row],[Competency Name]]</f>
        <v>5413ABILITY TO INSPECT</v>
      </c>
      <c r="C4240" s="46" t="str">
        <f>IF(RIGHT(Table1[[#This Row],[Occupational Series]],5)="SECCM","SECCM",IF(OR(RIGHT(Table1[[#This Row],[Occupational Series]],1)="A",RIGHT(Table1[[#This Row],[Occupational Series]],1)="B",RIGHT(Table1[[#This Row],[Occupational Series]],1)="C"),"0301",RIGHT(Table1[[#This Row],[Occupational Series]],4)))</f>
        <v>5413</v>
      </c>
      <c r="D4240" s="53" t="s">
        <v>866</v>
      </c>
      <c r="E4240" s="53" t="s">
        <v>867</v>
      </c>
      <c r="F4240" s="57">
        <f>ROWS($F$2:F4240)</f>
        <v>4239</v>
      </c>
      <c r="G4240" s="57" t="str">
        <f>IF(ISNUMBER(SEARCH('Position Build'!$N$6,Table1[[#This Row],[Series]])),Table1[[#This Row],[Helper1]],"")</f>
        <v/>
      </c>
      <c r="H4240" s="57" t="str">
        <f>IFERROR(SMALL($G$2:$G$4870,ROWS($G$2:G4240)),"")</f>
        <v/>
      </c>
    </row>
    <row r="4241" spans="1:8" ht="15.75" thickBot="1" x14ac:dyDescent="0.3">
      <c r="A4241" s="53" t="s">
        <v>644</v>
      </c>
      <c r="B4241" s="46" t="str">
        <f>Table1[[#This Row],[Series]]&amp;Table1[[#This Row],[Competency Name]]</f>
        <v>5413ABILITY TO INSTRUCT</v>
      </c>
      <c r="C4241" s="46" t="str">
        <f>IF(RIGHT(Table1[[#This Row],[Occupational Series]],5)="SECCM","SECCM",IF(OR(RIGHT(Table1[[#This Row],[Occupational Series]],1)="A",RIGHT(Table1[[#This Row],[Occupational Series]],1)="B",RIGHT(Table1[[#This Row],[Occupational Series]],1)="C"),"0301",RIGHT(Table1[[#This Row],[Occupational Series]],4)))</f>
        <v>5413</v>
      </c>
      <c r="D4241" s="53" t="s">
        <v>868</v>
      </c>
      <c r="E4241" s="53" t="s">
        <v>869</v>
      </c>
      <c r="F4241" s="57">
        <f>ROWS($F$2:F4241)</f>
        <v>4240</v>
      </c>
      <c r="G4241" s="57" t="str">
        <f>IF(ISNUMBER(SEARCH('Position Build'!$N$6,Table1[[#This Row],[Series]])),Table1[[#This Row],[Helper1]],"")</f>
        <v/>
      </c>
      <c r="H4241" s="57" t="str">
        <f>IFERROR(SMALL($G$2:$G$4870,ROWS($G$2:G4241)),"")</f>
        <v/>
      </c>
    </row>
    <row r="4242" spans="1:8" ht="39" thickBot="1" x14ac:dyDescent="0.3">
      <c r="A4242" s="52" t="s">
        <v>644</v>
      </c>
      <c r="B4242" s="46" t="str">
        <f>Table1[[#This Row],[Series]]&amp;Table1[[#This Row],[Competency Name]]</f>
        <v>5413ABILITY TO PROVIDE PRODUCTION SUPPORT SERVICES</v>
      </c>
      <c r="C4242" s="46" t="str">
        <f>IF(RIGHT(Table1[[#This Row],[Occupational Series]],5)="SECCM","SECCM",IF(OR(RIGHT(Table1[[#This Row],[Occupational Series]],1)="A",RIGHT(Table1[[#This Row],[Occupational Series]],1)="B",RIGHT(Table1[[#This Row],[Occupational Series]],1)="C"),"0301",RIGHT(Table1[[#This Row],[Occupational Series]],4)))</f>
        <v>5413</v>
      </c>
      <c r="D4242" s="52" t="s">
        <v>870</v>
      </c>
      <c r="E4242" s="54" t="s">
        <v>871</v>
      </c>
      <c r="F4242" s="57">
        <f>ROWS($F$2:F4242)</f>
        <v>4241</v>
      </c>
      <c r="G4242" s="57" t="str">
        <f>IF(ISNUMBER(SEARCH('Position Build'!$N$6,Table1[[#This Row],[Series]])),Table1[[#This Row],[Helper1]],"")</f>
        <v/>
      </c>
      <c r="H4242" s="57" t="str">
        <f>IFERROR(SMALL($G$2:$G$4870,ROWS($G$2:G4242)),"")</f>
        <v/>
      </c>
    </row>
    <row r="4243" spans="1:8" ht="15.75" thickBot="1" x14ac:dyDescent="0.3">
      <c r="A4243" s="53" t="s">
        <v>644</v>
      </c>
      <c r="B4243" s="46" t="str">
        <f>Table1[[#This Row],[Series]]&amp;Table1[[#This Row],[Competency Name]]</f>
        <v>5413ABILITY TO LEAD OR SUPERVISE</v>
      </c>
      <c r="C4243" s="46" t="str">
        <f>IF(RIGHT(Table1[[#This Row],[Occupational Series]],5)="SECCM","SECCM",IF(OR(RIGHT(Table1[[#This Row],[Occupational Series]],1)="A",RIGHT(Table1[[#This Row],[Occupational Series]],1)="B",RIGHT(Table1[[#This Row],[Occupational Series]],1)="C"),"0301",RIGHT(Table1[[#This Row],[Occupational Series]],4)))</f>
        <v>5413</v>
      </c>
      <c r="D4243" s="53" t="s">
        <v>872</v>
      </c>
      <c r="E4243" s="53" t="s">
        <v>873</v>
      </c>
      <c r="F4243" s="57">
        <f>ROWS($F$2:F4243)</f>
        <v>4242</v>
      </c>
      <c r="G4243" s="57" t="str">
        <f>IF(ISNUMBER(SEARCH('Position Build'!$N$6,Table1[[#This Row],[Series]])),Table1[[#This Row],[Helper1]],"")</f>
        <v/>
      </c>
      <c r="H4243" s="57" t="str">
        <f>IFERROR(SMALL($G$2:$G$4870,ROWS($G$2:G4243)),"")</f>
        <v/>
      </c>
    </row>
    <row r="4244" spans="1:8" ht="51.75" thickBot="1" x14ac:dyDescent="0.3">
      <c r="A4244" s="50" t="s">
        <v>644</v>
      </c>
      <c r="B4244" s="46" t="str">
        <f>Table1[[#This Row],[Series]]&amp;Table1[[#This Row],[Competency Name]]</f>
        <v>5413ABILITY TO FOLLOW DIRECTIONS IN A SHOP</v>
      </c>
      <c r="C4244" s="46" t="str">
        <f>IF(RIGHT(Table1[[#This Row],[Occupational Series]],5)="SECCM","SECCM",IF(OR(RIGHT(Table1[[#This Row],[Occupational Series]],1)="A",RIGHT(Table1[[#This Row],[Occupational Series]],1)="B",RIGHT(Table1[[#This Row],[Occupational Series]],1)="C"),"0301",RIGHT(Table1[[#This Row],[Occupational Series]],4)))</f>
        <v>5413</v>
      </c>
      <c r="D4244" s="50" t="s">
        <v>882</v>
      </c>
      <c r="E4244" s="51" t="s">
        <v>883</v>
      </c>
      <c r="F4244" s="57">
        <f>ROWS($F$2:F4244)</f>
        <v>4243</v>
      </c>
      <c r="G4244" s="57" t="str">
        <f>IF(ISNUMBER(SEARCH('Position Build'!$N$6,Table1[[#This Row],[Series]])),Table1[[#This Row],[Helper1]],"")</f>
        <v/>
      </c>
      <c r="H4244" s="57" t="str">
        <f>IFERROR(SMALL($G$2:$G$4870,ROWS($G$2:G4244)),"")</f>
        <v/>
      </c>
    </row>
    <row r="4245" spans="1:8" ht="15.75" customHeight="1" thickBot="1" x14ac:dyDescent="0.3">
      <c r="A4245" s="50" t="s">
        <v>644</v>
      </c>
      <c r="B4245" s="46" t="str">
        <f>Table1[[#This Row],[Series]]&amp;Table1[[#This Row],[Competency Name]]</f>
        <v>5413DEXTERITY AND SAFETY</v>
      </c>
      <c r="C4245" s="46" t="str">
        <f>IF(RIGHT(Table1[[#This Row],[Occupational Series]],5)="SECCM","SECCM",IF(OR(RIGHT(Table1[[#This Row],[Occupational Series]],1)="A",RIGHT(Table1[[#This Row],[Occupational Series]],1)="B",RIGHT(Table1[[#This Row],[Occupational Series]],1)="C"),"0301",RIGHT(Table1[[#This Row],[Occupational Series]],4)))</f>
        <v>5413</v>
      </c>
      <c r="D4245" s="50" t="s">
        <v>888</v>
      </c>
      <c r="E4245" s="51" t="s">
        <v>889</v>
      </c>
      <c r="F4245" s="57">
        <f>ROWS($F$2:F4245)</f>
        <v>4244</v>
      </c>
      <c r="G4245" s="57" t="str">
        <f>IF(ISNUMBER(SEARCH('Position Build'!$N$6,Table1[[#This Row],[Series]])),Table1[[#This Row],[Helper1]],"")</f>
        <v/>
      </c>
      <c r="H4245" s="57" t="str">
        <f>IFERROR(SMALL($G$2:$G$4870,ROWS($G$2:G4245)),"")</f>
        <v/>
      </c>
    </row>
    <row r="4246" spans="1:8" ht="90" thickBot="1" x14ac:dyDescent="0.3">
      <c r="A4246" s="52" t="s">
        <v>644</v>
      </c>
      <c r="B4246" s="46" t="str">
        <f>Table1[[#This Row],[Series]]&amp;Table1[[#This Row],[Competency Name]]</f>
        <v>5413INGENUITY (ABILITY TO SUGGEST AND APPLY NEW METHODS)</v>
      </c>
      <c r="C4246" s="46" t="str">
        <f>IF(RIGHT(Table1[[#This Row],[Occupational Series]],5)="SECCM","SECCM",IF(OR(RIGHT(Table1[[#This Row],[Occupational Series]],1)="A",RIGHT(Table1[[#This Row],[Occupational Series]],1)="B",RIGHT(Table1[[#This Row],[Occupational Series]],1)="C"),"0301",RIGHT(Table1[[#This Row],[Occupational Series]],4)))</f>
        <v>5413</v>
      </c>
      <c r="D4246" s="52" t="s">
        <v>890</v>
      </c>
      <c r="E4246" s="54" t="s">
        <v>891</v>
      </c>
      <c r="F4246" s="57">
        <f>ROWS($F$2:F4246)</f>
        <v>4245</v>
      </c>
      <c r="G4246" s="57" t="str">
        <f>IF(ISNUMBER(SEARCH('Position Build'!$N$6,Table1[[#This Row],[Series]])),Table1[[#This Row],[Helper1]],"")</f>
        <v/>
      </c>
      <c r="H4246" s="57" t="str">
        <f>IFERROR(SMALL($G$2:$G$4870,ROWS($G$2:G4246)),"")</f>
        <v/>
      </c>
    </row>
    <row r="4247" spans="1:8" ht="26.25" thickBot="1" x14ac:dyDescent="0.3">
      <c r="A4247" s="52" t="s">
        <v>644</v>
      </c>
      <c r="B4247" s="46" t="str">
        <f>Table1[[#This Row],[Series]]&amp;Table1[[#This Row],[Competency Name]]</f>
        <v>5413ABILITY TO SUPERVISE THROUGH SUBORDINATE SUPERVISORS</v>
      </c>
      <c r="C4247" s="46" t="str">
        <f>IF(RIGHT(Table1[[#This Row],[Occupational Series]],5)="SECCM","SECCM",IF(OR(RIGHT(Table1[[#This Row],[Occupational Series]],1)="A",RIGHT(Table1[[#This Row],[Occupational Series]],1)="B",RIGHT(Table1[[#This Row],[Occupational Series]],1)="C"),"0301",RIGHT(Table1[[#This Row],[Occupational Series]],4)))</f>
        <v>5413</v>
      </c>
      <c r="D4247" s="52" t="s">
        <v>898</v>
      </c>
      <c r="E4247" s="54" t="s">
        <v>899</v>
      </c>
      <c r="F4247" s="57">
        <f>ROWS($F$2:F4247)</f>
        <v>4246</v>
      </c>
      <c r="G4247" s="57" t="str">
        <f>IF(ISNUMBER(SEARCH('Position Build'!$N$6,Table1[[#This Row],[Series]])),Table1[[#This Row],[Helper1]],"")</f>
        <v/>
      </c>
      <c r="H4247" s="57" t="str">
        <f>IFERROR(SMALL($G$2:$G$4870,ROWS($G$2:G4247)),"")</f>
        <v/>
      </c>
    </row>
    <row r="4248" spans="1:8" ht="39" thickBot="1" x14ac:dyDescent="0.3">
      <c r="A4248" s="52" t="s">
        <v>644</v>
      </c>
      <c r="B4248" s="46" t="str">
        <f>Table1[[#This Row],[Series]]&amp;Table1[[#This Row],[Competency Name]]</f>
        <v>5413RELIABILITY AND DEPENDABILITY</v>
      </c>
      <c r="C4248" s="46" t="str">
        <f>IF(RIGHT(Table1[[#This Row],[Occupational Series]],5)="SECCM","SECCM",IF(OR(RIGHT(Table1[[#This Row],[Occupational Series]],1)="A",RIGHT(Table1[[#This Row],[Occupational Series]],1)="B",RIGHT(Table1[[#This Row],[Occupational Series]],1)="C"),"0301",RIGHT(Table1[[#This Row],[Occupational Series]],4)))</f>
        <v>5413</v>
      </c>
      <c r="D4248" s="52" t="s">
        <v>900</v>
      </c>
      <c r="E4248" s="54" t="s">
        <v>901</v>
      </c>
      <c r="F4248" s="57">
        <f>ROWS($F$2:F4248)</f>
        <v>4247</v>
      </c>
      <c r="G4248" s="57" t="str">
        <f>IF(ISNUMBER(SEARCH('Position Build'!$N$6,Table1[[#This Row],[Series]])),Table1[[#This Row],[Helper1]],"")</f>
        <v/>
      </c>
      <c r="H4248" s="57" t="str">
        <f>IFERROR(SMALL($G$2:$G$4870,ROWS($G$2:G4248)),"")</f>
        <v/>
      </c>
    </row>
    <row r="4249" spans="1:8" ht="39" thickBot="1" x14ac:dyDescent="0.3">
      <c r="A4249" s="52" t="s">
        <v>644</v>
      </c>
      <c r="B4249" s="46" t="str">
        <f>Table1[[#This Row],[Series]]&amp;Table1[[#This Row],[Competency Name]]</f>
        <v>5413KNOWLEDGE OF EQUIPMENT ASSEMBLY, INSTALLATION, REPAIR, ETC.</v>
      </c>
      <c r="C4249" s="46" t="str">
        <f>IF(RIGHT(Table1[[#This Row],[Occupational Series]],5)="SECCM","SECCM",IF(OR(RIGHT(Table1[[#This Row],[Occupational Series]],1)="A",RIGHT(Table1[[#This Row],[Occupational Series]],1)="B",RIGHT(Table1[[#This Row],[Occupational Series]],1)="C"),"0301",RIGHT(Table1[[#This Row],[Occupational Series]],4)))</f>
        <v>5413</v>
      </c>
      <c r="D4249" s="52" t="s">
        <v>910</v>
      </c>
      <c r="E4249" s="54" t="s">
        <v>911</v>
      </c>
      <c r="F4249" s="57">
        <f>ROWS($F$2:F4249)</f>
        <v>4248</v>
      </c>
      <c r="G4249" s="57" t="str">
        <f>IF(ISNUMBER(SEARCH('Position Build'!$N$6,Table1[[#This Row],[Series]])),Table1[[#This Row],[Helper1]],"")</f>
        <v/>
      </c>
      <c r="H4249" s="57" t="str">
        <f>IFERROR(SMALL($G$2:$G$4870,ROWS($G$2:G4249)),"")</f>
        <v/>
      </c>
    </row>
    <row r="4250" spans="1:8" ht="102.75" thickBot="1" x14ac:dyDescent="0.3">
      <c r="A4250" s="50" t="s">
        <v>644</v>
      </c>
      <c r="B4250" s="46" t="str">
        <f>Table1[[#This Row],[Series]]&amp;Table1[[#This Row],[Competency Name]]</f>
        <v>5413USE OF MEASURING INSTRUMENTS (MECHANICAL, ELECTRICAL, ELECTRONIC, AS APPROPRIATE TO LINE OF WORK)</v>
      </c>
      <c r="C4250" s="46" t="str">
        <f>IF(RIGHT(Table1[[#This Row],[Occupational Series]],5)="SECCM","SECCM",IF(OR(RIGHT(Table1[[#This Row],[Occupational Series]],1)="A",RIGHT(Table1[[#This Row],[Occupational Series]],1)="B",RIGHT(Table1[[#This Row],[Occupational Series]],1)="C"),"0301",RIGHT(Table1[[#This Row],[Occupational Series]],4)))</f>
        <v>5413</v>
      </c>
      <c r="D4250" s="50" t="s">
        <v>986</v>
      </c>
      <c r="E4250" s="51" t="s">
        <v>987</v>
      </c>
      <c r="F4250" s="57">
        <f>ROWS($F$2:F4250)</f>
        <v>4249</v>
      </c>
      <c r="G4250" s="57" t="str">
        <f>IF(ISNUMBER(SEARCH('Position Build'!$N$6,Table1[[#This Row],[Series]])),Table1[[#This Row],[Helper1]],"")</f>
        <v/>
      </c>
      <c r="H4250" s="57" t="str">
        <f>IFERROR(SMALL($G$2:$G$4870,ROWS($G$2:G4250)),"")</f>
        <v/>
      </c>
    </row>
    <row r="4251" spans="1:8" ht="15.75" customHeight="1" thickBot="1" x14ac:dyDescent="0.3">
      <c r="A4251" s="45" t="s">
        <v>644</v>
      </c>
      <c r="B4251" s="46" t="str">
        <f>Table1[[#This Row],[Series]]&amp;Table1[[#This Row],[Competency Name]]</f>
        <v>5413ABILITY TO HANDLE WEIGHTS AND LOADS</v>
      </c>
      <c r="C4251" s="46" t="str">
        <f>IF(RIGHT(Table1[[#This Row],[Occupational Series]],5)="SECCM","SECCM",IF(OR(RIGHT(Table1[[#This Row],[Occupational Series]],1)="A",RIGHT(Table1[[#This Row],[Occupational Series]],1)="B",RIGHT(Table1[[#This Row],[Occupational Series]],1)="C"),"0301",RIGHT(Table1[[#This Row],[Occupational Series]],4)))</f>
        <v>5413</v>
      </c>
      <c r="D4251" s="45" t="s">
        <v>988</v>
      </c>
      <c r="E4251" s="45" t="s">
        <v>989</v>
      </c>
      <c r="F4251" s="57">
        <f>ROWS($F$2:F4251)</f>
        <v>4250</v>
      </c>
      <c r="G4251" s="57" t="str">
        <f>IF(ISNUMBER(SEARCH('Position Build'!$N$6,Table1[[#This Row],[Series]])),Table1[[#This Row],[Helper1]],"")</f>
        <v/>
      </c>
      <c r="H4251" s="57" t="str">
        <f>IFERROR(SMALL($G$2:$G$4870,ROWS($G$2:G4251)),"")</f>
        <v/>
      </c>
    </row>
    <row r="4252" spans="1:8" ht="51.75" thickBot="1" x14ac:dyDescent="0.3">
      <c r="A4252" s="52" t="s">
        <v>644</v>
      </c>
      <c r="B4252" s="46" t="str">
        <f>Table1[[#This Row],[Series]]&amp;Table1[[#This Row],[Competency Name]]</f>
        <v>5413ABILITY TO MEET DEADLINE DATES UNDER PRESSURE</v>
      </c>
      <c r="C4252" s="46" t="str">
        <f>IF(RIGHT(Table1[[#This Row],[Occupational Series]],5)="SECCM","SECCM",IF(OR(RIGHT(Table1[[#This Row],[Occupational Series]],1)="A",RIGHT(Table1[[#This Row],[Occupational Series]],1)="B",RIGHT(Table1[[#This Row],[Occupational Series]],1)="C"),"0301",RIGHT(Table1[[#This Row],[Occupational Series]],4)))</f>
        <v>5413</v>
      </c>
      <c r="D4252" s="52" t="s">
        <v>1005</v>
      </c>
      <c r="E4252" s="54" t="s">
        <v>1006</v>
      </c>
      <c r="F4252" s="57">
        <f>ROWS($F$2:F4252)</f>
        <v>4251</v>
      </c>
      <c r="G4252" s="57" t="str">
        <f>IF(ISNUMBER(SEARCH('Position Build'!$N$6,Table1[[#This Row],[Series]])),Table1[[#This Row],[Helper1]],"")</f>
        <v/>
      </c>
      <c r="H4252" s="57" t="str">
        <f>IFERROR(SMALL($G$2:$G$4870,ROWS($G$2:G4252)),"")</f>
        <v/>
      </c>
    </row>
    <row r="4253" spans="1:8" ht="39" thickBot="1" x14ac:dyDescent="0.3">
      <c r="A4253" s="52" t="s">
        <v>644</v>
      </c>
      <c r="B4253" s="46" t="str">
        <f>Table1[[#This Row],[Series]]&amp;Table1[[#This Row],[Competency Name]]</f>
        <v>5413ABILITY TO PLAN AND ORGANIZE THE WORK</v>
      </c>
      <c r="C4253" s="46" t="str">
        <f>IF(RIGHT(Table1[[#This Row],[Occupational Series]],5)="SECCM","SECCM",IF(OR(RIGHT(Table1[[#This Row],[Occupational Series]],1)="A",RIGHT(Table1[[#This Row],[Occupational Series]],1)="B",RIGHT(Table1[[#This Row],[Occupational Series]],1)="C"),"0301",RIGHT(Table1[[#This Row],[Occupational Series]],4)))</f>
        <v>5413</v>
      </c>
      <c r="D4253" s="52" t="s">
        <v>1007</v>
      </c>
      <c r="E4253" s="54" t="s">
        <v>1008</v>
      </c>
      <c r="F4253" s="57">
        <f>ROWS($F$2:F4253)</f>
        <v>4252</v>
      </c>
      <c r="G4253" s="57" t="str">
        <f>IF(ISNUMBER(SEARCH('Position Build'!$N$6,Table1[[#This Row],[Series]])),Table1[[#This Row],[Helper1]],"")</f>
        <v/>
      </c>
      <c r="H4253" s="57" t="str">
        <f>IFERROR(SMALL($G$2:$G$4870,ROWS($G$2:G4253)),"")</f>
        <v/>
      </c>
    </row>
    <row r="4254" spans="1:8" ht="39" thickBot="1" x14ac:dyDescent="0.3">
      <c r="A4254" s="52" t="s">
        <v>644</v>
      </c>
      <c r="B4254" s="46" t="str">
        <f>Table1[[#This Row],[Series]]&amp;Table1[[#This Row],[Competency Name]]</f>
        <v>5413ABILITY TO WORK AS A MEMBER OF A TEAM</v>
      </c>
      <c r="C4254" s="46" t="str">
        <f>IF(RIGHT(Table1[[#This Row],[Occupational Series]],5)="SECCM","SECCM",IF(OR(RIGHT(Table1[[#This Row],[Occupational Series]],1)="A",RIGHT(Table1[[#This Row],[Occupational Series]],1)="B",RIGHT(Table1[[#This Row],[Occupational Series]],1)="C"),"0301",RIGHT(Table1[[#This Row],[Occupational Series]],4)))</f>
        <v>5413</v>
      </c>
      <c r="D4254" s="52" t="s">
        <v>1017</v>
      </c>
      <c r="E4254" s="54" t="s">
        <v>1018</v>
      </c>
      <c r="F4254" s="57">
        <f>ROWS($F$2:F4254)</f>
        <v>4253</v>
      </c>
      <c r="G4254" s="57" t="str">
        <f>IF(ISNUMBER(SEARCH('Position Build'!$N$6,Table1[[#This Row],[Series]])),Table1[[#This Row],[Helper1]],"")</f>
        <v/>
      </c>
      <c r="H4254" s="57" t="str">
        <f>IFERROR(SMALL($G$2:$G$4870,ROWS($G$2:G4254)),"")</f>
        <v/>
      </c>
    </row>
    <row r="4255" spans="1:8" ht="39" thickBot="1" x14ac:dyDescent="0.3">
      <c r="A4255" s="52" t="s">
        <v>644</v>
      </c>
      <c r="B4255" s="46" t="str">
        <f>Table1[[#This Row],[Series]]&amp;Table1[[#This Row],[Competency Name]]</f>
        <v>5413ABILITY TO WORK WITH OTHERS</v>
      </c>
      <c r="C4255" s="46" t="str">
        <f>IF(RIGHT(Table1[[#This Row],[Occupational Series]],5)="SECCM","SECCM",IF(OR(RIGHT(Table1[[#This Row],[Occupational Series]],1)="A",RIGHT(Table1[[#This Row],[Occupational Series]],1)="B",RIGHT(Table1[[#This Row],[Occupational Series]],1)="C"),"0301",RIGHT(Table1[[#This Row],[Occupational Series]],4)))</f>
        <v>5413</v>
      </c>
      <c r="D4255" s="52" t="s">
        <v>1019</v>
      </c>
      <c r="E4255" s="54" t="s">
        <v>1020</v>
      </c>
      <c r="F4255" s="57">
        <f>ROWS($F$2:F4255)</f>
        <v>4254</v>
      </c>
      <c r="G4255" s="57" t="str">
        <f>IF(ISNUMBER(SEARCH('Position Build'!$N$6,Table1[[#This Row],[Series]])),Table1[[#This Row],[Helper1]],"")</f>
        <v/>
      </c>
      <c r="H4255" s="57" t="str">
        <f>IFERROR(SMALL($G$2:$G$4870,ROWS($G$2:G4255)),"")</f>
        <v/>
      </c>
    </row>
    <row r="4256" spans="1:8" ht="15.75" thickBot="1" x14ac:dyDescent="0.3">
      <c r="A4256" s="45" t="s">
        <v>644</v>
      </c>
      <c r="B4256" s="46" t="str">
        <f>Table1[[#This Row],[Series]]&amp;Table1[[#This Row],[Competency Name]]</f>
        <v>5413SHOP APTITUDE AND INTEREST</v>
      </c>
      <c r="C4256" s="46" t="str">
        <f>IF(RIGHT(Table1[[#This Row],[Occupational Series]],5)="SECCM","SECCM",IF(OR(RIGHT(Table1[[#This Row],[Occupational Series]],1)="A",RIGHT(Table1[[#This Row],[Occupational Series]],1)="B",RIGHT(Table1[[#This Row],[Occupational Series]],1)="C"),"0301",RIGHT(Table1[[#This Row],[Occupational Series]],4)))</f>
        <v>5413</v>
      </c>
      <c r="D4256" s="45" t="s">
        <v>1021</v>
      </c>
      <c r="E4256" s="45" t="s">
        <v>1022</v>
      </c>
      <c r="F4256" s="57">
        <f>ROWS($F$2:F4256)</f>
        <v>4255</v>
      </c>
      <c r="G4256" s="57" t="str">
        <f>IF(ISNUMBER(SEARCH('Position Build'!$N$6,Table1[[#This Row],[Series]])),Table1[[#This Row],[Helper1]],"")</f>
        <v/>
      </c>
      <c r="H4256" s="57" t="str">
        <f>IFERROR(SMALL($G$2:$G$4870,ROWS($G$2:G4256)),"")</f>
        <v/>
      </c>
    </row>
    <row r="4257" spans="1:8" ht="15.75" customHeight="1" thickBot="1" x14ac:dyDescent="0.3">
      <c r="A4257" s="50" t="s">
        <v>644</v>
      </c>
      <c r="B4257" s="46" t="str">
        <f>Table1[[#This Row],[Series]]&amp;Table1[[#This Row],[Competency Name]]</f>
        <v>5413OPERATION OF EQUIPMENT, MACHINERY, ETC.</v>
      </c>
      <c r="C4257" s="46" t="str">
        <f>IF(RIGHT(Table1[[#This Row],[Occupational Series]],5)="SECCM","SECCM",IF(OR(RIGHT(Table1[[#This Row],[Occupational Series]],1)="A",RIGHT(Table1[[#This Row],[Occupational Series]],1)="B",RIGHT(Table1[[#This Row],[Occupational Series]],1)="C"),"0301",RIGHT(Table1[[#This Row],[Occupational Series]],4)))</f>
        <v>5413</v>
      </c>
      <c r="D4257" s="50" t="s">
        <v>1063</v>
      </c>
      <c r="E4257" s="51" t="s">
        <v>1064</v>
      </c>
      <c r="F4257" s="57">
        <f>ROWS($F$2:F4257)</f>
        <v>4256</v>
      </c>
      <c r="G4257" s="57" t="str">
        <f>IF(ISNUMBER(SEARCH('Position Build'!$N$6,Table1[[#This Row],[Series]])),Table1[[#This Row],[Helper1]],"")</f>
        <v/>
      </c>
      <c r="H4257" s="57" t="str">
        <f>IFERROR(SMALL($G$2:$G$4870,ROWS($G$2:G4257)),"")</f>
        <v/>
      </c>
    </row>
    <row r="4258" spans="1:8" ht="77.25" thickBot="1" x14ac:dyDescent="0.3">
      <c r="A4258" s="52" t="s">
        <v>648</v>
      </c>
      <c r="B4258" s="46" t="str">
        <f>Table1[[#This Row],[Series]]&amp;Table1[[#This Row],[Competency Name]]</f>
        <v>5419ABILITY TO INTERPRET INSTRUCTIONS, SPECIFICATIONS, ETC. (OTHER THAN BLUEPRINTS)</v>
      </c>
      <c r="C4258" s="46" t="str">
        <f>IF(RIGHT(Table1[[#This Row],[Occupational Series]],5)="SECCM","SECCM",IF(OR(RIGHT(Table1[[#This Row],[Occupational Series]],1)="A",RIGHT(Table1[[#This Row],[Occupational Series]],1)="B",RIGHT(Table1[[#This Row],[Occupational Series]],1)="C"),"0301",RIGHT(Table1[[#This Row],[Occupational Series]],4)))</f>
        <v>5419</v>
      </c>
      <c r="D4258" s="52" t="s">
        <v>645</v>
      </c>
      <c r="E4258" s="54" t="s">
        <v>646</v>
      </c>
      <c r="F4258" s="57">
        <f>ROWS($F$2:F4258)</f>
        <v>4257</v>
      </c>
      <c r="G4258" s="57" t="str">
        <f>IF(ISNUMBER(SEARCH('Position Build'!$N$6,Table1[[#This Row],[Series]])),Table1[[#This Row],[Helper1]],"")</f>
        <v/>
      </c>
      <c r="H4258" s="57" t="str">
        <f>IFERROR(SMALL($G$2:$G$4870,ROWS($G$2:G4258)),"")</f>
        <v/>
      </c>
    </row>
    <row r="4259" spans="1:8" ht="115.5" thickBot="1" x14ac:dyDescent="0.3">
      <c r="A4259" s="52" t="s">
        <v>648</v>
      </c>
      <c r="B4259" s="46" t="str">
        <f>Table1[[#This Row],[Series]]&amp;Table1[[#This Row],[Competency Name]]</f>
        <v>5419TECHNICAL PRACTICES (THEORETICAL, PRECISE, ARTISTIC)</v>
      </c>
      <c r="C4259" s="46" t="str">
        <f>IF(RIGHT(Table1[[#This Row],[Occupational Series]],5)="SECCM","SECCM",IF(OR(RIGHT(Table1[[#This Row],[Occupational Series]],1)="A",RIGHT(Table1[[#This Row],[Occupational Series]],1)="B",RIGHT(Table1[[#This Row],[Occupational Series]],1)="C"),"0301",RIGHT(Table1[[#This Row],[Occupational Series]],4)))</f>
        <v>5419</v>
      </c>
      <c r="D4259" s="52" t="s">
        <v>716</v>
      </c>
      <c r="E4259" s="54" t="s">
        <v>717</v>
      </c>
      <c r="F4259" s="57">
        <f>ROWS($F$2:F4259)</f>
        <v>4258</v>
      </c>
      <c r="G4259" s="57" t="str">
        <f>IF(ISNUMBER(SEARCH('Position Build'!$N$6,Table1[[#This Row],[Series]])),Table1[[#This Row],[Helper1]],"")</f>
        <v/>
      </c>
      <c r="H4259" s="57" t="str">
        <f>IFERROR(SMALL($G$2:$G$4870,ROWS($G$2:G4259)),"")</f>
        <v/>
      </c>
    </row>
    <row r="4260" spans="1:8" ht="15.75" thickBot="1" x14ac:dyDescent="0.3">
      <c r="A4260" s="53" t="s">
        <v>648</v>
      </c>
      <c r="B4260" s="46" t="str">
        <f>Table1[[#This Row],[Series]]&amp;Table1[[#This Row],[Competency Name]]</f>
        <v>5419ABILITY TO DO THE WORK OF THE POSITION WITHOUT MORE THAN NORMAL SUPERVISION</v>
      </c>
      <c r="C4260" s="46" t="str">
        <f>IF(RIGHT(Table1[[#This Row],[Occupational Series]],5)="SECCM","SECCM",IF(OR(RIGHT(Table1[[#This Row],[Occupational Series]],1)="A",RIGHT(Table1[[#This Row],[Occupational Series]],1)="B",RIGHT(Table1[[#This Row],[Occupational Series]],1)="C"),"0301",RIGHT(Table1[[#This Row],[Occupational Series]],4)))</f>
        <v>5419</v>
      </c>
      <c r="D4260" s="53" t="s">
        <v>852</v>
      </c>
      <c r="E4260" s="53" t="s">
        <v>853</v>
      </c>
      <c r="F4260" s="57">
        <f>ROWS($F$2:F4260)</f>
        <v>4259</v>
      </c>
      <c r="G4260" s="57" t="str">
        <f>IF(ISNUMBER(SEARCH('Position Build'!$N$6,Table1[[#This Row],[Series]])),Table1[[#This Row],[Helper1]],"")</f>
        <v/>
      </c>
      <c r="H4260" s="57" t="str">
        <f>IFERROR(SMALL($G$2:$G$4870,ROWS($G$2:G4260)),"")</f>
        <v/>
      </c>
    </row>
    <row r="4261" spans="1:8" ht="15.75" thickBot="1" x14ac:dyDescent="0.3">
      <c r="A4261" s="53" t="s">
        <v>648</v>
      </c>
      <c r="B4261" s="46" t="str">
        <f>Table1[[#This Row],[Series]]&amp;Table1[[#This Row],[Competency Name]]</f>
        <v>5419ABILITY TO INSPECT</v>
      </c>
      <c r="C4261" s="46" t="str">
        <f>IF(RIGHT(Table1[[#This Row],[Occupational Series]],5)="SECCM","SECCM",IF(OR(RIGHT(Table1[[#This Row],[Occupational Series]],1)="A",RIGHT(Table1[[#This Row],[Occupational Series]],1)="B",RIGHT(Table1[[#This Row],[Occupational Series]],1)="C"),"0301",RIGHT(Table1[[#This Row],[Occupational Series]],4)))</f>
        <v>5419</v>
      </c>
      <c r="D4261" s="53" t="s">
        <v>866</v>
      </c>
      <c r="E4261" s="53" t="s">
        <v>867</v>
      </c>
      <c r="F4261" s="57">
        <f>ROWS($F$2:F4261)</f>
        <v>4260</v>
      </c>
      <c r="G4261" s="57" t="str">
        <f>IF(ISNUMBER(SEARCH('Position Build'!$N$6,Table1[[#This Row],[Series]])),Table1[[#This Row],[Helper1]],"")</f>
        <v/>
      </c>
      <c r="H4261" s="57" t="str">
        <f>IFERROR(SMALL($G$2:$G$4870,ROWS($G$2:G4261)),"")</f>
        <v/>
      </c>
    </row>
    <row r="4262" spans="1:8" ht="15.75" thickBot="1" x14ac:dyDescent="0.3">
      <c r="A4262" s="45" t="s">
        <v>648</v>
      </c>
      <c r="B4262" s="46" t="str">
        <f>Table1[[#This Row],[Series]]&amp;Table1[[#This Row],[Competency Name]]</f>
        <v>5419ABILITY TO INSTRUCT</v>
      </c>
      <c r="C4262" s="46" t="str">
        <f>IF(RIGHT(Table1[[#This Row],[Occupational Series]],5)="SECCM","SECCM",IF(OR(RIGHT(Table1[[#This Row],[Occupational Series]],1)="A",RIGHT(Table1[[#This Row],[Occupational Series]],1)="B",RIGHT(Table1[[#This Row],[Occupational Series]],1)="C"),"0301",RIGHT(Table1[[#This Row],[Occupational Series]],4)))</f>
        <v>5419</v>
      </c>
      <c r="D4262" s="45" t="s">
        <v>868</v>
      </c>
      <c r="E4262" s="45" t="s">
        <v>869</v>
      </c>
      <c r="F4262" s="57">
        <f>ROWS($F$2:F4262)</f>
        <v>4261</v>
      </c>
      <c r="G4262" s="57" t="str">
        <f>IF(ISNUMBER(SEARCH('Position Build'!$N$6,Table1[[#This Row],[Series]])),Table1[[#This Row],[Helper1]],"")</f>
        <v/>
      </c>
      <c r="H4262" s="57" t="str">
        <f>IFERROR(SMALL($G$2:$G$4870,ROWS($G$2:G4262)),"")</f>
        <v/>
      </c>
    </row>
    <row r="4263" spans="1:8" ht="15.75" customHeight="1" thickBot="1" x14ac:dyDescent="0.3">
      <c r="A4263" s="50" t="s">
        <v>648</v>
      </c>
      <c r="B4263" s="46" t="str">
        <f>Table1[[#This Row],[Series]]&amp;Table1[[#This Row],[Competency Name]]</f>
        <v>5419ABILITY TO PROVIDE PRODUCTION SUPPORT SERVICES</v>
      </c>
      <c r="C4263" s="46" t="str">
        <f>IF(RIGHT(Table1[[#This Row],[Occupational Series]],5)="SECCM","SECCM",IF(OR(RIGHT(Table1[[#This Row],[Occupational Series]],1)="A",RIGHT(Table1[[#This Row],[Occupational Series]],1)="B",RIGHT(Table1[[#This Row],[Occupational Series]],1)="C"),"0301",RIGHT(Table1[[#This Row],[Occupational Series]],4)))</f>
        <v>5419</v>
      </c>
      <c r="D4263" s="50" t="s">
        <v>870</v>
      </c>
      <c r="E4263" s="51" t="s">
        <v>871</v>
      </c>
      <c r="F4263" s="57">
        <f>ROWS($F$2:F4263)</f>
        <v>4262</v>
      </c>
      <c r="G4263" s="57" t="str">
        <f>IF(ISNUMBER(SEARCH('Position Build'!$N$6,Table1[[#This Row],[Series]])),Table1[[#This Row],[Helper1]],"")</f>
        <v/>
      </c>
      <c r="H4263" s="57" t="str">
        <f>IFERROR(SMALL($G$2:$G$4870,ROWS($G$2:G4263)),"")</f>
        <v/>
      </c>
    </row>
    <row r="4264" spans="1:8" ht="15.75" thickBot="1" x14ac:dyDescent="0.3">
      <c r="A4264" s="53" t="s">
        <v>648</v>
      </c>
      <c r="B4264" s="46" t="str">
        <f>Table1[[#This Row],[Series]]&amp;Table1[[#This Row],[Competency Name]]</f>
        <v>5419ABILITY TO LEAD OR SUPERVISE</v>
      </c>
      <c r="C4264" s="46" t="str">
        <f>IF(RIGHT(Table1[[#This Row],[Occupational Series]],5)="SECCM","SECCM",IF(OR(RIGHT(Table1[[#This Row],[Occupational Series]],1)="A",RIGHT(Table1[[#This Row],[Occupational Series]],1)="B",RIGHT(Table1[[#This Row],[Occupational Series]],1)="C"),"0301",RIGHT(Table1[[#This Row],[Occupational Series]],4)))</f>
        <v>5419</v>
      </c>
      <c r="D4264" s="53" t="s">
        <v>872</v>
      </c>
      <c r="E4264" s="53" t="s">
        <v>873</v>
      </c>
      <c r="F4264" s="57">
        <f>ROWS($F$2:F4264)</f>
        <v>4263</v>
      </c>
      <c r="G4264" s="57" t="str">
        <f>IF(ISNUMBER(SEARCH('Position Build'!$N$6,Table1[[#This Row],[Series]])),Table1[[#This Row],[Helper1]],"")</f>
        <v/>
      </c>
      <c r="H4264" s="57" t="str">
        <f>IFERROR(SMALL($G$2:$G$4870,ROWS($G$2:G4264)),"")</f>
        <v/>
      </c>
    </row>
    <row r="4265" spans="1:8" ht="77.25" thickBot="1" x14ac:dyDescent="0.3">
      <c r="A4265" s="52" t="s">
        <v>648</v>
      </c>
      <c r="B4265" s="46" t="str">
        <f>Table1[[#This Row],[Series]]&amp;Table1[[#This Row],[Competency Name]]</f>
        <v>5419DEXTERITY AND SAFETY</v>
      </c>
      <c r="C4265" s="46" t="str">
        <f>IF(RIGHT(Table1[[#This Row],[Occupational Series]],5)="SECCM","SECCM",IF(OR(RIGHT(Table1[[#This Row],[Occupational Series]],1)="A",RIGHT(Table1[[#This Row],[Occupational Series]],1)="B",RIGHT(Table1[[#This Row],[Occupational Series]],1)="C"),"0301",RIGHT(Table1[[#This Row],[Occupational Series]],4)))</f>
        <v>5419</v>
      </c>
      <c r="D4265" s="52" t="s">
        <v>888</v>
      </c>
      <c r="E4265" s="54" t="s">
        <v>889</v>
      </c>
      <c r="F4265" s="57">
        <f>ROWS($F$2:F4265)</f>
        <v>4264</v>
      </c>
      <c r="G4265" s="57" t="str">
        <f>IF(ISNUMBER(SEARCH('Position Build'!$N$6,Table1[[#This Row],[Series]])),Table1[[#This Row],[Helper1]],"")</f>
        <v/>
      </c>
      <c r="H4265" s="57" t="str">
        <f>IFERROR(SMALL($G$2:$G$4870,ROWS($G$2:G4265)),"")</f>
        <v/>
      </c>
    </row>
    <row r="4266" spans="1:8" ht="39" thickBot="1" x14ac:dyDescent="0.3">
      <c r="A4266" s="52" t="s">
        <v>648</v>
      </c>
      <c r="B4266" s="46" t="str">
        <f>Table1[[#This Row],[Series]]&amp;Table1[[#This Row],[Competency Name]]</f>
        <v>5419KNOWLEDGE OF EQUIPMENT ASSEMBLY, INSTALLATION, REPAIR, ETC.</v>
      </c>
      <c r="C4266" s="46" t="str">
        <f>IF(RIGHT(Table1[[#This Row],[Occupational Series]],5)="SECCM","SECCM",IF(OR(RIGHT(Table1[[#This Row],[Occupational Series]],1)="A",RIGHT(Table1[[#This Row],[Occupational Series]],1)="B",RIGHT(Table1[[#This Row],[Occupational Series]],1)="C"),"0301",RIGHT(Table1[[#This Row],[Occupational Series]],4)))</f>
        <v>5419</v>
      </c>
      <c r="D4266" s="52" t="s">
        <v>910</v>
      </c>
      <c r="E4266" s="54" t="s">
        <v>911</v>
      </c>
      <c r="F4266" s="57">
        <f>ROWS($F$2:F4266)</f>
        <v>4265</v>
      </c>
      <c r="G4266" s="57" t="str">
        <f>IF(ISNUMBER(SEARCH('Position Build'!$N$6,Table1[[#This Row],[Series]])),Table1[[#This Row],[Helper1]],"")</f>
        <v/>
      </c>
      <c r="H4266" s="57" t="str">
        <f>IFERROR(SMALL($G$2:$G$4870,ROWS($G$2:G4266)),"")</f>
        <v/>
      </c>
    </row>
    <row r="4267" spans="1:8" ht="102.75" thickBot="1" x14ac:dyDescent="0.3">
      <c r="A4267" s="52" t="s">
        <v>648</v>
      </c>
      <c r="B4267" s="46" t="str">
        <f>Table1[[#This Row],[Series]]&amp;Table1[[#This Row],[Competency Name]]</f>
        <v>5419USE OF MEASURING INSTRUMENTS (MECHANICAL, ELECTRICAL, ELECTRONIC, AS APPROPRIATE TO LINE OF WORK)</v>
      </c>
      <c r="C4267" s="46" t="str">
        <f>IF(RIGHT(Table1[[#This Row],[Occupational Series]],5)="SECCM","SECCM",IF(OR(RIGHT(Table1[[#This Row],[Occupational Series]],1)="A",RIGHT(Table1[[#This Row],[Occupational Series]],1)="B",RIGHT(Table1[[#This Row],[Occupational Series]],1)="C"),"0301",RIGHT(Table1[[#This Row],[Occupational Series]],4)))</f>
        <v>5419</v>
      </c>
      <c r="D4267" s="52" t="s">
        <v>986</v>
      </c>
      <c r="E4267" s="54" t="s">
        <v>987</v>
      </c>
      <c r="F4267" s="57">
        <f>ROWS($F$2:F4267)</f>
        <v>4266</v>
      </c>
      <c r="G4267" s="57" t="str">
        <f>IF(ISNUMBER(SEARCH('Position Build'!$N$6,Table1[[#This Row],[Series]])),Table1[[#This Row],[Helper1]],"")</f>
        <v/>
      </c>
      <c r="H4267" s="57" t="str">
        <f>IFERROR(SMALL($G$2:$G$4870,ROWS($G$2:G4267)),"")</f>
        <v/>
      </c>
    </row>
    <row r="4268" spans="1:8" ht="26.25" thickBot="1" x14ac:dyDescent="0.3">
      <c r="A4268" s="50" t="s">
        <v>648</v>
      </c>
      <c r="B4268" s="46" t="str">
        <f>Table1[[#This Row],[Series]]&amp;Table1[[#This Row],[Competency Name]]</f>
        <v>5419OPERATION OF EQUIPMENT, MACHINERY, ETC.</v>
      </c>
      <c r="C4268" s="46" t="str">
        <f>IF(RIGHT(Table1[[#This Row],[Occupational Series]],5)="SECCM","SECCM",IF(OR(RIGHT(Table1[[#This Row],[Occupational Series]],1)="A",RIGHT(Table1[[#This Row],[Occupational Series]],1)="B",RIGHT(Table1[[#This Row],[Occupational Series]],1)="C"),"0301",RIGHT(Table1[[#This Row],[Occupational Series]],4)))</f>
        <v>5419</v>
      </c>
      <c r="D4268" s="50" t="s">
        <v>1063</v>
      </c>
      <c r="E4268" s="51" t="s">
        <v>1064</v>
      </c>
      <c r="F4268" s="57">
        <f>ROWS($F$2:F4268)</f>
        <v>4267</v>
      </c>
      <c r="G4268" s="57" t="str">
        <f>IF(ISNUMBER(SEARCH('Position Build'!$N$6,Table1[[#This Row],[Series]])),Table1[[#This Row],[Helper1]],"")</f>
        <v/>
      </c>
      <c r="H4268" s="57" t="str">
        <f>IFERROR(SMALL($G$2:$G$4870,ROWS($G$2:G4268)),"")</f>
        <v/>
      </c>
    </row>
    <row r="4269" spans="1:8" ht="15.75" customHeight="1" thickBot="1" x14ac:dyDescent="0.3">
      <c r="A4269" s="50" t="s">
        <v>655</v>
      </c>
      <c r="B4269" s="46" t="str">
        <f>Table1[[#This Row],[Series]]&amp;Table1[[#This Row],[Competency Name]]</f>
        <v>5423ABILITY TO INTERPRET INSTRUCTIONS, SPECIFICATIONS, ETC. (OTHER THAN BLUEPRINTS)</v>
      </c>
      <c r="C4269" s="46" t="str">
        <f>IF(RIGHT(Table1[[#This Row],[Occupational Series]],5)="SECCM","SECCM",IF(OR(RIGHT(Table1[[#This Row],[Occupational Series]],1)="A",RIGHT(Table1[[#This Row],[Occupational Series]],1)="B",RIGHT(Table1[[#This Row],[Occupational Series]],1)="C"),"0301",RIGHT(Table1[[#This Row],[Occupational Series]],4)))</f>
        <v>5423</v>
      </c>
      <c r="D4269" s="50" t="s">
        <v>645</v>
      </c>
      <c r="E4269" s="51" t="s">
        <v>646</v>
      </c>
      <c r="F4269" s="57">
        <f>ROWS($F$2:F4269)</f>
        <v>4268</v>
      </c>
      <c r="G4269" s="57" t="str">
        <f>IF(ISNUMBER(SEARCH('Position Build'!$N$6,Table1[[#This Row],[Series]])),Table1[[#This Row],[Helper1]],"")</f>
        <v/>
      </c>
      <c r="H4269" s="57" t="str">
        <f>IFERROR(SMALL($G$2:$G$4870,ROWS($G$2:G4269)),"")</f>
        <v/>
      </c>
    </row>
    <row r="4270" spans="1:8" ht="115.5" thickBot="1" x14ac:dyDescent="0.3">
      <c r="A4270" s="52" t="s">
        <v>655</v>
      </c>
      <c r="B4270" s="46" t="str">
        <f>Table1[[#This Row],[Series]]&amp;Table1[[#This Row],[Competency Name]]</f>
        <v>5423TECHNICAL PRACTICES (THEORETICAL, PRECISE, ARTISTIC)</v>
      </c>
      <c r="C4270" s="46" t="str">
        <f>IF(RIGHT(Table1[[#This Row],[Occupational Series]],5)="SECCM","SECCM",IF(OR(RIGHT(Table1[[#This Row],[Occupational Series]],1)="A",RIGHT(Table1[[#This Row],[Occupational Series]],1)="B",RIGHT(Table1[[#This Row],[Occupational Series]],1)="C"),"0301",RIGHT(Table1[[#This Row],[Occupational Series]],4)))</f>
        <v>5423</v>
      </c>
      <c r="D4270" s="52" t="s">
        <v>716</v>
      </c>
      <c r="E4270" s="54" t="s">
        <v>717</v>
      </c>
      <c r="F4270" s="57">
        <f>ROWS($F$2:F4270)</f>
        <v>4269</v>
      </c>
      <c r="G4270" s="57" t="str">
        <f>IF(ISNUMBER(SEARCH('Position Build'!$N$6,Table1[[#This Row],[Series]])),Table1[[#This Row],[Helper1]],"")</f>
        <v/>
      </c>
      <c r="H4270" s="57" t="str">
        <f>IFERROR(SMALL($G$2:$G$4870,ROWS($G$2:G4270)),"")</f>
        <v/>
      </c>
    </row>
    <row r="4271" spans="1:8" ht="15.75" thickBot="1" x14ac:dyDescent="0.3">
      <c r="A4271" s="53" t="s">
        <v>655</v>
      </c>
      <c r="B4271" s="46" t="str">
        <f>Table1[[#This Row],[Series]]&amp;Table1[[#This Row],[Competency Name]]</f>
        <v>5423ABILITY TO DO THE WORK OF THE POSITION WITHOUT MORE THAN NORMAL SUPERVISION</v>
      </c>
      <c r="C4271" s="46" t="str">
        <f>IF(RIGHT(Table1[[#This Row],[Occupational Series]],5)="SECCM","SECCM",IF(OR(RIGHT(Table1[[#This Row],[Occupational Series]],1)="A",RIGHT(Table1[[#This Row],[Occupational Series]],1)="B",RIGHT(Table1[[#This Row],[Occupational Series]],1)="C"),"0301",RIGHT(Table1[[#This Row],[Occupational Series]],4)))</f>
        <v>5423</v>
      </c>
      <c r="D4271" s="53" t="s">
        <v>852</v>
      </c>
      <c r="E4271" s="53" t="s">
        <v>853</v>
      </c>
      <c r="F4271" s="57">
        <f>ROWS($F$2:F4271)</f>
        <v>4270</v>
      </c>
      <c r="G4271" s="57" t="str">
        <f>IF(ISNUMBER(SEARCH('Position Build'!$N$6,Table1[[#This Row],[Series]])),Table1[[#This Row],[Helper1]],"")</f>
        <v/>
      </c>
      <c r="H4271" s="57" t="str">
        <f>IFERROR(SMALL($G$2:$G$4870,ROWS($G$2:G4271)),"")</f>
        <v/>
      </c>
    </row>
    <row r="4272" spans="1:8" ht="15.75" thickBot="1" x14ac:dyDescent="0.3">
      <c r="A4272" s="53" t="s">
        <v>655</v>
      </c>
      <c r="B4272" s="46" t="str">
        <f>Table1[[#This Row],[Series]]&amp;Table1[[#This Row],[Competency Name]]</f>
        <v>5423ABILITY TO INSPECT</v>
      </c>
      <c r="C4272" s="46" t="str">
        <f>IF(RIGHT(Table1[[#This Row],[Occupational Series]],5)="SECCM","SECCM",IF(OR(RIGHT(Table1[[#This Row],[Occupational Series]],1)="A",RIGHT(Table1[[#This Row],[Occupational Series]],1)="B",RIGHT(Table1[[#This Row],[Occupational Series]],1)="C"),"0301",RIGHT(Table1[[#This Row],[Occupational Series]],4)))</f>
        <v>5423</v>
      </c>
      <c r="D4272" s="53" t="s">
        <v>866</v>
      </c>
      <c r="E4272" s="53" t="s">
        <v>867</v>
      </c>
      <c r="F4272" s="57">
        <f>ROWS($F$2:F4272)</f>
        <v>4271</v>
      </c>
      <c r="G4272" s="57" t="str">
        <f>IF(ISNUMBER(SEARCH('Position Build'!$N$6,Table1[[#This Row],[Series]])),Table1[[#This Row],[Helper1]],"")</f>
        <v/>
      </c>
      <c r="H4272" s="57" t="str">
        <f>IFERROR(SMALL($G$2:$G$4870,ROWS($G$2:G4272)),"")</f>
        <v/>
      </c>
    </row>
    <row r="4273" spans="1:8" ht="15.75" thickBot="1" x14ac:dyDescent="0.3">
      <c r="A4273" s="53" t="s">
        <v>655</v>
      </c>
      <c r="B4273" s="46" t="str">
        <f>Table1[[#This Row],[Series]]&amp;Table1[[#This Row],[Competency Name]]</f>
        <v>5423ABILITY TO INSTRUCT</v>
      </c>
      <c r="C4273" s="46" t="str">
        <f>IF(RIGHT(Table1[[#This Row],[Occupational Series]],5)="SECCM","SECCM",IF(OR(RIGHT(Table1[[#This Row],[Occupational Series]],1)="A",RIGHT(Table1[[#This Row],[Occupational Series]],1)="B",RIGHT(Table1[[#This Row],[Occupational Series]],1)="C"),"0301",RIGHT(Table1[[#This Row],[Occupational Series]],4)))</f>
        <v>5423</v>
      </c>
      <c r="D4273" s="53" t="s">
        <v>868</v>
      </c>
      <c r="E4273" s="53" t="s">
        <v>869</v>
      </c>
      <c r="F4273" s="57">
        <f>ROWS($F$2:F4273)</f>
        <v>4272</v>
      </c>
      <c r="G4273" s="57" t="str">
        <f>IF(ISNUMBER(SEARCH('Position Build'!$N$6,Table1[[#This Row],[Series]])),Table1[[#This Row],[Helper1]],"")</f>
        <v/>
      </c>
      <c r="H4273" s="57" t="str">
        <f>IFERROR(SMALL($G$2:$G$4870,ROWS($G$2:G4273)),"")</f>
        <v/>
      </c>
    </row>
    <row r="4274" spans="1:8" ht="39" thickBot="1" x14ac:dyDescent="0.3">
      <c r="A4274" s="50" t="s">
        <v>655</v>
      </c>
      <c r="B4274" s="46" t="str">
        <f>Table1[[#This Row],[Series]]&amp;Table1[[#This Row],[Competency Name]]</f>
        <v>5423ABILITY TO PROVIDE PRODUCTION SUPPORT SERVICES</v>
      </c>
      <c r="C4274" s="46" t="str">
        <f>IF(RIGHT(Table1[[#This Row],[Occupational Series]],5)="SECCM","SECCM",IF(OR(RIGHT(Table1[[#This Row],[Occupational Series]],1)="A",RIGHT(Table1[[#This Row],[Occupational Series]],1)="B",RIGHT(Table1[[#This Row],[Occupational Series]],1)="C"),"0301",RIGHT(Table1[[#This Row],[Occupational Series]],4)))</f>
        <v>5423</v>
      </c>
      <c r="D4274" s="50" t="s">
        <v>870</v>
      </c>
      <c r="E4274" s="51" t="s">
        <v>871</v>
      </c>
      <c r="F4274" s="57">
        <f>ROWS($F$2:F4274)</f>
        <v>4273</v>
      </c>
      <c r="G4274" s="57" t="str">
        <f>IF(ISNUMBER(SEARCH('Position Build'!$N$6,Table1[[#This Row],[Series]])),Table1[[#This Row],[Helper1]],"")</f>
        <v/>
      </c>
      <c r="H4274" s="57" t="str">
        <f>IFERROR(SMALL($G$2:$G$4870,ROWS($G$2:G4274)),"")</f>
        <v/>
      </c>
    </row>
    <row r="4275" spans="1:8" ht="15.75" customHeight="1" thickBot="1" x14ac:dyDescent="0.3">
      <c r="A4275" s="45" t="s">
        <v>655</v>
      </c>
      <c r="B4275" s="46" t="str">
        <f>Table1[[#This Row],[Series]]&amp;Table1[[#This Row],[Competency Name]]</f>
        <v>5423ABILITY TO LEAD OR SUPERVISE</v>
      </c>
      <c r="C4275" s="46" t="str">
        <f>IF(RIGHT(Table1[[#This Row],[Occupational Series]],5)="SECCM","SECCM",IF(OR(RIGHT(Table1[[#This Row],[Occupational Series]],1)="A",RIGHT(Table1[[#This Row],[Occupational Series]],1)="B",RIGHT(Table1[[#This Row],[Occupational Series]],1)="C"),"0301",RIGHT(Table1[[#This Row],[Occupational Series]],4)))</f>
        <v>5423</v>
      </c>
      <c r="D4275" s="45" t="s">
        <v>872</v>
      </c>
      <c r="E4275" s="45" t="s">
        <v>873</v>
      </c>
      <c r="F4275" s="57">
        <f>ROWS($F$2:F4275)</f>
        <v>4274</v>
      </c>
      <c r="G4275" s="57" t="str">
        <f>IF(ISNUMBER(SEARCH('Position Build'!$N$6,Table1[[#This Row],[Series]])),Table1[[#This Row],[Helper1]],"")</f>
        <v/>
      </c>
      <c r="H4275" s="57" t="str">
        <f>IFERROR(SMALL($G$2:$G$4870,ROWS($G$2:G4275)),"")</f>
        <v/>
      </c>
    </row>
    <row r="4276" spans="1:8" ht="51.75" thickBot="1" x14ac:dyDescent="0.3">
      <c r="A4276" s="52" t="s">
        <v>655</v>
      </c>
      <c r="B4276" s="46" t="str">
        <f>Table1[[#This Row],[Series]]&amp;Table1[[#This Row],[Competency Name]]</f>
        <v>5423ABILITY TO FOLLOW DIRECTIONS IN A SHOP</v>
      </c>
      <c r="C4276" s="46" t="str">
        <f>IF(RIGHT(Table1[[#This Row],[Occupational Series]],5)="SECCM","SECCM",IF(OR(RIGHT(Table1[[#This Row],[Occupational Series]],1)="A",RIGHT(Table1[[#This Row],[Occupational Series]],1)="B",RIGHT(Table1[[#This Row],[Occupational Series]],1)="C"),"0301",RIGHT(Table1[[#This Row],[Occupational Series]],4)))</f>
        <v>5423</v>
      </c>
      <c r="D4276" s="52" t="s">
        <v>882</v>
      </c>
      <c r="E4276" s="54" t="s">
        <v>883</v>
      </c>
      <c r="F4276" s="57">
        <f>ROWS($F$2:F4276)</f>
        <v>4275</v>
      </c>
      <c r="G4276" s="57" t="str">
        <f>IF(ISNUMBER(SEARCH('Position Build'!$N$6,Table1[[#This Row],[Series]])),Table1[[#This Row],[Helper1]],"")</f>
        <v/>
      </c>
      <c r="H4276" s="57" t="str">
        <f>IFERROR(SMALL($G$2:$G$4870,ROWS($G$2:G4276)),"")</f>
        <v/>
      </c>
    </row>
    <row r="4277" spans="1:8" ht="77.25" thickBot="1" x14ac:dyDescent="0.3">
      <c r="A4277" s="52" t="s">
        <v>655</v>
      </c>
      <c r="B4277" s="46" t="str">
        <f>Table1[[#This Row],[Series]]&amp;Table1[[#This Row],[Competency Name]]</f>
        <v>5423DEXTERITY AND SAFETY</v>
      </c>
      <c r="C4277" s="46" t="str">
        <f>IF(RIGHT(Table1[[#This Row],[Occupational Series]],5)="SECCM","SECCM",IF(OR(RIGHT(Table1[[#This Row],[Occupational Series]],1)="A",RIGHT(Table1[[#This Row],[Occupational Series]],1)="B",RIGHT(Table1[[#This Row],[Occupational Series]],1)="C"),"0301",RIGHT(Table1[[#This Row],[Occupational Series]],4)))</f>
        <v>5423</v>
      </c>
      <c r="D4277" s="52" t="s">
        <v>888</v>
      </c>
      <c r="E4277" s="54" t="s">
        <v>889</v>
      </c>
      <c r="F4277" s="57">
        <f>ROWS($F$2:F4277)</f>
        <v>4276</v>
      </c>
      <c r="G4277" s="57" t="str">
        <f>IF(ISNUMBER(SEARCH('Position Build'!$N$6,Table1[[#This Row],[Series]])),Table1[[#This Row],[Helper1]],"")</f>
        <v/>
      </c>
      <c r="H4277" s="57" t="str">
        <f>IFERROR(SMALL($G$2:$G$4870,ROWS($G$2:G4277)),"")</f>
        <v/>
      </c>
    </row>
    <row r="4278" spans="1:8" ht="90" thickBot="1" x14ac:dyDescent="0.3">
      <c r="A4278" s="52" t="s">
        <v>655</v>
      </c>
      <c r="B4278" s="46" t="str">
        <f>Table1[[#This Row],[Series]]&amp;Table1[[#This Row],[Competency Name]]</f>
        <v>5423INGENUITY (ABILITY TO SUGGEST AND APPLY NEW METHODS)</v>
      </c>
      <c r="C4278" s="46" t="str">
        <f>IF(RIGHT(Table1[[#This Row],[Occupational Series]],5)="SECCM","SECCM",IF(OR(RIGHT(Table1[[#This Row],[Occupational Series]],1)="A",RIGHT(Table1[[#This Row],[Occupational Series]],1)="B",RIGHT(Table1[[#This Row],[Occupational Series]],1)="C"),"0301",RIGHT(Table1[[#This Row],[Occupational Series]],4)))</f>
        <v>5423</v>
      </c>
      <c r="D4278" s="52" t="s">
        <v>890</v>
      </c>
      <c r="E4278" s="54" t="s">
        <v>891</v>
      </c>
      <c r="F4278" s="57">
        <f>ROWS($F$2:F4278)</f>
        <v>4277</v>
      </c>
      <c r="G4278" s="57" t="str">
        <f>IF(ISNUMBER(SEARCH('Position Build'!$N$6,Table1[[#This Row],[Series]])),Table1[[#This Row],[Helper1]],"")</f>
        <v/>
      </c>
      <c r="H4278" s="57" t="str">
        <f>IFERROR(SMALL($G$2:$G$4870,ROWS($G$2:G4278)),"")</f>
        <v/>
      </c>
    </row>
    <row r="4279" spans="1:8" ht="26.25" thickBot="1" x14ac:dyDescent="0.3">
      <c r="A4279" s="52" t="s">
        <v>655</v>
      </c>
      <c r="B4279" s="46" t="str">
        <f>Table1[[#This Row],[Series]]&amp;Table1[[#This Row],[Competency Name]]</f>
        <v>5423ABILITY TO SUPERVISE THROUGH SUBORDINATE SUPERVISORS</v>
      </c>
      <c r="C4279" s="46" t="str">
        <f>IF(RIGHT(Table1[[#This Row],[Occupational Series]],5)="SECCM","SECCM",IF(OR(RIGHT(Table1[[#This Row],[Occupational Series]],1)="A",RIGHT(Table1[[#This Row],[Occupational Series]],1)="B",RIGHT(Table1[[#This Row],[Occupational Series]],1)="C"),"0301",RIGHT(Table1[[#This Row],[Occupational Series]],4)))</f>
        <v>5423</v>
      </c>
      <c r="D4279" s="52" t="s">
        <v>898</v>
      </c>
      <c r="E4279" s="54" t="s">
        <v>899</v>
      </c>
      <c r="F4279" s="57">
        <f>ROWS($F$2:F4279)</f>
        <v>4278</v>
      </c>
      <c r="G4279" s="57" t="str">
        <f>IF(ISNUMBER(SEARCH('Position Build'!$N$6,Table1[[#This Row],[Series]])),Table1[[#This Row],[Helper1]],"")</f>
        <v/>
      </c>
      <c r="H4279" s="57" t="str">
        <f>IFERROR(SMALL($G$2:$G$4870,ROWS($G$2:G4279)),"")</f>
        <v/>
      </c>
    </row>
    <row r="4280" spans="1:8" ht="39" thickBot="1" x14ac:dyDescent="0.3">
      <c r="A4280" s="50" t="s">
        <v>655</v>
      </c>
      <c r="B4280" s="46" t="str">
        <f>Table1[[#This Row],[Series]]&amp;Table1[[#This Row],[Competency Name]]</f>
        <v>5423RELIABILITY AND DEPENDABILITY</v>
      </c>
      <c r="C4280" s="46" t="str">
        <f>IF(RIGHT(Table1[[#This Row],[Occupational Series]],5)="SECCM","SECCM",IF(OR(RIGHT(Table1[[#This Row],[Occupational Series]],1)="A",RIGHT(Table1[[#This Row],[Occupational Series]],1)="B",RIGHT(Table1[[#This Row],[Occupational Series]],1)="C"),"0301",RIGHT(Table1[[#This Row],[Occupational Series]],4)))</f>
        <v>5423</v>
      </c>
      <c r="D4280" s="50" t="s">
        <v>900</v>
      </c>
      <c r="E4280" s="51" t="s">
        <v>901</v>
      </c>
      <c r="F4280" s="57">
        <f>ROWS($F$2:F4280)</f>
        <v>4279</v>
      </c>
      <c r="G4280" s="57" t="str">
        <f>IF(ISNUMBER(SEARCH('Position Build'!$N$6,Table1[[#This Row],[Series]])),Table1[[#This Row],[Helper1]],"")</f>
        <v/>
      </c>
      <c r="H4280" s="57" t="str">
        <f>IFERROR(SMALL($G$2:$G$4870,ROWS($G$2:G4280)),"")</f>
        <v/>
      </c>
    </row>
    <row r="4281" spans="1:8" ht="15.75" customHeight="1" thickBot="1" x14ac:dyDescent="0.3">
      <c r="A4281" s="50" t="s">
        <v>655</v>
      </c>
      <c r="B4281" s="46" t="str">
        <f>Table1[[#This Row],[Series]]&amp;Table1[[#This Row],[Competency Name]]</f>
        <v>5423KNOWLEDGE OF EQUIPMENT ASSEMBLY, INSTALLATION, REPAIR, ETC.</v>
      </c>
      <c r="C4281" s="46" t="str">
        <f>IF(RIGHT(Table1[[#This Row],[Occupational Series]],5)="SECCM","SECCM",IF(OR(RIGHT(Table1[[#This Row],[Occupational Series]],1)="A",RIGHT(Table1[[#This Row],[Occupational Series]],1)="B",RIGHT(Table1[[#This Row],[Occupational Series]],1)="C"),"0301",RIGHT(Table1[[#This Row],[Occupational Series]],4)))</f>
        <v>5423</v>
      </c>
      <c r="D4281" s="50" t="s">
        <v>910</v>
      </c>
      <c r="E4281" s="51" t="s">
        <v>911</v>
      </c>
      <c r="F4281" s="57">
        <f>ROWS($F$2:F4281)</f>
        <v>4280</v>
      </c>
      <c r="G4281" s="57" t="str">
        <f>IF(ISNUMBER(SEARCH('Position Build'!$N$6,Table1[[#This Row],[Series]])),Table1[[#This Row],[Helper1]],"")</f>
        <v/>
      </c>
      <c r="H4281" s="57" t="str">
        <f>IFERROR(SMALL($G$2:$G$4870,ROWS($G$2:G4281)),"")</f>
        <v/>
      </c>
    </row>
    <row r="4282" spans="1:8" ht="102.75" thickBot="1" x14ac:dyDescent="0.3">
      <c r="A4282" s="52" t="s">
        <v>655</v>
      </c>
      <c r="B4282" s="46" t="str">
        <f>Table1[[#This Row],[Series]]&amp;Table1[[#This Row],[Competency Name]]</f>
        <v>5423USE OF MEASURING INSTRUMENTS</v>
      </c>
      <c r="C4282" s="46" t="str">
        <f>IF(RIGHT(Table1[[#This Row],[Occupational Series]],5)="SECCM","SECCM",IF(OR(RIGHT(Table1[[#This Row],[Occupational Series]],1)="A",RIGHT(Table1[[#This Row],[Occupational Series]],1)="B",RIGHT(Table1[[#This Row],[Occupational Series]],1)="C"),"0301",RIGHT(Table1[[#This Row],[Occupational Series]],4)))</f>
        <v>5423</v>
      </c>
      <c r="D4282" s="52" t="s">
        <v>914</v>
      </c>
      <c r="E4282" s="54" t="s">
        <v>915</v>
      </c>
      <c r="F4282" s="57">
        <f>ROWS($F$2:F4282)</f>
        <v>4281</v>
      </c>
      <c r="G4282" s="57" t="str">
        <f>IF(ISNUMBER(SEARCH('Position Build'!$N$6,Table1[[#This Row],[Series]])),Table1[[#This Row],[Helper1]],"")</f>
        <v/>
      </c>
      <c r="H4282" s="57" t="str">
        <f>IFERROR(SMALL($G$2:$G$4870,ROWS($G$2:G4282)),"")</f>
        <v/>
      </c>
    </row>
    <row r="4283" spans="1:8" ht="51.75" thickBot="1" x14ac:dyDescent="0.3">
      <c r="A4283" s="52" t="s">
        <v>655</v>
      </c>
      <c r="B4283" s="46" t="str">
        <f>Table1[[#This Row],[Series]]&amp;Table1[[#This Row],[Competency Name]]</f>
        <v>5423ABILITY TO MEET DEADLINE DATES UNDER PRESSURE</v>
      </c>
      <c r="C4283" s="46" t="str">
        <f>IF(RIGHT(Table1[[#This Row],[Occupational Series]],5)="SECCM","SECCM",IF(OR(RIGHT(Table1[[#This Row],[Occupational Series]],1)="A",RIGHT(Table1[[#This Row],[Occupational Series]],1)="B",RIGHT(Table1[[#This Row],[Occupational Series]],1)="C"),"0301",RIGHT(Table1[[#This Row],[Occupational Series]],4)))</f>
        <v>5423</v>
      </c>
      <c r="D4283" s="52" t="s">
        <v>1005</v>
      </c>
      <c r="E4283" s="54" t="s">
        <v>1006</v>
      </c>
      <c r="F4283" s="57">
        <f>ROWS($F$2:F4283)</f>
        <v>4282</v>
      </c>
      <c r="G4283" s="57" t="str">
        <f>IF(ISNUMBER(SEARCH('Position Build'!$N$6,Table1[[#This Row],[Series]])),Table1[[#This Row],[Helper1]],"")</f>
        <v/>
      </c>
      <c r="H4283" s="57" t="str">
        <f>IFERROR(SMALL($G$2:$G$4870,ROWS($G$2:G4283)),"")</f>
        <v/>
      </c>
    </row>
    <row r="4284" spans="1:8" ht="39" thickBot="1" x14ac:dyDescent="0.3">
      <c r="A4284" s="52" t="s">
        <v>655</v>
      </c>
      <c r="B4284" s="46" t="str">
        <f>Table1[[#This Row],[Series]]&amp;Table1[[#This Row],[Competency Name]]</f>
        <v>5423ABILITY TO PLAN AND ORGANIZE THE WORK</v>
      </c>
      <c r="C4284" s="46" t="str">
        <f>IF(RIGHT(Table1[[#This Row],[Occupational Series]],5)="SECCM","SECCM",IF(OR(RIGHT(Table1[[#This Row],[Occupational Series]],1)="A",RIGHT(Table1[[#This Row],[Occupational Series]],1)="B",RIGHT(Table1[[#This Row],[Occupational Series]],1)="C"),"0301",RIGHT(Table1[[#This Row],[Occupational Series]],4)))</f>
        <v>5423</v>
      </c>
      <c r="D4284" s="52" t="s">
        <v>1007</v>
      </c>
      <c r="E4284" s="54" t="s">
        <v>1008</v>
      </c>
      <c r="F4284" s="57">
        <f>ROWS($F$2:F4284)</f>
        <v>4283</v>
      </c>
      <c r="G4284" s="57" t="str">
        <f>IF(ISNUMBER(SEARCH('Position Build'!$N$6,Table1[[#This Row],[Series]])),Table1[[#This Row],[Helper1]],"")</f>
        <v/>
      </c>
      <c r="H4284" s="57" t="str">
        <f>IFERROR(SMALL($G$2:$G$4870,ROWS($G$2:G4284)),"")</f>
        <v/>
      </c>
    </row>
    <row r="4285" spans="1:8" ht="39" thickBot="1" x14ac:dyDescent="0.3">
      <c r="A4285" s="52" t="s">
        <v>655</v>
      </c>
      <c r="B4285" s="46" t="str">
        <f>Table1[[#This Row],[Series]]&amp;Table1[[#This Row],[Competency Name]]</f>
        <v>5423ABILITY TO WORK AS A MEMBER OF A TEAM</v>
      </c>
      <c r="C4285" s="46" t="str">
        <f>IF(RIGHT(Table1[[#This Row],[Occupational Series]],5)="SECCM","SECCM",IF(OR(RIGHT(Table1[[#This Row],[Occupational Series]],1)="A",RIGHT(Table1[[#This Row],[Occupational Series]],1)="B",RIGHT(Table1[[#This Row],[Occupational Series]],1)="C"),"0301",RIGHT(Table1[[#This Row],[Occupational Series]],4)))</f>
        <v>5423</v>
      </c>
      <c r="D4285" s="52" t="s">
        <v>1017</v>
      </c>
      <c r="E4285" s="54" t="s">
        <v>1018</v>
      </c>
      <c r="F4285" s="57">
        <f>ROWS($F$2:F4285)</f>
        <v>4284</v>
      </c>
      <c r="G4285" s="57" t="str">
        <f>IF(ISNUMBER(SEARCH('Position Build'!$N$6,Table1[[#This Row],[Series]])),Table1[[#This Row],[Helper1]],"")</f>
        <v/>
      </c>
      <c r="H4285" s="57" t="str">
        <f>IFERROR(SMALL($G$2:$G$4870,ROWS($G$2:G4285)),"")</f>
        <v/>
      </c>
    </row>
    <row r="4286" spans="1:8" ht="39" thickBot="1" x14ac:dyDescent="0.3">
      <c r="A4286" s="50" t="s">
        <v>655</v>
      </c>
      <c r="B4286" s="46" t="str">
        <f>Table1[[#This Row],[Series]]&amp;Table1[[#This Row],[Competency Name]]</f>
        <v>5423ABILITY TO WORK WITH OTHERS</v>
      </c>
      <c r="C4286" s="46" t="str">
        <f>IF(RIGHT(Table1[[#This Row],[Occupational Series]],5)="SECCM","SECCM",IF(OR(RIGHT(Table1[[#This Row],[Occupational Series]],1)="A",RIGHT(Table1[[#This Row],[Occupational Series]],1)="B",RIGHT(Table1[[#This Row],[Occupational Series]],1)="C"),"0301",RIGHT(Table1[[#This Row],[Occupational Series]],4)))</f>
        <v>5423</v>
      </c>
      <c r="D4286" s="50" t="s">
        <v>1019</v>
      </c>
      <c r="E4286" s="51" t="s">
        <v>1020</v>
      </c>
      <c r="F4286" s="57">
        <f>ROWS($F$2:F4286)</f>
        <v>4285</v>
      </c>
      <c r="G4286" s="57" t="str">
        <f>IF(ISNUMBER(SEARCH('Position Build'!$N$6,Table1[[#This Row],[Series]])),Table1[[#This Row],[Helper1]],"")</f>
        <v/>
      </c>
      <c r="H4286" s="57" t="str">
        <f>IFERROR(SMALL($G$2:$G$4870,ROWS($G$2:G4286)),"")</f>
        <v/>
      </c>
    </row>
    <row r="4287" spans="1:8" ht="15.75" customHeight="1" thickBot="1" x14ac:dyDescent="0.3">
      <c r="A4287" s="45" t="s">
        <v>655</v>
      </c>
      <c r="B4287" s="46" t="str">
        <f>Table1[[#This Row],[Series]]&amp;Table1[[#This Row],[Competency Name]]</f>
        <v>5423SHOP APTITUDE AND INTEREST</v>
      </c>
      <c r="C4287" s="46" t="str">
        <f>IF(RIGHT(Table1[[#This Row],[Occupational Series]],5)="SECCM","SECCM",IF(OR(RIGHT(Table1[[#This Row],[Occupational Series]],1)="A",RIGHT(Table1[[#This Row],[Occupational Series]],1)="B",RIGHT(Table1[[#This Row],[Occupational Series]],1)="C"),"0301",RIGHT(Table1[[#This Row],[Occupational Series]],4)))</f>
        <v>5423</v>
      </c>
      <c r="D4287" s="45" t="s">
        <v>1021</v>
      </c>
      <c r="E4287" s="45" t="s">
        <v>1022</v>
      </c>
      <c r="F4287" s="57">
        <f>ROWS($F$2:F4287)</f>
        <v>4286</v>
      </c>
      <c r="G4287" s="57" t="str">
        <f>IF(ISNUMBER(SEARCH('Position Build'!$N$6,Table1[[#This Row],[Series]])),Table1[[#This Row],[Helper1]],"")</f>
        <v/>
      </c>
      <c r="H4287" s="57" t="str">
        <f>IFERROR(SMALL($G$2:$G$4870,ROWS($G$2:G4287)),"")</f>
        <v/>
      </c>
    </row>
    <row r="4288" spans="1:8" ht="26.25" thickBot="1" x14ac:dyDescent="0.3">
      <c r="A4288" s="52" t="s">
        <v>655</v>
      </c>
      <c r="B4288" s="46" t="str">
        <f>Table1[[#This Row],[Series]]&amp;Table1[[#This Row],[Competency Name]]</f>
        <v>5423OPERATION OF EQUIPMENT, MACHINERY, ETC.</v>
      </c>
      <c r="C4288" s="46" t="str">
        <f>IF(RIGHT(Table1[[#This Row],[Occupational Series]],5)="SECCM","SECCM",IF(OR(RIGHT(Table1[[#This Row],[Occupational Series]],1)="A",RIGHT(Table1[[#This Row],[Occupational Series]],1)="B",RIGHT(Table1[[#This Row],[Occupational Series]],1)="C"),"0301",RIGHT(Table1[[#This Row],[Occupational Series]],4)))</f>
        <v>5423</v>
      </c>
      <c r="D4288" s="52" t="s">
        <v>1063</v>
      </c>
      <c r="E4288" s="54" t="s">
        <v>1064</v>
      </c>
      <c r="F4288" s="57">
        <f>ROWS($F$2:F4288)</f>
        <v>4287</v>
      </c>
      <c r="G4288" s="57" t="str">
        <f>IF(ISNUMBER(SEARCH('Position Build'!$N$6,Table1[[#This Row],[Series]])),Table1[[#This Row],[Helper1]],"")</f>
        <v/>
      </c>
      <c r="H4288" s="57" t="str">
        <f>IFERROR(SMALL($G$2:$G$4870,ROWS($G$2:G4288)),"")</f>
        <v/>
      </c>
    </row>
    <row r="4289" spans="1:8" ht="64.5" thickBot="1" x14ac:dyDescent="0.3">
      <c r="A4289" s="50" t="s">
        <v>772</v>
      </c>
      <c r="B4289" s="46" t="str">
        <f>Table1[[#This Row],[Series]]&amp;Table1[[#This Row],[Competency Name]]</f>
        <v>5701WORK PRACTICES (INCLUDES KEEPING THINGS NEAT, CLEAN AND IN ORDER)</v>
      </c>
      <c r="C4289" s="46" t="str">
        <f>IF(RIGHT(Table1[[#This Row],[Occupational Series]],5)="SECCM","SECCM",IF(OR(RIGHT(Table1[[#This Row],[Occupational Series]],1)="A",RIGHT(Table1[[#This Row],[Occupational Series]],1)="B",RIGHT(Table1[[#This Row],[Occupational Series]],1)="C"),"0301",RIGHT(Table1[[#This Row],[Occupational Series]],4)))</f>
        <v>5701</v>
      </c>
      <c r="D4289" s="50" t="s">
        <v>761</v>
      </c>
      <c r="E4289" s="51" t="s">
        <v>762</v>
      </c>
      <c r="F4289" s="57">
        <f>ROWS($F$2:F4289)</f>
        <v>4288</v>
      </c>
      <c r="G4289" s="57" t="str">
        <f>IF(ISNUMBER(SEARCH('Position Build'!$N$6,Table1[[#This Row],[Series]])),Table1[[#This Row],[Helper1]],"")</f>
        <v/>
      </c>
      <c r="H4289" s="57" t="str">
        <f>IFERROR(SMALL($G$2:$G$4870,ROWS($G$2:G4289)),"")</f>
        <v/>
      </c>
    </row>
    <row r="4290" spans="1:8" ht="15.75" customHeight="1" thickBot="1" x14ac:dyDescent="0.3">
      <c r="A4290" s="45" t="s">
        <v>772</v>
      </c>
      <c r="B4290" s="46" t="str">
        <f>Table1[[#This Row],[Series]]&amp;Table1[[#This Row],[Competency Name]]</f>
        <v>5701ABILITY TO DO THE WORK OF THE POSITION WITHOUT MORE THAN NORMAL SUPERVISION</v>
      </c>
      <c r="C4290" s="46" t="str">
        <f>IF(RIGHT(Table1[[#This Row],[Occupational Series]],5)="SECCM","SECCM",IF(OR(RIGHT(Table1[[#This Row],[Occupational Series]],1)="A",RIGHT(Table1[[#This Row],[Occupational Series]],1)="B",RIGHT(Table1[[#This Row],[Occupational Series]],1)="C"),"0301",RIGHT(Table1[[#This Row],[Occupational Series]],4)))</f>
        <v>5701</v>
      </c>
      <c r="D4290" s="45" t="s">
        <v>852</v>
      </c>
      <c r="E4290" s="45" t="s">
        <v>853</v>
      </c>
      <c r="F4290" s="57">
        <f>ROWS($F$2:F4290)</f>
        <v>4289</v>
      </c>
      <c r="G4290" s="57" t="str">
        <f>IF(ISNUMBER(SEARCH('Position Build'!$N$6,Table1[[#This Row],[Series]])),Table1[[#This Row],[Helper1]],"")</f>
        <v/>
      </c>
      <c r="H4290" s="57" t="str">
        <f>IFERROR(SMALL($G$2:$G$4870,ROWS($G$2:G4290)),"")</f>
        <v/>
      </c>
    </row>
    <row r="4291" spans="1:8" ht="15.75" thickBot="1" x14ac:dyDescent="0.3">
      <c r="A4291" s="53" t="s">
        <v>772</v>
      </c>
      <c r="B4291" s="46" t="str">
        <f>Table1[[#This Row],[Series]]&amp;Table1[[#This Row],[Competency Name]]</f>
        <v>5701ABILITY TO INSPECT</v>
      </c>
      <c r="C4291" s="46" t="str">
        <f>IF(RIGHT(Table1[[#This Row],[Occupational Series]],5)="SECCM","SECCM",IF(OR(RIGHT(Table1[[#This Row],[Occupational Series]],1)="A",RIGHT(Table1[[#This Row],[Occupational Series]],1)="B",RIGHT(Table1[[#This Row],[Occupational Series]],1)="C"),"0301",RIGHT(Table1[[#This Row],[Occupational Series]],4)))</f>
        <v>5701</v>
      </c>
      <c r="D4291" s="53" t="s">
        <v>866</v>
      </c>
      <c r="E4291" s="53" t="s">
        <v>867</v>
      </c>
      <c r="F4291" s="57">
        <f>ROWS($F$2:F4291)</f>
        <v>4290</v>
      </c>
      <c r="G4291" s="57" t="str">
        <f>IF(ISNUMBER(SEARCH('Position Build'!$N$6,Table1[[#This Row],[Series]])),Table1[[#This Row],[Helper1]],"")</f>
        <v/>
      </c>
      <c r="H4291" s="57" t="str">
        <f>IFERROR(SMALL($G$2:$G$4870,ROWS($G$2:G4291)),"")</f>
        <v/>
      </c>
    </row>
    <row r="4292" spans="1:8" ht="15.75" thickBot="1" x14ac:dyDescent="0.3">
      <c r="A4292" s="45" t="s">
        <v>772</v>
      </c>
      <c r="B4292" s="46" t="str">
        <f>Table1[[#This Row],[Series]]&amp;Table1[[#This Row],[Competency Name]]</f>
        <v>5701ABILITY TO INSTRUCT</v>
      </c>
      <c r="C4292" s="46" t="str">
        <f>IF(RIGHT(Table1[[#This Row],[Occupational Series]],5)="SECCM","SECCM",IF(OR(RIGHT(Table1[[#This Row],[Occupational Series]],1)="A",RIGHT(Table1[[#This Row],[Occupational Series]],1)="B",RIGHT(Table1[[#This Row],[Occupational Series]],1)="C"),"0301",RIGHT(Table1[[#This Row],[Occupational Series]],4)))</f>
        <v>5701</v>
      </c>
      <c r="D4292" s="45" t="s">
        <v>868</v>
      </c>
      <c r="E4292" s="45" t="s">
        <v>869</v>
      </c>
      <c r="F4292" s="57">
        <f>ROWS($F$2:F4292)</f>
        <v>4291</v>
      </c>
      <c r="G4292" s="57" t="str">
        <f>IF(ISNUMBER(SEARCH('Position Build'!$N$6,Table1[[#This Row],[Series]])),Table1[[#This Row],[Helper1]],"")</f>
        <v/>
      </c>
      <c r="H4292" s="57" t="str">
        <f>IFERROR(SMALL($G$2:$G$4870,ROWS($G$2:G4292)),"")</f>
        <v/>
      </c>
    </row>
    <row r="4293" spans="1:8" ht="15.75" customHeight="1" thickBot="1" x14ac:dyDescent="0.3">
      <c r="A4293" s="50" t="s">
        <v>772</v>
      </c>
      <c r="B4293" s="46" t="str">
        <f>Table1[[#This Row],[Series]]&amp;Table1[[#This Row],[Competency Name]]</f>
        <v>5701ABILITY TO PROVIDE PRODUCTION SUPPORT SERVICES</v>
      </c>
      <c r="C4293" s="46" t="str">
        <f>IF(RIGHT(Table1[[#This Row],[Occupational Series]],5)="SECCM","SECCM",IF(OR(RIGHT(Table1[[#This Row],[Occupational Series]],1)="A",RIGHT(Table1[[#This Row],[Occupational Series]],1)="B",RIGHT(Table1[[#This Row],[Occupational Series]],1)="C"),"0301",RIGHT(Table1[[#This Row],[Occupational Series]],4)))</f>
        <v>5701</v>
      </c>
      <c r="D4293" s="50" t="s">
        <v>870</v>
      </c>
      <c r="E4293" s="51" t="s">
        <v>871</v>
      </c>
      <c r="F4293" s="57">
        <f>ROWS($F$2:F4293)</f>
        <v>4292</v>
      </c>
      <c r="G4293" s="57" t="str">
        <f>IF(ISNUMBER(SEARCH('Position Build'!$N$6,Table1[[#This Row],[Series]])),Table1[[#This Row],[Helper1]],"")</f>
        <v/>
      </c>
      <c r="H4293" s="57" t="str">
        <f>IFERROR(SMALL($G$2:$G$4870,ROWS($G$2:G4293)),"")</f>
        <v/>
      </c>
    </row>
    <row r="4294" spans="1:8" ht="15.75" thickBot="1" x14ac:dyDescent="0.3">
      <c r="A4294" s="53" t="s">
        <v>772</v>
      </c>
      <c r="B4294" s="46" t="str">
        <f>Table1[[#This Row],[Series]]&amp;Table1[[#This Row],[Competency Name]]</f>
        <v>5701ABILITY TO LEAD OR SUPERVISE</v>
      </c>
      <c r="C4294" s="46" t="str">
        <f>IF(RIGHT(Table1[[#This Row],[Occupational Series]],5)="SECCM","SECCM",IF(OR(RIGHT(Table1[[#This Row],[Occupational Series]],1)="A",RIGHT(Table1[[#This Row],[Occupational Series]],1)="B",RIGHT(Table1[[#This Row],[Occupational Series]],1)="C"),"0301",RIGHT(Table1[[#This Row],[Occupational Series]],4)))</f>
        <v>5701</v>
      </c>
      <c r="D4294" s="53" t="s">
        <v>872</v>
      </c>
      <c r="E4294" s="53" t="s">
        <v>873</v>
      </c>
      <c r="F4294" s="57">
        <f>ROWS($F$2:F4294)</f>
        <v>4293</v>
      </c>
      <c r="G4294" s="57" t="str">
        <f>IF(ISNUMBER(SEARCH('Position Build'!$N$6,Table1[[#This Row],[Series]])),Table1[[#This Row],[Helper1]],"")</f>
        <v/>
      </c>
      <c r="H4294" s="57" t="str">
        <f>IFERROR(SMALL($G$2:$G$4870,ROWS($G$2:G4294)),"")</f>
        <v/>
      </c>
    </row>
    <row r="4295" spans="1:8" ht="90" thickBot="1" x14ac:dyDescent="0.3">
      <c r="A4295" s="50" t="s">
        <v>772</v>
      </c>
      <c r="B4295" s="46" t="str">
        <f>Table1[[#This Row],[Series]]&amp;Table1[[#This Row],[Competency Name]]</f>
        <v>5701INGENUITY (ABILITY TO SUGGEST AND APPLY NEW METHODS)</v>
      </c>
      <c r="C4295" s="46" t="str">
        <f>IF(RIGHT(Table1[[#This Row],[Occupational Series]],5)="SECCM","SECCM",IF(OR(RIGHT(Table1[[#This Row],[Occupational Series]],1)="A",RIGHT(Table1[[#This Row],[Occupational Series]],1)="B",RIGHT(Table1[[#This Row],[Occupational Series]],1)="C"),"0301",RIGHT(Table1[[#This Row],[Occupational Series]],4)))</f>
        <v>5701</v>
      </c>
      <c r="D4295" s="50" t="s">
        <v>890</v>
      </c>
      <c r="E4295" s="51" t="s">
        <v>891</v>
      </c>
      <c r="F4295" s="57">
        <f>ROWS($F$2:F4295)</f>
        <v>4294</v>
      </c>
      <c r="G4295" s="57" t="str">
        <f>IF(ISNUMBER(SEARCH('Position Build'!$N$6,Table1[[#This Row],[Series]])),Table1[[#This Row],[Helper1]],"")</f>
        <v/>
      </c>
      <c r="H4295" s="57" t="str">
        <f>IFERROR(SMALL($G$2:$G$4870,ROWS($G$2:G4295)),"")</f>
        <v/>
      </c>
    </row>
    <row r="4296" spans="1:8" ht="15.75" customHeight="1" thickBot="1" x14ac:dyDescent="0.3">
      <c r="A4296" s="50" t="s">
        <v>772</v>
      </c>
      <c r="B4296" s="46" t="str">
        <f>Table1[[#This Row],[Series]]&amp;Table1[[#This Row],[Competency Name]]</f>
        <v>5701ABILITY TO SUPERVISE THROUGH SUBORDINATE SUPERVISORS</v>
      </c>
      <c r="C4296" s="46" t="str">
        <f>IF(RIGHT(Table1[[#This Row],[Occupational Series]],5)="SECCM","SECCM",IF(OR(RIGHT(Table1[[#This Row],[Occupational Series]],1)="A",RIGHT(Table1[[#This Row],[Occupational Series]],1)="B",RIGHT(Table1[[#This Row],[Occupational Series]],1)="C"),"0301",RIGHT(Table1[[#This Row],[Occupational Series]],4)))</f>
        <v>5701</v>
      </c>
      <c r="D4296" s="50" t="s">
        <v>898</v>
      </c>
      <c r="E4296" s="51" t="s">
        <v>899</v>
      </c>
      <c r="F4296" s="57">
        <f>ROWS($F$2:F4296)</f>
        <v>4295</v>
      </c>
      <c r="G4296" s="57" t="str">
        <f>IF(ISNUMBER(SEARCH('Position Build'!$N$6,Table1[[#This Row],[Series]])),Table1[[#This Row],[Helper1]],"")</f>
        <v/>
      </c>
      <c r="H4296" s="57" t="str">
        <f>IFERROR(SMALL($G$2:$G$4870,ROWS($G$2:G4296)),"")</f>
        <v/>
      </c>
    </row>
    <row r="4297" spans="1:8" ht="51.75" thickBot="1" x14ac:dyDescent="0.3">
      <c r="A4297" s="52" t="s">
        <v>772</v>
      </c>
      <c r="B4297" s="46" t="str">
        <f>Table1[[#This Row],[Series]]&amp;Table1[[#This Row],[Competency Name]]</f>
        <v>5701ABILITY TO MEET DEADLINE DATES UNDER PRESSURE</v>
      </c>
      <c r="C4297" s="46" t="str">
        <f>IF(RIGHT(Table1[[#This Row],[Occupational Series]],5)="SECCM","SECCM",IF(OR(RIGHT(Table1[[#This Row],[Occupational Series]],1)="A",RIGHT(Table1[[#This Row],[Occupational Series]],1)="B",RIGHT(Table1[[#This Row],[Occupational Series]],1)="C"),"0301",RIGHT(Table1[[#This Row],[Occupational Series]],4)))</f>
        <v>5701</v>
      </c>
      <c r="D4297" s="52" t="s">
        <v>1005</v>
      </c>
      <c r="E4297" s="54" t="s">
        <v>1006</v>
      </c>
      <c r="F4297" s="57">
        <f>ROWS($F$2:F4297)</f>
        <v>4296</v>
      </c>
      <c r="G4297" s="57" t="str">
        <f>IF(ISNUMBER(SEARCH('Position Build'!$N$6,Table1[[#This Row],[Series]])),Table1[[#This Row],[Helper1]],"")</f>
        <v/>
      </c>
      <c r="H4297" s="57" t="str">
        <f>IFERROR(SMALL($G$2:$G$4870,ROWS($G$2:G4297)),"")</f>
        <v/>
      </c>
    </row>
    <row r="4298" spans="1:8" ht="39" thickBot="1" x14ac:dyDescent="0.3">
      <c r="A4298" s="50" t="s">
        <v>772</v>
      </c>
      <c r="B4298" s="46" t="str">
        <f>Table1[[#This Row],[Series]]&amp;Table1[[#This Row],[Competency Name]]</f>
        <v>5701ABILITY TO PLAN AND ORGANIZE THE WORK</v>
      </c>
      <c r="C4298" s="46" t="str">
        <f>IF(RIGHT(Table1[[#This Row],[Occupational Series]],5)="SECCM","SECCM",IF(OR(RIGHT(Table1[[#This Row],[Occupational Series]],1)="A",RIGHT(Table1[[#This Row],[Occupational Series]],1)="B",RIGHT(Table1[[#This Row],[Occupational Series]],1)="C"),"0301",RIGHT(Table1[[#This Row],[Occupational Series]],4)))</f>
        <v>5701</v>
      </c>
      <c r="D4298" s="50" t="s">
        <v>1007</v>
      </c>
      <c r="E4298" s="51" t="s">
        <v>1008</v>
      </c>
      <c r="F4298" s="57">
        <f>ROWS($F$2:F4298)</f>
        <v>4297</v>
      </c>
      <c r="G4298" s="57" t="str">
        <f>IF(ISNUMBER(SEARCH('Position Build'!$N$6,Table1[[#This Row],[Series]])),Table1[[#This Row],[Helper1]],"")</f>
        <v/>
      </c>
      <c r="H4298" s="57" t="str">
        <f>IFERROR(SMALL($G$2:$G$4870,ROWS($G$2:G4298)),"")</f>
        <v/>
      </c>
    </row>
    <row r="4299" spans="1:8" ht="15.75" customHeight="1" thickBot="1" x14ac:dyDescent="0.3">
      <c r="A4299" s="50" t="s">
        <v>772</v>
      </c>
      <c r="B4299" s="46" t="str">
        <f>Table1[[#This Row],[Series]]&amp;Table1[[#This Row],[Competency Name]]</f>
        <v>5701ABILITY TO WORK WITH OTHERS</v>
      </c>
      <c r="C4299" s="46" t="str">
        <f>IF(RIGHT(Table1[[#This Row],[Occupational Series]],5)="SECCM","SECCM",IF(OR(RIGHT(Table1[[#This Row],[Occupational Series]],1)="A",RIGHT(Table1[[#This Row],[Occupational Series]],1)="B",RIGHT(Table1[[#This Row],[Occupational Series]],1)="C"),"0301",RIGHT(Table1[[#This Row],[Occupational Series]],4)))</f>
        <v>5701</v>
      </c>
      <c r="D4299" s="50" t="s">
        <v>1019</v>
      </c>
      <c r="E4299" s="51" t="s">
        <v>1020</v>
      </c>
      <c r="F4299" s="57">
        <f>ROWS($F$2:F4299)</f>
        <v>4298</v>
      </c>
      <c r="G4299" s="57" t="str">
        <f>IF(ISNUMBER(SEARCH('Position Build'!$N$6,Table1[[#This Row],[Series]])),Table1[[#This Row],[Helper1]],"")</f>
        <v/>
      </c>
      <c r="H4299" s="57" t="str">
        <f>IFERROR(SMALL($G$2:$G$4870,ROWS($G$2:G4299)),"")</f>
        <v/>
      </c>
    </row>
    <row r="4300" spans="1:8" ht="26.25" thickBot="1" x14ac:dyDescent="0.3">
      <c r="A4300" s="52" t="s">
        <v>772</v>
      </c>
      <c r="B4300" s="46" t="str">
        <f>Table1[[#This Row],[Series]]&amp;Table1[[#This Row],[Competency Name]]</f>
        <v>5701ABILITY TO DRIVE SAFELY (MOTOR VEHICLES)</v>
      </c>
      <c r="C4300" s="46" t="str">
        <f>IF(RIGHT(Table1[[#This Row],[Occupational Series]],5)="SECCM","SECCM",IF(OR(RIGHT(Table1[[#This Row],[Occupational Series]],1)="A",RIGHT(Table1[[#This Row],[Occupational Series]],1)="B",RIGHT(Table1[[#This Row],[Occupational Series]],1)="C"),"0301",RIGHT(Table1[[#This Row],[Occupational Series]],4)))</f>
        <v>5701</v>
      </c>
      <c r="D4300" s="52" t="s">
        <v>1145</v>
      </c>
      <c r="E4300" s="54" t="s">
        <v>1146</v>
      </c>
      <c r="F4300" s="57">
        <f>ROWS($F$2:F4300)</f>
        <v>4299</v>
      </c>
      <c r="G4300" s="57" t="str">
        <f>IF(ISNUMBER(SEARCH('Position Build'!$N$6,Table1[[#This Row],[Series]])),Table1[[#This Row],[Helper1]],"")</f>
        <v/>
      </c>
      <c r="H4300" s="57" t="str">
        <f>IFERROR(SMALL($G$2:$G$4870,ROWS($G$2:G4300)),"")</f>
        <v/>
      </c>
    </row>
    <row r="4301" spans="1:8" ht="39" thickBot="1" x14ac:dyDescent="0.3">
      <c r="A4301" s="50" t="s">
        <v>772</v>
      </c>
      <c r="B4301" s="46" t="str">
        <f>Table1[[#This Row],[Series]]&amp;Table1[[#This Row],[Competency Name]]</f>
        <v>5701ABILITY TO INTERPRET INSTRUCTIONS, SPECIFICATIONS, ETC. (RELATED TO MOBILE EQUIPMENT OPERATION)</v>
      </c>
      <c r="C4301" s="46" t="str">
        <f>IF(RIGHT(Table1[[#This Row],[Occupational Series]],5)="SECCM","SECCM",IF(OR(RIGHT(Table1[[#This Row],[Occupational Series]],1)="A",RIGHT(Table1[[#This Row],[Occupational Series]],1)="B",RIGHT(Table1[[#This Row],[Occupational Series]],1)="C"),"0301",RIGHT(Table1[[#This Row],[Occupational Series]],4)))</f>
        <v>5701</v>
      </c>
      <c r="D4301" s="50" t="s">
        <v>1147</v>
      </c>
      <c r="E4301" s="51" t="s">
        <v>1148</v>
      </c>
      <c r="F4301" s="57">
        <f>ROWS($F$2:F4301)</f>
        <v>4300</v>
      </c>
      <c r="G4301" s="57" t="str">
        <f>IF(ISNUMBER(SEARCH('Position Build'!$N$6,Table1[[#This Row],[Series]])),Table1[[#This Row],[Helper1]],"")</f>
        <v/>
      </c>
      <c r="H4301" s="57" t="str">
        <f>IFERROR(SMALL($G$2:$G$4870,ROWS($G$2:G4301)),"")</f>
        <v/>
      </c>
    </row>
    <row r="4302" spans="1:8" ht="15.75" customHeight="1" thickBot="1" x14ac:dyDescent="0.3">
      <c r="A4302" s="45" t="s">
        <v>772</v>
      </c>
      <c r="B4302" s="46" t="str">
        <f>Table1[[#This Row],[Series]]&amp;Table1[[#This Row],[Competency Name]]</f>
        <v>5701ABILITY TO OPERATE SAFELY (NON-MOTOR VEHICLE)</v>
      </c>
      <c r="C4302" s="46" t="str">
        <f>IF(RIGHT(Table1[[#This Row],[Occupational Series]],5)="SECCM","SECCM",IF(OR(RIGHT(Table1[[#This Row],[Occupational Series]],1)="A",RIGHT(Table1[[#This Row],[Occupational Series]],1)="B",RIGHT(Table1[[#This Row],[Occupational Series]],1)="C"),"0301",RIGHT(Table1[[#This Row],[Occupational Series]],4)))</f>
        <v>5701</v>
      </c>
      <c r="D4302" s="45" t="s">
        <v>1149</v>
      </c>
      <c r="E4302" s="45" t="s">
        <v>1150</v>
      </c>
      <c r="F4302" s="57">
        <f>ROWS($F$2:F4302)</f>
        <v>4301</v>
      </c>
      <c r="G4302" s="57" t="str">
        <f>IF(ISNUMBER(SEARCH('Position Build'!$N$6,Table1[[#This Row],[Series]])),Table1[[#This Row],[Helper1]],"")</f>
        <v/>
      </c>
      <c r="H4302" s="57" t="str">
        <f>IFERROR(SMALL($G$2:$G$4870,ROWS($G$2:G4302)),"")</f>
        <v/>
      </c>
    </row>
    <row r="4303" spans="1:8" ht="39" thickBot="1" x14ac:dyDescent="0.3">
      <c r="A4303" s="52" t="s">
        <v>772</v>
      </c>
      <c r="B4303" s="46" t="str">
        <f>Table1[[#This Row],[Series]]&amp;Table1[[#This Row],[Competency Name]]</f>
        <v>5701OPERATION OF MOTOR VEHICLES</v>
      </c>
      <c r="C4303" s="46" t="str">
        <f>IF(RIGHT(Table1[[#This Row],[Occupational Series]],5)="SECCM","SECCM",IF(OR(RIGHT(Table1[[#This Row],[Occupational Series]],1)="A",RIGHT(Table1[[#This Row],[Occupational Series]],1)="B",RIGHT(Table1[[#This Row],[Occupational Series]],1)="C"),"0301",RIGHT(Table1[[#This Row],[Occupational Series]],4)))</f>
        <v>5701</v>
      </c>
      <c r="D4303" s="52" t="s">
        <v>1151</v>
      </c>
      <c r="E4303" s="54" t="s">
        <v>1152</v>
      </c>
      <c r="F4303" s="57">
        <f>ROWS($F$2:F4303)</f>
        <v>4302</v>
      </c>
      <c r="G4303" s="57" t="str">
        <f>IF(ISNUMBER(SEARCH('Position Build'!$N$6,Table1[[#This Row],[Series]])),Table1[[#This Row],[Helper1]],"")</f>
        <v/>
      </c>
      <c r="H4303" s="57" t="str">
        <f>IFERROR(SMALL($G$2:$G$4870,ROWS($G$2:G4303)),"")</f>
        <v/>
      </c>
    </row>
    <row r="4304" spans="1:8" ht="51.75" thickBot="1" x14ac:dyDescent="0.3">
      <c r="A4304" s="50" t="s">
        <v>772</v>
      </c>
      <c r="B4304" s="46" t="str">
        <f>Table1[[#This Row],[Series]]&amp;Table1[[#This Row],[Competency Name]]</f>
        <v>5701RELIABILITY AND DEPENDABILITY</v>
      </c>
      <c r="C4304" s="46" t="str">
        <f>IF(RIGHT(Table1[[#This Row],[Occupational Series]],5)="SECCM","SECCM",IF(OR(RIGHT(Table1[[#This Row],[Occupational Series]],1)="A",RIGHT(Table1[[#This Row],[Occupational Series]],1)="B",RIGHT(Table1[[#This Row],[Occupational Series]],1)="C"),"0301",RIGHT(Table1[[#This Row],[Occupational Series]],4)))</f>
        <v>5701</v>
      </c>
      <c r="D4304" s="50" t="s">
        <v>900</v>
      </c>
      <c r="E4304" s="51" t="s">
        <v>1577</v>
      </c>
      <c r="F4304" s="57">
        <f>ROWS($F$2:F4304)</f>
        <v>4303</v>
      </c>
      <c r="G4304" s="57" t="str">
        <f>IF(ISNUMBER(SEARCH('Position Build'!$N$6,Table1[[#This Row],[Series]])),Table1[[#This Row],[Helper1]],"")</f>
        <v/>
      </c>
      <c r="H4304" s="57" t="str">
        <f>IFERROR(SMALL($G$2:$G$4870,ROWS($G$2:G4304)),"")</f>
        <v/>
      </c>
    </row>
    <row r="4305" spans="1:8" ht="15.75" customHeight="1" thickBot="1" x14ac:dyDescent="0.3">
      <c r="A4305" s="50" t="s">
        <v>768</v>
      </c>
      <c r="B4305" s="46" t="str">
        <f>Table1[[#This Row],[Series]]&amp;Table1[[#This Row],[Competency Name]]</f>
        <v>5703WORK PRACTICES (INCLUDES KEEPING THINGS NEAT, CLEAN AND IN ORDER)</v>
      </c>
      <c r="C4305" s="46" t="str">
        <f>IF(RIGHT(Table1[[#This Row],[Occupational Series]],5)="SECCM","SECCM",IF(OR(RIGHT(Table1[[#This Row],[Occupational Series]],1)="A",RIGHT(Table1[[#This Row],[Occupational Series]],1)="B",RIGHT(Table1[[#This Row],[Occupational Series]],1)="C"),"0301",RIGHT(Table1[[#This Row],[Occupational Series]],4)))</f>
        <v>5703</v>
      </c>
      <c r="D4305" s="50" t="s">
        <v>761</v>
      </c>
      <c r="E4305" s="51" t="s">
        <v>762</v>
      </c>
      <c r="F4305" s="57">
        <f>ROWS($F$2:F4305)</f>
        <v>4304</v>
      </c>
      <c r="G4305" s="57" t="str">
        <f>IF(ISNUMBER(SEARCH('Position Build'!$N$6,Table1[[#This Row],[Series]])),Table1[[#This Row],[Helper1]],"")</f>
        <v/>
      </c>
      <c r="H4305" s="57" t="str">
        <f>IFERROR(SMALL($G$2:$G$4870,ROWS($G$2:G4305)),"")</f>
        <v/>
      </c>
    </row>
    <row r="4306" spans="1:8" ht="15.75" thickBot="1" x14ac:dyDescent="0.3">
      <c r="A4306" s="53" t="s">
        <v>768</v>
      </c>
      <c r="B4306" s="46" t="str">
        <f>Table1[[#This Row],[Series]]&amp;Table1[[#This Row],[Competency Name]]</f>
        <v>5703ABILITY TO DO THE WORK OF THE POSITION WITHOUT MORE THAN NORMAL SUPERVISION</v>
      </c>
      <c r="C4306" s="46" t="str">
        <f>IF(RIGHT(Table1[[#This Row],[Occupational Series]],5)="SECCM","SECCM",IF(OR(RIGHT(Table1[[#This Row],[Occupational Series]],1)="A",RIGHT(Table1[[#This Row],[Occupational Series]],1)="B",RIGHT(Table1[[#This Row],[Occupational Series]],1)="C"),"0301",RIGHT(Table1[[#This Row],[Occupational Series]],4)))</f>
        <v>5703</v>
      </c>
      <c r="D4306" s="53" t="s">
        <v>852</v>
      </c>
      <c r="E4306" s="53" t="s">
        <v>853</v>
      </c>
      <c r="F4306" s="57">
        <f>ROWS($F$2:F4306)</f>
        <v>4305</v>
      </c>
      <c r="G4306" s="57" t="str">
        <f>IF(ISNUMBER(SEARCH('Position Build'!$N$6,Table1[[#This Row],[Series]])),Table1[[#This Row],[Helper1]],"")</f>
        <v/>
      </c>
      <c r="H4306" s="57" t="str">
        <f>IFERROR(SMALL($G$2:$G$4870,ROWS($G$2:G4306)),"")</f>
        <v/>
      </c>
    </row>
    <row r="4307" spans="1:8" ht="15.75" thickBot="1" x14ac:dyDescent="0.3">
      <c r="A4307" s="45" t="s">
        <v>768</v>
      </c>
      <c r="B4307" s="46" t="str">
        <f>Table1[[#This Row],[Series]]&amp;Table1[[#This Row],[Competency Name]]</f>
        <v>5703ABILITY TO INSPECT</v>
      </c>
      <c r="C4307" s="46" t="str">
        <f>IF(RIGHT(Table1[[#This Row],[Occupational Series]],5)="SECCM","SECCM",IF(OR(RIGHT(Table1[[#This Row],[Occupational Series]],1)="A",RIGHT(Table1[[#This Row],[Occupational Series]],1)="B",RIGHT(Table1[[#This Row],[Occupational Series]],1)="C"),"0301",RIGHT(Table1[[#This Row],[Occupational Series]],4)))</f>
        <v>5703</v>
      </c>
      <c r="D4307" s="45" t="s">
        <v>866</v>
      </c>
      <c r="E4307" s="45" t="s">
        <v>867</v>
      </c>
      <c r="F4307" s="57">
        <f>ROWS($F$2:F4307)</f>
        <v>4306</v>
      </c>
      <c r="G4307" s="57" t="str">
        <f>IF(ISNUMBER(SEARCH('Position Build'!$N$6,Table1[[#This Row],[Series]])),Table1[[#This Row],[Helper1]],"")</f>
        <v/>
      </c>
      <c r="H4307" s="57" t="str">
        <f>IFERROR(SMALL($G$2:$G$4870,ROWS($G$2:G4307)),"")</f>
        <v/>
      </c>
    </row>
    <row r="4308" spans="1:8" ht="15.75" customHeight="1" thickBot="1" x14ac:dyDescent="0.3">
      <c r="A4308" s="45" t="s">
        <v>768</v>
      </c>
      <c r="B4308" s="46" t="str">
        <f>Table1[[#This Row],[Series]]&amp;Table1[[#This Row],[Competency Name]]</f>
        <v>5703ABILITY TO INSTRUCT</v>
      </c>
      <c r="C4308" s="46" t="str">
        <f>IF(RIGHT(Table1[[#This Row],[Occupational Series]],5)="SECCM","SECCM",IF(OR(RIGHT(Table1[[#This Row],[Occupational Series]],1)="A",RIGHT(Table1[[#This Row],[Occupational Series]],1)="B",RIGHT(Table1[[#This Row],[Occupational Series]],1)="C"),"0301",RIGHT(Table1[[#This Row],[Occupational Series]],4)))</f>
        <v>5703</v>
      </c>
      <c r="D4308" s="45" t="s">
        <v>868</v>
      </c>
      <c r="E4308" s="45" t="s">
        <v>869</v>
      </c>
      <c r="F4308" s="57">
        <f>ROWS($F$2:F4308)</f>
        <v>4307</v>
      </c>
      <c r="G4308" s="57" t="str">
        <f>IF(ISNUMBER(SEARCH('Position Build'!$N$6,Table1[[#This Row],[Series]])),Table1[[#This Row],[Helper1]],"")</f>
        <v/>
      </c>
      <c r="H4308" s="57" t="str">
        <f>IFERROR(SMALL($G$2:$G$4870,ROWS($G$2:G4308)),"")</f>
        <v/>
      </c>
    </row>
    <row r="4309" spans="1:8" ht="39" thickBot="1" x14ac:dyDescent="0.3">
      <c r="A4309" s="52" t="s">
        <v>768</v>
      </c>
      <c r="B4309" s="46" t="str">
        <f>Table1[[#This Row],[Series]]&amp;Table1[[#This Row],[Competency Name]]</f>
        <v>5703ABILITY TO PROVIDE PRODUCTION SUPPORT SERVICES</v>
      </c>
      <c r="C4309" s="46" t="str">
        <f>IF(RIGHT(Table1[[#This Row],[Occupational Series]],5)="SECCM","SECCM",IF(OR(RIGHT(Table1[[#This Row],[Occupational Series]],1)="A",RIGHT(Table1[[#This Row],[Occupational Series]],1)="B",RIGHT(Table1[[#This Row],[Occupational Series]],1)="C"),"0301",RIGHT(Table1[[#This Row],[Occupational Series]],4)))</f>
        <v>5703</v>
      </c>
      <c r="D4309" s="52" t="s">
        <v>870</v>
      </c>
      <c r="E4309" s="54" t="s">
        <v>871</v>
      </c>
      <c r="F4309" s="57">
        <f>ROWS($F$2:F4309)</f>
        <v>4308</v>
      </c>
      <c r="G4309" s="57" t="str">
        <f>IF(ISNUMBER(SEARCH('Position Build'!$N$6,Table1[[#This Row],[Series]])),Table1[[#This Row],[Helper1]],"")</f>
        <v/>
      </c>
      <c r="H4309" s="57" t="str">
        <f>IFERROR(SMALL($G$2:$G$4870,ROWS($G$2:G4309)),"")</f>
        <v/>
      </c>
    </row>
    <row r="4310" spans="1:8" ht="15.75" thickBot="1" x14ac:dyDescent="0.3">
      <c r="A4310" s="45" t="s">
        <v>768</v>
      </c>
      <c r="B4310" s="46" t="str">
        <f>Table1[[#This Row],[Series]]&amp;Table1[[#This Row],[Competency Name]]</f>
        <v>5703ABILITY TO LEAD OR SUPERVISE</v>
      </c>
      <c r="C4310" s="46" t="str">
        <f>IF(RIGHT(Table1[[#This Row],[Occupational Series]],5)="SECCM","SECCM",IF(OR(RIGHT(Table1[[#This Row],[Occupational Series]],1)="A",RIGHT(Table1[[#This Row],[Occupational Series]],1)="B",RIGHT(Table1[[#This Row],[Occupational Series]],1)="C"),"0301",RIGHT(Table1[[#This Row],[Occupational Series]],4)))</f>
        <v>5703</v>
      </c>
      <c r="D4310" s="45" t="s">
        <v>872</v>
      </c>
      <c r="E4310" s="45" t="s">
        <v>873</v>
      </c>
      <c r="F4310" s="57">
        <f>ROWS($F$2:F4310)</f>
        <v>4309</v>
      </c>
      <c r="G4310" s="57" t="str">
        <f>IF(ISNUMBER(SEARCH('Position Build'!$N$6,Table1[[#This Row],[Series]])),Table1[[#This Row],[Helper1]],"")</f>
        <v/>
      </c>
      <c r="H4310" s="57" t="str">
        <f>IFERROR(SMALL($G$2:$G$4870,ROWS($G$2:G4310)),"")</f>
        <v/>
      </c>
    </row>
    <row r="4311" spans="1:8" ht="15.75" customHeight="1" thickBot="1" x14ac:dyDescent="0.3">
      <c r="A4311" s="50" t="s">
        <v>768</v>
      </c>
      <c r="B4311" s="46" t="str">
        <f>Table1[[#This Row],[Series]]&amp;Table1[[#This Row],[Competency Name]]</f>
        <v>5703INGENUITY (ABILITY TO SUGGEST AND APPLY NEW METHODS)</v>
      </c>
      <c r="C4311" s="46" t="str">
        <f>IF(RIGHT(Table1[[#This Row],[Occupational Series]],5)="SECCM","SECCM",IF(OR(RIGHT(Table1[[#This Row],[Occupational Series]],1)="A",RIGHT(Table1[[#This Row],[Occupational Series]],1)="B",RIGHT(Table1[[#This Row],[Occupational Series]],1)="C"),"0301",RIGHT(Table1[[#This Row],[Occupational Series]],4)))</f>
        <v>5703</v>
      </c>
      <c r="D4311" s="50" t="s">
        <v>890</v>
      </c>
      <c r="E4311" s="51" t="s">
        <v>891</v>
      </c>
      <c r="F4311" s="57">
        <f>ROWS($F$2:F4311)</f>
        <v>4310</v>
      </c>
      <c r="G4311" s="57" t="str">
        <f>IF(ISNUMBER(SEARCH('Position Build'!$N$6,Table1[[#This Row],[Series]])),Table1[[#This Row],[Helper1]],"")</f>
        <v/>
      </c>
      <c r="H4311" s="57" t="str">
        <f>IFERROR(SMALL($G$2:$G$4870,ROWS($G$2:G4311)),"")</f>
        <v/>
      </c>
    </row>
    <row r="4312" spans="1:8" ht="26.25" thickBot="1" x14ac:dyDescent="0.3">
      <c r="A4312" s="52" t="s">
        <v>768</v>
      </c>
      <c r="B4312" s="46" t="str">
        <f>Table1[[#This Row],[Series]]&amp;Table1[[#This Row],[Competency Name]]</f>
        <v>5703ABILITY TO SUPERVISE THROUGH SUBORDINATE SUPERVISORS</v>
      </c>
      <c r="C4312" s="46" t="str">
        <f>IF(RIGHT(Table1[[#This Row],[Occupational Series]],5)="SECCM","SECCM",IF(OR(RIGHT(Table1[[#This Row],[Occupational Series]],1)="A",RIGHT(Table1[[#This Row],[Occupational Series]],1)="B",RIGHT(Table1[[#This Row],[Occupational Series]],1)="C"),"0301",RIGHT(Table1[[#This Row],[Occupational Series]],4)))</f>
        <v>5703</v>
      </c>
      <c r="D4312" s="52" t="s">
        <v>898</v>
      </c>
      <c r="E4312" s="54" t="s">
        <v>899</v>
      </c>
      <c r="F4312" s="57">
        <f>ROWS($F$2:F4312)</f>
        <v>4311</v>
      </c>
      <c r="G4312" s="57" t="str">
        <f>IF(ISNUMBER(SEARCH('Position Build'!$N$6,Table1[[#This Row],[Series]])),Table1[[#This Row],[Helper1]],"")</f>
        <v/>
      </c>
      <c r="H4312" s="57" t="str">
        <f>IFERROR(SMALL($G$2:$G$4870,ROWS($G$2:G4312)),"")</f>
        <v/>
      </c>
    </row>
    <row r="4313" spans="1:8" ht="51.75" thickBot="1" x14ac:dyDescent="0.3">
      <c r="A4313" s="50" t="s">
        <v>768</v>
      </c>
      <c r="B4313" s="46" t="str">
        <f>Table1[[#This Row],[Series]]&amp;Table1[[#This Row],[Competency Name]]</f>
        <v>5703ABILITY TO MEET DEADLINE DATES UNDER PRESSURE</v>
      </c>
      <c r="C4313" s="46" t="str">
        <f>IF(RIGHT(Table1[[#This Row],[Occupational Series]],5)="SECCM","SECCM",IF(OR(RIGHT(Table1[[#This Row],[Occupational Series]],1)="A",RIGHT(Table1[[#This Row],[Occupational Series]],1)="B",RIGHT(Table1[[#This Row],[Occupational Series]],1)="C"),"0301",RIGHT(Table1[[#This Row],[Occupational Series]],4)))</f>
        <v>5703</v>
      </c>
      <c r="D4313" s="50" t="s">
        <v>1005</v>
      </c>
      <c r="E4313" s="51" t="s">
        <v>1006</v>
      </c>
      <c r="F4313" s="57">
        <f>ROWS($F$2:F4313)</f>
        <v>4312</v>
      </c>
      <c r="G4313" s="57" t="str">
        <f>IF(ISNUMBER(SEARCH('Position Build'!$N$6,Table1[[#This Row],[Series]])),Table1[[#This Row],[Helper1]],"")</f>
        <v/>
      </c>
      <c r="H4313" s="57" t="str">
        <f>IFERROR(SMALL($G$2:$G$4870,ROWS($G$2:G4313)),"")</f>
        <v/>
      </c>
    </row>
    <row r="4314" spans="1:8" ht="15.75" customHeight="1" thickBot="1" x14ac:dyDescent="0.3">
      <c r="A4314" s="50" t="s">
        <v>768</v>
      </c>
      <c r="B4314" s="46" t="str">
        <f>Table1[[#This Row],[Series]]&amp;Table1[[#This Row],[Competency Name]]</f>
        <v>5703ABILITY TO PLAN AND ORGANIZE THE WORK</v>
      </c>
      <c r="C4314" s="46" t="str">
        <f>IF(RIGHT(Table1[[#This Row],[Occupational Series]],5)="SECCM","SECCM",IF(OR(RIGHT(Table1[[#This Row],[Occupational Series]],1)="A",RIGHT(Table1[[#This Row],[Occupational Series]],1)="B",RIGHT(Table1[[#This Row],[Occupational Series]],1)="C"),"0301",RIGHT(Table1[[#This Row],[Occupational Series]],4)))</f>
        <v>5703</v>
      </c>
      <c r="D4314" s="50" t="s">
        <v>1007</v>
      </c>
      <c r="E4314" s="51" t="s">
        <v>1008</v>
      </c>
      <c r="F4314" s="57">
        <f>ROWS($F$2:F4314)</f>
        <v>4313</v>
      </c>
      <c r="G4314" s="57" t="str">
        <f>IF(ISNUMBER(SEARCH('Position Build'!$N$6,Table1[[#This Row],[Series]])),Table1[[#This Row],[Helper1]],"")</f>
        <v/>
      </c>
      <c r="H4314" s="57" t="str">
        <f>IFERROR(SMALL($G$2:$G$4870,ROWS($G$2:G4314)),"")</f>
        <v/>
      </c>
    </row>
    <row r="4315" spans="1:8" ht="39" thickBot="1" x14ac:dyDescent="0.3">
      <c r="A4315" s="52" t="s">
        <v>768</v>
      </c>
      <c r="B4315" s="46" t="str">
        <f>Table1[[#This Row],[Series]]&amp;Table1[[#This Row],[Competency Name]]</f>
        <v>5703ABILITY TO WORK WITH OTHERS</v>
      </c>
      <c r="C4315" s="46" t="str">
        <f>IF(RIGHT(Table1[[#This Row],[Occupational Series]],5)="SECCM","SECCM",IF(OR(RIGHT(Table1[[#This Row],[Occupational Series]],1)="A",RIGHT(Table1[[#This Row],[Occupational Series]],1)="B",RIGHT(Table1[[#This Row],[Occupational Series]],1)="C"),"0301",RIGHT(Table1[[#This Row],[Occupational Series]],4)))</f>
        <v>5703</v>
      </c>
      <c r="D4315" s="52" t="s">
        <v>1019</v>
      </c>
      <c r="E4315" s="54" t="s">
        <v>1020</v>
      </c>
      <c r="F4315" s="57">
        <f>ROWS($F$2:F4315)</f>
        <v>4314</v>
      </c>
      <c r="G4315" s="57" t="str">
        <f>IF(ISNUMBER(SEARCH('Position Build'!$N$6,Table1[[#This Row],[Series]])),Table1[[#This Row],[Helper1]],"")</f>
        <v/>
      </c>
      <c r="H4315" s="57" t="str">
        <f>IFERROR(SMALL($G$2:$G$4870,ROWS($G$2:G4315)),"")</f>
        <v/>
      </c>
    </row>
    <row r="4316" spans="1:8" ht="26.25" thickBot="1" x14ac:dyDescent="0.3">
      <c r="A4316" s="50" t="s">
        <v>768</v>
      </c>
      <c r="B4316" s="46" t="str">
        <f>Table1[[#This Row],[Series]]&amp;Table1[[#This Row],[Competency Name]]</f>
        <v>5703ABILITY TO DRIVE SAFELY (MOTOR VEHICLES)</v>
      </c>
      <c r="C4316" s="46" t="str">
        <f>IF(RIGHT(Table1[[#This Row],[Occupational Series]],5)="SECCM","SECCM",IF(OR(RIGHT(Table1[[#This Row],[Occupational Series]],1)="A",RIGHT(Table1[[#This Row],[Occupational Series]],1)="B",RIGHT(Table1[[#This Row],[Occupational Series]],1)="C"),"0301",RIGHT(Table1[[#This Row],[Occupational Series]],4)))</f>
        <v>5703</v>
      </c>
      <c r="D4316" s="50" t="s">
        <v>1145</v>
      </c>
      <c r="E4316" s="51" t="s">
        <v>1146</v>
      </c>
      <c r="F4316" s="57">
        <f>ROWS($F$2:F4316)</f>
        <v>4315</v>
      </c>
      <c r="G4316" s="57" t="str">
        <f>IF(ISNUMBER(SEARCH('Position Build'!$N$6,Table1[[#This Row],[Series]])),Table1[[#This Row],[Helper1]],"")</f>
        <v/>
      </c>
      <c r="H4316" s="57" t="str">
        <f>IFERROR(SMALL($G$2:$G$4870,ROWS($G$2:G4316)),"")</f>
        <v/>
      </c>
    </row>
    <row r="4317" spans="1:8" ht="15.75" customHeight="1" thickBot="1" x14ac:dyDescent="0.3">
      <c r="A4317" s="50" t="s">
        <v>768</v>
      </c>
      <c r="B4317" s="46" t="str">
        <f>Table1[[#This Row],[Series]]&amp;Table1[[#This Row],[Competency Name]]</f>
        <v>5703ABILITY TO INTERPRET INSTRUCTIONS, SPECIFICATIONS, ETC. (RELATED TO MOBILE EQUIPMENT OPERATION)</v>
      </c>
      <c r="C4317" s="46" t="str">
        <f>IF(RIGHT(Table1[[#This Row],[Occupational Series]],5)="SECCM","SECCM",IF(OR(RIGHT(Table1[[#This Row],[Occupational Series]],1)="A",RIGHT(Table1[[#This Row],[Occupational Series]],1)="B",RIGHT(Table1[[#This Row],[Occupational Series]],1)="C"),"0301",RIGHT(Table1[[#This Row],[Occupational Series]],4)))</f>
        <v>5703</v>
      </c>
      <c r="D4317" s="50" t="s">
        <v>1147</v>
      </c>
      <c r="E4317" s="51" t="s">
        <v>1148</v>
      </c>
      <c r="F4317" s="57">
        <f>ROWS($F$2:F4317)</f>
        <v>4316</v>
      </c>
      <c r="G4317" s="57" t="str">
        <f>IF(ISNUMBER(SEARCH('Position Build'!$N$6,Table1[[#This Row],[Series]])),Table1[[#This Row],[Helper1]],"")</f>
        <v/>
      </c>
      <c r="H4317" s="57" t="str">
        <f>IFERROR(SMALL($G$2:$G$4870,ROWS($G$2:G4317)),"")</f>
        <v/>
      </c>
    </row>
    <row r="4318" spans="1:8" ht="15.75" thickBot="1" x14ac:dyDescent="0.3">
      <c r="A4318" s="53" t="s">
        <v>768</v>
      </c>
      <c r="B4318" s="46" t="str">
        <f>Table1[[#This Row],[Series]]&amp;Table1[[#This Row],[Competency Name]]</f>
        <v>5703ABILITY TO OPERATE SAFELY (NON-MOTOR VEHICLE)</v>
      </c>
      <c r="C4318" s="46" t="str">
        <f>IF(RIGHT(Table1[[#This Row],[Occupational Series]],5)="SECCM","SECCM",IF(OR(RIGHT(Table1[[#This Row],[Occupational Series]],1)="A",RIGHT(Table1[[#This Row],[Occupational Series]],1)="B",RIGHT(Table1[[#This Row],[Occupational Series]],1)="C"),"0301",RIGHT(Table1[[#This Row],[Occupational Series]],4)))</f>
        <v>5703</v>
      </c>
      <c r="D4318" s="53" t="s">
        <v>1149</v>
      </c>
      <c r="E4318" s="53" t="s">
        <v>1150</v>
      </c>
      <c r="F4318" s="57">
        <f>ROWS($F$2:F4318)</f>
        <v>4317</v>
      </c>
      <c r="G4318" s="57" t="str">
        <f>IF(ISNUMBER(SEARCH('Position Build'!$N$6,Table1[[#This Row],[Series]])),Table1[[#This Row],[Helper1]],"")</f>
        <v/>
      </c>
      <c r="H4318" s="57" t="str">
        <f>IFERROR(SMALL($G$2:$G$4870,ROWS($G$2:G4318)),"")</f>
        <v/>
      </c>
    </row>
    <row r="4319" spans="1:8" ht="39" thickBot="1" x14ac:dyDescent="0.3">
      <c r="A4319" s="50" t="s">
        <v>768</v>
      </c>
      <c r="B4319" s="46" t="str">
        <f>Table1[[#This Row],[Series]]&amp;Table1[[#This Row],[Competency Name]]</f>
        <v>5703OPERATION OF MOTOR VEHICLES</v>
      </c>
      <c r="C4319" s="46" t="str">
        <f>IF(RIGHT(Table1[[#This Row],[Occupational Series]],5)="SECCM","SECCM",IF(OR(RIGHT(Table1[[#This Row],[Occupational Series]],1)="A",RIGHT(Table1[[#This Row],[Occupational Series]],1)="B",RIGHT(Table1[[#This Row],[Occupational Series]],1)="C"),"0301",RIGHT(Table1[[#This Row],[Occupational Series]],4)))</f>
        <v>5703</v>
      </c>
      <c r="D4319" s="50" t="s">
        <v>1151</v>
      </c>
      <c r="E4319" s="51" t="s">
        <v>1152</v>
      </c>
      <c r="F4319" s="57">
        <f>ROWS($F$2:F4319)</f>
        <v>4318</v>
      </c>
      <c r="G4319" s="57" t="str">
        <f>IF(ISNUMBER(SEARCH('Position Build'!$N$6,Table1[[#This Row],[Series]])),Table1[[#This Row],[Helper1]],"")</f>
        <v/>
      </c>
      <c r="H4319" s="57" t="str">
        <f>IFERROR(SMALL($G$2:$G$4870,ROWS($G$2:G4319)),"")</f>
        <v/>
      </c>
    </row>
    <row r="4320" spans="1:8" ht="15.75" customHeight="1" thickBot="1" x14ac:dyDescent="0.3">
      <c r="A4320" s="50" t="s">
        <v>768</v>
      </c>
      <c r="B4320" s="46" t="str">
        <f>Table1[[#This Row],[Series]]&amp;Table1[[#This Row],[Competency Name]]</f>
        <v>5703RELIABILITY AND DEPENDABILITY AS A MOTOR VEHICLE OPERATOR</v>
      </c>
      <c r="C4320" s="46" t="str">
        <f>IF(RIGHT(Table1[[#This Row],[Occupational Series]],5)="SECCM","SECCM",IF(OR(RIGHT(Table1[[#This Row],[Occupational Series]],1)="A",RIGHT(Table1[[#This Row],[Occupational Series]],1)="B",RIGHT(Table1[[#This Row],[Occupational Series]],1)="C"),"0301",RIGHT(Table1[[#This Row],[Occupational Series]],4)))</f>
        <v>5703</v>
      </c>
      <c r="D4320" s="50" t="s">
        <v>1576</v>
      </c>
      <c r="E4320" s="51" t="s">
        <v>1577</v>
      </c>
      <c r="F4320" s="57">
        <f>ROWS($F$2:F4320)</f>
        <v>4319</v>
      </c>
      <c r="G4320" s="57" t="str">
        <f>IF(ISNUMBER(SEARCH('Position Build'!$N$6,Table1[[#This Row],[Series]])),Table1[[#This Row],[Helper1]],"")</f>
        <v/>
      </c>
      <c r="H4320" s="57" t="str">
        <f>IFERROR(SMALL($G$2:$G$4870,ROWS($G$2:G4320)),"")</f>
        <v/>
      </c>
    </row>
    <row r="4321" spans="1:8" ht="64.5" thickBot="1" x14ac:dyDescent="0.3">
      <c r="A4321" s="52" t="s">
        <v>767</v>
      </c>
      <c r="B4321" s="46" t="str">
        <f>Table1[[#This Row],[Series]]&amp;Table1[[#This Row],[Competency Name]]</f>
        <v>5704WORK PRACTICES (INCLUDES KEEPING THINGS NEAT, CLEAN AND IN ORDER)</v>
      </c>
      <c r="C4321" s="46" t="str">
        <f>IF(RIGHT(Table1[[#This Row],[Occupational Series]],5)="SECCM","SECCM",IF(OR(RIGHT(Table1[[#This Row],[Occupational Series]],1)="A",RIGHT(Table1[[#This Row],[Occupational Series]],1)="B",RIGHT(Table1[[#This Row],[Occupational Series]],1)="C"),"0301",RIGHT(Table1[[#This Row],[Occupational Series]],4)))</f>
        <v>5704</v>
      </c>
      <c r="D4321" s="52" t="s">
        <v>761</v>
      </c>
      <c r="E4321" s="54" t="s">
        <v>762</v>
      </c>
      <c r="F4321" s="57">
        <f>ROWS($F$2:F4321)</f>
        <v>4320</v>
      </c>
      <c r="G4321" s="57" t="str">
        <f>IF(ISNUMBER(SEARCH('Position Build'!$N$6,Table1[[#This Row],[Series]])),Table1[[#This Row],[Helper1]],"")</f>
        <v/>
      </c>
      <c r="H4321" s="57" t="str">
        <f>IFERROR(SMALL($G$2:$G$4870,ROWS($G$2:G4321)),"")</f>
        <v/>
      </c>
    </row>
    <row r="4322" spans="1:8" ht="15.75" thickBot="1" x14ac:dyDescent="0.3">
      <c r="A4322" s="45" t="s">
        <v>767</v>
      </c>
      <c r="B4322" s="46" t="str">
        <f>Table1[[#This Row],[Series]]&amp;Table1[[#This Row],[Competency Name]]</f>
        <v>5704ABILITY TO DO THE WORK OF THE POSITION WITHOUT MORE THAN NORMAL SUPERVISION</v>
      </c>
      <c r="C4322" s="46" t="str">
        <f>IF(RIGHT(Table1[[#This Row],[Occupational Series]],5)="SECCM","SECCM",IF(OR(RIGHT(Table1[[#This Row],[Occupational Series]],1)="A",RIGHT(Table1[[#This Row],[Occupational Series]],1)="B",RIGHT(Table1[[#This Row],[Occupational Series]],1)="C"),"0301",RIGHT(Table1[[#This Row],[Occupational Series]],4)))</f>
        <v>5704</v>
      </c>
      <c r="D4322" s="45" t="s">
        <v>852</v>
      </c>
      <c r="E4322" s="45" t="s">
        <v>853</v>
      </c>
      <c r="F4322" s="57">
        <f>ROWS($F$2:F4322)</f>
        <v>4321</v>
      </c>
      <c r="G4322" s="57" t="str">
        <f>IF(ISNUMBER(SEARCH('Position Build'!$N$6,Table1[[#This Row],[Series]])),Table1[[#This Row],[Helper1]],"")</f>
        <v/>
      </c>
      <c r="H4322" s="57" t="str">
        <f>IFERROR(SMALL($G$2:$G$4870,ROWS($G$2:G4322)),"")</f>
        <v/>
      </c>
    </row>
    <row r="4323" spans="1:8" ht="15.75" customHeight="1" thickBot="1" x14ac:dyDescent="0.3">
      <c r="A4323" s="45" t="s">
        <v>767</v>
      </c>
      <c r="B4323" s="46" t="str">
        <f>Table1[[#This Row],[Series]]&amp;Table1[[#This Row],[Competency Name]]</f>
        <v>5704ABILITY TO INSPECT</v>
      </c>
      <c r="C4323" s="46" t="str">
        <f>IF(RIGHT(Table1[[#This Row],[Occupational Series]],5)="SECCM","SECCM",IF(OR(RIGHT(Table1[[#This Row],[Occupational Series]],1)="A",RIGHT(Table1[[#This Row],[Occupational Series]],1)="B",RIGHT(Table1[[#This Row],[Occupational Series]],1)="C"),"0301",RIGHT(Table1[[#This Row],[Occupational Series]],4)))</f>
        <v>5704</v>
      </c>
      <c r="D4323" s="45" t="s">
        <v>866</v>
      </c>
      <c r="E4323" s="45" t="s">
        <v>867</v>
      </c>
      <c r="F4323" s="57">
        <f>ROWS($F$2:F4323)</f>
        <v>4322</v>
      </c>
      <c r="G4323" s="57" t="str">
        <f>IF(ISNUMBER(SEARCH('Position Build'!$N$6,Table1[[#This Row],[Series]])),Table1[[#This Row],[Helper1]],"")</f>
        <v/>
      </c>
      <c r="H4323" s="57" t="str">
        <f>IFERROR(SMALL($G$2:$G$4870,ROWS($G$2:G4323)),"")</f>
        <v/>
      </c>
    </row>
    <row r="4324" spans="1:8" ht="15.75" thickBot="1" x14ac:dyDescent="0.3">
      <c r="A4324" s="53" t="s">
        <v>767</v>
      </c>
      <c r="B4324" s="46" t="str">
        <f>Table1[[#This Row],[Series]]&amp;Table1[[#This Row],[Competency Name]]</f>
        <v>5704ABILITY TO INSTRUCT</v>
      </c>
      <c r="C4324" s="46" t="str">
        <f>IF(RIGHT(Table1[[#This Row],[Occupational Series]],5)="SECCM","SECCM",IF(OR(RIGHT(Table1[[#This Row],[Occupational Series]],1)="A",RIGHT(Table1[[#This Row],[Occupational Series]],1)="B",RIGHT(Table1[[#This Row],[Occupational Series]],1)="C"),"0301",RIGHT(Table1[[#This Row],[Occupational Series]],4)))</f>
        <v>5704</v>
      </c>
      <c r="D4324" s="53" t="s">
        <v>868</v>
      </c>
      <c r="E4324" s="53" t="s">
        <v>869</v>
      </c>
      <c r="F4324" s="57">
        <f>ROWS($F$2:F4324)</f>
        <v>4323</v>
      </c>
      <c r="G4324" s="57" t="str">
        <f>IF(ISNUMBER(SEARCH('Position Build'!$N$6,Table1[[#This Row],[Series]])),Table1[[#This Row],[Helper1]],"")</f>
        <v/>
      </c>
      <c r="H4324" s="57" t="str">
        <f>IFERROR(SMALL($G$2:$G$4870,ROWS($G$2:G4324)),"")</f>
        <v/>
      </c>
    </row>
    <row r="4325" spans="1:8" ht="39" thickBot="1" x14ac:dyDescent="0.3">
      <c r="A4325" s="50" t="s">
        <v>767</v>
      </c>
      <c r="B4325" s="46" t="str">
        <f>Table1[[#This Row],[Series]]&amp;Table1[[#This Row],[Competency Name]]</f>
        <v>5704ABILITY TO PROVIDE PRODUCTION SUPPORT SERVICES</v>
      </c>
      <c r="C4325" s="46" t="str">
        <f>IF(RIGHT(Table1[[#This Row],[Occupational Series]],5)="SECCM","SECCM",IF(OR(RIGHT(Table1[[#This Row],[Occupational Series]],1)="A",RIGHT(Table1[[#This Row],[Occupational Series]],1)="B",RIGHT(Table1[[#This Row],[Occupational Series]],1)="C"),"0301",RIGHT(Table1[[#This Row],[Occupational Series]],4)))</f>
        <v>5704</v>
      </c>
      <c r="D4325" s="50" t="s">
        <v>870</v>
      </c>
      <c r="E4325" s="51" t="s">
        <v>871</v>
      </c>
      <c r="F4325" s="57">
        <f>ROWS($F$2:F4325)</f>
        <v>4324</v>
      </c>
      <c r="G4325" s="57" t="str">
        <f>IF(ISNUMBER(SEARCH('Position Build'!$N$6,Table1[[#This Row],[Series]])),Table1[[#This Row],[Helper1]],"")</f>
        <v/>
      </c>
      <c r="H4325" s="57" t="str">
        <f>IFERROR(SMALL($G$2:$G$4870,ROWS($G$2:G4325)),"")</f>
        <v/>
      </c>
    </row>
    <row r="4326" spans="1:8" ht="15.75" customHeight="1" thickBot="1" x14ac:dyDescent="0.3">
      <c r="A4326" s="45" t="s">
        <v>767</v>
      </c>
      <c r="B4326" s="46" t="str">
        <f>Table1[[#This Row],[Series]]&amp;Table1[[#This Row],[Competency Name]]</f>
        <v>5704ABILITY TO LEAD OR SUPERVISE</v>
      </c>
      <c r="C4326" s="46" t="str">
        <f>IF(RIGHT(Table1[[#This Row],[Occupational Series]],5)="SECCM","SECCM",IF(OR(RIGHT(Table1[[#This Row],[Occupational Series]],1)="A",RIGHT(Table1[[#This Row],[Occupational Series]],1)="B",RIGHT(Table1[[#This Row],[Occupational Series]],1)="C"),"0301",RIGHT(Table1[[#This Row],[Occupational Series]],4)))</f>
        <v>5704</v>
      </c>
      <c r="D4326" s="45" t="s">
        <v>872</v>
      </c>
      <c r="E4326" s="45" t="s">
        <v>873</v>
      </c>
      <c r="F4326" s="57">
        <f>ROWS($F$2:F4326)</f>
        <v>4325</v>
      </c>
      <c r="G4326" s="57" t="str">
        <f>IF(ISNUMBER(SEARCH('Position Build'!$N$6,Table1[[#This Row],[Series]])),Table1[[#This Row],[Helper1]],"")</f>
        <v/>
      </c>
      <c r="H4326" s="57" t="str">
        <f>IFERROR(SMALL($G$2:$G$4870,ROWS($G$2:G4326)),"")</f>
        <v/>
      </c>
    </row>
    <row r="4327" spans="1:8" ht="26.25" thickBot="1" x14ac:dyDescent="0.3">
      <c r="A4327" s="52" t="s">
        <v>767</v>
      </c>
      <c r="B4327" s="46" t="str">
        <f>Table1[[#This Row],[Series]]&amp;Table1[[#This Row],[Competency Name]]</f>
        <v>5704ABILITY TO DRIVE SAFELY (MOTOR VEHICLES)</v>
      </c>
      <c r="C4327" s="46" t="str">
        <f>IF(RIGHT(Table1[[#This Row],[Occupational Series]],5)="SECCM","SECCM",IF(OR(RIGHT(Table1[[#This Row],[Occupational Series]],1)="A",RIGHT(Table1[[#This Row],[Occupational Series]],1)="B",RIGHT(Table1[[#This Row],[Occupational Series]],1)="C"),"0301",RIGHT(Table1[[#This Row],[Occupational Series]],4)))</f>
        <v>5704</v>
      </c>
      <c r="D4327" s="52" t="s">
        <v>1145</v>
      </c>
      <c r="E4327" s="54" t="s">
        <v>1146</v>
      </c>
      <c r="F4327" s="57">
        <f>ROWS($F$2:F4327)</f>
        <v>4326</v>
      </c>
      <c r="G4327" s="57" t="str">
        <f>IF(ISNUMBER(SEARCH('Position Build'!$N$6,Table1[[#This Row],[Series]])),Table1[[#This Row],[Helper1]],"")</f>
        <v/>
      </c>
      <c r="H4327" s="57" t="str">
        <f>IFERROR(SMALL($G$2:$G$4870,ROWS($G$2:G4327)),"")</f>
        <v/>
      </c>
    </row>
    <row r="4328" spans="1:8" ht="39" thickBot="1" x14ac:dyDescent="0.3">
      <c r="A4328" s="50" t="s">
        <v>767</v>
      </c>
      <c r="B4328" s="46" t="str">
        <f>Table1[[#This Row],[Series]]&amp;Table1[[#This Row],[Competency Name]]</f>
        <v>5704ABILITY TO INTERPRET INSTRUCTIONS, SPECIFICATIONS, ETC. (RELATED TO MOBILE EQUIPMENT OPERATION)</v>
      </c>
      <c r="C4328" s="46" t="str">
        <f>IF(RIGHT(Table1[[#This Row],[Occupational Series]],5)="SECCM","SECCM",IF(OR(RIGHT(Table1[[#This Row],[Occupational Series]],1)="A",RIGHT(Table1[[#This Row],[Occupational Series]],1)="B",RIGHT(Table1[[#This Row],[Occupational Series]],1)="C"),"0301",RIGHT(Table1[[#This Row],[Occupational Series]],4)))</f>
        <v>5704</v>
      </c>
      <c r="D4328" s="50" t="s">
        <v>1147</v>
      </c>
      <c r="E4328" s="51" t="s">
        <v>1148</v>
      </c>
      <c r="F4328" s="57">
        <f>ROWS($F$2:F4328)</f>
        <v>4327</v>
      </c>
      <c r="G4328" s="57" t="str">
        <f>IF(ISNUMBER(SEARCH('Position Build'!$N$6,Table1[[#This Row],[Series]])),Table1[[#This Row],[Helper1]],"")</f>
        <v/>
      </c>
      <c r="H4328" s="57" t="str">
        <f>IFERROR(SMALL($G$2:$G$4870,ROWS($G$2:G4328)),"")</f>
        <v/>
      </c>
    </row>
    <row r="4329" spans="1:8" ht="15.75" customHeight="1" thickBot="1" x14ac:dyDescent="0.3">
      <c r="A4329" s="45" t="s">
        <v>767</v>
      </c>
      <c r="B4329" s="46" t="str">
        <f>Table1[[#This Row],[Series]]&amp;Table1[[#This Row],[Competency Name]]</f>
        <v>5704ABILITY TO OPERATE SAFELY (NON-MOTOR VEHICLE)</v>
      </c>
      <c r="C4329" s="46" t="str">
        <f>IF(RIGHT(Table1[[#This Row],[Occupational Series]],5)="SECCM","SECCM",IF(OR(RIGHT(Table1[[#This Row],[Occupational Series]],1)="A",RIGHT(Table1[[#This Row],[Occupational Series]],1)="B",RIGHT(Table1[[#This Row],[Occupational Series]],1)="C"),"0301",RIGHT(Table1[[#This Row],[Occupational Series]],4)))</f>
        <v>5704</v>
      </c>
      <c r="D4329" s="45" t="s">
        <v>1149</v>
      </c>
      <c r="E4329" s="45" t="s">
        <v>1150</v>
      </c>
      <c r="F4329" s="57">
        <f>ROWS($F$2:F4329)</f>
        <v>4328</v>
      </c>
      <c r="G4329" s="57" t="str">
        <f>IF(ISNUMBER(SEARCH('Position Build'!$N$6,Table1[[#This Row],[Series]])),Table1[[#This Row],[Helper1]],"")</f>
        <v/>
      </c>
      <c r="H4329" s="57" t="str">
        <f>IFERROR(SMALL($G$2:$G$4870,ROWS($G$2:G4329)),"")</f>
        <v/>
      </c>
    </row>
    <row r="4330" spans="1:8" ht="39" thickBot="1" x14ac:dyDescent="0.3">
      <c r="A4330" s="52" t="s">
        <v>767</v>
      </c>
      <c r="B4330" s="46" t="str">
        <f>Table1[[#This Row],[Series]]&amp;Table1[[#This Row],[Competency Name]]</f>
        <v>5704OPERATION OF MOTOR VEHICLES</v>
      </c>
      <c r="C4330" s="46" t="str">
        <f>IF(RIGHT(Table1[[#This Row],[Occupational Series]],5)="SECCM","SECCM",IF(OR(RIGHT(Table1[[#This Row],[Occupational Series]],1)="A",RIGHT(Table1[[#This Row],[Occupational Series]],1)="B",RIGHT(Table1[[#This Row],[Occupational Series]],1)="C"),"0301",RIGHT(Table1[[#This Row],[Occupational Series]],4)))</f>
        <v>5704</v>
      </c>
      <c r="D4330" s="52" t="s">
        <v>1151</v>
      </c>
      <c r="E4330" s="54" t="s">
        <v>1152</v>
      </c>
      <c r="F4330" s="57">
        <f>ROWS($F$2:F4330)</f>
        <v>4329</v>
      </c>
      <c r="G4330" s="57" t="str">
        <f>IF(ISNUMBER(SEARCH('Position Build'!$N$6,Table1[[#This Row],[Series]])),Table1[[#This Row],[Helper1]],"")</f>
        <v/>
      </c>
      <c r="H4330" s="57" t="str">
        <f>IFERROR(SMALL($G$2:$G$4870,ROWS($G$2:G4330)),"")</f>
        <v/>
      </c>
    </row>
    <row r="4331" spans="1:8" ht="51.75" thickBot="1" x14ac:dyDescent="0.3">
      <c r="A4331" s="50" t="s">
        <v>767</v>
      </c>
      <c r="B4331" s="46" t="str">
        <f>Table1[[#This Row],[Series]]&amp;Table1[[#This Row],[Competency Name]]</f>
        <v>5704RELIABILITY AND DEPENDABILITY AS A FORKLIFT OPERATOR</v>
      </c>
      <c r="C4331" s="46" t="str">
        <f>IF(RIGHT(Table1[[#This Row],[Occupational Series]],5)="SECCM","SECCM",IF(OR(RIGHT(Table1[[#This Row],[Occupational Series]],1)="A",RIGHT(Table1[[#This Row],[Occupational Series]],1)="B",RIGHT(Table1[[#This Row],[Occupational Series]],1)="C"),"0301",RIGHT(Table1[[#This Row],[Occupational Series]],4)))</f>
        <v>5704</v>
      </c>
      <c r="D4331" s="50" t="s">
        <v>1584</v>
      </c>
      <c r="E4331" s="51" t="s">
        <v>1577</v>
      </c>
      <c r="F4331" s="57">
        <f>ROWS($F$2:F4331)</f>
        <v>4330</v>
      </c>
      <c r="G4331" s="57" t="str">
        <f>IF(ISNUMBER(SEARCH('Position Build'!$N$6,Table1[[#This Row],[Series]])),Table1[[#This Row],[Helper1]],"")</f>
        <v/>
      </c>
      <c r="H4331" s="57" t="str">
        <f>IFERROR(SMALL($G$2:$G$4870,ROWS($G$2:G4331)),"")</f>
        <v/>
      </c>
    </row>
    <row r="4332" spans="1:8" ht="15.75" customHeight="1" thickBot="1" x14ac:dyDescent="0.3">
      <c r="A4332" s="50" t="s">
        <v>764</v>
      </c>
      <c r="B4332" s="46" t="str">
        <f>Table1[[#This Row],[Series]]&amp;Table1[[#This Row],[Competency Name]]</f>
        <v>5705WORK PRACTICES (INCLUDES KEEPING THINGS NEAT, CLEAN AND IN ORDER)</v>
      </c>
      <c r="C4332" s="46" t="str">
        <f>IF(RIGHT(Table1[[#This Row],[Occupational Series]],5)="SECCM","SECCM",IF(OR(RIGHT(Table1[[#This Row],[Occupational Series]],1)="A",RIGHT(Table1[[#This Row],[Occupational Series]],1)="B",RIGHT(Table1[[#This Row],[Occupational Series]],1)="C"),"0301",RIGHT(Table1[[#This Row],[Occupational Series]],4)))</f>
        <v>5705</v>
      </c>
      <c r="D4332" s="50" t="s">
        <v>761</v>
      </c>
      <c r="E4332" s="51" t="s">
        <v>762</v>
      </c>
      <c r="F4332" s="57">
        <f>ROWS($F$2:F4332)</f>
        <v>4331</v>
      </c>
      <c r="G4332" s="57" t="str">
        <f>IF(ISNUMBER(SEARCH('Position Build'!$N$6,Table1[[#This Row],[Series]])),Table1[[#This Row],[Helper1]],"")</f>
        <v/>
      </c>
      <c r="H4332" s="57" t="str">
        <f>IFERROR(SMALL($G$2:$G$4870,ROWS($G$2:G4332)),"")</f>
        <v/>
      </c>
    </row>
    <row r="4333" spans="1:8" ht="15.75" thickBot="1" x14ac:dyDescent="0.3">
      <c r="A4333" s="53" t="s">
        <v>764</v>
      </c>
      <c r="B4333" s="46" t="str">
        <f>Table1[[#This Row],[Series]]&amp;Table1[[#This Row],[Competency Name]]</f>
        <v>5705ABILITY TO DO THE WORK OF THE POSITION WITHOUT MORE THAN NORMAL SUPERVISION</v>
      </c>
      <c r="C4333" s="46" t="str">
        <f>IF(RIGHT(Table1[[#This Row],[Occupational Series]],5)="SECCM","SECCM",IF(OR(RIGHT(Table1[[#This Row],[Occupational Series]],1)="A",RIGHT(Table1[[#This Row],[Occupational Series]],1)="B",RIGHT(Table1[[#This Row],[Occupational Series]],1)="C"),"0301",RIGHT(Table1[[#This Row],[Occupational Series]],4)))</f>
        <v>5705</v>
      </c>
      <c r="D4333" s="53" t="s">
        <v>852</v>
      </c>
      <c r="E4333" s="53" t="s">
        <v>853</v>
      </c>
      <c r="F4333" s="57">
        <f>ROWS($F$2:F4333)</f>
        <v>4332</v>
      </c>
      <c r="G4333" s="57" t="str">
        <f>IF(ISNUMBER(SEARCH('Position Build'!$N$6,Table1[[#This Row],[Series]])),Table1[[#This Row],[Helper1]],"")</f>
        <v/>
      </c>
      <c r="H4333" s="57" t="str">
        <f>IFERROR(SMALL($G$2:$G$4870,ROWS($G$2:G4333)),"")</f>
        <v/>
      </c>
    </row>
    <row r="4334" spans="1:8" ht="15.75" thickBot="1" x14ac:dyDescent="0.3">
      <c r="A4334" s="45" t="s">
        <v>764</v>
      </c>
      <c r="B4334" s="46" t="str">
        <f>Table1[[#This Row],[Series]]&amp;Table1[[#This Row],[Competency Name]]</f>
        <v>5705ABILITY TO INSPECT</v>
      </c>
      <c r="C4334" s="46" t="str">
        <f>IF(RIGHT(Table1[[#This Row],[Occupational Series]],5)="SECCM","SECCM",IF(OR(RIGHT(Table1[[#This Row],[Occupational Series]],1)="A",RIGHT(Table1[[#This Row],[Occupational Series]],1)="B",RIGHT(Table1[[#This Row],[Occupational Series]],1)="C"),"0301",RIGHT(Table1[[#This Row],[Occupational Series]],4)))</f>
        <v>5705</v>
      </c>
      <c r="D4334" s="45" t="s">
        <v>866</v>
      </c>
      <c r="E4334" s="45" t="s">
        <v>867</v>
      </c>
      <c r="F4334" s="57">
        <f>ROWS($F$2:F4334)</f>
        <v>4333</v>
      </c>
      <c r="G4334" s="57" t="str">
        <f>IF(ISNUMBER(SEARCH('Position Build'!$N$6,Table1[[#This Row],[Series]])),Table1[[#This Row],[Helper1]],"")</f>
        <v/>
      </c>
      <c r="H4334" s="57" t="str">
        <f>IFERROR(SMALL($G$2:$G$4870,ROWS($G$2:G4334)),"")</f>
        <v/>
      </c>
    </row>
    <row r="4335" spans="1:8" ht="15.75" customHeight="1" thickBot="1" x14ac:dyDescent="0.3">
      <c r="A4335" s="45" t="s">
        <v>764</v>
      </c>
      <c r="B4335" s="46" t="str">
        <f>Table1[[#This Row],[Series]]&amp;Table1[[#This Row],[Competency Name]]</f>
        <v>5705ABILITY TO INSTRUCT</v>
      </c>
      <c r="C4335" s="46" t="str">
        <f>IF(RIGHT(Table1[[#This Row],[Occupational Series]],5)="SECCM","SECCM",IF(OR(RIGHT(Table1[[#This Row],[Occupational Series]],1)="A",RIGHT(Table1[[#This Row],[Occupational Series]],1)="B",RIGHT(Table1[[#This Row],[Occupational Series]],1)="C"),"0301",RIGHT(Table1[[#This Row],[Occupational Series]],4)))</f>
        <v>5705</v>
      </c>
      <c r="D4335" s="45" t="s">
        <v>868</v>
      </c>
      <c r="E4335" s="45" t="s">
        <v>869</v>
      </c>
      <c r="F4335" s="57">
        <f>ROWS($F$2:F4335)</f>
        <v>4334</v>
      </c>
      <c r="G4335" s="57" t="str">
        <f>IF(ISNUMBER(SEARCH('Position Build'!$N$6,Table1[[#This Row],[Series]])),Table1[[#This Row],[Helper1]],"")</f>
        <v/>
      </c>
      <c r="H4335" s="57" t="str">
        <f>IFERROR(SMALL($G$2:$G$4870,ROWS($G$2:G4335)),"")</f>
        <v/>
      </c>
    </row>
    <row r="4336" spans="1:8" ht="39" thickBot="1" x14ac:dyDescent="0.3">
      <c r="A4336" s="52" t="s">
        <v>764</v>
      </c>
      <c r="B4336" s="46" t="str">
        <f>Table1[[#This Row],[Series]]&amp;Table1[[#This Row],[Competency Name]]</f>
        <v>5705ABILITY TO PROVIDE PRODUCTION SUPPORT SERVICES</v>
      </c>
      <c r="C4336" s="46" t="str">
        <f>IF(RIGHT(Table1[[#This Row],[Occupational Series]],5)="SECCM","SECCM",IF(OR(RIGHT(Table1[[#This Row],[Occupational Series]],1)="A",RIGHT(Table1[[#This Row],[Occupational Series]],1)="B",RIGHT(Table1[[#This Row],[Occupational Series]],1)="C"),"0301",RIGHT(Table1[[#This Row],[Occupational Series]],4)))</f>
        <v>5705</v>
      </c>
      <c r="D4336" s="52" t="s">
        <v>870</v>
      </c>
      <c r="E4336" s="54" t="s">
        <v>871</v>
      </c>
      <c r="F4336" s="57">
        <f>ROWS($F$2:F4336)</f>
        <v>4335</v>
      </c>
      <c r="G4336" s="57" t="str">
        <f>IF(ISNUMBER(SEARCH('Position Build'!$N$6,Table1[[#This Row],[Series]])),Table1[[#This Row],[Helper1]],"")</f>
        <v/>
      </c>
      <c r="H4336" s="57" t="str">
        <f>IFERROR(SMALL($G$2:$G$4870,ROWS($G$2:G4336)),"")</f>
        <v/>
      </c>
    </row>
    <row r="4337" spans="1:8" ht="15.75" thickBot="1" x14ac:dyDescent="0.3">
      <c r="A4337" s="45" t="s">
        <v>764</v>
      </c>
      <c r="B4337" s="46" t="str">
        <f>Table1[[#This Row],[Series]]&amp;Table1[[#This Row],[Competency Name]]</f>
        <v>5705ABILITY TO LEAD OR SUPERVISE</v>
      </c>
      <c r="C4337" s="46" t="str">
        <f>IF(RIGHT(Table1[[#This Row],[Occupational Series]],5)="SECCM","SECCM",IF(OR(RIGHT(Table1[[#This Row],[Occupational Series]],1)="A",RIGHT(Table1[[#This Row],[Occupational Series]],1)="B",RIGHT(Table1[[#This Row],[Occupational Series]],1)="C"),"0301",RIGHT(Table1[[#This Row],[Occupational Series]],4)))</f>
        <v>5705</v>
      </c>
      <c r="D4337" s="45" t="s">
        <v>872</v>
      </c>
      <c r="E4337" s="45" t="s">
        <v>873</v>
      </c>
      <c r="F4337" s="57">
        <f>ROWS($F$2:F4337)</f>
        <v>4336</v>
      </c>
      <c r="G4337" s="57" t="str">
        <f>IF(ISNUMBER(SEARCH('Position Build'!$N$6,Table1[[#This Row],[Series]])),Table1[[#This Row],[Helper1]],"")</f>
        <v/>
      </c>
      <c r="H4337" s="57" t="str">
        <f>IFERROR(SMALL($G$2:$G$4870,ROWS($G$2:G4337)),"")</f>
        <v/>
      </c>
    </row>
    <row r="4338" spans="1:8" ht="15.75" customHeight="1" thickBot="1" x14ac:dyDescent="0.3">
      <c r="A4338" s="50" t="s">
        <v>764</v>
      </c>
      <c r="B4338" s="46" t="str">
        <f>Table1[[#This Row],[Series]]&amp;Table1[[#This Row],[Competency Name]]</f>
        <v>5705ABILITY TO DRIVE SAFELY (MOTOR VEHICLES)</v>
      </c>
      <c r="C4338" s="46" t="str">
        <f>IF(RIGHT(Table1[[#This Row],[Occupational Series]],5)="SECCM","SECCM",IF(OR(RIGHT(Table1[[#This Row],[Occupational Series]],1)="A",RIGHT(Table1[[#This Row],[Occupational Series]],1)="B",RIGHT(Table1[[#This Row],[Occupational Series]],1)="C"),"0301",RIGHT(Table1[[#This Row],[Occupational Series]],4)))</f>
        <v>5705</v>
      </c>
      <c r="D4338" s="50" t="s">
        <v>1145</v>
      </c>
      <c r="E4338" s="51" t="s">
        <v>1146</v>
      </c>
      <c r="F4338" s="57">
        <f>ROWS($F$2:F4338)</f>
        <v>4337</v>
      </c>
      <c r="G4338" s="57" t="str">
        <f>IF(ISNUMBER(SEARCH('Position Build'!$N$6,Table1[[#This Row],[Series]])),Table1[[#This Row],[Helper1]],"")</f>
        <v/>
      </c>
      <c r="H4338" s="57" t="str">
        <f>IFERROR(SMALL($G$2:$G$4870,ROWS($G$2:G4338)),"")</f>
        <v/>
      </c>
    </row>
    <row r="4339" spans="1:8" ht="39" thickBot="1" x14ac:dyDescent="0.3">
      <c r="A4339" s="52" t="s">
        <v>764</v>
      </c>
      <c r="B4339" s="46" t="str">
        <f>Table1[[#This Row],[Series]]&amp;Table1[[#This Row],[Competency Name]]</f>
        <v>5705ABILITY TO INTERPRET INSTRUCTIONS, SPECIFICATIONS, ETC. (RELATED TO MOBILE EQUIPMENT OPERATION)</v>
      </c>
      <c r="C4339" s="46" t="str">
        <f>IF(RIGHT(Table1[[#This Row],[Occupational Series]],5)="SECCM","SECCM",IF(OR(RIGHT(Table1[[#This Row],[Occupational Series]],1)="A",RIGHT(Table1[[#This Row],[Occupational Series]],1)="B",RIGHT(Table1[[#This Row],[Occupational Series]],1)="C"),"0301",RIGHT(Table1[[#This Row],[Occupational Series]],4)))</f>
        <v>5705</v>
      </c>
      <c r="D4339" s="52" t="s">
        <v>1147</v>
      </c>
      <c r="E4339" s="54" t="s">
        <v>1148</v>
      </c>
      <c r="F4339" s="57">
        <f>ROWS($F$2:F4339)</f>
        <v>4338</v>
      </c>
      <c r="G4339" s="57" t="str">
        <f>IF(ISNUMBER(SEARCH('Position Build'!$N$6,Table1[[#This Row],[Series]])),Table1[[#This Row],[Helper1]],"")</f>
        <v/>
      </c>
      <c r="H4339" s="57" t="str">
        <f>IFERROR(SMALL($G$2:$G$4870,ROWS($G$2:G4339)),"")</f>
        <v/>
      </c>
    </row>
    <row r="4340" spans="1:8" ht="15.75" thickBot="1" x14ac:dyDescent="0.3">
      <c r="A4340" s="45" t="s">
        <v>764</v>
      </c>
      <c r="B4340" s="46" t="str">
        <f>Table1[[#This Row],[Series]]&amp;Table1[[#This Row],[Competency Name]]</f>
        <v>5705ABILITY TO OPERATE SAFELY (NON-MOTOR VEHICLE)</v>
      </c>
      <c r="C4340" s="46" t="str">
        <f>IF(RIGHT(Table1[[#This Row],[Occupational Series]],5)="SECCM","SECCM",IF(OR(RIGHT(Table1[[#This Row],[Occupational Series]],1)="A",RIGHT(Table1[[#This Row],[Occupational Series]],1)="B",RIGHT(Table1[[#This Row],[Occupational Series]],1)="C"),"0301",RIGHT(Table1[[#This Row],[Occupational Series]],4)))</f>
        <v>5705</v>
      </c>
      <c r="D4340" s="45" t="s">
        <v>1149</v>
      </c>
      <c r="E4340" s="45" t="s">
        <v>1150</v>
      </c>
      <c r="F4340" s="57">
        <f>ROWS($F$2:F4340)</f>
        <v>4339</v>
      </c>
      <c r="G4340" s="57" t="str">
        <f>IF(ISNUMBER(SEARCH('Position Build'!$N$6,Table1[[#This Row],[Series]])),Table1[[#This Row],[Helper1]],"")</f>
        <v/>
      </c>
      <c r="H4340" s="57" t="str">
        <f>IFERROR(SMALL($G$2:$G$4870,ROWS($G$2:G4340)),"")</f>
        <v/>
      </c>
    </row>
    <row r="4341" spans="1:8" ht="15.75" customHeight="1" thickBot="1" x14ac:dyDescent="0.3">
      <c r="A4341" s="50" t="s">
        <v>764</v>
      </c>
      <c r="B4341" s="46" t="str">
        <f>Table1[[#This Row],[Series]]&amp;Table1[[#This Row],[Competency Name]]</f>
        <v>5705OPERATION OF MOTOR VEHICLES</v>
      </c>
      <c r="C4341" s="46" t="str">
        <f>IF(RIGHT(Table1[[#This Row],[Occupational Series]],5)="SECCM","SECCM",IF(OR(RIGHT(Table1[[#This Row],[Occupational Series]],1)="A",RIGHT(Table1[[#This Row],[Occupational Series]],1)="B",RIGHT(Table1[[#This Row],[Occupational Series]],1)="C"),"0301",RIGHT(Table1[[#This Row],[Occupational Series]],4)))</f>
        <v>5705</v>
      </c>
      <c r="D4341" s="50" t="s">
        <v>1151</v>
      </c>
      <c r="E4341" s="51" t="s">
        <v>1152</v>
      </c>
      <c r="F4341" s="57">
        <f>ROWS($F$2:F4341)</f>
        <v>4340</v>
      </c>
      <c r="G4341" s="57" t="str">
        <f>IF(ISNUMBER(SEARCH('Position Build'!$N$6,Table1[[#This Row],[Series]])),Table1[[#This Row],[Helper1]],"")</f>
        <v/>
      </c>
      <c r="H4341" s="57" t="str">
        <f>IFERROR(SMALL($G$2:$G$4870,ROWS($G$2:G4341)),"")</f>
        <v/>
      </c>
    </row>
    <row r="4342" spans="1:8" ht="51.75" thickBot="1" x14ac:dyDescent="0.3">
      <c r="A4342" s="52" t="s">
        <v>764</v>
      </c>
      <c r="B4342" s="46" t="str">
        <f>Table1[[#This Row],[Series]]&amp;Table1[[#This Row],[Competency Name]]</f>
        <v>5705RELIABILITY AND DEPENDABILITY AS A TRACTOR OPERATOR</v>
      </c>
      <c r="C4342" s="46" t="str">
        <f>IF(RIGHT(Table1[[#This Row],[Occupational Series]],5)="SECCM","SECCM",IF(OR(RIGHT(Table1[[#This Row],[Occupational Series]],1)="A",RIGHT(Table1[[#This Row],[Occupational Series]],1)="B",RIGHT(Table1[[#This Row],[Occupational Series]],1)="C"),"0301",RIGHT(Table1[[#This Row],[Occupational Series]],4)))</f>
        <v>5705</v>
      </c>
      <c r="D4342" s="52" t="s">
        <v>1585</v>
      </c>
      <c r="E4342" s="54" t="s">
        <v>1577</v>
      </c>
      <c r="F4342" s="57">
        <f>ROWS($F$2:F4342)</f>
        <v>4341</v>
      </c>
      <c r="G4342" s="57" t="str">
        <f>IF(ISNUMBER(SEARCH('Position Build'!$N$6,Table1[[#This Row],[Series]])),Table1[[#This Row],[Helper1]],"")</f>
        <v/>
      </c>
      <c r="H4342" s="57" t="str">
        <f>IFERROR(SMALL($G$2:$G$4870,ROWS($G$2:G4342)),"")</f>
        <v/>
      </c>
    </row>
    <row r="4343" spans="1:8" ht="64.5" thickBot="1" x14ac:dyDescent="0.3">
      <c r="A4343" s="50" t="s">
        <v>763</v>
      </c>
      <c r="B4343" s="46" t="str">
        <f>Table1[[#This Row],[Series]]&amp;Table1[[#This Row],[Competency Name]]</f>
        <v>5716WORK PRACTICES (INCLUDES KEEPING THINGS NEAT, CLEAN AND IN ORDER)</v>
      </c>
      <c r="C4343" s="46" t="str">
        <f>IF(RIGHT(Table1[[#This Row],[Occupational Series]],5)="SECCM","SECCM",IF(OR(RIGHT(Table1[[#This Row],[Occupational Series]],1)="A",RIGHT(Table1[[#This Row],[Occupational Series]],1)="B",RIGHT(Table1[[#This Row],[Occupational Series]],1)="C"),"0301",RIGHT(Table1[[#This Row],[Occupational Series]],4)))</f>
        <v>5716</v>
      </c>
      <c r="D4343" s="50" t="s">
        <v>761</v>
      </c>
      <c r="E4343" s="51" t="s">
        <v>762</v>
      </c>
      <c r="F4343" s="57">
        <f>ROWS($F$2:F4343)</f>
        <v>4342</v>
      </c>
      <c r="G4343" s="57" t="str">
        <f>IF(ISNUMBER(SEARCH('Position Build'!$N$6,Table1[[#This Row],[Series]])),Table1[[#This Row],[Helper1]],"")</f>
        <v/>
      </c>
      <c r="H4343" s="57" t="str">
        <f>IFERROR(SMALL($G$2:$G$4870,ROWS($G$2:G4343)),"")</f>
        <v/>
      </c>
    </row>
    <row r="4344" spans="1:8" ht="15.75" customHeight="1" thickBot="1" x14ac:dyDescent="0.3">
      <c r="A4344" s="45" t="s">
        <v>763</v>
      </c>
      <c r="B4344" s="46" t="str">
        <f>Table1[[#This Row],[Series]]&amp;Table1[[#This Row],[Competency Name]]</f>
        <v>5716ABILITY TO DO THE WORK OF THE POSITION WITHOUT MORE THAN NORMAL SUPERVISION</v>
      </c>
      <c r="C4344" s="46" t="str">
        <f>IF(RIGHT(Table1[[#This Row],[Occupational Series]],5)="SECCM","SECCM",IF(OR(RIGHT(Table1[[#This Row],[Occupational Series]],1)="A",RIGHT(Table1[[#This Row],[Occupational Series]],1)="B",RIGHT(Table1[[#This Row],[Occupational Series]],1)="C"),"0301",RIGHT(Table1[[#This Row],[Occupational Series]],4)))</f>
        <v>5716</v>
      </c>
      <c r="D4344" s="45" t="s">
        <v>852</v>
      </c>
      <c r="E4344" s="45" t="s">
        <v>853</v>
      </c>
      <c r="F4344" s="57">
        <f>ROWS($F$2:F4344)</f>
        <v>4343</v>
      </c>
      <c r="G4344" s="57" t="str">
        <f>IF(ISNUMBER(SEARCH('Position Build'!$N$6,Table1[[#This Row],[Series]])),Table1[[#This Row],[Helper1]],"")</f>
        <v/>
      </c>
      <c r="H4344" s="57" t="str">
        <f>IFERROR(SMALL($G$2:$G$4870,ROWS($G$2:G4344)),"")</f>
        <v/>
      </c>
    </row>
    <row r="4345" spans="1:8" ht="15.75" thickBot="1" x14ac:dyDescent="0.3">
      <c r="A4345" s="53" t="s">
        <v>763</v>
      </c>
      <c r="B4345" s="46" t="str">
        <f>Table1[[#This Row],[Series]]&amp;Table1[[#This Row],[Competency Name]]</f>
        <v>5716ABILITY TO INSPECT</v>
      </c>
      <c r="C4345" s="46" t="str">
        <f>IF(RIGHT(Table1[[#This Row],[Occupational Series]],5)="SECCM","SECCM",IF(OR(RIGHT(Table1[[#This Row],[Occupational Series]],1)="A",RIGHT(Table1[[#This Row],[Occupational Series]],1)="B",RIGHT(Table1[[#This Row],[Occupational Series]],1)="C"),"0301",RIGHT(Table1[[#This Row],[Occupational Series]],4)))</f>
        <v>5716</v>
      </c>
      <c r="D4345" s="53" t="s">
        <v>866</v>
      </c>
      <c r="E4345" s="53" t="s">
        <v>867</v>
      </c>
      <c r="F4345" s="57">
        <f>ROWS($F$2:F4345)</f>
        <v>4344</v>
      </c>
      <c r="G4345" s="57" t="str">
        <f>IF(ISNUMBER(SEARCH('Position Build'!$N$6,Table1[[#This Row],[Series]])),Table1[[#This Row],[Helper1]],"")</f>
        <v/>
      </c>
      <c r="H4345" s="57" t="str">
        <f>IFERROR(SMALL($G$2:$G$4870,ROWS($G$2:G4345)),"")</f>
        <v/>
      </c>
    </row>
    <row r="4346" spans="1:8" ht="15.75" thickBot="1" x14ac:dyDescent="0.3">
      <c r="A4346" s="45" t="s">
        <v>763</v>
      </c>
      <c r="B4346" s="46" t="str">
        <f>Table1[[#This Row],[Series]]&amp;Table1[[#This Row],[Competency Name]]</f>
        <v>5716ABILITY TO INSTRUCT</v>
      </c>
      <c r="C4346" s="46" t="str">
        <f>IF(RIGHT(Table1[[#This Row],[Occupational Series]],5)="SECCM","SECCM",IF(OR(RIGHT(Table1[[#This Row],[Occupational Series]],1)="A",RIGHT(Table1[[#This Row],[Occupational Series]],1)="B",RIGHT(Table1[[#This Row],[Occupational Series]],1)="C"),"0301",RIGHT(Table1[[#This Row],[Occupational Series]],4)))</f>
        <v>5716</v>
      </c>
      <c r="D4346" s="45" t="s">
        <v>868</v>
      </c>
      <c r="E4346" s="45" t="s">
        <v>869</v>
      </c>
      <c r="F4346" s="57">
        <f>ROWS($F$2:F4346)</f>
        <v>4345</v>
      </c>
      <c r="G4346" s="57" t="str">
        <f>IF(ISNUMBER(SEARCH('Position Build'!$N$6,Table1[[#This Row],[Series]])),Table1[[#This Row],[Helper1]],"")</f>
        <v/>
      </c>
      <c r="H4346" s="57" t="str">
        <f>IFERROR(SMALL($G$2:$G$4870,ROWS($G$2:G4346)),"")</f>
        <v/>
      </c>
    </row>
    <row r="4347" spans="1:8" ht="15.75" customHeight="1" thickBot="1" x14ac:dyDescent="0.3">
      <c r="A4347" s="50" t="s">
        <v>763</v>
      </c>
      <c r="B4347" s="46" t="str">
        <f>Table1[[#This Row],[Series]]&amp;Table1[[#This Row],[Competency Name]]</f>
        <v>5716ABILITY TO PROVIDE PRODUCTION SUPPORT SERVICES</v>
      </c>
      <c r="C4347" s="46" t="str">
        <f>IF(RIGHT(Table1[[#This Row],[Occupational Series]],5)="SECCM","SECCM",IF(OR(RIGHT(Table1[[#This Row],[Occupational Series]],1)="A",RIGHT(Table1[[#This Row],[Occupational Series]],1)="B",RIGHT(Table1[[#This Row],[Occupational Series]],1)="C"),"0301",RIGHT(Table1[[#This Row],[Occupational Series]],4)))</f>
        <v>5716</v>
      </c>
      <c r="D4347" s="50" t="s">
        <v>870</v>
      </c>
      <c r="E4347" s="51" t="s">
        <v>871</v>
      </c>
      <c r="F4347" s="57">
        <f>ROWS($F$2:F4347)</f>
        <v>4346</v>
      </c>
      <c r="G4347" s="57" t="str">
        <f>IF(ISNUMBER(SEARCH('Position Build'!$N$6,Table1[[#This Row],[Series]])),Table1[[#This Row],[Helper1]],"")</f>
        <v/>
      </c>
      <c r="H4347" s="57" t="str">
        <f>IFERROR(SMALL($G$2:$G$4870,ROWS($G$2:G4347)),"")</f>
        <v/>
      </c>
    </row>
    <row r="4348" spans="1:8" ht="15.75" thickBot="1" x14ac:dyDescent="0.3">
      <c r="A4348" s="53" t="s">
        <v>763</v>
      </c>
      <c r="B4348" s="46" t="str">
        <f>Table1[[#This Row],[Series]]&amp;Table1[[#This Row],[Competency Name]]</f>
        <v>5716ABILITY TO LEAD OR SUPERVISE</v>
      </c>
      <c r="C4348" s="46" t="str">
        <f>IF(RIGHT(Table1[[#This Row],[Occupational Series]],5)="SECCM","SECCM",IF(OR(RIGHT(Table1[[#This Row],[Occupational Series]],1)="A",RIGHT(Table1[[#This Row],[Occupational Series]],1)="B",RIGHT(Table1[[#This Row],[Occupational Series]],1)="C"),"0301",RIGHT(Table1[[#This Row],[Occupational Series]],4)))</f>
        <v>5716</v>
      </c>
      <c r="D4348" s="53" t="s">
        <v>872</v>
      </c>
      <c r="E4348" s="53" t="s">
        <v>873</v>
      </c>
      <c r="F4348" s="57">
        <f>ROWS($F$2:F4348)</f>
        <v>4347</v>
      </c>
      <c r="G4348" s="57" t="str">
        <f>IF(ISNUMBER(SEARCH('Position Build'!$N$6,Table1[[#This Row],[Series]])),Table1[[#This Row],[Helper1]],"")</f>
        <v/>
      </c>
      <c r="H4348" s="57" t="str">
        <f>IFERROR(SMALL($G$2:$G$4870,ROWS($G$2:G4348)),"")</f>
        <v/>
      </c>
    </row>
    <row r="4349" spans="1:8" ht="26.25" thickBot="1" x14ac:dyDescent="0.3">
      <c r="A4349" s="50" t="s">
        <v>763</v>
      </c>
      <c r="B4349" s="46" t="str">
        <f>Table1[[#This Row],[Series]]&amp;Table1[[#This Row],[Competency Name]]</f>
        <v>5716ABILITY TO DRIVE SAFELY (MOTOR VEHICLES)</v>
      </c>
      <c r="C4349" s="46" t="str">
        <f>IF(RIGHT(Table1[[#This Row],[Occupational Series]],5)="SECCM","SECCM",IF(OR(RIGHT(Table1[[#This Row],[Occupational Series]],1)="A",RIGHT(Table1[[#This Row],[Occupational Series]],1)="B",RIGHT(Table1[[#This Row],[Occupational Series]],1)="C"),"0301",RIGHT(Table1[[#This Row],[Occupational Series]],4)))</f>
        <v>5716</v>
      </c>
      <c r="D4349" s="50" t="s">
        <v>1145</v>
      </c>
      <c r="E4349" s="51" t="s">
        <v>1146</v>
      </c>
      <c r="F4349" s="57">
        <f>ROWS($F$2:F4349)</f>
        <v>4348</v>
      </c>
      <c r="G4349" s="57" t="str">
        <f>IF(ISNUMBER(SEARCH('Position Build'!$N$6,Table1[[#This Row],[Series]])),Table1[[#This Row],[Helper1]],"")</f>
        <v/>
      </c>
      <c r="H4349" s="57" t="str">
        <f>IFERROR(SMALL($G$2:$G$4870,ROWS($G$2:G4349)),"")</f>
        <v/>
      </c>
    </row>
    <row r="4350" spans="1:8" ht="15.75" customHeight="1" thickBot="1" x14ac:dyDescent="0.3">
      <c r="A4350" s="50" t="s">
        <v>763</v>
      </c>
      <c r="B4350" s="46" t="str">
        <f>Table1[[#This Row],[Series]]&amp;Table1[[#This Row],[Competency Name]]</f>
        <v>5716ABILITY TO INTERPRET INSTRUCTIONS, SPECIFICATIONS, ETC. (RELATED TO MOBILE EQUIPMENT OPERATION)</v>
      </c>
      <c r="C4350" s="46" t="str">
        <f>IF(RIGHT(Table1[[#This Row],[Occupational Series]],5)="SECCM","SECCM",IF(OR(RIGHT(Table1[[#This Row],[Occupational Series]],1)="A",RIGHT(Table1[[#This Row],[Occupational Series]],1)="B",RIGHT(Table1[[#This Row],[Occupational Series]],1)="C"),"0301",RIGHT(Table1[[#This Row],[Occupational Series]],4)))</f>
        <v>5716</v>
      </c>
      <c r="D4350" s="50" t="s">
        <v>1147</v>
      </c>
      <c r="E4350" s="51" t="s">
        <v>1148</v>
      </c>
      <c r="F4350" s="57">
        <f>ROWS($F$2:F4350)</f>
        <v>4349</v>
      </c>
      <c r="G4350" s="57" t="str">
        <f>IF(ISNUMBER(SEARCH('Position Build'!$N$6,Table1[[#This Row],[Series]])),Table1[[#This Row],[Helper1]],"")</f>
        <v/>
      </c>
      <c r="H4350" s="57" t="str">
        <f>IFERROR(SMALL($G$2:$G$4870,ROWS($G$2:G4350)),"")</f>
        <v/>
      </c>
    </row>
    <row r="4351" spans="1:8" ht="15.75" thickBot="1" x14ac:dyDescent="0.3">
      <c r="A4351" s="53" t="s">
        <v>763</v>
      </c>
      <c r="B4351" s="46" t="str">
        <f>Table1[[#This Row],[Series]]&amp;Table1[[#This Row],[Competency Name]]</f>
        <v>5716ABILITY TO OPERATE SAFELY (NON-MOTOR VEHICLE)</v>
      </c>
      <c r="C4351" s="46" t="str">
        <f>IF(RIGHT(Table1[[#This Row],[Occupational Series]],5)="SECCM","SECCM",IF(OR(RIGHT(Table1[[#This Row],[Occupational Series]],1)="A",RIGHT(Table1[[#This Row],[Occupational Series]],1)="B",RIGHT(Table1[[#This Row],[Occupational Series]],1)="C"),"0301",RIGHT(Table1[[#This Row],[Occupational Series]],4)))</f>
        <v>5716</v>
      </c>
      <c r="D4351" s="53" t="s">
        <v>1149</v>
      </c>
      <c r="E4351" s="53" t="s">
        <v>1150</v>
      </c>
      <c r="F4351" s="57">
        <f>ROWS($F$2:F4351)</f>
        <v>4350</v>
      </c>
      <c r="G4351" s="57" t="str">
        <f>IF(ISNUMBER(SEARCH('Position Build'!$N$6,Table1[[#This Row],[Series]])),Table1[[#This Row],[Helper1]],"")</f>
        <v/>
      </c>
      <c r="H4351" s="57" t="str">
        <f>IFERROR(SMALL($G$2:$G$4870,ROWS($G$2:G4351)),"")</f>
        <v/>
      </c>
    </row>
    <row r="4352" spans="1:8" ht="39" thickBot="1" x14ac:dyDescent="0.3">
      <c r="A4352" s="50" t="s">
        <v>763</v>
      </c>
      <c r="B4352" s="46" t="str">
        <f>Table1[[#This Row],[Series]]&amp;Table1[[#This Row],[Competency Name]]</f>
        <v>5716OPERATION OF MOTOR VEHICLES</v>
      </c>
      <c r="C4352" s="46" t="str">
        <f>IF(RIGHT(Table1[[#This Row],[Occupational Series]],5)="SECCM","SECCM",IF(OR(RIGHT(Table1[[#This Row],[Occupational Series]],1)="A",RIGHT(Table1[[#This Row],[Occupational Series]],1)="B",RIGHT(Table1[[#This Row],[Occupational Series]],1)="C"),"0301",RIGHT(Table1[[#This Row],[Occupational Series]],4)))</f>
        <v>5716</v>
      </c>
      <c r="D4352" s="50" t="s">
        <v>1151</v>
      </c>
      <c r="E4352" s="51" t="s">
        <v>1152</v>
      </c>
      <c r="F4352" s="57">
        <f>ROWS($F$2:F4352)</f>
        <v>4351</v>
      </c>
      <c r="G4352" s="57" t="str">
        <f>IF(ISNUMBER(SEARCH('Position Build'!$N$6,Table1[[#This Row],[Series]])),Table1[[#This Row],[Helper1]],"")</f>
        <v/>
      </c>
      <c r="H4352" s="57" t="str">
        <f>IFERROR(SMALL($G$2:$G$4870,ROWS($G$2:G4352)),"")</f>
        <v/>
      </c>
    </row>
    <row r="4353" spans="1:8" ht="15.75" customHeight="1" thickBot="1" x14ac:dyDescent="0.3">
      <c r="A4353" s="50" t="s">
        <v>763</v>
      </c>
      <c r="B4353" s="46" t="str">
        <f>Table1[[#This Row],[Series]]&amp;Table1[[#This Row],[Competency Name]]</f>
        <v>5716RELIABILITY AND DEPENDABILITY AS AN ENGINEERING EQUIPMENT OPERATOR</v>
      </c>
      <c r="C4353" s="46" t="str">
        <f>IF(RIGHT(Table1[[#This Row],[Occupational Series]],5)="SECCM","SECCM",IF(OR(RIGHT(Table1[[#This Row],[Occupational Series]],1)="A",RIGHT(Table1[[#This Row],[Occupational Series]],1)="B",RIGHT(Table1[[#This Row],[Occupational Series]],1)="C"),"0301",RIGHT(Table1[[#This Row],[Occupational Series]],4)))</f>
        <v>5716</v>
      </c>
      <c r="D4353" s="50" t="s">
        <v>1590</v>
      </c>
      <c r="E4353" s="51" t="s">
        <v>1577</v>
      </c>
      <c r="F4353" s="57">
        <f>ROWS($F$2:F4353)</f>
        <v>4352</v>
      </c>
      <c r="G4353" s="57" t="str">
        <f>IF(ISNUMBER(SEARCH('Position Build'!$N$6,Table1[[#This Row],[Series]])),Table1[[#This Row],[Helper1]],"")</f>
        <v/>
      </c>
      <c r="H4353" s="57" t="str">
        <f>IFERROR(SMALL($G$2:$G$4870,ROWS($G$2:G4353)),"")</f>
        <v/>
      </c>
    </row>
    <row r="4354" spans="1:8" ht="64.5" thickBot="1" x14ac:dyDescent="0.3">
      <c r="A4354" s="52" t="s">
        <v>766</v>
      </c>
      <c r="B4354" s="46" t="str">
        <f>Table1[[#This Row],[Series]]&amp;Table1[[#This Row],[Competency Name]]</f>
        <v>5725WORK PRACTICES (INCLUDES KEEPING THINGS NEAT, CLEAN AND IN ORDER)</v>
      </c>
      <c r="C4354" s="46" t="str">
        <f>IF(RIGHT(Table1[[#This Row],[Occupational Series]],5)="SECCM","SECCM",IF(OR(RIGHT(Table1[[#This Row],[Occupational Series]],1)="A",RIGHT(Table1[[#This Row],[Occupational Series]],1)="B",RIGHT(Table1[[#This Row],[Occupational Series]],1)="C"),"0301",RIGHT(Table1[[#This Row],[Occupational Series]],4)))</f>
        <v>5725</v>
      </c>
      <c r="D4354" s="52" t="s">
        <v>761</v>
      </c>
      <c r="E4354" s="54" t="s">
        <v>762</v>
      </c>
      <c r="F4354" s="57">
        <f>ROWS($F$2:F4354)</f>
        <v>4353</v>
      </c>
      <c r="G4354" s="57" t="str">
        <f>IF(ISNUMBER(SEARCH('Position Build'!$N$6,Table1[[#This Row],[Series]])),Table1[[#This Row],[Helper1]],"")</f>
        <v/>
      </c>
      <c r="H4354" s="57" t="str">
        <f>IFERROR(SMALL($G$2:$G$4870,ROWS($G$2:G4354)),"")</f>
        <v/>
      </c>
    </row>
    <row r="4355" spans="1:8" ht="15.75" thickBot="1" x14ac:dyDescent="0.3">
      <c r="A4355" s="45" t="s">
        <v>766</v>
      </c>
      <c r="B4355" s="46" t="str">
        <f>Table1[[#This Row],[Series]]&amp;Table1[[#This Row],[Competency Name]]</f>
        <v>5725ABILITY TO DO THE WORK OF THE POSITION WITHOUT MORE THAN NORMAL SUPERVISION</v>
      </c>
      <c r="C4355" s="46" t="str">
        <f>IF(RIGHT(Table1[[#This Row],[Occupational Series]],5)="SECCM","SECCM",IF(OR(RIGHT(Table1[[#This Row],[Occupational Series]],1)="A",RIGHT(Table1[[#This Row],[Occupational Series]],1)="B",RIGHT(Table1[[#This Row],[Occupational Series]],1)="C"),"0301",RIGHT(Table1[[#This Row],[Occupational Series]],4)))</f>
        <v>5725</v>
      </c>
      <c r="D4355" s="45" t="s">
        <v>852</v>
      </c>
      <c r="E4355" s="45" t="s">
        <v>853</v>
      </c>
      <c r="F4355" s="57">
        <f>ROWS($F$2:F4355)</f>
        <v>4354</v>
      </c>
      <c r="G4355" s="57" t="str">
        <f>IF(ISNUMBER(SEARCH('Position Build'!$N$6,Table1[[#This Row],[Series]])),Table1[[#This Row],[Helper1]],"")</f>
        <v/>
      </c>
      <c r="H4355" s="57" t="str">
        <f>IFERROR(SMALL($G$2:$G$4870,ROWS($G$2:G4355)),"")</f>
        <v/>
      </c>
    </row>
    <row r="4356" spans="1:8" ht="15.75" customHeight="1" thickBot="1" x14ac:dyDescent="0.3">
      <c r="A4356" s="45" t="s">
        <v>766</v>
      </c>
      <c r="B4356" s="46" t="str">
        <f>Table1[[#This Row],[Series]]&amp;Table1[[#This Row],[Competency Name]]</f>
        <v>5725ABILITY TO INSPECT</v>
      </c>
      <c r="C4356" s="46" t="str">
        <f>IF(RIGHT(Table1[[#This Row],[Occupational Series]],5)="SECCM","SECCM",IF(OR(RIGHT(Table1[[#This Row],[Occupational Series]],1)="A",RIGHT(Table1[[#This Row],[Occupational Series]],1)="B",RIGHT(Table1[[#This Row],[Occupational Series]],1)="C"),"0301",RIGHT(Table1[[#This Row],[Occupational Series]],4)))</f>
        <v>5725</v>
      </c>
      <c r="D4356" s="45" t="s">
        <v>866</v>
      </c>
      <c r="E4356" s="45" t="s">
        <v>867</v>
      </c>
      <c r="F4356" s="57">
        <f>ROWS($F$2:F4356)</f>
        <v>4355</v>
      </c>
      <c r="G4356" s="57" t="str">
        <f>IF(ISNUMBER(SEARCH('Position Build'!$N$6,Table1[[#This Row],[Series]])),Table1[[#This Row],[Helper1]],"")</f>
        <v/>
      </c>
      <c r="H4356" s="57" t="str">
        <f>IFERROR(SMALL($G$2:$G$4870,ROWS($G$2:G4356)),"")</f>
        <v/>
      </c>
    </row>
    <row r="4357" spans="1:8" ht="15.75" thickBot="1" x14ac:dyDescent="0.3">
      <c r="A4357" s="53" t="s">
        <v>766</v>
      </c>
      <c r="B4357" s="46" t="str">
        <f>Table1[[#This Row],[Series]]&amp;Table1[[#This Row],[Competency Name]]</f>
        <v>5725ABILITY TO INSTRUCT</v>
      </c>
      <c r="C4357" s="46" t="str">
        <f>IF(RIGHT(Table1[[#This Row],[Occupational Series]],5)="SECCM","SECCM",IF(OR(RIGHT(Table1[[#This Row],[Occupational Series]],1)="A",RIGHT(Table1[[#This Row],[Occupational Series]],1)="B",RIGHT(Table1[[#This Row],[Occupational Series]],1)="C"),"0301",RIGHT(Table1[[#This Row],[Occupational Series]],4)))</f>
        <v>5725</v>
      </c>
      <c r="D4357" s="53" t="s">
        <v>868</v>
      </c>
      <c r="E4357" s="53" t="s">
        <v>869</v>
      </c>
      <c r="F4357" s="57">
        <f>ROWS($F$2:F4357)</f>
        <v>4356</v>
      </c>
      <c r="G4357" s="57" t="str">
        <f>IF(ISNUMBER(SEARCH('Position Build'!$N$6,Table1[[#This Row],[Series]])),Table1[[#This Row],[Helper1]],"")</f>
        <v/>
      </c>
      <c r="H4357" s="57" t="str">
        <f>IFERROR(SMALL($G$2:$G$4870,ROWS($G$2:G4357)),"")</f>
        <v/>
      </c>
    </row>
    <row r="4358" spans="1:8" ht="39" thickBot="1" x14ac:dyDescent="0.3">
      <c r="A4358" s="50" t="s">
        <v>766</v>
      </c>
      <c r="B4358" s="46" t="str">
        <f>Table1[[#This Row],[Series]]&amp;Table1[[#This Row],[Competency Name]]</f>
        <v>5725ABILITY TO PROVIDE PRODUCTION SUPPORT SERVICES</v>
      </c>
      <c r="C4358" s="46" t="str">
        <f>IF(RIGHT(Table1[[#This Row],[Occupational Series]],5)="SECCM","SECCM",IF(OR(RIGHT(Table1[[#This Row],[Occupational Series]],1)="A",RIGHT(Table1[[#This Row],[Occupational Series]],1)="B",RIGHT(Table1[[#This Row],[Occupational Series]],1)="C"),"0301",RIGHT(Table1[[#This Row],[Occupational Series]],4)))</f>
        <v>5725</v>
      </c>
      <c r="D4358" s="50" t="s">
        <v>870</v>
      </c>
      <c r="E4358" s="51" t="s">
        <v>871</v>
      </c>
      <c r="F4358" s="57">
        <f>ROWS($F$2:F4358)</f>
        <v>4357</v>
      </c>
      <c r="G4358" s="57" t="str">
        <f>IF(ISNUMBER(SEARCH('Position Build'!$N$6,Table1[[#This Row],[Series]])),Table1[[#This Row],[Helper1]],"")</f>
        <v/>
      </c>
      <c r="H4358" s="57" t="str">
        <f>IFERROR(SMALL($G$2:$G$4870,ROWS($G$2:G4358)),"")</f>
        <v/>
      </c>
    </row>
    <row r="4359" spans="1:8" ht="15.75" customHeight="1" thickBot="1" x14ac:dyDescent="0.3">
      <c r="A4359" s="45" t="s">
        <v>766</v>
      </c>
      <c r="B4359" s="46" t="str">
        <f>Table1[[#This Row],[Series]]&amp;Table1[[#This Row],[Competency Name]]</f>
        <v>5725ABILITY TO LEAD OR SUPERVISE</v>
      </c>
      <c r="C4359" s="46" t="str">
        <f>IF(RIGHT(Table1[[#This Row],[Occupational Series]],5)="SECCM","SECCM",IF(OR(RIGHT(Table1[[#This Row],[Occupational Series]],1)="A",RIGHT(Table1[[#This Row],[Occupational Series]],1)="B",RIGHT(Table1[[#This Row],[Occupational Series]],1)="C"),"0301",RIGHT(Table1[[#This Row],[Occupational Series]],4)))</f>
        <v>5725</v>
      </c>
      <c r="D4359" s="45" t="s">
        <v>872</v>
      </c>
      <c r="E4359" s="45" t="s">
        <v>873</v>
      </c>
      <c r="F4359" s="57">
        <f>ROWS($F$2:F4359)</f>
        <v>4358</v>
      </c>
      <c r="G4359" s="57" t="str">
        <f>IF(ISNUMBER(SEARCH('Position Build'!$N$6,Table1[[#This Row],[Series]])),Table1[[#This Row],[Helper1]],"")</f>
        <v/>
      </c>
      <c r="H4359" s="57" t="str">
        <f>IFERROR(SMALL($G$2:$G$4870,ROWS($G$2:G4359)),"")</f>
        <v/>
      </c>
    </row>
    <row r="4360" spans="1:8" ht="26.25" thickBot="1" x14ac:dyDescent="0.3">
      <c r="A4360" s="52" t="s">
        <v>766</v>
      </c>
      <c r="B4360" s="46" t="str">
        <f>Table1[[#This Row],[Series]]&amp;Table1[[#This Row],[Competency Name]]</f>
        <v>5725ABILITY TO DRIVE SAFELY (MOTOR VEHICLES)</v>
      </c>
      <c r="C4360" s="46" t="str">
        <f>IF(RIGHT(Table1[[#This Row],[Occupational Series]],5)="SECCM","SECCM",IF(OR(RIGHT(Table1[[#This Row],[Occupational Series]],1)="A",RIGHT(Table1[[#This Row],[Occupational Series]],1)="B",RIGHT(Table1[[#This Row],[Occupational Series]],1)="C"),"0301",RIGHT(Table1[[#This Row],[Occupational Series]],4)))</f>
        <v>5725</v>
      </c>
      <c r="D4360" s="52" t="s">
        <v>1145</v>
      </c>
      <c r="E4360" s="54" t="s">
        <v>1146</v>
      </c>
      <c r="F4360" s="57">
        <f>ROWS($F$2:F4360)</f>
        <v>4359</v>
      </c>
      <c r="G4360" s="57" t="str">
        <f>IF(ISNUMBER(SEARCH('Position Build'!$N$6,Table1[[#This Row],[Series]])),Table1[[#This Row],[Helper1]],"")</f>
        <v/>
      </c>
      <c r="H4360" s="57" t="str">
        <f>IFERROR(SMALL($G$2:$G$4870,ROWS($G$2:G4360)),"")</f>
        <v/>
      </c>
    </row>
    <row r="4361" spans="1:8" ht="39" thickBot="1" x14ac:dyDescent="0.3">
      <c r="A4361" s="50" t="s">
        <v>766</v>
      </c>
      <c r="B4361" s="46" t="str">
        <f>Table1[[#This Row],[Series]]&amp;Table1[[#This Row],[Competency Name]]</f>
        <v>5725ABILITY TO INTERPRET INSTRUCTIONS, SPECIFICATIONS, ETC. (RELATED TO MOBILE EQUIPMENT OPERATION)</v>
      </c>
      <c r="C4361" s="46" t="str">
        <f>IF(RIGHT(Table1[[#This Row],[Occupational Series]],5)="SECCM","SECCM",IF(OR(RIGHT(Table1[[#This Row],[Occupational Series]],1)="A",RIGHT(Table1[[#This Row],[Occupational Series]],1)="B",RIGHT(Table1[[#This Row],[Occupational Series]],1)="C"),"0301",RIGHT(Table1[[#This Row],[Occupational Series]],4)))</f>
        <v>5725</v>
      </c>
      <c r="D4361" s="50" t="s">
        <v>1147</v>
      </c>
      <c r="E4361" s="51" t="s">
        <v>1148</v>
      </c>
      <c r="F4361" s="57">
        <f>ROWS($F$2:F4361)</f>
        <v>4360</v>
      </c>
      <c r="G4361" s="57" t="str">
        <f>IF(ISNUMBER(SEARCH('Position Build'!$N$6,Table1[[#This Row],[Series]])),Table1[[#This Row],[Helper1]],"")</f>
        <v/>
      </c>
      <c r="H4361" s="57" t="str">
        <f>IFERROR(SMALL($G$2:$G$4870,ROWS($G$2:G4361)),"")</f>
        <v/>
      </c>
    </row>
    <row r="4362" spans="1:8" ht="15.75" customHeight="1" thickBot="1" x14ac:dyDescent="0.3">
      <c r="A4362" s="45" t="s">
        <v>766</v>
      </c>
      <c r="B4362" s="46" t="str">
        <f>Table1[[#This Row],[Series]]&amp;Table1[[#This Row],[Competency Name]]</f>
        <v>5725ABILITY TO OPERATE SAFELY (NON-MOTOR VEHICLE)</v>
      </c>
      <c r="C4362" s="46" t="str">
        <f>IF(RIGHT(Table1[[#This Row],[Occupational Series]],5)="SECCM","SECCM",IF(OR(RIGHT(Table1[[#This Row],[Occupational Series]],1)="A",RIGHT(Table1[[#This Row],[Occupational Series]],1)="B",RIGHT(Table1[[#This Row],[Occupational Series]],1)="C"),"0301",RIGHT(Table1[[#This Row],[Occupational Series]],4)))</f>
        <v>5725</v>
      </c>
      <c r="D4362" s="45" t="s">
        <v>1149</v>
      </c>
      <c r="E4362" s="45" t="s">
        <v>1150</v>
      </c>
      <c r="F4362" s="57">
        <f>ROWS($F$2:F4362)</f>
        <v>4361</v>
      </c>
      <c r="G4362" s="57" t="str">
        <f>IF(ISNUMBER(SEARCH('Position Build'!$N$6,Table1[[#This Row],[Series]])),Table1[[#This Row],[Helper1]],"")</f>
        <v/>
      </c>
      <c r="H4362" s="57" t="str">
        <f>IFERROR(SMALL($G$2:$G$4870,ROWS($G$2:G4362)),"")</f>
        <v/>
      </c>
    </row>
    <row r="4363" spans="1:8" ht="39" thickBot="1" x14ac:dyDescent="0.3">
      <c r="A4363" s="52" t="s">
        <v>766</v>
      </c>
      <c r="B4363" s="46" t="str">
        <f>Table1[[#This Row],[Series]]&amp;Table1[[#This Row],[Competency Name]]</f>
        <v>5725OPERATION OF MOTOR VEHICLES</v>
      </c>
      <c r="C4363" s="46" t="str">
        <f>IF(RIGHT(Table1[[#This Row],[Occupational Series]],5)="SECCM","SECCM",IF(OR(RIGHT(Table1[[#This Row],[Occupational Series]],1)="A",RIGHT(Table1[[#This Row],[Occupational Series]],1)="B",RIGHT(Table1[[#This Row],[Occupational Series]],1)="C"),"0301",RIGHT(Table1[[#This Row],[Occupational Series]],4)))</f>
        <v>5725</v>
      </c>
      <c r="D4363" s="52" t="s">
        <v>1151</v>
      </c>
      <c r="E4363" s="54" t="s">
        <v>1152</v>
      </c>
      <c r="F4363" s="57">
        <f>ROWS($F$2:F4363)</f>
        <v>4362</v>
      </c>
      <c r="G4363" s="57" t="str">
        <f>IF(ISNUMBER(SEARCH('Position Build'!$N$6,Table1[[#This Row],[Series]])),Table1[[#This Row],[Helper1]],"")</f>
        <v/>
      </c>
      <c r="H4363" s="57" t="str">
        <f>IFERROR(SMALL($G$2:$G$4870,ROWS($G$2:G4363)),"")</f>
        <v/>
      </c>
    </row>
    <row r="4364" spans="1:8" ht="51.75" thickBot="1" x14ac:dyDescent="0.3">
      <c r="A4364" s="50" t="s">
        <v>766</v>
      </c>
      <c r="B4364" s="46" t="str">
        <f>Table1[[#This Row],[Series]]&amp;Table1[[#This Row],[Competency Name]]</f>
        <v>5725RELIABILITY AND DEPENDABILITY AS A CRANE OPERATOR</v>
      </c>
      <c r="C4364" s="46" t="str">
        <f>IF(RIGHT(Table1[[#This Row],[Occupational Series]],5)="SECCM","SECCM",IF(OR(RIGHT(Table1[[#This Row],[Occupational Series]],1)="A",RIGHT(Table1[[#This Row],[Occupational Series]],1)="B",RIGHT(Table1[[#This Row],[Occupational Series]],1)="C"),"0301",RIGHT(Table1[[#This Row],[Occupational Series]],4)))</f>
        <v>5725</v>
      </c>
      <c r="D4364" s="50" t="s">
        <v>1591</v>
      </c>
      <c r="E4364" s="51" t="s">
        <v>1577</v>
      </c>
      <c r="F4364" s="57">
        <f>ROWS($F$2:F4364)</f>
        <v>4363</v>
      </c>
      <c r="G4364" s="57" t="str">
        <f>IF(ISNUMBER(SEARCH('Position Build'!$N$6,Table1[[#This Row],[Series]])),Table1[[#This Row],[Helper1]],"")</f>
        <v/>
      </c>
      <c r="H4364" s="57" t="str">
        <f>IFERROR(SMALL($G$2:$G$4870,ROWS($G$2:G4364)),"")</f>
        <v/>
      </c>
    </row>
    <row r="4365" spans="1:8" ht="15.75" customHeight="1" thickBot="1" x14ac:dyDescent="0.3">
      <c r="A4365" s="50" t="s">
        <v>765</v>
      </c>
      <c r="B4365" s="46" t="str">
        <f>Table1[[#This Row],[Series]]&amp;Table1[[#This Row],[Competency Name]]</f>
        <v>5736WORK PRACTICES (INCLUDES KEEPING THINGS NEAT, CLEAN AND IN ORDER)</v>
      </c>
      <c r="C4365" s="46" t="str">
        <f>IF(RIGHT(Table1[[#This Row],[Occupational Series]],5)="SECCM","SECCM",IF(OR(RIGHT(Table1[[#This Row],[Occupational Series]],1)="A",RIGHT(Table1[[#This Row],[Occupational Series]],1)="B",RIGHT(Table1[[#This Row],[Occupational Series]],1)="C"),"0301",RIGHT(Table1[[#This Row],[Occupational Series]],4)))</f>
        <v>5736</v>
      </c>
      <c r="D4365" s="50" t="s">
        <v>761</v>
      </c>
      <c r="E4365" s="51" t="s">
        <v>762</v>
      </c>
      <c r="F4365" s="57">
        <f>ROWS($F$2:F4365)</f>
        <v>4364</v>
      </c>
      <c r="G4365" s="57" t="str">
        <f>IF(ISNUMBER(SEARCH('Position Build'!$N$6,Table1[[#This Row],[Series]])),Table1[[#This Row],[Helper1]],"")</f>
        <v/>
      </c>
      <c r="H4365" s="57" t="str">
        <f>IFERROR(SMALL($G$2:$G$4870,ROWS($G$2:G4365)),"")</f>
        <v/>
      </c>
    </row>
    <row r="4366" spans="1:8" ht="15.75" thickBot="1" x14ac:dyDescent="0.3">
      <c r="A4366" s="53" t="s">
        <v>765</v>
      </c>
      <c r="B4366" s="46" t="str">
        <f>Table1[[#This Row],[Series]]&amp;Table1[[#This Row],[Competency Name]]</f>
        <v>5736ABILITY TO DO THE WORK OF THE POSITION WITHOUT MORE THAN NORMAL SUPERVISION</v>
      </c>
      <c r="C4366" s="46" t="str">
        <f>IF(RIGHT(Table1[[#This Row],[Occupational Series]],5)="SECCM","SECCM",IF(OR(RIGHT(Table1[[#This Row],[Occupational Series]],1)="A",RIGHT(Table1[[#This Row],[Occupational Series]],1)="B",RIGHT(Table1[[#This Row],[Occupational Series]],1)="C"),"0301",RIGHT(Table1[[#This Row],[Occupational Series]],4)))</f>
        <v>5736</v>
      </c>
      <c r="D4366" s="53" t="s">
        <v>852</v>
      </c>
      <c r="E4366" s="53" t="s">
        <v>853</v>
      </c>
      <c r="F4366" s="57">
        <f>ROWS($F$2:F4366)</f>
        <v>4365</v>
      </c>
      <c r="G4366" s="57" t="str">
        <f>IF(ISNUMBER(SEARCH('Position Build'!$N$6,Table1[[#This Row],[Series]])),Table1[[#This Row],[Helper1]],"")</f>
        <v/>
      </c>
      <c r="H4366" s="57" t="str">
        <f>IFERROR(SMALL($G$2:$G$4870,ROWS($G$2:G4366)),"")</f>
        <v/>
      </c>
    </row>
    <row r="4367" spans="1:8" ht="15.75" thickBot="1" x14ac:dyDescent="0.3">
      <c r="A4367" s="45" t="s">
        <v>765</v>
      </c>
      <c r="B4367" s="46" t="str">
        <f>Table1[[#This Row],[Series]]&amp;Table1[[#This Row],[Competency Name]]</f>
        <v>5736ABILITY TO INSPECT</v>
      </c>
      <c r="C4367" s="46" t="str">
        <f>IF(RIGHT(Table1[[#This Row],[Occupational Series]],5)="SECCM","SECCM",IF(OR(RIGHT(Table1[[#This Row],[Occupational Series]],1)="A",RIGHT(Table1[[#This Row],[Occupational Series]],1)="B",RIGHT(Table1[[#This Row],[Occupational Series]],1)="C"),"0301",RIGHT(Table1[[#This Row],[Occupational Series]],4)))</f>
        <v>5736</v>
      </c>
      <c r="D4367" s="45" t="s">
        <v>866</v>
      </c>
      <c r="E4367" s="45" t="s">
        <v>867</v>
      </c>
      <c r="F4367" s="57">
        <f>ROWS($F$2:F4367)</f>
        <v>4366</v>
      </c>
      <c r="G4367" s="57" t="str">
        <f>IF(ISNUMBER(SEARCH('Position Build'!$N$6,Table1[[#This Row],[Series]])),Table1[[#This Row],[Helper1]],"")</f>
        <v/>
      </c>
      <c r="H4367" s="57" t="str">
        <f>IFERROR(SMALL($G$2:$G$4870,ROWS($G$2:G4367)),"")</f>
        <v/>
      </c>
    </row>
    <row r="4368" spans="1:8" ht="15.75" thickBot="1" x14ac:dyDescent="0.3">
      <c r="A4368" s="45" t="s">
        <v>765</v>
      </c>
      <c r="B4368" s="46" t="str">
        <f>Table1[[#This Row],[Series]]&amp;Table1[[#This Row],[Competency Name]]</f>
        <v>5736ABILITY TO INSTRUCT</v>
      </c>
      <c r="C4368" s="46" t="str">
        <f>IF(RIGHT(Table1[[#This Row],[Occupational Series]],5)="SECCM","SECCM",IF(OR(RIGHT(Table1[[#This Row],[Occupational Series]],1)="A",RIGHT(Table1[[#This Row],[Occupational Series]],1)="B",RIGHT(Table1[[#This Row],[Occupational Series]],1)="C"),"0301",RIGHT(Table1[[#This Row],[Occupational Series]],4)))</f>
        <v>5736</v>
      </c>
      <c r="D4368" s="45" t="s">
        <v>868</v>
      </c>
      <c r="E4368" s="45" t="s">
        <v>869</v>
      </c>
      <c r="F4368" s="57">
        <f>ROWS($F$2:F4368)</f>
        <v>4367</v>
      </c>
      <c r="G4368" s="57" t="str">
        <f>IF(ISNUMBER(SEARCH('Position Build'!$N$6,Table1[[#This Row],[Series]])),Table1[[#This Row],[Helper1]],"")</f>
        <v/>
      </c>
      <c r="H4368" s="57" t="str">
        <f>IFERROR(SMALL($G$2:$G$4870,ROWS($G$2:G4368)),"")</f>
        <v/>
      </c>
    </row>
    <row r="4369" spans="1:8" ht="15.75" customHeight="1" thickBot="1" x14ac:dyDescent="0.3">
      <c r="A4369" s="50" t="s">
        <v>765</v>
      </c>
      <c r="B4369" s="46" t="str">
        <f>Table1[[#This Row],[Series]]&amp;Table1[[#This Row],[Competency Name]]</f>
        <v>5736ABILITY TO PROVIDE PRODUCTION SUPPORT SERVICES</v>
      </c>
      <c r="C4369" s="46" t="str">
        <f>IF(RIGHT(Table1[[#This Row],[Occupational Series]],5)="SECCM","SECCM",IF(OR(RIGHT(Table1[[#This Row],[Occupational Series]],1)="A",RIGHT(Table1[[#This Row],[Occupational Series]],1)="B",RIGHT(Table1[[#This Row],[Occupational Series]],1)="C"),"0301",RIGHT(Table1[[#This Row],[Occupational Series]],4)))</f>
        <v>5736</v>
      </c>
      <c r="D4369" s="50" t="s">
        <v>870</v>
      </c>
      <c r="E4369" s="51" t="s">
        <v>871</v>
      </c>
      <c r="F4369" s="57">
        <f>ROWS($F$2:F4369)</f>
        <v>4368</v>
      </c>
      <c r="G4369" s="57" t="str">
        <f>IF(ISNUMBER(SEARCH('Position Build'!$N$6,Table1[[#This Row],[Series]])),Table1[[#This Row],[Helper1]],"")</f>
        <v/>
      </c>
      <c r="H4369" s="57" t="str">
        <f>IFERROR(SMALL($G$2:$G$4870,ROWS($G$2:G4369)),"")</f>
        <v/>
      </c>
    </row>
    <row r="4370" spans="1:8" ht="15.75" thickBot="1" x14ac:dyDescent="0.3">
      <c r="A4370" s="45" t="s">
        <v>765</v>
      </c>
      <c r="B4370" s="46" t="str">
        <f>Table1[[#This Row],[Series]]&amp;Table1[[#This Row],[Competency Name]]</f>
        <v>5736ABILITY TO LEAD OR SUPERVISE</v>
      </c>
      <c r="C4370" s="46" t="str">
        <f>IF(RIGHT(Table1[[#This Row],[Occupational Series]],5)="SECCM","SECCM",IF(OR(RIGHT(Table1[[#This Row],[Occupational Series]],1)="A",RIGHT(Table1[[#This Row],[Occupational Series]],1)="B",RIGHT(Table1[[#This Row],[Occupational Series]],1)="C"),"0301",RIGHT(Table1[[#This Row],[Occupational Series]],4)))</f>
        <v>5736</v>
      </c>
      <c r="D4370" s="45" t="s">
        <v>872</v>
      </c>
      <c r="E4370" s="45" t="s">
        <v>873</v>
      </c>
      <c r="F4370" s="57">
        <f>ROWS($F$2:F4370)</f>
        <v>4369</v>
      </c>
      <c r="G4370" s="57" t="str">
        <f>IF(ISNUMBER(SEARCH('Position Build'!$N$6,Table1[[#This Row],[Series]])),Table1[[#This Row],[Helper1]],"")</f>
        <v/>
      </c>
      <c r="H4370" s="57" t="str">
        <f>IFERROR(SMALL($G$2:$G$4870,ROWS($G$2:G4370)),"")</f>
        <v/>
      </c>
    </row>
    <row r="4371" spans="1:8" ht="15.75" customHeight="1" thickBot="1" x14ac:dyDescent="0.3">
      <c r="A4371" s="50" t="s">
        <v>765</v>
      </c>
      <c r="B4371" s="46" t="str">
        <f>Table1[[#This Row],[Series]]&amp;Table1[[#This Row],[Competency Name]]</f>
        <v>5736ABILITY TO FOLLOW DIRECTIONS IN A SHOP</v>
      </c>
      <c r="C4371" s="46" t="str">
        <f>IF(RIGHT(Table1[[#This Row],[Occupational Series]],5)="SECCM","SECCM",IF(OR(RIGHT(Table1[[#This Row],[Occupational Series]],1)="A",RIGHT(Table1[[#This Row],[Occupational Series]],1)="B",RIGHT(Table1[[#This Row],[Occupational Series]],1)="C"),"0301",RIGHT(Table1[[#This Row],[Occupational Series]],4)))</f>
        <v>5736</v>
      </c>
      <c r="D4371" s="50" t="s">
        <v>882</v>
      </c>
      <c r="E4371" s="51" t="s">
        <v>883</v>
      </c>
      <c r="F4371" s="57">
        <f>ROWS($F$2:F4371)</f>
        <v>4370</v>
      </c>
      <c r="G4371" s="57" t="str">
        <f>IF(ISNUMBER(SEARCH('Position Build'!$N$6,Table1[[#This Row],[Series]])),Table1[[#This Row],[Helper1]],"")</f>
        <v/>
      </c>
      <c r="H4371" s="57" t="str">
        <f>IFERROR(SMALL($G$2:$G$4870,ROWS($G$2:G4371)),"")</f>
        <v/>
      </c>
    </row>
    <row r="4372" spans="1:8" ht="77.25" thickBot="1" x14ac:dyDescent="0.3">
      <c r="A4372" s="50" t="s">
        <v>765</v>
      </c>
      <c r="B4372" s="46" t="str">
        <f>Table1[[#This Row],[Series]]&amp;Table1[[#This Row],[Competency Name]]</f>
        <v>5736DEXTERITY AND SAFETY</v>
      </c>
      <c r="C4372" s="46" t="str">
        <f>IF(RIGHT(Table1[[#This Row],[Occupational Series]],5)="SECCM","SECCM",IF(OR(RIGHT(Table1[[#This Row],[Occupational Series]],1)="A",RIGHT(Table1[[#This Row],[Occupational Series]],1)="B",RIGHT(Table1[[#This Row],[Occupational Series]],1)="C"),"0301",RIGHT(Table1[[#This Row],[Occupational Series]],4)))</f>
        <v>5736</v>
      </c>
      <c r="D4372" s="50" t="s">
        <v>888</v>
      </c>
      <c r="E4372" s="51" t="s">
        <v>889</v>
      </c>
      <c r="F4372" s="57">
        <f>ROWS($F$2:F4372)</f>
        <v>4371</v>
      </c>
      <c r="G4372" s="57" t="str">
        <f>IF(ISNUMBER(SEARCH('Position Build'!$N$6,Table1[[#This Row],[Series]])),Table1[[#This Row],[Helper1]],"")</f>
        <v/>
      </c>
      <c r="H4372" s="57" t="str">
        <f>IFERROR(SMALL($G$2:$G$4870,ROWS($G$2:G4372)),"")</f>
        <v/>
      </c>
    </row>
    <row r="4373" spans="1:8" ht="15.75" customHeight="1" thickBot="1" x14ac:dyDescent="0.3">
      <c r="A4373" s="50" t="s">
        <v>765</v>
      </c>
      <c r="B4373" s="46" t="str">
        <f>Table1[[#This Row],[Series]]&amp;Table1[[#This Row],[Competency Name]]</f>
        <v>5736RELIABILITY AND DEPENDABILITY</v>
      </c>
      <c r="C4373" s="46" t="str">
        <f>IF(RIGHT(Table1[[#This Row],[Occupational Series]],5)="SECCM","SECCM",IF(OR(RIGHT(Table1[[#This Row],[Occupational Series]],1)="A",RIGHT(Table1[[#This Row],[Occupational Series]],1)="B",RIGHT(Table1[[#This Row],[Occupational Series]],1)="C"),"0301",RIGHT(Table1[[#This Row],[Occupational Series]],4)))</f>
        <v>5736</v>
      </c>
      <c r="D4373" s="50" t="s">
        <v>900</v>
      </c>
      <c r="E4373" s="51" t="s">
        <v>901</v>
      </c>
      <c r="F4373" s="57">
        <f>ROWS($F$2:F4373)</f>
        <v>4372</v>
      </c>
      <c r="G4373" s="57" t="str">
        <f>IF(ISNUMBER(SEARCH('Position Build'!$N$6,Table1[[#This Row],[Series]])),Table1[[#This Row],[Helper1]],"")</f>
        <v/>
      </c>
      <c r="H4373" s="57" t="str">
        <f>IFERROR(SMALL($G$2:$G$4870,ROWS($G$2:G4373)),"")</f>
        <v/>
      </c>
    </row>
    <row r="4374" spans="1:8" ht="39" thickBot="1" x14ac:dyDescent="0.3">
      <c r="A4374" s="50" t="s">
        <v>765</v>
      </c>
      <c r="B4374" s="46" t="str">
        <f>Table1[[#This Row],[Series]]&amp;Table1[[#This Row],[Competency Name]]</f>
        <v>5736ABILITY TO WORK AS A MEMBER OF A TEAM</v>
      </c>
      <c r="C4374" s="46" t="str">
        <f>IF(RIGHT(Table1[[#This Row],[Occupational Series]],5)="SECCM","SECCM",IF(OR(RIGHT(Table1[[#This Row],[Occupational Series]],1)="A",RIGHT(Table1[[#This Row],[Occupational Series]],1)="B",RIGHT(Table1[[#This Row],[Occupational Series]],1)="C"),"0301",RIGHT(Table1[[#This Row],[Occupational Series]],4)))</f>
        <v>5736</v>
      </c>
      <c r="D4374" s="50" t="s">
        <v>1017</v>
      </c>
      <c r="E4374" s="51" t="s">
        <v>1018</v>
      </c>
      <c r="F4374" s="57">
        <f>ROWS($F$2:F4374)</f>
        <v>4373</v>
      </c>
      <c r="G4374" s="57" t="str">
        <f>IF(ISNUMBER(SEARCH('Position Build'!$N$6,Table1[[#This Row],[Series]])),Table1[[#This Row],[Helper1]],"")</f>
        <v/>
      </c>
      <c r="H4374" s="57" t="str">
        <f>IFERROR(SMALL($G$2:$G$4870,ROWS($G$2:G4374)),"")</f>
        <v/>
      </c>
    </row>
    <row r="4375" spans="1:8" ht="15.75" customHeight="1" thickBot="1" x14ac:dyDescent="0.3">
      <c r="A4375" s="45" t="s">
        <v>765</v>
      </c>
      <c r="B4375" s="46" t="str">
        <f>Table1[[#This Row],[Series]]&amp;Table1[[#This Row],[Competency Name]]</f>
        <v>5736SHOP APTITUDE AND INTEREST</v>
      </c>
      <c r="C4375" s="46" t="str">
        <f>IF(RIGHT(Table1[[#This Row],[Occupational Series]],5)="SECCM","SECCM",IF(OR(RIGHT(Table1[[#This Row],[Occupational Series]],1)="A",RIGHT(Table1[[#This Row],[Occupational Series]],1)="B",RIGHT(Table1[[#This Row],[Occupational Series]],1)="C"),"0301",RIGHT(Table1[[#This Row],[Occupational Series]],4)))</f>
        <v>5736</v>
      </c>
      <c r="D4375" s="45" t="s">
        <v>1021</v>
      </c>
      <c r="E4375" s="45" t="s">
        <v>1022</v>
      </c>
      <c r="F4375" s="57">
        <f>ROWS($F$2:F4375)</f>
        <v>4374</v>
      </c>
      <c r="G4375" s="57" t="str">
        <f>IF(ISNUMBER(SEARCH('Position Build'!$N$6,Table1[[#This Row],[Series]])),Table1[[#This Row],[Helper1]],"")</f>
        <v/>
      </c>
      <c r="H4375" s="57" t="str">
        <f>IFERROR(SMALL($G$2:$G$4870,ROWS($G$2:G4375)),"")</f>
        <v/>
      </c>
    </row>
    <row r="4376" spans="1:8" ht="26.25" thickBot="1" x14ac:dyDescent="0.3">
      <c r="A4376" s="50" t="s">
        <v>765</v>
      </c>
      <c r="B4376" s="46" t="str">
        <f>Table1[[#This Row],[Series]]&amp;Table1[[#This Row],[Competency Name]]</f>
        <v>5736ABILITY TO DRIVE SAFELY (MOTOR VEHICLES)</v>
      </c>
      <c r="C4376" s="46" t="str">
        <f>IF(RIGHT(Table1[[#This Row],[Occupational Series]],5)="SECCM","SECCM",IF(OR(RIGHT(Table1[[#This Row],[Occupational Series]],1)="A",RIGHT(Table1[[#This Row],[Occupational Series]],1)="B",RIGHT(Table1[[#This Row],[Occupational Series]],1)="C"),"0301",RIGHT(Table1[[#This Row],[Occupational Series]],4)))</f>
        <v>5736</v>
      </c>
      <c r="D4376" s="50" t="s">
        <v>1145</v>
      </c>
      <c r="E4376" s="51" t="s">
        <v>1146</v>
      </c>
      <c r="F4376" s="57">
        <f>ROWS($F$2:F4376)</f>
        <v>4375</v>
      </c>
      <c r="G4376" s="57" t="str">
        <f>IF(ISNUMBER(SEARCH('Position Build'!$N$6,Table1[[#This Row],[Series]])),Table1[[#This Row],[Helper1]],"")</f>
        <v/>
      </c>
      <c r="H4376" s="57" t="str">
        <f>IFERROR(SMALL($G$2:$G$4870,ROWS($G$2:G4376)),"")</f>
        <v/>
      </c>
    </row>
    <row r="4377" spans="1:8" ht="15.75" customHeight="1" thickBot="1" x14ac:dyDescent="0.3">
      <c r="A4377" s="50" t="s">
        <v>765</v>
      </c>
      <c r="B4377" s="46" t="str">
        <f>Table1[[#This Row],[Series]]&amp;Table1[[#This Row],[Competency Name]]</f>
        <v>5736ABILITY TO INTERPRET INSTRUCTIONS, SPECIFICATIONS, ETC. (RELATED TO MOBILE EQUIPMENT OPERATION)</v>
      </c>
      <c r="C4377" s="46" t="str">
        <f>IF(RIGHT(Table1[[#This Row],[Occupational Series]],5)="SECCM","SECCM",IF(OR(RIGHT(Table1[[#This Row],[Occupational Series]],1)="A",RIGHT(Table1[[#This Row],[Occupational Series]],1)="B",RIGHT(Table1[[#This Row],[Occupational Series]],1)="C"),"0301",RIGHT(Table1[[#This Row],[Occupational Series]],4)))</f>
        <v>5736</v>
      </c>
      <c r="D4377" s="50" t="s">
        <v>1147</v>
      </c>
      <c r="E4377" s="51" t="s">
        <v>1148</v>
      </c>
      <c r="F4377" s="57">
        <f>ROWS($F$2:F4377)</f>
        <v>4376</v>
      </c>
      <c r="G4377" s="57" t="str">
        <f>IF(ISNUMBER(SEARCH('Position Build'!$N$6,Table1[[#This Row],[Series]])),Table1[[#This Row],[Helper1]],"")</f>
        <v/>
      </c>
      <c r="H4377" s="57" t="str">
        <f>IFERROR(SMALL($G$2:$G$4870,ROWS($G$2:G4377)),"")</f>
        <v/>
      </c>
    </row>
    <row r="4378" spans="1:8" ht="15.75" thickBot="1" x14ac:dyDescent="0.3">
      <c r="A4378" s="45" t="s">
        <v>765</v>
      </c>
      <c r="B4378" s="46" t="str">
        <f>Table1[[#This Row],[Series]]&amp;Table1[[#This Row],[Competency Name]]</f>
        <v>5736ABILITY TO OPERATE SAFELY (NON-MOTOR VEHICLE)</v>
      </c>
      <c r="C4378" s="46" t="str">
        <f>IF(RIGHT(Table1[[#This Row],[Occupational Series]],5)="SECCM","SECCM",IF(OR(RIGHT(Table1[[#This Row],[Occupational Series]],1)="A",RIGHT(Table1[[#This Row],[Occupational Series]],1)="B",RIGHT(Table1[[#This Row],[Occupational Series]],1)="C"),"0301",RIGHT(Table1[[#This Row],[Occupational Series]],4)))</f>
        <v>5736</v>
      </c>
      <c r="D4378" s="45" t="s">
        <v>1149</v>
      </c>
      <c r="E4378" s="45" t="s">
        <v>1150</v>
      </c>
      <c r="F4378" s="57">
        <f>ROWS($F$2:F4378)</f>
        <v>4377</v>
      </c>
      <c r="G4378" s="57" t="str">
        <f>IF(ISNUMBER(SEARCH('Position Build'!$N$6,Table1[[#This Row],[Series]])),Table1[[#This Row],[Helper1]],"")</f>
        <v/>
      </c>
      <c r="H4378" s="57" t="str">
        <f>IFERROR(SMALL($G$2:$G$4870,ROWS($G$2:G4378)),"")</f>
        <v/>
      </c>
    </row>
    <row r="4379" spans="1:8" ht="15.75" customHeight="1" thickBot="1" x14ac:dyDescent="0.3">
      <c r="A4379" s="50" t="s">
        <v>765</v>
      </c>
      <c r="B4379" s="46" t="str">
        <f>Table1[[#This Row],[Series]]&amp;Table1[[#This Row],[Competency Name]]</f>
        <v>5736OPERATION OF MOTOR VEHICLES</v>
      </c>
      <c r="C4379" s="46" t="str">
        <f>IF(RIGHT(Table1[[#This Row],[Occupational Series]],5)="SECCM","SECCM",IF(OR(RIGHT(Table1[[#This Row],[Occupational Series]],1)="A",RIGHT(Table1[[#This Row],[Occupational Series]],1)="B",RIGHT(Table1[[#This Row],[Occupational Series]],1)="C"),"0301",RIGHT(Table1[[#This Row],[Occupational Series]],4)))</f>
        <v>5736</v>
      </c>
      <c r="D4379" s="50" t="s">
        <v>1151</v>
      </c>
      <c r="E4379" s="51" t="s">
        <v>1152</v>
      </c>
      <c r="F4379" s="57">
        <f>ROWS($F$2:F4379)</f>
        <v>4378</v>
      </c>
      <c r="G4379" s="57" t="str">
        <f>IF(ISNUMBER(SEARCH('Position Build'!$N$6,Table1[[#This Row],[Series]])),Table1[[#This Row],[Helper1]],"")</f>
        <v/>
      </c>
      <c r="H4379" s="57" t="str">
        <f>IFERROR(SMALL($G$2:$G$4870,ROWS($G$2:G4379)),"")</f>
        <v/>
      </c>
    </row>
    <row r="4380" spans="1:8" ht="51.75" thickBot="1" x14ac:dyDescent="0.3">
      <c r="A4380" s="50" t="s">
        <v>765</v>
      </c>
      <c r="B4380" s="46" t="str">
        <f>Table1[[#This Row],[Series]]&amp;Table1[[#This Row],[Competency Name]]</f>
        <v>5736RELIABILITY AND DEPENDABILITY AS A BRAKER-SWITCHER</v>
      </c>
      <c r="C4380" s="46" t="str">
        <f>IF(RIGHT(Table1[[#This Row],[Occupational Series]],5)="SECCM","SECCM",IF(OR(RIGHT(Table1[[#This Row],[Occupational Series]],1)="A",RIGHT(Table1[[#This Row],[Occupational Series]],1)="B",RIGHT(Table1[[#This Row],[Occupational Series]],1)="C"),"0301",RIGHT(Table1[[#This Row],[Occupational Series]],4)))</f>
        <v>5736</v>
      </c>
      <c r="D4380" s="50" t="s">
        <v>1608</v>
      </c>
      <c r="E4380" s="51" t="s">
        <v>1577</v>
      </c>
      <c r="F4380" s="57">
        <f>ROWS($F$2:F4380)</f>
        <v>4379</v>
      </c>
      <c r="G4380" s="57" t="str">
        <f>IF(ISNUMBER(SEARCH('Position Build'!$N$6,Table1[[#This Row],[Series]])),Table1[[#This Row],[Helper1]],"")</f>
        <v/>
      </c>
      <c r="H4380" s="57" t="str">
        <f>IFERROR(SMALL($G$2:$G$4870,ROWS($G$2:G4380)),"")</f>
        <v/>
      </c>
    </row>
    <row r="4381" spans="1:8" ht="15.75" customHeight="1" thickBot="1" x14ac:dyDescent="0.3">
      <c r="A4381" s="50" t="s">
        <v>765</v>
      </c>
      <c r="B4381" s="46" t="str">
        <f>Table1[[#This Row],[Series]]&amp;Table1[[#This Row],[Competency Name]]</f>
        <v>5736RELIABILITY AND DEPENDABILITY AS A CONDUCTOR</v>
      </c>
      <c r="C4381" s="46" t="str">
        <f>IF(RIGHT(Table1[[#This Row],[Occupational Series]],5)="SECCM","SECCM",IF(OR(RIGHT(Table1[[#This Row],[Occupational Series]],1)="A",RIGHT(Table1[[#This Row],[Occupational Series]],1)="B",RIGHT(Table1[[#This Row],[Occupational Series]],1)="C"),"0301",RIGHT(Table1[[#This Row],[Occupational Series]],4)))</f>
        <v>5736</v>
      </c>
      <c r="D4381" s="50" t="s">
        <v>1609</v>
      </c>
      <c r="E4381" s="51" t="s">
        <v>1577</v>
      </c>
      <c r="F4381" s="57">
        <f>ROWS($F$2:F4381)</f>
        <v>4380</v>
      </c>
      <c r="G4381" s="57" t="str">
        <f>IF(ISNUMBER(SEARCH('Position Build'!$N$6,Table1[[#This Row],[Series]])),Table1[[#This Row],[Helper1]],"")</f>
        <v/>
      </c>
      <c r="H4381" s="57" t="str">
        <f>IFERROR(SMALL($G$2:$G$4870,ROWS($G$2:G4381)),"")</f>
        <v/>
      </c>
    </row>
    <row r="4382" spans="1:8" ht="64.5" thickBot="1" x14ac:dyDescent="0.3">
      <c r="A4382" s="50" t="s">
        <v>771</v>
      </c>
      <c r="B4382" s="46" t="str">
        <f>Table1[[#This Row],[Series]]&amp;Table1[[#This Row],[Competency Name]]</f>
        <v>5737WORK PRACTICES (INCLUDES KEEPING THINGS NEAT, CLEAN AND IN ORDER)</v>
      </c>
      <c r="C4382" s="46" t="str">
        <f>IF(RIGHT(Table1[[#This Row],[Occupational Series]],5)="SECCM","SECCM",IF(OR(RIGHT(Table1[[#This Row],[Occupational Series]],1)="A",RIGHT(Table1[[#This Row],[Occupational Series]],1)="B",RIGHT(Table1[[#This Row],[Occupational Series]],1)="C"),"0301",RIGHT(Table1[[#This Row],[Occupational Series]],4)))</f>
        <v>5737</v>
      </c>
      <c r="D4382" s="50" t="s">
        <v>761</v>
      </c>
      <c r="E4382" s="51" t="s">
        <v>762</v>
      </c>
      <c r="F4382" s="57">
        <f>ROWS($F$2:F4382)</f>
        <v>4381</v>
      </c>
      <c r="G4382" s="57" t="str">
        <f>IF(ISNUMBER(SEARCH('Position Build'!$N$6,Table1[[#This Row],[Series]])),Table1[[#This Row],[Helper1]],"")</f>
        <v/>
      </c>
      <c r="H4382" s="57" t="str">
        <f>IFERROR(SMALL($G$2:$G$4870,ROWS($G$2:G4382)),"")</f>
        <v/>
      </c>
    </row>
    <row r="4383" spans="1:8" ht="15.75" customHeight="1" thickBot="1" x14ac:dyDescent="0.3">
      <c r="A4383" s="45" t="s">
        <v>771</v>
      </c>
      <c r="B4383" s="46" t="str">
        <f>Table1[[#This Row],[Series]]&amp;Table1[[#This Row],[Competency Name]]</f>
        <v>5737ABILITY TO DO THE WORK OF THE POSITION WITHOUT MORE THAN NORMAL SUPERVISION</v>
      </c>
      <c r="C4383" s="46" t="str">
        <f>IF(RIGHT(Table1[[#This Row],[Occupational Series]],5)="SECCM","SECCM",IF(OR(RIGHT(Table1[[#This Row],[Occupational Series]],1)="A",RIGHT(Table1[[#This Row],[Occupational Series]],1)="B",RIGHT(Table1[[#This Row],[Occupational Series]],1)="C"),"0301",RIGHT(Table1[[#This Row],[Occupational Series]],4)))</f>
        <v>5737</v>
      </c>
      <c r="D4383" s="45" t="s">
        <v>852</v>
      </c>
      <c r="E4383" s="45" t="s">
        <v>853</v>
      </c>
      <c r="F4383" s="57">
        <f>ROWS($F$2:F4383)</f>
        <v>4382</v>
      </c>
      <c r="G4383" s="57" t="str">
        <f>IF(ISNUMBER(SEARCH('Position Build'!$N$6,Table1[[#This Row],[Series]])),Table1[[#This Row],[Helper1]],"")</f>
        <v/>
      </c>
      <c r="H4383" s="57" t="str">
        <f>IFERROR(SMALL($G$2:$G$4870,ROWS($G$2:G4383)),"")</f>
        <v/>
      </c>
    </row>
    <row r="4384" spans="1:8" ht="15.75" thickBot="1" x14ac:dyDescent="0.3">
      <c r="A4384" s="45" t="s">
        <v>771</v>
      </c>
      <c r="B4384" s="46" t="str">
        <f>Table1[[#This Row],[Series]]&amp;Table1[[#This Row],[Competency Name]]</f>
        <v>5737ABILITY TO INSPECT</v>
      </c>
      <c r="C4384" s="46" t="str">
        <f>IF(RIGHT(Table1[[#This Row],[Occupational Series]],5)="SECCM","SECCM",IF(OR(RIGHT(Table1[[#This Row],[Occupational Series]],1)="A",RIGHT(Table1[[#This Row],[Occupational Series]],1)="B",RIGHT(Table1[[#This Row],[Occupational Series]],1)="C"),"0301",RIGHT(Table1[[#This Row],[Occupational Series]],4)))</f>
        <v>5737</v>
      </c>
      <c r="D4384" s="45" t="s">
        <v>866</v>
      </c>
      <c r="E4384" s="45" t="s">
        <v>867</v>
      </c>
      <c r="F4384" s="57">
        <f>ROWS($F$2:F4384)</f>
        <v>4383</v>
      </c>
      <c r="G4384" s="57" t="str">
        <f>IF(ISNUMBER(SEARCH('Position Build'!$N$6,Table1[[#This Row],[Series]])),Table1[[#This Row],[Helper1]],"")</f>
        <v/>
      </c>
      <c r="H4384" s="57" t="str">
        <f>IFERROR(SMALL($G$2:$G$4870,ROWS($G$2:G4384)),"")</f>
        <v/>
      </c>
    </row>
    <row r="4385" spans="1:8" ht="15.75" customHeight="1" thickBot="1" x14ac:dyDescent="0.3">
      <c r="A4385" s="45" t="s">
        <v>771</v>
      </c>
      <c r="B4385" s="46" t="str">
        <f>Table1[[#This Row],[Series]]&amp;Table1[[#This Row],[Competency Name]]</f>
        <v>5737ABILITY TO INSTRUCT</v>
      </c>
      <c r="C4385" s="46" t="str">
        <f>IF(RIGHT(Table1[[#This Row],[Occupational Series]],5)="SECCM","SECCM",IF(OR(RIGHT(Table1[[#This Row],[Occupational Series]],1)="A",RIGHT(Table1[[#This Row],[Occupational Series]],1)="B",RIGHT(Table1[[#This Row],[Occupational Series]],1)="C"),"0301",RIGHT(Table1[[#This Row],[Occupational Series]],4)))</f>
        <v>5737</v>
      </c>
      <c r="D4385" s="45" t="s">
        <v>868</v>
      </c>
      <c r="E4385" s="45" t="s">
        <v>869</v>
      </c>
      <c r="F4385" s="57">
        <f>ROWS($F$2:F4385)</f>
        <v>4384</v>
      </c>
      <c r="G4385" s="57" t="str">
        <f>IF(ISNUMBER(SEARCH('Position Build'!$N$6,Table1[[#This Row],[Series]])),Table1[[#This Row],[Helper1]],"")</f>
        <v/>
      </c>
      <c r="H4385" s="57" t="str">
        <f>IFERROR(SMALL($G$2:$G$4870,ROWS($G$2:G4385)),"")</f>
        <v/>
      </c>
    </row>
    <row r="4386" spans="1:8" ht="39" thickBot="1" x14ac:dyDescent="0.3">
      <c r="A4386" s="50" t="s">
        <v>771</v>
      </c>
      <c r="B4386" s="46" t="str">
        <f>Table1[[#This Row],[Series]]&amp;Table1[[#This Row],[Competency Name]]</f>
        <v>5737ABILITY TO PROVIDE PRODUCTION SUPPORT SERVICES</v>
      </c>
      <c r="C4386" s="46" t="str">
        <f>IF(RIGHT(Table1[[#This Row],[Occupational Series]],5)="SECCM","SECCM",IF(OR(RIGHT(Table1[[#This Row],[Occupational Series]],1)="A",RIGHT(Table1[[#This Row],[Occupational Series]],1)="B",RIGHT(Table1[[#This Row],[Occupational Series]],1)="C"),"0301",RIGHT(Table1[[#This Row],[Occupational Series]],4)))</f>
        <v>5737</v>
      </c>
      <c r="D4386" s="50" t="s">
        <v>870</v>
      </c>
      <c r="E4386" s="51" t="s">
        <v>871</v>
      </c>
      <c r="F4386" s="57">
        <f>ROWS($F$2:F4386)</f>
        <v>4385</v>
      </c>
      <c r="G4386" s="57" t="str">
        <f>IF(ISNUMBER(SEARCH('Position Build'!$N$6,Table1[[#This Row],[Series]])),Table1[[#This Row],[Helper1]],"")</f>
        <v/>
      </c>
      <c r="H4386" s="57" t="str">
        <f>IFERROR(SMALL($G$2:$G$4870,ROWS($G$2:G4386)),"")</f>
        <v/>
      </c>
    </row>
    <row r="4387" spans="1:8" ht="15.75" customHeight="1" thickBot="1" x14ac:dyDescent="0.3">
      <c r="A4387" s="45" t="s">
        <v>771</v>
      </c>
      <c r="B4387" s="46" t="str">
        <f>Table1[[#This Row],[Series]]&amp;Table1[[#This Row],[Competency Name]]</f>
        <v>5737ABILITY TO LEAD OR SUPERVISE</v>
      </c>
      <c r="C4387" s="46" t="str">
        <f>IF(RIGHT(Table1[[#This Row],[Occupational Series]],5)="SECCM","SECCM",IF(OR(RIGHT(Table1[[#This Row],[Occupational Series]],1)="A",RIGHT(Table1[[#This Row],[Occupational Series]],1)="B",RIGHT(Table1[[#This Row],[Occupational Series]],1)="C"),"0301",RIGHT(Table1[[#This Row],[Occupational Series]],4)))</f>
        <v>5737</v>
      </c>
      <c r="D4387" s="45" t="s">
        <v>872</v>
      </c>
      <c r="E4387" s="45" t="s">
        <v>873</v>
      </c>
      <c r="F4387" s="57">
        <f>ROWS($F$2:F4387)</f>
        <v>4386</v>
      </c>
      <c r="G4387" s="57" t="str">
        <f>IF(ISNUMBER(SEARCH('Position Build'!$N$6,Table1[[#This Row],[Series]])),Table1[[#This Row],[Helper1]],"")</f>
        <v/>
      </c>
      <c r="H4387" s="57" t="str">
        <f>IFERROR(SMALL($G$2:$G$4870,ROWS($G$2:G4387)),"")</f>
        <v/>
      </c>
    </row>
    <row r="4388" spans="1:8" ht="26.25" thickBot="1" x14ac:dyDescent="0.3">
      <c r="A4388" s="50" t="s">
        <v>771</v>
      </c>
      <c r="B4388" s="46" t="str">
        <f>Table1[[#This Row],[Series]]&amp;Table1[[#This Row],[Competency Name]]</f>
        <v>5737ABILITY TO DRIVE SAFELY (MOTOR VEHICLES)</v>
      </c>
      <c r="C4388" s="46" t="str">
        <f>IF(RIGHT(Table1[[#This Row],[Occupational Series]],5)="SECCM","SECCM",IF(OR(RIGHT(Table1[[#This Row],[Occupational Series]],1)="A",RIGHT(Table1[[#This Row],[Occupational Series]],1)="B",RIGHT(Table1[[#This Row],[Occupational Series]],1)="C"),"0301",RIGHT(Table1[[#This Row],[Occupational Series]],4)))</f>
        <v>5737</v>
      </c>
      <c r="D4388" s="50" t="s">
        <v>1145</v>
      </c>
      <c r="E4388" s="51" t="s">
        <v>1146</v>
      </c>
      <c r="F4388" s="57">
        <f>ROWS($F$2:F4388)</f>
        <v>4387</v>
      </c>
      <c r="G4388" s="57" t="str">
        <f>IF(ISNUMBER(SEARCH('Position Build'!$N$6,Table1[[#This Row],[Series]])),Table1[[#This Row],[Helper1]],"")</f>
        <v/>
      </c>
      <c r="H4388" s="57" t="str">
        <f>IFERROR(SMALL($G$2:$G$4870,ROWS($G$2:G4388)),"")</f>
        <v/>
      </c>
    </row>
    <row r="4389" spans="1:8" ht="15.75" customHeight="1" thickBot="1" x14ac:dyDescent="0.3">
      <c r="A4389" s="50" t="s">
        <v>771</v>
      </c>
      <c r="B4389" s="46" t="str">
        <f>Table1[[#This Row],[Series]]&amp;Table1[[#This Row],[Competency Name]]</f>
        <v>5737ABILITY TO INTERPRET INSTRUCTIONS, SPECIFICATIONS, ETC. (RELATED TO MOBILE EQUIPMENT OPERATION)</v>
      </c>
      <c r="C4389" s="46" t="str">
        <f>IF(RIGHT(Table1[[#This Row],[Occupational Series]],5)="SECCM","SECCM",IF(OR(RIGHT(Table1[[#This Row],[Occupational Series]],1)="A",RIGHT(Table1[[#This Row],[Occupational Series]],1)="B",RIGHT(Table1[[#This Row],[Occupational Series]],1)="C"),"0301",RIGHT(Table1[[#This Row],[Occupational Series]],4)))</f>
        <v>5737</v>
      </c>
      <c r="D4389" s="50" t="s">
        <v>1147</v>
      </c>
      <c r="E4389" s="51" t="s">
        <v>1148</v>
      </c>
      <c r="F4389" s="57">
        <f>ROWS($F$2:F4389)</f>
        <v>4388</v>
      </c>
      <c r="G4389" s="57" t="str">
        <f>IF(ISNUMBER(SEARCH('Position Build'!$N$6,Table1[[#This Row],[Series]])),Table1[[#This Row],[Helper1]],"")</f>
        <v/>
      </c>
      <c r="H4389" s="57" t="str">
        <f>IFERROR(SMALL($G$2:$G$4870,ROWS($G$2:G4389)),"")</f>
        <v/>
      </c>
    </row>
    <row r="4390" spans="1:8" ht="15.75" thickBot="1" x14ac:dyDescent="0.3">
      <c r="A4390" s="45" t="s">
        <v>771</v>
      </c>
      <c r="B4390" s="46" t="str">
        <f>Table1[[#This Row],[Series]]&amp;Table1[[#This Row],[Competency Name]]</f>
        <v>5737ABILITY TO OPERATE SAFELY (NON-MOTOR VEHICLE)</v>
      </c>
      <c r="C4390" s="46" t="str">
        <f>IF(RIGHT(Table1[[#This Row],[Occupational Series]],5)="SECCM","SECCM",IF(OR(RIGHT(Table1[[#This Row],[Occupational Series]],1)="A",RIGHT(Table1[[#This Row],[Occupational Series]],1)="B",RIGHT(Table1[[#This Row],[Occupational Series]],1)="C"),"0301",RIGHT(Table1[[#This Row],[Occupational Series]],4)))</f>
        <v>5737</v>
      </c>
      <c r="D4390" s="45" t="s">
        <v>1149</v>
      </c>
      <c r="E4390" s="45" t="s">
        <v>1150</v>
      </c>
      <c r="F4390" s="57">
        <f>ROWS($F$2:F4390)</f>
        <v>4389</v>
      </c>
      <c r="G4390" s="57" t="str">
        <f>IF(ISNUMBER(SEARCH('Position Build'!$N$6,Table1[[#This Row],[Series]])),Table1[[#This Row],[Helper1]],"")</f>
        <v/>
      </c>
      <c r="H4390" s="57" t="str">
        <f>IFERROR(SMALL($G$2:$G$4870,ROWS($G$2:G4390)),"")</f>
        <v/>
      </c>
    </row>
    <row r="4391" spans="1:8" ht="15.75" customHeight="1" thickBot="1" x14ac:dyDescent="0.3">
      <c r="A4391" s="50" t="s">
        <v>771</v>
      </c>
      <c r="B4391" s="46" t="str">
        <f>Table1[[#This Row],[Series]]&amp;Table1[[#This Row],[Competency Name]]</f>
        <v>5737OPERATION OF MOTOR VEHICLES</v>
      </c>
      <c r="C4391" s="46" t="str">
        <f>IF(RIGHT(Table1[[#This Row],[Occupational Series]],5)="SECCM","SECCM",IF(OR(RIGHT(Table1[[#This Row],[Occupational Series]],1)="A",RIGHT(Table1[[#This Row],[Occupational Series]],1)="B",RIGHT(Table1[[#This Row],[Occupational Series]],1)="C"),"0301",RIGHT(Table1[[#This Row],[Occupational Series]],4)))</f>
        <v>5737</v>
      </c>
      <c r="D4391" s="50" t="s">
        <v>1151</v>
      </c>
      <c r="E4391" s="51" t="s">
        <v>1152</v>
      </c>
      <c r="F4391" s="57">
        <f>ROWS($F$2:F4391)</f>
        <v>4390</v>
      </c>
      <c r="G4391" s="57" t="str">
        <f>IF(ISNUMBER(SEARCH('Position Build'!$N$6,Table1[[#This Row],[Series]])),Table1[[#This Row],[Helper1]],"")</f>
        <v/>
      </c>
      <c r="H4391" s="57" t="str">
        <f>IFERROR(SMALL($G$2:$G$4870,ROWS($G$2:G4391)),"")</f>
        <v/>
      </c>
    </row>
    <row r="4392" spans="1:8" ht="51.75" thickBot="1" x14ac:dyDescent="0.3">
      <c r="A4392" s="50" t="s">
        <v>771</v>
      </c>
      <c r="B4392" s="46" t="str">
        <f>Table1[[#This Row],[Series]]&amp;Table1[[#This Row],[Competency Name]]</f>
        <v>5737RELIABILITY AND DEPENDABILITY AS A LOCOMOTIVE ENGINEER</v>
      </c>
      <c r="C4392" s="46" t="str">
        <f>IF(RIGHT(Table1[[#This Row],[Occupational Series]],5)="SECCM","SECCM",IF(OR(RIGHT(Table1[[#This Row],[Occupational Series]],1)="A",RIGHT(Table1[[#This Row],[Occupational Series]],1)="B",RIGHT(Table1[[#This Row],[Occupational Series]],1)="C"),"0301",RIGHT(Table1[[#This Row],[Occupational Series]],4)))</f>
        <v>5737</v>
      </c>
      <c r="D4392" s="50" t="s">
        <v>1974</v>
      </c>
      <c r="E4392" s="51" t="s">
        <v>1577</v>
      </c>
      <c r="F4392" s="57">
        <f>ROWS($F$2:F4392)</f>
        <v>4391</v>
      </c>
      <c r="G4392" s="57" t="str">
        <f>IF(ISNUMBER(SEARCH('Position Build'!$N$6,Table1[[#This Row],[Series]])),Table1[[#This Row],[Helper1]],"")</f>
        <v/>
      </c>
      <c r="H4392" s="57" t="str">
        <f>IFERROR(SMALL($G$2:$G$4870,ROWS($G$2:G4392)),"")</f>
        <v/>
      </c>
    </row>
    <row r="4393" spans="1:8" ht="15.75" customHeight="1" thickBot="1" x14ac:dyDescent="0.3">
      <c r="A4393" s="50" t="s">
        <v>769</v>
      </c>
      <c r="B4393" s="46" t="str">
        <f>Table1[[#This Row],[Series]]&amp;Table1[[#This Row],[Competency Name]]</f>
        <v>5782WORK PRACTICES (INCLUDES KEEPING THINGS NEAT, CLEAN AND IN ORDER)</v>
      </c>
      <c r="C4393" s="46" t="str">
        <f>IF(RIGHT(Table1[[#This Row],[Occupational Series]],5)="SECCM","SECCM",IF(OR(RIGHT(Table1[[#This Row],[Occupational Series]],1)="A",RIGHT(Table1[[#This Row],[Occupational Series]],1)="B",RIGHT(Table1[[#This Row],[Occupational Series]],1)="C"),"0301",RIGHT(Table1[[#This Row],[Occupational Series]],4)))</f>
        <v>5782</v>
      </c>
      <c r="D4393" s="50" t="s">
        <v>761</v>
      </c>
      <c r="E4393" s="51" t="s">
        <v>762</v>
      </c>
      <c r="F4393" s="57">
        <f>ROWS($F$2:F4393)</f>
        <v>4392</v>
      </c>
      <c r="G4393" s="57" t="str">
        <f>IF(ISNUMBER(SEARCH('Position Build'!$N$6,Table1[[#This Row],[Series]])),Table1[[#This Row],[Helper1]],"")</f>
        <v/>
      </c>
      <c r="H4393" s="57" t="str">
        <f>IFERROR(SMALL($G$2:$G$4870,ROWS($G$2:G4393)),"")</f>
        <v/>
      </c>
    </row>
    <row r="4394" spans="1:8" ht="15.75" thickBot="1" x14ac:dyDescent="0.3">
      <c r="A4394" s="45" t="s">
        <v>769</v>
      </c>
      <c r="B4394" s="46" t="str">
        <f>Table1[[#This Row],[Series]]&amp;Table1[[#This Row],[Competency Name]]</f>
        <v>5782ABILITY TO DO THE WORK OF THE POSITION WITHOUT MORE THAN NORMAL SUPERVISION</v>
      </c>
      <c r="C4394" s="46" t="str">
        <f>IF(RIGHT(Table1[[#This Row],[Occupational Series]],5)="SECCM","SECCM",IF(OR(RIGHT(Table1[[#This Row],[Occupational Series]],1)="A",RIGHT(Table1[[#This Row],[Occupational Series]],1)="B",RIGHT(Table1[[#This Row],[Occupational Series]],1)="C"),"0301",RIGHT(Table1[[#This Row],[Occupational Series]],4)))</f>
        <v>5782</v>
      </c>
      <c r="D4394" s="45" t="s">
        <v>852</v>
      </c>
      <c r="E4394" s="45" t="s">
        <v>853</v>
      </c>
      <c r="F4394" s="57">
        <f>ROWS($F$2:F4394)</f>
        <v>4393</v>
      </c>
      <c r="G4394" s="57" t="str">
        <f>IF(ISNUMBER(SEARCH('Position Build'!$N$6,Table1[[#This Row],[Series]])),Table1[[#This Row],[Helper1]],"")</f>
        <v/>
      </c>
      <c r="H4394" s="57" t="str">
        <f>IFERROR(SMALL($G$2:$G$4870,ROWS($G$2:G4394)),"")</f>
        <v/>
      </c>
    </row>
    <row r="4395" spans="1:8" ht="15.75" customHeight="1" thickBot="1" x14ac:dyDescent="0.3">
      <c r="A4395" s="45" t="s">
        <v>769</v>
      </c>
      <c r="B4395" s="46" t="str">
        <f>Table1[[#This Row],[Series]]&amp;Table1[[#This Row],[Competency Name]]</f>
        <v>5782ABILITY TO INSPECT</v>
      </c>
      <c r="C4395" s="46" t="str">
        <f>IF(RIGHT(Table1[[#This Row],[Occupational Series]],5)="SECCM","SECCM",IF(OR(RIGHT(Table1[[#This Row],[Occupational Series]],1)="A",RIGHT(Table1[[#This Row],[Occupational Series]],1)="B",RIGHT(Table1[[#This Row],[Occupational Series]],1)="C"),"0301",RIGHT(Table1[[#This Row],[Occupational Series]],4)))</f>
        <v>5782</v>
      </c>
      <c r="D4395" s="45" t="s">
        <v>866</v>
      </c>
      <c r="E4395" s="45" t="s">
        <v>867</v>
      </c>
      <c r="F4395" s="57">
        <f>ROWS($F$2:F4395)</f>
        <v>4394</v>
      </c>
      <c r="G4395" s="57" t="str">
        <f>IF(ISNUMBER(SEARCH('Position Build'!$N$6,Table1[[#This Row],[Series]])),Table1[[#This Row],[Helper1]],"")</f>
        <v/>
      </c>
      <c r="H4395" s="57" t="str">
        <f>IFERROR(SMALL($G$2:$G$4870,ROWS($G$2:G4395)),"")</f>
        <v/>
      </c>
    </row>
    <row r="4396" spans="1:8" ht="15.75" thickBot="1" x14ac:dyDescent="0.3">
      <c r="A4396" s="45" t="s">
        <v>769</v>
      </c>
      <c r="B4396" s="46" t="str">
        <f>Table1[[#This Row],[Series]]&amp;Table1[[#This Row],[Competency Name]]</f>
        <v>5782ABILITY TO INSTRUCT</v>
      </c>
      <c r="C4396" s="46" t="str">
        <f>IF(RIGHT(Table1[[#This Row],[Occupational Series]],5)="SECCM","SECCM",IF(OR(RIGHT(Table1[[#This Row],[Occupational Series]],1)="A",RIGHT(Table1[[#This Row],[Occupational Series]],1)="B",RIGHT(Table1[[#This Row],[Occupational Series]],1)="C"),"0301",RIGHT(Table1[[#This Row],[Occupational Series]],4)))</f>
        <v>5782</v>
      </c>
      <c r="D4396" s="45" t="s">
        <v>868</v>
      </c>
      <c r="E4396" s="45" t="s">
        <v>869</v>
      </c>
      <c r="F4396" s="57">
        <f>ROWS($F$2:F4396)</f>
        <v>4395</v>
      </c>
      <c r="G4396" s="57" t="str">
        <f>IF(ISNUMBER(SEARCH('Position Build'!$N$6,Table1[[#This Row],[Series]])),Table1[[#This Row],[Helper1]],"")</f>
        <v/>
      </c>
      <c r="H4396" s="57" t="str">
        <f>IFERROR(SMALL($G$2:$G$4870,ROWS($G$2:G4396)),"")</f>
        <v/>
      </c>
    </row>
    <row r="4397" spans="1:8" ht="15.75" customHeight="1" thickBot="1" x14ac:dyDescent="0.3">
      <c r="A4397" s="50" t="s">
        <v>769</v>
      </c>
      <c r="B4397" s="46" t="str">
        <f>Table1[[#This Row],[Series]]&amp;Table1[[#This Row],[Competency Name]]</f>
        <v>5782ABILITY TO PROVIDE PRODUCTION SUPPORT SERVICES</v>
      </c>
      <c r="C4397" s="46" t="str">
        <f>IF(RIGHT(Table1[[#This Row],[Occupational Series]],5)="SECCM","SECCM",IF(OR(RIGHT(Table1[[#This Row],[Occupational Series]],1)="A",RIGHT(Table1[[#This Row],[Occupational Series]],1)="B",RIGHT(Table1[[#This Row],[Occupational Series]],1)="C"),"0301",RIGHT(Table1[[#This Row],[Occupational Series]],4)))</f>
        <v>5782</v>
      </c>
      <c r="D4397" s="50" t="s">
        <v>870</v>
      </c>
      <c r="E4397" s="51" t="s">
        <v>871</v>
      </c>
      <c r="F4397" s="57">
        <f>ROWS($F$2:F4397)</f>
        <v>4396</v>
      </c>
      <c r="G4397" s="57" t="str">
        <f>IF(ISNUMBER(SEARCH('Position Build'!$N$6,Table1[[#This Row],[Series]])),Table1[[#This Row],[Helper1]],"")</f>
        <v/>
      </c>
      <c r="H4397" s="57" t="str">
        <f>IFERROR(SMALL($G$2:$G$4870,ROWS($G$2:G4397)),"")</f>
        <v/>
      </c>
    </row>
    <row r="4398" spans="1:8" ht="15.75" thickBot="1" x14ac:dyDescent="0.3">
      <c r="A4398" s="45" t="s">
        <v>769</v>
      </c>
      <c r="B4398" s="46" t="str">
        <f>Table1[[#This Row],[Series]]&amp;Table1[[#This Row],[Competency Name]]</f>
        <v>5782ABILITY TO LEAD OR SUPERVISE</v>
      </c>
      <c r="C4398" s="46" t="str">
        <f>IF(RIGHT(Table1[[#This Row],[Occupational Series]],5)="SECCM","SECCM",IF(OR(RIGHT(Table1[[#This Row],[Occupational Series]],1)="A",RIGHT(Table1[[#This Row],[Occupational Series]],1)="B",RIGHT(Table1[[#This Row],[Occupational Series]],1)="C"),"0301",RIGHT(Table1[[#This Row],[Occupational Series]],4)))</f>
        <v>5782</v>
      </c>
      <c r="D4398" s="45" t="s">
        <v>872</v>
      </c>
      <c r="E4398" s="45" t="s">
        <v>873</v>
      </c>
      <c r="F4398" s="57">
        <f>ROWS($F$2:F4398)</f>
        <v>4397</v>
      </c>
      <c r="G4398" s="57" t="str">
        <f>IF(ISNUMBER(SEARCH('Position Build'!$N$6,Table1[[#This Row],[Series]])),Table1[[#This Row],[Helper1]],"")</f>
        <v/>
      </c>
      <c r="H4398" s="57" t="str">
        <f>IFERROR(SMALL($G$2:$G$4870,ROWS($G$2:G4398)),"")</f>
        <v/>
      </c>
    </row>
    <row r="4399" spans="1:8" ht="15.75" customHeight="1" thickBot="1" x14ac:dyDescent="0.3">
      <c r="A4399" s="50" t="s">
        <v>769</v>
      </c>
      <c r="B4399" s="46" t="str">
        <f>Table1[[#This Row],[Series]]&amp;Table1[[#This Row],[Competency Name]]</f>
        <v>5782ABILITY TO DRIVE SAFELY (MOTOR VEHICLES)</v>
      </c>
      <c r="C4399" s="46" t="str">
        <f>IF(RIGHT(Table1[[#This Row],[Occupational Series]],5)="SECCM","SECCM",IF(OR(RIGHT(Table1[[#This Row],[Occupational Series]],1)="A",RIGHT(Table1[[#This Row],[Occupational Series]],1)="B",RIGHT(Table1[[#This Row],[Occupational Series]],1)="C"),"0301",RIGHT(Table1[[#This Row],[Occupational Series]],4)))</f>
        <v>5782</v>
      </c>
      <c r="D4399" s="50" t="s">
        <v>1145</v>
      </c>
      <c r="E4399" s="51" t="s">
        <v>1146</v>
      </c>
      <c r="F4399" s="57">
        <f>ROWS($F$2:F4399)</f>
        <v>4398</v>
      </c>
      <c r="G4399" s="57" t="str">
        <f>IF(ISNUMBER(SEARCH('Position Build'!$N$6,Table1[[#This Row],[Series]])),Table1[[#This Row],[Helper1]],"")</f>
        <v/>
      </c>
      <c r="H4399" s="57" t="str">
        <f>IFERROR(SMALL($G$2:$G$4870,ROWS($G$2:G4399)),"")</f>
        <v/>
      </c>
    </row>
    <row r="4400" spans="1:8" ht="39" thickBot="1" x14ac:dyDescent="0.3">
      <c r="A4400" s="50" t="s">
        <v>769</v>
      </c>
      <c r="B4400" s="46" t="str">
        <f>Table1[[#This Row],[Series]]&amp;Table1[[#This Row],[Competency Name]]</f>
        <v>5782ABILITY TO INTERPRET INSTRUCTIONS, SPECIFICATIONS, ETC. (RELATED TO MOBILE EQUIPMENT OPERATION)</v>
      </c>
      <c r="C4400" s="46" t="str">
        <f>IF(RIGHT(Table1[[#This Row],[Occupational Series]],5)="SECCM","SECCM",IF(OR(RIGHT(Table1[[#This Row],[Occupational Series]],1)="A",RIGHT(Table1[[#This Row],[Occupational Series]],1)="B",RIGHT(Table1[[#This Row],[Occupational Series]],1)="C"),"0301",RIGHT(Table1[[#This Row],[Occupational Series]],4)))</f>
        <v>5782</v>
      </c>
      <c r="D4400" s="50" t="s">
        <v>1147</v>
      </c>
      <c r="E4400" s="51" t="s">
        <v>1148</v>
      </c>
      <c r="F4400" s="57">
        <f>ROWS($F$2:F4400)</f>
        <v>4399</v>
      </c>
      <c r="G4400" s="57" t="str">
        <f>IF(ISNUMBER(SEARCH('Position Build'!$N$6,Table1[[#This Row],[Series]])),Table1[[#This Row],[Helper1]],"")</f>
        <v/>
      </c>
      <c r="H4400" s="57" t="str">
        <f>IFERROR(SMALL($G$2:$G$4870,ROWS($G$2:G4400)),"")</f>
        <v/>
      </c>
    </row>
    <row r="4401" spans="1:8" ht="15.75" customHeight="1" thickBot="1" x14ac:dyDescent="0.3">
      <c r="A4401" s="45" t="s">
        <v>769</v>
      </c>
      <c r="B4401" s="46" t="str">
        <f>Table1[[#This Row],[Series]]&amp;Table1[[#This Row],[Competency Name]]</f>
        <v>5782ABILITY TO OPERATE SAFELY (NON-MOTOR VEHICLE)</v>
      </c>
      <c r="C4401" s="46" t="str">
        <f>IF(RIGHT(Table1[[#This Row],[Occupational Series]],5)="SECCM","SECCM",IF(OR(RIGHT(Table1[[#This Row],[Occupational Series]],1)="A",RIGHT(Table1[[#This Row],[Occupational Series]],1)="B",RIGHT(Table1[[#This Row],[Occupational Series]],1)="C"),"0301",RIGHT(Table1[[#This Row],[Occupational Series]],4)))</f>
        <v>5782</v>
      </c>
      <c r="D4401" s="45" t="s">
        <v>1149</v>
      </c>
      <c r="E4401" s="45" t="s">
        <v>1150</v>
      </c>
      <c r="F4401" s="57">
        <f>ROWS($F$2:F4401)</f>
        <v>4400</v>
      </c>
      <c r="G4401" s="57" t="str">
        <f>IF(ISNUMBER(SEARCH('Position Build'!$N$6,Table1[[#This Row],[Series]])),Table1[[#This Row],[Helper1]],"")</f>
        <v/>
      </c>
      <c r="H4401" s="57" t="str">
        <f>IFERROR(SMALL($G$2:$G$4870,ROWS($G$2:G4401)),"")</f>
        <v/>
      </c>
    </row>
    <row r="4402" spans="1:8" ht="39" thickBot="1" x14ac:dyDescent="0.3">
      <c r="A4402" s="50" t="s">
        <v>769</v>
      </c>
      <c r="B4402" s="46" t="str">
        <f>Table1[[#This Row],[Series]]&amp;Table1[[#This Row],[Competency Name]]</f>
        <v>5782OPERATION OF MOTOR VEHICLES</v>
      </c>
      <c r="C4402" s="46" t="str">
        <f>IF(RIGHT(Table1[[#This Row],[Occupational Series]],5)="SECCM","SECCM",IF(OR(RIGHT(Table1[[#This Row],[Occupational Series]],1)="A",RIGHT(Table1[[#This Row],[Occupational Series]],1)="B",RIGHT(Table1[[#This Row],[Occupational Series]],1)="C"),"0301",RIGHT(Table1[[#This Row],[Occupational Series]],4)))</f>
        <v>5782</v>
      </c>
      <c r="D4402" s="50" t="s">
        <v>1151</v>
      </c>
      <c r="E4402" s="51" t="s">
        <v>1152</v>
      </c>
      <c r="F4402" s="57">
        <f>ROWS($F$2:F4402)</f>
        <v>4401</v>
      </c>
      <c r="G4402" s="57" t="str">
        <f>IF(ISNUMBER(SEARCH('Position Build'!$N$6,Table1[[#This Row],[Series]])),Table1[[#This Row],[Helper1]],"")</f>
        <v/>
      </c>
      <c r="H4402" s="57" t="str">
        <f>IFERROR(SMALL($G$2:$G$4870,ROWS($G$2:G4402)),"")</f>
        <v/>
      </c>
    </row>
    <row r="4403" spans="1:8" ht="15.75" customHeight="1" thickBot="1" x14ac:dyDescent="0.3">
      <c r="A4403" s="50" t="s">
        <v>769</v>
      </c>
      <c r="B4403" s="46" t="str">
        <f>Table1[[#This Row],[Series]]&amp;Table1[[#This Row],[Competency Name]]</f>
        <v>5782RELIABILITY AND DEPENDABILITY AS A SHIP OPERATOR</v>
      </c>
      <c r="C4403" s="46" t="str">
        <f>IF(RIGHT(Table1[[#This Row],[Occupational Series]],5)="SECCM","SECCM",IF(OR(RIGHT(Table1[[#This Row],[Occupational Series]],1)="A",RIGHT(Table1[[#This Row],[Occupational Series]],1)="B",RIGHT(Table1[[#This Row],[Occupational Series]],1)="C"),"0301",RIGHT(Table1[[#This Row],[Occupational Series]],4)))</f>
        <v>5782</v>
      </c>
      <c r="D4403" s="50" t="s">
        <v>1843</v>
      </c>
      <c r="E4403" s="51" t="s">
        <v>1577</v>
      </c>
      <c r="F4403" s="57">
        <f>ROWS($F$2:F4403)</f>
        <v>4402</v>
      </c>
      <c r="G4403" s="57" t="str">
        <f>IF(ISNUMBER(SEARCH('Position Build'!$N$6,Table1[[#This Row],[Series]])),Table1[[#This Row],[Helper1]],"")</f>
        <v/>
      </c>
      <c r="H4403" s="57" t="str">
        <f>IFERROR(SMALL($G$2:$G$4870,ROWS($G$2:G4403)),"")</f>
        <v/>
      </c>
    </row>
    <row r="4404" spans="1:8" ht="64.5" thickBot="1" x14ac:dyDescent="0.3">
      <c r="A4404" s="50" t="s">
        <v>770</v>
      </c>
      <c r="B4404" s="46" t="str">
        <f>Table1[[#This Row],[Series]]&amp;Table1[[#This Row],[Competency Name]]</f>
        <v>5786WORK PRACTICES (INCLUDES KEEPING THINGS NEAT, CLEAN AND IN ORDER)</v>
      </c>
      <c r="C4404" s="46" t="str">
        <f>IF(RIGHT(Table1[[#This Row],[Occupational Series]],5)="SECCM","SECCM",IF(OR(RIGHT(Table1[[#This Row],[Occupational Series]],1)="A",RIGHT(Table1[[#This Row],[Occupational Series]],1)="B",RIGHT(Table1[[#This Row],[Occupational Series]],1)="C"),"0301",RIGHT(Table1[[#This Row],[Occupational Series]],4)))</f>
        <v>5786</v>
      </c>
      <c r="D4404" s="50" t="s">
        <v>761</v>
      </c>
      <c r="E4404" s="51" t="s">
        <v>762</v>
      </c>
      <c r="F4404" s="57">
        <f>ROWS($F$2:F4404)</f>
        <v>4403</v>
      </c>
      <c r="G4404" s="57" t="str">
        <f>IF(ISNUMBER(SEARCH('Position Build'!$N$6,Table1[[#This Row],[Series]])),Table1[[#This Row],[Helper1]],"")</f>
        <v/>
      </c>
      <c r="H4404" s="57" t="str">
        <f>IFERROR(SMALL($G$2:$G$4870,ROWS($G$2:G4404)),"")</f>
        <v/>
      </c>
    </row>
    <row r="4405" spans="1:8" ht="15.75" customHeight="1" thickBot="1" x14ac:dyDescent="0.3">
      <c r="A4405" s="45" t="s">
        <v>770</v>
      </c>
      <c r="B4405" s="46" t="str">
        <f>Table1[[#This Row],[Series]]&amp;Table1[[#This Row],[Competency Name]]</f>
        <v>5786ABILITY TO DO THE WORK OF THE POSITION WITHOUT MORE THAN NORMAL SUPERVISION</v>
      </c>
      <c r="C4405" s="46" t="str">
        <f>IF(RIGHT(Table1[[#This Row],[Occupational Series]],5)="SECCM","SECCM",IF(OR(RIGHT(Table1[[#This Row],[Occupational Series]],1)="A",RIGHT(Table1[[#This Row],[Occupational Series]],1)="B",RIGHT(Table1[[#This Row],[Occupational Series]],1)="C"),"0301",RIGHT(Table1[[#This Row],[Occupational Series]],4)))</f>
        <v>5786</v>
      </c>
      <c r="D4405" s="45" t="s">
        <v>852</v>
      </c>
      <c r="E4405" s="45" t="s">
        <v>853</v>
      </c>
      <c r="F4405" s="57">
        <f>ROWS($F$2:F4405)</f>
        <v>4404</v>
      </c>
      <c r="G4405" s="57" t="str">
        <f>IF(ISNUMBER(SEARCH('Position Build'!$N$6,Table1[[#This Row],[Series]])),Table1[[#This Row],[Helper1]],"")</f>
        <v/>
      </c>
      <c r="H4405" s="57" t="str">
        <f>IFERROR(SMALL($G$2:$G$4870,ROWS($G$2:G4405)),"")</f>
        <v/>
      </c>
    </row>
    <row r="4406" spans="1:8" ht="15.75" thickBot="1" x14ac:dyDescent="0.3">
      <c r="A4406" s="45" t="s">
        <v>770</v>
      </c>
      <c r="B4406" s="46" t="str">
        <f>Table1[[#This Row],[Series]]&amp;Table1[[#This Row],[Competency Name]]</f>
        <v>5786ABILITY TO INSPECT</v>
      </c>
      <c r="C4406" s="46" t="str">
        <f>IF(RIGHT(Table1[[#This Row],[Occupational Series]],5)="SECCM","SECCM",IF(OR(RIGHT(Table1[[#This Row],[Occupational Series]],1)="A",RIGHT(Table1[[#This Row],[Occupational Series]],1)="B",RIGHT(Table1[[#This Row],[Occupational Series]],1)="C"),"0301",RIGHT(Table1[[#This Row],[Occupational Series]],4)))</f>
        <v>5786</v>
      </c>
      <c r="D4406" s="45" t="s">
        <v>866</v>
      </c>
      <c r="E4406" s="45" t="s">
        <v>867</v>
      </c>
      <c r="F4406" s="57">
        <f>ROWS($F$2:F4406)</f>
        <v>4405</v>
      </c>
      <c r="G4406" s="57" t="str">
        <f>IF(ISNUMBER(SEARCH('Position Build'!$N$6,Table1[[#This Row],[Series]])),Table1[[#This Row],[Helper1]],"")</f>
        <v/>
      </c>
      <c r="H4406" s="57" t="str">
        <f>IFERROR(SMALL($G$2:$G$4870,ROWS($G$2:G4406)),"")</f>
        <v/>
      </c>
    </row>
    <row r="4407" spans="1:8" ht="15.75" customHeight="1" thickBot="1" x14ac:dyDescent="0.3">
      <c r="A4407" s="45" t="s">
        <v>770</v>
      </c>
      <c r="B4407" s="46" t="str">
        <f>Table1[[#This Row],[Series]]&amp;Table1[[#This Row],[Competency Name]]</f>
        <v>5786ABILITY TO INSTRUCT</v>
      </c>
      <c r="C4407" s="46" t="str">
        <f>IF(RIGHT(Table1[[#This Row],[Occupational Series]],5)="SECCM","SECCM",IF(OR(RIGHT(Table1[[#This Row],[Occupational Series]],1)="A",RIGHT(Table1[[#This Row],[Occupational Series]],1)="B",RIGHT(Table1[[#This Row],[Occupational Series]],1)="C"),"0301",RIGHT(Table1[[#This Row],[Occupational Series]],4)))</f>
        <v>5786</v>
      </c>
      <c r="D4407" s="45" t="s">
        <v>868</v>
      </c>
      <c r="E4407" s="45" t="s">
        <v>869</v>
      </c>
      <c r="F4407" s="57">
        <f>ROWS($F$2:F4407)</f>
        <v>4406</v>
      </c>
      <c r="G4407" s="57" t="str">
        <f>IF(ISNUMBER(SEARCH('Position Build'!$N$6,Table1[[#This Row],[Series]])),Table1[[#This Row],[Helper1]],"")</f>
        <v/>
      </c>
      <c r="H4407" s="57" t="str">
        <f>IFERROR(SMALL($G$2:$G$4870,ROWS($G$2:G4407)),"")</f>
        <v/>
      </c>
    </row>
    <row r="4408" spans="1:8" ht="39" thickBot="1" x14ac:dyDescent="0.3">
      <c r="A4408" s="50" t="s">
        <v>770</v>
      </c>
      <c r="B4408" s="46" t="str">
        <f>Table1[[#This Row],[Series]]&amp;Table1[[#This Row],[Competency Name]]</f>
        <v>5786ABILITY TO PROVIDE PRODUCTION SUPPORT SERVICES</v>
      </c>
      <c r="C4408" s="46" t="str">
        <f>IF(RIGHT(Table1[[#This Row],[Occupational Series]],5)="SECCM","SECCM",IF(OR(RIGHT(Table1[[#This Row],[Occupational Series]],1)="A",RIGHT(Table1[[#This Row],[Occupational Series]],1)="B",RIGHT(Table1[[#This Row],[Occupational Series]],1)="C"),"0301",RIGHT(Table1[[#This Row],[Occupational Series]],4)))</f>
        <v>5786</v>
      </c>
      <c r="D4408" s="50" t="s">
        <v>870</v>
      </c>
      <c r="E4408" s="51" t="s">
        <v>871</v>
      </c>
      <c r="F4408" s="57">
        <f>ROWS($F$2:F4408)</f>
        <v>4407</v>
      </c>
      <c r="G4408" s="57" t="str">
        <f>IF(ISNUMBER(SEARCH('Position Build'!$N$6,Table1[[#This Row],[Series]])),Table1[[#This Row],[Helper1]],"")</f>
        <v/>
      </c>
      <c r="H4408" s="57" t="str">
        <f>IFERROR(SMALL($G$2:$G$4870,ROWS($G$2:G4408)),"")</f>
        <v/>
      </c>
    </row>
    <row r="4409" spans="1:8" ht="15.75" thickBot="1" x14ac:dyDescent="0.3">
      <c r="A4409" s="45" t="s">
        <v>770</v>
      </c>
      <c r="B4409" s="46" t="str">
        <f>Table1[[#This Row],[Series]]&amp;Table1[[#This Row],[Competency Name]]</f>
        <v>5786ABILITY TO LEAD OR SUPERVISE</v>
      </c>
      <c r="C4409" s="46" t="str">
        <f>IF(RIGHT(Table1[[#This Row],[Occupational Series]],5)="SECCM","SECCM",IF(OR(RIGHT(Table1[[#This Row],[Occupational Series]],1)="A",RIGHT(Table1[[#This Row],[Occupational Series]],1)="B",RIGHT(Table1[[#This Row],[Occupational Series]],1)="C"),"0301",RIGHT(Table1[[#This Row],[Occupational Series]],4)))</f>
        <v>5786</v>
      </c>
      <c r="D4409" s="45" t="s">
        <v>872</v>
      </c>
      <c r="E4409" s="45" t="s">
        <v>873</v>
      </c>
      <c r="F4409" s="57">
        <f>ROWS($F$2:F4409)</f>
        <v>4408</v>
      </c>
      <c r="G4409" s="57" t="str">
        <f>IF(ISNUMBER(SEARCH('Position Build'!$N$6,Table1[[#This Row],[Series]])),Table1[[#This Row],[Helper1]],"")</f>
        <v/>
      </c>
      <c r="H4409" s="57" t="str">
        <f>IFERROR(SMALL($G$2:$G$4870,ROWS($G$2:G4409)),"")</f>
        <v/>
      </c>
    </row>
    <row r="4410" spans="1:8" ht="26.25" thickBot="1" x14ac:dyDescent="0.3">
      <c r="A4410" s="50" t="s">
        <v>770</v>
      </c>
      <c r="B4410" s="46" t="str">
        <f>Table1[[#This Row],[Series]]&amp;Table1[[#This Row],[Competency Name]]</f>
        <v>5786ABILITY TO DRIVE SAFELY (MOTOR VEHICLES)</v>
      </c>
      <c r="C4410" s="46" t="str">
        <f>IF(RIGHT(Table1[[#This Row],[Occupational Series]],5)="SECCM","SECCM",IF(OR(RIGHT(Table1[[#This Row],[Occupational Series]],1)="A",RIGHT(Table1[[#This Row],[Occupational Series]],1)="B",RIGHT(Table1[[#This Row],[Occupational Series]],1)="C"),"0301",RIGHT(Table1[[#This Row],[Occupational Series]],4)))</f>
        <v>5786</v>
      </c>
      <c r="D4410" s="50" t="s">
        <v>1145</v>
      </c>
      <c r="E4410" s="51" t="s">
        <v>1146</v>
      </c>
      <c r="F4410" s="57">
        <f>ROWS($F$2:F4410)</f>
        <v>4409</v>
      </c>
      <c r="G4410" s="57" t="str">
        <f>IF(ISNUMBER(SEARCH('Position Build'!$N$6,Table1[[#This Row],[Series]])),Table1[[#This Row],[Helper1]],"")</f>
        <v/>
      </c>
      <c r="H4410" s="57" t="str">
        <f>IFERROR(SMALL($G$2:$G$4870,ROWS($G$2:G4410)),"")</f>
        <v/>
      </c>
    </row>
    <row r="4411" spans="1:8" ht="39" thickBot="1" x14ac:dyDescent="0.3">
      <c r="A4411" s="50" t="s">
        <v>770</v>
      </c>
      <c r="B4411" s="46" t="str">
        <f>Table1[[#This Row],[Series]]&amp;Table1[[#This Row],[Competency Name]]</f>
        <v>5786ABILITY TO INTERPRET INSTRUCTIONS, SPECIFICATIONS, ETC. (RELATED TO MOBILE EQUIPMENT OPERATION)</v>
      </c>
      <c r="C4411" s="46" t="str">
        <f>IF(RIGHT(Table1[[#This Row],[Occupational Series]],5)="SECCM","SECCM",IF(OR(RIGHT(Table1[[#This Row],[Occupational Series]],1)="A",RIGHT(Table1[[#This Row],[Occupational Series]],1)="B",RIGHT(Table1[[#This Row],[Occupational Series]],1)="C"),"0301",RIGHT(Table1[[#This Row],[Occupational Series]],4)))</f>
        <v>5786</v>
      </c>
      <c r="D4411" s="50" t="s">
        <v>1147</v>
      </c>
      <c r="E4411" s="51" t="s">
        <v>1148</v>
      </c>
      <c r="F4411" s="57">
        <f>ROWS($F$2:F4411)</f>
        <v>4410</v>
      </c>
      <c r="G4411" s="57" t="str">
        <f>IF(ISNUMBER(SEARCH('Position Build'!$N$6,Table1[[#This Row],[Series]])),Table1[[#This Row],[Helper1]],"")</f>
        <v/>
      </c>
      <c r="H4411" s="57" t="str">
        <f>IFERROR(SMALL($G$2:$G$4870,ROWS($G$2:G4411)),"")</f>
        <v/>
      </c>
    </row>
    <row r="4412" spans="1:8" ht="15.75" thickBot="1" x14ac:dyDescent="0.3">
      <c r="A4412" s="45" t="s">
        <v>770</v>
      </c>
      <c r="B4412" s="46" t="str">
        <f>Table1[[#This Row],[Series]]&amp;Table1[[#This Row],[Competency Name]]</f>
        <v>5786ABILITY TO OPERATE SAFELY (NON-MOTOR VEHICLE)</v>
      </c>
      <c r="C4412" s="46" t="str">
        <f>IF(RIGHT(Table1[[#This Row],[Occupational Series]],5)="SECCM","SECCM",IF(OR(RIGHT(Table1[[#This Row],[Occupational Series]],1)="A",RIGHT(Table1[[#This Row],[Occupational Series]],1)="B",RIGHT(Table1[[#This Row],[Occupational Series]],1)="C"),"0301",RIGHT(Table1[[#This Row],[Occupational Series]],4)))</f>
        <v>5786</v>
      </c>
      <c r="D4412" s="45" t="s">
        <v>1149</v>
      </c>
      <c r="E4412" s="45" t="s">
        <v>1150</v>
      </c>
      <c r="F4412" s="57">
        <f>ROWS($F$2:F4412)</f>
        <v>4411</v>
      </c>
      <c r="G4412" s="57" t="str">
        <f>IF(ISNUMBER(SEARCH('Position Build'!$N$6,Table1[[#This Row],[Series]])),Table1[[#This Row],[Helper1]],"")</f>
        <v/>
      </c>
      <c r="H4412" s="57" t="str">
        <f>IFERROR(SMALL($G$2:$G$4870,ROWS($G$2:G4412)),"")</f>
        <v/>
      </c>
    </row>
    <row r="4413" spans="1:8" ht="39" thickBot="1" x14ac:dyDescent="0.3">
      <c r="A4413" s="50" t="s">
        <v>770</v>
      </c>
      <c r="B4413" s="46" t="str">
        <f>Table1[[#This Row],[Series]]&amp;Table1[[#This Row],[Competency Name]]</f>
        <v>5786OPERATION OF MOTOR VEHICLES</v>
      </c>
      <c r="C4413" s="46" t="str">
        <f>IF(RIGHT(Table1[[#This Row],[Occupational Series]],5)="SECCM","SECCM",IF(OR(RIGHT(Table1[[#This Row],[Occupational Series]],1)="A",RIGHT(Table1[[#This Row],[Occupational Series]],1)="B",RIGHT(Table1[[#This Row],[Occupational Series]],1)="C"),"0301",RIGHT(Table1[[#This Row],[Occupational Series]],4)))</f>
        <v>5786</v>
      </c>
      <c r="D4413" s="50" t="s">
        <v>1151</v>
      </c>
      <c r="E4413" s="51" t="s">
        <v>1152</v>
      </c>
      <c r="F4413" s="57">
        <f>ROWS($F$2:F4413)</f>
        <v>4412</v>
      </c>
      <c r="G4413" s="57" t="str">
        <f>IF(ISNUMBER(SEARCH('Position Build'!$N$6,Table1[[#This Row],[Series]])),Table1[[#This Row],[Helper1]],"")</f>
        <v/>
      </c>
      <c r="H4413" s="57" t="str">
        <f>IFERROR(SMALL($G$2:$G$4870,ROWS($G$2:G4413)),"")</f>
        <v/>
      </c>
    </row>
    <row r="4414" spans="1:8" ht="51.75" thickBot="1" x14ac:dyDescent="0.3">
      <c r="A4414" s="50" t="s">
        <v>770</v>
      </c>
      <c r="B4414" s="46" t="str">
        <f>Table1[[#This Row],[Series]]&amp;Table1[[#This Row],[Competency Name]]</f>
        <v>5786RELIABILITY AND DEPENDABILITY AS A SMALL CRAFT OPERATOR</v>
      </c>
      <c r="C4414" s="46" t="str">
        <f>IF(RIGHT(Table1[[#This Row],[Occupational Series]],5)="SECCM","SECCM",IF(OR(RIGHT(Table1[[#This Row],[Occupational Series]],1)="A",RIGHT(Table1[[#This Row],[Occupational Series]],1)="B",RIGHT(Table1[[#This Row],[Occupational Series]],1)="C"),"0301",RIGHT(Table1[[#This Row],[Occupational Series]],4)))</f>
        <v>5786</v>
      </c>
      <c r="D4414" s="50" t="s">
        <v>1860</v>
      </c>
      <c r="E4414" s="51" t="s">
        <v>1577</v>
      </c>
      <c r="F4414" s="57">
        <f>ROWS($F$2:F4414)</f>
        <v>4413</v>
      </c>
      <c r="G4414" s="57" t="str">
        <f>IF(ISNUMBER(SEARCH('Position Build'!$N$6,Table1[[#This Row],[Series]])),Table1[[#This Row],[Helper1]],"")</f>
        <v/>
      </c>
      <c r="H4414" s="57" t="str">
        <f>IFERROR(SMALL($G$2:$G$4870,ROWS($G$2:G4414)),"")</f>
        <v/>
      </c>
    </row>
    <row r="4415" spans="1:8" ht="64.5" thickBot="1" x14ac:dyDescent="0.3">
      <c r="A4415" s="50" t="s">
        <v>760</v>
      </c>
      <c r="B4415" s="46" t="str">
        <f>Table1[[#This Row],[Series]]&amp;Table1[[#This Row],[Competency Name]]</f>
        <v>5788WORK PRACTICES (INCLUDES KEEPING THINGS NEAT, CLEAN AND IN ORDER)</v>
      </c>
      <c r="C4415" s="46" t="str">
        <f>IF(RIGHT(Table1[[#This Row],[Occupational Series]],5)="SECCM","SECCM",IF(OR(RIGHT(Table1[[#This Row],[Occupational Series]],1)="A",RIGHT(Table1[[#This Row],[Occupational Series]],1)="B",RIGHT(Table1[[#This Row],[Occupational Series]],1)="C"),"0301",RIGHT(Table1[[#This Row],[Occupational Series]],4)))</f>
        <v>5788</v>
      </c>
      <c r="D4415" s="50" t="s">
        <v>761</v>
      </c>
      <c r="E4415" s="51" t="s">
        <v>762</v>
      </c>
      <c r="F4415" s="57">
        <f>ROWS($F$2:F4415)</f>
        <v>4414</v>
      </c>
      <c r="G4415" s="57" t="str">
        <f>IF(ISNUMBER(SEARCH('Position Build'!$N$6,Table1[[#This Row],[Series]])),Table1[[#This Row],[Helper1]],"")</f>
        <v/>
      </c>
      <c r="H4415" s="57" t="str">
        <f>IFERROR(SMALL($G$2:$G$4870,ROWS($G$2:G4415)),"")</f>
        <v/>
      </c>
    </row>
    <row r="4416" spans="1:8" ht="15.75" thickBot="1" x14ac:dyDescent="0.3">
      <c r="A4416" s="45" t="s">
        <v>760</v>
      </c>
      <c r="B4416" s="46" t="str">
        <f>Table1[[#This Row],[Series]]&amp;Table1[[#This Row],[Competency Name]]</f>
        <v>5788ABILITY TO DO THE WORK OF THE POSITION WITHOUT MORE THAN NORMAL SUPERVISION</v>
      </c>
      <c r="C4416" s="46" t="str">
        <f>IF(RIGHT(Table1[[#This Row],[Occupational Series]],5)="SECCM","SECCM",IF(OR(RIGHT(Table1[[#This Row],[Occupational Series]],1)="A",RIGHT(Table1[[#This Row],[Occupational Series]],1)="B",RIGHT(Table1[[#This Row],[Occupational Series]],1)="C"),"0301",RIGHT(Table1[[#This Row],[Occupational Series]],4)))</f>
        <v>5788</v>
      </c>
      <c r="D4416" s="45" t="s">
        <v>852</v>
      </c>
      <c r="E4416" s="45" t="s">
        <v>853</v>
      </c>
      <c r="F4416" s="57">
        <f>ROWS($F$2:F4416)</f>
        <v>4415</v>
      </c>
      <c r="G4416" s="57" t="str">
        <f>IF(ISNUMBER(SEARCH('Position Build'!$N$6,Table1[[#This Row],[Series]])),Table1[[#This Row],[Helper1]],"")</f>
        <v/>
      </c>
      <c r="H4416" s="57" t="str">
        <f>IFERROR(SMALL($G$2:$G$4870,ROWS($G$2:G4416)),"")</f>
        <v/>
      </c>
    </row>
    <row r="4417" spans="1:8" ht="15.75" thickBot="1" x14ac:dyDescent="0.3">
      <c r="A4417" s="45" t="s">
        <v>760</v>
      </c>
      <c r="B4417" s="46" t="str">
        <f>Table1[[#This Row],[Series]]&amp;Table1[[#This Row],[Competency Name]]</f>
        <v>5788ABILITY TO INSPECT</v>
      </c>
      <c r="C4417" s="46" t="str">
        <f>IF(RIGHT(Table1[[#This Row],[Occupational Series]],5)="SECCM","SECCM",IF(OR(RIGHT(Table1[[#This Row],[Occupational Series]],1)="A",RIGHT(Table1[[#This Row],[Occupational Series]],1)="B",RIGHT(Table1[[#This Row],[Occupational Series]],1)="C"),"0301",RIGHT(Table1[[#This Row],[Occupational Series]],4)))</f>
        <v>5788</v>
      </c>
      <c r="D4417" s="45" t="s">
        <v>866</v>
      </c>
      <c r="E4417" s="45" t="s">
        <v>867</v>
      </c>
      <c r="F4417" s="57">
        <f>ROWS($F$2:F4417)</f>
        <v>4416</v>
      </c>
      <c r="G4417" s="57" t="str">
        <f>IF(ISNUMBER(SEARCH('Position Build'!$N$6,Table1[[#This Row],[Series]])),Table1[[#This Row],[Helper1]],"")</f>
        <v/>
      </c>
      <c r="H4417" s="57" t="str">
        <f>IFERROR(SMALL($G$2:$G$4870,ROWS($G$2:G4417)),"")</f>
        <v/>
      </c>
    </row>
    <row r="4418" spans="1:8" ht="15.75" thickBot="1" x14ac:dyDescent="0.3">
      <c r="A4418" s="45" t="s">
        <v>760</v>
      </c>
      <c r="B4418" s="46" t="str">
        <f>Table1[[#This Row],[Series]]&amp;Table1[[#This Row],[Competency Name]]</f>
        <v>5788ABILITY TO INSTRUCT</v>
      </c>
      <c r="C4418" s="46" t="str">
        <f>IF(RIGHT(Table1[[#This Row],[Occupational Series]],5)="SECCM","SECCM",IF(OR(RIGHT(Table1[[#This Row],[Occupational Series]],1)="A",RIGHT(Table1[[#This Row],[Occupational Series]],1)="B",RIGHT(Table1[[#This Row],[Occupational Series]],1)="C"),"0301",RIGHT(Table1[[#This Row],[Occupational Series]],4)))</f>
        <v>5788</v>
      </c>
      <c r="D4418" s="45" t="s">
        <v>868</v>
      </c>
      <c r="E4418" s="45" t="s">
        <v>869</v>
      </c>
      <c r="F4418" s="57">
        <f>ROWS($F$2:F4418)</f>
        <v>4417</v>
      </c>
      <c r="G4418" s="57" t="str">
        <f>IF(ISNUMBER(SEARCH('Position Build'!$N$6,Table1[[#This Row],[Series]])),Table1[[#This Row],[Helper1]],"")</f>
        <v/>
      </c>
      <c r="H4418" s="57" t="str">
        <f>IFERROR(SMALL($G$2:$G$4870,ROWS($G$2:G4418)),"")</f>
        <v/>
      </c>
    </row>
    <row r="4419" spans="1:8" ht="39" thickBot="1" x14ac:dyDescent="0.3">
      <c r="A4419" s="50" t="s">
        <v>760</v>
      </c>
      <c r="B4419" s="46" t="str">
        <f>Table1[[#This Row],[Series]]&amp;Table1[[#This Row],[Competency Name]]</f>
        <v>5788ABILITY TO PROVIDE PRODUCTION SUPPORT SERVICES</v>
      </c>
      <c r="C4419" s="46" t="str">
        <f>IF(RIGHT(Table1[[#This Row],[Occupational Series]],5)="SECCM","SECCM",IF(OR(RIGHT(Table1[[#This Row],[Occupational Series]],1)="A",RIGHT(Table1[[#This Row],[Occupational Series]],1)="B",RIGHT(Table1[[#This Row],[Occupational Series]],1)="C"),"0301",RIGHT(Table1[[#This Row],[Occupational Series]],4)))</f>
        <v>5788</v>
      </c>
      <c r="D4419" s="50" t="s">
        <v>870</v>
      </c>
      <c r="E4419" s="51" t="s">
        <v>871</v>
      </c>
      <c r="F4419" s="57">
        <f>ROWS($F$2:F4419)</f>
        <v>4418</v>
      </c>
      <c r="G4419" s="57" t="str">
        <f>IF(ISNUMBER(SEARCH('Position Build'!$N$6,Table1[[#This Row],[Series]])),Table1[[#This Row],[Helper1]],"")</f>
        <v/>
      </c>
      <c r="H4419" s="57" t="str">
        <f>IFERROR(SMALL($G$2:$G$4870,ROWS($G$2:G4419)),"")</f>
        <v/>
      </c>
    </row>
    <row r="4420" spans="1:8" ht="15.75" thickBot="1" x14ac:dyDescent="0.3">
      <c r="A4420" s="45" t="s">
        <v>760</v>
      </c>
      <c r="B4420" s="46" t="str">
        <f>Table1[[#This Row],[Series]]&amp;Table1[[#This Row],[Competency Name]]</f>
        <v>5788ABILITY TO LEAD OR SUPERVISE</v>
      </c>
      <c r="C4420" s="46" t="str">
        <f>IF(RIGHT(Table1[[#This Row],[Occupational Series]],5)="SECCM","SECCM",IF(OR(RIGHT(Table1[[#This Row],[Occupational Series]],1)="A",RIGHT(Table1[[#This Row],[Occupational Series]],1)="B",RIGHT(Table1[[#This Row],[Occupational Series]],1)="C"),"0301",RIGHT(Table1[[#This Row],[Occupational Series]],4)))</f>
        <v>5788</v>
      </c>
      <c r="D4420" s="45" t="s">
        <v>872</v>
      </c>
      <c r="E4420" s="45" t="s">
        <v>873</v>
      </c>
      <c r="F4420" s="57">
        <f>ROWS($F$2:F4420)</f>
        <v>4419</v>
      </c>
      <c r="G4420" s="57" t="str">
        <f>IF(ISNUMBER(SEARCH('Position Build'!$N$6,Table1[[#This Row],[Series]])),Table1[[#This Row],[Helper1]],"")</f>
        <v/>
      </c>
      <c r="H4420" s="57" t="str">
        <f>IFERROR(SMALL($G$2:$G$4870,ROWS($G$2:G4420)),"")</f>
        <v/>
      </c>
    </row>
    <row r="4421" spans="1:8" ht="26.25" thickBot="1" x14ac:dyDescent="0.3">
      <c r="A4421" s="50" t="s">
        <v>760</v>
      </c>
      <c r="B4421" s="46" t="str">
        <f>Table1[[#This Row],[Series]]&amp;Table1[[#This Row],[Competency Name]]</f>
        <v>5788ABILITY TO DRIVE SAFELY (MOTOR VEHICLES)</v>
      </c>
      <c r="C4421" s="46" t="str">
        <f>IF(RIGHT(Table1[[#This Row],[Occupational Series]],5)="SECCM","SECCM",IF(OR(RIGHT(Table1[[#This Row],[Occupational Series]],1)="A",RIGHT(Table1[[#This Row],[Occupational Series]],1)="B",RIGHT(Table1[[#This Row],[Occupational Series]],1)="C"),"0301",RIGHT(Table1[[#This Row],[Occupational Series]],4)))</f>
        <v>5788</v>
      </c>
      <c r="D4421" s="50" t="s">
        <v>1145</v>
      </c>
      <c r="E4421" s="51" t="s">
        <v>1146</v>
      </c>
      <c r="F4421" s="57">
        <f>ROWS($F$2:F4421)</f>
        <v>4420</v>
      </c>
      <c r="G4421" s="57" t="str">
        <f>IF(ISNUMBER(SEARCH('Position Build'!$N$6,Table1[[#This Row],[Series]])),Table1[[#This Row],[Helper1]],"")</f>
        <v/>
      </c>
      <c r="H4421" s="57" t="str">
        <f>IFERROR(SMALL($G$2:$G$4870,ROWS($G$2:G4421)),"")</f>
        <v/>
      </c>
    </row>
    <row r="4422" spans="1:8" ht="39" thickBot="1" x14ac:dyDescent="0.3">
      <c r="A4422" s="50" t="s">
        <v>760</v>
      </c>
      <c r="B4422" s="46" t="str">
        <f>Table1[[#This Row],[Series]]&amp;Table1[[#This Row],[Competency Name]]</f>
        <v>5788ABILITY TO INTERPRET INSTRUCTIONS, SPECIFICATIONS, ETC. (RELATED TO MOBILE EQUIPMENT OPERATION)</v>
      </c>
      <c r="C4422" s="46" t="str">
        <f>IF(RIGHT(Table1[[#This Row],[Occupational Series]],5)="SECCM","SECCM",IF(OR(RIGHT(Table1[[#This Row],[Occupational Series]],1)="A",RIGHT(Table1[[#This Row],[Occupational Series]],1)="B",RIGHT(Table1[[#This Row],[Occupational Series]],1)="C"),"0301",RIGHT(Table1[[#This Row],[Occupational Series]],4)))</f>
        <v>5788</v>
      </c>
      <c r="D4422" s="50" t="s">
        <v>1147</v>
      </c>
      <c r="E4422" s="51" t="s">
        <v>1148</v>
      </c>
      <c r="F4422" s="57">
        <f>ROWS($F$2:F4422)</f>
        <v>4421</v>
      </c>
      <c r="G4422" s="57" t="str">
        <f>IF(ISNUMBER(SEARCH('Position Build'!$N$6,Table1[[#This Row],[Series]])),Table1[[#This Row],[Helper1]],"")</f>
        <v/>
      </c>
      <c r="H4422" s="57" t="str">
        <f>IFERROR(SMALL($G$2:$G$4870,ROWS($G$2:G4422)),"")</f>
        <v/>
      </c>
    </row>
    <row r="4423" spans="1:8" ht="15.75" thickBot="1" x14ac:dyDescent="0.3">
      <c r="A4423" s="45" t="s">
        <v>760</v>
      </c>
      <c r="B4423" s="46" t="str">
        <f>Table1[[#This Row],[Series]]&amp;Table1[[#This Row],[Competency Name]]</f>
        <v>5788ABILITY TO OPERATE SAFELY (NON-MOTOR VEHICLE)</v>
      </c>
      <c r="C4423" s="46" t="str">
        <f>IF(RIGHT(Table1[[#This Row],[Occupational Series]],5)="SECCM","SECCM",IF(OR(RIGHT(Table1[[#This Row],[Occupational Series]],1)="A",RIGHT(Table1[[#This Row],[Occupational Series]],1)="B",RIGHT(Table1[[#This Row],[Occupational Series]],1)="C"),"0301",RIGHT(Table1[[#This Row],[Occupational Series]],4)))</f>
        <v>5788</v>
      </c>
      <c r="D4423" s="45" t="s">
        <v>1149</v>
      </c>
      <c r="E4423" s="45" t="s">
        <v>1150</v>
      </c>
      <c r="F4423" s="57">
        <f>ROWS($F$2:F4423)</f>
        <v>4422</v>
      </c>
      <c r="G4423" s="57" t="str">
        <f>IF(ISNUMBER(SEARCH('Position Build'!$N$6,Table1[[#This Row],[Series]])),Table1[[#This Row],[Helper1]],"")</f>
        <v/>
      </c>
      <c r="H4423" s="57" t="str">
        <f>IFERROR(SMALL($G$2:$G$4870,ROWS($G$2:G4423)),"")</f>
        <v/>
      </c>
    </row>
    <row r="4424" spans="1:8" ht="39" thickBot="1" x14ac:dyDescent="0.3">
      <c r="A4424" s="50" t="s">
        <v>760</v>
      </c>
      <c r="B4424" s="46" t="str">
        <f>Table1[[#This Row],[Series]]&amp;Table1[[#This Row],[Competency Name]]</f>
        <v>5788OPERATION OF MOTOR VEHICLES</v>
      </c>
      <c r="C4424" s="46" t="str">
        <f>IF(RIGHT(Table1[[#This Row],[Occupational Series]],5)="SECCM","SECCM",IF(OR(RIGHT(Table1[[#This Row],[Occupational Series]],1)="A",RIGHT(Table1[[#This Row],[Occupational Series]],1)="B",RIGHT(Table1[[#This Row],[Occupational Series]],1)="C"),"0301",RIGHT(Table1[[#This Row],[Occupational Series]],4)))</f>
        <v>5788</v>
      </c>
      <c r="D4424" s="50" t="s">
        <v>1151</v>
      </c>
      <c r="E4424" s="51" t="s">
        <v>1152</v>
      </c>
      <c r="F4424" s="57">
        <f>ROWS($F$2:F4424)</f>
        <v>4423</v>
      </c>
      <c r="G4424" s="57" t="str">
        <f>IF(ISNUMBER(SEARCH('Position Build'!$N$6,Table1[[#This Row],[Series]])),Table1[[#This Row],[Helper1]],"")</f>
        <v/>
      </c>
      <c r="H4424" s="57" t="str">
        <f>IFERROR(SMALL($G$2:$G$4870,ROWS($G$2:G4424)),"")</f>
        <v/>
      </c>
    </row>
    <row r="4425" spans="1:8" ht="51.75" thickBot="1" x14ac:dyDescent="0.3">
      <c r="A4425" s="50" t="s">
        <v>760</v>
      </c>
      <c r="B4425" s="46" t="str">
        <f>Table1[[#This Row],[Series]]&amp;Table1[[#This Row],[Competency Name]]</f>
        <v>5788RELIABILITY AND DEPENDABILITY AS A DECKHAND</v>
      </c>
      <c r="C4425" s="46" t="str">
        <f>IF(RIGHT(Table1[[#This Row],[Occupational Series]],5)="SECCM","SECCM",IF(OR(RIGHT(Table1[[#This Row],[Occupational Series]],1)="A",RIGHT(Table1[[#This Row],[Occupational Series]],1)="B",RIGHT(Table1[[#This Row],[Occupational Series]],1)="C"),"0301",RIGHT(Table1[[#This Row],[Occupational Series]],4)))</f>
        <v>5788</v>
      </c>
      <c r="D4425" s="50" t="s">
        <v>1616</v>
      </c>
      <c r="E4425" s="51" t="s">
        <v>1577</v>
      </c>
      <c r="F4425" s="57">
        <f>ROWS($F$2:F4425)</f>
        <v>4424</v>
      </c>
      <c r="G4425" s="57" t="str">
        <f>IF(ISNUMBER(SEARCH('Position Build'!$N$6,Table1[[#This Row],[Series]])),Table1[[#This Row],[Helper1]],"")</f>
        <v/>
      </c>
      <c r="H4425" s="57" t="str">
        <f>IFERROR(SMALL($G$2:$G$4870,ROWS($G$2:G4425)),"")</f>
        <v/>
      </c>
    </row>
    <row r="4426" spans="1:8" ht="115.5" thickBot="1" x14ac:dyDescent="0.3">
      <c r="A4426" s="50" t="s">
        <v>748</v>
      </c>
      <c r="B4426" s="46" t="str">
        <f>Table1[[#This Row],[Series]]&amp;Table1[[#This Row],[Competency Name]]</f>
        <v>5801TECHNICAL PRACTICES (THEORETICAL, PRECISE, ARTISTIC)</v>
      </c>
      <c r="C4426" s="46" t="str">
        <f>IF(RIGHT(Table1[[#This Row],[Occupational Series]],5)="SECCM","SECCM",IF(OR(RIGHT(Table1[[#This Row],[Occupational Series]],1)="A",RIGHT(Table1[[#This Row],[Occupational Series]],1)="B",RIGHT(Table1[[#This Row],[Occupational Series]],1)="C"),"0301",RIGHT(Table1[[#This Row],[Occupational Series]],4)))</f>
        <v>5801</v>
      </c>
      <c r="D4426" s="50" t="s">
        <v>716</v>
      </c>
      <c r="E4426" s="51" t="s">
        <v>717</v>
      </c>
      <c r="F4426" s="57">
        <f>ROWS($F$2:F4426)</f>
        <v>4425</v>
      </c>
      <c r="G4426" s="57" t="str">
        <f>IF(ISNUMBER(SEARCH('Position Build'!$N$6,Table1[[#This Row],[Series]])),Table1[[#This Row],[Helper1]],"")</f>
        <v/>
      </c>
      <c r="H4426" s="57" t="str">
        <f>IFERROR(SMALL($G$2:$G$4870,ROWS($G$2:G4426)),"")</f>
        <v/>
      </c>
    </row>
    <row r="4427" spans="1:8" ht="15.75" thickBot="1" x14ac:dyDescent="0.3">
      <c r="A4427" s="45" t="s">
        <v>748</v>
      </c>
      <c r="B4427" s="46" t="str">
        <f>Table1[[#This Row],[Series]]&amp;Table1[[#This Row],[Competency Name]]</f>
        <v>5801ABILITY TO DO THE WORK OF THE POSITION WITHOUT MORE THAN NORMAL SUPERVISION</v>
      </c>
      <c r="C4427" s="46" t="str">
        <f>IF(RIGHT(Table1[[#This Row],[Occupational Series]],5)="SECCM","SECCM",IF(OR(RIGHT(Table1[[#This Row],[Occupational Series]],1)="A",RIGHT(Table1[[#This Row],[Occupational Series]],1)="B",RIGHT(Table1[[#This Row],[Occupational Series]],1)="C"),"0301",RIGHT(Table1[[#This Row],[Occupational Series]],4)))</f>
        <v>5801</v>
      </c>
      <c r="D4427" s="45" t="s">
        <v>852</v>
      </c>
      <c r="E4427" s="45" t="s">
        <v>853</v>
      </c>
      <c r="F4427" s="57">
        <f>ROWS($F$2:F4427)</f>
        <v>4426</v>
      </c>
      <c r="G4427" s="57" t="str">
        <f>IF(ISNUMBER(SEARCH('Position Build'!$N$6,Table1[[#This Row],[Series]])),Table1[[#This Row],[Helper1]],"")</f>
        <v/>
      </c>
      <c r="H4427" s="57" t="str">
        <f>IFERROR(SMALL($G$2:$G$4870,ROWS($G$2:G4427)),"")</f>
        <v/>
      </c>
    </row>
    <row r="4428" spans="1:8" ht="15.75" thickBot="1" x14ac:dyDescent="0.3">
      <c r="A4428" s="45" t="s">
        <v>748</v>
      </c>
      <c r="B4428" s="46" t="str">
        <f>Table1[[#This Row],[Series]]&amp;Table1[[#This Row],[Competency Name]]</f>
        <v>5801ABILITY TO INSPECT</v>
      </c>
      <c r="C4428" s="46" t="str">
        <f>IF(RIGHT(Table1[[#This Row],[Occupational Series]],5)="SECCM","SECCM",IF(OR(RIGHT(Table1[[#This Row],[Occupational Series]],1)="A",RIGHT(Table1[[#This Row],[Occupational Series]],1)="B",RIGHT(Table1[[#This Row],[Occupational Series]],1)="C"),"0301",RIGHT(Table1[[#This Row],[Occupational Series]],4)))</f>
        <v>5801</v>
      </c>
      <c r="D4428" s="45" t="s">
        <v>866</v>
      </c>
      <c r="E4428" s="45" t="s">
        <v>867</v>
      </c>
      <c r="F4428" s="57">
        <f>ROWS($F$2:F4428)</f>
        <v>4427</v>
      </c>
      <c r="G4428" s="57" t="str">
        <f>IF(ISNUMBER(SEARCH('Position Build'!$N$6,Table1[[#This Row],[Series]])),Table1[[#This Row],[Helper1]],"")</f>
        <v/>
      </c>
      <c r="H4428" s="57" t="str">
        <f>IFERROR(SMALL($G$2:$G$4870,ROWS($G$2:G4428)),"")</f>
        <v/>
      </c>
    </row>
    <row r="4429" spans="1:8" ht="15.75" customHeight="1" thickBot="1" x14ac:dyDescent="0.3">
      <c r="A4429" s="45" t="s">
        <v>748</v>
      </c>
      <c r="B4429" s="46" t="str">
        <f>Table1[[#This Row],[Series]]&amp;Table1[[#This Row],[Competency Name]]</f>
        <v>5801ABILITY TO INSTRUCT</v>
      </c>
      <c r="C4429" s="46" t="str">
        <f>IF(RIGHT(Table1[[#This Row],[Occupational Series]],5)="SECCM","SECCM",IF(OR(RIGHT(Table1[[#This Row],[Occupational Series]],1)="A",RIGHT(Table1[[#This Row],[Occupational Series]],1)="B",RIGHT(Table1[[#This Row],[Occupational Series]],1)="C"),"0301",RIGHT(Table1[[#This Row],[Occupational Series]],4)))</f>
        <v>5801</v>
      </c>
      <c r="D4429" s="45" t="s">
        <v>868</v>
      </c>
      <c r="E4429" s="45" t="s">
        <v>869</v>
      </c>
      <c r="F4429" s="57">
        <f>ROWS($F$2:F4429)</f>
        <v>4428</v>
      </c>
      <c r="G4429" s="57" t="str">
        <f>IF(ISNUMBER(SEARCH('Position Build'!$N$6,Table1[[#This Row],[Series]])),Table1[[#This Row],[Helper1]],"")</f>
        <v/>
      </c>
      <c r="H4429" s="57" t="str">
        <f>IFERROR(SMALL($G$2:$G$4870,ROWS($G$2:G4429)),"")</f>
        <v/>
      </c>
    </row>
    <row r="4430" spans="1:8" ht="39" thickBot="1" x14ac:dyDescent="0.3">
      <c r="A4430" s="52" t="s">
        <v>748</v>
      </c>
      <c r="B4430" s="46" t="str">
        <f>Table1[[#This Row],[Series]]&amp;Table1[[#This Row],[Competency Name]]</f>
        <v>5801ABILITY TO PROVIDE PRODUCTION SUPPORT SERVICES</v>
      </c>
      <c r="C4430" s="46" t="str">
        <f>IF(RIGHT(Table1[[#This Row],[Occupational Series]],5)="SECCM","SECCM",IF(OR(RIGHT(Table1[[#This Row],[Occupational Series]],1)="A",RIGHT(Table1[[#This Row],[Occupational Series]],1)="B",RIGHT(Table1[[#This Row],[Occupational Series]],1)="C"),"0301",RIGHT(Table1[[#This Row],[Occupational Series]],4)))</f>
        <v>5801</v>
      </c>
      <c r="D4430" s="52" t="s">
        <v>870</v>
      </c>
      <c r="E4430" s="54" t="s">
        <v>871</v>
      </c>
      <c r="F4430" s="57">
        <f>ROWS($F$2:F4430)</f>
        <v>4429</v>
      </c>
      <c r="G4430" s="57" t="str">
        <f>IF(ISNUMBER(SEARCH('Position Build'!$N$6,Table1[[#This Row],[Series]])),Table1[[#This Row],[Helper1]],"")</f>
        <v/>
      </c>
      <c r="H4430" s="57" t="str">
        <f>IFERROR(SMALL($G$2:$G$4870,ROWS($G$2:G4430)),"")</f>
        <v/>
      </c>
    </row>
    <row r="4431" spans="1:8" ht="15.75" thickBot="1" x14ac:dyDescent="0.3">
      <c r="A4431" s="45" t="s">
        <v>748</v>
      </c>
      <c r="B4431" s="46" t="str">
        <f>Table1[[#This Row],[Series]]&amp;Table1[[#This Row],[Competency Name]]</f>
        <v>5801ABILITY TO LEAD OR SUPERVISE</v>
      </c>
      <c r="C4431" s="46" t="str">
        <f>IF(RIGHT(Table1[[#This Row],[Occupational Series]],5)="SECCM","SECCM",IF(OR(RIGHT(Table1[[#This Row],[Occupational Series]],1)="A",RIGHT(Table1[[#This Row],[Occupational Series]],1)="B",RIGHT(Table1[[#This Row],[Occupational Series]],1)="C"),"0301",RIGHT(Table1[[#This Row],[Occupational Series]],4)))</f>
        <v>5801</v>
      </c>
      <c r="D4431" s="45" t="s">
        <v>872</v>
      </c>
      <c r="E4431" s="45" t="s">
        <v>873</v>
      </c>
      <c r="F4431" s="57">
        <f>ROWS($F$2:F4431)</f>
        <v>4430</v>
      </c>
      <c r="G4431" s="57" t="str">
        <f>IF(ISNUMBER(SEARCH('Position Build'!$N$6,Table1[[#This Row],[Series]])),Table1[[#This Row],[Helper1]],"")</f>
        <v/>
      </c>
      <c r="H4431" s="57" t="str">
        <f>IFERROR(SMALL($G$2:$G$4870,ROWS($G$2:G4431)),"")</f>
        <v/>
      </c>
    </row>
    <row r="4432" spans="1:8" ht="15.75" customHeight="1" thickBot="1" x14ac:dyDescent="0.3">
      <c r="A4432" s="50" t="s">
        <v>748</v>
      </c>
      <c r="B4432" s="46" t="str">
        <f>Table1[[#This Row],[Series]]&amp;Table1[[#This Row],[Competency Name]]</f>
        <v>5801ABILITY TO FOLLOW DIRECTIONS IN A SHOP</v>
      </c>
      <c r="C4432" s="46" t="str">
        <f>IF(RIGHT(Table1[[#This Row],[Occupational Series]],5)="SECCM","SECCM",IF(OR(RIGHT(Table1[[#This Row],[Occupational Series]],1)="A",RIGHT(Table1[[#This Row],[Occupational Series]],1)="B",RIGHT(Table1[[#This Row],[Occupational Series]],1)="C"),"0301",RIGHT(Table1[[#This Row],[Occupational Series]],4)))</f>
        <v>5801</v>
      </c>
      <c r="D4432" s="50" t="s">
        <v>882</v>
      </c>
      <c r="E4432" s="51" t="s">
        <v>883</v>
      </c>
      <c r="F4432" s="57">
        <f>ROWS($F$2:F4432)</f>
        <v>4431</v>
      </c>
      <c r="G4432" s="57" t="str">
        <f>IF(ISNUMBER(SEARCH('Position Build'!$N$6,Table1[[#This Row],[Series]])),Table1[[#This Row],[Helper1]],"")</f>
        <v/>
      </c>
      <c r="H4432" s="57" t="str">
        <f>IFERROR(SMALL($G$2:$G$4870,ROWS($G$2:G4432)),"")</f>
        <v/>
      </c>
    </row>
    <row r="4433" spans="1:8" ht="77.25" thickBot="1" x14ac:dyDescent="0.3">
      <c r="A4433" s="52" t="s">
        <v>748</v>
      </c>
      <c r="B4433" s="46" t="str">
        <f>Table1[[#This Row],[Series]]&amp;Table1[[#This Row],[Competency Name]]</f>
        <v>5801DEXTERITY AND SAFETY</v>
      </c>
      <c r="C4433" s="46" t="str">
        <f>IF(RIGHT(Table1[[#This Row],[Occupational Series]],5)="SECCM","SECCM",IF(OR(RIGHT(Table1[[#This Row],[Occupational Series]],1)="A",RIGHT(Table1[[#This Row],[Occupational Series]],1)="B",RIGHT(Table1[[#This Row],[Occupational Series]],1)="C"),"0301",RIGHT(Table1[[#This Row],[Occupational Series]],4)))</f>
        <v>5801</v>
      </c>
      <c r="D4433" s="52" t="s">
        <v>888</v>
      </c>
      <c r="E4433" s="54" t="s">
        <v>889</v>
      </c>
      <c r="F4433" s="57">
        <f>ROWS($F$2:F4433)</f>
        <v>4432</v>
      </c>
      <c r="G4433" s="57" t="str">
        <f>IF(ISNUMBER(SEARCH('Position Build'!$N$6,Table1[[#This Row],[Series]])),Table1[[#This Row],[Helper1]],"")</f>
        <v/>
      </c>
      <c r="H4433" s="57" t="str">
        <f>IFERROR(SMALL($G$2:$G$4870,ROWS($G$2:G4433)),"")</f>
        <v/>
      </c>
    </row>
    <row r="4434" spans="1:8" ht="90" thickBot="1" x14ac:dyDescent="0.3">
      <c r="A4434" s="50" t="s">
        <v>748</v>
      </c>
      <c r="B4434" s="46" t="str">
        <f>Table1[[#This Row],[Series]]&amp;Table1[[#This Row],[Competency Name]]</f>
        <v>5801INGENUITY (ABILITY TO SUGGEST AND APPLY NEW METHODS)</v>
      </c>
      <c r="C4434" s="46" t="str">
        <f>IF(RIGHT(Table1[[#This Row],[Occupational Series]],5)="SECCM","SECCM",IF(OR(RIGHT(Table1[[#This Row],[Occupational Series]],1)="A",RIGHT(Table1[[#This Row],[Occupational Series]],1)="B",RIGHT(Table1[[#This Row],[Occupational Series]],1)="C"),"0301",RIGHT(Table1[[#This Row],[Occupational Series]],4)))</f>
        <v>5801</v>
      </c>
      <c r="D4434" s="50" t="s">
        <v>890</v>
      </c>
      <c r="E4434" s="51" t="s">
        <v>891</v>
      </c>
      <c r="F4434" s="57">
        <f>ROWS($F$2:F4434)</f>
        <v>4433</v>
      </c>
      <c r="G4434" s="57" t="str">
        <f>IF(ISNUMBER(SEARCH('Position Build'!$N$6,Table1[[#This Row],[Series]])),Table1[[#This Row],[Helper1]],"")</f>
        <v/>
      </c>
      <c r="H4434" s="57" t="str">
        <f>IFERROR(SMALL($G$2:$G$4870,ROWS($G$2:G4434)),"")</f>
        <v/>
      </c>
    </row>
    <row r="4435" spans="1:8" ht="15.75" customHeight="1" thickBot="1" x14ac:dyDescent="0.3">
      <c r="A4435" s="50" t="s">
        <v>748</v>
      </c>
      <c r="B4435" s="46" t="str">
        <f>Table1[[#This Row],[Series]]&amp;Table1[[#This Row],[Competency Name]]</f>
        <v>5801ABILITY TO SUPERVISE THROUGH SUBORDINATE SUPERVISORS</v>
      </c>
      <c r="C4435" s="46" t="str">
        <f>IF(RIGHT(Table1[[#This Row],[Occupational Series]],5)="SECCM","SECCM",IF(OR(RIGHT(Table1[[#This Row],[Occupational Series]],1)="A",RIGHT(Table1[[#This Row],[Occupational Series]],1)="B",RIGHT(Table1[[#This Row],[Occupational Series]],1)="C"),"0301",RIGHT(Table1[[#This Row],[Occupational Series]],4)))</f>
        <v>5801</v>
      </c>
      <c r="D4435" s="50" t="s">
        <v>898</v>
      </c>
      <c r="E4435" s="51" t="s">
        <v>899</v>
      </c>
      <c r="F4435" s="57">
        <f>ROWS($F$2:F4435)</f>
        <v>4434</v>
      </c>
      <c r="G4435" s="57" t="str">
        <f>IF(ISNUMBER(SEARCH('Position Build'!$N$6,Table1[[#This Row],[Series]])),Table1[[#This Row],[Helper1]],"")</f>
        <v/>
      </c>
      <c r="H4435" s="57" t="str">
        <f>IFERROR(SMALL($G$2:$G$4870,ROWS($G$2:G4435)),"")</f>
        <v/>
      </c>
    </row>
    <row r="4436" spans="1:8" ht="77.25" thickBot="1" x14ac:dyDescent="0.3">
      <c r="A4436" s="52" t="s">
        <v>748</v>
      </c>
      <c r="B4436" s="46" t="str">
        <f>Table1[[#This Row],[Series]]&amp;Table1[[#This Row],[Competency Name]]</f>
        <v>5801ABILITY TO INTERPRET INSTRUCTIONS AND SPECIFICATIONS, INCLUDING BLUEPRINT READING</v>
      </c>
      <c r="C4436" s="46" t="str">
        <f>IF(RIGHT(Table1[[#This Row],[Occupational Series]],5)="SECCM","SECCM",IF(OR(RIGHT(Table1[[#This Row],[Occupational Series]],1)="A",RIGHT(Table1[[#This Row],[Occupational Series]],1)="B",RIGHT(Table1[[#This Row],[Occupational Series]],1)="C"),"0301",RIGHT(Table1[[#This Row],[Occupational Series]],4)))</f>
        <v>5801</v>
      </c>
      <c r="D4436" s="52" t="s">
        <v>906</v>
      </c>
      <c r="E4436" s="54" t="s">
        <v>907</v>
      </c>
      <c r="F4436" s="57">
        <f>ROWS($F$2:F4436)</f>
        <v>4435</v>
      </c>
      <c r="G4436" s="57" t="str">
        <f>IF(ISNUMBER(SEARCH('Position Build'!$N$6,Table1[[#This Row],[Series]])),Table1[[#This Row],[Helper1]],"")</f>
        <v/>
      </c>
      <c r="H4436" s="57" t="str">
        <f>IFERROR(SMALL($G$2:$G$4870,ROWS($G$2:G4436)),"")</f>
        <v/>
      </c>
    </row>
    <row r="4437" spans="1:8" ht="51.75" thickBot="1" x14ac:dyDescent="0.3">
      <c r="A4437" s="50" t="s">
        <v>748</v>
      </c>
      <c r="B4437" s="46" t="str">
        <f>Table1[[#This Row],[Series]]&amp;Table1[[#This Row],[Competency Name]]</f>
        <v>5801ABILITY TO USE AND MAINTAIN TOOLS AND EQUIPMENT</v>
      </c>
      <c r="C4437" s="46" t="str">
        <f>IF(RIGHT(Table1[[#This Row],[Occupational Series]],5)="SECCM","SECCM",IF(OR(RIGHT(Table1[[#This Row],[Occupational Series]],1)="A",RIGHT(Table1[[#This Row],[Occupational Series]],1)="B",RIGHT(Table1[[#This Row],[Occupational Series]],1)="C"),"0301",RIGHT(Table1[[#This Row],[Occupational Series]],4)))</f>
        <v>5801</v>
      </c>
      <c r="D4437" s="50" t="s">
        <v>908</v>
      </c>
      <c r="E4437" s="51" t="s">
        <v>909</v>
      </c>
      <c r="F4437" s="57">
        <f>ROWS($F$2:F4437)</f>
        <v>4436</v>
      </c>
      <c r="G4437" s="57" t="str">
        <f>IF(ISNUMBER(SEARCH('Position Build'!$N$6,Table1[[#This Row],[Series]])),Table1[[#This Row],[Helper1]],"")</f>
        <v/>
      </c>
      <c r="H4437" s="57" t="str">
        <f>IFERROR(SMALL($G$2:$G$4870,ROWS($G$2:G4437)),"")</f>
        <v/>
      </c>
    </row>
    <row r="4438" spans="1:8" ht="15.75" customHeight="1" thickBot="1" x14ac:dyDescent="0.3">
      <c r="A4438" s="50" t="s">
        <v>748</v>
      </c>
      <c r="B4438" s="46" t="str">
        <f>Table1[[#This Row],[Series]]&amp;Table1[[#This Row],[Competency Name]]</f>
        <v>5801KNOWLEDGE OF EQUIPMENT ASSEMBLY, INSTALLATION, REPAIR, ETC.</v>
      </c>
      <c r="C4438" s="46" t="str">
        <f>IF(RIGHT(Table1[[#This Row],[Occupational Series]],5)="SECCM","SECCM",IF(OR(RIGHT(Table1[[#This Row],[Occupational Series]],1)="A",RIGHT(Table1[[#This Row],[Occupational Series]],1)="B",RIGHT(Table1[[#This Row],[Occupational Series]],1)="C"),"0301",RIGHT(Table1[[#This Row],[Occupational Series]],4)))</f>
        <v>5801</v>
      </c>
      <c r="D4438" s="50" t="s">
        <v>910</v>
      </c>
      <c r="E4438" s="51" t="s">
        <v>911</v>
      </c>
      <c r="F4438" s="57">
        <f>ROWS($F$2:F4438)</f>
        <v>4437</v>
      </c>
      <c r="G4438" s="57" t="str">
        <f>IF(ISNUMBER(SEARCH('Position Build'!$N$6,Table1[[#This Row],[Series]])),Table1[[#This Row],[Helper1]],"")</f>
        <v/>
      </c>
      <c r="H4438" s="57" t="str">
        <f>IFERROR(SMALL($G$2:$G$4870,ROWS($G$2:G4438)),"")</f>
        <v/>
      </c>
    </row>
    <row r="4439" spans="1:8" ht="64.5" thickBot="1" x14ac:dyDescent="0.3">
      <c r="A4439" s="52" t="s">
        <v>748</v>
      </c>
      <c r="B4439" s="46" t="str">
        <f>Table1[[#This Row],[Series]]&amp;Table1[[#This Row],[Competency Name]]</f>
        <v>5801TROUBLESHOOTING</v>
      </c>
      <c r="C4439" s="46" t="str">
        <f>IF(RIGHT(Table1[[#This Row],[Occupational Series]],5)="SECCM","SECCM",IF(OR(RIGHT(Table1[[#This Row],[Occupational Series]],1)="A",RIGHT(Table1[[#This Row],[Occupational Series]],1)="B",RIGHT(Table1[[#This Row],[Occupational Series]],1)="C"),"0301",RIGHT(Table1[[#This Row],[Occupational Series]],4)))</f>
        <v>5801</v>
      </c>
      <c r="D4439" s="52" t="s">
        <v>912</v>
      </c>
      <c r="E4439" s="54" t="s">
        <v>913</v>
      </c>
      <c r="F4439" s="57">
        <f>ROWS($F$2:F4439)</f>
        <v>4438</v>
      </c>
      <c r="G4439" s="57" t="str">
        <f>IF(ISNUMBER(SEARCH('Position Build'!$N$6,Table1[[#This Row],[Series]])),Table1[[#This Row],[Helper1]],"")</f>
        <v/>
      </c>
      <c r="H4439" s="57" t="str">
        <f>IFERROR(SMALL($G$2:$G$4870,ROWS($G$2:G4439)),"")</f>
        <v/>
      </c>
    </row>
    <row r="4440" spans="1:8" ht="102.75" thickBot="1" x14ac:dyDescent="0.3">
      <c r="A4440" s="50" t="s">
        <v>748</v>
      </c>
      <c r="B4440" s="46" t="str">
        <f>Table1[[#This Row],[Series]]&amp;Table1[[#This Row],[Competency Name]]</f>
        <v>5801USE OF MEASURING INSTRUMENTS</v>
      </c>
      <c r="C4440" s="46" t="str">
        <f>IF(RIGHT(Table1[[#This Row],[Occupational Series]],5)="SECCM","SECCM",IF(OR(RIGHT(Table1[[#This Row],[Occupational Series]],1)="A",RIGHT(Table1[[#This Row],[Occupational Series]],1)="B",RIGHT(Table1[[#This Row],[Occupational Series]],1)="C"),"0301",RIGHT(Table1[[#This Row],[Occupational Series]],4)))</f>
        <v>5801</v>
      </c>
      <c r="D4440" s="50" t="s">
        <v>914</v>
      </c>
      <c r="E4440" s="51" t="s">
        <v>915</v>
      </c>
      <c r="F4440" s="57">
        <f>ROWS($F$2:F4440)</f>
        <v>4439</v>
      </c>
      <c r="G4440" s="57" t="str">
        <f>IF(ISNUMBER(SEARCH('Position Build'!$N$6,Table1[[#This Row],[Series]])),Table1[[#This Row],[Helper1]],"")</f>
        <v/>
      </c>
      <c r="H4440" s="57" t="str">
        <f>IFERROR(SMALL($G$2:$G$4870,ROWS($G$2:G4440)),"")</f>
        <v/>
      </c>
    </row>
    <row r="4441" spans="1:8" ht="15.75" customHeight="1" thickBot="1" x14ac:dyDescent="0.3">
      <c r="A4441" s="50" t="s">
        <v>748</v>
      </c>
      <c r="B4441" s="46" t="str">
        <f>Table1[[#This Row],[Series]]&amp;Table1[[#This Row],[Competency Name]]</f>
        <v>5801ABILITY TO MEET DEADLINE DATES UNDER PRESSURE</v>
      </c>
      <c r="C4441" s="46" t="str">
        <f>IF(RIGHT(Table1[[#This Row],[Occupational Series]],5)="SECCM","SECCM",IF(OR(RIGHT(Table1[[#This Row],[Occupational Series]],1)="A",RIGHT(Table1[[#This Row],[Occupational Series]],1)="B",RIGHT(Table1[[#This Row],[Occupational Series]],1)="C"),"0301",RIGHT(Table1[[#This Row],[Occupational Series]],4)))</f>
        <v>5801</v>
      </c>
      <c r="D4441" s="50" t="s">
        <v>1005</v>
      </c>
      <c r="E4441" s="51" t="s">
        <v>1006</v>
      </c>
      <c r="F4441" s="57">
        <f>ROWS($F$2:F4441)</f>
        <v>4440</v>
      </c>
      <c r="G4441" s="57" t="str">
        <f>IF(ISNUMBER(SEARCH('Position Build'!$N$6,Table1[[#This Row],[Series]])),Table1[[#This Row],[Helper1]],"")</f>
        <v/>
      </c>
      <c r="H4441" s="57" t="str">
        <f>IFERROR(SMALL($G$2:$G$4870,ROWS($G$2:G4441)),"")</f>
        <v/>
      </c>
    </row>
    <row r="4442" spans="1:8" ht="39" thickBot="1" x14ac:dyDescent="0.3">
      <c r="A4442" s="52" t="s">
        <v>748</v>
      </c>
      <c r="B4442" s="46" t="str">
        <f>Table1[[#This Row],[Series]]&amp;Table1[[#This Row],[Competency Name]]</f>
        <v>5801ABILITY TO PLAN AND ORGANIZE THE WORK</v>
      </c>
      <c r="C4442" s="46" t="str">
        <f>IF(RIGHT(Table1[[#This Row],[Occupational Series]],5)="SECCM","SECCM",IF(OR(RIGHT(Table1[[#This Row],[Occupational Series]],1)="A",RIGHT(Table1[[#This Row],[Occupational Series]],1)="B",RIGHT(Table1[[#This Row],[Occupational Series]],1)="C"),"0301",RIGHT(Table1[[#This Row],[Occupational Series]],4)))</f>
        <v>5801</v>
      </c>
      <c r="D4442" s="52" t="s">
        <v>1007</v>
      </c>
      <c r="E4442" s="54" t="s">
        <v>1008</v>
      </c>
      <c r="F4442" s="57">
        <f>ROWS($F$2:F4442)</f>
        <v>4441</v>
      </c>
      <c r="G4442" s="57" t="str">
        <f>IF(ISNUMBER(SEARCH('Position Build'!$N$6,Table1[[#This Row],[Series]])),Table1[[#This Row],[Helper1]],"")</f>
        <v/>
      </c>
      <c r="H4442" s="57" t="str">
        <f>IFERROR(SMALL($G$2:$G$4870,ROWS($G$2:G4442)),"")</f>
        <v/>
      </c>
    </row>
    <row r="4443" spans="1:8" ht="39" thickBot="1" x14ac:dyDescent="0.3">
      <c r="A4443" s="50" t="s">
        <v>748</v>
      </c>
      <c r="B4443" s="46" t="str">
        <f>Table1[[#This Row],[Series]]&amp;Table1[[#This Row],[Competency Name]]</f>
        <v>5801ABILITY TO WORK AS A MEMBER OF A TEAM</v>
      </c>
      <c r="C4443" s="46" t="str">
        <f>IF(RIGHT(Table1[[#This Row],[Occupational Series]],5)="SECCM","SECCM",IF(OR(RIGHT(Table1[[#This Row],[Occupational Series]],1)="A",RIGHT(Table1[[#This Row],[Occupational Series]],1)="B",RIGHT(Table1[[#This Row],[Occupational Series]],1)="C"),"0301",RIGHT(Table1[[#This Row],[Occupational Series]],4)))</f>
        <v>5801</v>
      </c>
      <c r="D4443" s="50" t="s">
        <v>1017</v>
      </c>
      <c r="E4443" s="51" t="s">
        <v>1018</v>
      </c>
      <c r="F4443" s="57">
        <f>ROWS($F$2:F4443)</f>
        <v>4442</v>
      </c>
      <c r="G4443" s="57" t="str">
        <f>IF(ISNUMBER(SEARCH('Position Build'!$N$6,Table1[[#This Row],[Series]])),Table1[[#This Row],[Helper1]],"")</f>
        <v/>
      </c>
      <c r="H4443" s="57" t="str">
        <f>IFERROR(SMALL($G$2:$G$4870,ROWS($G$2:G4443)),"")</f>
        <v/>
      </c>
    </row>
    <row r="4444" spans="1:8" ht="15.75" customHeight="1" thickBot="1" x14ac:dyDescent="0.3">
      <c r="A4444" s="50" t="s">
        <v>748</v>
      </c>
      <c r="B4444" s="46" t="str">
        <f>Table1[[#This Row],[Series]]&amp;Table1[[#This Row],[Competency Name]]</f>
        <v>5801ABILITY TO WORK WITH OTHERS</v>
      </c>
      <c r="C4444" s="46" t="str">
        <f>IF(RIGHT(Table1[[#This Row],[Occupational Series]],5)="SECCM","SECCM",IF(OR(RIGHT(Table1[[#This Row],[Occupational Series]],1)="A",RIGHT(Table1[[#This Row],[Occupational Series]],1)="B",RIGHT(Table1[[#This Row],[Occupational Series]],1)="C"),"0301",RIGHT(Table1[[#This Row],[Occupational Series]],4)))</f>
        <v>5801</v>
      </c>
      <c r="D4444" s="50" t="s">
        <v>1019</v>
      </c>
      <c r="E4444" s="51" t="s">
        <v>1020</v>
      </c>
      <c r="F4444" s="57">
        <f>ROWS($F$2:F4444)</f>
        <v>4443</v>
      </c>
      <c r="G4444" s="57" t="str">
        <f>IF(ISNUMBER(SEARCH('Position Build'!$N$6,Table1[[#This Row],[Series]])),Table1[[#This Row],[Helper1]],"")</f>
        <v/>
      </c>
      <c r="H4444" s="57" t="str">
        <f>IFERROR(SMALL($G$2:$G$4870,ROWS($G$2:G4444)),"")</f>
        <v/>
      </c>
    </row>
    <row r="4445" spans="1:8" ht="15.75" thickBot="1" x14ac:dyDescent="0.3">
      <c r="A4445" s="45" t="s">
        <v>748</v>
      </c>
      <c r="B4445" s="46" t="str">
        <f>Table1[[#This Row],[Series]]&amp;Table1[[#This Row],[Competency Name]]</f>
        <v>5801SHOP APTITUDE AND INTEREST</v>
      </c>
      <c r="C4445" s="46" t="str">
        <f>IF(RIGHT(Table1[[#This Row],[Occupational Series]],5)="SECCM","SECCM",IF(OR(RIGHT(Table1[[#This Row],[Occupational Series]],1)="A",RIGHT(Table1[[#This Row],[Occupational Series]],1)="B",RIGHT(Table1[[#This Row],[Occupational Series]],1)="C"),"0301",RIGHT(Table1[[#This Row],[Occupational Series]],4)))</f>
        <v>5801</v>
      </c>
      <c r="D4445" s="45" t="s">
        <v>1021</v>
      </c>
      <c r="E4445" s="45" t="s">
        <v>1022</v>
      </c>
      <c r="F4445" s="57">
        <f>ROWS($F$2:F4445)</f>
        <v>4444</v>
      </c>
      <c r="G4445" s="57" t="str">
        <f>IF(ISNUMBER(SEARCH('Position Build'!$N$6,Table1[[#This Row],[Series]])),Table1[[#This Row],[Helper1]],"")</f>
        <v/>
      </c>
      <c r="H4445" s="57" t="str">
        <f>IFERROR(SMALL($G$2:$G$4870,ROWS($G$2:G4445)),"")</f>
        <v/>
      </c>
    </row>
    <row r="4446" spans="1:8" ht="15.75" customHeight="1" thickBot="1" x14ac:dyDescent="0.3">
      <c r="A4446" s="50" t="s">
        <v>733</v>
      </c>
      <c r="B4446" s="46" t="str">
        <f>Table1[[#This Row],[Series]]&amp;Table1[[#This Row],[Competency Name]]</f>
        <v>5803TECHNICAL PRACTICES (THEORETICAL, PRECISE, ARTISTIC)</v>
      </c>
      <c r="C4446" s="46" t="str">
        <f>IF(RIGHT(Table1[[#This Row],[Occupational Series]],5)="SECCM","SECCM",IF(OR(RIGHT(Table1[[#This Row],[Occupational Series]],1)="A",RIGHT(Table1[[#This Row],[Occupational Series]],1)="B",RIGHT(Table1[[#This Row],[Occupational Series]],1)="C"),"0301",RIGHT(Table1[[#This Row],[Occupational Series]],4)))</f>
        <v>5803</v>
      </c>
      <c r="D4446" s="50" t="s">
        <v>716</v>
      </c>
      <c r="E4446" s="51" t="s">
        <v>717</v>
      </c>
      <c r="F4446" s="57">
        <f>ROWS($F$2:F4446)</f>
        <v>4445</v>
      </c>
      <c r="G4446" s="57" t="str">
        <f>IF(ISNUMBER(SEARCH('Position Build'!$N$6,Table1[[#This Row],[Series]])),Table1[[#This Row],[Helper1]],"")</f>
        <v/>
      </c>
      <c r="H4446" s="57" t="str">
        <f>IFERROR(SMALL($G$2:$G$4870,ROWS($G$2:G4446)),"")</f>
        <v/>
      </c>
    </row>
    <row r="4447" spans="1:8" ht="15.75" thickBot="1" x14ac:dyDescent="0.3">
      <c r="A4447" s="53" t="s">
        <v>733</v>
      </c>
      <c r="B4447" s="46" t="str">
        <f>Table1[[#This Row],[Series]]&amp;Table1[[#This Row],[Competency Name]]</f>
        <v>5803ABILITY TO DO THE WORK OF THE POSITION WITHOUT MORE THAN NORMAL SUPERVISION</v>
      </c>
      <c r="C4447" s="46" t="str">
        <f>IF(RIGHT(Table1[[#This Row],[Occupational Series]],5)="SECCM","SECCM",IF(OR(RIGHT(Table1[[#This Row],[Occupational Series]],1)="A",RIGHT(Table1[[#This Row],[Occupational Series]],1)="B",RIGHT(Table1[[#This Row],[Occupational Series]],1)="C"),"0301",RIGHT(Table1[[#This Row],[Occupational Series]],4)))</f>
        <v>5803</v>
      </c>
      <c r="D4447" s="53" t="s">
        <v>852</v>
      </c>
      <c r="E4447" s="53" t="s">
        <v>853</v>
      </c>
      <c r="F4447" s="57">
        <f>ROWS($F$2:F4447)</f>
        <v>4446</v>
      </c>
      <c r="G4447" s="57" t="str">
        <f>IF(ISNUMBER(SEARCH('Position Build'!$N$6,Table1[[#This Row],[Series]])),Table1[[#This Row],[Helper1]],"")</f>
        <v/>
      </c>
      <c r="H4447" s="57" t="str">
        <f>IFERROR(SMALL($G$2:$G$4870,ROWS($G$2:G4447)),"")</f>
        <v/>
      </c>
    </row>
    <row r="4448" spans="1:8" ht="15.75" thickBot="1" x14ac:dyDescent="0.3">
      <c r="A4448" s="45" t="s">
        <v>733</v>
      </c>
      <c r="B4448" s="46" t="str">
        <f>Table1[[#This Row],[Series]]&amp;Table1[[#This Row],[Competency Name]]</f>
        <v>5803ABILITY TO INSPECT</v>
      </c>
      <c r="C4448" s="46" t="str">
        <f>IF(RIGHT(Table1[[#This Row],[Occupational Series]],5)="SECCM","SECCM",IF(OR(RIGHT(Table1[[#This Row],[Occupational Series]],1)="A",RIGHT(Table1[[#This Row],[Occupational Series]],1)="B",RIGHT(Table1[[#This Row],[Occupational Series]],1)="C"),"0301",RIGHT(Table1[[#This Row],[Occupational Series]],4)))</f>
        <v>5803</v>
      </c>
      <c r="D4448" s="45" t="s">
        <v>866</v>
      </c>
      <c r="E4448" s="45" t="s">
        <v>867</v>
      </c>
      <c r="F4448" s="57">
        <f>ROWS($F$2:F4448)</f>
        <v>4447</v>
      </c>
      <c r="G4448" s="57" t="str">
        <f>IF(ISNUMBER(SEARCH('Position Build'!$N$6,Table1[[#This Row],[Series]])),Table1[[#This Row],[Helper1]],"")</f>
        <v/>
      </c>
      <c r="H4448" s="57" t="str">
        <f>IFERROR(SMALL($G$2:$G$4870,ROWS($G$2:G4448)),"")</f>
        <v/>
      </c>
    </row>
    <row r="4449" spans="1:8" ht="15.75" customHeight="1" thickBot="1" x14ac:dyDescent="0.3">
      <c r="A4449" s="45" t="s">
        <v>733</v>
      </c>
      <c r="B4449" s="46" t="str">
        <f>Table1[[#This Row],[Series]]&amp;Table1[[#This Row],[Competency Name]]</f>
        <v>5803ABILITY TO INSTRUCT</v>
      </c>
      <c r="C4449" s="46" t="str">
        <f>IF(RIGHT(Table1[[#This Row],[Occupational Series]],5)="SECCM","SECCM",IF(OR(RIGHT(Table1[[#This Row],[Occupational Series]],1)="A",RIGHT(Table1[[#This Row],[Occupational Series]],1)="B",RIGHT(Table1[[#This Row],[Occupational Series]],1)="C"),"0301",RIGHT(Table1[[#This Row],[Occupational Series]],4)))</f>
        <v>5803</v>
      </c>
      <c r="D4449" s="45" t="s">
        <v>868</v>
      </c>
      <c r="E4449" s="45" t="s">
        <v>869</v>
      </c>
      <c r="F4449" s="57">
        <f>ROWS($F$2:F4449)</f>
        <v>4448</v>
      </c>
      <c r="G4449" s="57" t="str">
        <f>IF(ISNUMBER(SEARCH('Position Build'!$N$6,Table1[[#This Row],[Series]])),Table1[[#This Row],[Helper1]],"")</f>
        <v/>
      </c>
      <c r="H4449" s="57" t="str">
        <f>IFERROR(SMALL($G$2:$G$4870,ROWS($G$2:G4449)),"")</f>
        <v/>
      </c>
    </row>
    <row r="4450" spans="1:8" ht="39" thickBot="1" x14ac:dyDescent="0.3">
      <c r="A4450" s="52" t="s">
        <v>733</v>
      </c>
      <c r="B4450" s="46" t="str">
        <f>Table1[[#This Row],[Series]]&amp;Table1[[#This Row],[Competency Name]]</f>
        <v>5803ABILITY TO PROVIDE PRODUCTION SUPPORT SERVICES</v>
      </c>
      <c r="C4450" s="46" t="str">
        <f>IF(RIGHT(Table1[[#This Row],[Occupational Series]],5)="SECCM","SECCM",IF(OR(RIGHT(Table1[[#This Row],[Occupational Series]],1)="A",RIGHT(Table1[[#This Row],[Occupational Series]],1)="B",RIGHT(Table1[[#This Row],[Occupational Series]],1)="C"),"0301",RIGHT(Table1[[#This Row],[Occupational Series]],4)))</f>
        <v>5803</v>
      </c>
      <c r="D4450" s="52" t="s">
        <v>870</v>
      </c>
      <c r="E4450" s="54" t="s">
        <v>871</v>
      </c>
      <c r="F4450" s="57">
        <f>ROWS($F$2:F4450)</f>
        <v>4449</v>
      </c>
      <c r="G4450" s="57" t="str">
        <f>IF(ISNUMBER(SEARCH('Position Build'!$N$6,Table1[[#This Row],[Series]])),Table1[[#This Row],[Helper1]],"")</f>
        <v/>
      </c>
      <c r="H4450" s="57" t="str">
        <f>IFERROR(SMALL($G$2:$G$4870,ROWS($G$2:G4450)),"")</f>
        <v/>
      </c>
    </row>
    <row r="4451" spans="1:8" ht="15.75" thickBot="1" x14ac:dyDescent="0.3">
      <c r="A4451" s="45" t="s">
        <v>733</v>
      </c>
      <c r="B4451" s="46" t="str">
        <f>Table1[[#This Row],[Series]]&amp;Table1[[#This Row],[Competency Name]]</f>
        <v>5803ABILITY TO LEAD OR SUPERVISE</v>
      </c>
      <c r="C4451" s="46" t="str">
        <f>IF(RIGHT(Table1[[#This Row],[Occupational Series]],5)="SECCM","SECCM",IF(OR(RIGHT(Table1[[#This Row],[Occupational Series]],1)="A",RIGHT(Table1[[#This Row],[Occupational Series]],1)="B",RIGHT(Table1[[#This Row],[Occupational Series]],1)="C"),"0301",RIGHT(Table1[[#This Row],[Occupational Series]],4)))</f>
        <v>5803</v>
      </c>
      <c r="D4451" s="45" t="s">
        <v>872</v>
      </c>
      <c r="E4451" s="45" t="s">
        <v>873</v>
      </c>
      <c r="F4451" s="57">
        <f>ROWS($F$2:F4451)</f>
        <v>4450</v>
      </c>
      <c r="G4451" s="57" t="str">
        <f>IF(ISNUMBER(SEARCH('Position Build'!$N$6,Table1[[#This Row],[Series]])),Table1[[#This Row],[Helper1]],"")</f>
        <v/>
      </c>
      <c r="H4451" s="57" t="str">
        <f>IFERROR(SMALL($G$2:$G$4870,ROWS($G$2:G4451)),"")</f>
        <v/>
      </c>
    </row>
    <row r="4452" spans="1:8" ht="15.75" customHeight="1" thickBot="1" x14ac:dyDescent="0.3">
      <c r="A4452" s="50" t="s">
        <v>733</v>
      </c>
      <c r="B4452" s="46" t="str">
        <f>Table1[[#This Row],[Series]]&amp;Table1[[#This Row],[Competency Name]]</f>
        <v>5803ABILITY TO FOLLOW DIRECTIONS IN A SHOP</v>
      </c>
      <c r="C4452" s="46" t="str">
        <f>IF(RIGHT(Table1[[#This Row],[Occupational Series]],5)="SECCM","SECCM",IF(OR(RIGHT(Table1[[#This Row],[Occupational Series]],1)="A",RIGHT(Table1[[#This Row],[Occupational Series]],1)="B",RIGHT(Table1[[#This Row],[Occupational Series]],1)="C"),"0301",RIGHT(Table1[[#This Row],[Occupational Series]],4)))</f>
        <v>5803</v>
      </c>
      <c r="D4452" s="50" t="s">
        <v>882</v>
      </c>
      <c r="E4452" s="51" t="s">
        <v>883</v>
      </c>
      <c r="F4452" s="57">
        <f>ROWS($F$2:F4452)</f>
        <v>4451</v>
      </c>
      <c r="G4452" s="57" t="str">
        <f>IF(ISNUMBER(SEARCH('Position Build'!$N$6,Table1[[#This Row],[Series]])),Table1[[#This Row],[Helper1]],"")</f>
        <v/>
      </c>
      <c r="H4452" s="57" t="str">
        <f>IFERROR(SMALL($G$2:$G$4870,ROWS($G$2:G4452)),"")</f>
        <v/>
      </c>
    </row>
    <row r="4453" spans="1:8" ht="77.25" thickBot="1" x14ac:dyDescent="0.3">
      <c r="A4453" s="52" t="s">
        <v>733</v>
      </c>
      <c r="B4453" s="46" t="str">
        <f>Table1[[#This Row],[Series]]&amp;Table1[[#This Row],[Competency Name]]</f>
        <v>5803DEXTERITY AND SAFETY</v>
      </c>
      <c r="C4453" s="46" t="str">
        <f>IF(RIGHT(Table1[[#This Row],[Occupational Series]],5)="SECCM","SECCM",IF(OR(RIGHT(Table1[[#This Row],[Occupational Series]],1)="A",RIGHT(Table1[[#This Row],[Occupational Series]],1)="B",RIGHT(Table1[[#This Row],[Occupational Series]],1)="C"),"0301",RIGHT(Table1[[#This Row],[Occupational Series]],4)))</f>
        <v>5803</v>
      </c>
      <c r="D4453" s="52" t="s">
        <v>888</v>
      </c>
      <c r="E4453" s="54" t="s">
        <v>889</v>
      </c>
      <c r="F4453" s="57">
        <f>ROWS($F$2:F4453)</f>
        <v>4452</v>
      </c>
      <c r="G4453" s="57" t="str">
        <f>IF(ISNUMBER(SEARCH('Position Build'!$N$6,Table1[[#This Row],[Series]])),Table1[[#This Row],[Helper1]],"")</f>
        <v/>
      </c>
      <c r="H4453" s="57" t="str">
        <f>IFERROR(SMALL($G$2:$G$4870,ROWS($G$2:G4453)),"")</f>
        <v/>
      </c>
    </row>
    <row r="4454" spans="1:8" ht="39" thickBot="1" x14ac:dyDescent="0.3">
      <c r="A4454" s="50" t="s">
        <v>733</v>
      </c>
      <c r="B4454" s="46" t="str">
        <f>Table1[[#This Row],[Series]]&amp;Table1[[#This Row],[Competency Name]]</f>
        <v>5803RELIABILITY AND DEPENDABILITY</v>
      </c>
      <c r="C4454" s="46" t="str">
        <f>IF(RIGHT(Table1[[#This Row],[Occupational Series]],5)="SECCM","SECCM",IF(OR(RIGHT(Table1[[#This Row],[Occupational Series]],1)="A",RIGHT(Table1[[#This Row],[Occupational Series]],1)="B",RIGHT(Table1[[#This Row],[Occupational Series]],1)="C"),"0301",RIGHT(Table1[[#This Row],[Occupational Series]],4)))</f>
        <v>5803</v>
      </c>
      <c r="D4454" s="50" t="s">
        <v>900</v>
      </c>
      <c r="E4454" s="51" t="s">
        <v>901</v>
      </c>
      <c r="F4454" s="57">
        <f>ROWS($F$2:F4454)</f>
        <v>4453</v>
      </c>
      <c r="G4454" s="57" t="str">
        <f>IF(ISNUMBER(SEARCH('Position Build'!$N$6,Table1[[#This Row],[Series]])),Table1[[#This Row],[Helper1]],"")</f>
        <v/>
      </c>
      <c r="H4454" s="57" t="str">
        <f>IFERROR(SMALL($G$2:$G$4870,ROWS($G$2:G4454)),"")</f>
        <v/>
      </c>
    </row>
    <row r="4455" spans="1:8" ht="77.25" thickBot="1" x14ac:dyDescent="0.3">
      <c r="A4455" s="50" t="s">
        <v>733</v>
      </c>
      <c r="B4455" s="46" t="str">
        <f>Table1[[#This Row],[Series]]&amp;Table1[[#This Row],[Competency Name]]</f>
        <v>5803ABILITY TO INTERPRET INSTRUCTIONS AND SPECIFICATIONS, INCLUDING BLUEPRINT READING</v>
      </c>
      <c r="C4455" s="46" t="str">
        <f>IF(RIGHT(Table1[[#This Row],[Occupational Series]],5)="SECCM","SECCM",IF(OR(RIGHT(Table1[[#This Row],[Occupational Series]],1)="A",RIGHT(Table1[[#This Row],[Occupational Series]],1)="B",RIGHT(Table1[[#This Row],[Occupational Series]],1)="C"),"0301",RIGHT(Table1[[#This Row],[Occupational Series]],4)))</f>
        <v>5803</v>
      </c>
      <c r="D4455" s="50" t="s">
        <v>906</v>
      </c>
      <c r="E4455" s="51" t="s">
        <v>907</v>
      </c>
      <c r="F4455" s="57">
        <f>ROWS($F$2:F4455)</f>
        <v>4454</v>
      </c>
      <c r="G4455" s="57" t="str">
        <f>IF(ISNUMBER(SEARCH('Position Build'!$N$6,Table1[[#This Row],[Series]])),Table1[[#This Row],[Helper1]],"")</f>
        <v/>
      </c>
      <c r="H4455" s="57" t="str">
        <f>IFERROR(SMALL($G$2:$G$4870,ROWS($G$2:G4455)),"")</f>
        <v/>
      </c>
    </row>
    <row r="4456" spans="1:8" ht="51.75" thickBot="1" x14ac:dyDescent="0.3">
      <c r="A4456" s="50" t="s">
        <v>733</v>
      </c>
      <c r="B4456" s="46" t="str">
        <f>Table1[[#This Row],[Series]]&amp;Table1[[#This Row],[Competency Name]]</f>
        <v>5803ABILITY TO USE AND MAINTAIN TOOLS AND EQUIPMENT</v>
      </c>
      <c r="C4456" s="46" t="str">
        <f>IF(RIGHT(Table1[[#This Row],[Occupational Series]],5)="SECCM","SECCM",IF(OR(RIGHT(Table1[[#This Row],[Occupational Series]],1)="A",RIGHT(Table1[[#This Row],[Occupational Series]],1)="B",RIGHT(Table1[[#This Row],[Occupational Series]],1)="C"),"0301",RIGHT(Table1[[#This Row],[Occupational Series]],4)))</f>
        <v>5803</v>
      </c>
      <c r="D4456" s="50" t="s">
        <v>908</v>
      </c>
      <c r="E4456" s="51" t="s">
        <v>909</v>
      </c>
      <c r="F4456" s="57">
        <f>ROWS($F$2:F4456)</f>
        <v>4455</v>
      </c>
      <c r="G4456" s="57" t="str">
        <f>IF(ISNUMBER(SEARCH('Position Build'!$N$6,Table1[[#This Row],[Series]])),Table1[[#This Row],[Helper1]],"")</f>
        <v/>
      </c>
      <c r="H4456" s="57" t="str">
        <f>IFERROR(SMALL($G$2:$G$4870,ROWS($G$2:G4456)),"")</f>
        <v/>
      </c>
    </row>
    <row r="4457" spans="1:8" ht="15.75" customHeight="1" thickBot="1" x14ac:dyDescent="0.3">
      <c r="A4457" s="50" t="s">
        <v>733</v>
      </c>
      <c r="B4457" s="46" t="str">
        <f>Table1[[#This Row],[Series]]&amp;Table1[[#This Row],[Competency Name]]</f>
        <v>5803KNOWLEDGE OF EQUIPMENT ASSEMBLY, INSTALLATION, REPAIR, ETC.</v>
      </c>
      <c r="C4457" s="46" t="str">
        <f>IF(RIGHT(Table1[[#This Row],[Occupational Series]],5)="SECCM","SECCM",IF(OR(RIGHT(Table1[[#This Row],[Occupational Series]],1)="A",RIGHT(Table1[[#This Row],[Occupational Series]],1)="B",RIGHT(Table1[[#This Row],[Occupational Series]],1)="C"),"0301",RIGHT(Table1[[#This Row],[Occupational Series]],4)))</f>
        <v>5803</v>
      </c>
      <c r="D4457" s="50" t="s">
        <v>910</v>
      </c>
      <c r="E4457" s="51" t="s">
        <v>911</v>
      </c>
      <c r="F4457" s="57">
        <f>ROWS($F$2:F4457)</f>
        <v>4456</v>
      </c>
      <c r="G4457" s="57" t="str">
        <f>IF(ISNUMBER(SEARCH('Position Build'!$N$6,Table1[[#This Row],[Series]])),Table1[[#This Row],[Helper1]],"")</f>
        <v/>
      </c>
      <c r="H4457" s="57" t="str">
        <f>IFERROR(SMALL($G$2:$G$4870,ROWS($G$2:G4457)),"")</f>
        <v/>
      </c>
    </row>
    <row r="4458" spans="1:8" ht="64.5" thickBot="1" x14ac:dyDescent="0.3">
      <c r="A4458" s="50" t="s">
        <v>733</v>
      </c>
      <c r="B4458" s="46" t="str">
        <f>Table1[[#This Row],[Series]]&amp;Table1[[#This Row],[Competency Name]]</f>
        <v>5803TROUBLESHOOTING</v>
      </c>
      <c r="C4458" s="46" t="str">
        <f>IF(RIGHT(Table1[[#This Row],[Occupational Series]],5)="SECCM","SECCM",IF(OR(RIGHT(Table1[[#This Row],[Occupational Series]],1)="A",RIGHT(Table1[[#This Row],[Occupational Series]],1)="B",RIGHT(Table1[[#This Row],[Occupational Series]],1)="C"),"0301",RIGHT(Table1[[#This Row],[Occupational Series]],4)))</f>
        <v>5803</v>
      </c>
      <c r="D4458" s="50" t="s">
        <v>912</v>
      </c>
      <c r="E4458" s="51" t="s">
        <v>913</v>
      </c>
      <c r="F4458" s="57">
        <f>ROWS($F$2:F4458)</f>
        <v>4457</v>
      </c>
      <c r="G4458" s="57" t="str">
        <f>IF(ISNUMBER(SEARCH('Position Build'!$N$6,Table1[[#This Row],[Series]])),Table1[[#This Row],[Helper1]],"")</f>
        <v/>
      </c>
      <c r="H4458" s="57" t="str">
        <f>IFERROR(SMALL($G$2:$G$4870,ROWS($G$2:G4458)),"")</f>
        <v/>
      </c>
    </row>
    <row r="4459" spans="1:8" ht="15.75" customHeight="1" thickBot="1" x14ac:dyDescent="0.3">
      <c r="A4459" s="50" t="s">
        <v>733</v>
      </c>
      <c r="B4459" s="46" t="str">
        <f>Table1[[#This Row],[Series]]&amp;Table1[[#This Row],[Competency Name]]</f>
        <v>5803USE OF MEASURING INSTRUMENTS (MECHANICAL, ELECTRICAL, ELECTRONIC, AS APPROPRIATE TO LINE OF WORK)</v>
      </c>
      <c r="C4459" s="46" t="str">
        <f>IF(RIGHT(Table1[[#This Row],[Occupational Series]],5)="SECCM","SECCM",IF(OR(RIGHT(Table1[[#This Row],[Occupational Series]],1)="A",RIGHT(Table1[[#This Row],[Occupational Series]],1)="B",RIGHT(Table1[[#This Row],[Occupational Series]],1)="C"),"0301",RIGHT(Table1[[#This Row],[Occupational Series]],4)))</f>
        <v>5803</v>
      </c>
      <c r="D4459" s="50" t="s">
        <v>986</v>
      </c>
      <c r="E4459" s="51" t="s">
        <v>987</v>
      </c>
      <c r="F4459" s="57">
        <f>ROWS($F$2:F4459)</f>
        <v>4458</v>
      </c>
      <c r="G4459" s="57" t="str">
        <f>IF(ISNUMBER(SEARCH('Position Build'!$N$6,Table1[[#This Row],[Series]])),Table1[[#This Row],[Helper1]],"")</f>
        <v/>
      </c>
      <c r="H4459" s="57" t="str">
        <f>IFERROR(SMALL($G$2:$G$4870,ROWS($G$2:G4459)),"")</f>
        <v/>
      </c>
    </row>
    <row r="4460" spans="1:8" ht="15.75" thickBot="1" x14ac:dyDescent="0.3">
      <c r="A4460" s="45" t="s">
        <v>733</v>
      </c>
      <c r="B4460" s="46" t="str">
        <f>Table1[[#This Row],[Series]]&amp;Table1[[#This Row],[Competency Name]]</f>
        <v>5803ABILITY TO HANDLE WEIGHTS AND LOADS</v>
      </c>
      <c r="C4460" s="46" t="str">
        <f>IF(RIGHT(Table1[[#This Row],[Occupational Series]],5)="SECCM","SECCM",IF(OR(RIGHT(Table1[[#This Row],[Occupational Series]],1)="A",RIGHT(Table1[[#This Row],[Occupational Series]],1)="B",RIGHT(Table1[[#This Row],[Occupational Series]],1)="C"),"0301",RIGHT(Table1[[#This Row],[Occupational Series]],4)))</f>
        <v>5803</v>
      </c>
      <c r="D4460" s="45" t="s">
        <v>988</v>
      </c>
      <c r="E4460" s="45" t="s">
        <v>989</v>
      </c>
      <c r="F4460" s="57">
        <f>ROWS($F$2:F4460)</f>
        <v>4459</v>
      </c>
      <c r="G4460" s="57" t="str">
        <f>IF(ISNUMBER(SEARCH('Position Build'!$N$6,Table1[[#This Row],[Series]])),Table1[[#This Row],[Helper1]],"")</f>
        <v/>
      </c>
      <c r="H4460" s="57" t="str">
        <f>IFERROR(SMALL($G$2:$G$4870,ROWS($G$2:G4460)),"")</f>
        <v/>
      </c>
    </row>
    <row r="4461" spans="1:8" ht="39" thickBot="1" x14ac:dyDescent="0.3">
      <c r="A4461" s="50" t="s">
        <v>733</v>
      </c>
      <c r="B4461" s="46" t="str">
        <f>Table1[[#This Row],[Series]]&amp;Table1[[#This Row],[Competency Name]]</f>
        <v>5803ABILITY TO WORK AS A MEMBER OF A TEAM</v>
      </c>
      <c r="C4461" s="46" t="str">
        <f>IF(RIGHT(Table1[[#This Row],[Occupational Series]],5)="SECCM","SECCM",IF(OR(RIGHT(Table1[[#This Row],[Occupational Series]],1)="A",RIGHT(Table1[[#This Row],[Occupational Series]],1)="B",RIGHT(Table1[[#This Row],[Occupational Series]],1)="C"),"0301",RIGHT(Table1[[#This Row],[Occupational Series]],4)))</f>
        <v>5803</v>
      </c>
      <c r="D4461" s="50" t="s">
        <v>1017</v>
      </c>
      <c r="E4461" s="51" t="s">
        <v>1018</v>
      </c>
      <c r="F4461" s="57">
        <f>ROWS($F$2:F4461)</f>
        <v>4460</v>
      </c>
      <c r="G4461" s="57" t="str">
        <f>IF(ISNUMBER(SEARCH('Position Build'!$N$6,Table1[[#This Row],[Series]])),Table1[[#This Row],[Helper1]],"")</f>
        <v/>
      </c>
      <c r="H4461" s="57" t="str">
        <f>IFERROR(SMALL($G$2:$G$4870,ROWS($G$2:G4461)),"")</f>
        <v/>
      </c>
    </row>
    <row r="4462" spans="1:8" ht="15.75" thickBot="1" x14ac:dyDescent="0.3">
      <c r="A4462" s="45" t="s">
        <v>733</v>
      </c>
      <c r="B4462" s="46" t="str">
        <f>Table1[[#This Row],[Series]]&amp;Table1[[#This Row],[Competency Name]]</f>
        <v>5803SHOP APTITUDE AND INTEREST</v>
      </c>
      <c r="C4462" s="46" t="str">
        <f>IF(RIGHT(Table1[[#This Row],[Occupational Series]],5)="SECCM","SECCM",IF(OR(RIGHT(Table1[[#This Row],[Occupational Series]],1)="A",RIGHT(Table1[[#This Row],[Occupational Series]],1)="B",RIGHT(Table1[[#This Row],[Occupational Series]],1)="C"),"0301",RIGHT(Table1[[#This Row],[Occupational Series]],4)))</f>
        <v>5803</v>
      </c>
      <c r="D4462" s="45" t="s">
        <v>1021</v>
      </c>
      <c r="E4462" s="45" t="s">
        <v>1022</v>
      </c>
      <c r="F4462" s="57">
        <f>ROWS($F$2:F4462)</f>
        <v>4461</v>
      </c>
      <c r="G4462" s="57" t="str">
        <f>IF(ISNUMBER(SEARCH('Position Build'!$N$6,Table1[[#This Row],[Series]])),Table1[[#This Row],[Helper1]],"")</f>
        <v/>
      </c>
      <c r="H4462" s="57" t="str">
        <f>IFERROR(SMALL($G$2:$G$4870,ROWS($G$2:G4462)),"")</f>
        <v/>
      </c>
    </row>
    <row r="4463" spans="1:8" ht="115.5" thickBot="1" x14ac:dyDescent="0.3">
      <c r="A4463" s="50" t="s">
        <v>734</v>
      </c>
      <c r="B4463" s="46" t="str">
        <f>Table1[[#This Row],[Series]]&amp;Table1[[#This Row],[Competency Name]]</f>
        <v>5806TECHNICAL PRACTICES (THEORETICAL, PRECISE, ARTISTIC)</v>
      </c>
      <c r="C4463" s="46" t="str">
        <f>IF(RIGHT(Table1[[#This Row],[Occupational Series]],5)="SECCM","SECCM",IF(OR(RIGHT(Table1[[#This Row],[Occupational Series]],1)="A",RIGHT(Table1[[#This Row],[Occupational Series]],1)="B",RIGHT(Table1[[#This Row],[Occupational Series]],1)="C"),"0301",RIGHT(Table1[[#This Row],[Occupational Series]],4)))</f>
        <v>5806</v>
      </c>
      <c r="D4463" s="50" t="s">
        <v>716</v>
      </c>
      <c r="E4463" s="51" t="s">
        <v>717</v>
      </c>
      <c r="F4463" s="57">
        <f>ROWS($F$2:F4463)</f>
        <v>4462</v>
      </c>
      <c r="G4463" s="57" t="str">
        <f>IF(ISNUMBER(SEARCH('Position Build'!$N$6,Table1[[#This Row],[Series]])),Table1[[#This Row],[Helper1]],"")</f>
        <v/>
      </c>
      <c r="H4463" s="57" t="str">
        <f>IFERROR(SMALL($G$2:$G$4870,ROWS($G$2:G4463)),"")</f>
        <v/>
      </c>
    </row>
    <row r="4464" spans="1:8" ht="15.75" thickBot="1" x14ac:dyDescent="0.3">
      <c r="A4464" s="45" t="s">
        <v>734</v>
      </c>
      <c r="B4464" s="46" t="str">
        <f>Table1[[#This Row],[Series]]&amp;Table1[[#This Row],[Competency Name]]</f>
        <v>5806ABILITY TO DO THE WORK OF THE POSITION WITHOUT MORE THAN NORMAL SUPERVISION</v>
      </c>
      <c r="C4464" s="46" t="str">
        <f>IF(RIGHT(Table1[[#This Row],[Occupational Series]],5)="SECCM","SECCM",IF(OR(RIGHT(Table1[[#This Row],[Occupational Series]],1)="A",RIGHT(Table1[[#This Row],[Occupational Series]],1)="B",RIGHT(Table1[[#This Row],[Occupational Series]],1)="C"),"0301",RIGHT(Table1[[#This Row],[Occupational Series]],4)))</f>
        <v>5806</v>
      </c>
      <c r="D4464" s="45" t="s">
        <v>852</v>
      </c>
      <c r="E4464" s="45" t="s">
        <v>853</v>
      </c>
      <c r="F4464" s="57">
        <f>ROWS($F$2:F4464)</f>
        <v>4463</v>
      </c>
      <c r="G4464" s="57" t="str">
        <f>IF(ISNUMBER(SEARCH('Position Build'!$N$6,Table1[[#This Row],[Series]])),Table1[[#This Row],[Helper1]],"")</f>
        <v/>
      </c>
      <c r="H4464" s="57" t="str">
        <f>IFERROR(SMALL($G$2:$G$4870,ROWS($G$2:G4464)),"")</f>
        <v/>
      </c>
    </row>
    <row r="4465" spans="1:8" ht="15.75" customHeight="1" thickBot="1" x14ac:dyDescent="0.3">
      <c r="A4465" s="45" t="s">
        <v>734</v>
      </c>
      <c r="B4465" s="46" t="str">
        <f>Table1[[#This Row],[Series]]&amp;Table1[[#This Row],[Competency Name]]</f>
        <v>5806ABILITY TO INSPECT</v>
      </c>
      <c r="C4465" s="46" t="str">
        <f>IF(RIGHT(Table1[[#This Row],[Occupational Series]],5)="SECCM","SECCM",IF(OR(RIGHT(Table1[[#This Row],[Occupational Series]],1)="A",RIGHT(Table1[[#This Row],[Occupational Series]],1)="B",RIGHT(Table1[[#This Row],[Occupational Series]],1)="C"),"0301",RIGHT(Table1[[#This Row],[Occupational Series]],4)))</f>
        <v>5806</v>
      </c>
      <c r="D4465" s="45" t="s">
        <v>866</v>
      </c>
      <c r="E4465" s="45" t="s">
        <v>867</v>
      </c>
      <c r="F4465" s="57">
        <f>ROWS($F$2:F4465)</f>
        <v>4464</v>
      </c>
      <c r="G4465" s="57" t="str">
        <f>IF(ISNUMBER(SEARCH('Position Build'!$N$6,Table1[[#This Row],[Series]])),Table1[[#This Row],[Helper1]],"")</f>
        <v/>
      </c>
      <c r="H4465" s="57" t="str">
        <f>IFERROR(SMALL($G$2:$G$4870,ROWS($G$2:G4465)),"")</f>
        <v/>
      </c>
    </row>
    <row r="4466" spans="1:8" ht="15.75" thickBot="1" x14ac:dyDescent="0.3">
      <c r="A4466" s="53" t="s">
        <v>734</v>
      </c>
      <c r="B4466" s="46" t="str">
        <f>Table1[[#This Row],[Series]]&amp;Table1[[#This Row],[Competency Name]]</f>
        <v>5806ABILITY TO INSTRUCT</v>
      </c>
      <c r="C4466" s="46" t="str">
        <f>IF(RIGHT(Table1[[#This Row],[Occupational Series]],5)="SECCM","SECCM",IF(OR(RIGHT(Table1[[#This Row],[Occupational Series]],1)="A",RIGHT(Table1[[#This Row],[Occupational Series]],1)="B",RIGHT(Table1[[#This Row],[Occupational Series]],1)="C"),"0301",RIGHT(Table1[[#This Row],[Occupational Series]],4)))</f>
        <v>5806</v>
      </c>
      <c r="D4466" s="53" t="s">
        <v>868</v>
      </c>
      <c r="E4466" s="53" t="s">
        <v>869</v>
      </c>
      <c r="F4466" s="57">
        <f>ROWS($F$2:F4466)</f>
        <v>4465</v>
      </c>
      <c r="G4466" s="57" t="str">
        <f>IF(ISNUMBER(SEARCH('Position Build'!$N$6,Table1[[#This Row],[Series]])),Table1[[#This Row],[Helper1]],"")</f>
        <v/>
      </c>
      <c r="H4466" s="57" t="str">
        <f>IFERROR(SMALL($G$2:$G$4870,ROWS($G$2:G4466)),"")</f>
        <v/>
      </c>
    </row>
    <row r="4467" spans="1:8" ht="39" thickBot="1" x14ac:dyDescent="0.3">
      <c r="A4467" s="50" t="s">
        <v>734</v>
      </c>
      <c r="B4467" s="46" t="str">
        <f>Table1[[#This Row],[Series]]&amp;Table1[[#This Row],[Competency Name]]</f>
        <v>5806ABILITY TO PROVIDE PRODUCTION SUPPORT SERVICES</v>
      </c>
      <c r="C4467" s="46" t="str">
        <f>IF(RIGHT(Table1[[#This Row],[Occupational Series]],5)="SECCM","SECCM",IF(OR(RIGHT(Table1[[#This Row],[Occupational Series]],1)="A",RIGHT(Table1[[#This Row],[Occupational Series]],1)="B",RIGHT(Table1[[#This Row],[Occupational Series]],1)="C"),"0301",RIGHT(Table1[[#This Row],[Occupational Series]],4)))</f>
        <v>5806</v>
      </c>
      <c r="D4467" s="50" t="s">
        <v>870</v>
      </c>
      <c r="E4467" s="51" t="s">
        <v>871</v>
      </c>
      <c r="F4467" s="57">
        <f>ROWS($F$2:F4467)</f>
        <v>4466</v>
      </c>
      <c r="G4467" s="57" t="str">
        <f>IF(ISNUMBER(SEARCH('Position Build'!$N$6,Table1[[#This Row],[Series]])),Table1[[#This Row],[Helper1]],"")</f>
        <v/>
      </c>
      <c r="H4467" s="57" t="str">
        <f>IFERROR(SMALL($G$2:$G$4870,ROWS($G$2:G4467)),"")</f>
        <v/>
      </c>
    </row>
    <row r="4468" spans="1:8" ht="15.75" customHeight="1" thickBot="1" x14ac:dyDescent="0.3">
      <c r="A4468" s="45" t="s">
        <v>734</v>
      </c>
      <c r="B4468" s="46" t="str">
        <f>Table1[[#This Row],[Series]]&amp;Table1[[#This Row],[Competency Name]]</f>
        <v>5806ABILITY TO LEAD OR SUPERVISE</v>
      </c>
      <c r="C4468" s="46" t="str">
        <f>IF(RIGHT(Table1[[#This Row],[Occupational Series]],5)="SECCM","SECCM",IF(OR(RIGHT(Table1[[#This Row],[Occupational Series]],1)="A",RIGHT(Table1[[#This Row],[Occupational Series]],1)="B",RIGHT(Table1[[#This Row],[Occupational Series]],1)="C"),"0301",RIGHT(Table1[[#This Row],[Occupational Series]],4)))</f>
        <v>5806</v>
      </c>
      <c r="D4468" s="45" t="s">
        <v>872</v>
      </c>
      <c r="E4468" s="45" t="s">
        <v>873</v>
      </c>
      <c r="F4468" s="57">
        <f>ROWS($F$2:F4468)</f>
        <v>4467</v>
      </c>
      <c r="G4468" s="57" t="str">
        <f>IF(ISNUMBER(SEARCH('Position Build'!$N$6,Table1[[#This Row],[Series]])),Table1[[#This Row],[Helper1]],"")</f>
        <v/>
      </c>
      <c r="H4468" s="57" t="str">
        <f>IFERROR(SMALL($G$2:$G$4870,ROWS($G$2:G4468)),"")</f>
        <v/>
      </c>
    </row>
    <row r="4469" spans="1:8" ht="51.75" thickBot="1" x14ac:dyDescent="0.3">
      <c r="A4469" s="52" t="s">
        <v>734</v>
      </c>
      <c r="B4469" s="46" t="str">
        <f>Table1[[#This Row],[Series]]&amp;Table1[[#This Row],[Competency Name]]</f>
        <v>5806ABILITY TO FOLLOW DIRECTIONS IN A SHOP</v>
      </c>
      <c r="C4469" s="46" t="str">
        <f>IF(RIGHT(Table1[[#This Row],[Occupational Series]],5)="SECCM","SECCM",IF(OR(RIGHT(Table1[[#This Row],[Occupational Series]],1)="A",RIGHT(Table1[[#This Row],[Occupational Series]],1)="B",RIGHT(Table1[[#This Row],[Occupational Series]],1)="C"),"0301",RIGHT(Table1[[#This Row],[Occupational Series]],4)))</f>
        <v>5806</v>
      </c>
      <c r="D4469" s="52" t="s">
        <v>882</v>
      </c>
      <c r="E4469" s="54" t="s">
        <v>883</v>
      </c>
      <c r="F4469" s="57">
        <f>ROWS($F$2:F4469)</f>
        <v>4468</v>
      </c>
      <c r="G4469" s="57" t="str">
        <f>IF(ISNUMBER(SEARCH('Position Build'!$N$6,Table1[[#This Row],[Series]])),Table1[[#This Row],[Helper1]],"")</f>
        <v/>
      </c>
      <c r="H4469" s="57" t="str">
        <f>IFERROR(SMALL($G$2:$G$4870,ROWS($G$2:G4469)),"")</f>
        <v/>
      </c>
    </row>
    <row r="4470" spans="1:8" ht="77.25" thickBot="1" x14ac:dyDescent="0.3">
      <c r="A4470" s="50" t="s">
        <v>734</v>
      </c>
      <c r="B4470" s="46" t="str">
        <f>Table1[[#This Row],[Series]]&amp;Table1[[#This Row],[Competency Name]]</f>
        <v>5806DEXTERITY AND SAFETY</v>
      </c>
      <c r="C4470" s="46" t="str">
        <f>IF(RIGHT(Table1[[#This Row],[Occupational Series]],5)="SECCM","SECCM",IF(OR(RIGHT(Table1[[#This Row],[Occupational Series]],1)="A",RIGHT(Table1[[#This Row],[Occupational Series]],1)="B",RIGHT(Table1[[#This Row],[Occupational Series]],1)="C"),"0301",RIGHT(Table1[[#This Row],[Occupational Series]],4)))</f>
        <v>5806</v>
      </c>
      <c r="D4470" s="50" t="s">
        <v>888</v>
      </c>
      <c r="E4470" s="51" t="s">
        <v>889</v>
      </c>
      <c r="F4470" s="57">
        <f>ROWS($F$2:F4470)</f>
        <v>4469</v>
      </c>
      <c r="G4470" s="57" t="str">
        <f>IF(ISNUMBER(SEARCH('Position Build'!$N$6,Table1[[#This Row],[Series]])),Table1[[#This Row],[Helper1]],"")</f>
        <v/>
      </c>
      <c r="H4470" s="57" t="str">
        <f>IFERROR(SMALL($G$2:$G$4870,ROWS($G$2:G4470)),"")</f>
        <v/>
      </c>
    </row>
    <row r="4471" spans="1:8" ht="15.75" customHeight="1" thickBot="1" x14ac:dyDescent="0.3">
      <c r="A4471" s="50" t="s">
        <v>734</v>
      </c>
      <c r="B4471" s="46" t="str">
        <f>Table1[[#This Row],[Series]]&amp;Table1[[#This Row],[Competency Name]]</f>
        <v>5806RELIABILITY AND DEPENDABILITY</v>
      </c>
      <c r="C4471" s="46" t="str">
        <f>IF(RIGHT(Table1[[#This Row],[Occupational Series]],5)="SECCM","SECCM",IF(OR(RIGHT(Table1[[#This Row],[Occupational Series]],1)="A",RIGHT(Table1[[#This Row],[Occupational Series]],1)="B",RIGHT(Table1[[#This Row],[Occupational Series]],1)="C"),"0301",RIGHT(Table1[[#This Row],[Occupational Series]],4)))</f>
        <v>5806</v>
      </c>
      <c r="D4471" s="50" t="s">
        <v>900</v>
      </c>
      <c r="E4471" s="51" t="s">
        <v>901</v>
      </c>
      <c r="F4471" s="57">
        <f>ROWS($F$2:F4471)</f>
        <v>4470</v>
      </c>
      <c r="G4471" s="57" t="str">
        <f>IF(ISNUMBER(SEARCH('Position Build'!$N$6,Table1[[#This Row],[Series]])),Table1[[#This Row],[Helper1]],"")</f>
        <v/>
      </c>
      <c r="H4471" s="57" t="str">
        <f>IFERROR(SMALL($G$2:$G$4870,ROWS($G$2:G4471)),"")</f>
        <v/>
      </c>
    </row>
    <row r="4472" spans="1:8" ht="77.25" thickBot="1" x14ac:dyDescent="0.3">
      <c r="A4472" s="52" t="s">
        <v>734</v>
      </c>
      <c r="B4472" s="46" t="str">
        <f>Table1[[#This Row],[Series]]&amp;Table1[[#This Row],[Competency Name]]</f>
        <v>5806ABILITY TO INTERPRET INSTRUCTIONS AND SPECIFICATIONS, INCLUDING BLUEPRINT READING</v>
      </c>
      <c r="C4472" s="46" t="str">
        <f>IF(RIGHT(Table1[[#This Row],[Occupational Series]],5)="SECCM","SECCM",IF(OR(RIGHT(Table1[[#This Row],[Occupational Series]],1)="A",RIGHT(Table1[[#This Row],[Occupational Series]],1)="B",RIGHT(Table1[[#This Row],[Occupational Series]],1)="C"),"0301",RIGHT(Table1[[#This Row],[Occupational Series]],4)))</f>
        <v>5806</v>
      </c>
      <c r="D4472" s="52" t="s">
        <v>906</v>
      </c>
      <c r="E4472" s="54" t="s">
        <v>907</v>
      </c>
      <c r="F4472" s="57">
        <f>ROWS($F$2:F4472)</f>
        <v>4471</v>
      </c>
      <c r="G4472" s="57" t="str">
        <f>IF(ISNUMBER(SEARCH('Position Build'!$N$6,Table1[[#This Row],[Series]])),Table1[[#This Row],[Helper1]],"")</f>
        <v/>
      </c>
      <c r="H4472" s="57" t="str">
        <f>IFERROR(SMALL($G$2:$G$4870,ROWS($G$2:G4472)),"")</f>
        <v/>
      </c>
    </row>
    <row r="4473" spans="1:8" ht="51.75" thickBot="1" x14ac:dyDescent="0.3">
      <c r="A4473" s="50" t="s">
        <v>734</v>
      </c>
      <c r="B4473" s="46" t="str">
        <f>Table1[[#This Row],[Series]]&amp;Table1[[#This Row],[Competency Name]]</f>
        <v>5806ABILITY TO USE AND MAINTAIN TOOLS AND EQUIPMENT</v>
      </c>
      <c r="C4473" s="46" t="str">
        <f>IF(RIGHT(Table1[[#This Row],[Occupational Series]],5)="SECCM","SECCM",IF(OR(RIGHT(Table1[[#This Row],[Occupational Series]],1)="A",RIGHT(Table1[[#This Row],[Occupational Series]],1)="B",RIGHT(Table1[[#This Row],[Occupational Series]],1)="C"),"0301",RIGHT(Table1[[#This Row],[Occupational Series]],4)))</f>
        <v>5806</v>
      </c>
      <c r="D4473" s="50" t="s">
        <v>908</v>
      </c>
      <c r="E4473" s="51" t="s">
        <v>909</v>
      </c>
      <c r="F4473" s="57">
        <f>ROWS($F$2:F4473)</f>
        <v>4472</v>
      </c>
      <c r="G4473" s="57" t="str">
        <f>IF(ISNUMBER(SEARCH('Position Build'!$N$6,Table1[[#This Row],[Series]])),Table1[[#This Row],[Helper1]],"")</f>
        <v/>
      </c>
      <c r="H4473" s="57" t="str">
        <f>IFERROR(SMALL($G$2:$G$4870,ROWS($G$2:G4473)),"")</f>
        <v/>
      </c>
    </row>
    <row r="4474" spans="1:8" ht="15.75" customHeight="1" thickBot="1" x14ac:dyDescent="0.3">
      <c r="A4474" s="50" t="s">
        <v>734</v>
      </c>
      <c r="B4474" s="46" t="str">
        <f>Table1[[#This Row],[Series]]&amp;Table1[[#This Row],[Competency Name]]</f>
        <v>5806KNOWLEDGE OF EQUIPMENT ASSEMBLY, INSTALLATION, REPAIR, ETC.</v>
      </c>
      <c r="C4474" s="46" t="str">
        <f>IF(RIGHT(Table1[[#This Row],[Occupational Series]],5)="SECCM","SECCM",IF(OR(RIGHT(Table1[[#This Row],[Occupational Series]],1)="A",RIGHT(Table1[[#This Row],[Occupational Series]],1)="B",RIGHT(Table1[[#This Row],[Occupational Series]],1)="C"),"0301",RIGHT(Table1[[#This Row],[Occupational Series]],4)))</f>
        <v>5806</v>
      </c>
      <c r="D4474" s="50" t="s">
        <v>910</v>
      </c>
      <c r="E4474" s="51" t="s">
        <v>911</v>
      </c>
      <c r="F4474" s="57">
        <f>ROWS($F$2:F4474)</f>
        <v>4473</v>
      </c>
      <c r="G4474" s="57" t="str">
        <f>IF(ISNUMBER(SEARCH('Position Build'!$N$6,Table1[[#This Row],[Series]])),Table1[[#This Row],[Helper1]],"")</f>
        <v/>
      </c>
      <c r="H4474" s="57" t="str">
        <f>IFERROR(SMALL($G$2:$G$4870,ROWS($G$2:G4474)),"")</f>
        <v/>
      </c>
    </row>
    <row r="4475" spans="1:8" ht="64.5" thickBot="1" x14ac:dyDescent="0.3">
      <c r="A4475" s="52" t="s">
        <v>734</v>
      </c>
      <c r="B4475" s="46" t="str">
        <f>Table1[[#This Row],[Series]]&amp;Table1[[#This Row],[Competency Name]]</f>
        <v>5806TROUBLESHOOTING</v>
      </c>
      <c r="C4475" s="46" t="str">
        <f>IF(RIGHT(Table1[[#This Row],[Occupational Series]],5)="SECCM","SECCM",IF(OR(RIGHT(Table1[[#This Row],[Occupational Series]],1)="A",RIGHT(Table1[[#This Row],[Occupational Series]],1)="B",RIGHT(Table1[[#This Row],[Occupational Series]],1)="C"),"0301",RIGHT(Table1[[#This Row],[Occupational Series]],4)))</f>
        <v>5806</v>
      </c>
      <c r="D4475" s="52" t="s">
        <v>912</v>
      </c>
      <c r="E4475" s="54" t="s">
        <v>913</v>
      </c>
      <c r="F4475" s="57">
        <f>ROWS($F$2:F4475)</f>
        <v>4474</v>
      </c>
      <c r="G4475" s="57" t="str">
        <f>IF(ISNUMBER(SEARCH('Position Build'!$N$6,Table1[[#This Row],[Series]])),Table1[[#This Row],[Helper1]],"")</f>
        <v/>
      </c>
      <c r="H4475" s="57" t="str">
        <f>IFERROR(SMALL($G$2:$G$4870,ROWS($G$2:G4475)),"")</f>
        <v/>
      </c>
    </row>
    <row r="4476" spans="1:8" ht="102.75" thickBot="1" x14ac:dyDescent="0.3">
      <c r="A4476" s="50" t="s">
        <v>734</v>
      </c>
      <c r="B4476" s="46" t="str">
        <f>Table1[[#This Row],[Series]]&amp;Table1[[#This Row],[Competency Name]]</f>
        <v>5806USE OF MEASURING INSTRUMENTS (MECHANICAL, ELECTRICAL, ELECTRONIC, AS APPROPRIATE TO LINE OF WORK)</v>
      </c>
      <c r="C4476" s="46" t="str">
        <f>IF(RIGHT(Table1[[#This Row],[Occupational Series]],5)="SECCM","SECCM",IF(OR(RIGHT(Table1[[#This Row],[Occupational Series]],1)="A",RIGHT(Table1[[#This Row],[Occupational Series]],1)="B",RIGHT(Table1[[#This Row],[Occupational Series]],1)="C"),"0301",RIGHT(Table1[[#This Row],[Occupational Series]],4)))</f>
        <v>5806</v>
      </c>
      <c r="D4476" s="50" t="s">
        <v>986</v>
      </c>
      <c r="E4476" s="51" t="s">
        <v>987</v>
      </c>
      <c r="F4476" s="57">
        <f>ROWS($F$2:F4476)</f>
        <v>4475</v>
      </c>
      <c r="G4476" s="57" t="str">
        <f>IF(ISNUMBER(SEARCH('Position Build'!$N$6,Table1[[#This Row],[Series]])),Table1[[#This Row],[Helper1]],"")</f>
        <v/>
      </c>
      <c r="H4476" s="57" t="str">
        <f>IFERROR(SMALL($G$2:$G$4870,ROWS($G$2:G4476)),"")</f>
        <v/>
      </c>
    </row>
    <row r="4477" spans="1:8" ht="15.75" customHeight="1" thickBot="1" x14ac:dyDescent="0.3">
      <c r="A4477" s="50" t="s">
        <v>734</v>
      </c>
      <c r="B4477" s="46" t="str">
        <f>Table1[[#This Row],[Series]]&amp;Table1[[#This Row],[Competency Name]]</f>
        <v>5806ABILITY TO WORK AS A MEMBER OF A TEAM</v>
      </c>
      <c r="C4477" s="46" t="str">
        <f>IF(RIGHT(Table1[[#This Row],[Occupational Series]],5)="SECCM","SECCM",IF(OR(RIGHT(Table1[[#This Row],[Occupational Series]],1)="A",RIGHT(Table1[[#This Row],[Occupational Series]],1)="B",RIGHT(Table1[[#This Row],[Occupational Series]],1)="C"),"0301",RIGHT(Table1[[#This Row],[Occupational Series]],4)))</f>
        <v>5806</v>
      </c>
      <c r="D4477" s="50" t="s">
        <v>1017</v>
      </c>
      <c r="E4477" s="51" t="s">
        <v>1018</v>
      </c>
      <c r="F4477" s="57">
        <f>ROWS($F$2:F4477)</f>
        <v>4476</v>
      </c>
      <c r="G4477" s="57" t="str">
        <f>IF(ISNUMBER(SEARCH('Position Build'!$N$6,Table1[[#This Row],[Series]])),Table1[[#This Row],[Helper1]],"")</f>
        <v/>
      </c>
      <c r="H4477" s="57" t="str">
        <f>IFERROR(SMALL($G$2:$G$4870,ROWS($G$2:G4477)),"")</f>
        <v/>
      </c>
    </row>
    <row r="4478" spans="1:8" ht="15.75" thickBot="1" x14ac:dyDescent="0.3">
      <c r="A4478" s="53" t="s">
        <v>734</v>
      </c>
      <c r="B4478" s="46" t="str">
        <f>Table1[[#This Row],[Series]]&amp;Table1[[#This Row],[Competency Name]]</f>
        <v>5806SHOP APTITUDE AND INTEREST</v>
      </c>
      <c r="C4478" s="46" t="str">
        <f>IF(RIGHT(Table1[[#This Row],[Occupational Series]],5)="SECCM","SECCM",IF(OR(RIGHT(Table1[[#This Row],[Occupational Series]],1)="A",RIGHT(Table1[[#This Row],[Occupational Series]],1)="B",RIGHT(Table1[[#This Row],[Occupational Series]],1)="C"),"0301",RIGHT(Table1[[#This Row],[Occupational Series]],4)))</f>
        <v>5806</v>
      </c>
      <c r="D4478" s="53" t="s">
        <v>1021</v>
      </c>
      <c r="E4478" s="53" t="s">
        <v>1022</v>
      </c>
      <c r="F4478" s="57">
        <f>ROWS($F$2:F4478)</f>
        <v>4477</v>
      </c>
      <c r="G4478" s="57" t="str">
        <f>IF(ISNUMBER(SEARCH('Position Build'!$N$6,Table1[[#This Row],[Series]])),Table1[[#This Row],[Helper1]],"")</f>
        <v/>
      </c>
      <c r="H4478" s="57" t="str">
        <f>IFERROR(SMALL($G$2:$G$4870,ROWS($G$2:G4478)),"")</f>
        <v/>
      </c>
    </row>
    <row r="4479" spans="1:8" ht="115.5" thickBot="1" x14ac:dyDescent="0.3">
      <c r="A4479" s="50" t="s">
        <v>719</v>
      </c>
      <c r="B4479" s="46" t="str">
        <f>Table1[[#This Row],[Series]]&amp;Table1[[#This Row],[Competency Name]]</f>
        <v>5823TECHNICAL PRACTICES (THEORETICAL, PRECISE, ARTISTIC)</v>
      </c>
      <c r="C4479" s="46" t="str">
        <f>IF(RIGHT(Table1[[#This Row],[Occupational Series]],5)="SECCM","SECCM",IF(OR(RIGHT(Table1[[#This Row],[Occupational Series]],1)="A",RIGHT(Table1[[#This Row],[Occupational Series]],1)="B",RIGHT(Table1[[#This Row],[Occupational Series]],1)="C"),"0301",RIGHT(Table1[[#This Row],[Occupational Series]],4)))</f>
        <v>5823</v>
      </c>
      <c r="D4479" s="50" t="s">
        <v>716</v>
      </c>
      <c r="E4479" s="51" t="s">
        <v>717</v>
      </c>
      <c r="F4479" s="57">
        <f>ROWS($F$2:F4479)</f>
        <v>4478</v>
      </c>
      <c r="G4479" s="57" t="str">
        <f>IF(ISNUMBER(SEARCH('Position Build'!$N$6,Table1[[#This Row],[Series]])),Table1[[#This Row],[Helper1]],"")</f>
        <v/>
      </c>
      <c r="H4479" s="57" t="str">
        <f>IFERROR(SMALL($G$2:$G$4870,ROWS($G$2:G4479)),"")</f>
        <v/>
      </c>
    </row>
    <row r="4480" spans="1:8" ht="15.75" customHeight="1" thickBot="1" x14ac:dyDescent="0.3">
      <c r="A4480" s="45" t="s">
        <v>719</v>
      </c>
      <c r="B4480" s="46" t="str">
        <f>Table1[[#This Row],[Series]]&amp;Table1[[#This Row],[Competency Name]]</f>
        <v>5823ABILITY TO DO THE WORK OF THE POSITION WITHOUT MORE THAN NORMAL SUPERVISION</v>
      </c>
      <c r="C4480" s="46" t="str">
        <f>IF(RIGHT(Table1[[#This Row],[Occupational Series]],5)="SECCM","SECCM",IF(OR(RIGHT(Table1[[#This Row],[Occupational Series]],1)="A",RIGHT(Table1[[#This Row],[Occupational Series]],1)="B",RIGHT(Table1[[#This Row],[Occupational Series]],1)="C"),"0301",RIGHT(Table1[[#This Row],[Occupational Series]],4)))</f>
        <v>5823</v>
      </c>
      <c r="D4480" s="45" t="s">
        <v>852</v>
      </c>
      <c r="E4480" s="45" t="s">
        <v>853</v>
      </c>
      <c r="F4480" s="57">
        <f>ROWS($F$2:F4480)</f>
        <v>4479</v>
      </c>
      <c r="G4480" s="57" t="str">
        <f>IF(ISNUMBER(SEARCH('Position Build'!$N$6,Table1[[#This Row],[Series]])),Table1[[#This Row],[Helper1]],"")</f>
        <v/>
      </c>
      <c r="H4480" s="57" t="str">
        <f>IFERROR(SMALL($G$2:$G$4870,ROWS($G$2:G4480)),"")</f>
        <v/>
      </c>
    </row>
    <row r="4481" spans="1:8" ht="15.75" thickBot="1" x14ac:dyDescent="0.3">
      <c r="A4481" s="53" t="s">
        <v>719</v>
      </c>
      <c r="B4481" s="46" t="str">
        <f>Table1[[#This Row],[Series]]&amp;Table1[[#This Row],[Competency Name]]</f>
        <v>5823ABILITY TO INSPECT</v>
      </c>
      <c r="C4481" s="46" t="str">
        <f>IF(RIGHT(Table1[[#This Row],[Occupational Series]],5)="SECCM","SECCM",IF(OR(RIGHT(Table1[[#This Row],[Occupational Series]],1)="A",RIGHT(Table1[[#This Row],[Occupational Series]],1)="B",RIGHT(Table1[[#This Row],[Occupational Series]],1)="C"),"0301",RIGHT(Table1[[#This Row],[Occupational Series]],4)))</f>
        <v>5823</v>
      </c>
      <c r="D4481" s="53" t="s">
        <v>866</v>
      </c>
      <c r="E4481" s="53" t="s">
        <v>867</v>
      </c>
      <c r="F4481" s="57">
        <f>ROWS($F$2:F4481)</f>
        <v>4480</v>
      </c>
      <c r="G4481" s="57" t="str">
        <f>IF(ISNUMBER(SEARCH('Position Build'!$N$6,Table1[[#This Row],[Series]])),Table1[[#This Row],[Helper1]],"")</f>
        <v/>
      </c>
      <c r="H4481" s="57" t="str">
        <f>IFERROR(SMALL($G$2:$G$4870,ROWS($G$2:G4481)),"")</f>
        <v/>
      </c>
    </row>
    <row r="4482" spans="1:8" ht="15.75" thickBot="1" x14ac:dyDescent="0.3">
      <c r="A4482" s="45" t="s">
        <v>719</v>
      </c>
      <c r="B4482" s="46" t="str">
        <f>Table1[[#This Row],[Series]]&amp;Table1[[#This Row],[Competency Name]]</f>
        <v>5823ABILITY TO INSTRUCT</v>
      </c>
      <c r="C4482" s="46" t="str">
        <f>IF(RIGHT(Table1[[#This Row],[Occupational Series]],5)="SECCM","SECCM",IF(OR(RIGHT(Table1[[#This Row],[Occupational Series]],1)="A",RIGHT(Table1[[#This Row],[Occupational Series]],1)="B",RIGHT(Table1[[#This Row],[Occupational Series]],1)="C"),"0301",RIGHT(Table1[[#This Row],[Occupational Series]],4)))</f>
        <v>5823</v>
      </c>
      <c r="D4482" s="45" t="s">
        <v>868</v>
      </c>
      <c r="E4482" s="45" t="s">
        <v>869</v>
      </c>
      <c r="F4482" s="57">
        <f>ROWS($F$2:F4482)</f>
        <v>4481</v>
      </c>
      <c r="G4482" s="57" t="str">
        <f>IF(ISNUMBER(SEARCH('Position Build'!$N$6,Table1[[#This Row],[Series]])),Table1[[#This Row],[Helper1]],"")</f>
        <v/>
      </c>
      <c r="H4482" s="57" t="str">
        <f>IFERROR(SMALL($G$2:$G$4870,ROWS($G$2:G4482)),"")</f>
        <v/>
      </c>
    </row>
    <row r="4483" spans="1:8" ht="15.75" customHeight="1" thickBot="1" x14ac:dyDescent="0.3">
      <c r="A4483" s="50" t="s">
        <v>719</v>
      </c>
      <c r="B4483" s="46" t="str">
        <f>Table1[[#This Row],[Series]]&amp;Table1[[#This Row],[Competency Name]]</f>
        <v>5823ABILITY TO PROVIDE PRODUCTION SUPPORT SERVICES</v>
      </c>
      <c r="C4483" s="46" t="str">
        <f>IF(RIGHT(Table1[[#This Row],[Occupational Series]],5)="SECCM","SECCM",IF(OR(RIGHT(Table1[[#This Row],[Occupational Series]],1)="A",RIGHT(Table1[[#This Row],[Occupational Series]],1)="B",RIGHT(Table1[[#This Row],[Occupational Series]],1)="C"),"0301",RIGHT(Table1[[#This Row],[Occupational Series]],4)))</f>
        <v>5823</v>
      </c>
      <c r="D4483" s="50" t="s">
        <v>870</v>
      </c>
      <c r="E4483" s="51" t="s">
        <v>871</v>
      </c>
      <c r="F4483" s="57">
        <f>ROWS($F$2:F4483)</f>
        <v>4482</v>
      </c>
      <c r="G4483" s="57" t="str">
        <f>IF(ISNUMBER(SEARCH('Position Build'!$N$6,Table1[[#This Row],[Series]])),Table1[[#This Row],[Helper1]],"")</f>
        <v/>
      </c>
      <c r="H4483" s="57" t="str">
        <f>IFERROR(SMALL($G$2:$G$4870,ROWS($G$2:G4483)),"")</f>
        <v/>
      </c>
    </row>
    <row r="4484" spans="1:8" ht="15.75" thickBot="1" x14ac:dyDescent="0.3">
      <c r="A4484" s="53" t="s">
        <v>719</v>
      </c>
      <c r="B4484" s="46" t="str">
        <f>Table1[[#This Row],[Series]]&amp;Table1[[#This Row],[Competency Name]]</f>
        <v>5823ABILITY TO LEAD OR SUPERVISE</v>
      </c>
      <c r="C4484" s="46" t="str">
        <f>IF(RIGHT(Table1[[#This Row],[Occupational Series]],5)="SECCM","SECCM",IF(OR(RIGHT(Table1[[#This Row],[Occupational Series]],1)="A",RIGHT(Table1[[#This Row],[Occupational Series]],1)="B",RIGHT(Table1[[#This Row],[Occupational Series]],1)="C"),"0301",RIGHT(Table1[[#This Row],[Occupational Series]],4)))</f>
        <v>5823</v>
      </c>
      <c r="D4484" s="53" t="s">
        <v>872</v>
      </c>
      <c r="E4484" s="53" t="s">
        <v>873</v>
      </c>
      <c r="F4484" s="57">
        <f>ROWS($F$2:F4484)</f>
        <v>4483</v>
      </c>
      <c r="G4484" s="57" t="str">
        <f>IF(ISNUMBER(SEARCH('Position Build'!$N$6,Table1[[#This Row],[Series]])),Table1[[#This Row],[Helper1]],"")</f>
        <v/>
      </c>
      <c r="H4484" s="57" t="str">
        <f>IFERROR(SMALL($G$2:$G$4870,ROWS($G$2:G4484)),"")</f>
        <v/>
      </c>
    </row>
    <row r="4485" spans="1:8" ht="90" thickBot="1" x14ac:dyDescent="0.3">
      <c r="A4485" s="50" t="s">
        <v>719</v>
      </c>
      <c r="B4485" s="46" t="str">
        <f>Table1[[#This Row],[Series]]&amp;Table1[[#This Row],[Competency Name]]</f>
        <v>5823INGENUITY (ABILITY TO SUGGEST AND APPLY NEW METHODS)</v>
      </c>
      <c r="C4485" s="46" t="str">
        <f>IF(RIGHT(Table1[[#This Row],[Occupational Series]],5)="SECCM","SECCM",IF(OR(RIGHT(Table1[[#This Row],[Occupational Series]],1)="A",RIGHT(Table1[[#This Row],[Occupational Series]],1)="B",RIGHT(Table1[[#This Row],[Occupational Series]],1)="C"),"0301",RIGHT(Table1[[#This Row],[Occupational Series]],4)))</f>
        <v>5823</v>
      </c>
      <c r="D4485" s="50" t="s">
        <v>890</v>
      </c>
      <c r="E4485" s="51" t="s">
        <v>891</v>
      </c>
      <c r="F4485" s="57">
        <f>ROWS($F$2:F4485)</f>
        <v>4484</v>
      </c>
      <c r="G4485" s="57" t="str">
        <f>IF(ISNUMBER(SEARCH('Position Build'!$N$6,Table1[[#This Row],[Series]])),Table1[[#This Row],[Helper1]],"")</f>
        <v/>
      </c>
      <c r="H4485" s="57" t="str">
        <f>IFERROR(SMALL($G$2:$G$4870,ROWS($G$2:G4485)),"")</f>
        <v/>
      </c>
    </row>
    <row r="4486" spans="1:8" ht="15.75" customHeight="1" thickBot="1" x14ac:dyDescent="0.3">
      <c r="A4486" s="50" t="s">
        <v>719</v>
      </c>
      <c r="B4486" s="46" t="str">
        <f>Table1[[#This Row],[Series]]&amp;Table1[[#This Row],[Competency Name]]</f>
        <v>5823ABILITY TO SUPERVISE THROUGH SUBORDINATE SUPERVISORS</v>
      </c>
      <c r="C4486" s="46" t="str">
        <f>IF(RIGHT(Table1[[#This Row],[Occupational Series]],5)="SECCM","SECCM",IF(OR(RIGHT(Table1[[#This Row],[Occupational Series]],1)="A",RIGHT(Table1[[#This Row],[Occupational Series]],1)="B",RIGHT(Table1[[#This Row],[Occupational Series]],1)="C"),"0301",RIGHT(Table1[[#This Row],[Occupational Series]],4)))</f>
        <v>5823</v>
      </c>
      <c r="D4486" s="50" t="s">
        <v>898</v>
      </c>
      <c r="E4486" s="51" t="s">
        <v>899</v>
      </c>
      <c r="F4486" s="57">
        <f>ROWS($F$2:F4486)</f>
        <v>4485</v>
      </c>
      <c r="G4486" s="57" t="str">
        <f>IF(ISNUMBER(SEARCH('Position Build'!$N$6,Table1[[#This Row],[Series]])),Table1[[#This Row],[Helper1]],"")</f>
        <v/>
      </c>
      <c r="H4486" s="57" t="str">
        <f>IFERROR(SMALL($G$2:$G$4870,ROWS($G$2:G4486)),"")</f>
        <v/>
      </c>
    </row>
    <row r="4487" spans="1:8" ht="77.25" thickBot="1" x14ac:dyDescent="0.3">
      <c r="A4487" s="52" t="s">
        <v>719</v>
      </c>
      <c r="B4487" s="46" t="str">
        <f>Table1[[#This Row],[Series]]&amp;Table1[[#This Row],[Competency Name]]</f>
        <v>5823ABILITY TO INTERPRET INSTRUCTIONS AND SPECIFICATIONS, INCLUDING BLUEPRINT READING</v>
      </c>
      <c r="C4487" s="46" t="str">
        <f>IF(RIGHT(Table1[[#This Row],[Occupational Series]],5)="SECCM","SECCM",IF(OR(RIGHT(Table1[[#This Row],[Occupational Series]],1)="A",RIGHT(Table1[[#This Row],[Occupational Series]],1)="B",RIGHT(Table1[[#This Row],[Occupational Series]],1)="C"),"0301",RIGHT(Table1[[#This Row],[Occupational Series]],4)))</f>
        <v>5823</v>
      </c>
      <c r="D4487" s="52" t="s">
        <v>906</v>
      </c>
      <c r="E4487" s="54" t="s">
        <v>907</v>
      </c>
      <c r="F4487" s="57">
        <f>ROWS($F$2:F4487)</f>
        <v>4486</v>
      </c>
      <c r="G4487" s="57" t="str">
        <f>IF(ISNUMBER(SEARCH('Position Build'!$N$6,Table1[[#This Row],[Series]])),Table1[[#This Row],[Helper1]],"")</f>
        <v/>
      </c>
      <c r="H4487" s="57" t="str">
        <f>IFERROR(SMALL($G$2:$G$4870,ROWS($G$2:G4487)),"")</f>
        <v/>
      </c>
    </row>
    <row r="4488" spans="1:8" ht="51.75" thickBot="1" x14ac:dyDescent="0.3">
      <c r="A4488" s="50" t="s">
        <v>719</v>
      </c>
      <c r="B4488" s="46" t="str">
        <f>Table1[[#This Row],[Series]]&amp;Table1[[#This Row],[Competency Name]]</f>
        <v>5823ABILITY TO USE AND MAINTAIN TOOLS AND EQUIPMENT</v>
      </c>
      <c r="C4488" s="46" t="str">
        <f>IF(RIGHT(Table1[[#This Row],[Occupational Series]],5)="SECCM","SECCM",IF(OR(RIGHT(Table1[[#This Row],[Occupational Series]],1)="A",RIGHT(Table1[[#This Row],[Occupational Series]],1)="B",RIGHT(Table1[[#This Row],[Occupational Series]],1)="C"),"0301",RIGHT(Table1[[#This Row],[Occupational Series]],4)))</f>
        <v>5823</v>
      </c>
      <c r="D4488" s="50" t="s">
        <v>908</v>
      </c>
      <c r="E4488" s="51" t="s">
        <v>909</v>
      </c>
      <c r="F4488" s="57">
        <f>ROWS($F$2:F4488)</f>
        <v>4487</v>
      </c>
      <c r="G4488" s="57" t="str">
        <f>IF(ISNUMBER(SEARCH('Position Build'!$N$6,Table1[[#This Row],[Series]])),Table1[[#This Row],[Helper1]],"")</f>
        <v/>
      </c>
      <c r="H4488" s="57" t="str">
        <f>IFERROR(SMALL($G$2:$G$4870,ROWS($G$2:G4488)),"")</f>
        <v/>
      </c>
    </row>
    <row r="4489" spans="1:8" ht="15.75" customHeight="1" thickBot="1" x14ac:dyDescent="0.3">
      <c r="A4489" s="50" t="s">
        <v>719</v>
      </c>
      <c r="B4489" s="46" t="str">
        <f>Table1[[#This Row],[Series]]&amp;Table1[[#This Row],[Competency Name]]</f>
        <v>5823KNOWLEDGE OF EQUIPMENT ASSEMBLY, INSTALLATION, REPAIR, ETC.</v>
      </c>
      <c r="C4489" s="46" t="str">
        <f>IF(RIGHT(Table1[[#This Row],[Occupational Series]],5)="SECCM","SECCM",IF(OR(RIGHT(Table1[[#This Row],[Occupational Series]],1)="A",RIGHT(Table1[[#This Row],[Occupational Series]],1)="B",RIGHT(Table1[[#This Row],[Occupational Series]],1)="C"),"0301",RIGHT(Table1[[#This Row],[Occupational Series]],4)))</f>
        <v>5823</v>
      </c>
      <c r="D4489" s="50" t="s">
        <v>910</v>
      </c>
      <c r="E4489" s="51" t="s">
        <v>911</v>
      </c>
      <c r="F4489" s="57">
        <f>ROWS($F$2:F4489)</f>
        <v>4488</v>
      </c>
      <c r="G4489" s="57" t="str">
        <f>IF(ISNUMBER(SEARCH('Position Build'!$N$6,Table1[[#This Row],[Series]])),Table1[[#This Row],[Helper1]],"")</f>
        <v/>
      </c>
      <c r="H4489" s="57" t="str">
        <f>IFERROR(SMALL($G$2:$G$4870,ROWS($G$2:G4489)),"")</f>
        <v/>
      </c>
    </row>
    <row r="4490" spans="1:8" ht="64.5" thickBot="1" x14ac:dyDescent="0.3">
      <c r="A4490" s="52" t="s">
        <v>719</v>
      </c>
      <c r="B4490" s="46" t="str">
        <f>Table1[[#This Row],[Series]]&amp;Table1[[#This Row],[Competency Name]]</f>
        <v>5823TROUBLESHOOTING</v>
      </c>
      <c r="C4490" s="46" t="str">
        <f>IF(RIGHT(Table1[[#This Row],[Occupational Series]],5)="SECCM","SECCM",IF(OR(RIGHT(Table1[[#This Row],[Occupational Series]],1)="A",RIGHT(Table1[[#This Row],[Occupational Series]],1)="B",RIGHT(Table1[[#This Row],[Occupational Series]],1)="C"),"0301",RIGHT(Table1[[#This Row],[Occupational Series]],4)))</f>
        <v>5823</v>
      </c>
      <c r="D4490" s="52" t="s">
        <v>912</v>
      </c>
      <c r="E4490" s="54" t="s">
        <v>913</v>
      </c>
      <c r="F4490" s="57">
        <f>ROWS($F$2:F4490)</f>
        <v>4489</v>
      </c>
      <c r="G4490" s="57" t="str">
        <f>IF(ISNUMBER(SEARCH('Position Build'!$N$6,Table1[[#This Row],[Series]])),Table1[[#This Row],[Helper1]],"")</f>
        <v/>
      </c>
      <c r="H4490" s="57" t="str">
        <f>IFERROR(SMALL($G$2:$G$4870,ROWS($G$2:G4490)),"")</f>
        <v/>
      </c>
    </row>
    <row r="4491" spans="1:8" ht="102.75" thickBot="1" x14ac:dyDescent="0.3">
      <c r="A4491" s="50" t="s">
        <v>719</v>
      </c>
      <c r="B4491" s="46" t="str">
        <f>Table1[[#This Row],[Series]]&amp;Table1[[#This Row],[Competency Name]]</f>
        <v>5823USE OF MEASURING INSTRUMENTS</v>
      </c>
      <c r="C4491" s="46" t="str">
        <f>IF(RIGHT(Table1[[#This Row],[Occupational Series]],5)="SECCM","SECCM",IF(OR(RIGHT(Table1[[#This Row],[Occupational Series]],1)="A",RIGHT(Table1[[#This Row],[Occupational Series]],1)="B",RIGHT(Table1[[#This Row],[Occupational Series]],1)="C"),"0301",RIGHT(Table1[[#This Row],[Occupational Series]],4)))</f>
        <v>5823</v>
      </c>
      <c r="D4491" s="50" t="s">
        <v>914</v>
      </c>
      <c r="E4491" s="51" t="s">
        <v>915</v>
      </c>
      <c r="F4491" s="57">
        <f>ROWS($F$2:F4491)</f>
        <v>4490</v>
      </c>
      <c r="G4491" s="57" t="str">
        <f>IF(ISNUMBER(SEARCH('Position Build'!$N$6,Table1[[#This Row],[Series]])),Table1[[#This Row],[Helper1]],"")</f>
        <v/>
      </c>
      <c r="H4491" s="57" t="str">
        <f>IFERROR(SMALL($G$2:$G$4870,ROWS($G$2:G4491)),"")</f>
        <v/>
      </c>
    </row>
    <row r="4492" spans="1:8" ht="15.75" customHeight="1" thickBot="1" x14ac:dyDescent="0.3">
      <c r="A4492" s="50" t="s">
        <v>719</v>
      </c>
      <c r="B4492" s="46" t="str">
        <f>Table1[[#This Row],[Series]]&amp;Table1[[#This Row],[Competency Name]]</f>
        <v>5823ABILITY TO MEET DEADLINE DATES UNDER PRESSURE</v>
      </c>
      <c r="C4492" s="46" t="str">
        <f>IF(RIGHT(Table1[[#This Row],[Occupational Series]],5)="SECCM","SECCM",IF(OR(RIGHT(Table1[[#This Row],[Occupational Series]],1)="A",RIGHT(Table1[[#This Row],[Occupational Series]],1)="B",RIGHT(Table1[[#This Row],[Occupational Series]],1)="C"),"0301",RIGHT(Table1[[#This Row],[Occupational Series]],4)))</f>
        <v>5823</v>
      </c>
      <c r="D4492" s="50" t="s">
        <v>1005</v>
      </c>
      <c r="E4492" s="51" t="s">
        <v>1006</v>
      </c>
      <c r="F4492" s="57">
        <f>ROWS($F$2:F4492)</f>
        <v>4491</v>
      </c>
      <c r="G4492" s="57" t="str">
        <f>IF(ISNUMBER(SEARCH('Position Build'!$N$6,Table1[[#This Row],[Series]])),Table1[[#This Row],[Helper1]],"")</f>
        <v/>
      </c>
      <c r="H4492" s="57" t="str">
        <f>IFERROR(SMALL($G$2:$G$4870,ROWS($G$2:G4492)),"")</f>
        <v/>
      </c>
    </row>
    <row r="4493" spans="1:8" ht="39" thickBot="1" x14ac:dyDescent="0.3">
      <c r="A4493" s="52" t="s">
        <v>719</v>
      </c>
      <c r="B4493" s="46" t="str">
        <f>Table1[[#This Row],[Series]]&amp;Table1[[#This Row],[Competency Name]]</f>
        <v>5823ABILITY TO PLAN AND ORGANIZE THE WORK</v>
      </c>
      <c r="C4493" s="46" t="str">
        <f>IF(RIGHT(Table1[[#This Row],[Occupational Series]],5)="SECCM","SECCM",IF(OR(RIGHT(Table1[[#This Row],[Occupational Series]],1)="A",RIGHT(Table1[[#This Row],[Occupational Series]],1)="B",RIGHT(Table1[[#This Row],[Occupational Series]],1)="C"),"0301",RIGHT(Table1[[#This Row],[Occupational Series]],4)))</f>
        <v>5823</v>
      </c>
      <c r="D4493" s="52" t="s">
        <v>1007</v>
      </c>
      <c r="E4493" s="54" t="s">
        <v>1008</v>
      </c>
      <c r="F4493" s="57">
        <f>ROWS($F$2:F4493)</f>
        <v>4492</v>
      </c>
      <c r="G4493" s="57" t="str">
        <f>IF(ISNUMBER(SEARCH('Position Build'!$N$6,Table1[[#This Row],[Series]])),Table1[[#This Row],[Helper1]],"")</f>
        <v/>
      </c>
      <c r="H4493" s="57" t="str">
        <f>IFERROR(SMALL($G$2:$G$4870,ROWS($G$2:G4493)),"")</f>
        <v/>
      </c>
    </row>
    <row r="4494" spans="1:8" ht="39" thickBot="1" x14ac:dyDescent="0.3">
      <c r="A4494" s="50" t="s">
        <v>719</v>
      </c>
      <c r="B4494" s="46" t="str">
        <f>Table1[[#This Row],[Series]]&amp;Table1[[#This Row],[Competency Name]]</f>
        <v>5823ABILITY TO WORK WITH OTHERS</v>
      </c>
      <c r="C4494" s="46" t="str">
        <f>IF(RIGHT(Table1[[#This Row],[Occupational Series]],5)="SECCM","SECCM",IF(OR(RIGHT(Table1[[#This Row],[Occupational Series]],1)="A",RIGHT(Table1[[#This Row],[Occupational Series]],1)="B",RIGHT(Table1[[#This Row],[Occupational Series]],1)="C"),"0301",RIGHT(Table1[[#This Row],[Occupational Series]],4)))</f>
        <v>5823</v>
      </c>
      <c r="D4494" s="50" t="s">
        <v>1019</v>
      </c>
      <c r="E4494" s="51" t="s">
        <v>1020</v>
      </c>
      <c r="F4494" s="57">
        <f>ROWS($F$2:F4494)</f>
        <v>4493</v>
      </c>
      <c r="G4494" s="57" t="str">
        <f>IF(ISNUMBER(SEARCH('Position Build'!$N$6,Table1[[#This Row],[Series]])),Table1[[#This Row],[Helper1]],"")</f>
        <v/>
      </c>
      <c r="H4494" s="57" t="str">
        <f>IFERROR(SMALL($G$2:$G$4870,ROWS($G$2:G4494)),"")</f>
        <v/>
      </c>
    </row>
    <row r="4495" spans="1:8" ht="15.75" customHeight="1" thickBot="1" x14ac:dyDescent="0.3">
      <c r="A4495" s="50" t="s">
        <v>741</v>
      </c>
      <c r="B4495" s="46" t="str">
        <f>Table1[[#This Row],[Series]]&amp;Table1[[#This Row],[Competency Name]]</f>
        <v>5876TECHNICAL PRACTICES (THEORETICAL, PRECISE, ARTISTIC)</v>
      </c>
      <c r="C4495" s="46" t="str">
        <f>IF(RIGHT(Table1[[#This Row],[Occupational Series]],5)="SECCM","SECCM",IF(OR(RIGHT(Table1[[#This Row],[Occupational Series]],1)="A",RIGHT(Table1[[#This Row],[Occupational Series]],1)="B",RIGHT(Table1[[#This Row],[Occupational Series]],1)="C"),"0301",RIGHT(Table1[[#This Row],[Occupational Series]],4)))</f>
        <v>5876</v>
      </c>
      <c r="D4495" s="50" t="s">
        <v>716</v>
      </c>
      <c r="E4495" s="51" t="s">
        <v>717</v>
      </c>
      <c r="F4495" s="57">
        <f>ROWS($F$2:F4495)</f>
        <v>4494</v>
      </c>
      <c r="G4495" s="57" t="str">
        <f>IF(ISNUMBER(SEARCH('Position Build'!$N$6,Table1[[#This Row],[Series]])),Table1[[#This Row],[Helper1]],"")</f>
        <v/>
      </c>
      <c r="H4495" s="57" t="str">
        <f>IFERROR(SMALL($G$2:$G$4870,ROWS($G$2:G4495)),"")</f>
        <v/>
      </c>
    </row>
    <row r="4496" spans="1:8" ht="15.75" thickBot="1" x14ac:dyDescent="0.3">
      <c r="A4496" s="53" t="s">
        <v>741</v>
      </c>
      <c r="B4496" s="46" t="str">
        <f>Table1[[#This Row],[Series]]&amp;Table1[[#This Row],[Competency Name]]</f>
        <v>5876ABILITY TO DO THE WORK OF THE POSITION WITHOUT MORE THAN NORMAL SUPERVISION</v>
      </c>
      <c r="C4496" s="46" t="str">
        <f>IF(RIGHT(Table1[[#This Row],[Occupational Series]],5)="SECCM","SECCM",IF(OR(RIGHT(Table1[[#This Row],[Occupational Series]],1)="A",RIGHT(Table1[[#This Row],[Occupational Series]],1)="B",RIGHT(Table1[[#This Row],[Occupational Series]],1)="C"),"0301",RIGHT(Table1[[#This Row],[Occupational Series]],4)))</f>
        <v>5876</v>
      </c>
      <c r="D4496" s="53" t="s">
        <v>852</v>
      </c>
      <c r="E4496" s="53" t="s">
        <v>853</v>
      </c>
      <c r="F4496" s="57">
        <f>ROWS($F$2:F4496)</f>
        <v>4495</v>
      </c>
      <c r="G4496" s="57" t="str">
        <f>IF(ISNUMBER(SEARCH('Position Build'!$N$6,Table1[[#This Row],[Series]])),Table1[[#This Row],[Helper1]],"")</f>
        <v/>
      </c>
      <c r="H4496" s="57" t="str">
        <f>IFERROR(SMALL($G$2:$G$4870,ROWS($G$2:G4496)),"")</f>
        <v/>
      </c>
    </row>
    <row r="4497" spans="1:8" ht="15.75" thickBot="1" x14ac:dyDescent="0.3">
      <c r="A4497" s="45" t="s">
        <v>741</v>
      </c>
      <c r="B4497" s="46" t="str">
        <f>Table1[[#This Row],[Series]]&amp;Table1[[#This Row],[Competency Name]]</f>
        <v>5876ABILITY TO INSPECT</v>
      </c>
      <c r="C4497" s="46" t="str">
        <f>IF(RIGHT(Table1[[#This Row],[Occupational Series]],5)="SECCM","SECCM",IF(OR(RIGHT(Table1[[#This Row],[Occupational Series]],1)="A",RIGHT(Table1[[#This Row],[Occupational Series]],1)="B",RIGHT(Table1[[#This Row],[Occupational Series]],1)="C"),"0301",RIGHT(Table1[[#This Row],[Occupational Series]],4)))</f>
        <v>5876</v>
      </c>
      <c r="D4497" s="45" t="s">
        <v>866</v>
      </c>
      <c r="E4497" s="45" t="s">
        <v>867</v>
      </c>
      <c r="F4497" s="57">
        <f>ROWS($F$2:F4497)</f>
        <v>4496</v>
      </c>
      <c r="G4497" s="57" t="str">
        <f>IF(ISNUMBER(SEARCH('Position Build'!$N$6,Table1[[#This Row],[Series]])),Table1[[#This Row],[Helper1]],"")</f>
        <v/>
      </c>
      <c r="H4497" s="57" t="str">
        <f>IFERROR(SMALL($G$2:$G$4870,ROWS($G$2:G4497)),"")</f>
        <v/>
      </c>
    </row>
    <row r="4498" spans="1:8" ht="15.75" customHeight="1" thickBot="1" x14ac:dyDescent="0.3">
      <c r="A4498" s="45" t="s">
        <v>741</v>
      </c>
      <c r="B4498" s="46" t="str">
        <f>Table1[[#This Row],[Series]]&amp;Table1[[#This Row],[Competency Name]]</f>
        <v>5876ABILITY TO INSTRUCT</v>
      </c>
      <c r="C4498" s="46" t="str">
        <f>IF(RIGHT(Table1[[#This Row],[Occupational Series]],5)="SECCM","SECCM",IF(OR(RIGHT(Table1[[#This Row],[Occupational Series]],1)="A",RIGHT(Table1[[#This Row],[Occupational Series]],1)="B",RIGHT(Table1[[#This Row],[Occupational Series]],1)="C"),"0301",RIGHT(Table1[[#This Row],[Occupational Series]],4)))</f>
        <v>5876</v>
      </c>
      <c r="D4498" s="45" t="s">
        <v>868</v>
      </c>
      <c r="E4498" s="45" t="s">
        <v>869</v>
      </c>
      <c r="F4498" s="57">
        <f>ROWS($F$2:F4498)</f>
        <v>4497</v>
      </c>
      <c r="G4498" s="57" t="str">
        <f>IF(ISNUMBER(SEARCH('Position Build'!$N$6,Table1[[#This Row],[Series]])),Table1[[#This Row],[Helper1]],"")</f>
        <v/>
      </c>
      <c r="H4498" s="57" t="str">
        <f>IFERROR(SMALL($G$2:$G$4870,ROWS($G$2:G4498)),"")</f>
        <v/>
      </c>
    </row>
    <row r="4499" spans="1:8" ht="39" thickBot="1" x14ac:dyDescent="0.3">
      <c r="A4499" s="52" t="s">
        <v>741</v>
      </c>
      <c r="B4499" s="46" t="str">
        <f>Table1[[#This Row],[Series]]&amp;Table1[[#This Row],[Competency Name]]</f>
        <v>5876ABILITY TO PROVIDE PRODUCTION SUPPORT SERVICES</v>
      </c>
      <c r="C4499" s="46" t="str">
        <f>IF(RIGHT(Table1[[#This Row],[Occupational Series]],5)="SECCM","SECCM",IF(OR(RIGHT(Table1[[#This Row],[Occupational Series]],1)="A",RIGHT(Table1[[#This Row],[Occupational Series]],1)="B",RIGHT(Table1[[#This Row],[Occupational Series]],1)="C"),"0301",RIGHT(Table1[[#This Row],[Occupational Series]],4)))</f>
        <v>5876</v>
      </c>
      <c r="D4499" s="52" t="s">
        <v>870</v>
      </c>
      <c r="E4499" s="54" t="s">
        <v>871</v>
      </c>
      <c r="F4499" s="57">
        <f>ROWS($F$2:F4499)</f>
        <v>4498</v>
      </c>
      <c r="G4499" s="57" t="str">
        <f>IF(ISNUMBER(SEARCH('Position Build'!$N$6,Table1[[#This Row],[Series]])),Table1[[#This Row],[Helper1]],"")</f>
        <v/>
      </c>
      <c r="H4499" s="57" t="str">
        <f>IFERROR(SMALL($G$2:$G$4870,ROWS($G$2:G4499)),"")</f>
        <v/>
      </c>
    </row>
    <row r="4500" spans="1:8" ht="15.75" thickBot="1" x14ac:dyDescent="0.3">
      <c r="A4500" s="45" t="s">
        <v>741</v>
      </c>
      <c r="B4500" s="46" t="str">
        <f>Table1[[#This Row],[Series]]&amp;Table1[[#This Row],[Competency Name]]</f>
        <v>5876ABILITY TO LEAD OR SUPERVISE</v>
      </c>
      <c r="C4500" s="46" t="str">
        <f>IF(RIGHT(Table1[[#This Row],[Occupational Series]],5)="SECCM","SECCM",IF(OR(RIGHT(Table1[[#This Row],[Occupational Series]],1)="A",RIGHT(Table1[[#This Row],[Occupational Series]],1)="B",RIGHT(Table1[[#This Row],[Occupational Series]],1)="C"),"0301",RIGHT(Table1[[#This Row],[Occupational Series]],4)))</f>
        <v>5876</v>
      </c>
      <c r="D4500" s="45" t="s">
        <v>872</v>
      </c>
      <c r="E4500" s="45" t="s">
        <v>873</v>
      </c>
      <c r="F4500" s="57">
        <f>ROWS($F$2:F4500)</f>
        <v>4499</v>
      </c>
      <c r="G4500" s="57" t="str">
        <f>IF(ISNUMBER(SEARCH('Position Build'!$N$6,Table1[[#This Row],[Series]])),Table1[[#This Row],[Helper1]],"")</f>
        <v/>
      </c>
      <c r="H4500" s="57" t="str">
        <f>IFERROR(SMALL($G$2:$G$4870,ROWS($G$2:G4500)),"")</f>
        <v/>
      </c>
    </row>
    <row r="4501" spans="1:8" ht="15.75" customHeight="1" thickBot="1" x14ac:dyDescent="0.3">
      <c r="A4501" s="50" t="s">
        <v>741</v>
      </c>
      <c r="B4501" s="46" t="str">
        <f>Table1[[#This Row],[Series]]&amp;Table1[[#This Row],[Competency Name]]</f>
        <v>5876ABILITY TO INTERPRET INSTRUCTIONS AND SPECIFICATIONS, INCLUDING BLUEPRINT READING</v>
      </c>
      <c r="C4501" s="46" t="str">
        <f>IF(RIGHT(Table1[[#This Row],[Occupational Series]],5)="SECCM","SECCM",IF(OR(RIGHT(Table1[[#This Row],[Occupational Series]],1)="A",RIGHT(Table1[[#This Row],[Occupational Series]],1)="B",RIGHT(Table1[[#This Row],[Occupational Series]],1)="C"),"0301",RIGHT(Table1[[#This Row],[Occupational Series]],4)))</f>
        <v>5876</v>
      </c>
      <c r="D4501" s="50" t="s">
        <v>906</v>
      </c>
      <c r="E4501" s="51" t="s">
        <v>907</v>
      </c>
      <c r="F4501" s="57">
        <f>ROWS($F$2:F4501)</f>
        <v>4500</v>
      </c>
      <c r="G4501" s="57" t="str">
        <f>IF(ISNUMBER(SEARCH('Position Build'!$N$6,Table1[[#This Row],[Series]])),Table1[[#This Row],[Helper1]],"")</f>
        <v/>
      </c>
      <c r="H4501" s="57" t="str">
        <f>IFERROR(SMALL($G$2:$G$4870,ROWS($G$2:G4501)),"")</f>
        <v/>
      </c>
    </row>
    <row r="4502" spans="1:8" ht="51.75" thickBot="1" x14ac:dyDescent="0.3">
      <c r="A4502" s="52" t="s">
        <v>741</v>
      </c>
      <c r="B4502" s="46" t="str">
        <f>Table1[[#This Row],[Series]]&amp;Table1[[#This Row],[Competency Name]]</f>
        <v>5876ABILITY TO USE AND MAINTAIN TOOLS AND EQUIPMENT</v>
      </c>
      <c r="C4502" s="46" t="str">
        <f>IF(RIGHT(Table1[[#This Row],[Occupational Series]],5)="SECCM","SECCM",IF(OR(RIGHT(Table1[[#This Row],[Occupational Series]],1)="A",RIGHT(Table1[[#This Row],[Occupational Series]],1)="B",RIGHT(Table1[[#This Row],[Occupational Series]],1)="C"),"0301",RIGHT(Table1[[#This Row],[Occupational Series]],4)))</f>
        <v>5876</v>
      </c>
      <c r="D4502" s="52" t="s">
        <v>908</v>
      </c>
      <c r="E4502" s="54" t="s">
        <v>909</v>
      </c>
      <c r="F4502" s="57">
        <f>ROWS($F$2:F4502)</f>
        <v>4501</v>
      </c>
      <c r="G4502" s="57" t="str">
        <f>IF(ISNUMBER(SEARCH('Position Build'!$N$6,Table1[[#This Row],[Series]])),Table1[[#This Row],[Helper1]],"")</f>
        <v/>
      </c>
      <c r="H4502" s="57" t="str">
        <f>IFERROR(SMALL($G$2:$G$4870,ROWS($G$2:G4502)),"")</f>
        <v/>
      </c>
    </row>
    <row r="4503" spans="1:8" ht="39" thickBot="1" x14ac:dyDescent="0.3">
      <c r="A4503" s="50" t="s">
        <v>741</v>
      </c>
      <c r="B4503" s="46" t="str">
        <f>Table1[[#This Row],[Series]]&amp;Table1[[#This Row],[Competency Name]]</f>
        <v>5876KNOWLEDGE OF EQUIPMENT ASSEMBLY, INSTALLATION, REPAIR, ETC.</v>
      </c>
      <c r="C4503" s="46" t="str">
        <f>IF(RIGHT(Table1[[#This Row],[Occupational Series]],5)="SECCM","SECCM",IF(OR(RIGHT(Table1[[#This Row],[Occupational Series]],1)="A",RIGHT(Table1[[#This Row],[Occupational Series]],1)="B",RIGHT(Table1[[#This Row],[Occupational Series]],1)="C"),"0301",RIGHT(Table1[[#This Row],[Occupational Series]],4)))</f>
        <v>5876</v>
      </c>
      <c r="D4503" s="50" t="s">
        <v>910</v>
      </c>
      <c r="E4503" s="51" t="s">
        <v>911</v>
      </c>
      <c r="F4503" s="57">
        <f>ROWS($F$2:F4503)</f>
        <v>4502</v>
      </c>
      <c r="G4503" s="57" t="str">
        <f>IF(ISNUMBER(SEARCH('Position Build'!$N$6,Table1[[#This Row],[Series]])),Table1[[#This Row],[Helper1]],"")</f>
        <v/>
      </c>
      <c r="H4503" s="57" t="str">
        <f>IFERROR(SMALL($G$2:$G$4870,ROWS($G$2:G4503)),"")</f>
        <v/>
      </c>
    </row>
    <row r="4504" spans="1:8" ht="15.75" customHeight="1" thickBot="1" x14ac:dyDescent="0.3">
      <c r="A4504" s="50" t="s">
        <v>741</v>
      </c>
      <c r="B4504" s="46" t="str">
        <f>Table1[[#This Row],[Series]]&amp;Table1[[#This Row],[Competency Name]]</f>
        <v>5876TROUBLESHOOTING</v>
      </c>
      <c r="C4504" s="46" t="str">
        <f>IF(RIGHT(Table1[[#This Row],[Occupational Series]],5)="SECCM","SECCM",IF(OR(RIGHT(Table1[[#This Row],[Occupational Series]],1)="A",RIGHT(Table1[[#This Row],[Occupational Series]],1)="B",RIGHT(Table1[[#This Row],[Occupational Series]],1)="C"),"0301",RIGHT(Table1[[#This Row],[Occupational Series]],4)))</f>
        <v>5876</v>
      </c>
      <c r="D4504" s="50" t="s">
        <v>912</v>
      </c>
      <c r="E4504" s="51" t="s">
        <v>913</v>
      </c>
      <c r="F4504" s="57">
        <f>ROWS($F$2:F4504)</f>
        <v>4503</v>
      </c>
      <c r="G4504" s="57" t="str">
        <f>IF(ISNUMBER(SEARCH('Position Build'!$N$6,Table1[[#This Row],[Series]])),Table1[[#This Row],[Helper1]],"")</f>
        <v/>
      </c>
      <c r="H4504" s="57" t="str">
        <f>IFERROR(SMALL($G$2:$G$4870,ROWS($G$2:G4504)),"")</f>
        <v/>
      </c>
    </row>
    <row r="4505" spans="1:8" ht="102.75" thickBot="1" x14ac:dyDescent="0.3">
      <c r="A4505" s="52" t="s">
        <v>741</v>
      </c>
      <c r="B4505" s="46" t="str">
        <f>Table1[[#This Row],[Series]]&amp;Table1[[#This Row],[Competency Name]]</f>
        <v>5876USE OF MEASURING INSTRUMENTS (MECHANICAL, ELECTRICAL, ELECTRONIC, AS APPROPRIATE TO LINE OF WORK)</v>
      </c>
      <c r="C4505" s="46" t="str">
        <f>IF(RIGHT(Table1[[#This Row],[Occupational Series]],5)="SECCM","SECCM",IF(OR(RIGHT(Table1[[#This Row],[Occupational Series]],1)="A",RIGHT(Table1[[#This Row],[Occupational Series]],1)="B",RIGHT(Table1[[#This Row],[Occupational Series]],1)="C"),"0301",RIGHT(Table1[[#This Row],[Occupational Series]],4)))</f>
        <v>5876</v>
      </c>
      <c r="D4505" s="52" t="s">
        <v>986</v>
      </c>
      <c r="E4505" s="54" t="s">
        <v>987</v>
      </c>
      <c r="F4505" s="57">
        <f>ROWS($F$2:F4505)</f>
        <v>4504</v>
      </c>
      <c r="G4505" s="57" t="str">
        <f>IF(ISNUMBER(SEARCH('Position Build'!$N$6,Table1[[#This Row],[Series]])),Table1[[#This Row],[Helper1]],"")</f>
        <v/>
      </c>
      <c r="H4505" s="57" t="str">
        <f>IFERROR(SMALL($G$2:$G$4870,ROWS($G$2:G4505)),"")</f>
        <v/>
      </c>
    </row>
    <row r="4506" spans="1:8" ht="77.25" thickBot="1" x14ac:dyDescent="0.3">
      <c r="A4506" s="50" t="s">
        <v>665</v>
      </c>
      <c r="B4506" s="46" t="str">
        <f>Table1[[#This Row],[Series]]&amp;Table1[[#This Row],[Competency Name]]</f>
        <v>6501ABILITY TO INTERPRET INSTRUCTIONS, SPECIFICATIONS, ETC. (OTHER THAN BLUEPRINTS)</v>
      </c>
      <c r="C4506" s="46" t="str">
        <f>IF(RIGHT(Table1[[#This Row],[Occupational Series]],5)="SECCM","SECCM",IF(OR(RIGHT(Table1[[#This Row],[Occupational Series]],1)="A",RIGHT(Table1[[#This Row],[Occupational Series]],1)="B",RIGHT(Table1[[#This Row],[Occupational Series]],1)="C"),"0301",RIGHT(Table1[[#This Row],[Occupational Series]],4)))</f>
        <v>6501</v>
      </c>
      <c r="D4506" s="50" t="s">
        <v>645</v>
      </c>
      <c r="E4506" s="51" t="s">
        <v>646</v>
      </c>
      <c r="F4506" s="57">
        <f>ROWS($F$2:F4506)</f>
        <v>4505</v>
      </c>
      <c r="G4506" s="57" t="str">
        <f>IF(ISNUMBER(SEARCH('Position Build'!$N$6,Table1[[#This Row],[Series]])),Table1[[#This Row],[Helper1]],"")</f>
        <v/>
      </c>
      <c r="H4506" s="57" t="str">
        <f>IFERROR(SMALL($G$2:$G$4870,ROWS($G$2:G4506)),"")</f>
        <v/>
      </c>
    </row>
    <row r="4507" spans="1:8" ht="15.75" customHeight="1" thickBot="1" x14ac:dyDescent="0.3">
      <c r="A4507" s="50" t="s">
        <v>665</v>
      </c>
      <c r="B4507" s="46" t="str">
        <f>Table1[[#This Row],[Series]]&amp;Table1[[#This Row],[Competency Name]]</f>
        <v>6501KNOWLEDGE OF MATERIALS</v>
      </c>
      <c r="C4507" s="46" t="str">
        <f>IF(RIGHT(Table1[[#This Row],[Occupational Series]],5)="SECCM","SECCM",IF(OR(RIGHT(Table1[[#This Row],[Occupational Series]],1)="A",RIGHT(Table1[[#This Row],[Occupational Series]],1)="B",RIGHT(Table1[[#This Row],[Occupational Series]],1)="C"),"0301",RIGHT(Table1[[#This Row],[Occupational Series]],4)))</f>
        <v>6501</v>
      </c>
      <c r="D4507" s="50" t="s">
        <v>679</v>
      </c>
      <c r="E4507" s="51" t="s">
        <v>680</v>
      </c>
      <c r="F4507" s="57">
        <f>ROWS($F$2:F4507)</f>
        <v>4506</v>
      </c>
      <c r="G4507" s="57" t="str">
        <f>IF(ISNUMBER(SEARCH('Position Build'!$N$6,Table1[[#This Row],[Series]])),Table1[[#This Row],[Helper1]],"")</f>
        <v/>
      </c>
      <c r="H4507" s="57" t="str">
        <f>IFERROR(SMALL($G$2:$G$4870,ROWS($G$2:G4507)),"")</f>
        <v/>
      </c>
    </row>
    <row r="4508" spans="1:8" ht="115.5" thickBot="1" x14ac:dyDescent="0.3">
      <c r="A4508" s="52" t="s">
        <v>665</v>
      </c>
      <c r="B4508" s="46" t="str">
        <f>Table1[[#This Row],[Series]]&amp;Table1[[#This Row],[Competency Name]]</f>
        <v>6501TECHNICAL PRACTICES (THEORETICAL, PRECISE, ARTISTIC)</v>
      </c>
      <c r="C4508" s="46" t="str">
        <f>IF(RIGHT(Table1[[#This Row],[Occupational Series]],5)="SECCM","SECCM",IF(OR(RIGHT(Table1[[#This Row],[Occupational Series]],1)="A",RIGHT(Table1[[#This Row],[Occupational Series]],1)="B",RIGHT(Table1[[#This Row],[Occupational Series]],1)="C"),"0301",RIGHT(Table1[[#This Row],[Occupational Series]],4)))</f>
        <v>6501</v>
      </c>
      <c r="D4508" s="52" t="s">
        <v>716</v>
      </c>
      <c r="E4508" s="54" t="s">
        <v>717</v>
      </c>
      <c r="F4508" s="57">
        <f>ROWS($F$2:F4508)</f>
        <v>4507</v>
      </c>
      <c r="G4508" s="57" t="str">
        <f>IF(ISNUMBER(SEARCH('Position Build'!$N$6,Table1[[#This Row],[Series]])),Table1[[#This Row],[Helper1]],"")</f>
        <v/>
      </c>
      <c r="H4508" s="57" t="str">
        <f>IFERROR(SMALL($G$2:$G$4870,ROWS($G$2:G4508)),"")</f>
        <v/>
      </c>
    </row>
    <row r="4509" spans="1:8" ht="15.75" thickBot="1" x14ac:dyDescent="0.3">
      <c r="A4509" s="45" t="s">
        <v>665</v>
      </c>
      <c r="B4509" s="46" t="str">
        <f>Table1[[#This Row],[Series]]&amp;Table1[[#This Row],[Competency Name]]</f>
        <v>6501ABILITY TO DO THE WORK OF THE POSITION WITHOUT MORE THAN NORMAL SUPERVISION</v>
      </c>
      <c r="C4509" s="46" t="str">
        <f>IF(RIGHT(Table1[[#This Row],[Occupational Series]],5)="SECCM","SECCM",IF(OR(RIGHT(Table1[[#This Row],[Occupational Series]],1)="A",RIGHT(Table1[[#This Row],[Occupational Series]],1)="B",RIGHT(Table1[[#This Row],[Occupational Series]],1)="C"),"0301",RIGHT(Table1[[#This Row],[Occupational Series]],4)))</f>
        <v>6501</v>
      </c>
      <c r="D4509" s="45" t="s">
        <v>852</v>
      </c>
      <c r="E4509" s="45" t="s">
        <v>853</v>
      </c>
      <c r="F4509" s="57">
        <f>ROWS($F$2:F4509)</f>
        <v>4508</v>
      </c>
      <c r="G4509" s="57" t="str">
        <f>IF(ISNUMBER(SEARCH('Position Build'!$N$6,Table1[[#This Row],[Series]])),Table1[[#This Row],[Helper1]],"")</f>
        <v/>
      </c>
      <c r="H4509" s="57" t="str">
        <f>IFERROR(SMALL($G$2:$G$4870,ROWS($G$2:G4509)),"")</f>
        <v/>
      </c>
    </row>
    <row r="4510" spans="1:8" ht="15.75" customHeight="1" thickBot="1" x14ac:dyDescent="0.3">
      <c r="A4510" s="45" t="s">
        <v>665</v>
      </c>
      <c r="B4510" s="46" t="str">
        <f>Table1[[#This Row],[Series]]&amp;Table1[[#This Row],[Competency Name]]</f>
        <v>6501ABILITY TO INSPECT</v>
      </c>
      <c r="C4510" s="46" t="str">
        <f>IF(RIGHT(Table1[[#This Row],[Occupational Series]],5)="SECCM","SECCM",IF(OR(RIGHT(Table1[[#This Row],[Occupational Series]],1)="A",RIGHT(Table1[[#This Row],[Occupational Series]],1)="B",RIGHT(Table1[[#This Row],[Occupational Series]],1)="C"),"0301",RIGHT(Table1[[#This Row],[Occupational Series]],4)))</f>
        <v>6501</v>
      </c>
      <c r="D4510" s="45" t="s">
        <v>866</v>
      </c>
      <c r="E4510" s="45" t="s">
        <v>867</v>
      </c>
      <c r="F4510" s="57">
        <f>ROWS($F$2:F4510)</f>
        <v>4509</v>
      </c>
      <c r="G4510" s="57" t="str">
        <f>IF(ISNUMBER(SEARCH('Position Build'!$N$6,Table1[[#This Row],[Series]])),Table1[[#This Row],[Helper1]],"")</f>
        <v/>
      </c>
      <c r="H4510" s="57" t="str">
        <f>IFERROR(SMALL($G$2:$G$4870,ROWS($G$2:G4510)),"")</f>
        <v/>
      </c>
    </row>
    <row r="4511" spans="1:8" ht="15.75" thickBot="1" x14ac:dyDescent="0.3">
      <c r="A4511" s="53" t="s">
        <v>665</v>
      </c>
      <c r="B4511" s="46" t="str">
        <f>Table1[[#This Row],[Series]]&amp;Table1[[#This Row],[Competency Name]]</f>
        <v>6501ABILITY TO INSTRUCT</v>
      </c>
      <c r="C4511" s="46" t="str">
        <f>IF(RIGHT(Table1[[#This Row],[Occupational Series]],5)="SECCM","SECCM",IF(OR(RIGHT(Table1[[#This Row],[Occupational Series]],1)="A",RIGHT(Table1[[#This Row],[Occupational Series]],1)="B",RIGHT(Table1[[#This Row],[Occupational Series]],1)="C"),"0301",RIGHT(Table1[[#This Row],[Occupational Series]],4)))</f>
        <v>6501</v>
      </c>
      <c r="D4511" s="53" t="s">
        <v>868</v>
      </c>
      <c r="E4511" s="53" t="s">
        <v>869</v>
      </c>
      <c r="F4511" s="57">
        <f>ROWS($F$2:F4511)</f>
        <v>4510</v>
      </c>
      <c r="G4511" s="57" t="str">
        <f>IF(ISNUMBER(SEARCH('Position Build'!$N$6,Table1[[#This Row],[Series]])),Table1[[#This Row],[Helper1]],"")</f>
        <v/>
      </c>
      <c r="H4511" s="57" t="str">
        <f>IFERROR(SMALL($G$2:$G$4870,ROWS($G$2:G4511)),"")</f>
        <v/>
      </c>
    </row>
    <row r="4512" spans="1:8" ht="39" thickBot="1" x14ac:dyDescent="0.3">
      <c r="A4512" s="50" t="s">
        <v>665</v>
      </c>
      <c r="B4512" s="46" t="str">
        <f>Table1[[#This Row],[Series]]&amp;Table1[[#This Row],[Competency Name]]</f>
        <v>6501ABILITY TO PROVIDE PRODUCTION SUPPORT SERVICES</v>
      </c>
      <c r="C4512" s="46" t="str">
        <f>IF(RIGHT(Table1[[#This Row],[Occupational Series]],5)="SECCM","SECCM",IF(OR(RIGHT(Table1[[#This Row],[Occupational Series]],1)="A",RIGHT(Table1[[#This Row],[Occupational Series]],1)="B",RIGHT(Table1[[#This Row],[Occupational Series]],1)="C"),"0301",RIGHT(Table1[[#This Row],[Occupational Series]],4)))</f>
        <v>6501</v>
      </c>
      <c r="D4512" s="50" t="s">
        <v>870</v>
      </c>
      <c r="E4512" s="51" t="s">
        <v>871</v>
      </c>
      <c r="F4512" s="57">
        <f>ROWS($F$2:F4512)</f>
        <v>4511</v>
      </c>
      <c r="G4512" s="57" t="str">
        <f>IF(ISNUMBER(SEARCH('Position Build'!$N$6,Table1[[#This Row],[Series]])),Table1[[#This Row],[Helper1]],"")</f>
        <v/>
      </c>
      <c r="H4512" s="57" t="str">
        <f>IFERROR(SMALL($G$2:$G$4870,ROWS($G$2:G4512)),"")</f>
        <v/>
      </c>
    </row>
    <row r="4513" spans="1:8" ht="15.75" customHeight="1" thickBot="1" x14ac:dyDescent="0.3">
      <c r="A4513" s="45" t="s">
        <v>665</v>
      </c>
      <c r="B4513" s="46" t="str">
        <f>Table1[[#This Row],[Series]]&amp;Table1[[#This Row],[Competency Name]]</f>
        <v>6501ABILITY TO LEAD OR SUPERVISE</v>
      </c>
      <c r="C4513" s="46" t="str">
        <f>IF(RIGHT(Table1[[#This Row],[Occupational Series]],5)="SECCM","SECCM",IF(OR(RIGHT(Table1[[#This Row],[Occupational Series]],1)="A",RIGHT(Table1[[#This Row],[Occupational Series]],1)="B",RIGHT(Table1[[#This Row],[Occupational Series]],1)="C"),"0301",RIGHT(Table1[[#This Row],[Occupational Series]],4)))</f>
        <v>6501</v>
      </c>
      <c r="D4513" s="45" t="s">
        <v>872</v>
      </c>
      <c r="E4513" s="45" t="s">
        <v>873</v>
      </c>
      <c r="F4513" s="57">
        <f>ROWS($F$2:F4513)</f>
        <v>4512</v>
      </c>
      <c r="G4513" s="57" t="str">
        <f>IF(ISNUMBER(SEARCH('Position Build'!$N$6,Table1[[#This Row],[Series]])),Table1[[#This Row],[Helper1]],"")</f>
        <v/>
      </c>
      <c r="H4513" s="57" t="str">
        <f>IFERROR(SMALL($G$2:$G$4870,ROWS($G$2:G4513)),"")</f>
        <v/>
      </c>
    </row>
    <row r="4514" spans="1:8" ht="77.25" thickBot="1" x14ac:dyDescent="0.3">
      <c r="A4514" s="52" t="s">
        <v>665</v>
      </c>
      <c r="B4514" s="46" t="str">
        <f>Table1[[#This Row],[Series]]&amp;Table1[[#This Row],[Competency Name]]</f>
        <v>6501DEXTERITY AND SAFETY</v>
      </c>
      <c r="C4514" s="46" t="str">
        <f>IF(RIGHT(Table1[[#This Row],[Occupational Series]],5)="SECCM","SECCM",IF(OR(RIGHT(Table1[[#This Row],[Occupational Series]],1)="A",RIGHT(Table1[[#This Row],[Occupational Series]],1)="B",RIGHT(Table1[[#This Row],[Occupational Series]],1)="C"),"0301",RIGHT(Table1[[#This Row],[Occupational Series]],4)))</f>
        <v>6501</v>
      </c>
      <c r="D4514" s="52" t="s">
        <v>888</v>
      </c>
      <c r="E4514" s="54" t="s">
        <v>889</v>
      </c>
      <c r="F4514" s="57">
        <f>ROWS($F$2:F4514)</f>
        <v>4513</v>
      </c>
      <c r="G4514" s="57" t="str">
        <f>IF(ISNUMBER(SEARCH('Position Build'!$N$6,Table1[[#This Row],[Series]])),Table1[[#This Row],[Helper1]],"")</f>
        <v/>
      </c>
      <c r="H4514" s="57" t="str">
        <f>IFERROR(SMALL($G$2:$G$4870,ROWS($G$2:G4514)),"")</f>
        <v/>
      </c>
    </row>
    <row r="4515" spans="1:8" ht="39" thickBot="1" x14ac:dyDescent="0.3">
      <c r="A4515" s="50" t="s">
        <v>665</v>
      </c>
      <c r="B4515" s="46" t="str">
        <f>Table1[[#This Row],[Series]]&amp;Table1[[#This Row],[Competency Name]]</f>
        <v>6501KNOWLEDGE OF EQUIPMENT ASSEMBLY, INSTALLATION, REPAIR, ETC.</v>
      </c>
      <c r="C4515" s="46" t="str">
        <f>IF(RIGHT(Table1[[#This Row],[Occupational Series]],5)="SECCM","SECCM",IF(OR(RIGHT(Table1[[#This Row],[Occupational Series]],1)="A",RIGHT(Table1[[#This Row],[Occupational Series]],1)="B",RIGHT(Table1[[#This Row],[Occupational Series]],1)="C"),"0301",RIGHT(Table1[[#This Row],[Occupational Series]],4)))</f>
        <v>6501</v>
      </c>
      <c r="D4515" s="50" t="s">
        <v>910</v>
      </c>
      <c r="E4515" s="51" t="s">
        <v>911</v>
      </c>
      <c r="F4515" s="57">
        <f>ROWS($F$2:F4515)</f>
        <v>4514</v>
      </c>
      <c r="G4515" s="57" t="str">
        <f>IF(ISNUMBER(SEARCH('Position Build'!$N$6,Table1[[#This Row],[Series]])),Table1[[#This Row],[Helper1]],"")</f>
        <v/>
      </c>
      <c r="H4515" s="57" t="str">
        <f>IFERROR(SMALL($G$2:$G$4870,ROWS($G$2:G4515)),"")</f>
        <v/>
      </c>
    </row>
    <row r="4516" spans="1:8" ht="15.75" customHeight="1" thickBot="1" x14ac:dyDescent="0.3">
      <c r="A4516" s="50" t="s">
        <v>665</v>
      </c>
      <c r="B4516" s="46" t="str">
        <f>Table1[[#This Row],[Series]]&amp;Table1[[#This Row],[Competency Name]]</f>
        <v>6501USE OF MEASURING INSTRUMENTS (MECHANICAL, ELECTRICAL, ELECTRONIC, AS APPROPRIATE TO LINE OF WORK)</v>
      </c>
      <c r="C4516" s="46" t="str">
        <f>IF(RIGHT(Table1[[#This Row],[Occupational Series]],5)="SECCM","SECCM",IF(OR(RIGHT(Table1[[#This Row],[Occupational Series]],1)="A",RIGHT(Table1[[#This Row],[Occupational Series]],1)="B",RIGHT(Table1[[#This Row],[Occupational Series]],1)="C"),"0301",RIGHT(Table1[[#This Row],[Occupational Series]],4)))</f>
        <v>6501</v>
      </c>
      <c r="D4516" s="50" t="s">
        <v>986</v>
      </c>
      <c r="E4516" s="51" t="s">
        <v>987</v>
      </c>
      <c r="F4516" s="57">
        <f>ROWS($F$2:F4516)</f>
        <v>4515</v>
      </c>
      <c r="G4516" s="57" t="str">
        <f>IF(ISNUMBER(SEARCH('Position Build'!$N$6,Table1[[#This Row],[Series]])),Table1[[#This Row],[Helper1]],"")</f>
        <v/>
      </c>
      <c r="H4516" s="57" t="str">
        <f>IFERROR(SMALL($G$2:$G$4870,ROWS($G$2:G4516)),"")</f>
        <v/>
      </c>
    </row>
    <row r="4517" spans="1:8" ht="77.25" thickBot="1" x14ac:dyDescent="0.3">
      <c r="A4517" s="52" t="s">
        <v>660</v>
      </c>
      <c r="B4517" s="46" t="str">
        <f>Table1[[#This Row],[Series]]&amp;Table1[[#This Row],[Competency Name]]</f>
        <v>6502ABILITY TO INTERPRET INSTRUCTIONS, SPECIFICATIONS, ETC. (OTHER THAN BLUEPRINTS)</v>
      </c>
      <c r="C4517" s="46" t="str">
        <f>IF(RIGHT(Table1[[#This Row],[Occupational Series]],5)="SECCM","SECCM",IF(OR(RIGHT(Table1[[#This Row],[Occupational Series]],1)="A",RIGHT(Table1[[#This Row],[Occupational Series]],1)="B",RIGHT(Table1[[#This Row],[Occupational Series]],1)="C"),"0301",RIGHT(Table1[[#This Row],[Occupational Series]],4)))</f>
        <v>6502</v>
      </c>
      <c r="D4517" s="52" t="s">
        <v>645</v>
      </c>
      <c r="E4517" s="54" t="s">
        <v>646</v>
      </c>
      <c r="F4517" s="57">
        <f>ROWS($F$2:F4517)</f>
        <v>4516</v>
      </c>
      <c r="G4517" s="57" t="str">
        <f>IF(ISNUMBER(SEARCH('Position Build'!$N$6,Table1[[#This Row],[Series]])),Table1[[#This Row],[Helper1]],"")</f>
        <v/>
      </c>
      <c r="H4517" s="57" t="str">
        <f>IFERROR(SMALL($G$2:$G$4870,ROWS($G$2:G4517)),"")</f>
        <v/>
      </c>
    </row>
    <row r="4518" spans="1:8" ht="26.25" thickBot="1" x14ac:dyDescent="0.3">
      <c r="A4518" s="50" t="s">
        <v>660</v>
      </c>
      <c r="B4518" s="46" t="str">
        <f>Table1[[#This Row],[Series]]&amp;Table1[[#This Row],[Competency Name]]</f>
        <v>6502KNOWLEDGE OF MATERIALS</v>
      </c>
      <c r="C4518" s="46" t="str">
        <f>IF(RIGHT(Table1[[#This Row],[Occupational Series]],5)="SECCM","SECCM",IF(OR(RIGHT(Table1[[#This Row],[Occupational Series]],1)="A",RIGHT(Table1[[#This Row],[Occupational Series]],1)="B",RIGHT(Table1[[#This Row],[Occupational Series]],1)="C"),"0301",RIGHT(Table1[[#This Row],[Occupational Series]],4)))</f>
        <v>6502</v>
      </c>
      <c r="D4518" s="50" t="s">
        <v>679</v>
      </c>
      <c r="E4518" s="51" t="s">
        <v>680</v>
      </c>
      <c r="F4518" s="57">
        <f>ROWS($F$2:F4518)</f>
        <v>4517</v>
      </c>
      <c r="G4518" s="57" t="str">
        <f>IF(ISNUMBER(SEARCH('Position Build'!$N$6,Table1[[#This Row],[Series]])),Table1[[#This Row],[Helper1]],"")</f>
        <v/>
      </c>
      <c r="H4518" s="57" t="str">
        <f>IFERROR(SMALL($G$2:$G$4870,ROWS($G$2:G4518)),"")</f>
        <v/>
      </c>
    </row>
    <row r="4519" spans="1:8" ht="115.5" thickBot="1" x14ac:dyDescent="0.3">
      <c r="A4519" s="50" t="s">
        <v>660</v>
      </c>
      <c r="B4519" s="46" t="str">
        <f>Table1[[#This Row],[Series]]&amp;Table1[[#This Row],[Competency Name]]</f>
        <v>6502TECHNICAL PRACTICES (THEORETICAL, PRECISE, ARTISTIC)</v>
      </c>
      <c r="C4519" s="46" t="str">
        <f>IF(RIGHT(Table1[[#This Row],[Occupational Series]],5)="SECCM","SECCM",IF(OR(RIGHT(Table1[[#This Row],[Occupational Series]],1)="A",RIGHT(Table1[[#This Row],[Occupational Series]],1)="B",RIGHT(Table1[[#This Row],[Occupational Series]],1)="C"),"0301",RIGHT(Table1[[#This Row],[Occupational Series]],4)))</f>
        <v>6502</v>
      </c>
      <c r="D4519" s="50" t="s">
        <v>716</v>
      </c>
      <c r="E4519" s="51" t="s">
        <v>717</v>
      </c>
      <c r="F4519" s="57">
        <f>ROWS($F$2:F4519)</f>
        <v>4518</v>
      </c>
      <c r="G4519" s="57" t="str">
        <f>IF(ISNUMBER(SEARCH('Position Build'!$N$6,Table1[[#This Row],[Series]])),Table1[[#This Row],[Helper1]],"")</f>
        <v/>
      </c>
      <c r="H4519" s="57" t="str">
        <f>IFERROR(SMALL($G$2:$G$4870,ROWS($G$2:G4519)),"")</f>
        <v/>
      </c>
    </row>
    <row r="4520" spans="1:8" ht="15.75" thickBot="1" x14ac:dyDescent="0.3">
      <c r="A4520" s="45" t="s">
        <v>660</v>
      </c>
      <c r="B4520" s="46" t="str">
        <f>Table1[[#This Row],[Series]]&amp;Table1[[#This Row],[Competency Name]]</f>
        <v>6502ABILITY TO DO THE WORK OF THE POSITION WITHOUT MORE THAN NORMAL SUPERVISION</v>
      </c>
      <c r="C4520" s="46" t="str">
        <f>IF(RIGHT(Table1[[#This Row],[Occupational Series]],5)="SECCM","SECCM",IF(OR(RIGHT(Table1[[#This Row],[Occupational Series]],1)="A",RIGHT(Table1[[#This Row],[Occupational Series]],1)="B",RIGHT(Table1[[#This Row],[Occupational Series]],1)="C"),"0301",RIGHT(Table1[[#This Row],[Occupational Series]],4)))</f>
        <v>6502</v>
      </c>
      <c r="D4520" s="45" t="s">
        <v>852</v>
      </c>
      <c r="E4520" s="45" t="s">
        <v>853</v>
      </c>
      <c r="F4520" s="57">
        <f>ROWS($F$2:F4520)</f>
        <v>4519</v>
      </c>
      <c r="G4520" s="57" t="str">
        <f>IF(ISNUMBER(SEARCH('Position Build'!$N$6,Table1[[#This Row],[Series]])),Table1[[#This Row],[Helper1]],"")</f>
        <v/>
      </c>
      <c r="H4520" s="57" t="str">
        <f>IFERROR(SMALL($G$2:$G$4870,ROWS($G$2:G4520)),"")</f>
        <v/>
      </c>
    </row>
    <row r="4521" spans="1:8" ht="15.75" customHeight="1" thickBot="1" x14ac:dyDescent="0.3">
      <c r="A4521" s="45" t="s">
        <v>660</v>
      </c>
      <c r="B4521" s="46" t="str">
        <f>Table1[[#This Row],[Series]]&amp;Table1[[#This Row],[Competency Name]]</f>
        <v>6502ABILITY TO INSPECT</v>
      </c>
      <c r="C4521" s="46" t="str">
        <f>IF(RIGHT(Table1[[#This Row],[Occupational Series]],5)="SECCM","SECCM",IF(OR(RIGHT(Table1[[#This Row],[Occupational Series]],1)="A",RIGHT(Table1[[#This Row],[Occupational Series]],1)="B",RIGHT(Table1[[#This Row],[Occupational Series]],1)="C"),"0301",RIGHT(Table1[[#This Row],[Occupational Series]],4)))</f>
        <v>6502</v>
      </c>
      <c r="D4521" s="45" t="s">
        <v>866</v>
      </c>
      <c r="E4521" s="45" t="s">
        <v>867</v>
      </c>
      <c r="F4521" s="57">
        <f>ROWS($F$2:F4521)</f>
        <v>4520</v>
      </c>
      <c r="G4521" s="57" t="str">
        <f>IF(ISNUMBER(SEARCH('Position Build'!$N$6,Table1[[#This Row],[Series]])),Table1[[#This Row],[Helper1]],"")</f>
        <v/>
      </c>
      <c r="H4521" s="57" t="str">
        <f>IFERROR(SMALL($G$2:$G$4870,ROWS($G$2:G4521)),"")</f>
        <v/>
      </c>
    </row>
    <row r="4522" spans="1:8" ht="15.75" thickBot="1" x14ac:dyDescent="0.3">
      <c r="A4522" s="53" t="s">
        <v>660</v>
      </c>
      <c r="B4522" s="46" t="str">
        <f>Table1[[#This Row],[Series]]&amp;Table1[[#This Row],[Competency Name]]</f>
        <v>6502ABILITY TO INSTRUCT</v>
      </c>
      <c r="C4522" s="46" t="str">
        <f>IF(RIGHT(Table1[[#This Row],[Occupational Series]],5)="SECCM","SECCM",IF(OR(RIGHT(Table1[[#This Row],[Occupational Series]],1)="A",RIGHT(Table1[[#This Row],[Occupational Series]],1)="B",RIGHT(Table1[[#This Row],[Occupational Series]],1)="C"),"0301",RIGHT(Table1[[#This Row],[Occupational Series]],4)))</f>
        <v>6502</v>
      </c>
      <c r="D4522" s="53" t="s">
        <v>868</v>
      </c>
      <c r="E4522" s="53" t="s">
        <v>869</v>
      </c>
      <c r="F4522" s="57">
        <f>ROWS($F$2:F4522)</f>
        <v>4521</v>
      </c>
      <c r="G4522" s="57" t="str">
        <f>IF(ISNUMBER(SEARCH('Position Build'!$N$6,Table1[[#This Row],[Series]])),Table1[[#This Row],[Helper1]],"")</f>
        <v/>
      </c>
      <c r="H4522" s="57" t="str">
        <f>IFERROR(SMALL($G$2:$G$4870,ROWS($G$2:G4522)),"")</f>
        <v/>
      </c>
    </row>
    <row r="4523" spans="1:8" ht="39" thickBot="1" x14ac:dyDescent="0.3">
      <c r="A4523" s="50" t="s">
        <v>660</v>
      </c>
      <c r="B4523" s="46" t="str">
        <f>Table1[[#This Row],[Series]]&amp;Table1[[#This Row],[Competency Name]]</f>
        <v>6502ABILITY TO PROVIDE PRODUCTION SUPPORT SERVICES</v>
      </c>
      <c r="C4523" s="46" t="str">
        <f>IF(RIGHT(Table1[[#This Row],[Occupational Series]],5)="SECCM","SECCM",IF(OR(RIGHT(Table1[[#This Row],[Occupational Series]],1)="A",RIGHT(Table1[[#This Row],[Occupational Series]],1)="B",RIGHT(Table1[[#This Row],[Occupational Series]],1)="C"),"0301",RIGHT(Table1[[#This Row],[Occupational Series]],4)))</f>
        <v>6502</v>
      </c>
      <c r="D4523" s="50" t="s">
        <v>870</v>
      </c>
      <c r="E4523" s="51" t="s">
        <v>871</v>
      </c>
      <c r="F4523" s="57">
        <f>ROWS($F$2:F4523)</f>
        <v>4522</v>
      </c>
      <c r="G4523" s="57" t="str">
        <f>IF(ISNUMBER(SEARCH('Position Build'!$N$6,Table1[[#This Row],[Series]])),Table1[[#This Row],[Helper1]],"")</f>
        <v/>
      </c>
      <c r="H4523" s="57" t="str">
        <f>IFERROR(SMALL($G$2:$G$4870,ROWS($G$2:G4523)),"")</f>
        <v/>
      </c>
    </row>
    <row r="4524" spans="1:8" ht="15.75" customHeight="1" thickBot="1" x14ac:dyDescent="0.3">
      <c r="A4524" s="45" t="s">
        <v>660</v>
      </c>
      <c r="B4524" s="46" t="str">
        <f>Table1[[#This Row],[Series]]&amp;Table1[[#This Row],[Competency Name]]</f>
        <v>6502ABILITY TO LEAD OR SUPERVISE</v>
      </c>
      <c r="C4524" s="46" t="str">
        <f>IF(RIGHT(Table1[[#This Row],[Occupational Series]],5)="SECCM","SECCM",IF(OR(RIGHT(Table1[[#This Row],[Occupational Series]],1)="A",RIGHT(Table1[[#This Row],[Occupational Series]],1)="B",RIGHT(Table1[[#This Row],[Occupational Series]],1)="C"),"0301",RIGHT(Table1[[#This Row],[Occupational Series]],4)))</f>
        <v>6502</v>
      </c>
      <c r="D4524" s="45" t="s">
        <v>872</v>
      </c>
      <c r="E4524" s="45" t="s">
        <v>873</v>
      </c>
      <c r="F4524" s="57">
        <f>ROWS($F$2:F4524)</f>
        <v>4523</v>
      </c>
      <c r="G4524" s="57" t="str">
        <f>IF(ISNUMBER(SEARCH('Position Build'!$N$6,Table1[[#This Row],[Series]])),Table1[[#This Row],[Helper1]],"")</f>
        <v/>
      </c>
      <c r="H4524" s="57" t="str">
        <f>IFERROR(SMALL($G$2:$G$4870,ROWS($G$2:G4524)),"")</f>
        <v/>
      </c>
    </row>
    <row r="4525" spans="1:8" ht="51.75" thickBot="1" x14ac:dyDescent="0.3">
      <c r="A4525" s="52" t="s">
        <v>660</v>
      </c>
      <c r="B4525" s="46" t="str">
        <f>Table1[[#This Row],[Series]]&amp;Table1[[#This Row],[Competency Name]]</f>
        <v>6502ABILITY TO FOLLOW DIRECTIONS IN A SHOP</v>
      </c>
      <c r="C4525" s="46" t="str">
        <f>IF(RIGHT(Table1[[#This Row],[Occupational Series]],5)="SECCM","SECCM",IF(OR(RIGHT(Table1[[#This Row],[Occupational Series]],1)="A",RIGHT(Table1[[#This Row],[Occupational Series]],1)="B",RIGHT(Table1[[#This Row],[Occupational Series]],1)="C"),"0301",RIGHT(Table1[[#This Row],[Occupational Series]],4)))</f>
        <v>6502</v>
      </c>
      <c r="D4525" s="52" t="s">
        <v>882</v>
      </c>
      <c r="E4525" s="54" t="s">
        <v>883</v>
      </c>
      <c r="F4525" s="57">
        <f>ROWS($F$2:F4525)</f>
        <v>4524</v>
      </c>
      <c r="G4525" s="57" t="str">
        <f>IF(ISNUMBER(SEARCH('Position Build'!$N$6,Table1[[#This Row],[Series]])),Table1[[#This Row],[Helper1]],"")</f>
        <v/>
      </c>
      <c r="H4525" s="57" t="str">
        <f>IFERROR(SMALL($G$2:$G$4870,ROWS($G$2:G4525)),"")</f>
        <v/>
      </c>
    </row>
    <row r="4526" spans="1:8" ht="77.25" thickBot="1" x14ac:dyDescent="0.3">
      <c r="A4526" s="50" t="s">
        <v>660</v>
      </c>
      <c r="B4526" s="46" t="str">
        <f>Table1[[#This Row],[Series]]&amp;Table1[[#This Row],[Competency Name]]</f>
        <v>6502DEXTERITY AND SAFETY</v>
      </c>
      <c r="C4526" s="46" t="str">
        <f>IF(RIGHT(Table1[[#This Row],[Occupational Series]],5)="SECCM","SECCM",IF(OR(RIGHT(Table1[[#This Row],[Occupational Series]],1)="A",RIGHT(Table1[[#This Row],[Occupational Series]],1)="B",RIGHT(Table1[[#This Row],[Occupational Series]],1)="C"),"0301",RIGHT(Table1[[#This Row],[Occupational Series]],4)))</f>
        <v>6502</v>
      </c>
      <c r="D4526" s="50" t="s">
        <v>888</v>
      </c>
      <c r="E4526" s="51" t="s">
        <v>889</v>
      </c>
      <c r="F4526" s="57">
        <f>ROWS($F$2:F4526)</f>
        <v>4525</v>
      </c>
      <c r="G4526" s="57" t="str">
        <f>IF(ISNUMBER(SEARCH('Position Build'!$N$6,Table1[[#This Row],[Series]])),Table1[[#This Row],[Helper1]],"")</f>
        <v/>
      </c>
      <c r="H4526" s="57" t="str">
        <f>IFERROR(SMALL($G$2:$G$4870,ROWS($G$2:G4526)),"")</f>
        <v/>
      </c>
    </row>
    <row r="4527" spans="1:8" ht="15.75" customHeight="1" thickBot="1" x14ac:dyDescent="0.3">
      <c r="A4527" s="50" t="s">
        <v>660</v>
      </c>
      <c r="B4527" s="46" t="str">
        <f>Table1[[#This Row],[Series]]&amp;Table1[[#This Row],[Competency Name]]</f>
        <v>6502RELIABILITY AND DEPENDABILITY</v>
      </c>
      <c r="C4527" s="46" t="str">
        <f>IF(RIGHT(Table1[[#This Row],[Occupational Series]],5)="SECCM","SECCM",IF(OR(RIGHT(Table1[[#This Row],[Occupational Series]],1)="A",RIGHT(Table1[[#This Row],[Occupational Series]],1)="B",RIGHT(Table1[[#This Row],[Occupational Series]],1)="C"),"0301",RIGHT(Table1[[#This Row],[Occupational Series]],4)))</f>
        <v>6502</v>
      </c>
      <c r="D4527" s="50" t="s">
        <v>900</v>
      </c>
      <c r="E4527" s="51" t="s">
        <v>901</v>
      </c>
      <c r="F4527" s="57">
        <f>ROWS($F$2:F4527)</f>
        <v>4526</v>
      </c>
      <c r="G4527" s="57" t="str">
        <f>IF(ISNUMBER(SEARCH('Position Build'!$N$6,Table1[[#This Row],[Series]])),Table1[[#This Row],[Helper1]],"")</f>
        <v/>
      </c>
      <c r="H4527" s="57" t="str">
        <f>IFERROR(SMALL($G$2:$G$4870,ROWS($G$2:G4527)),"")</f>
        <v/>
      </c>
    </row>
    <row r="4528" spans="1:8" ht="39" thickBot="1" x14ac:dyDescent="0.3">
      <c r="A4528" s="52" t="s">
        <v>660</v>
      </c>
      <c r="B4528" s="46" t="str">
        <f>Table1[[#This Row],[Series]]&amp;Table1[[#This Row],[Competency Name]]</f>
        <v>6502KNOWLEDGE OF EQUIPMENT ASSEMBLY, INSTALLATION, REPAIR, ETC.</v>
      </c>
      <c r="C4528" s="46" t="str">
        <f>IF(RIGHT(Table1[[#This Row],[Occupational Series]],5)="SECCM","SECCM",IF(OR(RIGHT(Table1[[#This Row],[Occupational Series]],1)="A",RIGHT(Table1[[#This Row],[Occupational Series]],1)="B",RIGHT(Table1[[#This Row],[Occupational Series]],1)="C"),"0301",RIGHT(Table1[[#This Row],[Occupational Series]],4)))</f>
        <v>6502</v>
      </c>
      <c r="D4528" s="52" t="s">
        <v>910</v>
      </c>
      <c r="E4528" s="54" t="s">
        <v>911</v>
      </c>
      <c r="F4528" s="57">
        <f>ROWS($F$2:F4528)</f>
        <v>4527</v>
      </c>
      <c r="G4528" s="57" t="str">
        <f>IF(ISNUMBER(SEARCH('Position Build'!$N$6,Table1[[#This Row],[Series]])),Table1[[#This Row],[Helper1]],"")</f>
        <v/>
      </c>
      <c r="H4528" s="57" t="str">
        <f>IFERROR(SMALL($G$2:$G$4870,ROWS($G$2:G4528)),"")</f>
        <v/>
      </c>
    </row>
    <row r="4529" spans="1:8" ht="102.75" thickBot="1" x14ac:dyDescent="0.3">
      <c r="A4529" s="50" t="s">
        <v>660</v>
      </c>
      <c r="B4529" s="46" t="str">
        <f>Table1[[#This Row],[Series]]&amp;Table1[[#This Row],[Competency Name]]</f>
        <v>6502USE OF MEASURING INSTRUMENTS (MECHANICAL, ELECTRICAL, ELECTRONIC, AS APPROPRIATE TO LINE OF WORK)</v>
      </c>
      <c r="C4529" s="46" t="str">
        <f>IF(RIGHT(Table1[[#This Row],[Occupational Series]],5)="SECCM","SECCM",IF(OR(RIGHT(Table1[[#This Row],[Occupational Series]],1)="A",RIGHT(Table1[[#This Row],[Occupational Series]],1)="B",RIGHT(Table1[[#This Row],[Occupational Series]],1)="C"),"0301",RIGHT(Table1[[#This Row],[Occupational Series]],4)))</f>
        <v>6502</v>
      </c>
      <c r="D4529" s="50" t="s">
        <v>986</v>
      </c>
      <c r="E4529" s="51" t="s">
        <v>987</v>
      </c>
      <c r="F4529" s="57">
        <f>ROWS($F$2:F4529)</f>
        <v>4528</v>
      </c>
      <c r="G4529" s="57" t="str">
        <f>IF(ISNUMBER(SEARCH('Position Build'!$N$6,Table1[[#This Row],[Series]])),Table1[[#This Row],[Helper1]],"")</f>
        <v/>
      </c>
      <c r="H4529" s="57" t="str">
        <f>IFERROR(SMALL($G$2:$G$4870,ROWS($G$2:G4529)),"")</f>
        <v/>
      </c>
    </row>
    <row r="4530" spans="1:8" ht="15.75" customHeight="1" thickBot="1" x14ac:dyDescent="0.3">
      <c r="A4530" s="50" t="s">
        <v>660</v>
      </c>
      <c r="B4530" s="46" t="str">
        <f>Table1[[#This Row],[Series]]&amp;Table1[[#This Row],[Competency Name]]</f>
        <v>6502ABILITY TO WORK AS A MEMBER OF A TEAM</v>
      </c>
      <c r="C4530" s="46" t="str">
        <f>IF(RIGHT(Table1[[#This Row],[Occupational Series]],5)="SECCM","SECCM",IF(OR(RIGHT(Table1[[#This Row],[Occupational Series]],1)="A",RIGHT(Table1[[#This Row],[Occupational Series]],1)="B",RIGHT(Table1[[#This Row],[Occupational Series]],1)="C"),"0301",RIGHT(Table1[[#This Row],[Occupational Series]],4)))</f>
        <v>6502</v>
      </c>
      <c r="D4530" s="50" t="s">
        <v>1017</v>
      </c>
      <c r="E4530" s="51" t="s">
        <v>1018</v>
      </c>
      <c r="F4530" s="57">
        <f>ROWS($F$2:F4530)</f>
        <v>4529</v>
      </c>
      <c r="G4530" s="57" t="str">
        <f>IF(ISNUMBER(SEARCH('Position Build'!$N$6,Table1[[#This Row],[Series]])),Table1[[#This Row],[Helper1]],"")</f>
        <v/>
      </c>
      <c r="H4530" s="57" t="str">
        <f>IFERROR(SMALL($G$2:$G$4870,ROWS($G$2:G4530)),"")</f>
        <v/>
      </c>
    </row>
    <row r="4531" spans="1:8" ht="15.75" thickBot="1" x14ac:dyDescent="0.3">
      <c r="A4531" s="53" t="s">
        <v>660</v>
      </c>
      <c r="B4531" s="46" t="str">
        <f>Table1[[#This Row],[Series]]&amp;Table1[[#This Row],[Competency Name]]</f>
        <v>6502SHOP APTITUDE AND INTEREST</v>
      </c>
      <c r="C4531" s="46" t="str">
        <f>IF(RIGHT(Table1[[#This Row],[Occupational Series]],5)="SECCM","SECCM",IF(OR(RIGHT(Table1[[#This Row],[Occupational Series]],1)="A",RIGHT(Table1[[#This Row],[Occupational Series]],1)="B",RIGHT(Table1[[#This Row],[Occupational Series]],1)="C"),"0301",RIGHT(Table1[[#This Row],[Occupational Series]],4)))</f>
        <v>6502</v>
      </c>
      <c r="D4531" s="53" t="s">
        <v>1021</v>
      </c>
      <c r="E4531" s="53" t="s">
        <v>1022</v>
      </c>
      <c r="F4531" s="57">
        <f>ROWS($F$2:F4531)</f>
        <v>4530</v>
      </c>
      <c r="G4531" s="57" t="str">
        <f>IF(ISNUMBER(SEARCH('Position Build'!$N$6,Table1[[#This Row],[Series]])),Table1[[#This Row],[Helper1]],"")</f>
        <v/>
      </c>
      <c r="H4531" s="57" t="str">
        <f>IFERROR(SMALL($G$2:$G$4870,ROWS($G$2:G4531)),"")</f>
        <v/>
      </c>
    </row>
    <row r="4532" spans="1:8" ht="115.5" thickBot="1" x14ac:dyDescent="0.3">
      <c r="A4532" s="50" t="s">
        <v>756</v>
      </c>
      <c r="B4532" s="46" t="str">
        <f>Table1[[#This Row],[Series]]&amp;Table1[[#This Row],[Competency Name]]</f>
        <v>6610TECHNICAL PRACTICES (THEORETICAL, PRECISE, ARTISTIC)</v>
      </c>
      <c r="C4532" s="46" t="str">
        <f>IF(RIGHT(Table1[[#This Row],[Occupational Series]],5)="SECCM","SECCM",IF(OR(RIGHT(Table1[[#This Row],[Occupational Series]],1)="A",RIGHT(Table1[[#This Row],[Occupational Series]],1)="B",RIGHT(Table1[[#This Row],[Occupational Series]],1)="C"),"0301",RIGHT(Table1[[#This Row],[Occupational Series]],4)))</f>
        <v>6610</v>
      </c>
      <c r="D4532" s="50" t="s">
        <v>716</v>
      </c>
      <c r="E4532" s="51" t="s">
        <v>717</v>
      </c>
      <c r="F4532" s="57">
        <f>ROWS($F$2:F4532)</f>
        <v>4531</v>
      </c>
      <c r="G4532" s="57" t="str">
        <f>IF(ISNUMBER(SEARCH('Position Build'!$N$6,Table1[[#This Row],[Series]])),Table1[[#This Row],[Helper1]],"")</f>
        <v/>
      </c>
      <c r="H4532" s="57" t="str">
        <f>IFERROR(SMALL($G$2:$G$4870,ROWS($G$2:G4532)),"")</f>
        <v/>
      </c>
    </row>
    <row r="4533" spans="1:8" ht="15.75" customHeight="1" thickBot="1" x14ac:dyDescent="0.3">
      <c r="A4533" s="45" t="s">
        <v>756</v>
      </c>
      <c r="B4533" s="46" t="str">
        <f>Table1[[#This Row],[Series]]&amp;Table1[[#This Row],[Competency Name]]</f>
        <v>6610ABILITY TO DO THE WORK OF THE POSITION WITHOUT MORE THAN NORMAL SUPERVISION</v>
      </c>
      <c r="C4533" s="46" t="str">
        <f>IF(RIGHT(Table1[[#This Row],[Occupational Series]],5)="SECCM","SECCM",IF(OR(RIGHT(Table1[[#This Row],[Occupational Series]],1)="A",RIGHT(Table1[[#This Row],[Occupational Series]],1)="B",RIGHT(Table1[[#This Row],[Occupational Series]],1)="C"),"0301",RIGHT(Table1[[#This Row],[Occupational Series]],4)))</f>
        <v>6610</v>
      </c>
      <c r="D4533" s="45" t="s">
        <v>852</v>
      </c>
      <c r="E4533" s="45" t="s">
        <v>853</v>
      </c>
      <c r="F4533" s="57">
        <f>ROWS($F$2:F4533)</f>
        <v>4532</v>
      </c>
      <c r="G4533" s="57" t="str">
        <f>IF(ISNUMBER(SEARCH('Position Build'!$N$6,Table1[[#This Row],[Series]])),Table1[[#This Row],[Helper1]],"")</f>
        <v/>
      </c>
      <c r="H4533" s="57" t="str">
        <f>IFERROR(SMALL($G$2:$G$4870,ROWS($G$2:G4533)),"")</f>
        <v/>
      </c>
    </row>
    <row r="4534" spans="1:8" ht="15.75" thickBot="1" x14ac:dyDescent="0.3">
      <c r="A4534" s="53" t="s">
        <v>756</v>
      </c>
      <c r="B4534" s="46" t="str">
        <f>Table1[[#This Row],[Series]]&amp;Table1[[#This Row],[Competency Name]]</f>
        <v>6610ABILITY TO INSPECT</v>
      </c>
      <c r="C4534" s="46" t="str">
        <f>IF(RIGHT(Table1[[#This Row],[Occupational Series]],5)="SECCM","SECCM",IF(OR(RIGHT(Table1[[#This Row],[Occupational Series]],1)="A",RIGHT(Table1[[#This Row],[Occupational Series]],1)="B",RIGHT(Table1[[#This Row],[Occupational Series]],1)="C"),"0301",RIGHT(Table1[[#This Row],[Occupational Series]],4)))</f>
        <v>6610</v>
      </c>
      <c r="D4534" s="53" t="s">
        <v>866</v>
      </c>
      <c r="E4534" s="53" t="s">
        <v>867</v>
      </c>
      <c r="F4534" s="57">
        <f>ROWS($F$2:F4534)</f>
        <v>4533</v>
      </c>
      <c r="G4534" s="57" t="str">
        <f>IF(ISNUMBER(SEARCH('Position Build'!$N$6,Table1[[#This Row],[Series]])),Table1[[#This Row],[Helper1]],"")</f>
        <v/>
      </c>
      <c r="H4534" s="57" t="str">
        <f>IFERROR(SMALL($G$2:$G$4870,ROWS($G$2:G4534)),"")</f>
        <v/>
      </c>
    </row>
    <row r="4535" spans="1:8" ht="15.75" thickBot="1" x14ac:dyDescent="0.3">
      <c r="A4535" s="45" t="s">
        <v>756</v>
      </c>
      <c r="B4535" s="46" t="str">
        <f>Table1[[#This Row],[Series]]&amp;Table1[[#This Row],[Competency Name]]</f>
        <v>6610ABILITY TO INSTRUCT</v>
      </c>
      <c r="C4535" s="46" t="str">
        <f>IF(RIGHT(Table1[[#This Row],[Occupational Series]],5)="SECCM","SECCM",IF(OR(RIGHT(Table1[[#This Row],[Occupational Series]],1)="A",RIGHT(Table1[[#This Row],[Occupational Series]],1)="B",RIGHT(Table1[[#This Row],[Occupational Series]],1)="C"),"0301",RIGHT(Table1[[#This Row],[Occupational Series]],4)))</f>
        <v>6610</v>
      </c>
      <c r="D4535" s="45" t="s">
        <v>868</v>
      </c>
      <c r="E4535" s="45" t="s">
        <v>869</v>
      </c>
      <c r="F4535" s="57">
        <f>ROWS($F$2:F4535)</f>
        <v>4534</v>
      </c>
      <c r="G4535" s="57" t="str">
        <f>IF(ISNUMBER(SEARCH('Position Build'!$N$6,Table1[[#This Row],[Series]])),Table1[[#This Row],[Helper1]],"")</f>
        <v/>
      </c>
      <c r="H4535" s="57" t="str">
        <f>IFERROR(SMALL($G$2:$G$4870,ROWS($G$2:G4535)),"")</f>
        <v/>
      </c>
    </row>
    <row r="4536" spans="1:8" ht="15.75" customHeight="1" thickBot="1" x14ac:dyDescent="0.3">
      <c r="A4536" s="50" t="s">
        <v>756</v>
      </c>
      <c r="B4536" s="46" t="str">
        <f>Table1[[#This Row],[Series]]&amp;Table1[[#This Row],[Competency Name]]</f>
        <v>6610ABILITY TO PROVIDE PRODUCTION SUPPORT SERVICES</v>
      </c>
      <c r="C4536" s="46" t="str">
        <f>IF(RIGHT(Table1[[#This Row],[Occupational Series]],5)="SECCM","SECCM",IF(OR(RIGHT(Table1[[#This Row],[Occupational Series]],1)="A",RIGHT(Table1[[#This Row],[Occupational Series]],1)="B",RIGHT(Table1[[#This Row],[Occupational Series]],1)="C"),"0301",RIGHT(Table1[[#This Row],[Occupational Series]],4)))</f>
        <v>6610</v>
      </c>
      <c r="D4536" s="50" t="s">
        <v>870</v>
      </c>
      <c r="E4536" s="51" t="s">
        <v>871</v>
      </c>
      <c r="F4536" s="57">
        <f>ROWS($F$2:F4536)</f>
        <v>4535</v>
      </c>
      <c r="G4536" s="57" t="str">
        <f>IF(ISNUMBER(SEARCH('Position Build'!$N$6,Table1[[#This Row],[Series]])),Table1[[#This Row],[Helper1]],"")</f>
        <v/>
      </c>
      <c r="H4536" s="57" t="str">
        <f>IFERROR(SMALL($G$2:$G$4870,ROWS($G$2:G4536)),"")</f>
        <v/>
      </c>
    </row>
    <row r="4537" spans="1:8" ht="15.75" thickBot="1" x14ac:dyDescent="0.3">
      <c r="A4537" s="53" t="s">
        <v>756</v>
      </c>
      <c r="B4537" s="46" t="str">
        <f>Table1[[#This Row],[Series]]&amp;Table1[[#This Row],[Competency Name]]</f>
        <v>6610ABILITY TO LEAD OR SUPERVISE</v>
      </c>
      <c r="C4537" s="46" t="str">
        <f>IF(RIGHT(Table1[[#This Row],[Occupational Series]],5)="SECCM","SECCM",IF(OR(RIGHT(Table1[[#This Row],[Occupational Series]],1)="A",RIGHT(Table1[[#This Row],[Occupational Series]],1)="B",RIGHT(Table1[[#This Row],[Occupational Series]],1)="C"),"0301",RIGHT(Table1[[#This Row],[Occupational Series]],4)))</f>
        <v>6610</v>
      </c>
      <c r="D4537" s="53" t="s">
        <v>872</v>
      </c>
      <c r="E4537" s="53" t="s">
        <v>873</v>
      </c>
      <c r="F4537" s="57">
        <f>ROWS($F$2:F4537)</f>
        <v>4536</v>
      </c>
      <c r="G4537" s="57" t="str">
        <f>IF(ISNUMBER(SEARCH('Position Build'!$N$6,Table1[[#This Row],[Series]])),Table1[[#This Row],[Helper1]],"")</f>
        <v/>
      </c>
      <c r="H4537" s="57" t="str">
        <f>IFERROR(SMALL($G$2:$G$4870,ROWS($G$2:G4537)),"")</f>
        <v/>
      </c>
    </row>
    <row r="4538" spans="1:8" ht="77.25" thickBot="1" x14ac:dyDescent="0.3">
      <c r="A4538" s="50" t="s">
        <v>756</v>
      </c>
      <c r="B4538" s="46" t="str">
        <f>Table1[[#This Row],[Series]]&amp;Table1[[#This Row],[Competency Name]]</f>
        <v>6610ABILITY TO INTERPRET INSTRUCTIONS AND SPECIFICATIONS, INCLUDING BLUEPRINT READING</v>
      </c>
      <c r="C4538" s="46" t="str">
        <f>IF(RIGHT(Table1[[#This Row],[Occupational Series]],5)="SECCM","SECCM",IF(OR(RIGHT(Table1[[#This Row],[Occupational Series]],1)="A",RIGHT(Table1[[#This Row],[Occupational Series]],1)="B",RIGHT(Table1[[#This Row],[Occupational Series]],1)="C"),"0301",RIGHT(Table1[[#This Row],[Occupational Series]],4)))</f>
        <v>6610</v>
      </c>
      <c r="D4538" s="50" t="s">
        <v>906</v>
      </c>
      <c r="E4538" s="51" t="s">
        <v>907</v>
      </c>
      <c r="F4538" s="57">
        <f>ROWS($F$2:F4538)</f>
        <v>4537</v>
      </c>
      <c r="G4538" s="57" t="str">
        <f>IF(ISNUMBER(SEARCH('Position Build'!$N$6,Table1[[#This Row],[Series]])),Table1[[#This Row],[Helper1]],"")</f>
        <v/>
      </c>
      <c r="H4538" s="57" t="str">
        <f>IFERROR(SMALL($G$2:$G$4870,ROWS($G$2:G4538)),"")</f>
        <v/>
      </c>
    </row>
    <row r="4539" spans="1:8" ht="15.75" customHeight="1" thickBot="1" x14ac:dyDescent="0.3">
      <c r="A4539" s="50" t="s">
        <v>756</v>
      </c>
      <c r="B4539" s="46" t="str">
        <f>Table1[[#This Row],[Series]]&amp;Table1[[#This Row],[Competency Name]]</f>
        <v>6610ABILITY TO USE AND MAINTAIN TOOLS AND EQUIPMENT</v>
      </c>
      <c r="C4539" s="46" t="str">
        <f>IF(RIGHT(Table1[[#This Row],[Occupational Series]],5)="SECCM","SECCM",IF(OR(RIGHT(Table1[[#This Row],[Occupational Series]],1)="A",RIGHT(Table1[[#This Row],[Occupational Series]],1)="B",RIGHT(Table1[[#This Row],[Occupational Series]],1)="C"),"0301",RIGHT(Table1[[#This Row],[Occupational Series]],4)))</f>
        <v>6610</v>
      </c>
      <c r="D4539" s="50" t="s">
        <v>908</v>
      </c>
      <c r="E4539" s="51" t="s">
        <v>909</v>
      </c>
      <c r="F4539" s="57">
        <f>ROWS($F$2:F4539)</f>
        <v>4538</v>
      </c>
      <c r="G4539" s="57" t="str">
        <f>IF(ISNUMBER(SEARCH('Position Build'!$N$6,Table1[[#This Row],[Series]])),Table1[[#This Row],[Helper1]],"")</f>
        <v/>
      </c>
      <c r="H4539" s="57" t="str">
        <f>IFERROR(SMALL($G$2:$G$4870,ROWS($G$2:G4539)),"")</f>
        <v/>
      </c>
    </row>
    <row r="4540" spans="1:8" ht="39" thickBot="1" x14ac:dyDescent="0.3">
      <c r="A4540" s="52" t="s">
        <v>756</v>
      </c>
      <c r="B4540" s="46" t="str">
        <f>Table1[[#This Row],[Series]]&amp;Table1[[#This Row],[Competency Name]]</f>
        <v>6610KNOWLEDGE OF EQUIPMENT ASSEMBLY, INSTALLATION, REPAIR, ETC.</v>
      </c>
      <c r="C4540" s="46" t="str">
        <f>IF(RIGHT(Table1[[#This Row],[Occupational Series]],5)="SECCM","SECCM",IF(OR(RIGHT(Table1[[#This Row],[Occupational Series]],1)="A",RIGHT(Table1[[#This Row],[Occupational Series]],1)="B",RIGHT(Table1[[#This Row],[Occupational Series]],1)="C"),"0301",RIGHT(Table1[[#This Row],[Occupational Series]],4)))</f>
        <v>6610</v>
      </c>
      <c r="D4540" s="52" t="s">
        <v>910</v>
      </c>
      <c r="E4540" s="54" t="s">
        <v>911</v>
      </c>
      <c r="F4540" s="57">
        <f>ROWS($F$2:F4540)</f>
        <v>4539</v>
      </c>
      <c r="G4540" s="57" t="str">
        <f>IF(ISNUMBER(SEARCH('Position Build'!$N$6,Table1[[#This Row],[Series]])),Table1[[#This Row],[Helper1]],"")</f>
        <v/>
      </c>
      <c r="H4540" s="57" t="str">
        <f>IFERROR(SMALL($G$2:$G$4870,ROWS($G$2:G4540)),"")</f>
        <v/>
      </c>
    </row>
    <row r="4541" spans="1:8" ht="64.5" thickBot="1" x14ac:dyDescent="0.3">
      <c r="A4541" s="50" t="s">
        <v>756</v>
      </c>
      <c r="B4541" s="46" t="str">
        <f>Table1[[#This Row],[Series]]&amp;Table1[[#This Row],[Competency Name]]</f>
        <v>6610TROUBLESHOOTING</v>
      </c>
      <c r="C4541" s="46" t="str">
        <f>IF(RIGHT(Table1[[#This Row],[Occupational Series]],5)="SECCM","SECCM",IF(OR(RIGHT(Table1[[#This Row],[Occupational Series]],1)="A",RIGHT(Table1[[#This Row],[Occupational Series]],1)="B",RIGHT(Table1[[#This Row],[Occupational Series]],1)="C"),"0301",RIGHT(Table1[[#This Row],[Occupational Series]],4)))</f>
        <v>6610</v>
      </c>
      <c r="D4541" s="50" t="s">
        <v>912</v>
      </c>
      <c r="E4541" s="51" t="s">
        <v>913</v>
      </c>
      <c r="F4541" s="57">
        <f>ROWS($F$2:F4541)</f>
        <v>4540</v>
      </c>
      <c r="G4541" s="57" t="str">
        <f>IF(ISNUMBER(SEARCH('Position Build'!$N$6,Table1[[#This Row],[Series]])),Table1[[#This Row],[Helper1]],"")</f>
        <v/>
      </c>
      <c r="H4541" s="57" t="str">
        <f>IFERROR(SMALL($G$2:$G$4870,ROWS($G$2:G4541)),"")</f>
        <v/>
      </c>
    </row>
    <row r="4542" spans="1:8" ht="15.75" customHeight="1" thickBot="1" x14ac:dyDescent="0.3">
      <c r="A4542" s="50" t="s">
        <v>756</v>
      </c>
      <c r="B4542" s="46" t="str">
        <f>Table1[[#This Row],[Series]]&amp;Table1[[#This Row],[Competency Name]]</f>
        <v>6610USE OF MEASURING INSTRUMENTS (MECHANICAL, ELECTRICAL, ELECTRONIC, AS APPROPRIATE TO LINE OF WORK)</v>
      </c>
      <c r="C4542" s="46" t="str">
        <f>IF(RIGHT(Table1[[#This Row],[Occupational Series]],5)="SECCM","SECCM",IF(OR(RIGHT(Table1[[#This Row],[Occupational Series]],1)="A",RIGHT(Table1[[#This Row],[Occupational Series]],1)="B",RIGHT(Table1[[#This Row],[Occupational Series]],1)="C"),"0301",RIGHT(Table1[[#This Row],[Occupational Series]],4)))</f>
        <v>6610</v>
      </c>
      <c r="D4542" s="50" t="s">
        <v>986</v>
      </c>
      <c r="E4542" s="51" t="s">
        <v>987</v>
      </c>
      <c r="F4542" s="57">
        <f>ROWS($F$2:F4542)</f>
        <v>4541</v>
      </c>
      <c r="G4542" s="57" t="str">
        <f>IF(ISNUMBER(SEARCH('Position Build'!$N$6,Table1[[#This Row],[Series]])),Table1[[#This Row],[Helper1]],"")</f>
        <v/>
      </c>
      <c r="H4542" s="57" t="str">
        <f>IFERROR(SMALL($G$2:$G$4870,ROWS($G$2:G4542)),"")</f>
        <v/>
      </c>
    </row>
    <row r="4543" spans="1:8" ht="115.5" thickBot="1" x14ac:dyDescent="0.3">
      <c r="A4543" s="52" t="s">
        <v>743</v>
      </c>
      <c r="B4543" s="46" t="str">
        <f>Table1[[#This Row],[Series]]&amp;Table1[[#This Row],[Competency Name]]</f>
        <v>6641TECHNICAL PRACTICES (THEORETICAL, PRECISE, ARTISTIC)</v>
      </c>
      <c r="C4543" s="46" t="str">
        <f>IF(RIGHT(Table1[[#This Row],[Occupational Series]],5)="SECCM","SECCM",IF(OR(RIGHT(Table1[[#This Row],[Occupational Series]],1)="A",RIGHT(Table1[[#This Row],[Occupational Series]],1)="B",RIGHT(Table1[[#This Row],[Occupational Series]],1)="C"),"0301",RIGHT(Table1[[#This Row],[Occupational Series]],4)))</f>
        <v>6641</v>
      </c>
      <c r="D4543" s="52" t="s">
        <v>716</v>
      </c>
      <c r="E4543" s="54" t="s">
        <v>717</v>
      </c>
      <c r="F4543" s="57">
        <f>ROWS($F$2:F4543)</f>
        <v>4542</v>
      </c>
      <c r="G4543" s="57" t="str">
        <f>IF(ISNUMBER(SEARCH('Position Build'!$N$6,Table1[[#This Row],[Series]])),Table1[[#This Row],[Helper1]],"")</f>
        <v/>
      </c>
      <c r="H4543" s="57" t="str">
        <f>IFERROR(SMALL($G$2:$G$4870,ROWS($G$2:G4543)),"")</f>
        <v/>
      </c>
    </row>
    <row r="4544" spans="1:8" ht="15.75" thickBot="1" x14ac:dyDescent="0.3">
      <c r="A4544" s="45" t="s">
        <v>743</v>
      </c>
      <c r="B4544" s="46" t="str">
        <f>Table1[[#This Row],[Series]]&amp;Table1[[#This Row],[Competency Name]]</f>
        <v>6641ABILITY TO DO THE WORK OF THE POSITION WITHOUT MORE THAN NORMAL SUPERVISION</v>
      </c>
      <c r="C4544" s="46" t="str">
        <f>IF(RIGHT(Table1[[#This Row],[Occupational Series]],5)="SECCM","SECCM",IF(OR(RIGHT(Table1[[#This Row],[Occupational Series]],1)="A",RIGHT(Table1[[#This Row],[Occupational Series]],1)="B",RIGHT(Table1[[#This Row],[Occupational Series]],1)="C"),"0301",RIGHT(Table1[[#This Row],[Occupational Series]],4)))</f>
        <v>6641</v>
      </c>
      <c r="D4544" s="45" t="s">
        <v>852</v>
      </c>
      <c r="E4544" s="45" t="s">
        <v>853</v>
      </c>
      <c r="F4544" s="57">
        <f>ROWS($F$2:F4544)</f>
        <v>4543</v>
      </c>
      <c r="G4544" s="57" t="str">
        <f>IF(ISNUMBER(SEARCH('Position Build'!$N$6,Table1[[#This Row],[Series]])),Table1[[#This Row],[Helper1]],"")</f>
        <v/>
      </c>
      <c r="H4544" s="57" t="str">
        <f>IFERROR(SMALL($G$2:$G$4870,ROWS($G$2:G4544)),"")</f>
        <v/>
      </c>
    </row>
    <row r="4545" spans="1:8" ht="15.75" customHeight="1" thickBot="1" x14ac:dyDescent="0.3">
      <c r="A4545" s="45" t="s">
        <v>743</v>
      </c>
      <c r="B4545" s="46" t="str">
        <f>Table1[[#This Row],[Series]]&amp;Table1[[#This Row],[Competency Name]]</f>
        <v>6641ABILITY TO INSPECT</v>
      </c>
      <c r="C4545" s="46" t="str">
        <f>IF(RIGHT(Table1[[#This Row],[Occupational Series]],5)="SECCM","SECCM",IF(OR(RIGHT(Table1[[#This Row],[Occupational Series]],1)="A",RIGHT(Table1[[#This Row],[Occupational Series]],1)="B",RIGHT(Table1[[#This Row],[Occupational Series]],1)="C"),"0301",RIGHT(Table1[[#This Row],[Occupational Series]],4)))</f>
        <v>6641</v>
      </c>
      <c r="D4545" s="45" t="s">
        <v>866</v>
      </c>
      <c r="E4545" s="45" t="s">
        <v>867</v>
      </c>
      <c r="F4545" s="57">
        <f>ROWS($F$2:F4545)</f>
        <v>4544</v>
      </c>
      <c r="G4545" s="57" t="str">
        <f>IF(ISNUMBER(SEARCH('Position Build'!$N$6,Table1[[#This Row],[Series]])),Table1[[#This Row],[Helper1]],"")</f>
        <v/>
      </c>
      <c r="H4545" s="57" t="str">
        <f>IFERROR(SMALL($G$2:$G$4870,ROWS($G$2:G4545)),"")</f>
        <v/>
      </c>
    </row>
    <row r="4546" spans="1:8" ht="15.75" thickBot="1" x14ac:dyDescent="0.3">
      <c r="A4546" s="53" t="s">
        <v>743</v>
      </c>
      <c r="B4546" s="46" t="str">
        <f>Table1[[#This Row],[Series]]&amp;Table1[[#This Row],[Competency Name]]</f>
        <v>6641ABILITY TO INSTRUCT</v>
      </c>
      <c r="C4546" s="46" t="str">
        <f>IF(RIGHT(Table1[[#This Row],[Occupational Series]],5)="SECCM","SECCM",IF(OR(RIGHT(Table1[[#This Row],[Occupational Series]],1)="A",RIGHT(Table1[[#This Row],[Occupational Series]],1)="B",RIGHT(Table1[[#This Row],[Occupational Series]],1)="C"),"0301",RIGHT(Table1[[#This Row],[Occupational Series]],4)))</f>
        <v>6641</v>
      </c>
      <c r="D4546" s="53" t="s">
        <v>868</v>
      </c>
      <c r="E4546" s="53" t="s">
        <v>869</v>
      </c>
      <c r="F4546" s="57">
        <f>ROWS($F$2:F4546)</f>
        <v>4545</v>
      </c>
      <c r="G4546" s="57" t="str">
        <f>IF(ISNUMBER(SEARCH('Position Build'!$N$6,Table1[[#This Row],[Series]])),Table1[[#This Row],[Helper1]],"")</f>
        <v/>
      </c>
      <c r="H4546" s="57" t="str">
        <f>IFERROR(SMALL($G$2:$G$4870,ROWS($G$2:G4546)),"")</f>
        <v/>
      </c>
    </row>
    <row r="4547" spans="1:8" ht="39" thickBot="1" x14ac:dyDescent="0.3">
      <c r="A4547" s="50" t="s">
        <v>743</v>
      </c>
      <c r="B4547" s="46" t="str">
        <f>Table1[[#This Row],[Series]]&amp;Table1[[#This Row],[Competency Name]]</f>
        <v>6641ABILITY TO PROVIDE PRODUCTION SUPPORT SERVICES</v>
      </c>
      <c r="C4547" s="46" t="str">
        <f>IF(RIGHT(Table1[[#This Row],[Occupational Series]],5)="SECCM","SECCM",IF(OR(RIGHT(Table1[[#This Row],[Occupational Series]],1)="A",RIGHT(Table1[[#This Row],[Occupational Series]],1)="B",RIGHT(Table1[[#This Row],[Occupational Series]],1)="C"),"0301",RIGHT(Table1[[#This Row],[Occupational Series]],4)))</f>
        <v>6641</v>
      </c>
      <c r="D4547" s="50" t="s">
        <v>870</v>
      </c>
      <c r="E4547" s="51" t="s">
        <v>871</v>
      </c>
      <c r="F4547" s="57">
        <f>ROWS($F$2:F4547)</f>
        <v>4546</v>
      </c>
      <c r="G4547" s="57" t="str">
        <f>IF(ISNUMBER(SEARCH('Position Build'!$N$6,Table1[[#This Row],[Series]])),Table1[[#This Row],[Helper1]],"")</f>
        <v/>
      </c>
      <c r="H4547" s="57" t="str">
        <f>IFERROR(SMALL($G$2:$G$4870,ROWS($G$2:G4547)),"")</f>
        <v/>
      </c>
    </row>
    <row r="4548" spans="1:8" ht="15.75" customHeight="1" thickBot="1" x14ac:dyDescent="0.3">
      <c r="A4548" s="45" t="s">
        <v>743</v>
      </c>
      <c r="B4548" s="46" t="str">
        <f>Table1[[#This Row],[Series]]&amp;Table1[[#This Row],[Competency Name]]</f>
        <v>6641ABILITY TO LEAD OR SUPERVISE</v>
      </c>
      <c r="C4548" s="46" t="str">
        <f>IF(RIGHT(Table1[[#This Row],[Occupational Series]],5)="SECCM","SECCM",IF(OR(RIGHT(Table1[[#This Row],[Occupational Series]],1)="A",RIGHT(Table1[[#This Row],[Occupational Series]],1)="B",RIGHT(Table1[[#This Row],[Occupational Series]],1)="C"),"0301",RIGHT(Table1[[#This Row],[Occupational Series]],4)))</f>
        <v>6641</v>
      </c>
      <c r="D4548" s="45" t="s">
        <v>872</v>
      </c>
      <c r="E4548" s="45" t="s">
        <v>873</v>
      </c>
      <c r="F4548" s="57">
        <f>ROWS($F$2:F4548)</f>
        <v>4547</v>
      </c>
      <c r="G4548" s="57" t="str">
        <f>IF(ISNUMBER(SEARCH('Position Build'!$N$6,Table1[[#This Row],[Series]])),Table1[[#This Row],[Helper1]],"")</f>
        <v/>
      </c>
      <c r="H4548" s="57" t="str">
        <f>IFERROR(SMALL($G$2:$G$4870,ROWS($G$2:G4548)),"")</f>
        <v/>
      </c>
    </row>
    <row r="4549" spans="1:8" ht="51.75" thickBot="1" x14ac:dyDescent="0.3">
      <c r="A4549" s="52" t="s">
        <v>743</v>
      </c>
      <c r="B4549" s="46" t="str">
        <f>Table1[[#This Row],[Series]]&amp;Table1[[#This Row],[Competency Name]]</f>
        <v>6641ABILITY TO FOLLOW DIRECTIONS IN A SHOP</v>
      </c>
      <c r="C4549" s="46" t="str">
        <f>IF(RIGHT(Table1[[#This Row],[Occupational Series]],5)="SECCM","SECCM",IF(OR(RIGHT(Table1[[#This Row],[Occupational Series]],1)="A",RIGHT(Table1[[#This Row],[Occupational Series]],1)="B",RIGHT(Table1[[#This Row],[Occupational Series]],1)="C"),"0301",RIGHT(Table1[[#This Row],[Occupational Series]],4)))</f>
        <v>6641</v>
      </c>
      <c r="D4549" s="52" t="s">
        <v>882</v>
      </c>
      <c r="E4549" s="54" t="s">
        <v>883</v>
      </c>
      <c r="F4549" s="57">
        <f>ROWS($F$2:F4549)</f>
        <v>4548</v>
      </c>
      <c r="G4549" s="57" t="str">
        <f>IF(ISNUMBER(SEARCH('Position Build'!$N$6,Table1[[#This Row],[Series]])),Table1[[#This Row],[Helper1]],"")</f>
        <v/>
      </c>
      <c r="H4549" s="57" t="str">
        <f>IFERROR(SMALL($G$2:$G$4870,ROWS($G$2:G4549)),"")</f>
        <v/>
      </c>
    </row>
    <row r="4550" spans="1:8" ht="77.25" thickBot="1" x14ac:dyDescent="0.3">
      <c r="A4550" s="50" t="s">
        <v>743</v>
      </c>
      <c r="B4550" s="46" t="str">
        <f>Table1[[#This Row],[Series]]&amp;Table1[[#This Row],[Competency Name]]</f>
        <v>6641DEXTERITY AND SAFETY</v>
      </c>
      <c r="C4550" s="46" t="str">
        <f>IF(RIGHT(Table1[[#This Row],[Occupational Series]],5)="SECCM","SECCM",IF(OR(RIGHT(Table1[[#This Row],[Occupational Series]],1)="A",RIGHT(Table1[[#This Row],[Occupational Series]],1)="B",RIGHT(Table1[[#This Row],[Occupational Series]],1)="C"),"0301",RIGHT(Table1[[#This Row],[Occupational Series]],4)))</f>
        <v>6641</v>
      </c>
      <c r="D4550" s="50" t="s">
        <v>888</v>
      </c>
      <c r="E4550" s="51" t="s">
        <v>889</v>
      </c>
      <c r="F4550" s="57">
        <f>ROWS($F$2:F4550)</f>
        <v>4549</v>
      </c>
      <c r="G4550" s="57" t="str">
        <f>IF(ISNUMBER(SEARCH('Position Build'!$N$6,Table1[[#This Row],[Series]])),Table1[[#This Row],[Helper1]],"")</f>
        <v/>
      </c>
      <c r="H4550" s="57" t="str">
        <f>IFERROR(SMALL($G$2:$G$4870,ROWS($G$2:G4550)),"")</f>
        <v/>
      </c>
    </row>
    <row r="4551" spans="1:8" ht="15.75" customHeight="1" thickBot="1" x14ac:dyDescent="0.3">
      <c r="A4551" s="50" t="s">
        <v>743</v>
      </c>
      <c r="B4551" s="46" t="str">
        <f>Table1[[#This Row],[Series]]&amp;Table1[[#This Row],[Competency Name]]</f>
        <v>6641INGENUITY (ABILITY TO SUGGEST AND APPLY NEW METHODS)</v>
      </c>
      <c r="C4551" s="46" t="str">
        <f>IF(RIGHT(Table1[[#This Row],[Occupational Series]],5)="SECCM","SECCM",IF(OR(RIGHT(Table1[[#This Row],[Occupational Series]],1)="A",RIGHT(Table1[[#This Row],[Occupational Series]],1)="B",RIGHT(Table1[[#This Row],[Occupational Series]],1)="C"),"0301",RIGHT(Table1[[#This Row],[Occupational Series]],4)))</f>
        <v>6641</v>
      </c>
      <c r="D4551" s="50" t="s">
        <v>890</v>
      </c>
      <c r="E4551" s="51" t="s">
        <v>891</v>
      </c>
      <c r="F4551" s="57">
        <f>ROWS($F$2:F4551)</f>
        <v>4550</v>
      </c>
      <c r="G4551" s="57" t="str">
        <f>IF(ISNUMBER(SEARCH('Position Build'!$N$6,Table1[[#This Row],[Series]])),Table1[[#This Row],[Helper1]],"")</f>
        <v/>
      </c>
      <c r="H4551" s="57" t="str">
        <f>IFERROR(SMALL($G$2:$G$4870,ROWS($G$2:G4551)),"")</f>
        <v/>
      </c>
    </row>
    <row r="4552" spans="1:8" ht="26.25" thickBot="1" x14ac:dyDescent="0.3">
      <c r="A4552" s="52" t="s">
        <v>743</v>
      </c>
      <c r="B4552" s="46" t="str">
        <f>Table1[[#This Row],[Series]]&amp;Table1[[#This Row],[Competency Name]]</f>
        <v>6641ABILITY TO SUPERVISE THROUGH SUBORDINATE SUPERVISORS</v>
      </c>
      <c r="C4552" s="46" t="str">
        <f>IF(RIGHT(Table1[[#This Row],[Occupational Series]],5)="SECCM","SECCM",IF(OR(RIGHT(Table1[[#This Row],[Occupational Series]],1)="A",RIGHT(Table1[[#This Row],[Occupational Series]],1)="B",RIGHT(Table1[[#This Row],[Occupational Series]],1)="C"),"0301",RIGHT(Table1[[#This Row],[Occupational Series]],4)))</f>
        <v>6641</v>
      </c>
      <c r="D4552" s="52" t="s">
        <v>898</v>
      </c>
      <c r="E4552" s="54" t="s">
        <v>899</v>
      </c>
      <c r="F4552" s="57">
        <f>ROWS($F$2:F4552)</f>
        <v>4551</v>
      </c>
      <c r="G4552" s="57" t="str">
        <f>IF(ISNUMBER(SEARCH('Position Build'!$N$6,Table1[[#This Row],[Series]])),Table1[[#This Row],[Helper1]],"")</f>
        <v/>
      </c>
      <c r="H4552" s="57" t="str">
        <f>IFERROR(SMALL($G$2:$G$4870,ROWS($G$2:G4552)),"")</f>
        <v/>
      </c>
    </row>
    <row r="4553" spans="1:8" ht="39" thickBot="1" x14ac:dyDescent="0.3">
      <c r="A4553" s="50" t="s">
        <v>743</v>
      </c>
      <c r="B4553" s="46" t="str">
        <f>Table1[[#This Row],[Series]]&amp;Table1[[#This Row],[Competency Name]]</f>
        <v>6641RELIABILITY AND DEPENDABILITY</v>
      </c>
      <c r="C4553" s="46" t="str">
        <f>IF(RIGHT(Table1[[#This Row],[Occupational Series]],5)="SECCM","SECCM",IF(OR(RIGHT(Table1[[#This Row],[Occupational Series]],1)="A",RIGHT(Table1[[#This Row],[Occupational Series]],1)="B",RIGHT(Table1[[#This Row],[Occupational Series]],1)="C"),"0301",RIGHT(Table1[[#This Row],[Occupational Series]],4)))</f>
        <v>6641</v>
      </c>
      <c r="D4553" s="50" t="s">
        <v>900</v>
      </c>
      <c r="E4553" s="51" t="s">
        <v>901</v>
      </c>
      <c r="F4553" s="57">
        <f>ROWS($F$2:F4553)</f>
        <v>4552</v>
      </c>
      <c r="G4553" s="57" t="str">
        <f>IF(ISNUMBER(SEARCH('Position Build'!$N$6,Table1[[#This Row],[Series]])),Table1[[#This Row],[Helper1]],"")</f>
        <v/>
      </c>
      <c r="H4553" s="57" t="str">
        <f>IFERROR(SMALL($G$2:$G$4870,ROWS($G$2:G4553)),"")</f>
        <v/>
      </c>
    </row>
    <row r="4554" spans="1:8" ht="15.75" customHeight="1" thickBot="1" x14ac:dyDescent="0.3">
      <c r="A4554" s="50" t="s">
        <v>743</v>
      </c>
      <c r="B4554" s="46" t="str">
        <f>Table1[[#This Row],[Series]]&amp;Table1[[#This Row],[Competency Name]]</f>
        <v>6641ABILITY TO INTERPRET INSTRUCTIONS AND SPECIFICATIONS, INCLUDING BLUEPRINT READING</v>
      </c>
      <c r="C4554" s="46" t="str">
        <f>IF(RIGHT(Table1[[#This Row],[Occupational Series]],5)="SECCM","SECCM",IF(OR(RIGHT(Table1[[#This Row],[Occupational Series]],1)="A",RIGHT(Table1[[#This Row],[Occupational Series]],1)="B",RIGHT(Table1[[#This Row],[Occupational Series]],1)="C"),"0301",RIGHT(Table1[[#This Row],[Occupational Series]],4)))</f>
        <v>6641</v>
      </c>
      <c r="D4554" s="50" t="s">
        <v>906</v>
      </c>
      <c r="E4554" s="51" t="s">
        <v>907</v>
      </c>
      <c r="F4554" s="57">
        <f>ROWS($F$2:F4554)</f>
        <v>4553</v>
      </c>
      <c r="G4554" s="57" t="str">
        <f>IF(ISNUMBER(SEARCH('Position Build'!$N$6,Table1[[#This Row],[Series]])),Table1[[#This Row],[Helper1]],"")</f>
        <v/>
      </c>
      <c r="H4554" s="57" t="str">
        <f>IFERROR(SMALL($G$2:$G$4870,ROWS($G$2:G4554)),"")</f>
        <v/>
      </c>
    </row>
    <row r="4555" spans="1:8" ht="51.75" thickBot="1" x14ac:dyDescent="0.3">
      <c r="A4555" s="52" t="s">
        <v>743</v>
      </c>
      <c r="B4555" s="46" t="str">
        <f>Table1[[#This Row],[Series]]&amp;Table1[[#This Row],[Competency Name]]</f>
        <v>6641ABILITY TO USE AND MAINTAIN TOOLS AND EQUIPMENT</v>
      </c>
      <c r="C4555" s="46" t="str">
        <f>IF(RIGHT(Table1[[#This Row],[Occupational Series]],5)="SECCM","SECCM",IF(OR(RIGHT(Table1[[#This Row],[Occupational Series]],1)="A",RIGHT(Table1[[#This Row],[Occupational Series]],1)="B",RIGHT(Table1[[#This Row],[Occupational Series]],1)="C"),"0301",RIGHT(Table1[[#This Row],[Occupational Series]],4)))</f>
        <v>6641</v>
      </c>
      <c r="D4555" s="52" t="s">
        <v>908</v>
      </c>
      <c r="E4555" s="54" t="s">
        <v>909</v>
      </c>
      <c r="F4555" s="57">
        <f>ROWS($F$2:F4555)</f>
        <v>4554</v>
      </c>
      <c r="G4555" s="57" t="str">
        <f>IF(ISNUMBER(SEARCH('Position Build'!$N$6,Table1[[#This Row],[Series]])),Table1[[#This Row],[Helper1]],"")</f>
        <v/>
      </c>
      <c r="H4555" s="57" t="str">
        <f>IFERROR(SMALL($G$2:$G$4870,ROWS($G$2:G4555)),"")</f>
        <v/>
      </c>
    </row>
    <row r="4556" spans="1:8" ht="39" thickBot="1" x14ac:dyDescent="0.3">
      <c r="A4556" s="50" t="s">
        <v>743</v>
      </c>
      <c r="B4556" s="46" t="str">
        <f>Table1[[#This Row],[Series]]&amp;Table1[[#This Row],[Competency Name]]</f>
        <v>6641KNOWLEDGE OF EQUIPMENT ASSEMBLY, INSTALLATION, REPAIR, ETC.</v>
      </c>
      <c r="C4556" s="46" t="str">
        <f>IF(RIGHT(Table1[[#This Row],[Occupational Series]],5)="SECCM","SECCM",IF(OR(RIGHT(Table1[[#This Row],[Occupational Series]],1)="A",RIGHT(Table1[[#This Row],[Occupational Series]],1)="B",RIGHT(Table1[[#This Row],[Occupational Series]],1)="C"),"0301",RIGHT(Table1[[#This Row],[Occupational Series]],4)))</f>
        <v>6641</v>
      </c>
      <c r="D4556" s="50" t="s">
        <v>910</v>
      </c>
      <c r="E4556" s="51" t="s">
        <v>911</v>
      </c>
      <c r="F4556" s="57">
        <f>ROWS($F$2:F4556)</f>
        <v>4555</v>
      </c>
      <c r="G4556" s="57" t="str">
        <f>IF(ISNUMBER(SEARCH('Position Build'!$N$6,Table1[[#This Row],[Series]])),Table1[[#This Row],[Helper1]],"")</f>
        <v/>
      </c>
      <c r="H4556" s="57" t="str">
        <f>IFERROR(SMALL($G$2:$G$4870,ROWS($G$2:G4556)),"")</f>
        <v/>
      </c>
    </row>
    <row r="4557" spans="1:8" ht="15.75" customHeight="1" thickBot="1" x14ac:dyDescent="0.3">
      <c r="A4557" s="50" t="s">
        <v>743</v>
      </c>
      <c r="B4557" s="46" t="str">
        <f>Table1[[#This Row],[Series]]&amp;Table1[[#This Row],[Competency Name]]</f>
        <v>6641TROUBLESHOOTING</v>
      </c>
      <c r="C4557" s="46" t="str">
        <f>IF(RIGHT(Table1[[#This Row],[Occupational Series]],5)="SECCM","SECCM",IF(OR(RIGHT(Table1[[#This Row],[Occupational Series]],1)="A",RIGHT(Table1[[#This Row],[Occupational Series]],1)="B",RIGHT(Table1[[#This Row],[Occupational Series]],1)="C"),"0301",RIGHT(Table1[[#This Row],[Occupational Series]],4)))</f>
        <v>6641</v>
      </c>
      <c r="D4557" s="50" t="s">
        <v>912</v>
      </c>
      <c r="E4557" s="51" t="s">
        <v>913</v>
      </c>
      <c r="F4557" s="57">
        <f>ROWS($F$2:F4557)</f>
        <v>4556</v>
      </c>
      <c r="G4557" s="57" t="str">
        <f>IF(ISNUMBER(SEARCH('Position Build'!$N$6,Table1[[#This Row],[Series]])),Table1[[#This Row],[Helper1]],"")</f>
        <v/>
      </c>
      <c r="H4557" s="57" t="str">
        <f>IFERROR(SMALL($G$2:$G$4870,ROWS($G$2:G4557)),"")</f>
        <v/>
      </c>
    </row>
    <row r="4558" spans="1:8" ht="102.75" thickBot="1" x14ac:dyDescent="0.3">
      <c r="A4558" s="52" t="s">
        <v>743</v>
      </c>
      <c r="B4558" s="46" t="str">
        <f>Table1[[#This Row],[Series]]&amp;Table1[[#This Row],[Competency Name]]</f>
        <v>6641USE OF MEASURING INSTRUMENTS (MECHANICAL, ELECTRICAL, ELECTRONIC, AS APPROPRIATE TO LINE OF WORK)</v>
      </c>
      <c r="C4558" s="46" t="str">
        <f>IF(RIGHT(Table1[[#This Row],[Occupational Series]],5)="SECCM","SECCM",IF(OR(RIGHT(Table1[[#This Row],[Occupational Series]],1)="A",RIGHT(Table1[[#This Row],[Occupational Series]],1)="B",RIGHT(Table1[[#This Row],[Occupational Series]],1)="C"),"0301",RIGHT(Table1[[#This Row],[Occupational Series]],4)))</f>
        <v>6641</v>
      </c>
      <c r="D4558" s="52" t="s">
        <v>986</v>
      </c>
      <c r="E4558" s="54" t="s">
        <v>987</v>
      </c>
      <c r="F4558" s="57">
        <f>ROWS($F$2:F4558)</f>
        <v>4557</v>
      </c>
      <c r="G4558" s="57" t="str">
        <f>IF(ISNUMBER(SEARCH('Position Build'!$N$6,Table1[[#This Row],[Series]])),Table1[[#This Row],[Helper1]],"")</f>
        <v/>
      </c>
      <c r="H4558" s="57" t="str">
        <f>IFERROR(SMALL($G$2:$G$4870,ROWS($G$2:G4558)),"")</f>
        <v/>
      </c>
    </row>
    <row r="4559" spans="1:8" ht="51.75" thickBot="1" x14ac:dyDescent="0.3">
      <c r="A4559" s="50" t="s">
        <v>743</v>
      </c>
      <c r="B4559" s="46" t="str">
        <f>Table1[[#This Row],[Series]]&amp;Table1[[#This Row],[Competency Name]]</f>
        <v>6641ABILITY TO MEET DEADLINE DATES UNDER PRESSURE</v>
      </c>
      <c r="C4559" s="46" t="str">
        <f>IF(RIGHT(Table1[[#This Row],[Occupational Series]],5)="SECCM","SECCM",IF(OR(RIGHT(Table1[[#This Row],[Occupational Series]],1)="A",RIGHT(Table1[[#This Row],[Occupational Series]],1)="B",RIGHT(Table1[[#This Row],[Occupational Series]],1)="C"),"0301",RIGHT(Table1[[#This Row],[Occupational Series]],4)))</f>
        <v>6641</v>
      </c>
      <c r="D4559" s="50" t="s">
        <v>1005</v>
      </c>
      <c r="E4559" s="51" t="s">
        <v>1006</v>
      </c>
      <c r="F4559" s="57">
        <f>ROWS($F$2:F4559)</f>
        <v>4558</v>
      </c>
      <c r="G4559" s="57" t="str">
        <f>IF(ISNUMBER(SEARCH('Position Build'!$N$6,Table1[[#This Row],[Series]])),Table1[[#This Row],[Helper1]],"")</f>
        <v/>
      </c>
      <c r="H4559" s="57" t="str">
        <f>IFERROR(SMALL($G$2:$G$4870,ROWS($G$2:G4559)),"")</f>
        <v/>
      </c>
    </row>
    <row r="4560" spans="1:8" ht="39" thickBot="1" x14ac:dyDescent="0.3">
      <c r="A4560" s="50" t="s">
        <v>743</v>
      </c>
      <c r="B4560" s="46" t="str">
        <f>Table1[[#This Row],[Series]]&amp;Table1[[#This Row],[Competency Name]]</f>
        <v>6641ABILITY TO PLAN AND ORGANIZE THE WORK</v>
      </c>
      <c r="C4560" s="46" t="str">
        <f>IF(RIGHT(Table1[[#This Row],[Occupational Series]],5)="SECCM","SECCM",IF(OR(RIGHT(Table1[[#This Row],[Occupational Series]],1)="A",RIGHT(Table1[[#This Row],[Occupational Series]],1)="B",RIGHT(Table1[[#This Row],[Occupational Series]],1)="C"),"0301",RIGHT(Table1[[#This Row],[Occupational Series]],4)))</f>
        <v>6641</v>
      </c>
      <c r="D4560" s="50" t="s">
        <v>1007</v>
      </c>
      <c r="E4560" s="51" t="s">
        <v>1008</v>
      </c>
      <c r="F4560" s="57">
        <f>ROWS($F$2:F4560)</f>
        <v>4559</v>
      </c>
      <c r="G4560" s="57" t="str">
        <f>IF(ISNUMBER(SEARCH('Position Build'!$N$6,Table1[[#This Row],[Series]])),Table1[[#This Row],[Helper1]],"")</f>
        <v/>
      </c>
      <c r="H4560" s="57" t="str">
        <f>IFERROR(SMALL($G$2:$G$4870,ROWS($G$2:G4560)),"")</f>
        <v/>
      </c>
    </row>
    <row r="4561" spans="1:8" ht="15.75" customHeight="1" thickBot="1" x14ac:dyDescent="0.3">
      <c r="A4561" s="50" t="s">
        <v>743</v>
      </c>
      <c r="B4561" s="46" t="str">
        <f>Table1[[#This Row],[Series]]&amp;Table1[[#This Row],[Competency Name]]</f>
        <v>6641ABILITY TO WORK AS A MEMBER OF A TEAM</v>
      </c>
      <c r="C4561" s="46" t="str">
        <f>IF(RIGHT(Table1[[#This Row],[Occupational Series]],5)="SECCM","SECCM",IF(OR(RIGHT(Table1[[#This Row],[Occupational Series]],1)="A",RIGHT(Table1[[#This Row],[Occupational Series]],1)="B",RIGHT(Table1[[#This Row],[Occupational Series]],1)="C"),"0301",RIGHT(Table1[[#This Row],[Occupational Series]],4)))</f>
        <v>6641</v>
      </c>
      <c r="D4561" s="50" t="s">
        <v>1017</v>
      </c>
      <c r="E4561" s="51" t="s">
        <v>1018</v>
      </c>
      <c r="F4561" s="57">
        <f>ROWS($F$2:F4561)</f>
        <v>4560</v>
      </c>
      <c r="G4561" s="57" t="str">
        <f>IF(ISNUMBER(SEARCH('Position Build'!$N$6,Table1[[#This Row],[Series]])),Table1[[#This Row],[Helper1]],"")</f>
        <v/>
      </c>
      <c r="H4561" s="57" t="str">
        <f>IFERROR(SMALL($G$2:$G$4870,ROWS($G$2:G4561)),"")</f>
        <v/>
      </c>
    </row>
    <row r="4562" spans="1:8" ht="39" thickBot="1" x14ac:dyDescent="0.3">
      <c r="A4562" s="50" t="s">
        <v>743</v>
      </c>
      <c r="B4562" s="46" t="str">
        <f>Table1[[#This Row],[Series]]&amp;Table1[[#This Row],[Competency Name]]</f>
        <v>6641ABILITY TO WORK WITH OTHERS</v>
      </c>
      <c r="C4562" s="46" t="str">
        <f>IF(RIGHT(Table1[[#This Row],[Occupational Series]],5)="SECCM","SECCM",IF(OR(RIGHT(Table1[[#This Row],[Occupational Series]],1)="A",RIGHT(Table1[[#This Row],[Occupational Series]],1)="B",RIGHT(Table1[[#This Row],[Occupational Series]],1)="C"),"0301",RIGHT(Table1[[#This Row],[Occupational Series]],4)))</f>
        <v>6641</v>
      </c>
      <c r="D4562" s="50" t="s">
        <v>1019</v>
      </c>
      <c r="E4562" s="51" t="s">
        <v>1020</v>
      </c>
      <c r="F4562" s="57">
        <f>ROWS($F$2:F4562)</f>
        <v>4561</v>
      </c>
      <c r="G4562" s="57" t="str">
        <f>IF(ISNUMBER(SEARCH('Position Build'!$N$6,Table1[[#This Row],[Series]])),Table1[[#This Row],[Helper1]],"")</f>
        <v/>
      </c>
      <c r="H4562" s="57" t="str">
        <f>IFERROR(SMALL($G$2:$G$4870,ROWS($G$2:G4562)),"")</f>
        <v/>
      </c>
    </row>
    <row r="4563" spans="1:8" ht="15.75" customHeight="1" thickBot="1" x14ac:dyDescent="0.3">
      <c r="A4563" s="45" t="s">
        <v>743</v>
      </c>
      <c r="B4563" s="46" t="str">
        <f>Table1[[#This Row],[Series]]&amp;Table1[[#This Row],[Competency Name]]</f>
        <v>6641SHOP APTITUDE AND INTEREST</v>
      </c>
      <c r="C4563" s="46" t="str">
        <f>IF(RIGHT(Table1[[#This Row],[Occupational Series]],5)="SECCM","SECCM",IF(OR(RIGHT(Table1[[#This Row],[Occupational Series]],1)="A",RIGHT(Table1[[#This Row],[Occupational Series]],1)="B",RIGHT(Table1[[#This Row],[Occupational Series]],1)="C"),"0301",RIGHT(Table1[[#This Row],[Occupational Series]],4)))</f>
        <v>6641</v>
      </c>
      <c r="D4563" s="45" t="s">
        <v>1021</v>
      </c>
      <c r="E4563" s="45" t="s">
        <v>1022</v>
      </c>
      <c r="F4563" s="57">
        <f>ROWS($F$2:F4563)</f>
        <v>4562</v>
      </c>
      <c r="G4563" s="57" t="str">
        <f>IF(ISNUMBER(SEARCH('Position Build'!$N$6,Table1[[#This Row],[Series]])),Table1[[#This Row],[Helper1]],"")</f>
        <v/>
      </c>
      <c r="H4563" s="57" t="str">
        <f>IFERROR(SMALL($G$2:$G$4870,ROWS($G$2:G4563)),"")</f>
        <v/>
      </c>
    </row>
    <row r="4564" spans="1:8" ht="115.5" thickBot="1" x14ac:dyDescent="0.3">
      <c r="A4564" s="50" t="s">
        <v>735</v>
      </c>
      <c r="B4564" s="46" t="str">
        <f>Table1[[#This Row],[Series]]&amp;Table1[[#This Row],[Competency Name]]</f>
        <v>6652TECHNICAL PRACTICES (THEORETICAL, PRECISE, ARTISTIC)</v>
      </c>
      <c r="C4564" s="46" t="str">
        <f>IF(RIGHT(Table1[[#This Row],[Occupational Series]],5)="SECCM","SECCM",IF(OR(RIGHT(Table1[[#This Row],[Occupational Series]],1)="A",RIGHT(Table1[[#This Row],[Occupational Series]],1)="B",RIGHT(Table1[[#This Row],[Occupational Series]],1)="C"),"0301",RIGHT(Table1[[#This Row],[Occupational Series]],4)))</f>
        <v>6652</v>
      </c>
      <c r="D4564" s="50" t="s">
        <v>716</v>
      </c>
      <c r="E4564" s="51" t="s">
        <v>717</v>
      </c>
      <c r="F4564" s="57">
        <f>ROWS($F$2:F4564)</f>
        <v>4563</v>
      </c>
      <c r="G4564" s="57" t="str">
        <f>IF(ISNUMBER(SEARCH('Position Build'!$N$6,Table1[[#This Row],[Series]])),Table1[[#This Row],[Helper1]],"")</f>
        <v/>
      </c>
      <c r="H4564" s="57" t="str">
        <f>IFERROR(SMALL($G$2:$G$4870,ROWS($G$2:G4564)),"")</f>
        <v/>
      </c>
    </row>
    <row r="4565" spans="1:8" ht="15.75" customHeight="1" thickBot="1" x14ac:dyDescent="0.3">
      <c r="A4565" s="45" t="s">
        <v>735</v>
      </c>
      <c r="B4565" s="46" t="str">
        <f>Table1[[#This Row],[Series]]&amp;Table1[[#This Row],[Competency Name]]</f>
        <v>6652ABILITY TO DO THE WORK OF THE POSITION WITHOUT MORE THAN NORMAL SUPERVISION</v>
      </c>
      <c r="C4565" s="46" t="str">
        <f>IF(RIGHT(Table1[[#This Row],[Occupational Series]],5)="SECCM","SECCM",IF(OR(RIGHT(Table1[[#This Row],[Occupational Series]],1)="A",RIGHT(Table1[[#This Row],[Occupational Series]],1)="B",RIGHT(Table1[[#This Row],[Occupational Series]],1)="C"),"0301",RIGHT(Table1[[#This Row],[Occupational Series]],4)))</f>
        <v>6652</v>
      </c>
      <c r="D4565" s="45" t="s">
        <v>852</v>
      </c>
      <c r="E4565" s="45" t="s">
        <v>853</v>
      </c>
      <c r="F4565" s="57">
        <f>ROWS($F$2:F4565)</f>
        <v>4564</v>
      </c>
      <c r="G4565" s="57" t="str">
        <f>IF(ISNUMBER(SEARCH('Position Build'!$N$6,Table1[[#This Row],[Series]])),Table1[[#This Row],[Helper1]],"")</f>
        <v/>
      </c>
      <c r="H4565" s="57" t="str">
        <f>IFERROR(SMALL($G$2:$G$4870,ROWS($G$2:G4565)),"")</f>
        <v/>
      </c>
    </row>
    <row r="4566" spans="1:8" ht="15.75" thickBot="1" x14ac:dyDescent="0.3">
      <c r="A4566" s="45" t="s">
        <v>735</v>
      </c>
      <c r="B4566" s="46" t="str">
        <f>Table1[[#This Row],[Series]]&amp;Table1[[#This Row],[Competency Name]]</f>
        <v>6652ABILITY TO INSPECT</v>
      </c>
      <c r="C4566" s="46" t="str">
        <f>IF(RIGHT(Table1[[#This Row],[Occupational Series]],5)="SECCM","SECCM",IF(OR(RIGHT(Table1[[#This Row],[Occupational Series]],1)="A",RIGHT(Table1[[#This Row],[Occupational Series]],1)="B",RIGHT(Table1[[#This Row],[Occupational Series]],1)="C"),"0301",RIGHT(Table1[[#This Row],[Occupational Series]],4)))</f>
        <v>6652</v>
      </c>
      <c r="D4566" s="45" t="s">
        <v>866</v>
      </c>
      <c r="E4566" s="45" t="s">
        <v>867</v>
      </c>
      <c r="F4566" s="57">
        <f>ROWS($F$2:F4566)</f>
        <v>4565</v>
      </c>
      <c r="G4566" s="57" t="str">
        <f>IF(ISNUMBER(SEARCH('Position Build'!$N$6,Table1[[#This Row],[Series]])),Table1[[#This Row],[Helper1]],"")</f>
        <v/>
      </c>
      <c r="H4566" s="57" t="str">
        <f>IFERROR(SMALL($G$2:$G$4870,ROWS($G$2:G4566)),"")</f>
        <v/>
      </c>
    </row>
    <row r="4567" spans="1:8" ht="15.75" customHeight="1" thickBot="1" x14ac:dyDescent="0.3">
      <c r="A4567" s="45" t="s">
        <v>735</v>
      </c>
      <c r="B4567" s="46" t="str">
        <f>Table1[[#This Row],[Series]]&amp;Table1[[#This Row],[Competency Name]]</f>
        <v>6652ABILITY TO INSTRUCT</v>
      </c>
      <c r="C4567" s="46" t="str">
        <f>IF(RIGHT(Table1[[#This Row],[Occupational Series]],5)="SECCM","SECCM",IF(OR(RIGHT(Table1[[#This Row],[Occupational Series]],1)="A",RIGHT(Table1[[#This Row],[Occupational Series]],1)="B",RIGHT(Table1[[#This Row],[Occupational Series]],1)="C"),"0301",RIGHT(Table1[[#This Row],[Occupational Series]],4)))</f>
        <v>6652</v>
      </c>
      <c r="D4567" s="45" t="s">
        <v>868</v>
      </c>
      <c r="E4567" s="45" t="s">
        <v>869</v>
      </c>
      <c r="F4567" s="57">
        <f>ROWS($F$2:F4567)</f>
        <v>4566</v>
      </c>
      <c r="G4567" s="57" t="str">
        <f>IF(ISNUMBER(SEARCH('Position Build'!$N$6,Table1[[#This Row],[Series]])),Table1[[#This Row],[Helper1]],"")</f>
        <v/>
      </c>
      <c r="H4567" s="57" t="str">
        <f>IFERROR(SMALL($G$2:$G$4870,ROWS($G$2:G4567)),"")</f>
        <v/>
      </c>
    </row>
    <row r="4568" spans="1:8" ht="39" thickBot="1" x14ac:dyDescent="0.3">
      <c r="A4568" s="50" t="s">
        <v>735</v>
      </c>
      <c r="B4568" s="46" t="str">
        <f>Table1[[#This Row],[Series]]&amp;Table1[[#This Row],[Competency Name]]</f>
        <v>6652ABILITY TO PROVIDE PRODUCTION SUPPORT SERVICES</v>
      </c>
      <c r="C4568" s="46" t="str">
        <f>IF(RIGHT(Table1[[#This Row],[Occupational Series]],5)="SECCM","SECCM",IF(OR(RIGHT(Table1[[#This Row],[Occupational Series]],1)="A",RIGHT(Table1[[#This Row],[Occupational Series]],1)="B",RIGHT(Table1[[#This Row],[Occupational Series]],1)="C"),"0301",RIGHT(Table1[[#This Row],[Occupational Series]],4)))</f>
        <v>6652</v>
      </c>
      <c r="D4568" s="50" t="s">
        <v>870</v>
      </c>
      <c r="E4568" s="51" t="s">
        <v>871</v>
      </c>
      <c r="F4568" s="57">
        <f>ROWS($F$2:F4568)</f>
        <v>4567</v>
      </c>
      <c r="G4568" s="57" t="str">
        <f>IF(ISNUMBER(SEARCH('Position Build'!$N$6,Table1[[#This Row],[Series]])),Table1[[#This Row],[Helper1]],"")</f>
        <v/>
      </c>
      <c r="H4568" s="57" t="str">
        <f>IFERROR(SMALL($G$2:$G$4870,ROWS($G$2:G4568)),"")</f>
        <v/>
      </c>
    </row>
    <row r="4569" spans="1:8" ht="15.75" customHeight="1" thickBot="1" x14ac:dyDescent="0.3">
      <c r="A4569" s="45" t="s">
        <v>735</v>
      </c>
      <c r="B4569" s="46" t="str">
        <f>Table1[[#This Row],[Series]]&amp;Table1[[#This Row],[Competency Name]]</f>
        <v>6652ABILITY TO LEAD OR SUPERVISE</v>
      </c>
      <c r="C4569" s="46" t="str">
        <f>IF(RIGHT(Table1[[#This Row],[Occupational Series]],5)="SECCM","SECCM",IF(OR(RIGHT(Table1[[#This Row],[Occupational Series]],1)="A",RIGHT(Table1[[#This Row],[Occupational Series]],1)="B",RIGHT(Table1[[#This Row],[Occupational Series]],1)="C"),"0301",RIGHT(Table1[[#This Row],[Occupational Series]],4)))</f>
        <v>6652</v>
      </c>
      <c r="D4569" s="45" t="s">
        <v>872</v>
      </c>
      <c r="E4569" s="45" t="s">
        <v>873</v>
      </c>
      <c r="F4569" s="57">
        <f>ROWS($F$2:F4569)</f>
        <v>4568</v>
      </c>
      <c r="G4569" s="57" t="str">
        <f>IF(ISNUMBER(SEARCH('Position Build'!$N$6,Table1[[#This Row],[Series]])),Table1[[#This Row],[Helper1]],"")</f>
        <v/>
      </c>
      <c r="H4569" s="57" t="str">
        <f>IFERROR(SMALL($G$2:$G$4870,ROWS($G$2:G4569)),"")</f>
        <v/>
      </c>
    </row>
    <row r="4570" spans="1:8" ht="77.25" thickBot="1" x14ac:dyDescent="0.3">
      <c r="A4570" s="50" t="s">
        <v>735</v>
      </c>
      <c r="B4570" s="46" t="str">
        <f>Table1[[#This Row],[Series]]&amp;Table1[[#This Row],[Competency Name]]</f>
        <v>6652ABILITY TO INTERPRET INSTRUCTIONS AND SPECIFICATIONS, INCLUDING BLUEPRINT READING</v>
      </c>
      <c r="C4570" s="46" t="str">
        <f>IF(RIGHT(Table1[[#This Row],[Occupational Series]],5)="SECCM","SECCM",IF(OR(RIGHT(Table1[[#This Row],[Occupational Series]],1)="A",RIGHT(Table1[[#This Row],[Occupational Series]],1)="B",RIGHT(Table1[[#This Row],[Occupational Series]],1)="C"),"0301",RIGHT(Table1[[#This Row],[Occupational Series]],4)))</f>
        <v>6652</v>
      </c>
      <c r="D4570" s="50" t="s">
        <v>906</v>
      </c>
      <c r="E4570" s="51" t="s">
        <v>907</v>
      </c>
      <c r="F4570" s="57">
        <f>ROWS($F$2:F4570)</f>
        <v>4569</v>
      </c>
      <c r="G4570" s="57" t="str">
        <f>IF(ISNUMBER(SEARCH('Position Build'!$N$6,Table1[[#This Row],[Series]])),Table1[[#This Row],[Helper1]],"")</f>
        <v/>
      </c>
      <c r="H4570" s="57" t="str">
        <f>IFERROR(SMALL($G$2:$G$4870,ROWS($G$2:G4570)),"")</f>
        <v/>
      </c>
    </row>
    <row r="4571" spans="1:8" ht="15.75" customHeight="1" thickBot="1" x14ac:dyDescent="0.3">
      <c r="A4571" s="50" t="s">
        <v>735</v>
      </c>
      <c r="B4571" s="46" t="str">
        <f>Table1[[#This Row],[Series]]&amp;Table1[[#This Row],[Competency Name]]</f>
        <v>6652ABILITY TO USE AND MAINTAIN TOOLS AND EQUIPMENT</v>
      </c>
      <c r="C4571" s="46" t="str">
        <f>IF(RIGHT(Table1[[#This Row],[Occupational Series]],5)="SECCM","SECCM",IF(OR(RIGHT(Table1[[#This Row],[Occupational Series]],1)="A",RIGHT(Table1[[#This Row],[Occupational Series]],1)="B",RIGHT(Table1[[#This Row],[Occupational Series]],1)="C"),"0301",RIGHT(Table1[[#This Row],[Occupational Series]],4)))</f>
        <v>6652</v>
      </c>
      <c r="D4571" s="50" t="s">
        <v>908</v>
      </c>
      <c r="E4571" s="51" t="s">
        <v>909</v>
      </c>
      <c r="F4571" s="57">
        <f>ROWS($F$2:F4571)</f>
        <v>4570</v>
      </c>
      <c r="G4571" s="57" t="str">
        <f>IF(ISNUMBER(SEARCH('Position Build'!$N$6,Table1[[#This Row],[Series]])),Table1[[#This Row],[Helper1]],"")</f>
        <v/>
      </c>
      <c r="H4571" s="57" t="str">
        <f>IFERROR(SMALL($G$2:$G$4870,ROWS($G$2:G4571)),"")</f>
        <v/>
      </c>
    </row>
    <row r="4572" spans="1:8" ht="39" thickBot="1" x14ac:dyDescent="0.3">
      <c r="A4572" s="50" t="s">
        <v>735</v>
      </c>
      <c r="B4572" s="46" t="str">
        <f>Table1[[#This Row],[Series]]&amp;Table1[[#This Row],[Competency Name]]</f>
        <v>6652KNOWLEDGE OF EQUIPMENT ASSEMBLY, INSTALLATION, REPAIR, ETC.</v>
      </c>
      <c r="C4572" s="46" t="str">
        <f>IF(RIGHT(Table1[[#This Row],[Occupational Series]],5)="SECCM","SECCM",IF(OR(RIGHT(Table1[[#This Row],[Occupational Series]],1)="A",RIGHT(Table1[[#This Row],[Occupational Series]],1)="B",RIGHT(Table1[[#This Row],[Occupational Series]],1)="C"),"0301",RIGHT(Table1[[#This Row],[Occupational Series]],4)))</f>
        <v>6652</v>
      </c>
      <c r="D4572" s="50" t="s">
        <v>910</v>
      </c>
      <c r="E4572" s="51" t="s">
        <v>911</v>
      </c>
      <c r="F4572" s="57">
        <f>ROWS($F$2:F4572)</f>
        <v>4571</v>
      </c>
      <c r="G4572" s="57" t="str">
        <f>IF(ISNUMBER(SEARCH('Position Build'!$N$6,Table1[[#This Row],[Series]])),Table1[[#This Row],[Helper1]],"")</f>
        <v/>
      </c>
      <c r="H4572" s="57" t="str">
        <f>IFERROR(SMALL($G$2:$G$4870,ROWS($G$2:G4572)),"")</f>
        <v/>
      </c>
    </row>
    <row r="4573" spans="1:8" ht="15.75" customHeight="1" thickBot="1" x14ac:dyDescent="0.3">
      <c r="A4573" s="50" t="s">
        <v>735</v>
      </c>
      <c r="B4573" s="46" t="str">
        <f>Table1[[#This Row],[Series]]&amp;Table1[[#This Row],[Competency Name]]</f>
        <v>6652TROUBLESHOOTING</v>
      </c>
      <c r="C4573" s="46" t="str">
        <f>IF(RIGHT(Table1[[#This Row],[Occupational Series]],5)="SECCM","SECCM",IF(OR(RIGHT(Table1[[#This Row],[Occupational Series]],1)="A",RIGHT(Table1[[#This Row],[Occupational Series]],1)="B",RIGHT(Table1[[#This Row],[Occupational Series]],1)="C"),"0301",RIGHT(Table1[[#This Row],[Occupational Series]],4)))</f>
        <v>6652</v>
      </c>
      <c r="D4573" s="50" t="s">
        <v>912</v>
      </c>
      <c r="E4573" s="51" t="s">
        <v>913</v>
      </c>
      <c r="F4573" s="57">
        <f>ROWS($F$2:F4573)</f>
        <v>4572</v>
      </c>
      <c r="G4573" s="57" t="str">
        <f>IF(ISNUMBER(SEARCH('Position Build'!$N$6,Table1[[#This Row],[Series]])),Table1[[#This Row],[Helper1]],"")</f>
        <v/>
      </c>
      <c r="H4573" s="57" t="str">
        <f>IFERROR(SMALL($G$2:$G$4870,ROWS($G$2:G4573)),"")</f>
        <v/>
      </c>
    </row>
    <row r="4574" spans="1:8" ht="102.75" thickBot="1" x14ac:dyDescent="0.3">
      <c r="A4574" s="50" t="s">
        <v>735</v>
      </c>
      <c r="B4574" s="46" t="str">
        <f>Table1[[#This Row],[Series]]&amp;Table1[[#This Row],[Competency Name]]</f>
        <v>6652USE OF MEASURING INSTRUMENTS (MECHANICAL, ELECTRICAL, ELECTRONIC, AS APPROPRIATE TO LINE OF WORK)</v>
      </c>
      <c r="C4574" s="46" t="str">
        <f>IF(RIGHT(Table1[[#This Row],[Occupational Series]],5)="SECCM","SECCM",IF(OR(RIGHT(Table1[[#This Row],[Occupational Series]],1)="A",RIGHT(Table1[[#This Row],[Occupational Series]],1)="B",RIGHT(Table1[[#This Row],[Occupational Series]],1)="C"),"0301",RIGHT(Table1[[#This Row],[Occupational Series]],4)))</f>
        <v>6652</v>
      </c>
      <c r="D4574" s="50" t="s">
        <v>986</v>
      </c>
      <c r="E4574" s="51" t="s">
        <v>987</v>
      </c>
      <c r="F4574" s="57">
        <f>ROWS($F$2:F4574)</f>
        <v>4573</v>
      </c>
      <c r="G4574" s="57" t="str">
        <f>IF(ISNUMBER(SEARCH('Position Build'!$N$6,Table1[[#This Row],[Series]])),Table1[[#This Row],[Helper1]],"")</f>
        <v/>
      </c>
      <c r="H4574" s="57" t="str">
        <f>IFERROR(SMALL($G$2:$G$4870,ROWS($G$2:G4574)),"")</f>
        <v/>
      </c>
    </row>
    <row r="4575" spans="1:8" ht="15.75" customHeight="1" thickBot="1" x14ac:dyDescent="0.3">
      <c r="A4575" s="50" t="s">
        <v>664</v>
      </c>
      <c r="B4575" s="46" t="str">
        <f>Table1[[#This Row],[Series]]&amp;Table1[[#This Row],[Competency Name]]</f>
        <v>6901ABILITY TO INTERPRET INSTRUCTIONS, SPECIFICATIONS, ETC. (OTHER THAN BLUEPRINTS)</v>
      </c>
      <c r="C4575" s="46" t="str">
        <f>IF(RIGHT(Table1[[#This Row],[Occupational Series]],5)="SECCM","SECCM",IF(OR(RIGHT(Table1[[#This Row],[Occupational Series]],1)="A",RIGHT(Table1[[#This Row],[Occupational Series]],1)="B",RIGHT(Table1[[#This Row],[Occupational Series]],1)="C"),"0301",RIGHT(Table1[[#This Row],[Occupational Series]],4)))</f>
        <v>6901</v>
      </c>
      <c r="D4575" s="50" t="s">
        <v>645</v>
      </c>
      <c r="E4575" s="51" t="s">
        <v>646</v>
      </c>
      <c r="F4575" s="57">
        <f>ROWS($F$2:F4575)</f>
        <v>4574</v>
      </c>
      <c r="G4575" s="57" t="str">
        <f>IF(ISNUMBER(SEARCH('Position Build'!$N$6,Table1[[#This Row],[Series]])),Table1[[#This Row],[Helper1]],"")</f>
        <v/>
      </c>
      <c r="H4575" s="57" t="str">
        <f>IFERROR(SMALL($G$2:$G$4870,ROWS($G$2:G4575)),"")</f>
        <v/>
      </c>
    </row>
    <row r="4576" spans="1:8" ht="26.25" thickBot="1" x14ac:dyDescent="0.3">
      <c r="A4576" s="50" t="s">
        <v>664</v>
      </c>
      <c r="B4576" s="46" t="str">
        <f>Table1[[#This Row],[Series]]&amp;Table1[[#This Row],[Competency Name]]</f>
        <v>6901KNOWLEDGE OF MATERIALS</v>
      </c>
      <c r="C4576" s="46" t="str">
        <f>IF(RIGHT(Table1[[#This Row],[Occupational Series]],5)="SECCM","SECCM",IF(OR(RIGHT(Table1[[#This Row],[Occupational Series]],1)="A",RIGHT(Table1[[#This Row],[Occupational Series]],1)="B",RIGHT(Table1[[#This Row],[Occupational Series]],1)="C"),"0301",RIGHT(Table1[[#This Row],[Occupational Series]],4)))</f>
        <v>6901</v>
      </c>
      <c r="D4576" s="50" t="s">
        <v>679</v>
      </c>
      <c r="E4576" s="51" t="s">
        <v>680</v>
      </c>
      <c r="F4576" s="57">
        <f>ROWS($F$2:F4576)</f>
        <v>4575</v>
      </c>
      <c r="G4576" s="57" t="str">
        <f>IF(ISNUMBER(SEARCH('Position Build'!$N$6,Table1[[#This Row],[Series]])),Table1[[#This Row],[Helper1]],"")</f>
        <v/>
      </c>
      <c r="H4576" s="57" t="str">
        <f>IFERROR(SMALL($G$2:$G$4870,ROWS($G$2:G4576)),"")</f>
        <v/>
      </c>
    </row>
    <row r="4577" spans="1:8" ht="15.75" customHeight="1" thickBot="1" x14ac:dyDescent="0.3">
      <c r="A4577" s="50" t="s">
        <v>664</v>
      </c>
      <c r="B4577" s="46" t="str">
        <f>Table1[[#This Row],[Series]]&amp;Table1[[#This Row],[Competency Name]]</f>
        <v>6901TECHNICAL PRACTICES (THEORETICAL, PRECISE, ARTISTIC)</v>
      </c>
      <c r="C4577" s="46" t="str">
        <f>IF(RIGHT(Table1[[#This Row],[Occupational Series]],5)="SECCM","SECCM",IF(OR(RIGHT(Table1[[#This Row],[Occupational Series]],1)="A",RIGHT(Table1[[#This Row],[Occupational Series]],1)="B",RIGHT(Table1[[#This Row],[Occupational Series]],1)="C"),"0301",RIGHT(Table1[[#This Row],[Occupational Series]],4)))</f>
        <v>6901</v>
      </c>
      <c r="D4577" s="50" t="s">
        <v>716</v>
      </c>
      <c r="E4577" s="51" t="s">
        <v>717</v>
      </c>
      <c r="F4577" s="57">
        <f>ROWS($F$2:F4577)</f>
        <v>4576</v>
      </c>
      <c r="G4577" s="57" t="str">
        <f>IF(ISNUMBER(SEARCH('Position Build'!$N$6,Table1[[#This Row],[Series]])),Table1[[#This Row],[Helper1]],"")</f>
        <v/>
      </c>
      <c r="H4577" s="57" t="str">
        <f>IFERROR(SMALL($G$2:$G$4870,ROWS($G$2:G4577)),"")</f>
        <v/>
      </c>
    </row>
    <row r="4578" spans="1:8" ht="64.5" thickBot="1" x14ac:dyDescent="0.3">
      <c r="A4578" s="50" t="s">
        <v>664</v>
      </c>
      <c r="B4578" s="46" t="str">
        <f>Table1[[#This Row],[Series]]&amp;Table1[[#This Row],[Competency Name]]</f>
        <v>6901WORK PRACTICES (INCLUDES KEEPING THINGS NEAT, CLEAN AND IN ORDER)</v>
      </c>
      <c r="C4578" s="46" t="str">
        <f>IF(RIGHT(Table1[[#This Row],[Occupational Series]],5)="SECCM","SECCM",IF(OR(RIGHT(Table1[[#This Row],[Occupational Series]],1)="A",RIGHT(Table1[[#This Row],[Occupational Series]],1)="B",RIGHT(Table1[[#This Row],[Occupational Series]],1)="C"),"0301",RIGHT(Table1[[#This Row],[Occupational Series]],4)))</f>
        <v>6901</v>
      </c>
      <c r="D4578" s="50" t="s">
        <v>761</v>
      </c>
      <c r="E4578" s="51" t="s">
        <v>762</v>
      </c>
      <c r="F4578" s="57">
        <f>ROWS($F$2:F4578)</f>
        <v>4577</v>
      </c>
      <c r="G4578" s="57" t="str">
        <f>IF(ISNUMBER(SEARCH('Position Build'!$N$6,Table1[[#This Row],[Series]])),Table1[[#This Row],[Helper1]],"")</f>
        <v/>
      </c>
      <c r="H4578" s="57" t="str">
        <f>IFERROR(SMALL($G$2:$G$4870,ROWS($G$2:G4578)),"")</f>
        <v/>
      </c>
    </row>
    <row r="4579" spans="1:8" ht="15.75" customHeight="1" thickBot="1" x14ac:dyDescent="0.3">
      <c r="A4579" s="45" t="s">
        <v>664</v>
      </c>
      <c r="B4579" s="46" t="str">
        <f>Table1[[#This Row],[Series]]&amp;Table1[[#This Row],[Competency Name]]</f>
        <v>6901ABILITY TO DO THE WORK OF THE POSITION WITHOUT MORE THAN NORMAL SUPERVISION</v>
      </c>
      <c r="C4579" s="46" t="str">
        <f>IF(RIGHT(Table1[[#This Row],[Occupational Series]],5)="SECCM","SECCM",IF(OR(RIGHT(Table1[[#This Row],[Occupational Series]],1)="A",RIGHT(Table1[[#This Row],[Occupational Series]],1)="B",RIGHT(Table1[[#This Row],[Occupational Series]],1)="C"),"0301",RIGHT(Table1[[#This Row],[Occupational Series]],4)))</f>
        <v>6901</v>
      </c>
      <c r="D4579" s="45" t="s">
        <v>852</v>
      </c>
      <c r="E4579" s="45" t="s">
        <v>853</v>
      </c>
      <c r="F4579" s="57">
        <f>ROWS($F$2:F4579)</f>
        <v>4578</v>
      </c>
      <c r="G4579" s="57" t="str">
        <f>IF(ISNUMBER(SEARCH('Position Build'!$N$6,Table1[[#This Row],[Series]])),Table1[[#This Row],[Helper1]],"")</f>
        <v/>
      </c>
      <c r="H4579" s="57" t="str">
        <f>IFERROR(SMALL($G$2:$G$4870,ROWS($G$2:G4579)),"")</f>
        <v/>
      </c>
    </row>
    <row r="4580" spans="1:8" ht="15.75" thickBot="1" x14ac:dyDescent="0.3">
      <c r="A4580" s="45" t="s">
        <v>664</v>
      </c>
      <c r="B4580" s="46" t="str">
        <f>Table1[[#This Row],[Series]]&amp;Table1[[#This Row],[Competency Name]]</f>
        <v>6901ABILITY TO INSPECT</v>
      </c>
      <c r="C4580" s="46" t="str">
        <f>IF(RIGHT(Table1[[#This Row],[Occupational Series]],5)="SECCM","SECCM",IF(OR(RIGHT(Table1[[#This Row],[Occupational Series]],1)="A",RIGHT(Table1[[#This Row],[Occupational Series]],1)="B",RIGHT(Table1[[#This Row],[Occupational Series]],1)="C"),"0301",RIGHT(Table1[[#This Row],[Occupational Series]],4)))</f>
        <v>6901</v>
      </c>
      <c r="D4580" s="45" t="s">
        <v>866</v>
      </c>
      <c r="E4580" s="45" t="s">
        <v>867</v>
      </c>
      <c r="F4580" s="57">
        <f>ROWS($F$2:F4580)</f>
        <v>4579</v>
      </c>
      <c r="G4580" s="57" t="str">
        <f>IF(ISNUMBER(SEARCH('Position Build'!$N$6,Table1[[#This Row],[Series]])),Table1[[#This Row],[Helper1]],"")</f>
        <v/>
      </c>
      <c r="H4580" s="57" t="str">
        <f>IFERROR(SMALL($G$2:$G$4870,ROWS($G$2:G4580)),"")</f>
        <v/>
      </c>
    </row>
    <row r="4581" spans="1:8" ht="15.75" customHeight="1" thickBot="1" x14ac:dyDescent="0.3">
      <c r="A4581" s="45" t="s">
        <v>664</v>
      </c>
      <c r="B4581" s="46" t="str">
        <f>Table1[[#This Row],[Series]]&amp;Table1[[#This Row],[Competency Name]]</f>
        <v>6901ABILITY TO INSTRUCT</v>
      </c>
      <c r="C4581" s="46" t="str">
        <f>IF(RIGHT(Table1[[#This Row],[Occupational Series]],5)="SECCM","SECCM",IF(OR(RIGHT(Table1[[#This Row],[Occupational Series]],1)="A",RIGHT(Table1[[#This Row],[Occupational Series]],1)="B",RIGHT(Table1[[#This Row],[Occupational Series]],1)="C"),"0301",RIGHT(Table1[[#This Row],[Occupational Series]],4)))</f>
        <v>6901</v>
      </c>
      <c r="D4581" s="45" t="s">
        <v>868</v>
      </c>
      <c r="E4581" s="45" t="s">
        <v>869</v>
      </c>
      <c r="F4581" s="57">
        <f>ROWS($F$2:F4581)</f>
        <v>4580</v>
      </c>
      <c r="G4581" s="57" t="str">
        <f>IF(ISNUMBER(SEARCH('Position Build'!$N$6,Table1[[#This Row],[Series]])),Table1[[#This Row],[Helper1]],"")</f>
        <v/>
      </c>
      <c r="H4581" s="57" t="str">
        <f>IFERROR(SMALL($G$2:$G$4870,ROWS($G$2:G4581)),"")</f>
        <v/>
      </c>
    </row>
    <row r="4582" spans="1:8" ht="39" thickBot="1" x14ac:dyDescent="0.3">
      <c r="A4582" s="50" t="s">
        <v>664</v>
      </c>
      <c r="B4582" s="46" t="str">
        <f>Table1[[#This Row],[Series]]&amp;Table1[[#This Row],[Competency Name]]</f>
        <v>6901ABILITY TO PROVIDE PRODUCTION SUPPORT SERVICES</v>
      </c>
      <c r="C4582" s="46" t="str">
        <f>IF(RIGHT(Table1[[#This Row],[Occupational Series]],5)="SECCM","SECCM",IF(OR(RIGHT(Table1[[#This Row],[Occupational Series]],1)="A",RIGHT(Table1[[#This Row],[Occupational Series]],1)="B",RIGHT(Table1[[#This Row],[Occupational Series]],1)="C"),"0301",RIGHT(Table1[[#This Row],[Occupational Series]],4)))</f>
        <v>6901</v>
      </c>
      <c r="D4582" s="50" t="s">
        <v>870</v>
      </c>
      <c r="E4582" s="51" t="s">
        <v>871</v>
      </c>
      <c r="F4582" s="57">
        <f>ROWS($F$2:F4582)</f>
        <v>4581</v>
      </c>
      <c r="G4582" s="57" t="str">
        <f>IF(ISNUMBER(SEARCH('Position Build'!$N$6,Table1[[#This Row],[Series]])),Table1[[#This Row],[Helper1]],"")</f>
        <v/>
      </c>
      <c r="H4582" s="57" t="str">
        <f>IFERROR(SMALL($G$2:$G$4870,ROWS($G$2:G4582)),"")</f>
        <v/>
      </c>
    </row>
    <row r="4583" spans="1:8" ht="15.75" customHeight="1" thickBot="1" x14ac:dyDescent="0.3">
      <c r="A4583" s="45" t="s">
        <v>664</v>
      </c>
      <c r="B4583" s="46" t="str">
        <f>Table1[[#This Row],[Series]]&amp;Table1[[#This Row],[Competency Name]]</f>
        <v>6901ABILITY TO LEAD OR SUPERVISE</v>
      </c>
      <c r="C4583" s="46" t="str">
        <f>IF(RIGHT(Table1[[#This Row],[Occupational Series]],5)="SECCM","SECCM",IF(OR(RIGHT(Table1[[#This Row],[Occupational Series]],1)="A",RIGHT(Table1[[#This Row],[Occupational Series]],1)="B",RIGHT(Table1[[#This Row],[Occupational Series]],1)="C"),"0301",RIGHT(Table1[[#This Row],[Occupational Series]],4)))</f>
        <v>6901</v>
      </c>
      <c r="D4583" s="45" t="s">
        <v>872</v>
      </c>
      <c r="E4583" s="45" t="s">
        <v>873</v>
      </c>
      <c r="F4583" s="57">
        <f>ROWS($F$2:F4583)</f>
        <v>4582</v>
      </c>
      <c r="G4583" s="57" t="str">
        <f>IF(ISNUMBER(SEARCH('Position Build'!$N$6,Table1[[#This Row],[Series]])),Table1[[#This Row],[Helper1]],"")</f>
        <v/>
      </c>
      <c r="H4583" s="57" t="str">
        <f>IFERROR(SMALL($G$2:$G$4870,ROWS($G$2:G4583)),"")</f>
        <v/>
      </c>
    </row>
    <row r="4584" spans="1:8" ht="77.25" thickBot="1" x14ac:dyDescent="0.3">
      <c r="A4584" s="50" t="s">
        <v>664</v>
      </c>
      <c r="B4584" s="46" t="str">
        <f>Table1[[#This Row],[Series]]&amp;Table1[[#This Row],[Competency Name]]</f>
        <v>6901DEXTERITY AND SAFETY</v>
      </c>
      <c r="C4584" s="46" t="str">
        <f>IF(RIGHT(Table1[[#This Row],[Occupational Series]],5)="SECCM","SECCM",IF(OR(RIGHT(Table1[[#This Row],[Occupational Series]],1)="A",RIGHT(Table1[[#This Row],[Occupational Series]],1)="B",RIGHT(Table1[[#This Row],[Occupational Series]],1)="C"),"0301",RIGHT(Table1[[#This Row],[Occupational Series]],4)))</f>
        <v>6901</v>
      </c>
      <c r="D4584" s="50" t="s">
        <v>888</v>
      </c>
      <c r="E4584" s="51" t="s">
        <v>889</v>
      </c>
      <c r="F4584" s="57">
        <f>ROWS($F$2:F4584)</f>
        <v>4583</v>
      </c>
      <c r="G4584" s="57" t="str">
        <f>IF(ISNUMBER(SEARCH('Position Build'!$N$6,Table1[[#This Row],[Series]])),Table1[[#This Row],[Helper1]],"")</f>
        <v/>
      </c>
      <c r="H4584" s="57" t="str">
        <f>IFERROR(SMALL($G$2:$G$4870,ROWS($G$2:G4584)),"")</f>
        <v/>
      </c>
    </row>
    <row r="4585" spans="1:8" ht="15.75" customHeight="1" thickBot="1" x14ac:dyDescent="0.3">
      <c r="A4585" s="50" t="s">
        <v>657</v>
      </c>
      <c r="B4585" s="46" t="str">
        <f>Table1[[#This Row],[Series]]&amp;Table1[[#This Row],[Competency Name]]</f>
        <v>6904ABILITY TO INTERPRET INSTRUCTIONS, SPECIFICATIONS, ETC. (OTHER THAN BLUEPRINTS)</v>
      </c>
      <c r="C4585" s="46" t="str">
        <f>IF(RIGHT(Table1[[#This Row],[Occupational Series]],5)="SECCM","SECCM",IF(OR(RIGHT(Table1[[#This Row],[Occupational Series]],1)="A",RIGHT(Table1[[#This Row],[Occupational Series]],1)="B",RIGHT(Table1[[#This Row],[Occupational Series]],1)="C"),"0301",RIGHT(Table1[[#This Row],[Occupational Series]],4)))</f>
        <v>6904</v>
      </c>
      <c r="D4585" s="50" t="s">
        <v>645</v>
      </c>
      <c r="E4585" s="51" t="s">
        <v>646</v>
      </c>
      <c r="F4585" s="57">
        <f>ROWS($F$2:F4585)</f>
        <v>4584</v>
      </c>
      <c r="G4585" s="57" t="str">
        <f>IF(ISNUMBER(SEARCH('Position Build'!$N$6,Table1[[#This Row],[Series]])),Table1[[#This Row],[Helper1]],"")</f>
        <v/>
      </c>
      <c r="H4585" s="57" t="str">
        <f>IFERROR(SMALL($G$2:$G$4870,ROWS($G$2:G4585)),"")</f>
        <v/>
      </c>
    </row>
    <row r="4586" spans="1:8" ht="26.25" thickBot="1" x14ac:dyDescent="0.3">
      <c r="A4586" s="50" t="s">
        <v>657</v>
      </c>
      <c r="B4586" s="46" t="str">
        <f>Table1[[#This Row],[Series]]&amp;Table1[[#This Row],[Competency Name]]</f>
        <v>6904KNOWLEDGE OF MATERIALS</v>
      </c>
      <c r="C4586" s="46" t="str">
        <f>IF(RIGHT(Table1[[#This Row],[Occupational Series]],5)="SECCM","SECCM",IF(OR(RIGHT(Table1[[#This Row],[Occupational Series]],1)="A",RIGHT(Table1[[#This Row],[Occupational Series]],1)="B",RIGHT(Table1[[#This Row],[Occupational Series]],1)="C"),"0301",RIGHT(Table1[[#This Row],[Occupational Series]],4)))</f>
        <v>6904</v>
      </c>
      <c r="D4586" s="50" t="s">
        <v>679</v>
      </c>
      <c r="E4586" s="51" t="s">
        <v>680</v>
      </c>
      <c r="F4586" s="57">
        <f>ROWS($F$2:F4586)</f>
        <v>4585</v>
      </c>
      <c r="G4586" s="57" t="str">
        <f>IF(ISNUMBER(SEARCH('Position Build'!$N$6,Table1[[#This Row],[Series]])),Table1[[#This Row],[Helper1]],"")</f>
        <v/>
      </c>
      <c r="H4586" s="57" t="str">
        <f>IFERROR(SMALL($G$2:$G$4870,ROWS($G$2:G4586)),"")</f>
        <v/>
      </c>
    </row>
    <row r="4587" spans="1:8" ht="15.75" customHeight="1" thickBot="1" x14ac:dyDescent="0.3">
      <c r="A4587" s="50" t="s">
        <v>657</v>
      </c>
      <c r="B4587" s="46" t="str">
        <f>Table1[[#This Row],[Series]]&amp;Table1[[#This Row],[Competency Name]]</f>
        <v>6904TECHNICAL PRACTICES (THEORETICAL, PRECISE, ARTISTIC)</v>
      </c>
      <c r="C4587" s="46" t="str">
        <f>IF(RIGHT(Table1[[#This Row],[Occupational Series]],5)="SECCM","SECCM",IF(OR(RIGHT(Table1[[#This Row],[Occupational Series]],1)="A",RIGHT(Table1[[#This Row],[Occupational Series]],1)="B",RIGHT(Table1[[#This Row],[Occupational Series]],1)="C"),"0301",RIGHT(Table1[[#This Row],[Occupational Series]],4)))</f>
        <v>6904</v>
      </c>
      <c r="D4587" s="50" t="s">
        <v>716</v>
      </c>
      <c r="E4587" s="51" t="s">
        <v>717</v>
      </c>
      <c r="F4587" s="57">
        <f>ROWS($F$2:F4587)</f>
        <v>4586</v>
      </c>
      <c r="G4587" s="57" t="str">
        <f>IF(ISNUMBER(SEARCH('Position Build'!$N$6,Table1[[#This Row],[Series]])),Table1[[#This Row],[Helper1]],"")</f>
        <v/>
      </c>
      <c r="H4587" s="57" t="str">
        <f>IFERROR(SMALL($G$2:$G$4870,ROWS($G$2:G4587)),"")</f>
        <v/>
      </c>
    </row>
    <row r="4588" spans="1:8" ht="64.5" thickBot="1" x14ac:dyDescent="0.3">
      <c r="A4588" s="50" t="s">
        <v>657</v>
      </c>
      <c r="B4588" s="46" t="str">
        <f>Table1[[#This Row],[Series]]&amp;Table1[[#This Row],[Competency Name]]</f>
        <v>6904WORK PRACTICES (INCLUDES KEEPING THINGS NEAT, CLEAN AND IN ORDER)</v>
      </c>
      <c r="C4588" s="46" t="str">
        <f>IF(RIGHT(Table1[[#This Row],[Occupational Series]],5)="SECCM","SECCM",IF(OR(RIGHT(Table1[[#This Row],[Occupational Series]],1)="A",RIGHT(Table1[[#This Row],[Occupational Series]],1)="B",RIGHT(Table1[[#This Row],[Occupational Series]],1)="C"),"0301",RIGHT(Table1[[#This Row],[Occupational Series]],4)))</f>
        <v>6904</v>
      </c>
      <c r="D4588" s="50" t="s">
        <v>761</v>
      </c>
      <c r="E4588" s="51" t="s">
        <v>762</v>
      </c>
      <c r="F4588" s="57">
        <f>ROWS($F$2:F4588)</f>
        <v>4587</v>
      </c>
      <c r="G4588" s="57" t="str">
        <f>IF(ISNUMBER(SEARCH('Position Build'!$N$6,Table1[[#This Row],[Series]])),Table1[[#This Row],[Helper1]],"")</f>
        <v/>
      </c>
      <c r="H4588" s="57" t="str">
        <f>IFERROR(SMALL($G$2:$G$4870,ROWS($G$2:G4588)),"")</f>
        <v/>
      </c>
    </row>
    <row r="4589" spans="1:8" ht="15.75" customHeight="1" thickBot="1" x14ac:dyDescent="0.3">
      <c r="A4589" s="45" t="s">
        <v>657</v>
      </c>
      <c r="B4589" s="46" t="str">
        <f>Table1[[#This Row],[Series]]&amp;Table1[[#This Row],[Competency Name]]</f>
        <v>6904ABILITY TO DO THE WORK OF THE POSITION WITHOUT MORE THAN NORMAL SUPERVISION</v>
      </c>
      <c r="C4589" s="46" t="str">
        <f>IF(RIGHT(Table1[[#This Row],[Occupational Series]],5)="SECCM","SECCM",IF(OR(RIGHT(Table1[[#This Row],[Occupational Series]],1)="A",RIGHT(Table1[[#This Row],[Occupational Series]],1)="B",RIGHT(Table1[[#This Row],[Occupational Series]],1)="C"),"0301",RIGHT(Table1[[#This Row],[Occupational Series]],4)))</f>
        <v>6904</v>
      </c>
      <c r="D4589" s="45" t="s">
        <v>852</v>
      </c>
      <c r="E4589" s="45" t="s">
        <v>853</v>
      </c>
      <c r="F4589" s="57">
        <f>ROWS($F$2:F4589)</f>
        <v>4588</v>
      </c>
      <c r="G4589" s="57" t="str">
        <f>IF(ISNUMBER(SEARCH('Position Build'!$N$6,Table1[[#This Row],[Series]])),Table1[[#This Row],[Helper1]],"")</f>
        <v/>
      </c>
      <c r="H4589" s="57" t="str">
        <f>IFERROR(SMALL($G$2:$G$4870,ROWS($G$2:G4589)),"")</f>
        <v/>
      </c>
    </row>
    <row r="4590" spans="1:8" ht="15.75" thickBot="1" x14ac:dyDescent="0.3">
      <c r="A4590" s="45" t="s">
        <v>657</v>
      </c>
      <c r="B4590" s="46" t="str">
        <f>Table1[[#This Row],[Series]]&amp;Table1[[#This Row],[Competency Name]]</f>
        <v>6904ABILITY TO INSPECT</v>
      </c>
      <c r="C4590" s="46" t="str">
        <f>IF(RIGHT(Table1[[#This Row],[Occupational Series]],5)="SECCM","SECCM",IF(OR(RIGHT(Table1[[#This Row],[Occupational Series]],1)="A",RIGHT(Table1[[#This Row],[Occupational Series]],1)="B",RIGHT(Table1[[#This Row],[Occupational Series]],1)="C"),"0301",RIGHT(Table1[[#This Row],[Occupational Series]],4)))</f>
        <v>6904</v>
      </c>
      <c r="D4590" s="45" t="s">
        <v>866</v>
      </c>
      <c r="E4590" s="45" t="s">
        <v>867</v>
      </c>
      <c r="F4590" s="57">
        <f>ROWS($F$2:F4590)</f>
        <v>4589</v>
      </c>
      <c r="G4590" s="57" t="str">
        <f>IF(ISNUMBER(SEARCH('Position Build'!$N$6,Table1[[#This Row],[Series]])),Table1[[#This Row],[Helper1]],"")</f>
        <v/>
      </c>
      <c r="H4590" s="57" t="str">
        <f>IFERROR(SMALL($G$2:$G$4870,ROWS($G$2:G4590)),"")</f>
        <v/>
      </c>
    </row>
    <row r="4591" spans="1:8" ht="15.75" customHeight="1" thickBot="1" x14ac:dyDescent="0.3">
      <c r="A4591" s="45" t="s">
        <v>657</v>
      </c>
      <c r="B4591" s="46" t="str">
        <f>Table1[[#This Row],[Series]]&amp;Table1[[#This Row],[Competency Name]]</f>
        <v>6904ABILITY TO INSTRUCT</v>
      </c>
      <c r="C4591" s="46" t="str">
        <f>IF(RIGHT(Table1[[#This Row],[Occupational Series]],5)="SECCM","SECCM",IF(OR(RIGHT(Table1[[#This Row],[Occupational Series]],1)="A",RIGHT(Table1[[#This Row],[Occupational Series]],1)="B",RIGHT(Table1[[#This Row],[Occupational Series]],1)="C"),"0301",RIGHT(Table1[[#This Row],[Occupational Series]],4)))</f>
        <v>6904</v>
      </c>
      <c r="D4591" s="45" t="s">
        <v>868</v>
      </c>
      <c r="E4591" s="45" t="s">
        <v>869</v>
      </c>
      <c r="F4591" s="57">
        <f>ROWS($F$2:F4591)</f>
        <v>4590</v>
      </c>
      <c r="G4591" s="57" t="str">
        <f>IF(ISNUMBER(SEARCH('Position Build'!$N$6,Table1[[#This Row],[Series]])),Table1[[#This Row],[Helper1]],"")</f>
        <v/>
      </c>
      <c r="H4591" s="57" t="str">
        <f>IFERROR(SMALL($G$2:$G$4870,ROWS($G$2:G4591)),"")</f>
        <v/>
      </c>
    </row>
    <row r="4592" spans="1:8" ht="39" thickBot="1" x14ac:dyDescent="0.3">
      <c r="A4592" s="50" t="s">
        <v>657</v>
      </c>
      <c r="B4592" s="46" t="str">
        <f>Table1[[#This Row],[Series]]&amp;Table1[[#This Row],[Competency Name]]</f>
        <v>6904ABILITY TO PROVIDE PRODUCTION SUPPORT SERVICES</v>
      </c>
      <c r="C4592" s="46" t="str">
        <f>IF(RIGHT(Table1[[#This Row],[Occupational Series]],5)="SECCM","SECCM",IF(OR(RIGHT(Table1[[#This Row],[Occupational Series]],1)="A",RIGHT(Table1[[#This Row],[Occupational Series]],1)="B",RIGHT(Table1[[#This Row],[Occupational Series]],1)="C"),"0301",RIGHT(Table1[[#This Row],[Occupational Series]],4)))</f>
        <v>6904</v>
      </c>
      <c r="D4592" s="50" t="s">
        <v>870</v>
      </c>
      <c r="E4592" s="51" t="s">
        <v>871</v>
      </c>
      <c r="F4592" s="57">
        <f>ROWS($F$2:F4592)</f>
        <v>4591</v>
      </c>
      <c r="G4592" s="57" t="str">
        <f>IF(ISNUMBER(SEARCH('Position Build'!$N$6,Table1[[#This Row],[Series]])),Table1[[#This Row],[Helper1]],"")</f>
        <v/>
      </c>
      <c r="H4592" s="57" t="str">
        <f>IFERROR(SMALL($G$2:$G$4870,ROWS($G$2:G4592)),"")</f>
        <v/>
      </c>
    </row>
    <row r="4593" spans="1:8" ht="15.75" thickBot="1" x14ac:dyDescent="0.3">
      <c r="A4593" s="45" t="s">
        <v>657</v>
      </c>
      <c r="B4593" s="46" t="str">
        <f>Table1[[#This Row],[Series]]&amp;Table1[[#This Row],[Competency Name]]</f>
        <v>6904ABILITY TO LEAD OR SUPERVISE</v>
      </c>
      <c r="C4593" s="46" t="str">
        <f>IF(RIGHT(Table1[[#This Row],[Occupational Series]],5)="SECCM","SECCM",IF(OR(RIGHT(Table1[[#This Row],[Occupational Series]],1)="A",RIGHT(Table1[[#This Row],[Occupational Series]],1)="B",RIGHT(Table1[[#This Row],[Occupational Series]],1)="C"),"0301",RIGHT(Table1[[#This Row],[Occupational Series]],4)))</f>
        <v>6904</v>
      </c>
      <c r="D4593" s="45" t="s">
        <v>872</v>
      </c>
      <c r="E4593" s="45" t="s">
        <v>873</v>
      </c>
      <c r="F4593" s="57">
        <f>ROWS($F$2:F4593)</f>
        <v>4592</v>
      </c>
      <c r="G4593" s="57" t="str">
        <f>IF(ISNUMBER(SEARCH('Position Build'!$N$6,Table1[[#This Row],[Series]])),Table1[[#This Row],[Helper1]],"")</f>
        <v/>
      </c>
      <c r="H4593" s="57" t="str">
        <f>IFERROR(SMALL($G$2:$G$4870,ROWS($G$2:G4593)),"")</f>
        <v/>
      </c>
    </row>
    <row r="4594" spans="1:8" ht="51.75" thickBot="1" x14ac:dyDescent="0.3">
      <c r="A4594" s="50" t="s">
        <v>657</v>
      </c>
      <c r="B4594" s="46" t="str">
        <f>Table1[[#This Row],[Series]]&amp;Table1[[#This Row],[Competency Name]]</f>
        <v>6904ABILITY TO FOLLOW DIRECTIONS IN A SHOP</v>
      </c>
      <c r="C4594" s="46" t="str">
        <f>IF(RIGHT(Table1[[#This Row],[Occupational Series]],5)="SECCM","SECCM",IF(OR(RIGHT(Table1[[#This Row],[Occupational Series]],1)="A",RIGHT(Table1[[#This Row],[Occupational Series]],1)="B",RIGHT(Table1[[#This Row],[Occupational Series]],1)="C"),"0301",RIGHT(Table1[[#This Row],[Occupational Series]],4)))</f>
        <v>6904</v>
      </c>
      <c r="D4594" s="50" t="s">
        <v>882</v>
      </c>
      <c r="E4594" s="51" t="s">
        <v>883</v>
      </c>
      <c r="F4594" s="57">
        <f>ROWS($F$2:F4594)</f>
        <v>4593</v>
      </c>
      <c r="G4594" s="57" t="str">
        <f>IF(ISNUMBER(SEARCH('Position Build'!$N$6,Table1[[#This Row],[Series]])),Table1[[#This Row],[Helper1]],"")</f>
        <v/>
      </c>
      <c r="H4594" s="57" t="str">
        <f>IFERROR(SMALL($G$2:$G$4870,ROWS($G$2:G4594)),"")</f>
        <v/>
      </c>
    </row>
    <row r="4595" spans="1:8" ht="77.25" thickBot="1" x14ac:dyDescent="0.3">
      <c r="A4595" s="50" t="s">
        <v>657</v>
      </c>
      <c r="B4595" s="46" t="str">
        <f>Table1[[#This Row],[Series]]&amp;Table1[[#This Row],[Competency Name]]</f>
        <v>6904DEXTERITY AND SAFETY</v>
      </c>
      <c r="C4595" s="46" t="str">
        <f>IF(RIGHT(Table1[[#This Row],[Occupational Series]],5)="SECCM","SECCM",IF(OR(RIGHT(Table1[[#This Row],[Occupational Series]],1)="A",RIGHT(Table1[[#This Row],[Occupational Series]],1)="B",RIGHT(Table1[[#This Row],[Occupational Series]],1)="C"),"0301",RIGHT(Table1[[#This Row],[Occupational Series]],4)))</f>
        <v>6904</v>
      </c>
      <c r="D4595" s="50" t="s">
        <v>888</v>
      </c>
      <c r="E4595" s="51" t="s">
        <v>889</v>
      </c>
      <c r="F4595" s="57">
        <f>ROWS($F$2:F4595)</f>
        <v>4594</v>
      </c>
      <c r="G4595" s="57" t="str">
        <f>IF(ISNUMBER(SEARCH('Position Build'!$N$6,Table1[[#This Row],[Series]])),Table1[[#This Row],[Helper1]],"")</f>
        <v/>
      </c>
      <c r="H4595" s="57" t="str">
        <f>IFERROR(SMALL($G$2:$G$4870,ROWS($G$2:G4595)),"")</f>
        <v/>
      </c>
    </row>
    <row r="4596" spans="1:8" ht="15.75" customHeight="1" thickBot="1" x14ac:dyDescent="0.3">
      <c r="A4596" s="50" t="s">
        <v>657</v>
      </c>
      <c r="B4596" s="46" t="str">
        <f>Table1[[#This Row],[Series]]&amp;Table1[[#This Row],[Competency Name]]</f>
        <v>6904RELIABILITY AND DEPENDABILITY</v>
      </c>
      <c r="C4596" s="46" t="str">
        <f>IF(RIGHT(Table1[[#This Row],[Occupational Series]],5)="SECCM","SECCM",IF(OR(RIGHT(Table1[[#This Row],[Occupational Series]],1)="A",RIGHT(Table1[[#This Row],[Occupational Series]],1)="B",RIGHT(Table1[[#This Row],[Occupational Series]],1)="C"),"0301",RIGHT(Table1[[#This Row],[Occupational Series]],4)))</f>
        <v>6904</v>
      </c>
      <c r="D4596" s="50" t="s">
        <v>900</v>
      </c>
      <c r="E4596" s="51" t="s">
        <v>901</v>
      </c>
      <c r="F4596" s="57">
        <f>ROWS($F$2:F4596)</f>
        <v>4595</v>
      </c>
      <c r="G4596" s="57" t="str">
        <f>IF(ISNUMBER(SEARCH('Position Build'!$N$6,Table1[[#This Row],[Series]])),Table1[[#This Row],[Helper1]],"")</f>
        <v/>
      </c>
      <c r="H4596" s="57" t="str">
        <f>IFERROR(SMALL($G$2:$G$4870,ROWS($G$2:G4596)),"")</f>
        <v/>
      </c>
    </row>
    <row r="4597" spans="1:8" ht="39" thickBot="1" x14ac:dyDescent="0.3">
      <c r="A4597" s="50" t="s">
        <v>657</v>
      </c>
      <c r="B4597" s="46" t="str">
        <f>Table1[[#This Row],[Series]]&amp;Table1[[#This Row],[Competency Name]]</f>
        <v>6904ABILITY TO WORK AS A MEMBER OF A TEAM</v>
      </c>
      <c r="C4597" s="46" t="str">
        <f>IF(RIGHT(Table1[[#This Row],[Occupational Series]],5)="SECCM","SECCM",IF(OR(RIGHT(Table1[[#This Row],[Occupational Series]],1)="A",RIGHT(Table1[[#This Row],[Occupational Series]],1)="B",RIGHT(Table1[[#This Row],[Occupational Series]],1)="C"),"0301",RIGHT(Table1[[#This Row],[Occupational Series]],4)))</f>
        <v>6904</v>
      </c>
      <c r="D4597" s="50" t="s">
        <v>1017</v>
      </c>
      <c r="E4597" s="51" t="s">
        <v>1018</v>
      </c>
      <c r="F4597" s="57">
        <f>ROWS($F$2:F4597)</f>
        <v>4596</v>
      </c>
      <c r="G4597" s="57" t="str">
        <f>IF(ISNUMBER(SEARCH('Position Build'!$N$6,Table1[[#This Row],[Series]])),Table1[[#This Row],[Helper1]],"")</f>
        <v/>
      </c>
      <c r="H4597" s="57" t="str">
        <f>IFERROR(SMALL($G$2:$G$4870,ROWS($G$2:G4597)),"")</f>
        <v/>
      </c>
    </row>
    <row r="4598" spans="1:8" ht="15.75" thickBot="1" x14ac:dyDescent="0.3">
      <c r="A4598" s="45" t="s">
        <v>657</v>
      </c>
      <c r="B4598" s="46" t="str">
        <f>Table1[[#This Row],[Series]]&amp;Table1[[#This Row],[Competency Name]]</f>
        <v>6904SHOP APTITUDE AND INTEREST</v>
      </c>
      <c r="C4598" s="46" t="str">
        <f>IF(RIGHT(Table1[[#This Row],[Occupational Series]],5)="SECCM","SECCM",IF(OR(RIGHT(Table1[[#This Row],[Occupational Series]],1)="A",RIGHT(Table1[[#This Row],[Occupational Series]],1)="B",RIGHT(Table1[[#This Row],[Occupational Series]],1)="C"),"0301",RIGHT(Table1[[#This Row],[Occupational Series]],4)))</f>
        <v>6904</v>
      </c>
      <c r="D4598" s="45" t="s">
        <v>1021</v>
      </c>
      <c r="E4598" s="45" t="s">
        <v>1022</v>
      </c>
      <c r="F4598" s="57">
        <f>ROWS($F$2:F4598)</f>
        <v>4597</v>
      </c>
      <c r="G4598" s="57" t="str">
        <f>IF(ISNUMBER(SEARCH('Position Build'!$N$6,Table1[[#This Row],[Series]])),Table1[[#This Row],[Helper1]],"")</f>
        <v/>
      </c>
      <c r="H4598" s="57" t="str">
        <f>IFERROR(SMALL($G$2:$G$4870,ROWS($G$2:G4598)),"")</f>
        <v/>
      </c>
    </row>
    <row r="4599" spans="1:8" ht="15.75" customHeight="1" thickBot="1" x14ac:dyDescent="0.3">
      <c r="A4599" s="50" t="s">
        <v>677</v>
      </c>
      <c r="B4599" s="46" t="str">
        <f>Table1[[#This Row],[Series]]&amp;Table1[[#This Row],[Competency Name]]</f>
        <v>6907ABILITY TO INTERPRET INSTRUCTIONS, SPECIFICATIONS, ETC. (OTHER THAN BLUEPRINTS)</v>
      </c>
      <c r="C4599" s="46" t="str">
        <f>IF(RIGHT(Table1[[#This Row],[Occupational Series]],5)="SECCM","SECCM",IF(OR(RIGHT(Table1[[#This Row],[Occupational Series]],1)="A",RIGHT(Table1[[#This Row],[Occupational Series]],1)="B",RIGHT(Table1[[#This Row],[Occupational Series]],1)="C"),"0301",RIGHT(Table1[[#This Row],[Occupational Series]],4)))</f>
        <v>6907</v>
      </c>
      <c r="D4599" s="50" t="s">
        <v>645</v>
      </c>
      <c r="E4599" s="51" t="s">
        <v>646</v>
      </c>
      <c r="F4599" s="57">
        <f>ROWS($F$2:F4599)</f>
        <v>4598</v>
      </c>
      <c r="G4599" s="57" t="str">
        <f>IF(ISNUMBER(SEARCH('Position Build'!$N$6,Table1[[#This Row],[Series]])),Table1[[#This Row],[Helper1]],"")</f>
        <v/>
      </c>
      <c r="H4599" s="57" t="str">
        <f>IFERROR(SMALL($G$2:$G$4870,ROWS($G$2:G4599)),"")</f>
        <v/>
      </c>
    </row>
    <row r="4600" spans="1:8" ht="26.25" thickBot="1" x14ac:dyDescent="0.3">
      <c r="A4600" s="50" t="s">
        <v>677</v>
      </c>
      <c r="B4600" s="46" t="str">
        <f>Table1[[#This Row],[Series]]&amp;Table1[[#This Row],[Competency Name]]</f>
        <v>6907KNOWLEDGE OF MATERIALS</v>
      </c>
      <c r="C4600" s="46" t="str">
        <f>IF(RIGHT(Table1[[#This Row],[Occupational Series]],5)="SECCM","SECCM",IF(OR(RIGHT(Table1[[#This Row],[Occupational Series]],1)="A",RIGHT(Table1[[#This Row],[Occupational Series]],1)="B",RIGHT(Table1[[#This Row],[Occupational Series]],1)="C"),"0301",RIGHT(Table1[[#This Row],[Occupational Series]],4)))</f>
        <v>6907</v>
      </c>
      <c r="D4600" s="50" t="s">
        <v>679</v>
      </c>
      <c r="E4600" s="51" t="s">
        <v>680</v>
      </c>
      <c r="F4600" s="57">
        <f>ROWS($F$2:F4600)</f>
        <v>4599</v>
      </c>
      <c r="G4600" s="57" t="str">
        <f>IF(ISNUMBER(SEARCH('Position Build'!$N$6,Table1[[#This Row],[Series]])),Table1[[#This Row],[Helper1]],"")</f>
        <v/>
      </c>
      <c r="H4600" s="57" t="str">
        <f>IFERROR(SMALL($G$2:$G$4870,ROWS($G$2:G4600)),"")</f>
        <v/>
      </c>
    </row>
    <row r="4601" spans="1:8" ht="15.75" customHeight="1" thickBot="1" x14ac:dyDescent="0.3">
      <c r="A4601" s="50" t="s">
        <v>677</v>
      </c>
      <c r="B4601" s="46" t="str">
        <f>Table1[[#This Row],[Series]]&amp;Table1[[#This Row],[Competency Name]]</f>
        <v>6907TECHNICAL PRACTICES (THEORETICAL, PRECISE, ARTISTIC)</v>
      </c>
      <c r="C4601" s="46" t="str">
        <f>IF(RIGHT(Table1[[#This Row],[Occupational Series]],5)="SECCM","SECCM",IF(OR(RIGHT(Table1[[#This Row],[Occupational Series]],1)="A",RIGHT(Table1[[#This Row],[Occupational Series]],1)="B",RIGHT(Table1[[#This Row],[Occupational Series]],1)="C"),"0301",RIGHT(Table1[[#This Row],[Occupational Series]],4)))</f>
        <v>6907</v>
      </c>
      <c r="D4601" s="50" t="s">
        <v>716</v>
      </c>
      <c r="E4601" s="51" t="s">
        <v>717</v>
      </c>
      <c r="F4601" s="57">
        <f>ROWS($F$2:F4601)</f>
        <v>4600</v>
      </c>
      <c r="G4601" s="57" t="str">
        <f>IF(ISNUMBER(SEARCH('Position Build'!$N$6,Table1[[#This Row],[Series]])),Table1[[#This Row],[Helper1]],"")</f>
        <v/>
      </c>
      <c r="H4601" s="57" t="str">
        <f>IFERROR(SMALL($G$2:$G$4870,ROWS($G$2:G4601)),"")</f>
        <v/>
      </c>
    </row>
    <row r="4602" spans="1:8" ht="64.5" thickBot="1" x14ac:dyDescent="0.3">
      <c r="A4602" s="50" t="s">
        <v>677</v>
      </c>
      <c r="B4602" s="46" t="str">
        <f>Table1[[#This Row],[Series]]&amp;Table1[[#This Row],[Competency Name]]</f>
        <v>6907WORK PRACTICES (INCLUDES KEEPING THINGS NEAT, CLEAN AND IN ORDER)</v>
      </c>
      <c r="C4602" s="46" t="str">
        <f>IF(RIGHT(Table1[[#This Row],[Occupational Series]],5)="SECCM","SECCM",IF(OR(RIGHT(Table1[[#This Row],[Occupational Series]],1)="A",RIGHT(Table1[[#This Row],[Occupational Series]],1)="B",RIGHT(Table1[[#This Row],[Occupational Series]],1)="C"),"0301",RIGHT(Table1[[#This Row],[Occupational Series]],4)))</f>
        <v>6907</v>
      </c>
      <c r="D4602" s="50" t="s">
        <v>761</v>
      </c>
      <c r="E4602" s="51" t="s">
        <v>762</v>
      </c>
      <c r="F4602" s="57">
        <f>ROWS($F$2:F4602)</f>
        <v>4601</v>
      </c>
      <c r="G4602" s="57" t="str">
        <f>IF(ISNUMBER(SEARCH('Position Build'!$N$6,Table1[[#This Row],[Series]])),Table1[[#This Row],[Helper1]],"")</f>
        <v/>
      </c>
      <c r="H4602" s="57" t="str">
        <f>IFERROR(SMALL($G$2:$G$4870,ROWS($G$2:G4602)),"")</f>
        <v/>
      </c>
    </row>
    <row r="4603" spans="1:8" ht="15.75" customHeight="1" thickBot="1" x14ac:dyDescent="0.3">
      <c r="A4603" s="45" t="s">
        <v>677</v>
      </c>
      <c r="B4603" s="46" t="str">
        <f>Table1[[#This Row],[Series]]&amp;Table1[[#This Row],[Competency Name]]</f>
        <v>6907ABILITY TO DO THE WORK OF THE POSITION WITHOUT MORE THAN NORMAL SUPERVISION</v>
      </c>
      <c r="C4603" s="46" t="str">
        <f>IF(RIGHT(Table1[[#This Row],[Occupational Series]],5)="SECCM","SECCM",IF(OR(RIGHT(Table1[[#This Row],[Occupational Series]],1)="A",RIGHT(Table1[[#This Row],[Occupational Series]],1)="B",RIGHT(Table1[[#This Row],[Occupational Series]],1)="C"),"0301",RIGHT(Table1[[#This Row],[Occupational Series]],4)))</f>
        <v>6907</v>
      </c>
      <c r="D4603" s="45" t="s">
        <v>852</v>
      </c>
      <c r="E4603" s="45" t="s">
        <v>853</v>
      </c>
      <c r="F4603" s="57">
        <f>ROWS($F$2:F4603)</f>
        <v>4602</v>
      </c>
      <c r="G4603" s="57" t="str">
        <f>IF(ISNUMBER(SEARCH('Position Build'!$N$6,Table1[[#This Row],[Series]])),Table1[[#This Row],[Helper1]],"")</f>
        <v/>
      </c>
      <c r="H4603" s="57" t="str">
        <f>IFERROR(SMALL($G$2:$G$4870,ROWS($G$2:G4603)),"")</f>
        <v/>
      </c>
    </row>
    <row r="4604" spans="1:8" ht="15.75" thickBot="1" x14ac:dyDescent="0.3">
      <c r="A4604" s="45" t="s">
        <v>677</v>
      </c>
      <c r="B4604" s="46" t="str">
        <f>Table1[[#This Row],[Series]]&amp;Table1[[#This Row],[Competency Name]]</f>
        <v>6907ABILITY TO INSPECT</v>
      </c>
      <c r="C4604" s="46" t="str">
        <f>IF(RIGHT(Table1[[#This Row],[Occupational Series]],5)="SECCM","SECCM",IF(OR(RIGHT(Table1[[#This Row],[Occupational Series]],1)="A",RIGHT(Table1[[#This Row],[Occupational Series]],1)="B",RIGHT(Table1[[#This Row],[Occupational Series]],1)="C"),"0301",RIGHT(Table1[[#This Row],[Occupational Series]],4)))</f>
        <v>6907</v>
      </c>
      <c r="D4604" s="45" t="s">
        <v>866</v>
      </c>
      <c r="E4604" s="45" t="s">
        <v>867</v>
      </c>
      <c r="F4604" s="57">
        <f>ROWS($F$2:F4604)</f>
        <v>4603</v>
      </c>
      <c r="G4604" s="57" t="str">
        <f>IF(ISNUMBER(SEARCH('Position Build'!$N$6,Table1[[#This Row],[Series]])),Table1[[#This Row],[Helper1]],"")</f>
        <v/>
      </c>
      <c r="H4604" s="57" t="str">
        <f>IFERROR(SMALL($G$2:$G$4870,ROWS($G$2:G4604)),"")</f>
        <v/>
      </c>
    </row>
    <row r="4605" spans="1:8" ht="15.75" customHeight="1" thickBot="1" x14ac:dyDescent="0.3">
      <c r="A4605" s="45" t="s">
        <v>677</v>
      </c>
      <c r="B4605" s="46" t="str">
        <f>Table1[[#This Row],[Series]]&amp;Table1[[#This Row],[Competency Name]]</f>
        <v>6907ABILITY TO INSTRUCT</v>
      </c>
      <c r="C4605" s="46" t="str">
        <f>IF(RIGHT(Table1[[#This Row],[Occupational Series]],5)="SECCM","SECCM",IF(OR(RIGHT(Table1[[#This Row],[Occupational Series]],1)="A",RIGHT(Table1[[#This Row],[Occupational Series]],1)="B",RIGHT(Table1[[#This Row],[Occupational Series]],1)="C"),"0301",RIGHT(Table1[[#This Row],[Occupational Series]],4)))</f>
        <v>6907</v>
      </c>
      <c r="D4605" s="45" t="s">
        <v>868</v>
      </c>
      <c r="E4605" s="45" t="s">
        <v>869</v>
      </c>
      <c r="F4605" s="57">
        <f>ROWS($F$2:F4605)</f>
        <v>4604</v>
      </c>
      <c r="G4605" s="57" t="str">
        <f>IF(ISNUMBER(SEARCH('Position Build'!$N$6,Table1[[#This Row],[Series]])),Table1[[#This Row],[Helper1]],"")</f>
        <v/>
      </c>
      <c r="H4605" s="57" t="str">
        <f>IFERROR(SMALL($G$2:$G$4870,ROWS($G$2:G4605)),"")</f>
        <v/>
      </c>
    </row>
    <row r="4606" spans="1:8" ht="39" thickBot="1" x14ac:dyDescent="0.3">
      <c r="A4606" s="50" t="s">
        <v>677</v>
      </c>
      <c r="B4606" s="46" t="str">
        <f>Table1[[#This Row],[Series]]&amp;Table1[[#This Row],[Competency Name]]</f>
        <v>6907ABILITY TO PROVIDE PRODUCTION SUPPORT SERVICES</v>
      </c>
      <c r="C4606" s="46" t="str">
        <f>IF(RIGHT(Table1[[#This Row],[Occupational Series]],5)="SECCM","SECCM",IF(OR(RIGHT(Table1[[#This Row],[Occupational Series]],1)="A",RIGHT(Table1[[#This Row],[Occupational Series]],1)="B",RIGHT(Table1[[#This Row],[Occupational Series]],1)="C"),"0301",RIGHT(Table1[[#This Row],[Occupational Series]],4)))</f>
        <v>6907</v>
      </c>
      <c r="D4606" s="50" t="s">
        <v>870</v>
      </c>
      <c r="E4606" s="51" t="s">
        <v>871</v>
      </c>
      <c r="F4606" s="57">
        <f>ROWS($F$2:F4606)</f>
        <v>4605</v>
      </c>
      <c r="G4606" s="57" t="str">
        <f>IF(ISNUMBER(SEARCH('Position Build'!$N$6,Table1[[#This Row],[Series]])),Table1[[#This Row],[Helper1]],"")</f>
        <v/>
      </c>
      <c r="H4606" s="57" t="str">
        <f>IFERROR(SMALL($G$2:$G$4870,ROWS($G$2:G4606)),"")</f>
        <v/>
      </c>
    </row>
    <row r="4607" spans="1:8" ht="15.75" customHeight="1" thickBot="1" x14ac:dyDescent="0.3">
      <c r="A4607" s="45" t="s">
        <v>677</v>
      </c>
      <c r="B4607" s="46" t="str">
        <f>Table1[[#This Row],[Series]]&amp;Table1[[#This Row],[Competency Name]]</f>
        <v>6907ABILITY TO LEAD OR SUPERVISE</v>
      </c>
      <c r="C4607" s="46" t="str">
        <f>IF(RIGHT(Table1[[#This Row],[Occupational Series]],5)="SECCM","SECCM",IF(OR(RIGHT(Table1[[#This Row],[Occupational Series]],1)="A",RIGHT(Table1[[#This Row],[Occupational Series]],1)="B",RIGHT(Table1[[#This Row],[Occupational Series]],1)="C"),"0301",RIGHT(Table1[[#This Row],[Occupational Series]],4)))</f>
        <v>6907</v>
      </c>
      <c r="D4607" s="45" t="s">
        <v>872</v>
      </c>
      <c r="E4607" s="45" t="s">
        <v>873</v>
      </c>
      <c r="F4607" s="57">
        <f>ROWS($F$2:F4607)</f>
        <v>4606</v>
      </c>
      <c r="G4607" s="57" t="str">
        <f>IF(ISNUMBER(SEARCH('Position Build'!$N$6,Table1[[#This Row],[Series]])),Table1[[#This Row],[Helper1]],"")</f>
        <v/>
      </c>
      <c r="H4607" s="57" t="str">
        <f>IFERROR(SMALL($G$2:$G$4870,ROWS($G$2:G4607)),"")</f>
        <v/>
      </c>
    </row>
    <row r="4608" spans="1:8" ht="77.25" thickBot="1" x14ac:dyDescent="0.3">
      <c r="A4608" s="50" t="s">
        <v>677</v>
      </c>
      <c r="B4608" s="46" t="str">
        <f>Table1[[#This Row],[Series]]&amp;Table1[[#This Row],[Competency Name]]</f>
        <v>6907DEXTERITY AND SAFETY</v>
      </c>
      <c r="C4608" s="46" t="str">
        <f>IF(RIGHT(Table1[[#This Row],[Occupational Series]],5)="SECCM","SECCM",IF(OR(RIGHT(Table1[[#This Row],[Occupational Series]],1)="A",RIGHT(Table1[[#This Row],[Occupational Series]],1)="B",RIGHT(Table1[[#This Row],[Occupational Series]],1)="C"),"0301",RIGHT(Table1[[#This Row],[Occupational Series]],4)))</f>
        <v>6907</v>
      </c>
      <c r="D4608" s="50" t="s">
        <v>888</v>
      </c>
      <c r="E4608" s="51" t="s">
        <v>889</v>
      </c>
      <c r="F4608" s="57">
        <f>ROWS($F$2:F4608)</f>
        <v>4607</v>
      </c>
      <c r="G4608" s="57" t="str">
        <f>IF(ISNUMBER(SEARCH('Position Build'!$N$6,Table1[[#This Row],[Series]])),Table1[[#This Row],[Helper1]],"")</f>
        <v/>
      </c>
      <c r="H4608" s="57" t="str">
        <f>IFERROR(SMALL($G$2:$G$4870,ROWS($G$2:G4608)),"")</f>
        <v/>
      </c>
    </row>
    <row r="4609" spans="1:8" ht="15.75" customHeight="1" thickBot="1" x14ac:dyDescent="0.3">
      <c r="A4609" s="50" t="s">
        <v>647</v>
      </c>
      <c r="B4609" s="46" t="str">
        <f>Table1[[#This Row],[Series]]&amp;Table1[[#This Row],[Competency Name]]</f>
        <v>6910ABILITY TO INTERPRET INSTRUCTIONS, SPECIFICATIONS, ETC. (OTHER THAN BLUEPRINTS)</v>
      </c>
      <c r="C4609" s="46" t="str">
        <f>IF(RIGHT(Table1[[#This Row],[Occupational Series]],5)="SECCM","SECCM",IF(OR(RIGHT(Table1[[#This Row],[Occupational Series]],1)="A",RIGHT(Table1[[#This Row],[Occupational Series]],1)="B",RIGHT(Table1[[#This Row],[Occupational Series]],1)="C"),"0301",RIGHT(Table1[[#This Row],[Occupational Series]],4)))</f>
        <v>6910</v>
      </c>
      <c r="D4609" s="50" t="s">
        <v>645</v>
      </c>
      <c r="E4609" s="51" t="s">
        <v>646</v>
      </c>
      <c r="F4609" s="57">
        <f>ROWS($F$2:F4609)</f>
        <v>4608</v>
      </c>
      <c r="G4609" s="57" t="str">
        <f>IF(ISNUMBER(SEARCH('Position Build'!$N$6,Table1[[#This Row],[Series]])),Table1[[#This Row],[Helper1]],"")</f>
        <v/>
      </c>
      <c r="H4609" s="57" t="str">
        <f>IFERROR(SMALL($G$2:$G$4870,ROWS($G$2:G4609)),"")</f>
        <v/>
      </c>
    </row>
    <row r="4610" spans="1:8" ht="26.25" thickBot="1" x14ac:dyDescent="0.3">
      <c r="A4610" s="50" t="s">
        <v>647</v>
      </c>
      <c r="B4610" s="46" t="str">
        <f>Table1[[#This Row],[Series]]&amp;Table1[[#This Row],[Competency Name]]</f>
        <v>6910KNOWLEDGE OF MATERIALS</v>
      </c>
      <c r="C4610" s="46" t="str">
        <f>IF(RIGHT(Table1[[#This Row],[Occupational Series]],5)="SECCM","SECCM",IF(OR(RIGHT(Table1[[#This Row],[Occupational Series]],1)="A",RIGHT(Table1[[#This Row],[Occupational Series]],1)="B",RIGHT(Table1[[#This Row],[Occupational Series]],1)="C"),"0301",RIGHT(Table1[[#This Row],[Occupational Series]],4)))</f>
        <v>6910</v>
      </c>
      <c r="D4610" s="50" t="s">
        <v>679</v>
      </c>
      <c r="E4610" s="51" t="s">
        <v>680</v>
      </c>
      <c r="F4610" s="57">
        <f>ROWS($F$2:F4610)</f>
        <v>4609</v>
      </c>
      <c r="G4610" s="57" t="str">
        <f>IF(ISNUMBER(SEARCH('Position Build'!$N$6,Table1[[#This Row],[Series]])),Table1[[#This Row],[Helper1]],"")</f>
        <v/>
      </c>
      <c r="H4610" s="57" t="str">
        <f>IFERROR(SMALL($G$2:$G$4870,ROWS($G$2:G4610)),"")</f>
        <v/>
      </c>
    </row>
    <row r="4611" spans="1:8" ht="15.75" customHeight="1" thickBot="1" x14ac:dyDescent="0.3">
      <c r="A4611" s="50" t="s">
        <v>647</v>
      </c>
      <c r="B4611" s="46" t="str">
        <f>Table1[[#This Row],[Series]]&amp;Table1[[#This Row],[Competency Name]]</f>
        <v>6910TECHNICAL PRACTICES (THEORETICAL, PRECISE, ARTISTIC)</v>
      </c>
      <c r="C4611" s="46" t="str">
        <f>IF(RIGHT(Table1[[#This Row],[Occupational Series]],5)="SECCM","SECCM",IF(OR(RIGHT(Table1[[#This Row],[Occupational Series]],1)="A",RIGHT(Table1[[#This Row],[Occupational Series]],1)="B",RIGHT(Table1[[#This Row],[Occupational Series]],1)="C"),"0301",RIGHT(Table1[[#This Row],[Occupational Series]],4)))</f>
        <v>6910</v>
      </c>
      <c r="D4611" s="50" t="s">
        <v>716</v>
      </c>
      <c r="E4611" s="51" t="s">
        <v>717</v>
      </c>
      <c r="F4611" s="57">
        <f>ROWS($F$2:F4611)</f>
        <v>4610</v>
      </c>
      <c r="G4611" s="57" t="str">
        <f>IF(ISNUMBER(SEARCH('Position Build'!$N$6,Table1[[#This Row],[Series]])),Table1[[#This Row],[Helper1]],"")</f>
        <v/>
      </c>
      <c r="H4611" s="57" t="str">
        <f>IFERROR(SMALL($G$2:$G$4870,ROWS($G$2:G4611)),"")</f>
        <v/>
      </c>
    </row>
    <row r="4612" spans="1:8" ht="64.5" thickBot="1" x14ac:dyDescent="0.3">
      <c r="A4612" s="50" t="s">
        <v>647</v>
      </c>
      <c r="B4612" s="46" t="str">
        <f>Table1[[#This Row],[Series]]&amp;Table1[[#This Row],[Competency Name]]</f>
        <v>6910WORK PRACTICES (INCLUDES KEEPING THINGS NEAT, CLEAN AND IN ORDER)</v>
      </c>
      <c r="C4612" s="46" t="str">
        <f>IF(RIGHT(Table1[[#This Row],[Occupational Series]],5)="SECCM","SECCM",IF(OR(RIGHT(Table1[[#This Row],[Occupational Series]],1)="A",RIGHT(Table1[[#This Row],[Occupational Series]],1)="B",RIGHT(Table1[[#This Row],[Occupational Series]],1)="C"),"0301",RIGHT(Table1[[#This Row],[Occupational Series]],4)))</f>
        <v>6910</v>
      </c>
      <c r="D4612" s="50" t="s">
        <v>761</v>
      </c>
      <c r="E4612" s="51" t="s">
        <v>762</v>
      </c>
      <c r="F4612" s="57">
        <f>ROWS($F$2:F4612)</f>
        <v>4611</v>
      </c>
      <c r="G4612" s="57" t="str">
        <f>IF(ISNUMBER(SEARCH('Position Build'!$N$6,Table1[[#This Row],[Series]])),Table1[[#This Row],[Helper1]],"")</f>
        <v/>
      </c>
      <c r="H4612" s="57" t="str">
        <f>IFERROR(SMALL($G$2:$G$4870,ROWS($G$2:G4612)),"")</f>
        <v/>
      </c>
    </row>
    <row r="4613" spans="1:8" ht="15.75" customHeight="1" thickBot="1" x14ac:dyDescent="0.3">
      <c r="A4613" s="45" t="s">
        <v>647</v>
      </c>
      <c r="B4613" s="46" t="str">
        <f>Table1[[#This Row],[Series]]&amp;Table1[[#This Row],[Competency Name]]</f>
        <v>6910ABILITY TO DO THE WORK OF THE POSITION WITHOUT MORE THAN NORMAL SUPERVISION</v>
      </c>
      <c r="C4613" s="46" t="str">
        <f>IF(RIGHT(Table1[[#This Row],[Occupational Series]],5)="SECCM","SECCM",IF(OR(RIGHT(Table1[[#This Row],[Occupational Series]],1)="A",RIGHT(Table1[[#This Row],[Occupational Series]],1)="B",RIGHT(Table1[[#This Row],[Occupational Series]],1)="C"),"0301",RIGHT(Table1[[#This Row],[Occupational Series]],4)))</f>
        <v>6910</v>
      </c>
      <c r="D4613" s="45" t="s">
        <v>852</v>
      </c>
      <c r="E4613" s="45" t="s">
        <v>853</v>
      </c>
      <c r="F4613" s="57">
        <f>ROWS($F$2:F4613)</f>
        <v>4612</v>
      </c>
      <c r="G4613" s="57" t="str">
        <f>IF(ISNUMBER(SEARCH('Position Build'!$N$6,Table1[[#This Row],[Series]])),Table1[[#This Row],[Helper1]],"")</f>
        <v/>
      </c>
      <c r="H4613" s="57" t="str">
        <f>IFERROR(SMALL($G$2:$G$4870,ROWS($G$2:G4613)),"")</f>
        <v/>
      </c>
    </row>
    <row r="4614" spans="1:8" ht="15.75" thickBot="1" x14ac:dyDescent="0.3">
      <c r="A4614" s="45" t="s">
        <v>647</v>
      </c>
      <c r="B4614" s="46" t="str">
        <f>Table1[[#This Row],[Series]]&amp;Table1[[#This Row],[Competency Name]]</f>
        <v>6910ABILITY TO INSPECT</v>
      </c>
      <c r="C4614" s="46" t="str">
        <f>IF(RIGHT(Table1[[#This Row],[Occupational Series]],5)="SECCM","SECCM",IF(OR(RIGHT(Table1[[#This Row],[Occupational Series]],1)="A",RIGHT(Table1[[#This Row],[Occupational Series]],1)="B",RIGHT(Table1[[#This Row],[Occupational Series]],1)="C"),"0301",RIGHT(Table1[[#This Row],[Occupational Series]],4)))</f>
        <v>6910</v>
      </c>
      <c r="D4614" s="45" t="s">
        <v>866</v>
      </c>
      <c r="E4614" s="45" t="s">
        <v>867</v>
      </c>
      <c r="F4614" s="57">
        <f>ROWS($F$2:F4614)</f>
        <v>4613</v>
      </c>
      <c r="G4614" s="57" t="str">
        <f>IF(ISNUMBER(SEARCH('Position Build'!$N$6,Table1[[#This Row],[Series]])),Table1[[#This Row],[Helper1]],"")</f>
        <v/>
      </c>
      <c r="H4614" s="57" t="str">
        <f>IFERROR(SMALL($G$2:$G$4870,ROWS($G$2:G4614)),"")</f>
        <v/>
      </c>
    </row>
    <row r="4615" spans="1:8" ht="15.75" customHeight="1" thickBot="1" x14ac:dyDescent="0.3">
      <c r="A4615" s="45" t="s">
        <v>647</v>
      </c>
      <c r="B4615" s="46" t="str">
        <f>Table1[[#This Row],[Series]]&amp;Table1[[#This Row],[Competency Name]]</f>
        <v>6910ABILITY TO INSTRUCT</v>
      </c>
      <c r="C4615" s="46" t="str">
        <f>IF(RIGHT(Table1[[#This Row],[Occupational Series]],5)="SECCM","SECCM",IF(OR(RIGHT(Table1[[#This Row],[Occupational Series]],1)="A",RIGHT(Table1[[#This Row],[Occupational Series]],1)="B",RIGHT(Table1[[#This Row],[Occupational Series]],1)="C"),"0301",RIGHT(Table1[[#This Row],[Occupational Series]],4)))</f>
        <v>6910</v>
      </c>
      <c r="D4615" s="45" t="s">
        <v>868</v>
      </c>
      <c r="E4615" s="45" t="s">
        <v>869</v>
      </c>
      <c r="F4615" s="57">
        <f>ROWS($F$2:F4615)</f>
        <v>4614</v>
      </c>
      <c r="G4615" s="57" t="str">
        <f>IF(ISNUMBER(SEARCH('Position Build'!$N$6,Table1[[#This Row],[Series]])),Table1[[#This Row],[Helper1]],"")</f>
        <v/>
      </c>
      <c r="H4615" s="57" t="str">
        <f>IFERROR(SMALL($G$2:$G$4870,ROWS($G$2:G4615)),"")</f>
        <v/>
      </c>
    </row>
    <row r="4616" spans="1:8" ht="39" thickBot="1" x14ac:dyDescent="0.3">
      <c r="A4616" s="50" t="s">
        <v>647</v>
      </c>
      <c r="B4616" s="46" t="str">
        <f>Table1[[#This Row],[Series]]&amp;Table1[[#This Row],[Competency Name]]</f>
        <v>6910ABILITY TO PROVIDE PRODUCTION SUPPORT SERVICES</v>
      </c>
      <c r="C4616" s="46" t="str">
        <f>IF(RIGHT(Table1[[#This Row],[Occupational Series]],5)="SECCM","SECCM",IF(OR(RIGHT(Table1[[#This Row],[Occupational Series]],1)="A",RIGHT(Table1[[#This Row],[Occupational Series]],1)="B",RIGHT(Table1[[#This Row],[Occupational Series]],1)="C"),"0301",RIGHT(Table1[[#This Row],[Occupational Series]],4)))</f>
        <v>6910</v>
      </c>
      <c r="D4616" s="50" t="s">
        <v>870</v>
      </c>
      <c r="E4616" s="51" t="s">
        <v>871</v>
      </c>
      <c r="F4616" s="57">
        <f>ROWS($F$2:F4616)</f>
        <v>4615</v>
      </c>
      <c r="G4616" s="57" t="str">
        <f>IF(ISNUMBER(SEARCH('Position Build'!$N$6,Table1[[#This Row],[Series]])),Table1[[#This Row],[Helper1]],"")</f>
        <v/>
      </c>
      <c r="H4616" s="57" t="str">
        <f>IFERROR(SMALL($G$2:$G$4870,ROWS($G$2:G4616)),"")</f>
        <v/>
      </c>
    </row>
    <row r="4617" spans="1:8" ht="15.75" customHeight="1" thickBot="1" x14ac:dyDescent="0.3">
      <c r="A4617" s="45" t="s">
        <v>647</v>
      </c>
      <c r="B4617" s="46" t="str">
        <f>Table1[[#This Row],[Series]]&amp;Table1[[#This Row],[Competency Name]]</f>
        <v>6910ABILITY TO LEAD OR SUPERVISE</v>
      </c>
      <c r="C4617" s="46" t="str">
        <f>IF(RIGHT(Table1[[#This Row],[Occupational Series]],5)="SECCM","SECCM",IF(OR(RIGHT(Table1[[#This Row],[Occupational Series]],1)="A",RIGHT(Table1[[#This Row],[Occupational Series]],1)="B",RIGHT(Table1[[#This Row],[Occupational Series]],1)="C"),"0301",RIGHT(Table1[[#This Row],[Occupational Series]],4)))</f>
        <v>6910</v>
      </c>
      <c r="D4617" s="45" t="s">
        <v>872</v>
      </c>
      <c r="E4617" s="45" t="s">
        <v>873</v>
      </c>
      <c r="F4617" s="57">
        <f>ROWS($F$2:F4617)</f>
        <v>4616</v>
      </c>
      <c r="G4617" s="57" t="str">
        <f>IF(ISNUMBER(SEARCH('Position Build'!$N$6,Table1[[#This Row],[Series]])),Table1[[#This Row],[Helper1]],"")</f>
        <v/>
      </c>
      <c r="H4617" s="57" t="str">
        <f>IFERROR(SMALL($G$2:$G$4870,ROWS($G$2:G4617)),"")</f>
        <v/>
      </c>
    </row>
    <row r="4618" spans="1:8" ht="51.75" thickBot="1" x14ac:dyDescent="0.3">
      <c r="A4618" s="50" t="s">
        <v>647</v>
      </c>
      <c r="B4618" s="46" t="str">
        <f>Table1[[#This Row],[Series]]&amp;Table1[[#This Row],[Competency Name]]</f>
        <v>6910ABILITY TO FOLLOW DIRECTIONS IN A SHOP</v>
      </c>
      <c r="C4618" s="46" t="str">
        <f>IF(RIGHT(Table1[[#This Row],[Occupational Series]],5)="SECCM","SECCM",IF(OR(RIGHT(Table1[[#This Row],[Occupational Series]],1)="A",RIGHT(Table1[[#This Row],[Occupational Series]],1)="B",RIGHT(Table1[[#This Row],[Occupational Series]],1)="C"),"0301",RIGHT(Table1[[#This Row],[Occupational Series]],4)))</f>
        <v>6910</v>
      </c>
      <c r="D4618" s="50" t="s">
        <v>882</v>
      </c>
      <c r="E4618" s="51" t="s">
        <v>883</v>
      </c>
      <c r="F4618" s="57">
        <f>ROWS($F$2:F4618)</f>
        <v>4617</v>
      </c>
      <c r="G4618" s="57" t="str">
        <f>IF(ISNUMBER(SEARCH('Position Build'!$N$6,Table1[[#This Row],[Series]])),Table1[[#This Row],[Helper1]],"")</f>
        <v/>
      </c>
      <c r="H4618" s="57" t="str">
        <f>IFERROR(SMALL($G$2:$G$4870,ROWS($G$2:G4618)),"")</f>
        <v/>
      </c>
    </row>
    <row r="4619" spans="1:8" ht="15.75" customHeight="1" thickBot="1" x14ac:dyDescent="0.3">
      <c r="A4619" s="50" t="s">
        <v>647</v>
      </c>
      <c r="B4619" s="46" t="str">
        <f>Table1[[#This Row],[Series]]&amp;Table1[[#This Row],[Competency Name]]</f>
        <v>6910DEXTERITY AND SAFETY</v>
      </c>
      <c r="C4619" s="46" t="str">
        <f>IF(RIGHT(Table1[[#This Row],[Occupational Series]],5)="SECCM","SECCM",IF(OR(RIGHT(Table1[[#This Row],[Occupational Series]],1)="A",RIGHT(Table1[[#This Row],[Occupational Series]],1)="B",RIGHT(Table1[[#This Row],[Occupational Series]],1)="C"),"0301",RIGHT(Table1[[#This Row],[Occupational Series]],4)))</f>
        <v>6910</v>
      </c>
      <c r="D4619" s="50" t="s">
        <v>888</v>
      </c>
      <c r="E4619" s="51" t="s">
        <v>889</v>
      </c>
      <c r="F4619" s="57">
        <f>ROWS($F$2:F4619)</f>
        <v>4618</v>
      </c>
      <c r="G4619" s="57" t="str">
        <f>IF(ISNUMBER(SEARCH('Position Build'!$N$6,Table1[[#This Row],[Series]])),Table1[[#This Row],[Helper1]],"")</f>
        <v/>
      </c>
      <c r="H4619" s="57" t="str">
        <f>IFERROR(SMALL($G$2:$G$4870,ROWS($G$2:G4619)),"")</f>
        <v/>
      </c>
    </row>
    <row r="4620" spans="1:8" ht="39" thickBot="1" x14ac:dyDescent="0.3">
      <c r="A4620" s="50" t="s">
        <v>647</v>
      </c>
      <c r="B4620" s="46" t="str">
        <f>Table1[[#This Row],[Series]]&amp;Table1[[#This Row],[Competency Name]]</f>
        <v>6910RELIABILITY AND DEPENDABILITY</v>
      </c>
      <c r="C4620" s="46" t="str">
        <f>IF(RIGHT(Table1[[#This Row],[Occupational Series]],5)="SECCM","SECCM",IF(OR(RIGHT(Table1[[#This Row],[Occupational Series]],1)="A",RIGHT(Table1[[#This Row],[Occupational Series]],1)="B",RIGHT(Table1[[#This Row],[Occupational Series]],1)="C"),"0301",RIGHT(Table1[[#This Row],[Occupational Series]],4)))</f>
        <v>6910</v>
      </c>
      <c r="D4620" s="50" t="s">
        <v>900</v>
      </c>
      <c r="E4620" s="51" t="s">
        <v>901</v>
      </c>
      <c r="F4620" s="57">
        <f>ROWS($F$2:F4620)</f>
        <v>4619</v>
      </c>
      <c r="G4620" s="57" t="str">
        <f>IF(ISNUMBER(SEARCH('Position Build'!$N$6,Table1[[#This Row],[Series]])),Table1[[#This Row],[Helper1]],"")</f>
        <v/>
      </c>
      <c r="H4620" s="57" t="str">
        <f>IFERROR(SMALL($G$2:$G$4870,ROWS($G$2:G4620)),"")</f>
        <v/>
      </c>
    </row>
    <row r="4621" spans="1:8" ht="15.75" customHeight="1" thickBot="1" x14ac:dyDescent="0.3">
      <c r="A4621" s="50" t="s">
        <v>647</v>
      </c>
      <c r="B4621" s="46" t="str">
        <f>Table1[[#This Row],[Series]]&amp;Table1[[#This Row],[Competency Name]]</f>
        <v>6910ABILITY TO WORK AS A MEMBER OF A TEAM</v>
      </c>
      <c r="C4621" s="46" t="str">
        <f>IF(RIGHT(Table1[[#This Row],[Occupational Series]],5)="SECCM","SECCM",IF(OR(RIGHT(Table1[[#This Row],[Occupational Series]],1)="A",RIGHT(Table1[[#This Row],[Occupational Series]],1)="B",RIGHT(Table1[[#This Row],[Occupational Series]],1)="C"),"0301",RIGHT(Table1[[#This Row],[Occupational Series]],4)))</f>
        <v>6910</v>
      </c>
      <c r="D4621" s="50" t="s">
        <v>1017</v>
      </c>
      <c r="E4621" s="51" t="s">
        <v>1018</v>
      </c>
      <c r="F4621" s="57">
        <f>ROWS($F$2:F4621)</f>
        <v>4620</v>
      </c>
      <c r="G4621" s="57" t="str">
        <f>IF(ISNUMBER(SEARCH('Position Build'!$N$6,Table1[[#This Row],[Series]])),Table1[[#This Row],[Helper1]],"")</f>
        <v/>
      </c>
      <c r="H4621" s="57" t="str">
        <f>IFERROR(SMALL($G$2:$G$4870,ROWS($G$2:G4621)),"")</f>
        <v/>
      </c>
    </row>
    <row r="4622" spans="1:8" ht="15.75" thickBot="1" x14ac:dyDescent="0.3">
      <c r="A4622" s="45" t="s">
        <v>647</v>
      </c>
      <c r="B4622" s="46" t="str">
        <f>Table1[[#This Row],[Series]]&amp;Table1[[#This Row],[Competency Name]]</f>
        <v>6910SHOP APTITUDE AND INTEREST</v>
      </c>
      <c r="C4622" s="46" t="str">
        <f>IF(RIGHT(Table1[[#This Row],[Occupational Series]],5)="SECCM","SECCM",IF(OR(RIGHT(Table1[[#This Row],[Occupational Series]],1)="A",RIGHT(Table1[[#This Row],[Occupational Series]],1)="B",RIGHT(Table1[[#This Row],[Occupational Series]],1)="C"),"0301",RIGHT(Table1[[#This Row],[Occupational Series]],4)))</f>
        <v>6910</v>
      </c>
      <c r="D4622" s="45" t="s">
        <v>1021</v>
      </c>
      <c r="E4622" s="45" t="s">
        <v>1022</v>
      </c>
      <c r="F4622" s="57">
        <f>ROWS($F$2:F4622)</f>
        <v>4621</v>
      </c>
      <c r="G4622" s="57" t="str">
        <f>IF(ISNUMBER(SEARCH('Position Build'!$N$6,Table1[[#This Row],[Series]])),Table1[[#This Row],[Helper1]],"")</f>
        <v/>
      </c>
      <c r="H4622" s="57" t="str">
        <f>IFERROR(SMALL($G$2:$G$4870,ROWS($G$2:G4622)),"")</f>
        <v/>
      </c>
    </row>
    <row r="4623" spans="1:8" ht="15.75" customHeight="1" thickBot="1" x14ac:dyDescent="0.3">
      <c r="A4623" s="50" t="s">
        <v>654</v>
      </c>
      <c r="B4623" s="46" t="str">
        <f>Table1[[#This Row],[Series]]&amp;Table1[[#This Row],[Competency Name]]</f>
        <v>6912ABILITY TO INTERPRET INSTRUCTIONS, SPECIFICATIONS, ETC. (OTHER THAN BLUEPRINTS)</v>
      </c>
      <c r="C4623" s="46" t="str">
        <f>IF(RIGHT(Table1[[#This Row],[Occupational Series]],5)="SECCM","SECCM",IF(OR(RIGHT(Table1[[#This Row],[Occupational Series]],1)="A",RIGHT(Table1[[#This Row],[Occupational Series]],1)="B",RIGHT(Table1[[#This Row],[Occupational Series]],1)="C"),"0301",RIGHT(Table1[[#This Row],[Occupational Series]],4)))</f>
        <v>6912</v>
      </c>
      <c r="D4623" s="50" t="s">
        <v>645</v>
      </c>
      <c r="E4623" s="51" t="s">
        <v>646</v>
      </c>
      <c r="F4623" s="57">
        <f>ROWS($F$2:F4623)</f>
        <v>4622</v>
      </c>
      <c r="G4623" s="57" t="str">
        <f>IF(ISNUMBER(SEARCH('Position Build'!$N$6,Table1[[#This Row],[Series]])),Table1[[#This Row],[Helper1]],"")</f>
        <v/>
      </c>
      <c r="H4623" s="57" t="str">
        <f>IFERROR(SMALL($G$2:$G$4870,ROWS($G$2:G4623)),"")</f>
        <v/>
      </c>
    </row>
    <row r="4624" spans="1:8" ht="26.25" thickBot="1" x14ac:dyDescent="0.3">
      <c r="A4624" s="50" t="s">
        <v>654</v>
      </c>
      <c r="B4624" s="46" t="str">
        <f>Table1[[#This Row],[Series]]&amp;Table1[[#This Row],[Competency Name]]</f>
        <v>6912KNOWLEDGE OF MATERIALS</v>
      </c>
      <c r="C4624" s="46" t="str">
        <f>IF(RIGHT(Table1[[#This Row],[Occupational Series]],5)="SECCM","SECCM",IF(OR(RIGHT(Table1[[#This Row],[Occupational Series]],1)="A",RIGHT(Table1[[#This Row],[Occupational Series]],1)="B",RIGHT(Table1[[#This Row],[Occupational Series]],1)="C"),"0301",RIGHT(Table1[[#This Row],[Occupational Series]],4)))</f>
        <v>6912</v>
      </c>
      <c r="D4624" s="50" t="s">
        <v>679</v>
      </c>
      <c r="E4624" s="51" t="s">
        <v>680</v>
      </c>
      <c r="F4624" s="57">
        <f>ROWS($F$2:F4624)</f>
        <v>4623</v>
      </c>
      <c r="G4624" s="57" t="str">
        <f>IF(ISNUMBER(SEARCH('Position Build'!$N$6,Table1[[#This Row],[Series]])),Table1[[#This Row],[Helper1]],"")</f>
        <v/>
      </c>
      <c r="H4624" s="57" t="str">
        <f>IFERROR(SMALL($G$2:$G$4870,ROWS($G$2:G4624)),"")</f>
        <v/>
      </c>
    </row>
    <row r="4625" spans="1:8" ht="15.75" customHeight="1" thickBot="1" x14ac:dyDescent="0.3">
      <c r="A4625" s="50" t="s">
        <v>654</v>
      </c>
      <c r="B4625" s="46" t="str">
        <f>Table1[[#This Row],[Series]]&amp;Table1[[#This Row],[Competency Name]]</f>
        <v>6912TECHNICAL PRACTICES (THEORETICAL, PRECISE, ARTISTIC)</v>
      </c>
      <c r="C4625" s="46" t="str">
        <f>IF(RIGHT(Table1[[#This Row],[Occupational Series]],5)="SECCM","SECCM",IF(OR(RIGHT(Table1[[#This Row],[Occupational Series]],1)="A",RIGHT(Table1[[#This Row],[Occupational Series]],1)="B",RIGHT(Table1[[#This Row],[Occupational Series]],1)="C"),"0301",RIGHT(Table1[[#This Row],[Occupational Series]],4)))</f>
        <v>6912</v>
      </c>
      <c r="D4625" s="50" t="s">
        <v>716</v>
      </c>
      <c r="E4625" s="51" t="s">
        <v>717</v>
      </c>
      <c r="F4625" s="57">
        <f>ROWS($F$2:F4625)</f>
        <v>4624</v>
      </c>
      <c r="G4625" s="57" t="str">
        <f>IF(ISNUMBER(SEARCH('Position Build'!$N$6,Table1[[#This Row],[Series]])),Table1[[#This Row],[Helper1]],"")</f>
        <v/>
      </c>
      <c r="H4625" s="57" t="str">
        <f>IFERROR(SMALL($G$2:$G$4870,ROWS($G$2:G4625)),"")</f>
        <v/>
      </c>
    </row>
    <row r="4626" spans="1:8" ht="64.5" thickBot="1" x14ac:dyDescent="0.3">
      <c r="A4626" s="50" t="s">
        <v>654</v>
      </c>
      <c r="B4626" s="46" t="str">
        <f>Table1[[#This Row],[Series]]&amp;Table1[[#This Row],[Competency Name]]</f>
        <v>6912WORK PRACTICES (INCLUDES KEEPING THINGS NEAT, CLEAN AND IN ORDER)</v>
      </c>
      <c r="C4626" s="46" t="str">
        <f>IF(RIGHT(Table1[[#This Row],[Occupational Series]],5)="SECCM","SECCM",IF(OR(RIGHT(Table1[[#This Row],[Occupational Series]],1)="A",RIGHT(Table1[[#This Row],[Occupational Series]],1)="B",RIGHT(Table1[[#This Row],[Occupational Series]],1)="C"),"0301",RIGHT(Table1[[#This Row],[Occupational Series]],4)))</f>
        <v>6912</v>
      </c>
      <c r="D4626" s="50" t="s">
        <v>761</v>
      </c>
      <c r="E4626" s="51" t="s">
        <v>762</v>
      </c>
      <c r="F4626" s="57">
        <f>ROWS($F$2:F4626)</f>
        <v>4625</v>
      </c>
      <c r="G4626" s="57" t="str">
        <f>IF(ISNUMBER(SEARCH('Position Build'!$N$6,Table1[[#This Row],[Series]])),Table1[[#This Row],[Helper1]],"")</f>
        <v/>
      </c>
      <c r="H4626" s="57" t="str">
        <f>IFERROR(SMALL($G$2:$G$4870,ROWS($G$2:G4626)),"")</f>
        <v/>
      </c>
    </row>
    <row r="4627" spans="1:8" ht="15.75" customHeight="1" thickBot="1" x14ac:dyDescent="0.3">
      <c r="A4627" s="45" t="s">
        <v>654</v>
      </c>
      <c r="B4627" s="46" t="str">
        <f>Table1[[#This Row],[Series]]&amp;Table1[[#This Row],[Competency Name]]</f>
        <v>6912ABILITY TO DO THE WORK OF THE POSITION WITHOUT MORE THAN NORMAL SUPERVISION</v>
      </c>
      <c r="C4627" s="46" t="str">
        <f>IF(RIGHT(Table1[[#This Row],[Occupational Series]],5)="SECCM","SECCM",IF(OR(RIGHT(Table1[[#This Row],[Occupational Series]],1)="A",RIGHT(Table1[[#This Row],[Occupational Series]],1)="B",RIGHT(Table1[[#This Row],[Occupational Series]],1)="C"),"0301",RIGHT(Table1[[#This Row],[Occupational Series]],4)))</f>
        <v>6912</v>
      </c>
      <c r="D4627" s="45" t="s">
        <v>852</v>
      </c>
      <c r="E4627" s="45" t="s">
        <v>853</v>
      </c>
      <c r="F4627" s="57">
        <f>ROWS($F$2:F4627)</f>
        <v>4626</v>
      </c>
      <c r="G4627" s="57" t="str">
        <f>IF(ISNUMBER(SEARCH('Position Build'!$N$6,Table1[[#This Row],[Series]])),Table1[[#This Row],[Helper1]],"")</f>
        <v/>
      </c>
      <c r="H4627" s="57" t="str">
        <f>IFERROR(SMALL($G$2:$G$4870,ROWS($G$2:G4627)),"")</f>
        <v/>
      </c>
    </row>
    <row r="4628" spans="1:8" ht="15.75" thickBot="1" x14ac:dyDescent="0.3">
      <c r="A4628" s="45" t="s">
        <v>654</v>
      </c>
      <c r="B4628" s="46" t="str">
        <f>Table1[[#This Row],[Series]]&amp;Table1[[#This Row],[Competency Name]]</f>
        <v>6912ABILITY TO INSPECT</v>
      </c>
      <c r="C4628" s="46" t="str">
        <f>IF(RIGHT(Table1[[#This Row],[Occupational Series]],5)="SECCM","SECCM",IF(OR(RIGHT(Table1[[#This Row],[Occupational Series]],1)="A",RIGHT(Table1[[#This Row],[Occupational Series]],1)="B",RIGHT(Table1[[#This Row],[Occupational Series]],1)="C"),"0301",RIGHT(Table1[[#This Row],[Occupational Series]],4)))</f>
        <v>6912</v>
      </c>
      <c r="D4628" s="45" t="s">
        <v>866</v>
      </c>
      <c r="E4628" s="45" t="s">
        <v>867</v>
      </c>
      <c r="F4628" s="57">
        <f>ROWS($F$2:F4628)</f>
        <v>4627</v>
      </c>
      <c r="G4628" s="57" t="str">
        <f>IF(ISNUMBER(SEARCH('Position Build'!$N$6,Table1[[#This Row],[Series]])),Table1[[#This Row],[Helper1]],"")</f>
        <v/>
      </c>
      <c r="H4628" s="57" t="str">
        <f>IFERROR(SMALL($G$2:$G$4870,ROWS($G$2:G4628)),"")</f>
        <v/>
      </c>
    </row>
    <row r="4629" spans="1:8" ht="15.75" customHeight="1" thickBot="1" x14ac:dyDescent="0.3">
      <c r="A4629" s="45" t="s">
        <v>654</v>
      </c>
      <c r="B4629" s="46" t="str">
        <f>Table1[[#This Row],[Series]]&amp;Table1[[#This Row],[Competency Name]]</f>
        <v>6912ABILITY TO INSTRUCT</v>
      </c>
      <c r="C4629" s="46" t="str">
        <f>IF(RIGHT(Table1[[#This Row],[Occupational Series]],5)="SECCM","SECCM",IF(OR(RIGHT(Table1[[#This Row],[Occupational Series]],1)="A",RIGHT(Table1[[#This Row],[Occupational Series]],1)="B",RIGHT(Table1[[#This Row],[Occupational Series]],1)="C"),"0301",RIGHT(Table1[[#This Row],[Occupational Series]],4)))</f>
        <v>6912</v>
      </c>
      <c r="D4629" s="45" t="s">
        <v>868</v>
      </c>
      <c r="E4629" s="45" t="s">
        <v>869</v>
      </c>
      <c r="F4629" s="57">
        <f>ROWS($F$2:F4629)</f>
        <v>4628</v>
      </c>
      <c r="G4629" s="57" t="str">
        <f>IF(ISNUMBER(SEARCH('Position Build'!$N$6,Table1[[#This Row],[Series]])),Table1[[#This Row],[Helper1]],"")</f>
        <v/>
      </c>
      <c r="H4629" s="57" t="str">
        <f>IFERROR(SMALL($G$2:$G$4870,ROWS($G$2:G4629)),"")</f>
        <v/>
      </c>
    </row>
    <row r="4630" spans="1:8" ht="39" thickBot="1" x14ac:dyDescent="0.3">
      <c r="A4630" s="50" t="s">
        <v>654</v>
      </c>
      <c r="B4630" s="46" t="str">
        <f>Table1[[#This Row],[Series]]&amp;Table1[[#This Row],[Competency Name]]</f>
        <v>6912ABILITY TO PROVIDE PRODUCTION SUPPORT SERVICES</v>
      </c>
      <c r="C4630" s="46" t="str">
        <f>IF(RIGHT(Table1[[#This Row],[Occupational Series]],5)="SECCM","SECCM",IF(OR(RIGHT(Table1[[#This Row],[Occupational Series]],1)="A",RIGHT(Table1[[#This Row],[Occupational Series]],1)="B",RIGHT(Table1[[#This Row],[Occupational Series]],1)="C"),"0301",RIGHT(Table1[[#This Row],[Occupational Series]],4)))</f>
        <v>6912</v>
      </c>
      <c r="D4630" s="50" t="s">
        <v>870</v>
      </c>
      <c r="E4630" s="51" t="s">
        <v>871</v>
      </c>
      <c r="F4630" s="57">
        <f>ROWS($F$2:F4630)</f>
        <v>4629</v>
      </c>
      <c r="G4630" s="57" t="str">
        <f>IF(ISNUMBER(SEARCH('Position Build'!$N$6,Table1[[#This Row],[Series]])),Table1[[#This Row],[Helper1]],"")</f>
        <v/>
      </c>
      <c r="H4630" s="57" t="str">
        <f>IFERROR(SMALL($G$2:$G$4870,ROWS($G$2:G4630)),"")</f>
        <v/>
      </c>
    </row>
    <row r="4631" spans="1:8" ht="15.75" customHeight="1" thickBot="1" x14ac:dyDescent="0.3">
      <c r="A4631" s="45" t="s">
        <v>654</v>
      </c>
      <c r="B4631" s="46" t="str">
        <f>Table1[[#This Row],[Series]]&amp;Table1[[#This Row],[Competency Name]]</f>
        <v>6912ABILITY TO LEAD OR SUPERVISE</v>
      </c>
      <c r="C4631" s="46" t="str">
        <f>IF(RIGHT(Table1[[#This Row],[Occupational Series]],5)="SECCM","SECCM",IF(OR(RIGHT(Table1[[#This Row],[Occupational Series]],1)="A",RIGHT(Table1[[#This Row],[Occupational Series]],1)="B",RIGHT(Table1[[#This Row],[Occupational Series]],1)="C"),"0301",RIGHT(Table1[[#This Row],[Occupational Series]],4)))</f>
        <v>6912</v>
      </c>
      <c r="D4631" s="45" t="s">
        <v>872</v>
      </c>
      <c r="E4631" s="45" t="s">
        <v>873</v>
      </c>
      <c r="F4631" s="57">
        <f>ROWS($F$2:F4631)</f>
        <v>4630</v>
      </c>
      <c r="G4631" s="57" t="str">
        <f>IF(ISNUMBER(SEARCH('Position Build'!$N$6,Table1[[#This Row],[Series]])),Table1[[#This Row],[Helper1]],"")</f>
        <v/>
      </c>
      <c r="H4631" s="57" t="str">
        <f>IFERROR(SMALL($G$2:$G$4870,ROWS($G$2:G4631)),"")</f>
        <v/>
      </c>
    </row>
    <row r="4632" spans="1:8" ht="77.25" thickBot="1" x14ac:dyDescent="0.3">
      <c r="A4632" s="50" t="s">
        <v>654</v>
      </c>
      <c r="B4632" s="46" t="str">
        <f>Table1[[#This Row],[Series]]&amp;Table1[[#This Row],[Competency Name]]</f>
        <v>6912DEXTERITY AND SAFETY</v>
      </c>
      <c r="C4632" s="46" t="str">
        <f>IF(RIGHT(Table1[[#This Row],[Occupational Series]],5)="SECCM","SECCM",IF(OR(RIGHT(Table1[[#This Row],[Occupational Series]],1)="A",RIGHT(Table1[[#This Row],[Occupational Series]],1)="B",RIGHT(Table1[[#This Row],[Occupational Series]],1)="C"),"0301",RIGHT(Table1[[#This Row],[Occupational Series]],4)))</f>
        <v>6912</v>
      </c>
      <c r="D4632" s="50" t="s">
        <v>888</v>
      </c>
      <c r="E4632" s="51" t="s">
        <v>889</v>
      </c>
      <c r="F4632" s="57">
        <f>ROWS($F$2:F4632)</f>
        <v>4631</v>
      </c>
      <c r="G4632" s="57" t="str">
        <f>IF(ISNUMBER(SEARCH('Position Build'!$N$6,Table1[[#This Row],[Series]])),Table1[[#This Row],[Helper1]],"")</f>
        <v/>
      </c>
      <c r="H4632" s="57" t="str">
        <f>IFERROR(SMALL($G$2:$G$4870,ROWS($G$2:G4632)),"")</f>
        <v/>
      </c>
    </row>
    <row r="4633" spans="1:8" ht="15.75" customHeight="1" thickBot="1" x14ac:dyDescent="0.3">
      <c r="A4633" s="50" t="s">
        <v>676</v>
      </c>
      <c r="B4633" s="46" t="str">
        <f>Table1[[#This Row],[Series]]&amp;Table1[[#This Row],[Competency Name]]</f>
        <v>6913ABILITY TO INTERPRET INSTRUCTIONS, SPECIFICATIONS, ETC. (OTHER THAN BLUEPRINTS)</v>
      </c>
      <c r="C4633" s="46" t="str">
        <f>IF(RIGHT(Table1[[#This Row],[Occupational Series]],5)="SECCM","SECCM",IF(OR(RIGHT(Table1[[#This Row],[Occupational Series]],1)="A",RIGHT(Table1[[#This Row],[Occupational Series]],1)="B",RIGHT(Table1[[#This Row],[Occupational Series]],1)="C"),"0301",RIGHT(Table1[[#This Row],[Occupational Series]],4)))</f>
        <v>6913</v>
      </c>
      <c r="D4633" s="50" t="s">
        <v>645</v>
      </c>
      <c r="E4633" s="51" t="s">
        <v>646</v>
      </c>
      <c r="F4633" s="57">
        <f>ROWS($F$2:F4633)</f>
        <v>4632</v>
      </c>
      <c r="G4633" s="57" t="str">
        <f>IF(ISNUMBER(SEARCH('Position Build'!$N$6,Table1[[#This Row],[Series]])),Table1[[#This Row],[Helper1]],"")</f>
        <v/>
      </c>
      <c r="H4633" s="57" t="str">
        <f>IFERROR(SMALL($G$2:$G$4870,ROWS($G$2:G4633)),"")</f>
        <v/>
      </c>
    </row>
    <row r="4634" spans="1:8" ht="26.25" thickBot="1" x14ac:dyDescent="0.3">
      <c r="A4634" s="50" t="s">
        <v>676</v>
      </c>
      <c r="B4634" s="46" t="str">
        <f>Table1[[#This Row],[Series]]&amp;Table1[[#This Row],[Competency Name]]</f>
        <v>6913KNOWLEDGE OF MATERIALS</v>
      </c>
      <c r="C4634" s="46" t="str">
        <f>IF(RIGHT(Table1[[#This Row],[Occupational Series]],5)="SECCM","SECCM",IF(OR(RIGHT(Table1[[#This Row],[Occupational Series]],1)="A",RIGHT(Table1[[#This Row],[Occupational Series]],1)="B",RIGHT(Table1[[#This Row],[Occupational Series]],1)="C"),"0301",RIGHT(Table1[[#This Row],[Occupational Series]],4)))</f>
        <v>6913</v>
      </c>
      <c r="D4634" s="50" t="s">
        <v>679</v>
      </c>
      <c r="E4634" s="51" t="s">
        <v>680</v>
      </c>
      <c r="F4634" s="57">
        <f>ROWS($F$2:F4634)</f>
        <v>4633</v>
      </c>
      <c r="G4634" s="57" t="str">
        <f>IF(ISNUMBER(SEARCH('Position Build'!$N$6,Table1[[#This Row],[Series]])),Table1[[#This Row],[Helper1]],"")</f>
        <v/>
      </c>
      <c r="H4634" s="57" t="str">
        <f>IFERROR(SMALL($G$2:$G$4870,ROWS($G$2:G4634)),"")</f>
        <v/>
      </c>
    </row>
    <row r="4635" spans="1:8" ht="15.75" customHeight="1" thickBot="1" x14ac:dyDescent="0.3">
      <c r="A4635" s="50" t="s">
        <v>676</v>
      </c>
      <c r="B4635" s="46" t="str">
        <f>Table1[[#This Row],[Series]]&amp;Table1[[#This Row],[Competency Name]]</f>
        <v>6913TECHNICAL PRACTICES (THEORETICAL, PRECISE, ARTISTIC)</v>
      </c>
      <c r="C4635" s="46" t="str">
        <f>IF(RIGHT(Table1[[#This Row],[Occupational Series]],5)="SECCM","SECCM",IF(OR(RIGHT(Table1[[#This Row],[Occupational Series]],1)="A",RIGHT(Table1[[#This Row],[Occupational Series]],1)="B",RIGHT(Table1[[#This Row],[Occupational Series]],1)="C"),"0301",RIGHT(Table1[[#This Row],[Occupational Series]],4)))</f>
        <v>6913</v>
      </c>
      <c r="D4635" s="50" t="s">
        <v>716</v>
      </c>
      <c r="E4635" s="51" t="s">
        <v>717</v>
      </c>
      <c r="F4635" s="57">
        <f>ROWS($F$2:F4635)</f>
        <v>4634</v>
      </c>
      <c r="G4635" s="57" t="str">
        <f>IF(ISNUMBER(SEARCH('Position Build'!$N$6,Table1[[#This Row],[Series]])),Table1[[#This Row],[Helper1]],"")</f>
        <v/>
      </c>
      <c r="H4635" s="57" t="str">
        <f>IFERROR(SMALL($G$2:$G$4870,ROWS($G$2:G4635)),"")</f>
        <v/>
      </c>
    </row>
    <row r="4636" spans="1:8" ht="64.5" thickBot="1" x14ac:dyDescent="0.3">
      <c r="A4636" s="50" t="s">
        <v>676</v>
      </c>
      <c r="B4636" s="46" t="str">
        <f>Table1[[#This Row],[Series]]&amp;Table1[[#This Row],[Competency Name]]</f>
        <v>6913WORK PRACTICES (INCLUDES KEEPING THINGS NEAT, CLEAN AND IN ORDER)</v>
      </c>
      <c r="C4636" s="46" t="str">
        <f>IF(RIGHT(Table1[[#This Row],[Occupational Series]],5)="SECCM","SECCM",IF(OR(RIGHT(Table1[[#This Row],[Occupational Series]],1)="A",RIGHT(Table1[[#This Row],[Occupational Series]],1)="B",RIGHT(Table1[[#This Row],[Occupational Series]],1)="C"),"0301",RIGHT(Table1[[#This Row],[Occupational Series]],4)))</f>
        <v>6913</v>
      </c>
      <c r="D4636" s="50" t="s">
        <v>761</v>
      </c>
      <c r="E4636" s="51" t="s">
        <v>762</v>
      </c>
      <c r="F4636" s="57">
        <f>ROWS($F$2:F4636)</f>
        <v>4635</v>
      </c>
      <c r="G4636" s="57" t="str">
        <f>IF(ISNUMBER(SEARCH('Position Build'!$N$6,Table1[[#This Row],[Series]])),Table1[[#This Row],[Helper1]],"")</f>
        <v/>
      </c>
      <c r="H4636" s="57" t="str">
        <f>IFERROR(SMALL($G$2:$G$4870,ROWS($G$2:G4636)),"")</f>
        <v/>
      </c>
    </row>
    <row r="4637" spans="1:8" ht="15.75" customHeight="1" thickBot="1" x14ac:dyDescent="0.3">
      <c r="A4637" s="45" t="s">
        <v>676</v>
      </c>
      <c r="B4637" s="46" t="str">
        <f>Table1[[#This Row],[Series]]&amp;Table1[[#This Row],[Competency Name]]</f>
        <v>6913ABILITY TO DO THE WORK OF THE POSITION WITHOUT MORE THAN NORMAL SUPERVISION</v>
      </c>
      <c r="C4637" s="46" t="str">
        <f>IF(RIGHT(Table1[[#This Row],[Occupational Series]],5)="SECCM","SECCM",IF(OR(RIGHT(Table1[[#This Row],[Occupational Series]],1)="A",RIGHT(Table1[[#This Row],[Occupational Series]],1)="B",RIGHT(Table1[[#This Row],[Occupational Series]],1)="C"),"0301",RIGHT(Table1[[#This Row],[Occupational Series]],4)))</f>
        <v>6913</v>
      </c>
      <c r="D4637" s="45" t="s">
        <v>852</v>
      </c>
      <c r="E4637" s="45" t="s">
        <v>853</v>
      </c>
      <c r="F4637" s="57">
        <f>ROWS($F$2:F4637)</f>
        <v>4636</v>
      </c>
      <c r="G4637" s="57" t="str">
        <f>IF(ISNUMBER(SEARCH('Position Build'!$N$6,Table1[[#This Row],[Series]])),Table1[[#This Row],[Helper1]],"")</f>
        <v/>
      </c>
      <c r="H4637" s="57" t="str">
        <f>IFERROR(SMALL($G$2:$G$4870,ROWS($G$2:G4637)),"")</f>
        <v/>
      </c>
    </row>
    <row r="4638" spans="1:8" ht="15.75" thickBot="1" x14ac:dyDescent="0.3">
      <c r="A4638" s="45" t="s">
        <v>676</v>
      </c>
      <c r="B4638" s="46" t="str">
        <f>Table1[[#This Row],[Series]]&amp;Table1[[#This Row],[Competency Name]]</f>
        <v>6913ABILITY TO INSPECT</v>
      </c>
      <c r="C4638" s="46" t="str">
        <f>IF(RIGHT(Table1[[#This Row],[Occupational Series]],5)="SECCM","SECCM",IF(OR(RIGHT(Table1[[#This Row],[Occupational Series]],1)="A",RIGHT(Table1[[#This Row],[Occupational Series]],1)="B",RIGHT(Table1[[#This Row],[Occupational Series]],1)="C"),"0301",RIGHT(Table1[[#This Row],[Occupational Series]],4)))</f>
        <v>6913</v>
      </c>
      <c r="D4638" s="45" t="s">
        <v>866</v>
      </c>
      <c r="E4638" s="45" t="s">
        <v>867</v>
      </c>
      <c r="F4638" s="57">
        <f>ROWS($F$2:F4638)</f>
        <v>4637</v>
      </c>
      <c r="G4638" s="57" t="str">
        <f>IF(ISNUMBER(SEARCH('Position Build'!$N$6,Table1[[#This Row],[Series]])),Table1[[#This Row],[Helper1]],"")</f>
        <v/>
      </c>
      <c r="H4638" s="57" t="str">
        <f>IFERROR(SMALL($G$2:$G$4870,ROWS($G$2:G4638)),"")</f>
        <v/>
      </c>
    </row>
    <row r="4639" spans="1:8" ht="15.75" thickBot="1" x14ac:dyDescent="0.3">
      <c r="A4639" s="45" t="s">
        <v>676</v>
      </c>
      <c r="B4639" s="46" t="str">
        <f>Table1[[#This Row],[Series]]&amp;Table1[[#This Row],[Competency Name]]</f>
        <v>6913ABILITY TO INSTRUCT</v>
      </c>
      <c r="C4639" s="46" t="str">
        <f>IF(RIGHT(Table1[[#This Row],[Occupational Series]],5)="SECCM","SECCM",IF(OR(RIGHT(Table1[[#This Row],[Occupational Series]],1)="A",RIGHT(Table1[[#This Row],[Occupational Series]],1)="B",RIGHT(Table1[[#This Row],[Occupational Series]],1)="C"),"0301",RIGHT(Table1[[#This Row],[Occupational Series]],4)))</f>
        <v>6913</v>
      </c>
      <c r="D4639" s="45" t="s">
        <v>868</v>
      </c>
      <c r="E4639" s="45" t="s">
        <v>869</v>
      </c>
      <c r="F4639" s="57">
        <f>ROWS($F$2:F4639)</f>
        <v>4638</v>
      </c>
      <c r="G4639" s="57" t="str">
        <f>IF(ISNUMBER(SEARCH('Position Build'!$N$6,Table1[[#This Row],[Series]])),Table1[[#This Row],[Helper1]],"")</f>
        <v/>
      </c>
      <c r="H4639" s="57" t="str">
        <f>IFERROR(SMALL($G$2:$G$4870,ROWS($G$2:G4639)),"")</f>
        <v/>
      </c>
    </row>
    <row r="4640" spans="1:8" ht="39" thickBot="1" x14ac:dyDescent="0.3">
      <c r="A4640" s="50" t="s">
        <v>676</v>
      </c>
      <c r="B4640" s="46" t="str">
        <f>Table1[[#This Row],[Series]]&amp;Table1[[#This Row],[Competency Name]]</f>
        <v>6913ABILITY TO PROVIDE PRODUCTION SUPPORT SERVICES</v>
      </c>
      <c r="C4640" s="46" t="str">
        <f>IF(RIGHT(Table1[[#This Row],[Occupational Series]],5)="SECCM","SECCM",IF(OR(RIGHT(Table1[[#This Row],[Occupational Series]],1)="A",RIGHT(Table1[[#This Row],[Occupational Series]],1)="B",RIGHT(Table1[[#This Row],[Occupational Series]],1)="C"),"0301",RIGHT(Table1[[#This Row],[Occupational Series]],4)))</f>
        <v>6913</v>
      </c>
      <c r="D4640" s="50" t="s">
        <v>870</v>
      </c>
      <c r="E4640" s="51" t="s">
        <v>871</v>
      </c>
      <c r="F4640" s="57">
        <f>ROWS($F$2:F4640)</f>
        <v>4639</v>
      </c>
      <c r="G4640" s="57" t="str">
        <f>IF(ISNUMBER(SEARCH('Position Build'!$N$6,Table1[[#This Row],[Series]])),Table1[[#This Row],[Helper1]],"")</f>
        <v/>
      </c>
      <c r="H4640" s="57" t="str">
        <f>IFERROR(SMALL($G$2:$G$4870,ROWS($G$2:G4640)),"")</f>
        <v/>
      </c>
    </row>
    <row r="4641" spans="1:8" ht="15.75" thickBot="1" x14ac:dyDescent="0.3">
      <c r="A4641" s="45" t="s">
        <v>676</v>
      </c>
      <c r="B4641" s="46" t="str">
        <f>Table1[[#This Row],[Series]]&amp;Table1[[#This Row],[Competency Name]]</f>
        <v>6913ABILITY TO LEAD OR SUPERVISE</v>
      </c>
      <c r="C4641" s="46" t="str">
        <f>IF(RIGHT(Table1[[#This Row],[Occupational Series]],5)="SECCM","SECCM",IF(OR(RIGHT(Table1[[#This Row],[Occupational Series]],1)="A",RIGHT(Table1[[#This Row],[Occupational Series]],1)="B",RIGHT(Table1[[#This Row],[Occupational Series]],1)="C"),"0301",RIGHT(Table1[[#This Row],[Occupational Series]],4)))</f>
        <v>6913</v>
      </c>
      <c r="D4641" s="45" t="s">
        <v>872</v>
      </c>
      <c r="E4641" s="45" t="s">
        <v>873</v>
      </c>
      <c r="F4641" s="57">
        <f>ROWS($F$2:F4641)</f>
        <v>4640</v>
      </c>
      <c r="G4641" s="57" t="str">
        <f>IF(ISNUMBER(SEARCH('Position Build'!$N$6,Table1[[#This Row],[Series]])),Table1[[#This Row],[Helper1]],"")</f>
        <v/>
      </c>
      <c r="H4641" s="57" t="str">
        <f>IFERROR(SMALL($G$2:$G$4870,ROWS($G$2:G4641)),"")</f>
        <v/>
      </c>
    </row>
    <row r="4642" spans="1:8" ht="77.25" thickBot="1" x14ac:dyDescent="0.3">
      <c r="A4642" s="50" t="s">
        <v>676</v>
      </c>
      <c r="B4642" s="46" t="str">
        <f>Table1[[#This Row],[Series]]&amp;Table1[[#This Row],[Competency Name]]</f>
        <v>6913DEXTERITY AND SAFETY</v>
      </c>
      <c r="C4642" s="46" t="str">
        <f>IF(RIGHT(Table1[[#This Row],[Occupational Series]],5)="SECCM","SECCM",IF(OR(RIGHT(Table1[[#This Row],[Occupational Series]],1)="A",RIGHT(Table1[[#This Row],[Occupational Series]],1)="B",RIGHT(Table1[[#This Row],[Occupational Series]],1)="C"),"0301",RIGHT(Table1[[#This Row],[Occupational Series]],4)))</f>
        <v>6913</v>
      </c>
      <c r="D4642" s="50" t="s">
        <v>888</v>
      </c>
      <c r="E4642" s="51" t="s">
        <v>889</v>
      </c>
      <c r="F4642" s="57">
        <f>ROWS($F$2:F4642)</f>
        <v>4641</v>
      </c>
      <c r="G4642" s="57" t="str">
        <f>IF(ISNUMBER(SEARCH('Position Build'!$N$6,Table1[[#This Row],[Series]])),Table1[[#This Row],[Helper1]],"")</f>
        <v/>
      </c>
      <c r="H4642" s="57" t="str">
        <f>IFERROR(SMALL($G$2:$G$4870,ROWS($G$2:G4642)),"")</f>
        <v/>
      </c>
    </row>
    <row r="4643" spans="1:8" ht="77.25" thickBot="1" x14ac:dyDescent="0.3">
      <c r="A4643" s="50" t="s">
        <v>652</v>
      </c>
      <c r="B4643" s="46" t="str">
        <f>Table1[[#This Row],[Series]]&amp;Table1[[#This Row],[Competency Name]]</f>
        <v>6968ABILITY TO INTERPRET INSTRUCTIONS, SPECIFICATIONS, ETC. (OTHER THAN BLUEPRINTS)</v>
      </c>
      <c r="C4643" s="46" t="str">
        <f>IF(RIGHT(Table1[[#This Row],[Occupational Series]],5)="SECCM","SECCM",IF(OR(RIGHT(Table1[[#This Row],[Occupational Series]],1)="A",RIGHT(Table1[[#This Row],[Occupational Series]],1)="B",RIGHT(Table1[[#This Row],[Occupational Series]],1)="C"),"0301",RIGHT(Table1[[#This Row],[Occupational Series]],4)))</f>
        <v>6968</v>
      </c>
      <c r="D4643" s="50" t="s">
        <v>645</v>
      </c>
      <c r="E4643" s="51" t="s">
        <v>646</v>
      </c>
      <c r="F4643" s="57">
        <f>ROWS($F$2:F4643)</f>
        <v>4642</v>
      </c>
      <c r="G4643" s="57" t="str">
        <f>IF(ISNUMBER(SEARCH('Position Build'!$N$6,Table1[[#This Row],[Series]])),Table1[[#This Row],[Helper1]],"")</f>
        <v/>
      </c>
      <c r="H4643" s="57" t="str">
        <f>IFERROR(SMALL($G$2:$G$4870,ROWS($G$2:G4643)),"")</f>
        <v/>
      </c>
    </row>
    <row r="4644" spans="1:8" ht="26.25" thickBot="1" x14ac:dyDescent="0.3">
      <c r="A4644" s="50" t="s">
        <v>652</v>
      </c>
      <c r="B4644" s="46" t="str">
        <f>Table1[[#This Row],[Series]]&amp;Table1[[#This Row],[Competency Name]]</f>
        <v>6968KNOWLEDGE OF MATERIALS</v>
      </c>
      <c r="C4644" s="46" t="str">
        <f>IF(RIGHT(Table1[[#This Row],[Occupational Series]],5)="SECCM","SECCM",IF(OR(RIGHT(Table1[[#This Row],[Occupational Series]],1)="A",RIGHT(Table1[[#This Row],[Occupational Series]],1)="B",RIGHT(Table1[[#This Row],[Occupational Series]],1)="C"),"0301",RIGHT(Table1[[#This Row],[Occupational Series]],4)))</f>
        <v>6968</v>
      </c>
      <c r="D4644" s="50" t="s">
        <v>679</v>
      </c>
      <c r="E4644" s="51" t="s">
        <v>680</v>
      </c>
      <c r="F4644" s="57">
        <f>ROWS($F$2:F4644)</f>
        <v>4643</v>
      </c>
      <c r="G4644" s="57" t="str">
        <f>IF(ISNUMBER(SEARCH('Position Build'!$N$6,Table1[[#This Row],[Series]])),Table1[[#This Row],[Helper1]],"")</f>
        <v/>
      </c>
      <c r="H4644" s="57" t="str">
        <f>IFERROR(SMALL($G$2:$G$4870,ROWS($G$2:G4644)),"")</f>
        <v/>
      </c>
    </row>
    <row r="4645" spans="1:8" ht="115.5" thickBot="1" x14ac:dyDescent="0.3">
      <c r="A4645" s="50" t="s">
        <v>652</v>
      </c>
      <c r="B4645" s="46" t="str">
        <f>Table1[[#This Row],[Series]]&amp;Table1[[#This Row],[Competency Name]]</f>
        <v>6968TECHNICAL PRACTICES (THEORETICAL, PRECISE, ARTISTIC)</v>
      </c>
      <c r="C4645" s="46" t="str">
        <f>IF(RIGHT(Table1[[#This Row],[Occupational Series]],5)="SECCM","SECCM",IF(OR(RIGHT(Table1[[#This Row],[Occupational Series]],1)="A",RIGHT(Table1[[#This Row],[Occupational Series]],1)="B",RIGHT(Table1[[#This Row],[Occupational Series]],1)="C"),"0301",RIGHT(Table1[[#This Row],[Occupational Series]],4)))</f>
        <v>6968</v>
      </c>
      <c r="D4645" s="50" t="s">
        <v>716</v>
      </c>
      <c r="E4645" s="51" t="s">
        <v>717</v>
      </c>
      <c r="F4645" s="57">
        <f>ROWS($F$2:F4645)</f>
        <v>4644</v>
      </c>
      <c r="G4645" s="57" t="str">
        <f>IF(ISNUMBER(SEARCH('Position Build'!$N$6,Table1[[#This Row],[Series]])),Table1[[#This Row],[Helper1]],"")</f>
        <v/>
      </c>
      <c r="H4645" s="57" t="str">
        <f>IFERROR(SMALL($G$2:$G$4870,ROWS($G$2:G4645)),"")</f>
        <v/>
      </c>
    </row>
    <row r="4646" spans="1:8" ht="64.5" thickBot="1" x14ac:dyDescent="0.3">
      <c r="A4646" s="50" t="s">
        <v>652</v>
      </c>
      <c r="B4646" s="46" t="str">
        <f>Table1[[#This Row],[Series]]&amp;Table1[[#This Row],[Competency Name]]</f>
        <v>6968WORK PRACTICES (INCLUDES KEEPING THINGS NEAT, CLEAN AND IN ORDER)</v>
      </c>
      <c r="C4646" s="46" t="str">
        <f>IF(RIGHT(Table1[[#This Row],[Occupational Series]],5)="SECCM","SECCM",IF(OR(RIGHT(Table1[[#This Row],[Occupational Series]],1)="A",RIGHT(Table1[[#This Row],[Occupational Series]],1)="B",RIGHT(Table1[[#This Row],[Occupational Series]],1)="C"),"0301",RIGHT(Table1[[#This Row],[Occupational Series]],4)))</f>
        <v>6968</v>
      </c>
      <c r="D4646" s="50" t="s">
        <v>761</v>
      </c>
      <c r="E4646" s="51" t="s">
        <v>762</v>
      </c>
      <c r="F4646" s="57">
        <f>ROWS($F$2:F4646)</f>
        <v>4645</v>
      </c>
      <c r="G4646" s="57" t="str">
        <f>IF(ISNUMBER(SEARCH('Position Build'!$N$6,Table1[[#This Row],[Series]])),Table1[[#This Row],[Helper1]],"")</f>
        <v/>
      </c>
      <c r="H4646" s="57" t="str">
        <f>IFERROR(SMALL($G$2:$G$4870,ROWS($G$2:G4646)),"")</f>
        <v/>
      </c>
    </row>
    <row r="4647" spans="1:8" ht="15.75" thickBot="1" x14ac:dyDescent="0.3">
      <c r="A4647" s="45" t="s">
        <v>652</v>
      </c>
      <c r="B4647" s="46" t="str">
        <f>Table1[[#This Row],[Series]]&amp;Table1[[#This Row],[Competency Name]]</f>
        <v>6968ABILITY TO DO THE WORK OF THE POSITION WITHOUT MORE THAN NORMAL SUPERVISION</v>
      </c>
      <c r="C4647" s="46" t="str">
        <f>IF(RIGHT(Table1[[#This Row],[Occupational Series]],5)="SECCM","SECCM",IF(OR(RIGHT(Table1[[#This Row],[Occupational Series]],1)="A",RIGHT(Table1[[#This Row],[Occupational Series]],1)="B",RIGHT(Table1[[#This Row],[Occupational Series]],1)="C"),"0301",RIGHT(Table1[[#This Row],[Occupational Series]],4)))</f>
        <v>6968</v>
      </c>
      <c r="D4647" s="45" t="s">
        <v>852</v>
      </c>
      <c r="E4647" s="45" t="s">
        <v>853</v>
      </c>
      <c r="F4647" s="57">
        <f>ROWS($F$2:F4647)</f>
        <v>4646</v>
      </c>
      <c r="G4647" s="57" t="str">
        <f>IF(ISNUMBER(SEARCH('Position Build'!$N$6,Table1[[#This Row],[Series]])),Table1[[#This Row],[Helper1]],"")</f>
        <v/>
      </c>
      <c r="H4647" s="57" t="str">
        <f>IFERROR(SMALL($G$2:$G$4870,ROWS($G$2:G4647)),"")</f>
        <v/>
      </c>
    </row>
    <row r="4648" spans="1:8" ht="15.75" thickBot="1" x14ac:dyDescent="0.3">
      <c r="A4648" s="45" t="s">
        <v>652</v>
      </c>
      <c r="B4648" s="46" t="str">
        <f>Table1[[#This Row],[Series]]&amp;Table1[[#This Row],[Competency Name]]</f>
        <v>6968ABILITY TO INSPECT</v>
      </c>
      <c r="C4648" s="46" t="str">
        <f>IF(RIGHT(Table1[[#This Row],[Occupational Series]],5)="SECCM","SECCM",IF(OR(RIGHT(Table1[[#This Row],[Occupational Series]],1)="A",RIGHT(Table1[[#This Row],[Occupational Series]],1)="B",RIGHT(Table1[[#This Row],[Occupational Series]],1)="C"),"0301",RIGHT(Table1[[#This Row],[Occupational Series]],4)))</f>
        <v>6968</v>
      </c>
      <c r="D4648" s="45" t="s">
        <v>866</v>
      </c>
      <c r="E4648" s="45" t="s">
        <v>867</v>
      </c>
      <c r="F4648" s="57">
        <f>ROWS($F$2:F4648)</f>
        <v>4647</v>
      </c>
      <c r="G4648" s="57" t="str">
        <f>IF(ISNUMBER(SEARCH('Position Build'!$N$6,Table1[[#This Row],[Series]])),Table1[[#This Row],[Helper1]],"")</f>
        <v/>
      </c>
      <c r="H4648" s="57" t="str">
        <f>IFERROR(SMALL($G$2:$G$4870,ROWS($G$2:G4648)),"")</f>
        <v/>
      </c>
    </row>
    <row r="4649" spans="1:8" ht="15.75" thickBot="1" x14ac:dyDescent="0.3">
      <c r="A4649" s="45" t="s">
        <v>652</v>
      </c>
      <c r="B4649" s="46" t="str">
        <f>Table1[[#This Row],[Series]]&amp;Table1[[#This Row],[Competency Name]]</f>
        <v>6968ABILITY TO INSTRUCT</v>
      </c>
      <c r="C4649" s="46" t="str">
        <f>IF(RIGHT(Table1[[#This Row],[Occupational Series]],5)="SECCM","SECCM",IF(OR(RIGHT(Table1[[#This Row],[Occupational Series]],1)="A",RIGHT(Table1[[#This Row],[Occupational Series]],1)="B",RIGHT(Table1[[#This Row],[Occupational Series]],1)="C"),"0301",RIGHT(Table1[[#This Row],[Occupational Series]],4)))</f>
        <v>6968</v>
      </c>
      <c r="D4649" s="45" t="s">
        <v>868</v>
      </c>
      <c r="E4649" s="45" t="s">
        <v>869</v>
      </c>
      <c r="F4649" s="57">
        <f>ROWS($F$2:F4649)</f>
        <v>4648</v>
      </c>
      <c r="G4649" s="57" t="str">
        <f>IF(ISNUMBER(SEARCH('Position Build'!$N$6,Table1[[#This Row],[Series]])),Table1[[#This Row],[Helper1]],"")</f>
        <v/>
      </c>
      <c r="H4649" s="57" t="str">
        <f>IFERROR(SMALL($G$2:$G$4870,ROWS($G$2:G4649)),"")</f>
        <v/>
      </c>
    </row>
    <row r="4650" spans="1:8" ht="39" thickBot="1" x14ac:dyDescent="0.3">
      <c r="A4650" s="50" t="s">
        <v>652</v>
      </c>
      <c r="B4650" s="46" t="str">
        <f>Table1[[#This Row],[Series]]&amp;Table1[[#This Row],[Competency Name]]</f>
        <v>6968ABILITY TO PROVIDE PRODUCTION SUPPORT SERVICES</v>
      </c>
      <c r="C4650" s="46" t="str">
        <f>IF(RIGHT(Table1[[#This Row],[Occupational Series]],5)="SECCM","SECCM",IF(OR(RIGHT(Table1[[#This Row],[Occupational Series]],1)="A",RIGHT(Table1[[#This Row],[Occupational Series]],1)="B",RIGHT(Table1[[#This Row],[Occupational Series]],1)="C"),"0301",RIGHT(Table1[[#This Row],[Occupational Series]],4)))</f>
        <v>6968</v>
      </c>
      <c r="D4650" s="50" t="s">
        <v>870</v>
      </c>
      <c r="E4650" s="51" t="s">
        <v>871</v>
      </c>
      <c r="F4650" s="57">
        <f>ROWS($F$2:F4650)</f>
        <v>4649</v>
      </c>
      <c r="G4650" s="57" t="str">
        <f>IF(ISNUMBER(SEARCH('Position Build'!$N$6,Table1[[#This Row],[Series]])),Table1[[#This Row],[Helper1]],"")</f>
        <v/>
      </c>
      <c r="H4650" s="57" t="str">
        <f>IFERROR(SMALL($G$2:$G$4870,ROWS($G$2:G4650)),"")</f>
        <v/>
      </c>
    </row>
    <row r="4651" spans="1:8" ht="15.75" thickBot="1" x14ac:dyDescent="0.3">
      <c r="A4651" s="45" t="s">
        <v>652</v>
      </c>
      <c r="B4651" s="46" t="str">
        <f>Table1[[#This Row],[Series]]&amp;Table1[[#This Row],[Competency Name]]</f>
        <v>6968ABILITY TO LEAD OR SUPERVISE</v>
      </c>
      <c r="C4651" s="46" t="str">
        <f>IF(RIGHT(Table1[[#This Row],[Occupational Series]],5)="SECCM","SECCM",IF(OR(RIGHT(Table1[[#This Row],[Occupational Series]],1)="A",RIGHT(Table1[[#This Row],[Occupational Series]],1)="B",RIGHT(Table1[[#This Row],[Occupational Series]],1)="C"),"0301",RIGHT(Table1[[#This Row],[Occupational Series]],4)))</f>
        <v>6968</v>
      </c>
      <c r="D4651" s="45" t="s">
        <v>872</v>
      </c>
      <c r="E4651" s="45" t="s">
        <v>873</v>
      </c>
      <c r="F4651" s="57">
        <f>ROWS($F$2:F4651)</f>
        <v>4650</v>
      </c>
      <c r="G4651" s="57" t="str">
        <f>IF(ISNUMBER(SEARCH('Position Build'!$N$6,Table1[[#This Row],[Series]])),Table1[[#This Row],[Helper1]],"")</f>
        <v/>
      </c>
      <c r="H4651" s="57" t="str">
        <f>IFERROR(SMALL($G$2:$G$4870,ROWS($G$2:G4651)),"")</f>
        <v/>
      </c>
    </row>
    <row r="4652" spans="1:8" ht="77.25" thickBot="1" x14ac:dyDescent="0.3">
      <c r="A4652" s="50" t="s">
        <v>652</v>
      </c>
      <c r="B4652" s="46" t="str">
        <f>Table1[[#This Row],[Series]]&amp;Table1[[#This Row],[Competency Name]]</f>
        <v>6968DEXTERITY AND SAFETY</v>
      </c>
      <c r="C4652" s="46" t="str">
        <f>IF(RIGHT(Table1[[#This Row],[Occupational Series]],5)="SECCM","SECCM",IF(OR(RIGHT(Table1[[#This Row],[Occupational Series]],1)="A",RIGHT(Table1[[#This Row],[Occupational Series]],1)="B",RIGHT(Table1[[#This Row],[Occupational Series]],1)="C"),"0301",RIGHT(Table1[[#This Row],[Occupational Series]],4)))</f>
        <v>6968</v>
      </c>
      <c r="D4652" s="50" t="s">
        <v>888</v>
      </c>
      <c r="E4652" s="51" t="s">
        <v>889</v>
      </c>
      <c r="F4652" s="57">
        <f>ROWS($F$2:F4652)</f>
        <v>4651</v>
      </c>
      <c r="G4652" s="57" t="str">
        <f>IF(ISNUMBER(SEARCH('Position Build'!$N$6,Table1[[#This Row],[Series]])),Table1[[#This Row],[Helper1]],"")</f>
        <v/>
      </c>
      <c r="H4652" s="57" t="str">
        <f>IFERROR(SMALL($G$2:$G$4870,ROWS($G$2:G4652)),"")</f>
        <v/>
      </c>
    </row>
    <row r="4653" spans="1:8" ht="77.25" thickBot="1" x14ac:dyDescent="0.3">
      <c r="A4653" s="50" t="s">
        <v>651</v>
      </c>
      <c r="B4653" s="46" t="str">
        <f>Table1[[#This Row],[Series]]&amp;Table1[[#This Row],[Competency Name]]</f>
        <v>7002ABILITY TO INTERPRET INSTRUCTIONS, SPECIFICATIONS, ETC. (OTHER THAN BLUEPRINTS)</v>
      </c>
      <c r="C4653" s="46" t="str">
        <f>IF(RIGHT(Table1[[#This Row],[Occupational Series]],5)="SECCM","SECCM",IF(OR(RIGHT(Table1[[#This Row],[Occupational Series]],1)="A",RIGHT(Table1[[#This Row],[Occupational Series]],1)="B",RIGHT(Table1[[#This Row],[Occupational Series]],1)="C"),"0301",RIGHT(Table1[[#This Row],[Occupational Series]],4)))</f>
        <v>7002</v>
      </c>
      <c r="D4653" s="50" t="s">
        <v>645</v>
      </c>
      <c r="E4653" s="51" t="s">
        <v>646</v>
      </c>
      <c r="F4653" s="57">
        <f>ROWS($F$2:F4653)</f>
        <v>4652</v>
      </c>
      <c r="G4653" s="57" t="str">
        <f>IF(ISNUMBER(SEARCH('Position Build'!$N$6,Table1[[#This Row],[Series]])),Table1[[#This Row],[Helper1]],"")</f>
        <v/>
      </c>
      <c r="H4653" s="57" t="str">
        <f>IFERROR(SMALL($G$2:$G$4870,ROWS($G$2:G4653)),"")</f>
        <v/>
      </c>
    </row>
    <row r="4654" spans="1:8" ht="26.25" thickBot="1" x14ac:dyDescent="0.3">
      <c r="A4654" s="50" t="s">
        <v>651</v>
      </c>
      <c r="B4654" s="46" t="str">
        <f>Table1[[#This Row],[Series]]&amp;Table1[[#This Row],[Competency Name]]</f>
        <v>7002KNOWLEDGE OF MATERIALS</v>
      </c>
      <c r="C4654" s="46" t="str">
        <f>IF(RIGHT(Table1[[#This Row],[Occupational Series]],5)="SECCM","SECCM",IF(OR(RIGHT(Table1[[#This Row],[Occupational Series]],1)="A",RIGHT(Table1[[#This Row],[Occupational Series]],1)="B",RIGHT(Table1[[#This Row],[Occupational Series]],1)="C"),"0301",RIGHT(Table1[[#This Row],[Occupational Series]],4)))</f>
        <v>7002</v>
      </c>
      <c r="D4654" s="50" t="s">
        <v>679</v>
      </c>
      <c r="E4654" s="51" t="s">
        <v>680</v>
      </c>
      <c r="F4654" s="57">
        <f>ROWS($F$2:F4654)</f>
        <v>4653</v>
      </c>
      <c r="G4654" s="57" t="str">
        <f>IF(ISNUMBER(SEARCH('Position Build'!$N$6,Table1[[#This Row],[Series]])),Table1[[#This Row],[Helper1]],"")</f>
        <v/>
      </c>
      <c r="H4654" s="57" t="str">
        <f>IFERROR(SMALL($G$2:$G$4870,ROWS($G$2:G4654)),"")</f>
        <v/>
      </c>
    </row>
    <row r="4655" spans="1:8" ht="115.5" thickBot="1" x14ac:dyDescent="0.3">
      <c r="A4655" s="50" t="s">
        <v>651</v>
      </c>
      <c r="B4655" s="46" t="str">
        <f>Table1[[#This Row],[Series]]&amp;Table1[[#This Row],[Competency Name]]</f>
        <v>7002TECHNICAL PRACTICES (THEORETICAL, PRECISE, ARTISTIC)</v>
      </c>
      <c r="C4655" s="46" t="str">
        <f>IF(RIGHT(Table1[[#This Row],[Occupational Series]],5)="SECCM","SECCM",IF(OR(RIGHT(Table1[[#This Row],[Occupational Series]],1)="A",RIGHT(Table1[[#This Row],[Occupational Series]],1)="B",RIGHT(Table1[[#This Row],[Occupational Series]],1)="C"),"0301",RIGHT(Table1[[#This Row],[Occupational Series]],4)))</f>
        <v>7002</v>
      </c>
      <c r="D4655" s="50" t="s">
        <v>716</v>
      </c>
      <c r="E4655" s="51" t="s">
        <v>717</v>
      </c>
      <c r="F4655" s="57">
        <f>ROWS($F$2:F4655)</f>
        <v>4654</v>
      </c>
      <c r="G4655" s="57" t="str">
        <f>IF(ISNUMBER(SEARCH('Position Build'!$N$6,Table1[[#This Row],[Series]])),Table1[[#This Row],[Helper1]],"")</f>
        <v/>
      </c>
      <c r="H4655" s="57" t="str">
        <f>IFERROR(SMALL($G$2:$G$4870,ROWS($G$2:G4655)),"")</f>
        <v/>
      </c>
    </row>
    <row r="4656" spans="1:8" ht="64.5" thickBot="1" x14ac:dyDescent="0.3">
      <c r="A4656" s="50" t="s">
        <v>651</v>
      </c>
      <c r="B4656" s="46" t="str">
        <f>Table1[[#This Row],[Series]]&amp;Table1[[#This Row],[Competency Name]]</f>
        <v>7002WORK PRACTICES (INCLUDES KEEPING THINGS NEAT, CLEAN AND IN ORDER)</v>
      </c>
      <c r="C4656" s="46" t="str">
        <f>IF(RIGHT(Table1[[#This Row],[Occupational Series]],5)="SECCM","SECCM",IF(OR(RIGHT(Table1[[#This Row],[Occupational Series]],1)="A",RIGHT(Table1[[#This Row],[Occupational Series]],1)="B",RIGHT(Table1[[#This Row],[Occupational Series]],1)="C"),"0301",RIGHT(Table1[[#This Row],[Occupational Series]],4)))</f>
        <v>7002</v>
      </c>
      <c r="D4656" s="50" t="s">
        <v>761</v>
      </c>
      <c r="E4656" s="51" t="s">
        <v>762</v>
      </c>
      <c r="F4656" s="57">
        <f>ROWS($F$2:F4656)</f>
        <v>4655</v>
      </c>
      <c r="G4656" s="57" t="str">
        <f>IF(ISNUMBER(SEARCH('Position Build'!$N$6,Table1[[#This Row],[Series]])),Table1[[#This Row],[Helper1]],"")</f>
        <v/>
      </c>
      <c r="H4656" s="57" t="str">
        <f>IFERROR(SMALL($G$2:$G$4870,ROWS($G$2:G4656)),"")</f>
        <v/>
      </c>
    </row>
    <row r="4657" spans="1:8" ht="15.75" thickBot="1" x14ac:dyDescent="0.3">
      <c r="A4657" s="45" t="s">
        <v>651</v>
      </c>
      <c r="B4657" s="46" t="str">
        <f>Table1[[#This Row],[Series]]&amp;Table1[[#This Row],[Competency Name]]</f>
        <v>7002ABILITY TO DO THE WORK OF THE POSITION WITHOUT MORE THAN NORMAL SUPERVISION</v>
      </c>
      <c r="C4657" s="46" t="str">
        <f>IF(RIGHT(Table1[[#This Row],[Occupational Series]],5)="SECCM","SECCM",IF(OR(RIGHT(Table1[[#This Row],[Occupational Series]],1)="A",RIGHT(Table1[[#This Row],[Occupational Series]],1)="B",RIGHT(Table1[[#This Row],[Occupational Series]],1)="C"),"0301",RIGHT(Table1[[#This Row],[Occupational Series]],4)))</f>
        <v>7002</v>
      </c>
      <c r="D4657" s="45" t="s">
        <v>852</v>
      </c>
      <c r="E4657" s="45" t="s">
        <v>853</v>
      </c>
      <c r="F4657" s="57">
        <f>ROWS($F$2:F4657)</f>
        <v>4656</v>
      </c>
      <c r="G4657" s="57" t="str">
        <f>IF(ISNUMBER(SEARCH('Position Build'!$N$6,Table1[[#This Row],[Series]])),Table1[[#This Row],[Helper1]],"")</f>
        <v/>
      </c>
      <c r="H4657" s="57" t="str">
        <f>IFERROR(SMALL($G$2:$G$4870,ROWS($G$2:G4657)),"")</f>
        <v/>
      </c>
    </row>
    <row r="4658" spans="1:8" ht="15.75" thickBot="1" x14ac:dyDescent="0.3">
      <c r="A4658" s="45" t="s">
        <v>651</v>
      </c>
      <c r="B4658" s="46" t="str">
        <f>Table1[[#This Row],[Series]]&amp;Table1[[#This Row],[Competency Name]]</f>
        <v>7002ABILITY TO INSPECT</v>
      </c>
      <c r="C4658" s="46" t="str">
        <f>IF(RIGHT(Table1[[#This Row],[Occupational Series]],5)="SECCM","SECCM",IF(OR(RIGHT(Table1[[#This Row],[Occupational Series]],1)="A",RIGHT(Table1[[#This Row],[Occupational Series]],1)="B",RIGHT(Table1[[#This Row],[Occupational Series]],1)="C"),"0301",RIGHT(Table1[[#This Row],[Occupational Series]],4)))</f>
        <v>7002</v>
      </c>
      <c r="D4658" s="45" t="s">
        <v>866</v>
      </c>
      <c r="E4658" s="45" t="s">
        <v>867</v>
      </c>
      <c r="F4658" s="57">
        <f>ROWS($F$2:F4658)</f>
        <v>4657</v>
      </c>
      <c r="G4658" s="57" t="str">
        <f>IF(ISNUMBER(SEARCH('Position Build'!$N$6,Table1[[#This Row],[Series]])),Table1[[#This Row],[Helper1]],"")</f>
        <v/>
      </c>
      <c r="H4658" s="57" t="str">
        <f>IFERROR(SMALL($G$2:$G$4870,ROWS($G$2:G4658)),"")</f>
        <v/>
      </c>
    </row>
    <row r="4659" spans="1:8" ht="15.75" thickBot="1" x14ac:dyDescent="0.3">
      <c r="A4659" s="45" t="s">
        <v>651</v>
      </c>
      <c r="B4659" s="46" t="str">
        <f>Table1[[#This Row],[Series]]&amp;Table1[[#This Row],[Competency Name]]</f>
        <v>7002ABILITY TO INSTRUCT</v>
      </c>
      <c r="C4659" s="46" t="str">
        <f>IF(RIGHT(Table1[[#This Row],[Occupational Series]],5)="SECCM","SECCM",IF(OR(RIGHT(Table1[[#This Row],[Occupational Series]],1)="A",RIGHT(Table1[[#This Row],[Occupational Series]],1)="B",RIGHT(Table1[[#This Row],[Occupational Series]],1)="C"),"0301",RIGHT(Table1[[#This Row],[Occupational Series]],4)))</f>
        <v>7002</v>
      </c>
      <c r="D4659" s="45" t="s">
        <v>868</v>
      </c>
      <c r="E4659" s="45" t="s">
        <v>869</v>
      </c>
      <c r="F4659" s="57">
        <f>ROWS($F$2:F4659)</f>
        <v>4658</v>
      </c>
      <c r="G4659" s="57" t="str">
        <f>IF(ISNUMBER(SEARCH('Position Build'!$N$6,Table1[[#This Row],[Series]])),Table1[[#This Row],[Helper1]],"")</f>
        <v/>
      </c>
      <c r="H4659" s="57" t="str">
        <f>IFERROR(SMALL($G$2:$G$4870,ROWS($G$2:G4659)),"")</f>
        <v/>
      </c>
    </row>
    <row r="4660" spans="1:8" ht="39" thickBot="1" x14ac:dyDescent="0.3">
      <c r="A4660" s="50" t="s">
        <v>651</v>
      </c>
      <c r="B4660" s="46" t="str">
        <f>Table1[[#This Row],[Series]]&amp;Table1[[#This Row],[Competency Name]]</f>
        <v>7002ABILITY TO PROVIDE PRODUCTION SUPPORT SERVICES</v>
      </c>
      <c r="C4660" s="46" t="str">
        <f>IF(RIGHT(Table1[[#This Row],[Occupational Series]],5)="SECCM","SECCM",IF(OR(RIGHT(Table1[[#This Row],[Occupational Series]],1)="A",RIGHT(Table1[[#This Row],[Occupational Series]],1)="B",RIGHT(Table1[[#This Row],[Occupational Series]],1)="C"),"0301",RIGHT(Table1[[#This Row],[Occupational Series]],4)))</f>
        <v>7002</v>
      </c>
      <c r="D4660" s="50" t="s">
        <v>870</v>
      </c>
      <c r="E4660" s="51" t="s">
        <v>871</v>
      </c>
      <c r="F4660" s="57">
        <f>ROWS($F$2:F4660)</f>
        <v>4659</v>
      </c>
      <c r="G4660" s="57" t="str">
        <f>IF(ISNUMBER(SEARCH('Position Build'!$N$6,Table1[[#This Row],[Series]])),Table1[[#This Row],[Helper1]],"")</f>
        <v/>
      </c>
      <c r="H4660" s="57" t="str">
        <f>IFERROR(SMALL($G$2:$G$4870,ROWS($G$2:G4660)),"")</f>
        <v/>
      </c>
    </row>
    <row r="4661" spans="1:8" ht="15.75" thickBot="1" x14ac:dyDescent="0.3">
      <c r="A4661" s="45" t="s">
        <v>651</v>
      </c>
      <c r="B4661" s="46" t="str">
        <f>Table1[[#This Row],[Series]]&amp;Table1[[#This Row],[Competency Name]]</f>
        <v>7002ABILITY TO LEAD OR SUPERVISE</v>
      </c>
      <c r="C4661" s="46" t="str">
        <f>IF(RIGHT(Table1[[#This Row],[Occupational Series]],5)="SECCM","SECCM",IF(OR(RIGHT(Table1[[#This Row],[Occupational Series]],1)="A",RIGHT(Table1[[#This Row],[Occupational Series]],1)="B",RIGHT(Table1[[#This Row],[Occupational Series]],1)="C"),"0301",RIGHT(Table1[[#This Row],[Occupational Series]],4)))</f>
        <v>7002</v>
      </c>
      <c r="D4661" s="45" t="s">
        <v>872</v>
      </c>
      <c r="E4661" s="45" t="s">
        <v>873</v>
      </c>
      <c r="F4661" s="57">
        <f>ROWS($F$2:F4661)</f>
        <v>4660</v>
      </c>
      <c r="G4661" s="57" t="str">
        <f>IF(ISNUMBER(SEARCH('Position Build'!$N$6,Table1[[#This Row],[Series]])),Table1[[#This Row],[Helper1]],"")</f>
        <v/>
      </c>
      <c r="H4661" s="57" t="str">
        <f>IFERROR(SMALL($G$2:$G$4870,ROWS($G$2:G4661)),"")</f>
        <v/>
      </c>
    </row>
    <row r="4662" spans="1:8" ht="77.25" thickBot="1" x14ac:dyDescent="0.3">
      <c r="A4662" s="50" t="s">
        <v>651</v>
      </c>
      <c r="B4662" s="46" t="str">
        <f>Table1[[#This Row],[Series]]&amp;Table1[[#This Row],[Competency Name]]</f>
        <v>7002DEXTERITY AND SAFETY</v>
      </c>
      <c r="C4662" s="46" t="str">
        <f>IF(RIGHT(Table1[[#This Row],[Occupational Series]],5)="SECCM","SECCM",IF(OR(RIGHT(Table1[[#This Row],[Occupational Series]],1)="A",RIGHT(Table1[[#This Row],[Occupational Series]],1)="B",RIGHT(Table1[[#This Row],[Occupational Series]],1)="C"),"0301",RIGHT(Table1[[#This Row],[Occupational Series]],4)))</f>
        <v>7002</v>
      </c>
      <c r="D4662" s="50" t="s">
        <v>888</v>
      </c>
      <c r="E4662" s="51" t="s">
        <v>889</v>
      </c>
      <c r="F4662" s="57">
        <f>ROWS($F$2:F4662)</f>
        <v>4661</v>
      </c>
      <c r="G4662" s="57" t="str">
        <f>IF(ISNUMBER(SEARCH('Position Build'!$N$6,Table1[[#This Row],[Series]])),Table1[[#This Row],[Helper1]],"")</f>
        <v/>
      </c>
      <c r="H4662" s="57" t="str">
        <f>IFERROR(SMALL($G$2:$G$4870,ROWS($G$2:G4662)),"")</f>
        <v/>
      </c>
    </row>
    <row r="4663" spans="1:8" ht="51.75" thickBot="1" x14ac:dyDescent="0.3">
      <c r="A4663" s="50" t="s">
        <v>651</v>
      </c>
      <c r="B4663" s="46" t="str">
        <f>Table1[[#This Row],[Series]]&amp;Table1[[#This Row],[Competency Name]]</f>
        <v>7002ABILITY TO USE AND MAINTAIN TOOLS AND EQUIPMENT</v>
      </c>
      <c r="C4663" s="46" t="str">
        <f>IF(RIGHT(Table1[[#This Row],[Occupational Series]],5)="SECCM","SECCM",IF(OR(RIGHT(Table1[[#This Row],[Occupational Series]],1)="A",RIGHT(Table1[[#This Row],[Occupational Series]],1)="B",RIGHT(Table1[[#This Row],[Occupational Series]],1)="C"),"0301",RIGHT(Table1[[#This Row],[Occupational Series]],4)))</f>
        <v>7002</v>
      </c>
      <c r="D4663" s="50" t="s">
        <v>908</v>
      </c>
      <c r="E4663" s="51" t="s">
        <v>909</v>
      </c>
      <c r="F4663" s="57">
        <f>ROWS($F$2:F4663)</f>
        <v>4662</v>
      </c>
      <c r="G4663" s="57" t="str">
        <f>IF(ISNUMBER(SEARCH('Position Build'!$N$6,Table1[[#This Row],[Series]])),Table1[[#This Row],[Helper1]],"")</f>
        <v/>
      </c>
      <c r="H4663" s="57" t="str">
        <f>IFERROR(SMALL($G$2:$G$4870,ROWS($G$2:G4663)),"")</f>
        <v/>
      </c>
    </row>
    <row r="4664" spans="1:8" ht="77.25" thickBot="1" x14ac:dyDescent="0.3">
      <c r="A4664" s="50" t="s">
        <v>662</v>
      </c>
      <c r="B4664" s="46" t="str">
        <f>Table1[[#This Row],[Series]]&amp;Table1[[#This Row],[Competency Name]]</f>
        <v>7009ABILITY TO INTERPRET INSTRUCTIONS, SPECIFICATIONS, ETC. (OTHER THAN BLUEPRINTS)</v>
      </c>
      <c r="C4664" s="46" t="str">
        <f>IF(RIGHT(Table1[[#This Row],[Occupational Series]],5)="SECCM","SECCM",IF(OR(RIGHT(Table1[[#This Row],[Occupational Series]],1)="A",RIGHT(Table1[[#This Row],[Occupational Series]],1)="B",RIGHT(Table1[[#This Row],[Occupational Series]],1)="C"),"0301",RIGHT(Table1[[#This Row],[Occupational Series]],4)))</f>
        <v>7009</v>
      </c>
      <c r="D4664" s="50" t="s">
        <v>645</v>
      </c>
      <c r="E4664" s="51" t="s">
        <v>646</v>
      </c>
      <c r="F4664" s="57">
        <f>ROWS($F$2:F4664)</f>
        <v>4663</v>
      </c>
      <c r="G4664" s="57" t="str">
        <f>IF(ISNUMBER(SEARCH('Position Build'!$N$6,Table1[[#This Row],[Series]])),Table1[[#This Row],[Helper1]],"")</f>
        <v/>
      </c>
      <c r="H4664" s="57" t="str">
        <f>IFERROR(SMALL($G$2:$G$4870,ROWS($G$2:G4664)),"")</f>
        <v/>
      </c>
    </row>
    <row r="4665" spans="1:8" ht="26.25" thickBot="1" x14ac:dyDescent="0.3">
      <c r="A4665" s="50" t="s">
        <v>662</v>
      </c>
      <c r="B4665" s="46" t="str">
        <f>Table1[[#This Row],[Series]]&amp;Table1[[#This Row],[Competency Name]]</f>
        <v>7009KNOWLEDGE OF MATERIALS</v>
      </c>
      <c r="C4665" s="46" t="str">
        <f>IF(RIGHT(Table1[[#This Row],[Occupational Series]],5)="SECCM","SECCM",IF(OR(RIGHT(Table1[[#This Row],[Occupational Series]],1)="A",RIGHT(Table1[[#This Row],[Occupational Series]],1)="B",RIGHT(Table1[[#This Row],[Occupational Series]],1)="C"),"0301",RIGHT(Table1[[#This Row],[Occupational Series]],4)))</f>
        <v>7009</v>
      </c>
      <c r="D4665" s="50" t="s">
        <v>679</v>
      </c>
      <c r="E4665" s="51" t="s">
        <v>680</v>
      </c>
      <c r="F4665" s="57">
        <f>ROWS($F$2:F4665)</f>
        <v>4664</v>
      </c>
      <c r="G4665" s="57" t="str">
        <f>IF(ISNUMBER(SEARCH('Position Build'!$N$6,Table1[[#This Row],[Series]])),Table1[[#This Row],[Helper1]],"")</f>
        <v/>
      </c>
      <c r="H4665" s="57" t="str">
        <f>IFERROR(SMALL($G$2:$G$4870,ROWS($G$2:G4665)),"")</f>
        <v/>
      </c>
    </row>
    <row r="4666" spans="1:8" ht="115.5" thickBot="1" x14ac:dyDescent="0.3">
      <c r="A4666" s="50" t="s">
        <v>662</v>
      </c>
      <c r="B4666" s="46" t="str">
        <f>Table1[[#This Row],[Series]]&amp;Table1[[#This Row],[Competency Name]]</f>
        <v>7009TECHNICAL PRACTICES (THEORETICAL, PRECISE, ARTISTIC)</v>
      </c>
      <c r="C4666" s="46" t="str">
        <f>IF(RIGHT(Table1[[#This Row],[Occupational Series]],5)="SECCM","SECCM",IF(OR(RIGHT(Table1[[#This Row],[Occupational Series]],1)="A",RIGHT(Table1[[#This Row],[Occupational Series]],1)="B",RIGHT(Table1[[#This Row],[Occupational Series]],1)="C"),"0301",RIGHT(Table1[[#This Row],[Occupational Series]],4)))</f>
        <v>7009</v>
      </c>
      <c r="D4666" s="50" t="s">
        <v>716</v>
      </c>
      <c r="E4666" s="51" t="s">
        <v>717</v>
      </c>
      <c r="F4666" s="57">
        <f>ROWS($F$2:F4666)</f>
        <v>4665</v>
      </c>
      <c r="G4666" s="57" t="str">
        <f>IF(ISNUMBER(SEARCH('Position Build'!$N$6,Table1[[#This Row],[Series]])),Table1[[#This Row],[Helper1]],"")</f>
        <v/>
      </c>
      <c r="H4666" s="57" t="str">
        <f>IFERROR(SMALL($G$2:$G$4870,ROWS($G$2:G4666)),"")</f>
        <v/>
      </c>
    </row>
    <row r="4667" spans="1:8" ht="64.5" thickBot="1" x14ac:dyDescent="0.3">
      <c r="A4667" s="50" t="s">
        <v>662</v>
      </c>
      <c r="B4667" s="46" t="str">
        <f>Table1[[#This Row],[Series]]&amp;Table1[[#This Row],[Competency Name]]</f>
        <v>7009WORK PRACTICES (INCLUDES KEEPING THINGS NEAT, CLEAN AND IN ORDER)</v>
      </c>
      <c r="C4667" s="46" t="str">
        <f>IF(RIGHT(Table1[[#This Row],[Occupational Series]],5)="SECCM","SECCM",IF(OR(RIGHT(Table1[[#This Row],[Occupational Series]],1)="A",RIGHT(Table1[[#This Row],[Occupational Series]],1)="B",RIGHT(Table1[[#This Row],[Occupational Series]],1)="C"),"0301",RIGHT(Table1[[#This Row],[Occupational Series]],4)))</f>
        <v>7009</v>
      </c>
      <c r="D4667" s="50" t="s">
        <v>761</v>
      </c>
      <c r="E4667" s="51" t="s">
        <v>762</v>
      </c>
      <c r="F4667" s="57">
        <f>ROWS($F$2:F4667)</f>
        <v>4666</v>
      </c>
      <c r="G4667" s="57" t="str">
        <f>IF(ISNUMBER(SEARCH('Position Build'!$N$6,Table1[[#This Row],[Series]])),Table1[[#This Row],[Helper1]],"")</f>
        <v/>
      </c>
      <c r="H4667" s="57" t="str">
        <f>IFERROR(SMALL($G$2:$G$4870,ROWS($G$2:G4667)),"")</f>
        <v/>
      </c>
    </row>
    <row r="4668" spans="1:8" ht="15.75" thickBot="1" x14ac:dyDescent="0.3">
      <c r="A4668" s="45" t="s">
        <v>662</v>
      </c>
      <c r="B4668" s="46" t="str">
        <f>Table1[[#This Row],[Series]]&amp;Table1[[#This Row],[Competency Name]]</f>
        <v>7009ABILITY TO DO THE WORK OF THE POSITION WITHOUT MORE THAN NORMAL SUPERVISION</v>
      </c>
      <c r="C4668" s="46" t="str">
        <f>IF(RIGHT(Table1[[#This Row],[Occupational Series]],5)="SECCM","SECCM",IF(OR(RIGHT(Table1[[#This Row],[Occupational Series]],1)="A",RIGHT(Table1[[#This Row],[Occupational Series]],1)="B",RIGHT(Table1[[#This Row],[Occupational Series]],1)="C"),"0301",RIGHT(Table1[[#This Row],[Occupational Series]],4)))</f>
        <v>7009</v>
      </c>
      <c r="D4668" s="45" t="s">
        <v>852</v>
      </c>
      <c r="E4668" s="45" t="s">
        <v>853</v>
      </c>
      <c r="F4668" s="57">
        <f>ROWS($F$2:F4668)</f>
        <v>4667</v>
      </c>
      <c r="G4668" s="57" t="str">
        <f>IF(ISNUMBER(SEARCH('Position Build'!$N$6,Table1[[#This Row],[Series]])),Table1[[#This Row],[Helper1]],"")</f>
        <v/>
      </c>
      <c r="H4668" s="57" t="str">
        <f>IFERROR(SMALL($G$2:$G$4870,ROWS($G$2:G4668)),"")</f>
        <v/>
      </c>
    </row>
    <row r="4669" spans="1:8" ht="15.75" thickBot="1" x14ac:dyDescent="0.3">
      <c r="A4669" s="45" t="s">
        <v>662</v>
      </c>
      <c r="B4669" s="46" t="str">
        <f>Table1[[#This Row],[Series]]&amp;Table1[[#This Row],[Competency Name]]</f>
        <v>7009ABILITY TO INSPECT</v>
      </c>
      <c r="C4669" s="46" t="str">
        <f>IF(RIGHT(Table1[[#This Row],[Occupational Series]],5)="SECCM","SECCM",IF(OR(RIGHT(Table1[[#This Row],[Occupational Series]],1)="A",RIGHT(Table1[[#This Row],[Occupational Series]],1)="B",RIGHT(Table1[[#This Row],[Occupational Series]],1)="C"),"0301",RIGHT(Table1[[#This Row],[Occupational Series]],4)))</f>
        <v>7009</v>
      </c>
      <c r="D4669" s="45" t="s">
        <v>866</v>
      </c>
      <c r="E4669" s="45" t="s">
        <v>867</v>
      </c>
      <c r="F4669" s="57">
        <f>ROWS($F$2:F4669)</f>
        <v>4668</v>
      </c>
      <c r="G4669" s="57" t="str">
        <f>IF(ISNUMBER(SEARCH('Position Build'!$N$6,Table1[[#This Row],[Series]])),Table1[[#This Row],[Helper1]],"")</f>
        <v/>
      </c>
      <c r="H4669" s="57" t="str">
        <f>IFERROR(SMALL($G$2:$G$4870,ROWS($G$2:G4669)),"")</f>
        <v/>
      </c>
    </row>
    <row r="4670" spans="1:8" ht="15.75" thickBot="1" x14ac:dyDescent="0.3">
      <c r="A4670" s="45" t="s">
        <v>662</v>
      </c>
      <c r="B4670" s="46" t="str">
        <f>Table1[[#This Row],[Series]]&amp;Table1[[#This Row],[Competency Name]]</f>
        <v>7009ABILITY TO INSTRUCT</v>
      </c>
      <c r="C4670" s="46" t="str">
        <f>IF(RIGHT(Table1[[#This Row],[Occupational Series]],5)="SECCM","SECCM",IF(OR(RIGHT(Table1[[#This Row],[Occupational Series]],1)="A",RIGHT(Table1[[#This Row],[Occupational Series]],1)="B",RIGHT(Table1[[#This Row],[Occupational Series]],1)="C"),"0301",RIGHT(Table1[[#This Row],[Occupational Series]],4)))</f>
        <v>7009</v>
      </c>
      <c r="D4670" s="45" t="s">
        <v>868</v>
      </c>
      <c r="E4670" s="45" t="s">
        <v>869</v>
      </c>
      <c r="F4670" s="57">
        <f>ROWS($F$2:F4670)</f>
        <v>4669</v>
      </c>
      <c r="G4670" s="57" t="str">
        <f>IF(ISNUMBER(SEARCH('Position Build'!$N$6,Table1[[#This Row],[Series]])),Table1[[#This Row],[Helper1]],"")</f>
        <v/>
      </c>
      <c r="H4670" s="57" t="str">
        <f>IFERROR(SMALL($G$2:$G$4870,ROWS($G$2:G4670)),"")</f>
        <v/>
      </c>
    </row>
    <row r="4671" spans="1:8" ht="39" thickBot="1" x14ac:dyDescent="0.3">
      <c r="A4671" s="50" t="s">
        <v>662</v>
      </c>
      <c r="B4671" s="46" t="str">
        <f>Table1[[#This Row],[Series]]&amp;Table1[[#This Row],[Competency Name]]</f>
        <v>7009ABILITY TO PROVIDE PRODUCTION SUPPORT SERVICES</v>
      </c>
      <c r="C4671" s="46" t="str">
        <f>IF(RIGHT(Table1[[#This Row],[Occupational Series]],5)="SECCM","SECCM",IF(OR(RIGHT(Table1[[#This Row],[Occupational Series]],1)="A",RIGHT(Table1[[#This Row],[Occupational Series]],1)="B",RIGHT(Table1[[#This Row],[Occupational Series]],1)="C"),"0301",RIGHT(Table1[[#This Row],[Occupational Series]],4)))</f>
        <v>7009</v>
      </c>
      <c r="D4671" s="50" t="s">
        <v>870</v>
      </c>
      <c r="E4671" s="51" t="s">
        <v>871</v>
      </c>
      <c r="F4671" s="57">
        <f>ROWS($F$2:F4671)</f>
        <v>4670</v>
      </c>
      <c r="G4671" s="57" t="str">
        <f>IF(ISNUMBER(SEARCH('Position Build'!$N$6,Table1[[#This Row],[Series]])),Table1[[#This Row],[Helper1]],"")</f>
        <v/>
      </c>
      <c r="H4671" s="57" t="str">
        <f>IFERROR(SMALL($G$2:$G$4870,ROWS($G$2:G4671)),"")</f>
        <v/>
      </c>
    </row>
    <row r="4672" spans="1:8" ht="15.75" thickBot="1" x14ac:dyDescent="0.3">
      <c r="A4672" s="45" t="s">
        <v>662</v>
      </c>
      <c r="B4672" s="46" t="str">
        <f>Table1[[#This Row],[Series]]&amp;Table1[[#This Row],[Competency Name]]</f>
        <v>7009ABILITY TO LEAD OR SUPERVISE</v>
      </c>
      <c r="C4672" s="46" t="str">
        <f>IF(RIGHT(Table1[[#This Row],[Occupational Series]],5)="SECCM","SECCM",IF(OR(RIGHT(Table1[[#This Row],[Occupational Series]],1)="A",RIGHT(Table1[[#This Row],[Occupational Series]],1)="B",RIGHT(Table1[[#This Row],[Occupational Series]],1)="C"),"0301",RIGHT(Table1[[#This Row],[Occupational Series]],4)))</f>
        <v>7009</v>
      </c>
      <c r="D4672" s="45" t="s">
        <v>872</v>
      </c>
      <c r="E4672" s="45" t="s">
        <v>873</v>
      </c>
      <c r="F4672" s="57">
        <f>ROWS($F$2:F4672)</f>
        <v>4671</v>
      </c>
      <c r="G4672" s="57" t="str">
        <f>IF(ISNUMBER(SEARCH('Position Build'!$N$6,Table1[[#This Row],[Series]])),Table1[[#This Row],[Helper1]],"")</f>
        <v/>
      </c>
      <c r="H4672" s="57" t="str">
        <f>IFERROR(SMALL($G$2:$G$4870,ROWS($G$2:G4672)),"")</f>
        <v/>
      </c>
    </row>
    <row r="4673" spans="1:8" ht="77.25" thickBot="1" x14ac:dyDescent="0.3">
      <c r="A4673" s="50" t="s">
        <v>662</v>
      </c>
      <c r="B4673" s="46" t="str">
        <f>Table1[[#This Row],[Series]]&amp;Table1[[#This Row],[Competency Name]]</f>
        <v>7009DEXTERITY AND SAFETY</v>
      </c>
      <c r="C4673" s="46" t="str">
        <f>IF(RIGHT(Table1[[#This Row],[Occupational Series]],5)="SECCM","SECCM",IF(OR(RIGHT(Table1[[#This Row],[Occupational Series]],1)="A",RIGHT(Table1[[#This Row],[Occupational Series]],1)="B",RIGHT(Table1[[#This Row],[Occupational Series]],1)="C"),"0301",RIGHT(Table1[[#This Row],[Occupational Series]],4)))</f>
        <v>7009</v>
      </c>
      <c r="D4673" s="50" t="s">
        <v>888</v>
      </c>
      <c r="E4673" s="51" t="s">
        <v>889</v>
      </c>
      <c r="F4673" s="57">
        <f>ROWS($F$2:F4673)</f>
        <v>4672</v>
      </c>
      <c r="G4673" s="57" t="str">
        <f>IF(ISNUMBER(SEARCH('Position Build'!$N$6,Table1[[#This Row],[Series]])),Table1[[#This Row],[Helper1]],"")</f>
        <v/>
      </c>
      <c r="H4673" s="57" t="str">
        <f>IFERROR(SMALL($G$2:$G$4870,ROWS($G$2:G4673)),"")</f>
        <v/>
      </c>
    </row>
    <row r="4674" spans="1:8" ht="90" thickBot="1" x14ac:dyDescent="0.3">
      <c r="A4674" s="50" t="s">
        <v>662</v>
      </c>
      <c r="B4674" s="46" t="str">
        <f>Table1[[#This Row],[Series]]&amp;Table1[[#This Row],[Competency Name]]</f>
        <v>7009INGENUITY (ABILITY TO SUGGEST AND APPLY NEW METHODS)</v>
      </c>
      <c r="C4674" s="46" t="str">
        <f>IF(RIGHT(Table1[[#This Row],[Occupational Series]],5)="SECCM","SECCM",IF(OR(RIGHT(Table1[[#This Row],[Occupational Series]],1)="A",RIGHT(Table1[[#This Row],[Occupational Series]],1)="B",RIGHT(Table1[[#This Row],[Occupational Series]],1)="C"),"0301",RIGHT(Table1[[#This Row],[Occupational Series]],4)))</f>
        <v>7009</v>
      </c>
      <c r="D4674" s="50" t="s">
        <v>890</v>
      </c>
      <c r="E4674" s="51" t="s">
        <v>891</v>
      </c>
      <c r="F4674" s="57">
        <f>ROWS($F$2:F4674)</f>
        <v>4673</v>
      </c>
      <c r="G4674" s="57" t="str">
        <f>IF(ISNUMBER(SEARCH('Position Build'!$N$6,Table1[[#This Row],[Series]])),Table1[[#This Row],[Helper1]],"")</f>
        <v/>
      </c>
      <c r="H4674" s="57" t="str">
        <f>IFERROR(SMALL($G$2:$G$4870,ROWS($G$2:G4674)),"")</f>
        <v/>
      </c>
    </row>
    <row r="4675" spans="1:8" ht="26.25" thickBot="1" x14ac:dyDescent="0.3">
      <c r="A4675" s="50" t="s">
        <v>662</v>
      </c>
      <c r="B4675" s="46" t="str">
        <f>Table1[[#This Row],[Series]]&amp;Table1[[#This Row],[Competency Name]]</f>
        <v>7009ABILITY TO SUPERVISE THROUGH SUBORDINATE SUPERVISORS</v>
      </c>
      <c r="C4675" s="46" t="str">
        <f>IF(RIGHT(Table1[[#This Row],[Occupational Series]],5)="SECCM","SECCM",IF(OR(RIGHT(Table1[[#This Row],[Occupational Series]],1)="A",RIGHT(Table1[[#This Row],[Occupational Series]],1)="B",RIGHT(Table1[[#This Row],[Occupational Series]],1)="C"),"0301",RIGHT(Table1[[#This Row],[Occupational Series]],4)))</f>
        <v>7009</v>
      </c>
      <c r="D4675" s="50" t="s">
        <v>898</v>
      </c>
      <c r="E4675" s="51" t="s">
        <v>899</v>
      </c>
      <c r="F4675" s="57">
        <f>ROWS($F$2:F4675)</f>
        <v>4674</v>
      </c>
      <c r="G4675" s="57" t="str">
        <f>IF(ISNUMBER(SEARCH('Position Build'!$N$6,Table1[[#This Row],[Series]])),Table1[[#This Row],[Helper1]],"")</f>
        <v/>
      </c>
      <c r="H4675" s="57" t="str">
        <f>IFERROR(SMALL($G$2:$G$4870,ROWS($G$2:G4675)),"")</f>
        <v/>
      </c>
    </row>
    <row r="4676" spans="1:8" ht="51.75" thickBot="1" x14ac:dyDescent="0.3">
      <c r="A4676" s="50" t="s">
        <v>662</v>
      </c>
      <c r="B4676" s="46" t="str">
        <f>Table1[[#This Row],[Series]]&amp;Table1[[#This Row],[Competency Name]]</f>
        <v>7009ABILITY TO USE AND MAINTAIN TOOLS AND EQUIPMENT</v>
      </c>
      <c r="C4676" s="46" t="str">
        <f>IF(RIGHT(Table1[[#This Row],[Occupational Series]],5)="SECCM","SECCM",IF(OR(RIGHT(Table1[[#This Row],[Occupational Series]],1)="A",RIGHT(Table1[[#This Row],[Occupational Series]],1)="B",RIGHT(Table1[[#This Row],[Occupational Series]],1)="C"),"0301",RIGHT(Table1[[#This Row],[Occupational Series]],4)))</f>
        <v>7009</v>
      </c>
      <c r="D4676" s="50" t="s">
        <v>908</v>
      </c>
      <c r="E4676" s="51" t="s">
        <v>909</v>
      </c>
      <c r="F4676" s="57">
        <f>ROWS($F$2:F4676)</f>
        <v>4675</v>
      </c>
      <c r="G4676" s="57" t="str">
        <f>IF(ISNUMBER(SEARCH('Position Build'!$N$6,Table1[[#This Row],[Series]])),Table1[[#This Row],[Helper1]],"")</f>
        <v/>
      </c>
      <c r="H4676" s="57" t="str">
        <f>IFERROR(SMALL($G$2:$G$4870,ROWS($G$2:G4676)),"")</f>
        <v/>
      </c>
    </row>
    <row r="4677" spans="1:8" ht="51.75" thickBot="1" x14ac:dyDescent="0.3">
      <c r="A4677" s="50" t="s">
        <v>662</v>
      </c>
      <c r="B4677" s="46" t="str">
        <f>Table1[[#This Row],[Series]]&amp;Table1[[#This Row],[Competency Name]]</f>
        <v>7009ABILITY TO MEET DEADLINE DATES UNDER PRESSURE</v>
      </c>
      <c r="C4677" s="46" t="str">
        <f>IF(RIGHT(Table1[[#This Row],[Occupational Series]],5)="SECCM","SECCM",IF(OR(RIGHT(Table1[[#This Row],[Occupational Series]],1)="A",RIGHT(Table1[[#This Row],[Occupational Series]],1)="B",RIGHT(Table1[[#This Row],[Occupational Series]],1)="C"),"0301",RIGHT(Table1[[#This Row],[Occupational Series]],4)))</f>
        <v>7009</v>
      </c>
      <c r="D4677" s="50" t="s">
        <v>1005</v>
      </c>
      <c r="E4677" s="51" t="s">
        <v>1006</v>
      </c>
      <c r="F4677" s="57">
        <f>ROWS($F$2:F4677)</f>
        <v>4676</v>
      </c>
      <c r="G4677" s="57" t="str">
        <f>IF(ISNUMBER(SEARCH('Position Build'!$N$6,Table1[[#This Row],[Series]])),Table1[[#This Row],[Helper1]],"")</f>
        <v/>
      </c>
      <c r="H4677" s="57" t="str">
        <f>IFERROR(SMALL($G$2:$G$4870,ROWS($G$2:G4677)),"")</f>
        <v/>
      </c>
    </row>
    <row r="4678" spans="1:8" ht="39" thickBot="1" x14ac:dyDescent="0.3">
      <c r="A4678" s="50" t="s">
        <v>662</v>
      </c>
      <c r="B4678" s="46" t="str">
        <f>Table1[[#This Row],[Series]]&amp;Table1[[#This Row],[Competency Name]]</f>
        <v>7009ABILITY TO PLAN AND ORGANIZE THE WORK</v>
      </c>
      <c r="C4678" s="46" t="str">
        <f>IF(RIGHT(Table1[[#This Row],[Occupational Series]],5)="SECCM","SECCM",IF(OR(RIGHT(Table1[[#This Row],[Occupational Series]],1)="A",RIGHT(Table1[[#This Row],[Occupational Series]],1)="B",RIGHT(Table1[[#This Row],[Occupational Series]],1)="C"),"0301",RIGHT(Table1[[#This Row],[Occupational Series]],4)))</f>
        <v>7009</v>
      </c>
      <c r="D4678" s="50" t="s">
        <v>1007</v>
      </c>
      <c r="E4678" s="51" t="s">
        <v>1008</v>
      </c>
      <c r="F4678" s="57">
        <f>ROWS($F$2:F4678)</f>
        <v>4677</v>
      </c>
      <c r="G4678" s="57" t="str">
        <f>IF(ISNUMBER(SEARCH('Position Build'!$N$6,Table1[[#This Row],[Series]])),Table1[[#This Row],[Helper1]],"")</f>
        <v/>
      </c>
      <c r="H4678" s="57" t="str">
        <f>IFERROR(SMALL($G$2:$G$4870,ROWS($G$2:G4678)),"")</f>
        <v/>
      </c>
    </row>
    <row r="4679" spans="1:8" ht="39" thickBot="1" x14ac:dyDescent="0.3">
      <c r="A4679" s="50" t="s">
        <v>662</v>
      </c>
      <c r="B4679" s="46" t="str">
        <f>Table1[[#This Row],[Series]]&amp;Table1[[#This Row],[Competency Name]]</f>
        <v>7009ABILITY TO WORK WITH OTHERS</v>
      </c>
      <c r="C4679" s="46" t="str">
        <f>IF(RIGHT(Table1[[#This Row],[Occupational Series]],5)="SECCM","SECCM",IF(OR(RIGHT(Table1[[#This Row],[Occupational Series]],1)="A",RIGHT(Table1[[#This Row],[Occupational Series]],1)="B",RIGHT(Table1[[#This Row],[Occupational Series]],1)="C"),"0301",RIGHT(Table1[[#This Row],[Occupational Series]],4)))</f>
        <v>7009</v>
      </c>
      <c r="D4679" s="50" t="s">
        <v>1019</v>
      </c>
      <c r="E4679" s="51" t="s">
        <v>1020</v>
      </c>
      <c r="F4679" s="57">
        <f>ROWS($F$2:F4679)</f>
        <v>4678</v>
      </c>
      <c r="G4679" s="57" t="str">
        <f>IF(ISNUMBER(SEARCH('Position Build'!$N$6,Table1[[#This Row],[Series]])),Table1[[#This Row],[Helper1]],"")</f>
        <v/>
      </c>
      <c r="H4679" s="57" t="str">
        <f>IFERROR(SMALL($G$2:$G$4870,ROWS($G$2:G4679)),"")</f>
        <v/>
      </c>
    </row>
    <row r="4680" spans="1:8" ht="77.25" thickBot="1" x14ac:dyDescent="0.3">
      <c r="A4680" s="50" t="s">
        <v>678</v>
      </c>
      <c r="B4680" s="46" t="str">
        <f>Table1[[#This Row],[Series]]&amp;Table1[[#This Row],[Competency Name]]</f>
        <v>7304ABILITY TO INTERPRET INSTRUCTIONS, SPECIFICATIONS, ETC. (OTHER THAN BLUEPRINTS)</v>
      </c>
      <c r="C4680" s="46" t="str">
        <f>IF(RIGHT(Table1[[#This Row],[Occupational Series]],5)="SECCM","SECCM",IF(OR(RIGHT(Table1[[#This Row],[Occupational Series]],1)="A",RIGHT(Table1[[#This Row],[Occupational Series]],1)="B",RIGHT(Table1[[#This Row],[Occupational Series]],1)="C"),"0301",RIGHT(Table1[[#This Row],[Occupational Series]],4)))</f>
        <v>7304</v>
      </c>
      <c r="D4680" s="50" t="s">
        <v>645</v>
      </c>
      <c r="E4680" s="51" t="s">
        <v>646</v>
      </c>
      <c r="F4680" s="57">
        <f>ROWS($F$2:F4680)</f>
        <v>4679</v>
      </c>
      <c r="G4680" s="57" t="str">
        <f>IF(ISNUMBER(SEARCH('Position Build'!$N$6,Table1[[#This Row],[Series]])),Table1[[#This Row],[Helper1]],"")</f>
        <v/>
      </c>
      <c r="H4680" s="57" t="str">
        <f>IFERROR(SMALL($G$2:$G$4870,ROWS($G$2:G4680)),"")</f>
        <v/>
      </c>
    </row>
    <row r="4681" spans="1:8" ht="26.25" thickBot="1" x14ac:dyDescent="0.3">
      <c r="A4681" s="50" t="s">
        <v>678</v>
      </c>
      <c r="B4681" s="46" t="str">
        <f>Table1[[#This Row],[Series]]&amp;Table1[[#This Row],[Competency Name]]</f>
        <v>7304KNOWLEDGE OF MATERIALS</v>
      </c>
      <c r="C4681" s="46" t="str">
        <f>IF(RIGHT(Table1[[#This Row],[Occupational Series]],5)="SECCM","SECCM",IF(OR(RIGHT(Table1[[#This Row],[Occupational Series]],1)="A",RIGHT(Table1[[#This Row],[Occupational Series]],1)="B",RIGHT(Table1[[#This Row],[Occupational Series]],1)="C"),"0301",RIGHT(Table1[[#This Row],[Occupational Series]],4)))</f>
        <v>7304</v>
      </c>
      <c r="D4681" s="50" t="s">
        <v>679</v>
      </c>
      <c r="E4681" s="51" t="s">
        <v>680</v>
      </c>
      <c r="F4681" s="57">
        <f>ROWS($F$2:F4681)</f>
        <v>4680</v>
      </c>
      <c r="G4681" s="57" t="str">
        <f>IF(ISNUMBER(SEARCH('Position Build'!$N$6,Table1[[#This Row],[Series]])),Table1[[#This Row],[Helper1]],"")</f>
        <v/>
      </c>
      <c r="H4681" s="57" t="str">
        <f>IFERROR(SMALL($G$2:$G$4870,ROWS($G$2:G4681)),"")</f>
        <v/>
      </c>
    </row>
    <row r="4682" spans="1:8" ht="115.5" thickBot="1" x14ac:dyDescent="0.3">
      <c r="A4682" s="50" t="s">
        <v>678</v>
      </c>
      <c r="B4682" s="46" t="str">
        <f>Table1[[#This Row],[Series]]&amp;Table1[[#This Row],[Competency Name]]</f>
        <v>7304TECHNICAL PRACTICES (THEORETICAL, PRECISE, ARTISTIC)</v>
      </c>
      <c r="C4682" s="46" t="str">
        <f>IF(RIGHT(Table1[[#This Row],[Occupational Series]],5)="SECCM","SECCM",IF(OR(RIGHT(Table1[[#This Row],[Occupational Series]],1)="A",RIGHT(Table1[[#This Row],[Occupational Series]],1)="B",RIGHT(Table1[[#This Row],[Occupational Series]],1)="C"),"0301",RIGHT(Table1[[#This Row],[Occupational Series]],4)))</f>
        <v>7304</v>
      </c>
      <c r="D4682" s="50" t="s">
        <v>716</v>
      </c>
      <c r="E4682" s="51" t="s">
        <v>717</v>
      </c>
      <c r="F4682" s="57">
        <f>ROWS($F$2:F4682)</f>
        <v>4681</v>
      </c>
      <c r="G4682" s="57" t="str">
        <f>IF(ISNUMBER(SEARCH('Position Build'!$N$6,Table1[[#This Row],[Series]])),Table1[[#This Row],[Helper1]],"")</f>
        <v/>
      </c>
      <c r="H4682" s="57" t="str">
        <f>IFERROR(SMALL($G$2:$G$4870,ROWS($G$2:G4682)),"")</f>
        <v/>
      </c>
    </row>
    <row r="4683" spans="1:8" ht="64.5" thickBot="1" x14ac:dyDescent="0.3">
      <c r="A4683" s="50" t="s">
        <v>678</v>
      </c>
      <c r="B4683" s="46" t="str">
        <f>Table1[[#This Row],[Series]]&amp;Table1[[#This Row],[Competency Name]]</f>
        <v>7304WORK PRACTICES (INCLUDES KEEPING THINGS NEAT, CLEAN AND IN ORDER)</v>
      </c>
      <c r="C4683" s="46" t="str">
        <f>IF(RIGHT(Table1[[#This Row],[Occupational Series]],5)="SECCM","SECCM",IF(OR(RIGHT(Table1[[#This Row],[Occupational Series]],1)="A",RIGHT(Table1[[#This Row],[Occupational Series]],1)="B",RIGHT(Table1[[#This Row],[Occupational Series]],1)="C"),"0301",RIGHT(Table1[[#This Row],[Occupational Series]],4)))</f>
        <v>7304</v>
      </c>
      <c r="D4683" s="50" t="s">
        <v>761</v>
      </c>
      <c r="E4683" s="51" t="s">
        <v>762</v>
      </c>
      <c r="F4683" s="57">
        <f>ROWS($F$2:F4683)</f>
        <v>4682</v>
      </c>
      <c r="G4683" s="57" t="str">
        <f>IF(ISNUMBER(SEARCH('Position Build'!$N$6,Table1[[#This Row],[Series]])),Table1[[#This Row],[Helper1]],"")</f>
        <v/>
      </c>
      <c r="H4683" s="57" t="str">
        <f>IFERROR(SMALL($G$2:$G$4870,ROWS($G$2:G4683)),"")</f>
        <v/>
      </c>
    </row>
    <row r="4684" spans="1:8" ht="15.75" thickBot="1" x14ac:dyDescent="0.3">
      <c r="A4684" s="45" t="s">
        <v>678</v>
      </c>
      <c r="B4684" s="46" t="str">
        <f>Table1[[#This Row],[Series]]&amp;Table1[[#This Row],[Competency Name]]</f>
        <v>7304ABILITY TO DO THE WORK OF THE POSITION WITHOUT MORE THAN NORMAL SUPERVISION</v>
      </c>
      <c r="C4684" s="46" t="str">
        <f>IF(RIGHT(Table1[[#This Row],[Occupational Series]],5)="SECCM","SECCM",IF(OR(RIGHT(Table1[[#This Row],[Occupational Series]],1)="A",RIGHT(Table1[[#This Row],[Occupational Series]],1)="B",RIGHT(Table1[[#This Row],[Occupational Series]],1)="C"),"0301",RIGHT(Table1[[#This Row],[Occupational Series]],4)))</f>
        <v>7304</v>
      </c>
      <c r="D4684" s="45" t="s">
        <v>852</v>
      </c>
      <c r="E4684" s="45" t="s">
        <v>853</v>
      </c>
      <c r="F4684" s="57">
        <f>ROWS($F$2:F4684)</f>
        <v>4683</v>
      </c>
      <c r="G4684" s="57" t="str">
        <f>IF(ISNUMBER(SEARCH('Position Build'!$N$6,Table1[[#This Row],[Series]])),Table1[[#This Row],[Helper1]],"")</f>
        <v/>
      </c>
      <c r="H4684" s="57" t="str">
        <f>IFERROR(SMALL($G$2:$G$4870,ROWS($G$2:G4684)),"")</f>
        <v/>
      </c>
    </row>
    <row r="4685" spans="1:8" ht="15.75" thickBot="1" x14ac:dyDescent="0.3">
      <c r="A4685" s="45" t="s">
        <v>678</v>
      </c>
      <c r="B4685" s="46" t="str">
        <f>Table1[[#This Row],[Series]]&amp;Table1[[#This Row],[Competency Name]]</f>
        <v>7304ABILITY TO INSPECT</v>
      </c>
      <c r="C4685" s="46" t="str">
        <f>IF(RIGHT(Table1[[#This Row],[Occupational Series]],5)="SECCM","SECCM",IF(OR(RIGHT(Table1[[#This Row],[Occupational Series]],1)="A",RIGHT(Table1[[#This Row],[Occupational Series]],1)="B",RIGHT(Table1[[#This Row],[Occupational Series]],1)="C"),"0301",RIGHT(Table1[[#This Row],[Occupational Series]],4)))</f>
        <v>7304</v>
      </c>
      <c r="D4685" s="45" t="s">
        <v>866</v>
      </c>
      <c r="E4685" s="45" t="s">
        <v>867</v>
      </c>
      <c r="F4685" s="57">
        <f>ROWS($F$2:F4685)</f>
        <v>4684</v>
      </c>
      <c r="G4685" s="57" t="str">
        <f>IF(ISNUMBER(SEARCH('Position Build'!$N$6,Table1[[#This Row],[Series]])),Table1[[#This Row],[Helper1]],"")</f>
        <v/>
      </c>
      <c r="H4685" s="57" t="str">
        <f>IFERROR(SMALL($G$2:$G$4870,ROWS($G$2:G4685)),"")</f>
        <v/>
      </c>
    </row>
    <row r="4686" spans="1:8" ht="15.75" thickBot="1" x14ac:dyDescent="0.3">
      <c r="A4686" s="45" t="s">
        <v>678</v>
      </c>
      <c r="B4686" s="46" t="str">
        <f>Table1[[#This Row],[Series]]&amp;Table1[[#This Row],[Competency Name]]</f>
        <v>7304ABILITY TO INSTRUCT</v>
      </c>
      <c r="C4686" s="46" t="str">
        <f>IF(RIGHT(Table1[[#This Row],[Occupational Series]],5)="SECCM","SECCM",IF(OR(RIGHT(Table1[[#This Row],[Occupational Series]],1)="A",RIGHT(Table1[[#This Row],[Occupational Series]],1)="B",RIGHT(Table1[[#This Row],[Occupational Series]],1)="C"),"0301",RIGHT(Table1[[#This Row],[Occupational Series]],4)))</f>
        <v>7304</v>
      </c>
      <c r="D4686" s="45" t="s">
        <v>868</v>
      </c>
      <c r="E4686" s="45" t="s">
        <v>869</v>
      </c>
      <c r="F4686" s="57">
        <f>ROWS($F$2:F4686)</f>
        <v>4685</v>
      </c>
      <c r="G4686" s="57" t="str">
        <f>IF(ISNUMBER(SEARCH('Position Build'!$N$6,Table1[[#This Row],[Series]])),Table1[[#This Row],[Helper1]],"")</f>
        <v/>
      </c>
      <c r="H4686" s="57" t="str">
        <f>IFERROR(SMALL($G$2:$G$4870,ROWS($G$2:G4686)),"")</f>
        <v/>
      </c>
    </row>
    <row r="4687" spans="1:8" ht="39" thickBot="1" x14ac:dyDescent="0.3">
      <c r="A4687" s="50" t="s">
        <v>678</v>
      </c>
      <c r="B4687" s="46" t="str">
        <f>Table1[[#This Row],[Series]]&amp;Table1[[#This Row],[Competency Name]]</f>
        <v>7304ABILITY TO PROVIDE PRODUCTION SUPPORT SERVICES</v>
      </c>
      <c r="C4687" s="46" t="str">
        <f>IF(RIGHT(Table1[[#This Row],[Occupational Series]],5)="SECCM","SECCM",IF(OR(RIGHT(Table1[[#This Row],[Occupational Series]],1)="A",RIGHT(Table1[[#This Row],[Occupational Series]],1)="B",RIGHT(Table1[[#This Row],[Occupational Series]],1)="C"),"0301",RIGHT(Table1[[#This Row],[Occupational Series]],4)))</f>
        <v>7304</v>
      </c>
      <c r="D4687" s="50" t="s">
        <v>870</v>
      </c>
      <c r="E4687" s="51" t="s">
        <v>871</v>
      </c>
      <c r="F4687" s="57">
        <f>ROWS($F$2:F4687)</f>
        <v>4686</v>
      </c>
      <c r="G4687" s="57" t="str">
        <f>IF(ISNUMBER(SEARCH('Position Build'!$N$6,Table1[[#This Row],[Series]])),Table1[[#This Row],[Helper1]],"")</f>
        <v/>
      </c>
      <c r="H4687" s="57" t="str">
        <f>IFERROR(SMALL($G$2:$G$4870,ROWS($G$2:G4687)),"")</f>
        <v/>
      </c>
    </row>
    <row r="4688" spans="1:8" ht="15.75" thickBot="1" x14ac:dyDescent="0.3">
      <c r="A4688" s="45" t="s">
        <v>678</v>
      </c>
      <c r="B4688" s="46" t="str">
        <f>Table1[[#This Row],[Series]]&amp;Table1[[#This Row],[Competency Name]]</f>
        <v>7304ABILITY TO LEAD OR SUPERVISE</v>
      </c>
      <c r="C4688" s="46" t="str">
        <f>IF(RIGHT(Table1[[#This Row],[Occupational Series]],5)="SECCM","SECCM",IF(OR(RIGHT(Table1[[#This Row],[Occupational Series]],1)="A",RIGHT(Table1[[#This Row],[Occupational Series]],1)="B",RIGHT(Table1[[#This Row],[Occupational Series]],1)="C"),"0301",RIGHT(Table1[[#This Row],[Occupational Series]],4)))</f>
        <v>7304</v>
      </c>
      <c r="D4688" s="45" t="s">
        <v>872</v>
      </c>
      <c r="E4688" s="45" t="s">
        <v>873</v>
      </c>
      <c r="F4688" s="57">
        <f>ROWS($F$2:F4688)</f>
        <v>4687</v>
      </c>
      <c r="G4688" s="57" t="str">
        <f>IF(ISNUMBER(SEARCH('Position Build'!$N$6,Table1[[#This Row],[Series]])),Table1[[#This Row],[Helper1]],"")</f>
        <v/>
      </c>
      <c r="H4688" s="57" t="str">
        <f>IFERROR(SMALL($G$2:$G$4870,ROWS($G$2:G4688)),"")</f>
        <v/>
      </c>
    </row>
    <row r="4689" spans="1:8" ht="51.75" thickBot="1" x14ac:dyDescent="0.3">
      <c r="A4689" s="50" t="s">
        <v>678</v>
      </c>
      <c r="B4689" s="46" t="str">
        <f>Table1[[#This Row],[Series]]&amp;Table1[[#This Row],[Competency Name]]</f>
        <v>7304ABILITY TO FOLLOW DIRECTIONS IN A SHOP</v>
      </c>
      <c r="C4689" s="46" t="str">
        <f>IF(RIGHT(Table1[[#This Row],[Occupational Series]],5)="SECCM","SECCM",IF(OR(RIGHT(Table1[[#This Row],[Occupational Series]],1)="A",RIGHT(Table1[[#This Row],[Occupational Series]],1)="B",RIGHT(Table1[[#This Row],[Occupational Series]],1)="C"),"0301",RIGHT(Table1[[#This Row],[Occupational Series]],4)))</f>
        <v>7304</v>
      </c>
      <c r="D4689" s="50" t="s">
        <v>882</v>
      </c>
      <c r="E4689" s="51" t="s">
        <v>883</v>
      </c>
      <c r="F4689" s="57">
        <f>ROWS($F$2:F4689)</f>
        <v>4688</v>
      </c>
      <c r="G4689" s="57" t="str">
        <f>IF(ISNUMBER(SEARCH('Position Build'!$N$6,Table1[[#This Row],[Series]])),Table1[[#This Row],[Helper1]],"")</f>
        <v/>
      </c>
      <c r="H4689" s="57" t="str">
        <f>IFERROR(SMALL($G$2:$G$4870,ROWS($G$2:G4689)),"")</f>
        <v/>
      </c>
    </row>
    <row r="4690" spans="1:8" ht="77.25" thickBot="1" x14ac:dyDescent="0.3">
      <c r="A4690" s="50" t="s">
        <v>678</v>
      </c>
      <c r="B4690" s="46" t="str">
        <f>Table1[[#This Row],[Series]]&amp;Table1[[#This Row],[Competency Name]]</f>
        <v>7304DEXTERITY AND SAFETY</v>
      </c>
      <c r="C4690" s="46" t="str">
        <f>IF(RIGHT(Table1[[#This Row],[Occupational Series]],5)="SECCM","SECCM",IF(OR(RIGHT(Table1[[#This Row],[Occupational Series]],1)="A",RIGHT(Table1[[#This Row],[Occupational Series]],1)="B",RIGHT(Table1[[#This Row],[Occupational Series]],1)="C"),"0301",RIGHT(Table1[[#This Row],[Occupational Series]],4)))</f>
        <v>7304</v>
      </c>
      <c r="D4690" s="50" t="s">
        <v>888</v>
      </c>
      <c r="E4690" s="51" t="s">
        <v>889</v>
      </c>
      <c r="F4690" s="57">
        <f>ROWS($F$2:F4690)</f>
        <v>4689</v>
      </c>
      <c r="G4690" s="57" t="str">
        <f>IF(ISNUMBER(SEARCH('Position Build'!$N$6,Table1[[#This Row],[Series]])),Table1[[#This Row],[Helper1]],"")</f>
        <v/>
      </c>
      <c r="H4690" s="57" t="str">
        <f>IFERROR(SMALL($G$2:$G$4870,ROWS($G$2:G4690)),"")</f>
        <v/>
      </c>
    </row>
    <row r="4691" spans="1:8" ht="39" thickBot="1" x14ac:dyDescent="0.3">
      <c r="A4691" s="50" t="s">
        <v>678</v>
      </c>
      <c r="B4691" s="46" t="str">
        <f>Table1[[#This Row],[Series]]&amp;Table1[[#This Row],[Competency Name]]</f>
        <v>7304RELIABILITY AND DEPENDABILITY</v>
      </c>
      <c r="C4691" s="46" t="str">
        <f>IF(RIGHT(Table1[[#This Row],[Occupational Series]],5)="SECCM","SECCM",IF(OR(RIGHT(Table1[[#This Row],[Occupational Series]],1)="A",RIGHT(Table1[[#This Row],[Occupational Series]],1)="B",RIGHT(Table1[[#This Row],[Occupational Series]],1)="C"),"0301",RIGHT(Table1[[#This Row],[Occupational Series]],4)))</f>
        <v>7304</v>
      </c>
      <c r="D4691" s="50" t="s">
        <v>900</v>
      </c>
      <c r="E4691" s="51" t="s">
        <v>901</v>
      </c>
      <c r="F4691" s="57">
        <f>ROWS($F$2:F4691)</f>
        <v>4690</v>
      </c>
      <c r="G4691" s="57" t="str">
        <f>IF(ISNUMBER(SEARCH('Position Build'!$N$6,Table1[[#This Row],[Series]])),Table1[[#This Row],[Helper1]],"")</f>
        <v/>
      </c>
      <c r="H4691" s="57" t="str">
        <f>IFERROR(SMALL($G$2:$G$4870,ROWS($G$2:G4691)),"")</f>
        <v/>
      </c>
    </row>
    <row r="4692" spans="1:8" ht="15.75" thickBot="1" x14ac:dyDescent="0.3">
      <c r="A4692" s="45" t="s">
        <v>678</v>
      </c>
      <c r="B4692" s="46" t="str">
        <f>Table1[[#This Row],[Series]]&amp;Table1[[#This Row],[Competency Name]]</f>
        <v>7304ABILITY TO HANDLE WEIGHTS AND LOADS</v>
      </c>
      <c r="C4692" s="46" t="str">
        <f>IF(RIGHT(Table1[[#This Row],[Occupational Series]],5)="SECCM","SECCM",IF(OR(RIGHT(Table1[[#This Row],[Occupational Series]],1)="A",RIGHT(Table1[[#This Row],[Occupational Series]],1)="B",RIGHT(Table1[[#This Row],[Occupational Series]],1)="C"),"0301",RIGHT(Table1[[#This Row],[Occupational Series]],4)))</f>
        <v>7304</v>
      </c>
      <c r="D4692" s="45" t="s">
        <v>988</v>
      </c>
      <c r="E4692" s="45" t="s">
        <v>989</v>
      </c>
      <c r="F4692" s="57">
        <f>ROWS($F$2:F4692)</f>
        <v>4691</v>
      </c>
      <c r="G4692" s="57" t="str">
        <f>IF(ISNUMBER(SEARCH('Position Build'!$N$6,Table1[[#This Row],[Series]])),Table1[[#This Row],[Helper1]],"")</f>
        <v/>
      </c>
      <c r="H4692" s="57" t="str">
        <f>IFERROR(SMALL($G$2:$G$4870,ROWS($G$2:G4692)),"")</f>
        <v/>
      </c>
    </row>
    <row r="4693" spans="1:8" ht="39" thickBot="1" x14ac:dyDescent="0.3">
      <c r="A4693" s="50" t="s">
        <v>678</v>
      </c>
      <c r="B4693" s="46" t="str">
        <f>Table1[[#This Row],[Series]]&amp;Table1[[#This Row],[Competency Name]]</f>
        <v>7304ABILITY TO WORK AS A MEMBER OF A TEAM</v>
      </c>
      <c r="C4693" s="46" t="str">
        <f>IF(RIGHT(Table1[[#This Row],[Occupational Series]],5)="SECCM","SECCM",IF(OR(RIGHT(Table1[[#This Row],[Occupational Series]],1)="A",RIGHT(Table1[[#This Row],[Occupational Series]],1)="B",RIGHT(Table1[[#This Row],[Occupational Series]],1)="C"),"0301",RIGHT(Table1[[#This Row],[Occupational Series]],4)))</f>
        <v>7304</v>
      </c>
      <c r="D4693" s="50" t="s">
        <v>1017</v>
      </c>
      <c r="E4693" s="51" t="s">
        <v>1018</v>
      </c>
      <c r="F4693" s="57">
        <f>ROWS($F$2:F4693)</f>
        <v>4692</v>
      </c>
      <c r="G4693" s="57" t="str">
        <f>IF(ISNUMBER(SEARCH('Position Build'!$N$6,Table1[[#This Row],[Series]])),Table1[[#This Row],[Helper1]],"")</f>
        <v/>
      </c>
      <c r="H4693" s="57" t="str">
        <f>IFERROR(SMALL($G$2:$G$4870,ROWS($G$2:G4693)),"")</f>
        <v/>
      </c>
    </row>
    <row r="4694" spans="1:8" ht="15.75" thickBot="1" x14ac:dyDescent="0.3">
      <c r="A4694" s="45" t="s">
        <v>678</v>
      </c>
      <c r="B4694" s="46" t="str">
        <f>Table1[[#This Row],[Series]]&amp;Table1[[#This Row],[Competency Name]]</f>
        <v>7304SHOP APTITUDE AND INTEREST</v>
      </c>
      <c r="C4694" s="46" t="str">
        <f>IF(RIGHT(Table1[[#This Row],[Occupational Series]],5)="SECCM","SECCM",IF(OR(RIGHT(Table1[[#This Row],[Occupational Series]],1)="A",RIGHT(Table1[[#This Row],[Occupational Series]],1)="B",RIGHT(Table1[[#This Row],[Occupational Series]],1)="C"),"0301",RIGHT(Table1[[#This Row],[Occupational Series]],4)))</f>
        <v>7304</v>
      </c>
      <c r="D4694" s="45" t="s">
        <v>1021</v>
      </c>
      <c r="E4694" s="45" t="s">
        <v>1022</v>
      </c>
      <c r="F4694" s="57">
        <f>ROWS($F$2:F4694)</f>
        <v>4693</v>
      </c>
      <c r="G4694" s="57" t="str">
        <f>IF(ISNUMBER(SEARCH('Position Build'!$N$6,Table1[[#This Row],[Series]])),Table1[[#This Row],[Helper1]],"")</f>
        <v/>
      </c>
      <c r="H4694" s="57" t="str">
        <f>IFERROR(SMALL($G$2:$G$4870,ROWS($G$2:G4694)),"")</f>
        <v/>
      </c>
    </row>
    <row r="4695" spans="1:8" ht="26.25" thickBot="1" x14ac:dyDescent="0.3">
      <c r="A4695" s="50" t="s">
        <v>678</v>
      </c>
      <c r="B4695" s="46" t="str">
        <f>Table1[[#This Row],[Series]]&amp;Table1[[#This Row],[Competency Name]]</f>
        <v>7304OPERATION OF EQUIPMENT, MACHINERY, ETC.</v>
      </c>
      <c r="C4695" s="46" t="str">
        <f>IF(RIGHT(Table1[[#This Row],[Occupational Series]],5)="SECCM","SECCM",IF(OR(RIGHT(Table1[[#This Row],[Occupational Series]],1)="A",RIGHT(Table1[[#This Row],[Occupational Series]],1)="B",RIGHT(Table1[[#This Row],[Occupational Series]],1)="C"),"0301",RIGHT(Table1[[#This Row],[Occupational Series]],4)))</f>
        <v>7304</v>
      </c>
      <c r="D4695" s="50" t="s">
        <v>1063</v>
      </c>
      <c r="E4695" s="51" t="s">
        <v>1064</v>
      </c>
      <c r="F4695" s="57">
        <f>ROWS($F$2:F4695)</f>
        <v>4694</v>
      </c>
      <c r="G4695" s="57" t="str">
        <f>IF(ISNUMBER(SEARCH('Position Build'!$N$6,Table1[[#This Row],[Series]])),Table1[[#This Row],[Helper1]],"")</f>
        <v/>
      </c>
      <c r="H4695" s="57" t="str">
        <f>IFERROR(SMALL($G$2:$G$4870,ROWS($G$2:G4695)),"")</f>
        <v/>
      </c>
    </row>
    <row r="4696" spans="1:8" ht="77.25" thickBot="1" x14ac:dyDescent="0.3">
      <c r="A4696" s="50" t="s">
        <v>661</v>
      </c>
      <c r="B4696" s="46" t="str">
        <f>Table1[[#This Row],[Series]]&amp;Table1[[#This Row],[Competency Name]]</f>
        <v>7305ABILITY TO INTERPRET INSTRUCTIONS, SPECIFICATIONS, ETC. (OTHER THAN BLUEPRINTS)</v>
      </c>
      <c r="C4696" s="46" t="str">
        <f>IF(RIGHT(Table1[[#This Row],[Occupational Series]],5)="SECCM","SECCM",IF(OR(RIGHT(Table1[[#This Row],[Occupational Series]],1)="A",RIGHT(Table1[[#This Row],[Occupational Series]],1)="B",RIGHT(Table1[[#This Row],[Occupational Series]],1)="C"),"0301",RIGHT(Table1[[#This Row],[Occupational Series]],4)))</f>
        <v>7305</v>
      </c>
      <c r="D4696" s="50" t="s">
        <v>645</v>
      </c>
      <c r="E4696" s="51" t="s">
        <v>646</v>
      </c>
      <c r="F4696" s="57">
        <f>ROWS($F$2:F4696)</f>
        <v>4695</v>
      </c>
      <c r="G4696" s="57" t="str">
        <f>IF(ISNUMBER(SEARCH('Position Build'!$N$6,Table1[[#This Row],[Series]])),Table1[[#This Row],[Helper1]],"")</f>
        <v/>
      </c>
      <c r="H4696" s="57" t="str">
        <f>IFERROR(SMALL($G$2:$G$4870,ROWS($G$2:G4696)),"")</f>
        <v/>
      </c>
    </row>
    <row r="4697" spans="1:8" ht="26.25" thickBot="1" x14ac:dyDescent="0.3">
      <c r="A4697" s="50" t="s">
        <v>661</v>
      </c>
      <c r="B4697" s="46" t="str">
        <f>Table1[[#This Row],[Series]]&amp;Table1[[#This Row],[Competency Name]]</f>
        <v>7305KNOWLEDGE OF MATERIALS</v>
      </c>
      <c r="C4697" s="46" t="str">
        <f>IF(RIGHT(Table1[[#This Row],[Occupational Series]],5)="SECCM","SECCM",IF(OR(RIGHT(Table1[[#This Row],[Occupational Series]],1)="A",RIGHT(Table1[[#This Row],[Occupational Series]],1)="B",RIGHT(Table1[[#This Row],[Occupational Series]],1)="C"),"0301",RIGHT(Table1[[#This Row],[Occupational Series]],4)))</f>
        <v>7305</v>
      </c>
      <c r="D4697" s="50" t="s">
        <v>679</v>
      </c>
      <c r="E4697" s="51" t="s">
        <v>680</v>
      </c>
      <c r="F4697" s="57">
        <f>ROWS($F$2:F4697)</f>
        <v>4696</v>
      </c>
      <c r="G4697" s="57" t="str">
        <f>IF(ISNUMBER(SEARCH('Position Build'!$N$6,Table1[[#This Row],[Series]])),Table1[[#This Row],[Helper1]],"")</f>
        <v/>
      </c>
      <c r="H4697" s="57" t="str">
        <f>IFERROR(SMALL($G$2:$G$4870,ROWS($G$2:G4697)),"")</f>
        <v/>
      </c>
    </row>
    <row r="4698" spans="1:8" ht="115.5" thickBot="1" x14ac:dyDescent="0.3">
      <c r="A4698" s="50" t="s">
        <v>661</v>
      </c>
      <c r="B4698" s="46" t="str">
        <f>Table1[[#This Row],[Series]]&amp;Table1[[#This Row],[Competency Name]]</f>
        <v>7305TECHNICAL PRACTICES (THEORETICAL, PRECISE, ARTISTIC)</v>
      </c>
      <c r="C4698" s="46" t="str">
        <f>IF(RIGHT(Table1[[#This Row],[Occupational Series]],5)="SECCM","SECCM",IF(OR(RIGHT(Table1[[#This Row],[Occupational Series]],1)="A",RIGHT(Table1[[#This Row],[Occupational Series]],1)="B",RIGHT(Table1[[#This Row],[Occupational Series]],1)="C"),"0301",RIGHT(Table1[[#This Row],[Occupational Series]],4)))</f>
        <v>7305</v>
      </c>
      <c r="D4698" s="50" t="s">
        <v>716</v>
      </c>
      <c r="E4698" s="51" t="s">
        <v>717</v>
      </c>
      <c r="F4698" s="57">
        <f>ROWS($F$2:F4698)</f>
        <v>4697</v>
      </c>
      <c r="G4698" s="57" t="str">
        <f>IF(ISNUMBER(SEARCH('Position Build'!$N$6,Table1[[#This Row],[Series]])),Table1[[#This Row],[Helper1]],"")</f>
        <v/>
      </c>
      <c r="H4698" s="57" t="str">
        <f>IFERROR(SMALL($G$2:$G$4870,ROWS($G$2:G4698)),"")</f>
        <v/>
      </c>
    </row>
    <row r="4699" spans="1:8" ht="64.5" thickBot="1" x14ac:dyDescent="0.3">
      <c r="A4699" s="50" t="s">
        <v>661</v>
      </c>
      <c r="B4699" s="46" t="str">
        <f>Table1[[#This Row],[Series]]&amp;Table1[[#This Row],[Competency Name]]</f>
        <v>7305WORK PRACTICES (INCLUDES KEEPING THINGS NEAT, CLEAN AND IN ORDER)</v>
      </c>
      <c r="C4699" s="46" t="str">
        <f>IF(RIGHT(Table1[[#This Row],[Occupational Series]],5)="SECCM","SECCM",IF(OR(RIGHT(Table1[[#This Row],[Occupational Series]],1)="A",RIGHT(Table1[[#This Row],[Occupational Series]],1)="B",RIGHT(Table1[[#This Row],[Occupational Series]],1)="C"),"0301",RIGHT(Table1[[#This Row],[Occupational Series]],4)))</f>
        <v>7305</v>
      </c>
      <c r="D4699" s="50" t="s">
        <v>761</v>
      </c>
      <c r="E4699" s="51" t="s">
        <v>762</v>
      </c>
      <c r="F4699" s="57">
        <f>ROWS($F$2:F4699)</f>
        <v>4698</v>
      </c>
      <c r="G4699" s="57" t="str">
        <f>IF(ISNUMBER(SEARCH('Position Build'!$N$6,Table1[[#This Row],[Series]])),Table1[[#This Row],[Helper1]],"")</f>
        <v/>
      </c>
      <c r="H4699" s="57" t="str">
        <f>IFERROR(SMALL($G$2:$G$4870,ROWS($G$2:G4699)),"")</f>
        <v/>
      </c>
    </row>
    <row r="4700" spans="1:8" ht="15.75" thickBot="1" x14ac:dyDescent="0.3">
      <c r="A4700" s="45" t="s">
        <v>661</v>
      </c>
      <c r="B4700" s="46" t="str">
        <f>Table1[[#This Row],[Series]]&amp;Table1[[#This Row],[Competency Name]]</f>
        <v>7305ABILITY TO DO THE WORK OF THE POSITION WITHOUT MORE THAN NORMAL SUPERVISION</v>
      </c>
      <c r="C4700" s="46" t="str">
        <f>IF(RIGHT(Table1[[#This Row],[Occupational Series]],5)="SECCM","SECCM",IF(OR(RIGHT(Table1[[#This Row],[Occupational Series]],1)="A",RIGHT(Table1[[#This Row],[Occupational Series]],1)="B",RIGHT(Table1[[#This Row],[Occupational Series]],1)="C"),"0301",RIGHT(Table1[[#This Row],[Occupational Series]],4)))</f>
        <v>7305</v>
      </c>
      <c r="D4700" s="45" t="s">
        <v>852</v>
      </c>
      <c r="E4700" s="45" t="s">
        <v>853</v>
      </c>
      <c r="F4700" s="57">
        <f>ROWS($F$2:F4700)</f>
        <v>4699</v>
      </c>
      <c r="G4700" s="57" t="str">
        <f>IF(ISNUMBER(SEARCH('Position Build'!$N$6,Table1[[#This Row],[Series]])),Table1[[#This Row],[Helper1]],"")</f>
        <v/>
      </c>
      <c r="H4700" s="57" t="str">
        <f>IFERROR(SMALL($G$2:$G$4870,ROWS($G$2:G4700)),"")</f>
        <v/>
      </c>
    </row>
    <row r="4701" spans="1:8" ht="15.75" thickBot="1" x14ac:dyDescent="0.3">
      <c r="A4701" s="45" t="s">
        <v>661</v>
      </c>
      <c r="B4701" s="46" t="str">
        <f>Table1[[#This Row],[Series]]&amp;Table1[[#This Row],[Competency Name]]</f>
        <v>7305ABILITY TO INSPECT</v>
      </c>
      <c r="C4701" s="46" t="str">
        <f>IF(RIGHT(Table1[[#This Row],[Occupational Series]],5)="SECCM","SECCM",IF(OR(RIGHT(Table1[[#This Row],[Occupational Series]],1)="A",RIGHT(Table1[[#This Row],[Occupational Series]],1)="B",RIGHT(Table1[[#This Row],[Occupational Series]],1)="C"),"0301",RIGHT(Table1[[#This Row],[Occupational Series]],4)))</f>
        <v>7305</v>
      </c>
      <c r="D4701" s="45" t="s">
        <v>866</v>
      </c>
      <c r="E4701" s="45" t="s">
        <v>867</v>
      </c>
      <c r="F4701" s="57">
        <f>ROWS($F$2:F4701)</f>
        <v>4700</v>
      </c>
      <c r="G4701" s="57" t="str">
        <f>IF(ISNUMBER(SEARCH('Position Build'!$N$6,Table1[[#This Row],[Series]])),Table1[[#This Row],[Helper1]],"")</f>
        <v/>
      </c>
      <c r="H4701" s="57" t="str">
        <f>IFERROR(SMALL($G$2:$G$4870,ROWS($G$2:G4701)),"")</f>
        <v/>
      </c>
    </row>
    <row r="4702" spans="1:8" ht="15.75" thickBot="1" x14ac:dyDescent="0.3">
      <c r="A4702" s="45" t="s">
        <v>661</v>
      </c>
      <c r="B4702" s="46" t="str">
        <f>Table1[[#This Row],[Series]]&amp;Table1[[#This Row],[Competency Name]]</f>
        <v>7305ABILITY TO INSTRUCT</v>
      </c>
      <c r="C4702" s="46" t="str">
        <f>IF(RIGHT(Table1[[#This Row],[Occupational Series]],5)="SECCM","SECCM",IF(OR(RIGHT(Table1[[#This Row],[Occupational Series]],1)="A",RIGHT(Table1[[#This Row],[Occupational Series]],1)="B",RIGHT(Table1[[#This Row],[Occupational Series]],1)="C"),"0301",RIGHT(Table1[[#This Row],[Occupational Series]],4)))</f>
        <v>7305</v>
      </c>
      <c r="D4702" s="45" t="s">
        <v>868</v>
      </c>
      <c r="E4702" s="45" t="s">
        <v>869</v>
      </c>
      <c r="F4702" s="57">
        <f>ROWS($F$2:F4702)</f>
        <v>4701</v>
      </c>
      <c r="G4702" s="57" t="str">
        <f>IF(ISNUMBER(SEARCH('Position Build'!$N$6,Table1[[#This Row],[Series]])),Table1[[#This Row],[Helper1]],"")</f>
        <v/>
      </c>
      <c r="H4702" s="57" t="str">
        <f>IFERROR(SMALL($G$2:$G$4870,ROWS($G$2:G4702)),"")</f>
        <v/>
      </c>
    </row>
    <row r="4703" spans="1:8" ht="39" thickBot="1" x14ac:dyDescent="0.3">
      <c r="A4703" s="50" t="s">
        <v>661</v>
      </c>
      <c r="B4703" s="46" t="str">
        <f>Table1[[#This Row],[Series]]&amp;Table1[[#This Row],[Competency Name]]</f>
        <v>7305ABILITY TO PROVIDE PRODUCTION SUPPORT SERVICES</v>
      </c>
      <c r="C4703" s="46" t="str">
        <f>IF(RIGHT(Table1[[#This Row],[Occupational Series]],5)="SECCM","SECCM",IF(OR(RIGHT(Table1[[#This Row],[Occupational Series]],1)="A",RIGHT(Table1[[#This Row],[Occupational Series]],1)="B",RIGHT(Table1[[#This Row],[Occupational Series]],1)="C"),"0301",RIGHT(Table1[[#This Row],[Occupational Series]],4)))</f>
        <v>7305</v>
      </c>
      <c r="D4703" s="50" t="s">
        <v>870</v>
      </c>
      <c r="E4703" s="51" t="s">
        <v>871</v>
      </c>
      <c r="F4703" s="57">
        <f>ROWS($F$2:F4703)</f>
        <v>4702</v>
      </c>
      <c r="G4703" s="57" t="str">
        <f>IF(ISNUMBER(SEARCH('Position Build'!$N$6,Table1[[#This Row],[Series]])),Table1[[#This Row],[Helper1]],"")</f>
        <v/>
      </c>
      <c r="H4703" s="57" t="str">
        <f>IFERROR(SMALL($G$2:$G$4870,ROWS($G$2:G4703)),"")</f>
        <v/>
      </c>
    </row>
    <row r="4704" spans="1:8" ht="15.75" thickBot="1" x14ac:dyDescent="0.3">
      <c r="A4704" s="45" t="s">
        <v>661</v>
      </c>
      <c r="B4704" s="46" t="str">
        <f>Table1[[#This Row],[Series]]&amp;Table1[[#This Row],[Competency Name]]</f>
        <v>7305ABILITY TO LEAD OR SUPERVISE</v>
      </c>
      <c r="C4704" s="46" t="str">
        <f>IF(RIGHT(Table1[[#This Row],[Occupational Series]],5)="SECCM","SECCM",IF(OR(RIGHT(Table1[[#This Row],[Occupational Series]],1)="A",RIGHT(Table1[[#This Row],[Occupational Series]],1)="B",RIGHT(Table1[[#This Row],[Occupational Series]],1)="C"),"0301",RIGHT(Table1[[#This Row],[Occupational Series]],4)))</f>
        <v>7305</v>
      </c>
      <c r="D4704" s="45" t="s">
        <v>872</v>
      </c>
      <c r="E4704" s="45" t="s">
        <v>873</v>
      </c>
      <c r="F4704" s="57">
        <f>ROWS($F$2:F4704)</f>
        <v>4703</v>
      </c>
      <c r="G4704" s="57" t="str">
        <f>IF(ISNUMBER(SEARCH('Position Build'!$N$6,Table1[[#This Row],[Series]])),Table1[[#This Row],[Helper1]],"")</f>
        <v/>
      </c>
      <c r="H4704" s="57" t="str">
        <f>IFERROR(SMALL($G$2:$G$4870,ROWS($G$2:G4704)),"")</f>
        <v/>
      </c>
    </row>
    <row r="4705" spans="1:8" ht="51.75" thickBot="1" x14ac:dyDescent="0.3">
      <c r="A4705" s="50" t="s">
        <v>661</v>
      </c>
      <c r="B4705" s="46" t="str">
        <f>Table1[[#This Row],[Series]]&amp;Table1[[#This Row],[Competency Name]]</f>
        <v>7305ABILITY TO FOLLOW DIRECTIONS IN A SHOP</v>
      </c>
      <c r="C4705" s="46" t="str">
        <f>IF(RIGHT(Table1[[#This Row],[Occupational Series]],5)="SECCM","SECCM",IF(OR(RIGHT(Table1[[#This Row],[Occupational Series]],1)="A",RIGHT(Table1[[#This Row],[Occupational Series]],1)="B",RIGHT(Table1[[#This Row],[Occupational Series]],1)="C"),"0301",RIGHT(Table1[[#This Row],[Occupational Series]],4)))</f>
        <v>7305</v>
      </c>
      <c r="D4705" s="50" t="s">
        <v>882</v>
      </c>
      <c r="E4705" s="51" t="s">
        <v>883</v>
      </c>
      <c r="F4705" s="57">
        <f>ROWS($F$2:F4705)</f>
        <v>4704</v>
      </c>
      <c r="G4705" s="57" t="str">
        <f>IF(ISNUMBER(SEARCH('Position Build'!$N$6,Table1[[#This Row],[Series]])),Table1[[#This Row],[Helper1]],"")</f>
        <v/>
      </c>
      <c r="H4705" s="57" t="str">
        <f>IFERROR(SMALL($G$2:$G$4870,ROWS($G$2:G4705)),"")</f>
        <v/>
      </c>
    </row>
    <row r="4706" spans="1:8" ht="77.25" thickBot="1" x14ac:dyDescent="0.3">
      <c r="A4706" s="50" t="s">
        <v>661</v>
      </c>
      <c r="B4706" s="46" t="str">
        <f>Table1[[#This Row],[Series]]&amp;Table1[[#This Row],[Competency Name]]</f>
        <v>7305DEXTERITY AND SAFETY</v>
      </c>
      <c r="C4706" s="46" t="str">
        <f>IF(RIGHT(Table1[[#This Row],[Occupational Series]],5)="SECCM","SECCM",IF(OR(RIGHT(Table1[[#This Row],[Occupational Series]],1)="A",RIGHT(Table1[[#This Row],[Occupational Series]],1)="B",RIGHT(Table1[[#This Row],[Occupational Series]],1)="C"),"0301",RIGHT(Table1[[#This Row],[Occupational Series]],4)))</f>
        <v>7305</v>
      </c>
      <c r="D4706" s="50" t="s">
        <v>888</v>
      </c>
      <c r="E4706" s="51" t="s">
        <v>889</v>
      </c>
      <c r="F4706" s="57">
        <f>ROWS($F$2:F4706)</f>
        <v>4705</v>
      </c>
      <c r="G4706" s="57" t="str">
        <f>IF(ISNUMBER(SEARCH('Position Build'!$N$6,Table1[[#This Row],[Series]])),Table1[[#This Row],[Helper1]],"")</f>
        <v/>
      </c>
      <c r="H4706" s="57" t="str">
        <f>IFERROR(SMALL($G$2:$G$4870,ROWS($G$2:G4706)),"")</f>
        <v/>
      </c>
    </row>
    <row r="4707" spans="1:8" ht="39" thickBot="1" x14ac:dyDescent="0.3">
      <c r="A4707" s="50" t="s">
        <v>661</v>
      </c>
      <c r="B4707" s="46" t="str">
        <f>Table1[[#This Row],[Series]]&amp;Table1[[#This Row],[Competency Name]]</f>
        <v>7305RELIABILITY AND DEPENDABILITY</v>
      </c>
      <c r="C4707" s="46" t="str">
        <f>IF(RIGHT(Table1[[#This Row],[Occupational Series]],5)="SECCM","SECCM",IF(OR(RIGHT(Table1[[#This Row],[Occupational Series]],1)="A",RIGHT(Table1[[#This Row],[Occupational Series]],1)="B",RIGHT(Table1[[#This Row],[Occupational Series]],1)="C"),"0301",RIGHT(Table1[[#This Row],[Occupational Series]],4)))</f>
        <v>7305</v>
      </c>
      <c r="D4707" s="50" t="s">
        <v>900</v>
      </c>
      <c r="E4707" s="51" t="s">
        <v>901</v>
      </c>
      <c r="F4707" s="57">
        <f>ROWS($F$2:F4707)</f>
        <v>4706</v>
      </c>
      <c r="G4707" s="57" t="str">
        <f>IF(ISNUMBER(SEARCH('Position Build'!$N$6,Table1[[#This Row],[Series]])),Table1[[#This Row],[Helper1]],"")</f>
        <v/>
      </c>
      <c r="H4707" s="57" t="str">
        <f>IFERROR(SMALL($G$2:$G$4870,ROWS($G$2:G4707)),"")</f>
        <v/>
      </c>
    </row>
    <row r="4708" spans="1:8" ht="15.75" thickBot="1" x14ac:dyDescent="0.3">
      <c r="A4708" s="45" t="s">
        <v>661</v>
      </c>
      <c r="B4708" s="46" t="str">
        <f>Table1[[#This Row],[Series]]&amp;Table1[[#This Row],[Competency Name]]</f>
        <v>7305ABILITY TO HANDLE WEIGHTS AND LOADS</v>
      </c>
      <c r="C4708" s="46" t="str">
        <f>IF(RIGHT(Table1[[#This Row],[Occupational Series]],5)="SECCM","SECCM",IF(OR(RIGHT(Table1[[#This Row],[Occupational Series]],1)="A",RIGHT(Table1[[#This Row],[Occupational Series]],1)="B",RIGHT(Table1[[#This Row],[Occupational Series]],1)="C"),"0301",RIGHT(Table1[[#This Row],[Occupational Series]],4)))</f>
        <v>7305</v>
      </c>
      <c r="D4708" s="45" t="s">
        <v>988</v>
      </c>
      <c r="E4708" s="45" t="s">
        <v>989</v>
      </c>
      <c r="F4708" s="57">
        <f>ROWS($F$2:F4708)</f>
        <v>4707</v>
      </c>
      <c r="G4708" s="57" t="str">
        <f>IF(ISNUMBER(SEARCH('Position Build'!$N$6,Table1[[#This Row],[Series]])),Table1[[#This Row],[Helper1]],"")</f>
        <v/>
      </c>
      <c r="H4708" s="57" t="str">
        <f>IFERROR(SMALL($G$2:$G$4870,ROWS($G$2:G4708)),"")</f>
        <v/>
      </c>
    </row>
    <row r="4709" spans="1:8" ht="39" thickBot="1" x14ac:dyDescent="0.3">
      <c r="A4709" s="50" t="s">
        <v>661</v>
      </c>
      <c r="B4709" s="46" t="str">
        <f>Table1[[#This Row],[Series]]&amp;Table1[[#This Row],[Competency Name]]</f>
        <v>7305ABILITY TO WORK AS A MEMBER OF A TEAM</v>
      </c>
      <c r="C4709" s="46" t="str">
        <f>IF(RIGHT(Table1[[#This Row],[Occupational Series]],5)="SECCM","SECCM",IF(OR(RIGHT(Table1[[#This Row],[Occupational Series]],1)="A",RIGHT(Table1[[#This Row],[Occupational Series]],1)="B",RIGHT(Table1[[#This Row],[Occupational Series]],1)="C"),"0301",RIGHT(Table1[[#This Row],[Occupational Series]],4)))</f>
        <v>7305</v>
      </c>
      <c r="D4709" s="50" t="s">
        <v>1017</v>
      </c>
      <c r="E4709" s="51" t="s">
        <v>1018</v>
      </c>
      <c r="F4709" s="57">
        <f>ROWS($F$2:F4709)</f>
        <v>4708</v>
      </c>
      <c r="G4709" s="57" t="str">
        <f>IF(ISNUMBER(SEARCH('Position Build'!$N$6,Table1[[#This Row],[Series]])),Table1[[#This Row],[Helper1]],"")</f>
        <v/>
      </c>
      <c r="H4709" s="57" t="str">
        <f>IFERROR(SMALL($G$2:$G$4870,ROWS($G$2:G4709)),"")</f>
        <v/>
      </c>
    </row>
    <row r="4710" spans="1:8" ht="15.75" thickBot="1" x14ac:dyDescent="0.3">
      <c r="A4710" s="45" t="s">
        <v>661</v>
      </c>
      <c r="B4710" s="46" t="str">
        <f>Table1[[#This Row],[Series]]&amp;Table1[[#This Row],[Competency Name]]</f>
        <v>7305SHOP APTITUDE AND INTEREST</v>
      </c>
      <c r="C4710" s="46" t="str">
        <f>IF(RIGHT(Table1[[#This Row],[Occupational Series]],5)="SECCM","SECCM",IF(OR(RIGHT(Table1[[#This Row],[Occupational Series]],1)="A",RIGHT(Table1[[#This Row],[Occupational Series]],1)="B",RIGHT(Table1[[#This Row],[Occupational Series]],1)="C"),"0301",RIGHT(Table1[[#This Row],[Occupational Series]],4)))</f>
        <v>7305</v>
      </c>
      <c r="D4710" s="45" t="s">
        <v>1021</v>
      </c>
      <c r="E4710" s="45" t="s">
        <v>1022</v>
      </c>
      <c r="F4710" s="57">
        <f>ROWS($F$2:F4710)</f>
        <v>4709</v>
      </c>
      <c r="G4710" s="57" t="str">
        <f>IF(ISNUMBER(SEARCH('Position Build'!$N$6,Table1[[#This Row],[Series]])),Table1[[#This Row],[Helper1]],"")</f>
        <v/>
      </c>
      <c r="H4710" s="57" t="str">
        <f>IFERROR(SMALL($G$2:$G$4870,ROWS($G$2:G4710)),"")</f>
        <v/>
      </c>
    </row>
    <row r="4711" spans="1:8" ht="26.25" thickBot="1" x14ac:dyDescent="0.3">
      <c r="A4711" s="50" t="s">
        <v>661</v>
      </c>
      <c r="B4711" s="46" t="str">
        <f>Table1[[#This Row],[Series]]&amp;Table1[[#This Row],[Competency Name]]</f>
        <v>7305OPERATION OF EQUIPMENT, MACHINERY, ETC.</v>
      </c>
      <c r="C4711" s="46" t="str">
        <f>IF(RIGHT(Table1[[#This Row],[Occupational Series]],5)="SECCM","SECCM",IF(OR(RIGHT(Table1[[#This Row],[Occupational Series]],1)="A",RIGHT(Table1[[#This Row],[Occupational Series]],1)="B",RIGHT(Table1[[#This Row],[Occupational Series]],1)="C"),"0301",RIGHT(Table1[[#This Row],[Occupational Series]],4)))</f>
        <v>7305</v>
      </c>
      <c r="D4711" s="50" t="s">
        <v>1063</v>
      </c>
      <c r="E4711" s="51" t="s">
        <v>1064</v>
      </c>
      <c r="F4711" s="57">
        <f>ROWS($F$2:F4711)</f>
        <v>4710</v>
      </c>
      <c r="G4711" s="57" t="str">
        <f>IF(ISNUMBER(SEARCH('Position Build'!$N$6,Table1[[#This Row],[Series]])),Table1[[#This Row],[Helper1]],"")</f>
        <v/>
      </c>
      <c r="H4711" s="57" t="str">
        <f>IFERROR(SMALL($G$2:$G$4870,ROWS($G$2:G4711)),"")</f>
        <v/>
      </c>
    </row>
    <row r="4712" spans="1:8" ht="77.25" thickBot="1" x14ac:dyDescent="0.3">
      <c r="A4712" s="50" t="s">
        <v>663</v>
      </c>
      <c r="B4712" s="46" t="str">
        <f>Table1[[#This Row],[Series]]&amp;Table1[[#This Row],[Competency Name]]</f>
        <v>7404ABILITY TO INTERPRET INSTRUCTIONS, SPECIFICATIONS, ETC. (OTHER THAN BLUEPRINTS)</v>
      </c>
      <c r="C4712" s="46" t="str">
        <f>IF(RIGHT(Table1[[#This Row],[Occupational Series]],5)="SECCM","SECCM",IF(OR(RIGHT(Table1[[#This Row],[Occupational Series]],1)="A",RIGHT(Table1[[#This Row],[Occupational Series]],1)="B",RIGHT(Table1[[#This Row],[Occupational Series]],1)="C"),"0301",RIGHT(Table1[[#This Row],[Occupational Series]],4)))</f>
        <v>7404</v>
      </c>
      <c r="D4712" s="50" t="s">
        <v>645</v>
      </c>
      <c r="E4712" s="51" t="s">
        <v>646</v>
      </c>
      <c r="F4712" s="57">
        <f>ROWS($F$2:F4712)</f>
        <v>4711</v>
      </c>
      <c r="G4712" s="57" t="str">
        <f>IF(ISNUMBER(SEARCH('Position Build'!$N$6,Table1[[#This Row],[Series]])),Table1[[#This Row],[Helper1]],"")</f>
        <v/>
      </c>
      <c r="H4712" s="57" t="str">
        <f>IFERROR(SMALL($G$2:$G$4870,ROWS($G$2:G4712)),"")</f>
        <v/>
      </c>
    </row>
    <row r="4713" spans="1:8" ht="26.25" thickBot="1" x14ac:dyDescent="0.3">
      <c r="A4713" s="50" t="s">
        <v>663</v>
      </c>
      <c r="B4713" s="46" t="str">
        <f>Table1[[#This Row],[Series]]&amp;Table1[[#This Row],[Competency Name]]</f>
        <v>7404KNOWLEDGE OF MATERIALS</v>
      </c>
      <c r="C4713" s="46" t="str">
        <f>IF(RIGHT(Table1[[#This Row],[Occupational Series]],5)="SECCM","SECCM",IF(OR(RIGHT(Table1[[#This Row],[Occupational Series]],1)="A",RIGHT(Table1[[#This Row],[Occupational Series]],1)="B",RIGHT(Table1[[#This Row],[Occupational Series]],1)="C"),"0301",RIGHT(Table1[[#This Row],[Occupational Series]],4)))</f>
        <v>7404</v>
      </c>
      <c r="D4713" s="50" t="s">
        <v>679</v>
      </c>
      <c r="E4713" s="51" t="s">
        <v>680</v>
      </c>
      <c r="F4713" s="57">
        <f>ROWS($F$2:F4713)</f>
        <v>4712</v>
      </c>
      <c r="G4713" s="57" t="str">
        <f>IF(ISNUMBER(SEARCH('Position Build'!$N$6,Table1[[#This Row],[Series]])),Table1[[#This Row],[Helper1]],"")</f>
        <v/>
      </c>
      <c r="H4713" s="57" t="str">
        <f>IFERROR(SMALL($G$2:$G$4870,ROWS($G$2:G4713)),"")</f>
        <v/>
      </c>
    </row>
    <row r="4714" spans="1:8" ht="115.5" thickBot="1" x14ac:dyDescent="0.3">
      <c r="A4714" s="50" t="s">
        <v>663</v>
      </c>
      <c r="B4714" s="46" t="str">
        <f>Table1[[#This Row],[Series]]&amp;Table1[[#This Row],[Competency Name]]</f>
        <v>7404TECHNICAL PRACTICES (THEORETICAL, PRECISE, ARTISTIC)</v>
      </c>
      <c r="C4714" s="46" t="str">
        <f>IF(RIGHT(Table1[[#This Row],[Occupational Series]],5)="SECCM","SECCM",IF(OR(RIGHT(Table1[[#This Row],[Occupational Series]],1)="A",RIGHT(Table1[[#This Row],[Occupational Series]],1)="B",RIGHT(Table1[[#This Row],[Occupational Series]],1)="C"),"0301",RIGHT(Table1[[#This Row],[Occupational Series]],4)))</f>
        <v>7404</v>
      </c>
      <c r="D4714" s="50" t="s">
        <v>716</v>
      </c>
      <c r="E4714" s="51" t="s">
        <v>717</v>
      </c>
      <c r="F4714" s="57">
        <f>ROWS($F$2:F4714)</f>
        <v>4713</v>
      </c>
      <c r="G4714" s="57" t="str">
        <f>IF(ISNUMBER(SEARCH('Position Build'!$N$6,Table1[[#This Row],[Series]])),Table1[[#This Row],[Helper1]],"")</f>
        <v/>
      </c>
      <c r="H4714" s="57" t="str">
        <f>IFERROR(SMALL($G$2:$G$4870,ROWS($G$2:G4714)),"")</f>
        <v/>
      </c>
    </row>
    <row r="4715" spans="1:8" ht="64.5" thickBot="1" x14ac:dyDescent="0.3">
      <c r="A4715" s="50" t="s">
        <v>663</v>
      </c>
      <c r="B4715" s="46" t="str">
        <f>Table1[[#This Row],[Series]]&amp;Table1[[#This Row],[Competency Name]]</f>
        <v>7404WORK PRACTICES (INCLUDES KEEPING THINGS NEAT, CLEAN AND IN ORDER)</v>
      </c>
      <c r="C4715" s="46" t="str">
        <f>IF(RIGHT(Table1[[#This Row],[Occupational Series]],5)="SECCM","SECCM",IF(OR(RIGHT(Table1[[#This Row],[Occupational Series]],1)="A",RIGHT(Table1[[#This Row],[Occupational Series]],1)="B",RIGHT(Table1[[#This Row],[Occupational Series]],1)="C"),"0301",RIGHT(Table1[[#This Row],[Occupational Series]],4)))</f>
        <v>7404</v>
      </c>
      <c r="D4715" s="50" t="s">
        <v>761</v>
      </c>
      <c r="E4715" s="51" t="s">
        <v>762</v>
      </c>
      <c r="F4715" s="57">
        <f>ROWS($F$2:F4715)</f>
        <v>4714</v>
      </c>
      <c r="G4715" s="57" t="str">
        <f>IF(ISNUMBER(SEARCH('Position Build'!$N$6,Table1[[#This Row],[Series]])),Table1[[#This Row],[Helper1]],"")</f>
        <v/>
      </c>
      <c r="H4715" s="57" t="str">
        <f>IFERROR(SMALL($G$2:$G$4870,ROWS($G$2:G4715)),"")</f>
        <v/>
      </c>
    </row>
    <row r="4716" spans="1:8" ht="15.75" thickBot="1" x14ac:dyDescent="0.3">
      <c r="A4716" s="45" t="s">
        <v>663</v>
      </c>
      <c r="B4716" s="46" t="str">
        <f>Table1[[#This Row],[Series]]&amp;Table1[[#This Row],[Competency Name]]</f>
        <v>7404ABILITY TO DO THE WORK OF THE POSITION WITHOUT MORE THAN NORMAL SUPERVISION</v>
      </c>
      <c r="C4716" s="46" t="str">
        <f>IF(RIGHT(Table1[[#This Row],[Occupational Series]],5)="SECCM","SECCM",IF(OR(RIGHT(Table1[[#This Row],[Occupational Series]],1)="A",RIGHT(Table1[[#This Row],[Occupational Series]],1)="B",RIGHT(Table1[[#This Row],[Occupational Series]],1)="C"),"0301",RIGHT(Table1[[#This Row],[Occupational Series]],4)))</f>
        <v>7404</v>
      </c>
      <c r="D4716" s="45" t="s">
        <v>852</v>
      </c>
      <c r="E4716" s="45" t="s">
        <v>853</v>
      </c>
      <c r="F4716" s="57">
        <f>ROWS($F$2:F4716)</f>
        <v>4715</v>
      </c>
      <c r="G4716" s="57" t="str">
        <f>IF(ISNUMBER(SEARCH('Position Build'!$N$6,Table1[[#This Row],[Series]])),Table1[[#This Row],[Helper1]],"")</f>
        <v/>
      </c>
      <c r="H4716" s="57" t="str">
        <f>IFERROR(SMALL($G$2:$G$4870,ROWS($G$2:G4716)),"")</f>
        <v/>
      </c>
    </row>
    <row r="4717" spans="1:8" ht="15.75" thickBot="1" x14ac:dyDescent="0.3">
      <c r="A4717" s="45" t="s">
        <v>663</v>
      </c>
      <c r="B4717" s="46" t="str">
        <f>Table1[[#This Row],[Series]]&amp;Table1[[#This Row],[Competency Name]]</f>
        <v>7404ABILITY TO INSPECT</v>
      </c>
      <c r="C4717" s="46" t="str">
        <f>IF(RIGHT(Table1[[#This Row],[Occupational Series]],5)="SECCM","SECCM",IF(OR(RIGHT(Table1[[#This Row],[Occupational Series]],1)="A",RIGHT(Table1[[#This Row],[Occupational Series]],1)="B",RIGHT(Table1[[#This Row],[Occupational Series]],1)="C"),"0301",RIGHT(Table1[[#This Row],[Occupational Series]],4)))</f>
        <v>7404</v>
      </c>
      <c r="D4717" s="45" t="s">
        <v>866</v>
      </c>
      <c r="E4717" s="45" t="s">
        <v>867</v>
      </c>
      <c r="F4717" s="57">
        <f>ROWS($F$2:F4717)</f>
        <v>4716</v>
      </c>
      <c r="G4717" s="57" t="str">
        <f>IF(ISNUMBER(SEARCH('Position Build'!$N$6,Table1[[#This Row],[Series]])),Table1[[#This Row],[Helper1]],"")</f>
        <v/>
      </c>
      <c r="H4717" s="57" t="str">
        <f>IFERROR(SMALL($G$2:$G$4870,ROWS($G$2:G4717)),"")</f>
        <v/>
      </c>
    </row>
    <row r="4718" spans="1:8" ht="15.75" thickBot="1" x14ac:dyDescent="0.3">
      <c r="A4718" s="45" t="s">
        <v>663</v>
      </c>
      <c r="B4718" s="46" t="str">
        <f>Table1[[#This Row],[Series]]&amp;Table1[[#This Row],[Competency Name]]</f>
        <v>7404ABILITY TO INSTRUCT</v>
      </c>
      <c r="C4718" s="46" t="str">
        <f>IF(RIGHT(Table1[[#This Row],[Occupational Series]],5)="SECCM","SECCM",IF(OR(RIGHT(Table1[[#This Row],[Occupational Series]],1)="A",RIGHT(Table1[[#This Row],[Occupational Series]],1)="B",RIGHT(Table1[[#This Row],[Occupational Series]],1)="C"),"0301",RIGHT(Table1[[#This Row],[Occupational Series]],4)))</f>
        <v>7404</v>
      </c>
      <c r="D4718" s="45" t="s">
        <v>868</v>
      </c>
      <c r="E4718" s="45" t="s">
        <v>869</v>
      </c>
      <c r="F4718" s="57">
        <f>ROWS($F$2:F4718)</f>
        <v>4717</v>
      </c>
      <c r="G4718" s="57" t="str">
        <f>IF(ISNUMBER(SEARCH('Position Build'!$N$6,Table1[[#This Row],[Series]])),Table1[[#This Row],[Helper1]],"")</f>
        <v/>
      </c>
      <c r="H4718" s="57" t="str">
        <f>IFERROR(SMALL($G$2:$G$4870,ROWS($G$2:G4718)),"")</f>
        <v/>
      </c>
    </row>
    <row r="4719" spans="1:8" ht="39" thickBot="1" x14ac:dyDescent="0.3">
      <c r="A4719" s="50" t="s">
        <v>663</v>
      </c>
      <c r="B4719" s="46" t="str">
        <f>Table1[[#This Row],[Series]]&amp;Table1[[#This Row],[Competency Name]]</f>
        <v>7404ABILITY TO PROVIDE PRODUCTION SUPPORT SERVICES</v>
      </c>
      <c r="C4719" s="46" t="str">
        <f>IF(RIGHT(Table1[[#This Row],[Occupational Series]],5)="SECCM","SECCM",IF(OR(RIGHT(Table1[[#This Row],[Occupational Series]],1)="A",RIGHT(Table1[[#This Row],[Occupational Series]],1)="B",RIGHT(Table1[[#This Row],[Occupational Series]],1)="C"),"0301",RIGHT(Table1[[#This Row],[Occupational Series]],4)))</f>
        <v>7404</v>
      </c>
      <c r="D4719" s="50" t="s">
        <v>870</v>
      </c>
      <c r="E4719" s="51" t="s">
        <v>871</v>
      </c>
      <c r="F4719" s="57">
        <f>ROWS($F$2:F4719)</f>
        <v>4718</v>
      </c>
      <c r="G4719" s="57" t="str">
        <f>IF(ISNUMBER(SEARCH('Position Build'!$N$6,Table1[[#This Row],[Series]])),Table1[[#This Row],[Helper1]],"")</f>
        <v/>
      </c>
      <c r="H4719" s="57" t="str">
        <f>IFERROR(SMALL($G$2:$G$4870,ROWS($G$2:G4719)),"")</f>
        <v/>
      </c>
    </row>
    <row r="4720" spans="1:8" ht="15.75" thickBot="1" x14ac:dyDescent="0.3">
      <c r="A4720" s="45" t="s">
        <v>663</v>
      </c>
      <c r="B4720" s="46" t="str">
        <f>Table1[[#This Row],[Series]]&amp;Table1[[#This Row],[Competency Name]]</f>
        <v>7404ABILITY TO LEAD OR SUPERVISE</v>
      </c>
      <c r="C4720" s="46" t="str">
        <f>IF(RIGHT(Table1[[#This Row],[Occupational Series]],5)="SECCM","SECCM",IF(OR(RIGHT(Table1[[#This Row],[Occupational Series]],1)="A",RIGHT(Table1[[#This Row],[Occupational Series]],1)="B",RIGHT(Table1[[#This Row],[Occupational Series]],1)="C"),"0301",RIGHT(Table1[[#This Row],[Occupational Series]],4)))</f>
        <v>7404</v>
      </c>
      <c r="D4720" s="45" t="s">
        <v>872</v>
      </c>
      <c r="E4720" s="45" t="s">
        <v>873</v>
      </c>
      <c r="F4720" s="57">
        <f>ROWS($F$2:F4720)</f>
        <v>4719</v>
      </c>
      <c r="G4720" s="57" t="str">
        <f>IF(ISNUMBER(SEARCH('Position Build'!$N$6,Table1[[#This Row],[Series]])),Table1[[#This Row],[Helper1]],"")</f>
        <v/>
      </c>
      <c r="H4720" s="57" t="str">
        <f>IFERROR(SMALL($G$2:$G$4870,ROWS($G$2:G4720)),"")</f>
        <v/>
      </c>
    </row>
    <row r="4721" spans="1:8" ht="77.25" thickBot="1" x14ac:dyDescent="0.3">
      <c r="A4721" s="50" t="s">
        <v>663</v>
      </c>
      <c r="B4721" s="46" t="str">
        <f>Table1[[#This Row],[Series]]&amp;Table1[[#This Row],[Competency Name]]</f>
        <v>7404DEXTERITY AND SAFETY</v>
      </c>
      <c r="C4721" s="46" t="str">
        <f>IF(RIGHT(Table1[[#This Row],[Occupational Series]],5)="SECCM","SECCM",IF(OR(RIGHT(Table1[[#This Row],[Occupational Series]],1)="A",RIGHT(Table1[[#This Row],[Occupational Series]],1)="B",RIGHT(Table1[[#This Row],[Occupational Series]],1)="C"),"0301",RIGHT(Table1[[#This Row],[Occupational Series]],4)))</f>
        <v>7404</v>
      </c>
      <c r="D4721" s="50" t="s">
        <v>888</v>
      </c>
      <c r="E4721" s="51" t="s">
        <v>889</v>
      </c>
      <c r="F4721" s="57">
        <f>ROWS($F$2:F4721)</f>
        <v>4720</v>
      </c>
      <c r="G4721" s="57" t="str">
        <f>IF(ISNUMBER(SEARCH('Position Build'!$N$6,Table1[[#This Row],[Series]])),Table1[[#This Row],[Helper1]],"")</f>
        <v/>
      </c>
      <c r="H4721" s="57" t="str">
        <f>IFERROR(SMALL($G$2:$G$4870,ROWS($G$2:G4721)),"")</f>
        <v/>
      </c>
    </row>
    <row r="4722" spans="1:8" ht="90" thickBot="1" x14ac:dyDescent="0.3">
      <c r="A4722" s="50" t="s">
        <v>663</v>
      </c>
      <c r="B4722" s="46" t="str">
        <f>Table1[[#This Row],[Series]]&amp;Table1[[#This Row],[Competency Name]]</f>
        <v>7404INGENUITY (ABILITY TO SUGGEST AND APPLY NEW METHODS)</v>
      </c>
      <c r="C4722" s="46" t="str">
        <f>IF(RIGHT(Table1[[#This Row],[Occupational Series]],5)="SECCM","SECCM",IF(OR(RIGHT(Table1[[#This Row],[Occupational Series]],1)="A",RIGHT(Table1[[#This Row],[Occupational Series]],1)="B",RIGHT(Table1[[#This Row],[Occupational Series]],1)="C"),"0301",RIGHT(Table1[[#This Row],[Occupational Series]],4)))</f>
        <v>7404</v>
      </c>
      <c r="D4722" s="50" t="s">
        <v>890</v>
      </c>
      <c r="E4722" s="51" t="s">
        <v>891</v>
      </c>
      <c r="F4722" s="57">
        <f>ROWS($F$2:F4722)</f>
        <v>4721</v>
      </c>
      <c r="G4722" s="57" t="str">
        <f>IF(ISNUMBER(SEARCH('Position Build'!$N$6,Table1[[#This Row],[Series]])),Table1[[#This Row],[Helper1]],"")</f>
        <v/>
      </c>
      <c r="H4722" s="57" t="str">
        <f>IFERROR(SMALL($G$2:$G$4870,ROWS($G$2:G4722)),"")</f>
        <v/>
      </c>
    </row>
    <row r="4723" spans="1:8" ht="26.25" thickBot="1" x14ac:dyDescent="0.3">
      <c r="A4723" s="50" t="s">
        <v>663</v>
      </c>
      <c r="B4723" s="46" t="str">
        <f>Table1[[#This Row],[Series]]&amp;Table1[[#This Row],[Competency Name]]</f>
        <v>7404ABILITY TO SUPERVISE THROUGH SUBORDINATE SUPERVISORS</v>
      </c>
      <c r="C4723" s="46" t="str">
        <f>IF(RIGHT(Table1[[#This Row],[Occupational Series]],5)="SECCM","SECCM",IF(OR(RIGHT(Table1[[#This Row],[Occupational Series]],1)="A",RIGHT(Table1[[#This Row],[Occupational Series]],1)="B",RIGHT(Table1[[#This Row],[Occupational Series]],1)="C"),"0301",RIGHT(Table1[[#This Row],[Occupational Series]],4)))</f>
        <v>7404</v>
      </c>
      <c r="D4723" s="50" t="s">
        <v>898</v>
      </c>
      <c r="E4723" s="51" t="s">
        <v>899</v>
      </c>
      <c r="F4723" s="57">
        <f>ROWS($F$2:F4723)</f>
        <v>4722</v>
      </c>
      <c r="G4723" s="57" t="str">
        <f>IF(ISNUMBER(SEARCH('Position Build'!$N$6,Table1[[#This Row],[Series]])),Table1[[#This Row],[Helper1]],"")</f>
        <v/>
      </c>
      <c r="H4723" s="57" t="str">
        <f>IFERROR(SMALL($G$2:$G$4870,ROWS($G$2:G4723)),"")</f>
        <v/>
      </c>
    </row>
    <row r="4724" spans="1:8" ht="51.75" thickBot="1" x14ac:dyDescent="0.3">
      <c r="A4724" s="50" t="s">
        <v>663</v>
      </c>
      <c r="B4724" s="46" t="str">
        <f>Table1[[#This Row],[Series]]&amp;Table1[[#This Row],[Competency Name]]</f>
        <v>7404ABILITY TO USE AND MAINTAIN TOOLS AND EQUIPMENT</v>
      </c>
      <c r="C4724" s="46" t="str">
        <f>IF(RIGHT(Table1[[#This Row],[Occupational Series]],5)="SECCM","SECCM",IF(OR(RIGHT(Table1[[#This Row],[Occupational Series]],1)="A",RIGHT(Table1[[#This Row],[Occupational Series]],1)="B",RIGHT(Table1[[#This Row],[Occupational Series]],1)="C"),"0301",RIGHT(Table1[[#This Row],[Occupational Series]],4)))</f>
        <v>7404</v>
      </c>
      <c r="D4724" s="50" t="s">
        <v>908</v>
      </c>
      <c r="E4724" s="51" t="s">
        <v>909</v>
      </c>
      <c r="F4724" s="57">
        <f>ROWS($F$2:F4724)</f>
        <v>4723</v>
      </c>
      <c r="G4724" s="57" t="str">
        <f>IF(ISNUMBER(SEARCH('Position Build'!$N$6,Table1[[#This Row],[Series]])),Table1[[#This Row],[Helper1]],"")</f>
        <v/>
      </c>
      <c r="H4724" s="57" t="str">
        <f>IFERROR(SMALL($G$2:$G$4870,ROWS($G$2:G4724)),"")</f>
        <v/>
      </c>
    </row>
    <row r="4725" spans="1:8" ht="51.75" thickBot="1" x14ac:dyDescent="0.3">
      <c r="A4725" s="50" t="s">
        <v>663</v>
      </c>
      <c r="B4725" s="46" t="str">
        <f>Table1[[#This Row],[Series]]&amp;Table1[[#This Row],[Competency Name]]</f>
        <v>7404ABILITY TO MEET DEADLINE DATES UNDER PRESSURE</v>
      </c>
      <c r="C4725" s="46" t="str">
        <f>IF(RIGHT(Table1[[#This Row],[Occupational Series]],5)="SECCM","SECCM",IF(OR(RIGHT(Table1[[#This Row],[Occupational Series]],1)="A",RIGHT(Table1[[#This Row],[Occupational Series]],1)="B",RIGHT(Table1[[#This Row],[Occupational Series]],1)="C"),"0301",RIGHT(Table1[[#This Row],[Occupational Series]],4)))</f>
        <v>7404</v>
      </c>
      <c r="D4725" s="50" t="s">
        <v>1005</v>
      </c>
      <c r="E4725" s="51" t="s">
        <v>1006</v>
      </c>
      <c r="F4725" s="57">
        <f>ROWS($F$2:F4725)</f>
        <v>4724</v>
      </c>
      <c r="G4725" s="57" t="str">
        <f>IF(ISNUMBER(SEARCH('Position Build'!$N$6,Table1[[#This Row],[Series]])),Table1[[#This Row],[Helper1]],"")</f>
        <v/>
      </c>
      <c r="H4725" s="57" t="str">
        <f>IFERROR(SMALL($G$2:$G$4870,ROWS($G$2:G4725)),"")</f>
        <v/>
      </c>
    </row>
    <row r="4726" spans="1:8" ht="39" thickBot="1" x14ac:dyDescent="0.3">
      <c r="A4726" s="50" t="s">
        <v>663</v>
      </c>
      <c r="B4726" s="46" t="str">
        <f>Table1[[#This Row],[Series]]&amp;Table1[[#This Row],[Competency Name]]</f>
        <v>7404ABILITY TO PLAN AND ORGANIZE THE WORK</v>
      </c>
      <c r="C4726" s="46" t="str">
        <f>IF(RIGHT(Table1[[#This Row],[Occupational Series]],5)="SECCM","SECCM",IF(OR(RIGHT(Table1[[#This Row],[Occupational Series]],1)="A",RIGHT(Table1[[#This Row],[Occupational Series]],1)="B",RIGHT(Table1[[#This Row],[Occupational Series]],1)="C"),"0301",RIGHT(Table1[[#This Row],[Occupational Series]],4)))</f>
        <v>7404</v>
      </c>
      <c r="D4726" s="50" t="s">
        <v>1007</v>
      </c>
      <c r="E4726" s="51" t="s">
        <v>1008</v>
      </c>
      <c r="F4726" s="57">
        <f>ROWS($F$2:F4726)</f>
        <v>4725</v>
      </c>
      <c r="G4726" s="57" t="str">
        <f>IF(ISNUMBER(SEARCH('Position Build'!$N$6,Table1[[#This Row],[Series]])),Table1[[#This Row],[Helper1]],"")</f>
        <v/>
      </c>
      <c r="H4726" s="57" t="str">
        <f>IFERROR(SMALL($G$2:$G$4870,ROWS($G$2:G4726)),"")</f>
        <v/>
      </c>
    </row>
    <row r="4727" spans="1:8" ht="39" thickBot="1" x14ac:dyDescent="0.3">
      <c r="A4727" s="50" t="s">
        <v>663</v>
      </c>
      <c r="B4727" s="46" t="str">
        <f>Table1[[#This Row],[Series]]&amp;Table1[[#This Row],[Competency Name]]</f>
        <v>7404ABILITY TO WORK WITH OTHERS</v>
      </c>
      <c r="C4727" s="46" t="str">
        <f>IF(RIGHT(Table1[[#This Row],[Occupational Series]],5)="SECCM","SECCM",IF(OR(RIGHT(Table1[[#This Row],[Occupational Series]],1)="A",RIGHT(Table1[[#This Row],[Occupational Series]],1)="B",RIGHT(Table1[[#This Row],[Occupational Series]],1)="C"),"0301",RIGHT(Table1[[#This Row],[Occupational Series]],4)))</f>
        <v>7404</v>
      </c>
      <c r="D4727" s="50" t="s">
        <v>1019</v>
      </c>
      <c r="E4727" s="51" t="s">
        <v>1020</v>
      </c>
      <c r="F4727" s="57">
        <f>ROWS($F$2:F4727)</f>
        <v>4726</v>
      </c>
      <c r="G4727" s="57" t="str">
        <f>IF(ISNUMBER(SEARCH('Position Build'!$N$6,Table1[[#This Row],[Series]])),Table1[[#This Row],[Helper1]],"")</f>
        <v/>
      </c>
      <c r="H4727" s="57" t="str">
        <f>IFERROR(SMALL($G$2:$G$4870,ROWS($G$2:G4727)),"")</f>
        <v/>
      </c>
    </row>
    <row r="4728" spans="1:8" ht="77.25" thickBot="1" x14ac:dyDescent="0.3">
      <c r="A4728" s="50" t="s">
        <v>669</v>
      </c>
      <c r="B4728" s="46" t="str">
        <f>Table1[[#This Row],[Series]]&amp;Table1[[#This Row],[Competency Name]]</f>
        <v>7408ABILITY TO INTERPRET INSTRUCTIONS, SPECIFICATIONS, ETC. (OTHER THAN BLUEPRINTS)</v>
      </c>
      <c r="C4728" s="46" t="str">
        <f>IF(RIGHT(Table1[[#This Row],[Occupational Series]],5)="SECCM","SECCM",IF(OR(RIGHT(Table1[[#This Row],[Occupational Series]],1)="A",RIGHT(Table1[[#This Row],[Occupational Series]],1)="B",RIGHT(Table1[[#This Row],[Occupational Series]],1)="C"),"0301",RIGHT(Table1[[#This Row],[Occupational Series]],4)))</f>
        <v>7408</v>
      </c>
      <c r="D4728" s="50" t="s">
        <v>645</v>
      </c>
      <c r="E4728" s="51" t="s">
        <v>646</v>
      </c>
      <c r="F4728" s="57">
        <f>ROWS($F$2:F4728)</f>
        <v>4727</v>
      </c>
      <c r="G4728" s="57" t="str">
        <f>IF(ISNUMBER(SEARCH('Position Build'!$N$6,Table1[[#This Row],[Series]])),Table1[[#This Row],[Helper1]],"")</f>
        <v/>
      </c>
      <c r="H4728" s="57" t="str">
        <f>IFERROR(SMALL($G$2:$G$4870,ROWS($G$2:G4728)),"")</f>
        <v/>
      </c>
    </row>
    <row r="4729" spans="1:8" ht="26.25" thickBot="1" x14ac:dyDescent="0.3">
      <c r="A4729" s="50" t="s">
        <v>669</v>
      </c>
      <c r="B4729" s="46" t="str">
        <f>Table1[[#This Row],[Series]]&amp;Table1[[#This Row],[Competency Name]]</f>
        <v>7408KNOWLEDGE OF MATERIALS</v>
      </c>
      <c r="C4729" s="46" t="str">
        <f>IF(RIGHT(Table1[[#This Row],[Occupational Series]],5)="SECCM","SECCM",IF(OR(RIGHT(Table1[[#This Row],[Occupational Series]],1)="A",RIGHT(Table1[[#This Row],[Occupational Series]],1)="B",RIGHT(Table1[[#This Row],[Occupational Series]],1)="C"),"0301",RIGHT(Table1[[#This Row],[Occupational Series]],4)))</f>
        <v>7408</v>
      </c>
      <c r="D4729" s="50" t="s">
        <v>679</v>
      </c>
      <c r="E4729" s="51" t="s">
        <v>680</v>
      </c>
      <c r="F4729" s="57">
        <f>ROWS($F$2:F4729)</f>
        <v>4728</v>
      </c>
      <c r="G4729" s="57" t="str">
        <f>IF(ISNUMBER(SEARCH('Position Build'!$N$6,Table1[[#This Row],[Series]])),Table1[[#This Row],[Helper1]],"")</f>
        <v/>
      </c>
      <c r="H4729" s="57" t="str">
        <f>IFERROR(SMALL($G$2:$G$4870,ROWS($G$2:G4729)),"")</f>
        <v/>
      </c>
    </row>
    <row r="4730" spans="1:8" ht="115.5" thickBot="1" x14ac:dyDescent="0.3">
      <c r="A4730" s="50" t="s">
        <v>669</v>
      </c>
      <c r="B4730" s="46" t="str">
        <f>Table1[[#This Row],[Series]]&amp;Table1[[#This Row],[Competency Name]]</f>
        <v>7408TECHNICAL PRACTICES (THEORETICAL, PRECISE, ARTISTIC)</v>
      </c>
      <c r="C4730" s="46" t="str">
        <f>IF(RIGHT(Table1[[#This Row],[Occupational Series]],5)="SECCM","SECCM",IF(OR(RIGHT(Table1[[#This Row],[Occupational Series]],1)="A",RIGHT(Table1[[#This Row],[Occupational Series]],1)="B",RIGHT(Table1[[#This Row],[Occupational Series]],1)="C"),"0301",RIGHT(Table1[[#This Row],[Occupational Series]],4)))</f>
        <v>7408</v>
      </c>
      <c r="D4730" s="50" t="s">
        <v>716</v>
      </c>
      <c r="E4730" s="51" t="s">
        <v>717</v>
      </c>
      <c r="F4730" s="57">
        <f>ROWS($F$2:F4730)</f>
        <v>4729</v>
      </c>
      <c r="G4730" s="57" t="str">
        <f>IF(ISNUMBER(SEARCH('Position Build'!$N$6,Table1[[#This Row],[Series]])),Table1[[#This Row],[Helper1]],"")</f>
        <v/>
      </c>
      <c r="H4730" s="57" t="str">
        <f>IFERROR(SMALL($G$2:$G$4870,ROWS($G$2:G4730)),"")</f>
        <v/>
      </c>
    </row>
    <row r="4731" spans="1:8" ht="64.5" thickBot="1" x14ac:dyDescent="0.3">
      <c r="A4731" s="50" t="s">
        <v>669</v>
      </c>
      <c r="B4731" s="46" t="str">
        <f>Table1[[#This Row],[Series]]&amp;Table1[[#This Row],[Competency Name]]</f>
        <v>7408WORK PRACTICES (INCLUDES KEEPING THINGS NEAT, CLEAN AND IN ORDER)</v>
      </c>
      <c r="C4731" s="46" t="str">
        <f>IF(RIGHT(Table1[[#This Row],[Occupational Series]],5)="SECCM","SECCM",IF(OR(RIGHT(Table1[[#This Row],[Occupational Series]],1)="A",RIGHT(Table1[[#This Row],[Occupational Series]],1)="B",RIGHT(Table1[[#This Row],[Occupational Series]],1)="C"),"0301",RIGHT(Table1[[#This Row],[Occupational Series]],4)))</f>
        <v>7408</v>
      </c>
      <c r="D4731" s="50" t="s">
        <v>761</v>
      </c>
      <c r="E4731" s="51" t="s">
        <v>762</v>
      </c>
      <c r="F4731" s="57">
        <f>ROWS($F$2:F4731)</f>
        <v>4730</v>
      </c>
      <c r="G4731" s="57" t="str">
        <f>IF(ISNUMBER(SEARCH('Position Build'!$N$6,Table1[[#This Row],[Series]])),Table1[[#This Row],[Helper1]],"")</f>
        <v/>
      </c>
      <c r="H4731" s="57" t="str">
        <f>IFERROR(SMALL($G$2:$G$4870,ROWS($G$2:G4731)),"")</f>
        <v/>
      </c>
    </row>
    <row r="4732" spans="1:8" ht="15.75" thickBot="1" x14ac:dyDescent="0.3">
      <c r="A4732" s="45" t="s">
        <v>669</v>
      </c>
      <c r="B4732" s="46" t="str">
        <f>Table1[[#This Row],[Series]]&amp;Table1[[#This Row],[Competency Name]]</f>
        <v>7408ABILITY TO DO THE WORK OF THE POSITION WITHOUT MORE THAN NORMAL SUPERVISION</v>
      </c>
      <c r="C4732" s="46" t="str">
        <f>IF(RIGHT(Table1[[#This Row],[Occupational Series]],5)="SECCM","SECCM",IF(OR(RIGHT(Table1[[#This Row],[Occupational Series]],1)="A",RIGHT(Table1[[#This Row],[Occupational Series]],1)="B",RIGHT(Table1[[#This Row],[Occupational Series]],1)="C"),"0301",RIGHT(Table1[[#This Row],[Occupational Series]],4)))</f>
        <v>7408</v>
      </c>
      <c r="D4732" s="45" t="s">
        <v>852</v>
      </c>
      <c r="E4732" s="45" t="s">
        <v>853</v>
      </c>
      <c r="F4732" s="57">
        <f>ROWS($F$2:F4732)</f>
        <v>4731</v>
      </c>
      <c r="G4732" s="57" t="str">
        <f>IF(ISNUMBER(SEARCH('Position Build'!$N$6,Table1[[#This Row],[Series]])),Table1[[#This Row],[Helper1]],"")</f>
        <v/>
      </c>
      <c r="H4732" s="57" t="str">
        <f>IFERROR(SMALL($G$2:$G$4870,ROWS($G$2:G4732)),"")</f>
        <v/>
      </c>
    </row>
    <row r="4733" spans="1:8" ht="15.75" thickBot="1" x14ac:dyDescent="0.3">
      <c r="A4733" s="45" t="s">
        <v>669</v>
      </c>
      <c r="B4733" s="46" t="str">
        <f>Table1[[#This Row],[Series]]&amp;Table1[[#This Row],[Competency Name]]</f>
        <v>7408ABILITY TO INSPECT</v>
      </c>
      <c r="C4733" s="46" t="str">
        <f>IF(RIGHT(Table1[[#This Row],[Occupational Series]],5)="SECCM","SECCM",IF(OR(RIGHT(Table1[[#This Row],[Occupational Series]],1)="A",RIGHT(Table1[[#This Row],[Occupational Series]],1)="B",RIGHT(Table1[[#This Row],[Occupational Series]],1)="C"),"0301",RIGHT(Table1[[#This Row],[Occupational Series]],4)))</f>
        <v>7408</v>
      </c>
      <c r="D4733" s="45" t="s">
        <v>866</v>
      </c>
      <c r="E4733" s="45" t="s">
        <v>867</v>
      </c>
      <c r="F4733" s="57">
        <f>ROWS($F$2:F4733)</f>
        <v>4732</v>
      </c>
      <c r="G4733" s="57" t="str">
        <f>IF(ISNUMBER(SEARCH('Position Build'!$N$6,Table1[[#This Row],[Series]])),Table1[[#This Row],[Helper1]],"")</f>
        <v/>
      </c>
      <c r="H4733" s="57" t="str">
        <f>IFERROR(SMALL($G$2:$G$4870,ROWS($G$2:G4733)),"")</f>
        <v/>
      </c>
    </row>
    <row r="4734" spans="1:8" ht="15.75" thickBot="1" x14ac:dyDescent="0.3">
      <c r="A4734" s="45" t="s">
        <v>669</v>
      </c>
      <c r="B4734" s="46" t="str">
        <f>Table1[[#This Row],[Series]]&amp;Table1[[#This Row],[Competency Name]]</f>
        <v>7408ABILITY TO INSTRUCT</v>
      </c>
      <c r="C4734" s="46" t="str">
        <f>IF(RIGHT(Table1[[#This Row],[Occupational Series]],5)="SECCM","SECCM",IF(OR(RIGHT(Table1[[#This Row],[Occupational Series]],1)="A",RIGHT(Table1[[#This Row],[Occupational Series]],1)="B",RIGHT(Table1[[#This Row],[Occupational Series]],1)="C"),"0301",RIGHT(Table1[[#This Row],[Occupational Series]],4)))</f>
        <v>7408</v>
      </c>
      <c r="D4734" s="45" t="s">
        <v>868</v>
      </c>
      <c r="E4734" s="45" t="s">
        <v>869</v>
      </c>
      <c r="F4734" s="57">
        <f>ROWS($F$2:F4734)</f>
        <v>4733</v>
      </c>
      <c r="G4734" s="57" t="str">
        <f>IF(ISNUMBER(SEARCH('Position Build'!$N$6,Table1[[#This Row],[Series]])),Table1[[#This Row],[Helper1]],"")</f>
        <v/>
      </c>
      <c r="H4734" s="57" t="str">
        <f>IFERROR(SMALL($G$2:$G$4870,ROWS($G$2:G4734)),"")</f>
        <v/>
      </c>
    </row>
    <row r="4735" spans="1:8" ht="39" thickBot="1" x14ac:dyDescent="0.3">
      <c r="A4735" s="50" t="s">
        <v>669</v>
      </c>
      <c r="B4735" s="46" t="str">
        <f>Table1[[#This Row],[Series]]&amp;Table1[[#This Row],[Competency Name]]</f>
        <v>7408ABILITY TO PROVIDE PRODUCTION SUPPORT SERVICES</v>
      </c>
      <c r="C4735" s="46" t="str">
        <f>IF(RIGHT(Table1[[#This Row],[Occupational Series]],5)="SECCM","SECCM",IF(OR(RIGHT(Table1[[#This Row],[Occupational Series]],1)="A",RIGHT(Table1[[#This Row],[Occupational Series]],1)="B",RIGHT(Table1[[#This Row],[Occupational Series]],1)="C"),"0301",RIGHT(Table1[[#This Row],[Occupational Series]],4)))</f>
        <v>7408</v>
      </c>
      <c r="D4735" s="50" t="s">
        <v>870</v>
      </c>
      <c r="E4735" s="51" t="s">
        <v>871</v>
      </c>
      <c r="F4735" s="57">
        <f>ROWS($F$2:F4735)</f>
        <v>4734</v>
      </c>
      <c r="G4735" s="57" t="str">
        <f>IF(ISNUMBER(SEARCH('Position Build'!$N$6,Table1[[#This Row],[Series]])),Table1[[#This Row],[Helper1]],"")</f>
        <v/>
      </c>
      <c r="H4735" s="57" t="str">
        <f>IFERROR(SMALL($G$2:$G$4870,ROWS($G$2:G4735)),"")</f>
        <v/>
      </c>
    </row>
    <row r="4736" spans="1:8" ht="77.25" thickBot="1" x14ac:dyDescent="0.3">
      <c r="A4736" s="50" t="s">
        <v>669</v>
      </c>
      <c r="B4736" s="46" t="str">
        <f>Table1[[#This Row],[Series]]&amp;Table1[[#This Row],[Competency Name]]</f>
        <v>7408DEXTERITY AND SAFETY</v>
      </c>
      <c r="C4736" s="46" t="str">
        <f>IF(RIGHT(Table1[[#This Row],[Occupational Series]],5)="SECCM","SECCM",IF(OR(RIGHT(Table1[[#This Row],[Occupational Series]],1)="A",RIGHT(Table1[[#This Row],[Occupational Series]],1)="B",RIGHT(Table1[[#This Row],[Occupational Series]],1)="C"),"0301",RIGHT(Table1[[#This Row],[Occupational Series]],4)))</f>
        <v>7408</v>
      </c>
      <c r="D4736" s="50" t="s">
        <v>888</v>
      </c>
      <c r="E4736" s="51" t="s">
        <v>889</v>
      </c>
      <c r="F4736" s="57">
        <f>ROWS($F$2:F4736)</f>
        <v>4735</v>
      </c>
      <c r="G4736" s="57" t="str">
        <f>IF(ISNUMBER(SEARCH('Position Build'!$N$6,Table1[[#This Row],[Series]])),Table1[[#This Row],[Helper1]],"")</f>
        <v/>
      </c>
      <c r="H4736" s="57" t="str">
        <f>IFERROR(SMALL($G$2:$G$4870,ROWS($G$2:G4736)),"")</f>
        <v/>
      </c>
    </row>
    <row r="4737" spans="1:8" ht="51.75" thickBot="1" x14ac:dyDescent="0.3">
      <c r="A4737" s="50" t="s">
        <v>669</v>
      </c>
      <c r="B4737" s="46" t="str">
        <f>Table1[[#This Row],[Series]]&amp;Table1[[#This Row],[Competency Name]]</f>
        <v>7408ABILITY TO USE AND MAINTAIN TOOLS AND EQUIPMENT</v>
      </c>
      <c r="C4737" s="46" t="str">
        <f>IF(RIGHT(Table1[[#This Row],[Occupational Series]],5)="SECCM","SECCM",IF(OR(RIGHT(Table1[[#This Row],[Occupational Series]],1)="A",RIGHT(Table1[[#This Row],[Occupational Series]],1)="B",RIGHT(Table1[[#This Row],[Occupational Series]],1)="C"),"0301",RIGHT(Table1[[#This Row],[Occupational Series]],4)))</f>
        <v>7408</v>
      </c>
      <c r="D4737" s="50" t="s">
        <v>908</v>
      </c>
      <c r="E4737" s="51" t="s">
        <v>909</v>
      </c>
      <c r="F4737" s="57">
        <f>ROWS($F$2:F4737)</f>
        <v>4736</v>
      </c>
      <c r="G4737" s="57" t="str">
        <f>IF(ISNUMBER(SEARCH('Position Build'!$N$6,Table1[[#This Row],[Series]])),Table1[[#This Row],[Helper1]],"")</f>
        <v/>
      </c>
      <c r="H4737" s="57" t="str">
        <f>IFERROR(SMALL($G$2:$G$4870,ROWS($G$2:G4737)),"")</f>
        <v/>
      </c>
    </row>
    <row r="4738" spans="1:8" ht="115.5" thickBot="1" x14ac:dyDescent="0.3">
      <c r="A4738" s="50" t="s">
        <v>758</v>
      </c>
      <c r="B4738" s="46" t="str">
        <f>Table1[[#This Row],[Series]]&amp;Table1[[#This Row],[Competency Name]]</f>
        <v>8201TECHNICAL PRACTICES (THEORETICAL, PRECISE, ARTISTIC)</v>
      </c>
      <c r="C4738" s="46" t="str">
        <f>IF(RIGHT(Table1[[#This Row],[Occupational Series]],5)="SECCM","SECCM",IF(OR(RIGHT(Table1[[#This Row],[Occupational Series]],1)="A",RIGHT(Table1[[#This Row],[Occupational Series]],1)="B",RIGHT(Table1[[#This Row],[Occupational Series]],1)="C"),"0301",RIGHT(Table1[[#This Row],[Occupational Series]],4)))</f>
        <v>8201</v>
      </c>
      <c r="D4738" s="50" t="s">
        <v>716</v>
      </c>
      <c r="E4738" s="51" t="s">
        <v>717</v>
      </c>
      <c r="F4738" s="57">
        <f>ROWS($F$2:F4738)</f>
        <v>4737</v>
      </c>
      <c r="G4738" s="57" t="str">
        <f>IF(ISNUMBER(SEARCH('Position Build'!$N$6,Table1[[#This Row],[Series]])),Table1[[#This Row],[Helper1]],"")</f>
        <v/>
      </c>
      <c r="H4738" s="57" t="str">
        <f>IFERROR(SMALL($G$2:$G$4870,ROWS($G$2:G4738)),"")</f>
        <v/>
      </c>
    </row>
    <row r="4739" spans="1:8" ht="15.75" thickBot="1" x14ac:dyDescent="0.3">
      <c r="A4739" s="45" t="s">
        <v>758</v>
      </c>
      <c r="B4739" s="46" t="str">
        <f>Table1[[#This Row],[Series]]&amp;Table1[[#This Row],[Competency Name]]</f>
        <v>8201ABILITY TO DO THE WORK OF THE POSITION WITHOUT MORE THAN NORMAL SUPERVISION</v>
      </c>
      <c r="C4739" s="46" t="str">
        <f>IF(RIGHT(Table1[[#This Row],[Occupational Series]],5)="SECCM","SECCM",IF(OR(RIGHT(Table1[[#This Row],[Occupational Series]],1)="A",RIGHT(Table1[[#This Row],[Occupational Series]],1)="B",RIGHT(Table1[[#This Row],[Occupational Series]],1)="C"),"0301",RIGHT(Table1[[#This Row],[Occupational Series]],4)))</f>
        <v>8201</v>
      </c>
      <c r="D4739" s="45" t="s">
        <v>852</v>
      </c>
      <c r="E4739" s="45" t="s">
        <v>853</v>
      </c>
      <c r="F4739" s="57">
        <f>ROWS($F$2:F4739)</f>
        <v>4738</v>
      </c>
      <c r="G4739" s="57" t="str">
        <f>IF(ISNUMBER(SEARCH('Position Build'!$N$6,Table1[[#This Row],[Series]])),Table1[[#This Row],[Helper1]],"")</f>
        <v/>
      </c>
      <c r="H4739" s="57" t="str">
        <f>IFERROR(SMALL($G$2:$G$4870,ROWS($G$2:G4739)),"")</f>
        <v/>
      </c>
    </row>
    <row r="4740" spans="1:8" ht="15.75" thickBot="1" x14ac:dyDescent="0.3">
      <c r="A4740" s="45" t="s">
        <v>758</v>
      </c>
      <c r="B4740" s="46" t="str">
        <f>Table1[[#This Row],[Series]]&amp;Table1[[#This Row],[Competency Name]]</f>
        <v>8201ABILITY TO INSPECT</v>
      </c>
      <c r="C4740" s="46" t="str">
        <f>IF(RIGHT(Table1[[#This Row],[Occupational Series]],5)="SECCM","SECCM",IF(OR(RIGHT(Table1[[#This Row],[Occupational Series]],1)="A",RIGHT(Table1[[#This Row],[Occupational Series]],1)="B",RIGHT(Table1[[#This Row],[Occupational Series]],1)="C"),"0301",RIGHT(Table1[[#This Row],[Occupational Series]],4)))</f>
        <v>8201</v>
      </c>
      <c r="D4740" s="45" t="s">
        <v>866</v>
      </c>
      <c r="E4740" s="45" t="s">
        <v>867</v>
      </c>
      <c r="F4740" s="57">
        <f>ROWS($F$2:F4740)</f>
        <v>4739</v>
      </c>
      <c r="G4740" s="57" t="str">
        <f>IF(ISNUMBER(SEARCH('Position Build'!$N$6,Table1[[#This Row],[Series]])),Table1[[#This Row],[Helper1]],"")</f>
        <v/>
      </c>
      <c r="H4740" s="57" t="str">
        <f>IFERROR(SMALL($G$2:$G$4870,ROWS($G$2:G4740)),"")</f>
        <v/>
      </c>
    </row>
    <row r="4741" spans="1:8" ht="15.75" thickBot="1" x14ac:dyDescent="0.3">
      <c r="A4741" s="45" t="s">
        <v>758</v>
      </c>
      <c r="B4741" s="46" t="str">
        <f>Table1[[#This Row],[Series]]&amp;Table1[[#This Row],[Competency Name]]</f>
        <v>8201ABILITY TO INSTRUCT</v>
      </c>
      <c r="C4741" s="46" t="str">
        <f>IF(RIGHT(Table1[[#This Row],[Occupational Series]],5)="SECCM","SECCM",IF(OR(RIGHT(Table1[[#This Row],[Occupational Series]],1)="A",RIGHT(Table1[[#This Row],[Occupational Series]],1)="B",RIGHT(Table1[[#This Row],[Occupational Series]],1)="C"),"0301",RIGHT(Table1[[#This Row],[Occupational Series]],4)))</f>
        <v>8201</v>
      </c>
      <c r="D4741" s="45" t="s">
        <v>868</v>
      </c>
      <c r="E4741" s="45" t="s">
        <v>869</v>
      </c>
      <c r="F4741" s="57">
        <f>ROWS($F$2:F4741)</f>
        <v>4740</v>
      </c>
      <c r="G4741" s="57" t="str">
        <f>IF(ISNUMBER(SEARCH('Position Build'!$N$6,Table1[[#This Row],[Series]])),Table1[[#This Row],[Helper1]],"")</f>
        <v/>
      </c>
      <c r="H4741" s="57" t="str">
        <f>IFERROR(SMALL($G$2:$G$4870,ROWS($G$2:G4741)),"")</f>
        <v/>
      </c>
    </row>
    <row r="4742" spans="1:8" ht="39" thickBot="1" x14ac:dyDescent="0.3">
      <c r="A4742" s="50" t="s">
        <v>758</v>
      </c>
      <c r="B4742" s="46" t="str">
        <f>Table1[[#This Row],[Series]]&amp;Table1[[#This Row],[Competency Name]]</f>
        <v>8201ABILITY TO PROVIDE PRODUCTION SUPPORT SERVICES</v>
      </c>
      <c r="C4742" s="46" t="str">
        <f>IF(RIGHT(Table1[[#This Row],[Occupational Series]],5)="SECCM","SECCM",IF(OR(RIGHT(Table1[[#This Row],[Occupational Series]],1)="A",RIGHT(Table1[[#This Row],[Occupational Series]],1)="B",RIGHT(Table1[[#This Row],[Occupational Series]],1)="C"),"0301",RIGHT(Table1[[#This Row],[Occupational Series]],4)))</f>
        <v>8201</v>
      </c>
      <c r="D4742" s="50" t="s">
        <v>870</v>
      </c>
      <c r="E4742" s="51" t="s">
        <v>871</v>
      </c>
      <c r="F4742" s="57">
        <f>ROWS($F$2:F4742)</f>
        <v>4741</v>
      </c>
      <c r="G4742" s="57" t="str">
        <f>IF(ISNUMBER(SEARCH('Position Build'!$N$6,Table1[[#This Row],[Series]])),Table1[[#This Row],[Helper1]],"")</f>
        <v/>
      </c>
      <c r="H4742" s="57" t="str">
        <f>IFERROR(SMALL($G$2:$G$4870,ROWS($G$2:G4742)),"")</f>
        <v/>
      </c>
    </row>
    <row r="4743" spans="1:8" ht="15.75" thickBot="1" x14ac:dyDescent="0.3">
      <c r="A4743" s="45" t="s">
        <v>758</v>
      </c>
      <c r="B4743" s="46" t="str">
        <f>Table1[[#This Row],[Series]]&amp;Table1[[#This Row],[Competency Name]]</f>
        <v>8201ABILITY TO LEAD OR SUPERVISE</v>
      </c>
      <c r="C4743" s="46" t="str">
        <f>IF(RIGHT(Table1[[#This Row],[Occupational Series]],5)="SECCM","SECCM",IF(OR(RIGHT(Table1[[#This Row],[Occupational Series]],1)="A",RIGHT(Table1[[#This Row],[Occupational Series]],1)="B",RIGHT(Table1[[#This Row],[Occupational Series]],1)="C"),"0301",RIGHT(Table1[[#This Row],[Occupational Series]],4)))</f>
        <v>8201</v>
      </c>
      <c r="D4743" s="45" t="s">
        <v>872</v>
      </c>
      <c r="E4743" s="45" t="s">
        <v>873</v>
      </c>
      <c r="F4743" s="57">
        <f>ROWS($F$2:F4743)</f>
        <v>4742</v>
      </c>
      <c r="G4743" s="57" t="str">
        <f>IF(ISNUMBER(SEARCH('Position Build'!$N$6,Table1[[#This Row],[Series]])),Table1[[#This Row],[Helper1]],"")</f>
        <v/>
      </c>
      <c r="H4743" s="57" t="str">
        <f>IFERROR(SMALL($G$2:$G$4870,ROWS($G$2:G4743)),"")</f>
        <v/>
      </c>
    </row>
    <row r="4744" spans="1:8" ht="77.25" thickBot="1" x14ac:dyDescent="0.3">
      <c r="A4744" s="50" t="s">
        <v>758</v>
      </c>
      <c r="B4744" s="46" t="str">
        <f>Table1[[#This Row],[Series]]&amp;Table1[[#This Row],[Competency Name]]</f>
        <v>8201ABILITY TO INTERPRET INSTRUCTIONS AND SPECIFICATIONS, INCLUDING BLUEPRINT READING</v>
      </c>
      <c r="C4744" s="46" t="str">
        <f>IF(RIGHT(Table1[[#This Row],[Occupational Series]],5)="SECCM","SECCM",IF(OR(RIGHT(Table1[[#This Row],[Occupational Series]],1)="A",RIGHT(Table1[[#This Row],[Occupational Series]],1)="B",RIGHT(Table1[[#This Row],[Occupational Series]],1)="C"),"0301",RIGHT(Table1[[#This Row],[Occupational Series]],4)))</f>
        <v>8201</v>
      </c>
      <c r="D4744" s="50" t="s">
        <v>906</v>
      </c>
      <c r="E4744" s="51" t="s">
        <v>907</v>
      </c>
      <c r="F4744" s="57">
        <f>ROWS($F$2:F4744)</f>
        <v>4743</v>
      </c>
      <c r="G4744" s="57" t="str">
        <f>IF(ISNUMBER(SEARCH('Position Build'!$N$6,Table1[[#This Row],[Series]])),Table1[[#This Row],[Helper1]],"")</f>
        <v/>
      </c>
      <c r="H4744" s="57" t="str">
        <f>IFERROR(SMALL($G$2:$G$4870,ROWS($G$2:G4744)),"")</f>
        <v/>
      </c>
    </row>
    <row r="4745" spans="1:8" ht="51.75" thickBot="1" x14ac:dyDescent="0.3">
      <c r="A4745" s="50" t="s">
        <v>758</v>
      </c>
      <c r="B4745" s="46" t="str">
        <f>Table1[[#This Row],[Series]]&amp;Table1[[#This Row],[Competency Name]]</f>
        <v>8201ABILITY TO USE AND MAINTAIN TOOLS AND EQUIPMENT</v>
      </c>
      <c r="C4745" s="46" t="str">
        <f>IF(RIGHT(Table1[[#This Row],[Occupational Series]],5)="SECCM","SECCM",IF(OR(RIGHT(Table1[[#This Row],[Occupational Series]],1)="A",RIGHT(Table1[[#This Row],[Occupational Series]],1)="B",RIGHT(Table1[[#This Row],[Occupational Series]],1)="C"),"0301",RIGHT(Table1[[#This Row],[Occupational Series]],4)))</f>
        <v>8201</v>
      </c>
      <c r="D4745" s="50" t="s">
        <v>908</v>
      </c>
      <c r="E4745" s="51" t="s">
        <v>909</v>
      </c>
      <c r="F4745" s="57">
        <f>ROWS($F$2:F4745)</f>
        <v>4744</v>
      </c>
      <c r="G4745" s="57" t="str">
        <f>IF(ISNUMBER(SEARCH('Position Build'!$N$6,Table1[[#This Row],[Series]])),Table1[[#This Row],[Helper1]],"")</f>
        <v/>
      </c>
      <c r="H4745" s="57" t="str">
        <f>IFERROR(SMALL($G$2:$G$4870,ROWS($G$2:G4745)),"")</f>
        <v/>
      </c>
    </row>
    <row r="4746" spans="1:8" ht="39" thickBot="1" x14ac:dyDescent="0.3">
      <c r="A4746" s="50" t="s">
        <v>758</v>
      </c>
      <c r="B4746" s="46" t="str">
        <f>Table1[[#This Row],[Series]]&amp;Table1[[#This Row],[Competency Name]]</f>
        <v>8201KNOWLEDGE OF EQUIPMENT ASSEMBLY, INSTALLATION, REPAIR, ETC.</v>
      </c>
      <c r="C4746" s="46" t="str">
        <f>IF(RIGHT(Table1[[#This Row],[Occupational Series]],5)="SECCM","SECCM",IF(OR(RIGHT(Table1[[#This Row],[Occupational Series]],1)="A",RIGHT(Table1[[#This Row],[Occupational Series]],1)="B",RIGHT(Table1[[#This Row],[Occupational Series]],1)="C"),"0301",RIGHT(Table1[[#This Row],[Occupational Series]],4)))</f>
        <v>8201</v>
      </c>
      <c r="D4746" s="50" t="s">
        <v>910</v>
      </c>
      <c r="E4746" s="51" t="s">
        <v>911</v>
      </c>
      <c r="F4746" s="57">
        <f>ROWS($F$2:F4746)</f>
        <v>4745</v>
      </c>
      <c r="G4746" s="57" t="str">
        <f>IF(ISNUMBER(SEARCH('Position Build'!$N$6,Table1[[#This Row],[Series]])),Table1[[#This Row],[Helper1]],"")</f>
        <v/>
      </c>
      <c r="H4746" s="57" t="str">
        <f>IFERROR(SMALL($G$2:$G$4870,ROWS($G$2:G4746)),"")</f>
        <v/>
      </c>
    </row>
    <row r="4747" spans="1:8" ht="64.5" thickBot="1" x14ac:dyDescent="0.3">
      <c r="A4747" s="50" t="s">
        <v>758</v>
      </c>
      <c r="B4747" s="46" t="str">
        <f>Table1[[#This Row],[Series]]&amp;Table1[[#This Row],[Competency Name]]</f>
        <v>8201TROUBLESHOOTING</v>
      </c>
      <c r="C4747" s="46" t="str">
        <f>IF(RIGHT(Table1[[#This Row],[Occupational Series]],5)="SECCM","SECCM",IF(OR(RIGHT(Table1[[#This Row],[Occupational Series]],1)="A",RIGHT(Table1[[#This Row],[Occupational Series]],1)="B",RIGHT(Table1[[#This Row],[Occupational Series]],1)="C"),"0301",RIGHT(Table1[[#This Row],[Occupational Series]],4)))</f>
        <v>8201</v>
      </c>
      <c r="D4747" s="50" t="s">
        <v>912</v>
      </c>
      <c r="E4747" s="51" t="s">
        <v>913</v>
      </c>
      <c r="F4747" s="57">
        <f>ROWS($F$2:F4747)</f>
        <v>4746</v>
      </c>
      <c r="G4747" s="57" t="str">
        <f>IF(ISNUMBER(SEARCH('Position Build'!$N$6,Table1[[#This Row],[Series]])),Table1[[#This Row],[Helper1]],"")</f>
        <v/>
      </c>
      <c r="H4747" s="57" t="str">
        <f>IFERROR(SMALL($G$2:$G$4870,ROWS($G$2:G4747)),"")</f>
        <v/>
      </c>
    </row>
    <row r="4748" spans="1:8" ht="102.75" thickBot="1" x14ac:dyDescent="0.3">
      <c r="A4748" s="50" t="s">
        <v>758</v>
      </c>
      <c r="B4748" s="46" t="str">
        <f>Table1[[#This Row],[Series]]&amp;Table1[[#This Row],[Competency Name]]</f>
        <v>8201USE OF MEASURING INSTRUMENTS (MECHANICAL, ELECTRICAL, ELECTRONIC, AS APPROPRIATE TO LINE OF WORK)</v>
      </c>
      <c r="C4748" s="46" t="str">
        <f>IF(RIGHT(Table1[[#This Row],[Occupational Series]],5)="SECCM","SECCM",IF(OR(RIGHT(Table1[[#This Row],[Occupational Series]],1)="A",RIGHT(Table1[[#This Row],[Occupational Series]],1)="B",RIGHT(Table1[[#This Row],[Occupational Series]],1)="C"),"0301",RIGHT(Table1[[#This Row],[Occupational Series]],4)))</f>
        <v>8201</v>
      </c>
      <c r="D4748" s="50" t="s">
        <v>986</v>
      </c>
      <c r="E4748" s="51" t="s">
        <v>987</v>
      </c>
      <c r="F4748" s="57">
        <f>ROWS($F$2:F4748)</f>
        <v>4747</v>
      </c>
      <c r="G4748" s="57" t="str">
        <f>IF(ISNUMBER(SEARCH('Position Build'!$N$6,Table1[[#This Row],[Series]])),Table1[[#This Row],[Helper1]],"")</f>
        <v/>
      </c>
      <c r="H4748" s="57" t="str">
        <f>IFERROR(SMALL($G$2:$G$4870,ROWS($G$2:G4748)),"")</f>
        <v/>
      </c>
    </row>
    <row r="4749" spans="1:8" ht="115.5" thickBot="1" x14ac:dyDescent="0.3">
      <c r="A4749" s="50" t="s">
        <v>749</v>
      </c>
      <c r="B4749" s="46" t="str">
        <f>Table1[[#This Row],[Series]]&amp;Table1[[#This Row],[Competency Name]]</f>
        <v>8255TECHNICAL PRACTICES (THEORETICAL, PRECISE, ARTISTIC)</v>
      </c>
      <c r="C4749" s="46" t="str">
        <f>IF(RIGHT(Table1[[#This Row],[Occupational Series]],5)="SECCM","SECCM",IF(OR(RIGHT(Table1[[#This Row],[Occupational Series]],1)="A",RIGHT(Table1[[#This Row],[Occupational Series]],1)="B",RIGHT(Table1[[#This Row],[Occupational Series]],1)="C"),"0301",RIGHT(Table1[[#This Row],[Occupational Series]],4)))</f>
        <v>8255</v>
      </c>
      <c r="D4749" s="50" t="s">
        <v>716</v>
      </c>
      <c r="E4749" s="51" t="s">
        <v>717</v>
      </c>
      <c r="F4749" s="57">
        <f>ROWS($F$2:F4749)</f>
        <v>4748</v>
      </c>
      <c r="G4749" s="57" t="str">
        <f>IF(ISNUMBER(SEARCH('Position Build'!$N$6,Table1[[#This Row],[Series]])),Table1[[#This Row],[Helper1]],"")</f>
        <v/>
      </c>
      <c r="H4749" s="57" t="str">
        <f>IFERROR(SMALL($G$2:$G$4870,ROWS($G$2:G4749)),"")</f>
        <v/>
      </c>
    </row>
    <row r="4750" spans="1:8" ht="15.75" thickBot="1" x14ac:dyDescent="0.3">
      <c r="A4750" s="45" t="s">
        <v>749</v>
      </c>
      <c r="B4750" s="46" t="str">
        <f>Table1[[#This Row],[Series]]&amp;Table1[[#This Row],[Competency Name]]</f>
        <v>8255ABILITY TO DO THE WORK OF THE POSITION WITHOUT MORE THAN NORMAL SUPERVISION</v>
      </c>
      <c r="C4750" s="46" t="str">
        <f>IF(RIGHT(Table1[[#This Row],[Occupational Series]],5)="SECCM","SECCM",IF(OR(RIGHT(Table1[[#This Row],[Occupational Series]],1)="A",RIGHT(Table1[[#This Row],[Occupational Series]],1)="B",RIGHT(Table1[[#This Row],[Occupational Series]],1)="C"),"0301",RIGHT(Table1[[#This Row],[Occupational Series]],4)))</f>
        <v>8255</v>
      </c>
      <c r="D4750" s="45" t="s">
        <v>852</v>
      </c>
      <c r="E4750" s="45" t="s">
        <v>853</v>
      </c>
      <c r="F4750" s="57">
        <f>ROWS($F$2:F4750)</f>
        <v>4749</v>
      </c>
      <c r="G4750" s="57" t="str">
        <f>IF(ISNUMBER(SEARCH('Position Build'!$N$6,Table1[[#This Row],[Series]])),Table1[[#This Row],[Helper1]],"")</f>
        <v/>
      </c>
      <c r="H4750" s="57" t="str">
        <f>IFERROR(SMALL($G$2:$G$4870,ROWS($G$2:G4750)),"")</f>
        <v/>
      </c>
    </row>
    <row r="4751" spans="1:8" ht="15.75" thickBot="1" x14ac:dyDescent="0.3">
      <c r="A4751" s="45" t="s">
        <v>749</v>
      </c>
      <c r="B4751" s="46" t="str">
        <f>Table1[[#This Row],[Series]]&amp;Table1[[#This Row],[Competency Name]]</f>
        <v>8255ABILITY TO INSPECT</v>
      </c>
      <c r="C4751" s="46" t="str">
        <f>IF(RIGHT(Table1[[#This Row],[Occupational Series]],5)="SECCM","SECCM",IF(OR(RIGHT(Table1[[#This Row],[Occupational Series]],1)="A",RIGHT(Table1[[#This Row],[Occupational Series]],1)="B",RIGHT(Table1[[#This Row],[Occupational Series]],1)="C"),"0301",RIGHT(Table1[[#This Row],[Occupational Series]],4)))</f>
        <v>8255</v>
      </c>
      <c r="D4751" s="45" t="s">
        <v>866</v>
      </c>
      <c r="E4751" s="45" t="s">
        <v>867</v>
      </c>
      <c r="F4751" s="57">
        <f>ROWS($F$2:F4751)</f>
        <v>4750</v>
      </c>
      <c r="G4751" s="57" t="str">
        <f>IF(ISNUMBER(SEARCH('Position Build'!$N$6,Table1[[#This Row],[Series]])),Table1[[#This Row],[Helper1]],"")</f>
        <v/>
      </c>
      <c r="H4751" s="57" t="str">
        <f>IFERROR(SMALL($G$2:$G$4870,ROWS($G$2:G4751)),"")</f>
        <v/>
      </c>
    </row>
    <row r="4752" spans="1:8" ht="15.75" thickBot="1" x14ac:dyDescent="0.3">
      <c r="A4752" s="45" t="s">
        <v>749</v>
      </c>
      <c r="B4752" s="46" t="str">
        <f>Table1[[#This Row],[Series]]&amp;Table1[[#This Row],[Competency Name]]</f>
        <v>8255ABILITY TO INSTRUCT</v>
      </c>
      <c r="C4752" s="46" t="str">
        <f>IF(RIGHT(Table1[[#This Row],[Occupational Series]],5)="SECCM","SECCM",IF(OR(RIGHT(Table1[[#This Row],[Occupational Series]],1)="A",RIGHT(Table1[[#This Row],[Occupational Series]],1)="B",RIGHT(Table1[[#This Row],[Occupational Series]],1)="C"),"0301",RIGHT(Table1[[#This Row],[Occupational Series]],4)))</f>
        <v>8255</v>
      </c>
      <c r="D4752" s="45" t="s">
        <v>868</v>
      </c>
      <c r="E4752" s="45" t="s">
        <v>869</v>
      </c>
      <c r="F4752" s="57">
        <f>ROWS($F$2:F4752)</f>
        <v>4751</v>
      </c>
      <c r="G4752" s="57" t="str">
        <f>IF(ISNUMBER(SEARCH('Position Build'!$N$6,Table1[[#This Row],[Series]])),Table1[[#This Row],[Helper1]],"")</f>
        <v/>
      </c>
      <c r="H4752" s="57" t="str">
        <f>IFERROR(SMALL($G$2:$G$4870,ROWS($G$2:G4752)),"")</f>
        <v/>
      </c>
    </row>
    <row r="4753" spans="1:8" ht="39" thickBot="1" x14ac:dyDescent="0.3">
      <c r="A4753" s="50" t="s">
        <v>749</v>
      </c>
      <c r="B4753" s="46" t="str">
        <f>Table1[[#This Row],[Series]]&amp;Table1[[#This Row],[Competency Name]]</f>
        <v>8255ABILITY TO PROVIDE PRODUCTION SUPPORT SERVICES</v>
      </c>
      <c r="C4753" s="46" t="str">
        <f>IF(RIGHT(Table1[[#This Row],[Occupational Series]],5)="SECCM","SECCM",IF(OR(RIGHT(Table1[[#This Row],[Occupational Series]],1)="A",RIGHT(Table1[[#This Row],[Occupational Series]],1)="B",RIGHT(Table1[[#This Row],[Occupational Series]],1)="C"),"0301",RIGHT(Table1[[#This Row],[Occupational Series]],4)))</f>
        <v>8255</v>
      </c>
      <c r="D4753" s="50" t="s">
        <v>870</v>
      </c>
      <c r="E4753" s="51" t="s">
        <v>871</v>
      </c>
      <c r="F4753" s="57">
        <f>ROWS($F$2:F4753)</f>
        <v>4752</v>
      </c>
      <c r="G4753" s="57" t="str">
        <f>IF(ISNUMBER(SEARCH('Position Build'!$N$6,Table1[[#This Row],[Series]])),Table1[[#This Row],[Helper1]],"")</f>
        <v/>
      </c>
      <c r="H4753" s="57" t="str">
        <f>IFERROR(SMALL($G$2:$G$4870,ROWS($G$2:G4753)),"")</f>
        <v/>
      </c>
    </row>
    <row r="4754" spans="1:8" ht="15.75" thickBot="1" x14ac:dyDescent="0.3">
      <c r="A4754" s="45" t="s">
        <v>749</v>
      </c>
      <c r="B4754" s="46" t="str">
        <f>Table1[[#This Row],[Series]]&amp;Table1[[#This Row],[Competency Name]]</f>
        <v>8255ABILITY TO LEAD OR SUPERVISE</v>
      </c>
      <c r="C4754" s="46" t="str">
        <f>IF(RIGHT(Table1[[#This Row],[Occupational Series]],5)="SECCM","SECCM",IF(OR(RIGHT(Table1[[#This Row],[Occupational Series]],1)="A",RIGHT(Table1[[#This Row],[Occupational Series]],1)="B",RIGHT(Table1[[#This Row],[Occupational Series]],1)="C"),"0301",RIGHT(Table1[[#This Row],[Occupational Series]],4)))</f>
        <v>8255</v>
      </c>
      <c r="D4754" s="45" t="s">
        <v>872</v>
      </c>
      <c r="E4754" s="45" t="s">
        <v>873</v>
      </c>
      <c r="F4754" s="57">
        <f>ROWS($F$2:F4754)</f>
        <v>4753</v>
      </c>
      <c r="G4754" s="57" t="str">
        <f>IF(ISNUMBER(SEARCH('Position Build'!$N$6,Table1[[#This Row],[Series]])),Table1[[#This Row],[Helper1]],"")</f>
        <v/>
      </c>
      <c r="H4754" s="57" t="str">
        <f>IFERROR(SMALL($G$2:$G$4870,ROWS($G$2:G4754)),"")</f>
        <v/>
      </c>
    </row>
    <row r="4755" spans="1:8" ht="77.25" thickBot="1" x14ac:dyDescent="0.3">
      <c r="A4755" s="50" t="s">
        <v>749</v>
      </c>
      <c r="B4755" s="46" t="str">
        <f>Table1[[#This Row],[Series]]&amp;Table1[[#This Row],[Competency Name]]</f>
        <v>8255ABILITY TO INTERPRET INSTRUCTIONS AND SPECIFICATIONS, INCLUDING BLUEPRINT READING</v>
      </c>
      <c r="C4755" s="46" t="str">
        <f>IF(RIGHT(Table1[[#This Row],[Occupational Series]],5)="SECCM","SECCM",IF(OR(RIGHT(Table1[[#This Row],[Occupational Series]],1)="A",RIGHT(Table1[[#This Row],[Occupational Series]],1)="B",RIGHT(Table1[[#This Row],[Occupational Series]],1)="C"),"0301",RIGHT(Table1[[#This Row],[Occupational Series]],4)))</f>
        <v>8255</v>
      </c>
      <c r="D4755" s="50" t="s">
        <v>906</v>
      </c>
      <c r="E4755" s="51" t="s">
        <v>907</v>
      </c>
      <c r="F4755" s="57">
        <f>ROWS($F$2:F4755)</f>
        <v>4754</v>
      </c>
      <c r="G4755" s="57" t="str">
        <f>IF(ISNUMBER(SEARCH('Position Build'!$N$6,Table1[[#This Row],[Series]])),Table1[[#This Row],[Helper1]],"")</f>
        <v/>
      </c>
      <c r="H4755" s="57" t="str">
        <f>IFERROR(SMALL($G$2:$G$4870,ROWS($G$2:G4755)),"")</f>
        <v/>
      </c>
    </row>
    <row r="4756" spans="1:8" ht="51.75" thickBot="1" x14ac:dyDescent="0.3">
      <c r="A4756" s="50" t="s">
        <v>749</v>
      </c>
      <c r="B4756" s="46" t="str">
        <f>Table1[[#This Row],[Series]]&amp;Table1[[#This Row],[Competency Name]]</f>
        <v>8255ABILITY TO USE AND MAINTAIN TOOLS AND EQUIPMENT</v>
      </c>
      <c r="C4756" s="46" t="str">
        <f>IF(RIGHT(Table1[[#This Row],[Occupational Series]],5)="SECCM","SECCM",IF(OR(RIGHT(Table1[[#This Row],[Occupational Series]],1)="A",RIGHT(Table1[[#This Row],[Occupational Series]],1)="B",RIGHT(Table1[[#This Row],[Occupational Series]],1)="C"),"0301",RIGHT(Table1[[#This Row],[Occupational Series]],4)))</f>
        <v>8255</v>
      </c>
      <c r="D4756" s="50" t="s">
        <v>908</v>
      </c>
      <c r="E4756" s="51" t="s">
        <v>909</v>
      </c>
      <c r="F4756" s="57">
        <f>ROWS($F$2:F4756)</f>
        <v>4755</v>
      </c>
      <c r="G4756" s="57" t="str">
        <f>IF(ISNUMBER(SEARCH('Position Build'!$N$6,Table1[[#This Row],[Series]])),Table1[[#This Row],[Helper1]],"")</f>
        <v/>
      </c>
      <c r="H4756" s="57" t="str">
        <f>IFERROR(SMALL($G$2:$G$4870,ROWS($G$2:G4756)),"")</f>
        <v/>
      </c>
    </row>
    <row r="4757" spans="1:8" ht="39" thickBot="1" x14ac:dyDescent="0.3">
      <c r="A4757" s="50" t="s">
        <v>749</v>
      </c>
      <c r="B4757" s="46" t="str">
        <f>Table1[[#This Row],[Series]]&amp;Table1[[#This Row],[Competency Name]]</f>
        <v>8255KNOWLEDGE OF EQUIPMENT ASSEMBLY, INSTALLATION, REPAIR, ETC.</v>
      </c>
      <c r="C4757" s="46" t="str">
        <f>IF(RIGHT(Table1[[#This Row],[Occupational Series]],5)="SECCM","SECCM",IF(OR(RIGHT(Table1[[#This Row],[Occupational Series]],1)="A",RIGHT(Table1[[#This Row],[Occupational Series]],1)="B",RIGHT(Table1[[#This Row],[Occupational Series]],1)="C"),"0301",RIGHT(Table1[[#This Row],[Occupational Series]],4)))</f>
        <v>8255</v>
      </c>
      <c r="D4757" s="50" t="s">
        <v>910</v>
      </c>
      <c r="E4757" s="51" t="s">
        <v>911</v>
      </c>
      <c r="F4757" s="57">
        <f>ROWS($F$2:F4757)</f>
        <v>4756</v>
      </c>
      <c r="G4757" s="57" t="str">
        <f>IF(ISNUMBER(SEARCH('Position Build'!$N$6,Table1[[#This Row],[Series]])),Table1[[#This Row],[Helper1]],"")</f>
        <v/>
      </c>
      <c r="H4757" s="57" t="str">
        <f>IFERROR(SMALL($G$2:$G$4870,ROWS($G$2:G4757)),"")</f>
        <v/>
      </c>
    </row>
    <row r="4758" spans="1:8" ht="64.5" thickBot="1" x14ac:dyDescent="0.3">
      <c r="A4758" s="50" t="s">
        <v>749</v>
      </c>
      <c r="B4758" s="46" t="str">
        <f>Table1[[#This Row],[Series]]&amp;Table1[[#This Row],[Competency Name]]</f>
        <v>8255TROUBLESHOOTING</v>
      </c>
      <c r="C4758" s="46" t="str">
        <f>IF(RIGHT(Table1[[#This Row],[Occupational Series]],5)="SECCM","SECCM",IF(OR(RIGHT(Table1[[#This Row],[Occupational Series]],1)="A",RIGHT(Table1[[#This Row],[Occupational Series]],1)="B",RIGHT(Table1[[#This Row],[Occupational Series]],1)="C"),"0301",RIGHT(Table1[[#This Row],[Occupational Series]],4)))</f>
        <v>8255</v>
      </c>
      <c r="D4758" s="50" t="s">
        <v>912</v>
      </c>
      <c r="E4758" s="51" t="s">
        <v>913</v>
      </c>
      <c r="F4758" s="57">
        <f>ROWS($F$2:F4758)</f>
        <v>4757</v>
      </c>
      <c r="G4758" s="57" t="str">
        <f>IF(ISNUMBER(SEARCH('Position Build'!$N$6,Table1[[#This Row],[Series]])),Table1[[#This Row],[Helper1]],"")</f>
        <v/>
      </c>
      <c r="H4758" s="57" t="str">
        <f>IFERROR(SMALL($G$2:$G$4870,ROWS($G$2:G4758)),"")</f>
        <v/>
      </c>
    </row>
    <row r="4759" spans="1:8" ht="102.75" thickBot="1" x14ac:dyDescent="0.3">
      <c r="A4759" s="50" t="s">
        <v>749</v>
      </c>
      <c r="B4759" s="46" t="str">
        <f>Table1[[#This Row],[Series]]&amp;Table1[[#This Row],[Competency Name]]</f>
        <v>8255USE OF MEASURING INSTRUMENTS</v>
      </c>
      <c r="C4759" s="46" t="str">
        <f>IF(RIGHT(Table1[[#This Row],[Occupational Series]],5)="SECCM","SECCM",IF(OR(RIGHT(Table1[[#This Row],[Occupational Series]],1)="A",RIGHT(Table1[[#This Row],[Occupational Series]],1)="B",RIGHT(Table1[[#This Row],[Occupational Series]],1)="C"),"0301",RIGHT(Table1[[#This Row],[Occupational Series]],4)))</f>
        <v>8255</v>
      </c>
      <c r="D4759" s="50" t="s">
        <v>914</v>
      </c>
      <c r="E4759" s="51" t="s">
        <v>915</v>
      </c>
      <c r="F4759" s="57">
        <f>ROWS($F$2:F4759)</f>
        <v>4758</v>
      </c>
      <c r="G4759" s="57" t="str">
        <f>IF(ISNUMBER(SEARCH('Position Build'!$N$6,Table1[[#This Row],[Series]])),Table1[[#This Row],[Helper1]],"")</f>
        <v/>
      </c>
      <c r="H4759" s="57" t="str">
        <f>IFERROR(SMALL($G$2:$G$4870,ROWS($G$2:G4759)),"")</f>
        <v/>
      </c>
    </row>
    <row r="4760" spans="1:8" ht="115.5" thickBot="1" x14ac:dyDescent="0.3">
      <c r="A4760" s="50" t="s">
        <v>755</v>
      </c>
      <c r="B4760" s="46" t="str">
        <f>Table1[[#This Row],[Series]]&amp;Table1[[#This Row],[Competency Name]]</f>
        <v>8602TECHNICAL PRACTICES (THEORETICAL, PRECISE, ARTISTIC)</v>
      </c>
      <c r="C4760" s="46" t="str">
        <f>IF(RIGHT(Table1[[#This Row],[Occupational Series]],5)="SECCM","SECCM",IF(OR(RIGHT(Table1[[#This Row],[Occupational Series]],1)="A",RIGHT(Table1[[#This Row],[Occupational Series]],1)="B",RIGHT(Table1[[#This Row],[Occupational Series]],1)="C"),"0301",RIGHT(Table1[[#This Row],[Occupational Series]],4)))</f>
        <v>8602</v>
      </c>
      <c r="D4760" s="50" t="s">
        <v>716</v>
      </c>
      <c r="E4760" s="51" t="s">
        <v>717</v>
      </c>
      <c r="F4760" s="57">
        <f>ROWS($F$2:F4760)</f>
        <v>4759</v>
      </c>
      <c r="G4760" s="57" t="str">
        <f>IF(ISNUMBER(SEARCH('Position Build'!$N$6,Table1[[#This Row],[Series]])),Table1[[#This Row],[Helper1]],"")</f>
        <v/>
      </c>
      <c r="H4760" s="57" t="str">
        <f>IFERROR(SMALL($G$2:$G$4870,ROWS($G$2:G4760)),"")</f>
        <v/>
      </c>
    </row>
    <row r="4761" spans="1:8" ht="15.75" thickBot="1" x14ac:dyDescent="0.3">
      <c r="A4761" s="45" t="s">
        <v>755</v>
      </c>
      <c r="B4761" s="46" t="str">
        <f>Table1[[#This Row],[Series]]&amp;Table1[[#This Row],[Competency Name]]</f>
        <v>8602ABILITY TO DO THE WORK OF THE POSITION WITHOUT MORE THAN NORMAL SUPERVISION</v>
      </c>
      <c r="C4761" s="46" t="str">
        <f>IF(RIGHT(Table1[[#This Row],[Occupational Series]],5)="SECCM","SECCM",IF(OR(RIGHT(Table1[[#This Row],[Occupational Series]],1)="A",RIGHT(Table1[[#This Row],[Occupational Series]],1)="B",RIGHT(Table1[[#This Row],[Occupational Series]],1)="C"),"0301",RIGHT(Table1[[#This Row],[Occupational Series]],4)))</f>
        <v>8602</v>
      </c>
      <c r="D4761" s="45" t="s">
        <v>852</v>
      </c>
      <c r="E4761" s="45" t="s">
        <v>853</v>
      </c>
      <c r="F4761" s="57">
        <f>ROWS($F$2:F4761)</f>
        <v>4760</v>
      </c>
      <c r="G4761" s="57" t="str">
        <f>IF(ISNUMBER(SEARCH('Position Build'!$N$6,Table1[[#This Row],[Series]])),Table1[[#This Row],[Helper1]],"")</f>
        <v/>
      </c>
      <c r="H4761" s="57" t="str">
        <f>IFERROR(SMALL($G$2:$G$4870,ROWS($G$2:G4761)),"")</f>
        <v/>
      </c>
    </row>
    <row r="4762" spans="1:8" ht="15.75" thickBot="1" x14ac:dyDescent="0.3">
      <c r="A4762" s="45" t="s">
        <v>755</v>
      </c>
      <c r="B4762" s="46" t="str">
        <f>Table1[[#This Row],[Series]]&amp;Table1[[#This Row],[Competency Name]]</f>
        <v>8602ABILITY TO INSPECT</v>
      </c>
      <c r="C4762" s="46" t="str">
        <f>IF(RIGHT(Table1[[#This Row],[Occupational Series]],5)="SECCM","SECCM",IF(OR(RIGHT(Table1[[#This Row],[Occupational Series]],1)="A",RIGHT(Table1[[#This Row],[Occupational Series]],1)="B",RIGHT(Table1[[#This Row],[Occupational Series]],1)="C"),"0301",RIGHT(Table1[[#This Row],[Occupational Series]],4)))</f>
        <v>8602</v>
      </c>
      <c r="D4762" s="45" t="s">
        <v>866</v>
      </c>
      <c r="E4762" s="45" t="s">
        <v>867</v>
      </c>
      <c r="F4762" s="57">
        <f>ROWS($F$2:F4762)</f>
        <v>4761</v>
      </c>
      <c r="G4762" s="57" t="str">
        <f>IF(ISNUMBER(SEARCH('Position Build'!$N$6,Table1[[#This Row],[Series]])),Table1[[#This Row],[Helper1]],"")</f>
        <v/>
      </c>
      <c r="H4762" s="57" t="str">
        <f>IFERROR(SMALL($G$2:$G$4870,ROWS($G$2:G4762)),"")</f>
        <v/>
      </c>
    </row>
    <row r="4763" spans="1:8" ht="15.75" thickBot="1" x14ac:dyDescent="0.3">
      <c r="A4763" s="45" t="s">
        <v>755</v>
      </c>
      <c r="B4763" s="46" t="str">
        <f>Table1[[#This Row],[Series]]&amp;Table1[[#This Row],[Competency Name]]</f>
        <v>8602ABILITY TO INSTRUCT</v>
      </c>
      <c r="C4763" s="46" t="str">
        <f>IF(RIGHT(Table1[[#This Row],[Occupational Series]],5)="SECCM","SECCM",IF(OR(RIGHT(Table1[[#This Row],[Occupational Series]],1)="A",RIGHT(Table1[[#This Row],[Occupational Series]],1)="B",RIGHT(Table1[[#This Row],[Occupational Series]],1)="C"),"0301",RIGHT(Table1[[#This Row],[Occupational Series]],4)))</f>
        <v>8602</v>
      </c>
      <c r="D4763" s="45" t="s">
        <v>868</v>
      </c>
      <c r="E4763" s="45" t="s">
        <v>869</v>
      </c>
      <c r="F4763" s="57">
        <f>ROWS($F$2:F4763)</f>
        <v>4762</v>
      </c>
      <c r="G4763" s="57" t="str">
        <f>IF(ISNUMBER(SEARCH('Position Build'!$N$6,Table1[[#This Row],[Series]])),Table1[[#This Row],[Helper1]],"")</f>
        <v/>
      </c>
      <c r="H4763" s="57" t="str">
        <f>IFERROR(SMALL($G$2:$G$4870,ROWS($G$2:G4763)),"")</f>
        <v/>
      </c>
    </row>
    <row r="4764" spans="1:8" ht="39" thickBot="1" x14ac:dyDescent="0.3">
      <c r="A4764" s="50" t="s">
        <v>755</v>
      </c>
      <c r="B4764" s="46" t="str">
        <f>Table1[[#This Row],[Series]]&amp;Table1[[#This Row],[Competency Name]]</f>
        <v>8602ABILITY TO PROVIDE PRODUCTION SUPPORT SERVICES</v>
      </c>
      <c r="C4764" s="46" t="str">
        <f>IF(RIGHT(Table1[[#This Row],[Occupational Series]],5)="SECCM","SECCM",IF(OR(RIGHT(Table1[[#This Row],[Occupational Series]],1)="A",RIGHT(Table1[[#This Row],[Occupational Series]],1)="B",RIGHT(Table1[[#This Row],[Occupational Series]],1)="C"),"0301",RIGHT(Table1[[#This Row],[Occupational Series]],4)))</f>
        <v>8602</v>
      </c>
      <c r="D4764" s="50" t="s">
        <v>870</v>
      </c>
      <c r="E4764" s="51" t="s">
        <v>871</v>
      </c>
      <c r="F4764" s="57">
        <f>ROWS($F$2:F4764)</f>
        <v>4763</v>
      </c>
      <c r="G4764" s="57" t="str">
        <f>IF(ISNUMBER(SEARCH('Position Build'!$N$6,Table1[[#This Row],[Series]])),Table1[[#This Row],[Helper1]],"")</f>
        <v/>
      </c>
      <c r="H4764" s="57" t="str">
        <f>IFERROR(SMALL($G$2:$G$4870,ROWS($G$2:G4764)),"")</f>
        <v/>
      </c>
    </row>
    <row r="4765" spans="1:8" ht="15.75" thickBot="1" x14ac:dyDescent="0.3">
      <c r="A4765" s="45" t="s">
        <v>755</v>
      </c>
      <c r="B4765" s="46" t="str">
        <f>Table1[[#This Row],[Series]]&amp;Table1[[#This Row],[Competency Name]]</f>
        <v>8602ABILITY TO LEAD OR SUPERVISE</v>
      </c>
      <c r="C4765" s="46" t="str">
        <f>IF(RIGHT(Table1[[#This Row],[Occupational Series]],5)="SECCM","SECCM",IF(OR(RIGHT(Table1[[#This Row],[Occupational Series]],1)="A",RIGHT(Table1[[#This Row],[Occupational Series]],1)="B",RIGHT(Table1[[#This Row],[Occupational Series]],1)="C"),"0301",RIGHT(Table1[[#This Row],[Occupational Series]],4)))</f>
        <v>8602</v>
      </c>
      <c r="D4765" s="45" t="s">
        <v>872</v>
      </c>
      <c r="E4765" s="45" t="s">
        <v>873</v>
      </c>
      <c r="F4765" s="57">
        <f>ROWS($F$2:F4765)</f>
        <v>4764</v>
      </c>
      <c r="G4765" s="57" t="str">
        <f>IF(ISNUMBER(SEARCH('Position Build'!$N$6,Table1[[#This Row],[Series]])),Table1[[#This Row],[Helper1]],"")</f>
        <v/>
      </c>
      <c r="H4765" s="57" t="str">
        <f>IFERROR(SMALL($G$2:$G$4870,ROWS($G$2:G4765)),"")</f>
        <v/>
      </c>
    </row>
    <row r="4766" spans="1:8" ht="51.75" thickBot="1" x14ac:dyDescent="0.3">
      <c r="A4766" s="50" t="s">
        <v>755</v>
      </c>
      <c r="B4766" s="46" t="str">
        <f>Table1[[#This Row],[Series]]&amp;Table1[[#This Row],[Competency Name]]</f>
        <v>8602ABILITY TO FOLLOW DIRECTIONS IN A SHOP</v>
      </c>
      <c r="C4766" s="46" t="str">
        <f>IF(RIGHT(Table1[[#This Row],[Occupational Series]],5)="SECCM","SECCM",IF(OR(RIGHT(Table1[[#This Row],[Occupational Series]],1)="A",RIGHT(Table1[[#This Row],[Occupational Series]],1)="B",RIGHT(Table1[[#This Row],[Occupational Series]],1)="C"),"0301",RIGHT(Table1[[#This Row],[Occupational Series]],4)))</f>
        <v>8602</v>
      </c>
      <c r="D4766" s="50" t="s">
        <v>882</v>
      </c>
      <c r="E4766" s="51" t="s">
        <v>883</v>
      </c>
      <c r="F4766" s="57">
        <f>ROWS($F$2:F4766)</f>
        <v>4765</v>
      </c>
      <c r="G4766" s="57" t="str">
        <f>IF(ISNUMBER(SEARCH('Position Build'!$N$6,Table1[[#This Row],[Series]])),Table1[[#This Row],[Helper1]],"")</f>
        <v/>
      </c>
      <c r="H4766" s="57" t="str">
        <f>IFERROR(SMALL($G$2:$G$4870,ROWS($G$2:G4766)),"")</f>
        <v/>
      </c>
    </row>
    <row r="4767" spans="1:8" ht="77.25" thickBot="1" x14ac:dyDescent="0.3">
      <c r="A4767" s="50" t="s">
        <v>755</v>
      </c>
      <c r="B4767" s="46" t="str">
        <f>Table1[[#This Row],[Series]]&amp;Table1[[#This Row],[Competency Name]]</f>
        <v>8602DEXTERITY AND SAFETY</v>
      </c>
      <c r="C4767" s="46" t="str">
        <f>IF(RIGHT(Table1[[#This Row],[Occupational Series]],5)="SECCM","SECCM",IF(OR(RIGHT(Table1[[#This Row],[Occupational Series]],1)="A",RIGHT(Table1[[#This Row],[Occupational Series]],1)="B",RIGHT(Table1[[#This Row],[Occupational Series]],1)="C"),"0301",RIGHT(Table1[[#This Row],[Occupational Series]],4)))</f>
        <v>8602</v>
      </c>
      <c r="D4767" s="50" t="s">
        <v>888</v>
      </c>
      <c r="E4767" s="51" t="s">
        <v>889</v>
      </c>
      <c r="F4767" s="57">
        <f>ROWS($F$2:F4767)</f>
        <v>4766</v>
      </c>
      <c r="G4767" s="57" t="str">
        <f>IF(ISNUMBER(SEARCH('Position Build'!$N$6,Table1[[#This Row],[Series]])),Table1[[#This Row],[Helper1]],"")</f>
        <v/>
      </c>
      <c r="H4767" s="57" t="str">
        <f>IFERROR(SMALL($G$2:$G$4870,ROWS($G$2:G4767)),"")</f>
        <v/>
      </c>
    </row>
    <row r="4768" spans="1:8" ht="39" thickBot="1" x14ac:dyDescent="0.3">
      <c r="A4768" s="50" t="s">
        <v>755</v>
      </c>
      <c r="B4768" s="46" t="str">
        <f>Table1[[#This Row],[Series]]&amp;Table1[[#This Row],[Competency Name]]</f>
        <v>8602RELIABILITY AND DEPENDABILITY</v>
      </c>
      <c r="C4768" s="46" t="str">
        <f>IF(RIGHT(Table1[[#This Row],[Occupational Series]],5)="SECCM","SECCM",IF(OR(RIGHT(Table1[[#This Row],[Occupational Series]],1)="A",RIGHT(Table1[[#This Row],[Occupational Series]],1)="B",RIGHT(Table1[[#This Row],[Occupational Series]],1)="C"),"0301",RIGHT(Table1[[#This Row],[Occupational Series]],4)))</f>
        <v>8602</v>
      </c>
      <c r="D4768" s="50" t="s">
        <v>900</v>
      </c>
      <c r="E4768" s="51" t="s">
        <v>901</v>
      </c>
      <c r="F4768" s="57">
        <f>ROWS($F$2:F4768)</f>
        <v>4767</v>
      </c>
      <c r="G4768" s="57" t="str">
        <f>IF(ISNUMBER(SEARCH('Position Build'!$N$6,Table1[[#This Row],[Series]])),Table1[[#This Row],[Helper1]],"")</f>
        <v/>
      </c>
      <c r="H4768" s="57" t="str">
        <f>IFERROR(SMALL($G$2:$G$4870,ROWS($G$2:G4768)),"")</f>
        <v/>
      </c>
    </row>
    <row r="4769" spans="1:8" ht="77.25" thickBot="1" x14ac:dyDescent="0.3">
      <c r="A4769" s="50" t="s">
        <v>755</v>
      </c>
      <c r="B4769" s="46" t="str">
        <f>Table1[[#This Row],[Series]]&amp;Table1[[#This Row],[Competency Name]]</f>
        <v>8602ABILITY TO INTERPRET INSTRUCTIONS AND SPECIFICATIONS, INCLUDING BLUEPRINT READING</v>
      </c>
      <c r="C4769" s="46" t="str">
        <f>IF(RIGHT(Table1[[#This Row],[Occupational Series]],5)="SECCM","SECCM",IF(OR(RIGHT(Table1[[#This Row],[Occupational Series]],1)="A",RIGHT(Table1[[#This Row],[Occupational Series]],1)="B",RIGHT(Table1[[#This Row],[Occupational Series]],1)="C"),"0301",RIGHT(Table1[[#This Row],[Occupational Series]],4)))</f>
        <v>8602</v>
      </c>
      <c r="D4769" s="50" t="s">
        <v>906</v>
      </c>
      <c r="E4769" s="51" t="s">
        <v>907</v>
      </c>
      <c r="F4769" s="57">
        <f>ROWS($F$2:F4769)</f>
        <v>4768</v>
      </c>
      <c r="G4769" s="57" t="str">
        <f>IF(ISNUMBER(SEARCH('Position Build'!$N$6,Table1[[#This Row],[Series]])),Table1[[#This Row],[Helper1]],"")</f>
        <v/>
      </c>
      <c r="H4769" s="57" t="str">
        <f>IFERROR(SMALL($G$2:$G$4870,ROWS($G$2:G4769)),"")</f>
        <v/>
      </c>
    </row>
    <row r="4770" spans="1:8" ht="51.75" thickBot="1" x14ac:dyDescent="0.3">
      <c r="A4770" s="50" t="s">
        <v>755</v>
      </c>
      <c r="B4770" s="46" t="str">
        <f>Table1[[#This Row],[Series]]&amp;Table1[[#This Row],[Competency Name]]</f>
        <v>8602ABILITY TO USE AND MAINTAIN TOOLS AND EQUIPMENT</v>
      </c>
      <c r="C4770" s="46" t="str">
        <f>IF(RIGHT(Table1[[#This Row],[Occupational Series]],5)="SECCM","SECCM",IF(OR(RIGHT(Table1[[#This Row],[Occupational Series]],1)="A",RIGHT(Table1[[#This Row],[Occupational Series]],1)="B",RIGHT(Table1[[#This Row],[Occupational Series]],1)="C"),"0301",RIGHT(Table1[[#This Row],[Occupational Series]],4)))</f>
        <v>8602</v>
      </c>
      <c r="D4770" s="50" t="s">
        <v>908</v>
      </c>
      <c r="E4770" s="51" t="s">
        <v>909</v>
      </c>
      <c r="F4770" s="57">
        <f>ROWS($F$2:F4770)</f>
        <v>4769</v>
      </c>
      <c r="G4770" s="57" t="str">
        <f>IF(ISNUMBER(SEARCH('Position Build'!$N$6,Table1[[#This Row],[Series]])),Table1[[#This Row],[Helper1]],"")</f>
        <v/>
      </c>
      <c r="H4770" s="57" t="str">
        <f>IFERROR(SMALL($G$2:$G$4870,ROWS($G$2:G4770)),"")</f>
        <v/>
      </c>
    </row>
    <row r="4771" spans="1:8" ht="39" thickBot="1" x14ac:dyDescent="0.3">
      <c r="A4771" s="50" t="s">
        <v>755</v>
      </c>
      <c r="B4771" s="46" t="str">
        <f>Table1[[#This Row],[Series]]&amp;Table1[[#This Row],[Competency Name]]</f>
        <v>8602KNOWLEDGE OF EQUIPMENT ASSEMBLY, INSTALLATION, REPAIR, ETC.</v>
      </c>
      <c r="C4771" s="46" t="str">
        <f>IF(RIGHT(Table1[[#This Row],[Occupational Series]],5)="SECCM","SECCM",IF(OR(RIGHT(Table1[[#This Row],[Occupational Series]],1)="A",RIGHT(Table1[[#This Row],[Occupational Series]],1)="B",RIGHT(Table1[[#This Row],[Occupational Series]],1)="C"),"0301",RIGHT(Table1[[#This Row],[Occupational Series]],4)))</f>
        <v>8602</v>
      </c>
      <c r="D4771" s="50" t="s">
        <v>910</v>
      </c>
      <c r="E4771" s="51" t="s">
        <v>911</v>
      </c>
      <c r="F4771" s="57">
        <f>ROWS($F$2:F4771)</f>
        <v>4770</v>
      </c>
      <c r="G4771" s="57" t="str">
        <f>IF(ISNUMBER(SEARCH('Position Build'!$N$6,Table1[[#This Row],[Series]])),Table1[[#This Row],[Helper1]],"")</f>
        <v/>
      </c>
      <c r="H4771" s="57" t="str">
        <f>IFERROR(SMALL($G$2:$G$4870,ROWS($G$2:G4771)),"")</f>
        <v/>
      </c>
    </row>
    <row r="4772" spans="1:8" ht="64.5" thickBot="1" x14ac:dyDescent="0.3">
      <c r="A4772" s="50" t="s">
        <v>755</v>
      </c>
      <c r="B4772" s="46" t="str">
        <f>Table1[[#This Row],[Series]]&amp;Table1[[#This Row],[Competency Name]]</f>
        <v>8602TROUBLESHOOTING</v>
      </c>
      <c r="C4772" s="46" t="str">
        <f>IF(RIGHT(Table1[[#This Row],[Occupational Series]],5)="SECCM","SECCM",IF(OR(RIGHT(Table1[[#This Row],[Occupational Series]],1)="A",RIGHT(Table1[[#This Row],[Occupational Series]],1)="B",RIGHT(Table1[[#This Row],[Occupational Series]],1)="C"),"0301",RIGHT(Table1[[#This Row],[Occupational Series]],4)))</f>
        <v>8602</v>
      </c>
      <c r="D4772" s="50" t="s">
        <v>912</v>
      </c>
      <c r="E4772" s="51" t="s">
        <v>913</v>
      </c>
      <c r="F4772" s="57">
        <f>ROWS($F$2:F4772)</f>
        <v>4771</v>
      </c>
      <c r="G4772" s="57" t="str">
        <f>IF(ISNUMBER(SEARCH('Position Build'!$N$6,Table1[[#This Row],[Series]])),Table1[[#This Row],[Helper1]],"")</f>
        <v/>
      </c>
      <c r="H4772" s="57" t="str">
        <f>IFERROR(SMALL($G$2:$G$4870,ROWS($G$2:G4772)),"")</f>
        <v/>
      </c>
    </row>
    <row r="4773" spans="1:8" ht="102.75" thickBot="1" x14ac:dyDescent="0.3">
      <c r="A4773" s="50" t="s">
        <v>755</v>
      </c>
      <c r="B4773" s="46" t="str">
        <f>Table1[[#This Row],[Series]]&amp;Table1[[#This Row],[Competency Name]]</f>
        <v>8602USE OF MEASURING INSTRUMENTS (MECHANICAL, ELECTRICAL, ELECTRONIC, AS APPROPRIATE TO LINE OF WORK)</v>
      </c>
      <c r="C4773" s="46" t="str">
        <f>IF(RIGHT(Table1[[#This Row],[Occupational Series]],5)="SECCM","SECCM",IF(OR(RIGHT(Table1[[#This Row],[Occupational Series]],1)="A",RIGHT(Table1[[#This Row],[Occupational Series]],1)="B",RIGHT(Table1[[#This Row],[Occupational Series]],1)="C"),"0301",RIGHT(Table1[[#This Row],[Occupational Series]],4)))</f>
        <v>8602</v>
      </c>
      <c r="D4773" s="50" t="s">
        <v>986</v>
      </c>
      <c r="E4773" s="51" t="s">
        <v>987</v>
      </c>
      <c r="F4773" s="57">
        <f>ROWS($F$2:F4773)</f>
        <v>4772</v>
      </c>
      <c r="G4773" s="57" t="str">
        <f>IF(ISNUMBER(SEARCH('Position Build'!$N$6,Table1[[#This Row],[Series]])),Table1[[#This Row],[Helper1]],"")</f>
        <v/>
      </c>
      <c r="H4773" s="57" t="str">
        <f>IFERROR(SMALL($G$2:$G$4870,ROWS($G$2:G4773)),"")</f>
        <v/>
      </c>
    </row>
    <row r="4774" spans="1:8" ht="39" thickBot="1" x14ac:dyDescent="0.3">
      <c r="A4774" s="50" t="s">
        <v>755</v>
      </c>
      <c r="B4774" s="46" t="str">
        <f>Table1[[#This Row],[Series]]&amp;Table1[[#This Row],[Competency Name]]</f>
        <v>8602ABILITY TO WORK AS A MEMBER OF A TEAM</v>
      </c>
      <c r="C4774" s="46" t="str">
        <f>IF(RIGHT(Table1[[#This Row],[Occupational Series]],5)="SECCM","SECCM",IF(OR(RIGHT(Table1[[#This Row],[Occupational Series]],1)="A",RIGHT(Table1[[#This Row],[Occupational Series]],1)="B",RIGHT(Table1[[#This Row],[Occupational Series]],1)="C"),"0301",RIGHT(Table1[[#This Row],[Occupational Series]],4)))</f>
        <v>8602</v>
      </c>
      <c r="D4774" s="50" t="s">
        <v>1017</v>
      </c>
      <c r="E4774" s="51" t="s">
        <v>1018</v>
      </c>
      <c r="F4774" s="57">
        <f>ROWS($F$2:F4774)</f>
        <v>4773</v>
      </c>
      <c r="G4774" s="57" t="str">
        <f>IF(ISNUMBER(SEARCH('Position Build'!$N$6,Table1[[#This Row],[Series]])),Table1[[#This Row],[Helper1]],"")</f>
        <v/>
      </c>
      <c r="H4774" s="57" t="str">
        <f>IFERROR(SMALL($G$2:$G$4870,ROWS($G$2:G4774)),"")</f>
        <v/>
      </c>
    </row>
    <row r="4775" spans="1:8" ht="15.75" thickBot="1" x14ac:dyDescent="0.3">
      <c r="A4775" s="45" t="s">
        <v>755</v>
      </c>
      <c r="B4775" s="46" t="str">
        <f>Table1[[#This Row],[Series]]&amp;Table1[[#This Row],[Competency Name]]</f>
        <v>8602SHOP APTITUDE AND INTEREST</v>
      </c>
      <c r="C4775" s="46" t="str">
        <f>IF(RIGHT(Table1[[#This Row],[Occupational Series]],5)="SECCM","SECCM",IF(OR(RIGHT(Table1[[#This Row],[Occupational Series]],1)="A",RIGHT(Table1[[#This Row],[Occupational Series]],1)="B",RIGHT(Table1[[#This Row],[Occupational Series]],1)="C"),"0301",RIGHT(Table1[[#This Row],[Occupational Series]],4)))</f>
        <v>8602</v>
      </c>
      <c r="D4775" s="45" t="s">
        <v>1021</v>
      </c>
      <c r="E4775" s="45" t="s">
        <v>1022</v>
      </c>
      <c r="F4775" s="57">
        <f>ROWS($F$2:F4775)</f>
        <v>4774</v>
      </c>
      <c r="G4775" s="57" t="str">
        <f>IF(ISNUMBER(SEARCH('Position Build'!$N$6,Table1[[#This Row],[Series]])),Table1[[#This Row],[Helper1]],"")</f>
        <v/>
      </c>
      <c r="H4775" s="57" t="str">
        <f>IFERROR(SMALL($G$2:$G$4870,ROWS($G$2:G4775)),"")</f>
        <v/>
      </c>
    </row>
    <row r="4776" spans="1:8" ht="115.5" thickBot="1" x14ac:dyDescent="0.3">
      <c r="A4776" s="50" t="s">
        <v>750</v>
      </c>
      <c r="B4776" s="46" t="str">
        <f>Table1[[#This Row],[Series]]&amp;Table1[[#This Row],[Competency Name]]</f>
        <v>8801TECHNICAL PRACTICES (THEORETICAL, PRECISE, ARTISTIC)</v>
      </c>
      <c r="C4776" s="46" t="str">
        <f>IF(RIGHT(Table1[[#This Row],[Occupational Series]],5)="SECCM","SECCM",IF(OR(RIGHT(Table1[[#This Row],[Occupational Series]],1)="A",RIGHT(Table1[[#This Row],[Occupational Series]],1)="B",RIGHT(Table1[[#This Row],[Occupational Series]],1)="C"),"0301",RIGHT(Table1[[#This Row],[Occupational Series]],4)))</f>
        <v>8801</v>
      </c>
      <c r="D4776" s="50" t="s">
        <v>716</v>
      </c>
      <c r="E4776" s="51" t="s">
        <v>717</v>
      </c>
      <c r="F4776" s="57">
        <f>ROWS($F$2:F4776)</f>
        <v>4775</v>
      </c>
      <c r="G4776" s="57" t="str">
        <f>IF(ISNUMBER(SEARCH('Position Build'!$N$6,Table1[[#This Row],[Series]])),Table1[[#This Row],[Helper1]],"")</f>
        <v/>
      </c>
      <c r="H4776" s="57" t="str">
        <f>IFERROR(SMALL($G$2:$G$4870,ROWS($G$2:G4776)),"")</f>
        <v/>
      </c>
    </row>
    <row r="4777" spans="1:8" ht="15.75" thickBot="1" x14ac:dyDescent="0.3">
      <c r="A4777" s="45" t="s">
        <v>750</v>
      </c>
      <c r="B4777" s="46" t="str">
        <f>Table1[[#This Row],[Series]]&amp;Table1[[#This Row],[Competency Name]]</f>
        <v>8801ABILITY TO DO THE WORK OF THE POSITION WITHOUT MORE THAN NORMAL SUPERVISION</v>
      </c>
      <c r="C4777" s="46" t="str">
        <f>IF(RIGHT(Table1[[#This Row],[Occupational Series]],5)="SECCM","SECCM",IF(OR(RIGHT(Table1[[#This Row],[Occupational Series]],1)="A",RIGHT(Table1[[#This Row],[Occupational Series]],1)="B",RIGHT(Table1[[#This Row],[Occupational Series]],1)="C"),"0301",RIGHT(Table1[[#This Row],[Occupational Series]],4)))</f>
        <v>8801</v>
      </c>
      <c r="D4777" s="45" t="s">
        <v>852</v>
      </c>
      <c r="E4777" s="45" t="s">
        <v>853</v>
      </c>
      <c r="F4777" s="57">
        <f>ROWS($F$2:F4777)</f>
        <v>4776</v>
      </c>
      <c r="G4777" s="57" t="str">
        <f>IF(ISNUMBER(SEARCH('Position Build'!$N$6,Table1[[#This Row],[Series]])),Table1[[#This Row],[Helper1]],"")</f>
        <v/>
      </c>
      <c r="H4777" s="57" t="str">
        <f>IFERROR(SMALL($G$2:$G$4870,ROWS($G$2:G4777)),"")</f>
        <v/>
      </c>
    </row>
    <row r="4778" spans="1:8" ht="15.75" thickBot="1" x14ac:dyDescent="0.3">
      <c r="A4778" s="45" t="s">
        <v>750</v>
      </c>
      <c r="B4778" s="46" t="str">
        <f>Table1[[#This Row],[Series]]&amp;Table1[[#This Row],[Competency Name]]</f>
        <v>8801ABILITY TO INSPECT</v>
      </c>
      <c r="C4778" s="46" t="str">
        <f>IF(RIGHT(Table1[[#This Row],[Occupational Series]],5)="SECCM","SECCM",IF(OR(RIGHT(Table1[[#This Row],[Occupational Series]],1)="A",RIGHT(Table1[[#This Row],[Occupational Series]],1)="B",RIGHT(Table1[[#This Row],[Occupational Series]],1)="C"),"0301",RIGHT(Table1[[#This Row],[Occupational Series]],4)))</f>
        <v>8801</v>
      </c>
      <c r="D4778" s="45" t="s">
        <v>866</v>
      </c>
      <c r="E4778" s="45" t="s">
        <v>867</v>
      </c>
      <c r="F4778" s="57">
        <f>ROWS($F$2:F4778)</f>
        <v>4777</v>
      </c>
      <c r="G4778" s="57" t="str">
        <f>IF(ISNUMBER(SEARCH('Position Build'!$N$6,Table1[[#This Row],[Series]])),Table1[[#This Row],[Helper1]],"")</f>
        <v/>
      </c>
      <c r="H4778" s="57" t="str">
        <f>IFERROR(SMALL($G$2:$G$4870,ROWS($G$2:G4778)),"")</f>
        <v/>
      </c>
    </row>
    <row r="4779" spans="1:8" ht="15.75" thickBot="1" x14ac:dyDescent="0.3">
      <c r="A4779" s="45" t="s">
        <v>750</v>
      </c>
      <c r="B4779" s="46" t="str">
        <f>Table1[[#This Row],[Series]]&amp;Table1[[#This Row],[Competency Name]]</f>
        <v>8801ABILITY TO INSTRUCT</v>
      </c>
      <c r="C4779" s="46" t="str">
        <f>IF(RIGHT(Table1[[#This Row],[Occupational Series]],5)="SECCM","SECCM",IF(OR(RIGHT(Table1[[#This Row],[Occupational Series]],1)="A",RIGHT(Table1[[#This Row],[Occupational Series]],1)="B",RIGHT(Table1[[#This Row],[Occupational Series]],1)="C"),"0301",RIGHT(Table1[[#This Row],[Occupational Series]],4)))</f>
        <v>8801</v>
      </c>
      <c r="D4779" s="45" t="s">
        <v>868</v>
      </c>
      <c r="E4779" s="45" t="s">
        <v>869</v>
      </c>
      <c r="F4779" s="57">
        <f>ROWS($F$2:F4779)</f>
        <v>4778</v>
      </c>
      <c r="G4779" s="57" t="str">
        <f>IF(ISNUMBER(SEARCH('Position Build'!$N$6,Table1[[#This Row],[Series]])),Table1[[#This Row],[Helper1]],"")</f>
        <v/>
      </c>
      <c r="H4779" s="57" t="str">
        <f>IFERROR(SMALL($G$2:$G$4870,ROWS($G$2:G4779)),"")</f>
        <v/>
      </c>
    </row>
    <row r="4780" spans="1:8" ht="39" thickBot="1" x14ac:dyDescent="0.3">
      <c r="A4780" s="50" t="s">
        <v>750</v>
      </c>
      <c r="B4780" s="46" t="str">
        <f>Table1[[#This Row],[Series]]&amp;Table1[[#This Row],[Competency Name]]</f>
        <v>8801ABILITY TO PROVIDE PRODUCTION SUPPORT SERVICES</v>
      </c>
      <c r="C4780" s="46" t="str">
        <f>IF(RIGHT(Table1[[#This Row],[Occupational Series]],5)="SECCM","SECCM",IF(OR(RIGHT(Table1[[#This Row],[Occupational Series]],1)="A",RIGHT(Table1[[#This Row],[Occupational Series]],1)="B",RIGHT(Table1[[#This Row],[Occupational Series]],1)="C"),"0301",RIGHT(Table1[[#This Row],[Occupational Series]],4)))</f>
        <v>8801</v>
      </c>
      <c r="D4780" s="50" t="s">
        <v>870</v>
      </c>
      <c r="E4780" s="51" t="s">
        <v>871</v>
      </c>
      <c r="F4780" s="57">
        <f>ROWS($F$2:F4780)</f>
        <v>4779</v>
      </c>
      <c r="G4780" s="57" t="str">
        <f>IF(ISNUMBER(SEARCH('Position Build'!$N$6,Table1[[#This Row],[Series]])),Table1[[#This Row],[Helper1]],"")</f>
        <v/>
      </c>
      <c r="H4780" s="57" t="str">
        <f>IFERROR(SMALL($G$2:$G$4870,ROWS($G$2:G4780)),"")</f>
        <v/>
      </c>
    </row>
    <row r="4781" spans="1:8" ht="15.75" thickBot="1" x14ac:dyDescent="0.3">
      <c r="A4781" s="45" t="s">
        <v>750</v>
      </c>
      <c r="B4781" s="46" t="str">
        <f>Table1[[#This Row],[Series]]&amp;Table1[[#This Row],[Competency Name]]</f>
        <v>8801ABILITY TO LEAD OR SUPERVISE</v>
      </c>
      <c r="C4781" s="46" t="str">
        <f>IF(RIGHT(Table1[[#This Row],[Occupational Series]],5)="SECCM","SECCM",IF(OR(RIGHT(Table1[[#This Row],[Occupational Series]],1)="A",RIGHT(Table1[[#This Row],[Occupational Series]],1)="B",RIGHT(Table1[[#This Row],[Occupational Series]],1)="C"),"0301",RIGHT(Table1[[#This Row],[Occupational Series]],4)))</f>
        <v>8801</v>
      </c>
      <c r="D4781" s="45" t="s">
        <v>872</v>
      </c>
      <c r="E4781" s="45" t="s">
        <v>873</v>
      </c>
      <c r="F4781" s="57">
        <f>ROWS($F$2:F4781)</f>
        <v>4780</v>
      </c>
      <c r="G4781" s="57" t="str">
        <f>IF(ISNUMBER(SEARCH('Position Build'!$N$6,Table1[[#This Row],[Series]])),Table1[[#This Row],[Helper1]],"")</f>
        <v/>
      </c>
      <c r="H4781" s="57" t="str">
        <f>IFERROR(SMALL($G$2:$G$4870,ROWS($G$2:G4781)),"")</f>
        <v/>
      </c>
    </row>
    <row r="4782" spans="1:8" ht="77.25" thickBot="1" x14ac:dyDescent="0.3">
      <c r="A4782" s="50" t="s">
        <v>750</v>
      </c>
      <c r="B4782" s="46" t="str">
        <f>Table1[[#This Row],[Series]]&amp;Table1[[#This Row],[Competency Name]]</f>
        <v>8801ABILITY TO INTERPRET INSTRUCTIONS AND SPECIFICATIONS, INCLUDING BLUEPRINT READING</v>
      </c>
      <c r="C4782" s="46" t="str">
        <f>IF(RIGHT(Table1[[#This Row],[Occupational Series]],5)="SECCM","SECCM",IF(OR(RIGHT(Table1[[#This Row],[Occupational Series]],1)="A",RIGHT(Table1[[#This Row],[Occupational Series]],1)="B",RIGHT(Table1[[#This Row],[Occupational Series]],1)="C"),"0301",RIGHT(Table1[[#This Row],[Occupational Series]],4)))</f>
        <v>8801</v>
      </c>
      <c r="D4782" s="50" t="s">
        <v>906</v>
      </c>
      <c r="E4782" s="51" t="s">
        <v>907</v>
      </c>
      <c r="F4782" s="57">
        <f>ROWS($F$2:F4782)</f>
        <v>4781</v>
      </c>
      <c r="G4782" s="57" t="str">
        <f>IF(ISNUMBER(SEARCH('Position Build'!$N$6,Table1[[#This Row],[Series]])),Table1[[#This Row],[Helper1]],"")</f>
        <v/>
      </c>
      <c r="H4782" s="57" t="str">
        <f>IFERROR(SMALL($G$2:$G$4870,ROWS($G$2:G4782)),"")</f>
        <v/>
      </c>
    </row>
    <row r="4783" spans="1:8" ht="51.75" thickBot="1" x14ac:dyDescent="0.3">
      <c r="A4783" s="50" t="s">
        <v>750</v>
      </c>
      <c r="B4783" s="46" t="str">
        <f>Table1[[#This Row],[Series]]&amp;Table1[[#This Row],[Competency Name]]</f>
        <v>8801ABILITY TO USE AND MAINTAIN TOOLS AND EQUIPMENT</v>
      </c>
      <c r="C4783" s="46" t="str">
        <f>IF(RIGHT(Table1[[#This Row],[Occupational Series]],5)="SECCM","SECCM",IF(OR(RIGHT(Table1[[#This Row],[Occupational Series]],1)="A",RIGHT(Table1[[#This Row],[Occupational Series]],1)="B",RIGHT(Table1[[#This Row],[Occupational Series]],1)="C"),"0301",RIGHT(Table1[[#This Row],[Occupational Series]],4)))</f>
        <v>8801</v>
      </c>
      <c r="D4783" s="50" t="s">
        <v>908</v>
      </c>
      <c r="E4783" s="51" t="s">
        <v>909</v>
      </c>
      <c r="F4783" s="57">
        <f>ROWS($F$2:F4783)</f>
        <v>4782</v>
      </c>
      <c r="G4783" s="57" t="str">
        <f>IF(ISNUMBER(SEARCH('Position Build'!$N$6,Table1[[#This Row],[Series]])),Table1[[#This Row],[Helper1]],"")</f>
        <v/>
      </c>
      <c r="H4783" s="57" t="str">
        <f>IFERROR(SMALL($G$2:$G$4870,ROWS($G$2:G4783)),"")</f>
        <v/>
      </c>
    </row>
    <row r="4784" spans="1:8" ht="39" thickBot="1" x14ac:dyDescent="0.3">
      <c r="A4784" s="50" t="s">
        <v>750</v>
      </c>
      <c r="B4784" s="46" t="str">
        <f>Table1[[#This Row],[Series]]&amp;Table1[[#This Row],[Competency Name]]</f>
        <v>8801KNOWLEDGE OF EQUIPMENT ASSEMBLY, INSTALLATION, REPAIR, ETC.</v>
      </c>
      <c r="C4784" s="46" t="str">
        <f>IF(RIGHT(Table1[[#This Row],[Occupational Series]],5)="SECCM","SECCM",IF(OR(RIGHT(Table1[[#This Row],[Occupational Series]],1)="A",RIGHT(Table1[[#This Row],[Occupational Series]],1)="B",RIGHT(Table1[[#This Row],[Occupational Series]],1)="C"),"0301",RIGHT(Table1[[#This Row],[Occupational Series]],4)))</f>
        <v>8801</v>
      </c>
      <c r="D4784" s="50" t="s">
        <v>910</v>
      </c>
      <c r="E4784" s="51" t="s">
        <v>911</v>
      </c>
      <c r="F4784" s="57">
        <f>ROWS($F$2:F4784)</f>
        <v>4783</v>
      </c>
      <c r="G4784" s="57" t="str">
        <f>IF(ISNUMBER(SEARCH('Position Build'!$N$6,Table1[[#This Row],[Series]])),Table1[[#This Row],[Helper1]],"")</f>
        <v/>
      </c>
      <c r="H4784" s="57" t="str">
        <f>IFERROR(SMALL($G$2:$G$4870,ROWS($G$2:G4784)),"")</f>
        <v/>
      </c>
    </row>
    <row r="4785" spans="1:8" ht="64.5" thickBot="1" x14ac:dyDescent="0.3">
      <c r="A4785" s="50" t="s">
        <v>750</v>
      </c>
      <c r="B4785" s="46" t="str">
        <f>Table1[[#This Row],[Series]]&amp;Table1[[#This Row],[Competency Name]]</f>
        <v>8801TROUBLESHOOTING</v>
      </c>
      <c r="C4785" s="46" t="str">
        <f>IF(RIGHT(Table1[[#This Row],[Occupational Series]],5)="SECCM","SECCM",IF(OR(RIGHT(Table1[[#This Row],[Occupational Series]],1)="A",RIGHT(Table1[[#This Row],[Occupational Series]],1)="B",RIGHT(Table1[[#This Row],[Occupational Series]],1)="C"),"0301",RIGHT(Table1[[#This Row],[Occupational Series]],4)))</f>
        <v>8801</v>
      </c>
      <c r="D4785" s="50" t="s">
        <v>912</v>
      </c>
      <c r="E4785" s="51" t="s">
        <v>913</v>
      </c>
      <c r="F4785" s="57">
        <f>ROWS($F$2:F4785)</f>
        <v>4784</v>
      </c>
      <c r="G4785" s="57" t="str">
        <f>IF(ISNUMBER(SEARCH('Position Build'!$N$6,Table1[[#This Row],[Series]])),Table1[[#This Row],[Helper1]],"")</f>
        <v/>
      </c>
      <c r="H4785" s="57" t="str">
        <f>IFERROR(SMALL($G$2:$G$4870,ROWS($G$2:G4785)),"")</f>
        <v/>
      </c>
    </row>
    <row r="4786" spans="1:8" ht="102.75" thickBot="1" x14ac:dyDescent="0.3">
      <c r="A4786" s="50" t="s">
        <v>750</v>
      </c>
      <c r="B4786" s="46" t="str">
        <f>Table1[[#This Row],[Series]]&amp;Table1[[#This Row],[Competency Name]]</f>
        <v>8801USE OF MEASURING INSTRUMENTS (MECHANICAL, ELECTRICAL, ELECTRONIC, AS APPROPRIATE TO LINE OF WORK)</v>
      </c>
      <c r="C4786" s="46" t="str">
        <f>IF(RIGHT(Table1[[#This Row],[Occupational Series]],5)="SECCM","SECCM",IF(OR(RIGHT(Table1[[#This Row],[Occupational Series]],1)="A",RIGHT(Table1[[#This Row],[Occupational Series]],1)="B",RIGHT(Table1[[#This Row],[Occupational Series]],1)="C"),"0301",RIGHT(Table1[[#This Row],[Occupational Series]],4)))</f>
        <v>8801</v>
      </c>
      <c r="D4786" s="50" t="s">
        <v>986</v>
      </c>
      <c r="E4786" s="51" t="s">
        <v>987</v>
      </c>
      <c r="F4786" s="57">
        <f>ROWS($F$2:F4786)</f>
        <v>4785</v>
      </c>
      <c r="G4786" s="57" t="str">
        <f>IF(ISNUMBER(SEARCH('Position Build'!$N$6,Table1[[#This Row],[Series]])),Table1[[#This Row],[Helper1]],"")</f>
        <v/>
      </c>
      <c r="H4786" s="57" t="str">
        <f>IFERROR(SMALL($G$2:$G$4870,ROWS($G$2:G4786)),"")</f>
        <v/>
      </c>
    </row>
    <row r="4787" spans="1:8" ht="115.5" thickBot="1" x14ac:dyDescent="0.3">
      <c r="A4787" s="50" t="s">
        <v>757</v>
      </c>
      <c r="B4787" s="46" t="str">
        <f>Table1[[#This Row],[Series]]&amp;Table1[[#This Row],[Competency Name]]</f>
        <v>8840TECHNICAL PRACTICES (THEORETICAL, PRECISE, ARTISTIC)</v>
      </c>
      <c r="C4787" s="46" t="str">
        <f>IF(RIGHT(Table1[[#This Row],[Occupational Series]],5)="SECCM","SECCM",IF(OR(RIGHT(Table1[[#This Row],[Occupational Series]],1)="A",RIGHT(Table1[[#This Row],[Occupational Series]],1)="B",RIGHT(Table1[[#This Row],[Occupational Series]],1)="C"),"0301",RIGHT(Table1[[#This Row],[Occupational Series]],4)))</f>
        <v>8840</v>
      </c>
      <c r="D4787" s="50" t="s">
        <v>716</v>
      </c>
      <c r="E4787" s="51" t="s">
        <v>717</v>
      </c>
      <c r="F4787" s="57">
        <f>ROWS($F$2:F4787)</f>
        <v>4786</v>
      </c>
      <c r="G4787" s="57" t="str">
        <f>IF(ISNUMBER(SEARCH('Position Build'!$N$6,Table1[[#This Row],[Series]])),Table1[[#This Row],[Helper1]],"")</f>
        <v/>
      </c>
      <c r="H4787" s="57" t="str">
        <f>IFERROR(SMALL($G$2:$G$4870,ROWS($G$2:G4787)),"")</f>
        <v/>
      </c>
    </row>
    <row r="4788" spans="1:8" ht="15.75" thickBot="1" x14ac:dyDescent="0.3">
      <c r="A4788" s="45" t="s">
        <v>757</v>
      </c>
      <c r="B4788" s="46" t="str">
        <f>Table1[[#This Row],[Series]]&amp;Table1[[#This Row],[Competency Name]]</f>
        <v>8840ABILITY TO DO THE WORK OF THE POSITION WITHOUT MORE THAN NORMAL SUPERVISION</v>
      </c>
      <c r="C4788" s="46" t="str">
        <f>IF(RIGHT(Table1[[#This Row],[Occupational Series]],5)="SECCM","SECCM",IF(OR(RIGHT(Table1[[#This Row],[Occupational Series]],1)="A",RIGHT(Table1[[#This Row],[Occupational Series]],1)="B",RIGHT(Table1[[#This Row],[Occupational Series]],1)="C"),"0301",RIGHT(Table1[[#This Row],[Occupational Series]],4)))</f>
        <v>8840</v>
      </c>
      <c r="D4788" s="45" t="s">
        <v>852</v>
      </c>
      <c r="E4788" s="45" t="s">
        <v>853</v>
      </c>
      <c r="F4788" s="57">
        <f>ROWS($F$2:F4788)</f>
        <v>4787</v>
      </c>
      <c r="G4788" s="57" t="str">
        <f>IF(ISNUMBER(SEARCH('Position Build'!$N$6,Table1[[#This Row],[Series]])),Table1[[#This Row],[Helper1]],"")</f>
        <v/>
      </c>
      <c r="H4788" s="57" t="str">
        <f>IFERROR(SMALL($G$2:$G$4870,ROWS($G$2:G4788)),"")</f>
        <v/>
      </c>
    </row>
    <row r="4789" spans="1:8" ht="15.75" thickBot="1" x14ac:dyDescent="0.3">
      <c r="A4789" s="45" t="s">
        <v>757</v>
      </c>
      <c r="B4789" s="46" t="str">
        <f>Table1[[#This Row],[Series]]&amp;Table1[[#This Row],[Competency Name]]</f>
        <v>8840ABILITY TO INSPECT</v>
      </c>
      <c r="C4789" s="46" t="str">
        <f>IF(RIGHT(Table1[[#This Row],[Occupational Series]],5)="SECCM","SECCM",IF(OR(RIGHT(Table1[[#This Row],[Occupational Series]],1)="A",RIGHT(Table1[[#This Row],[Occupational Series]],1)="B",RIGHT(Table1[[#This Row],[Occupational Series]],1)="C"),"0301",RIGHT(Table1[[#This Row],[Occupational Series]],4)))</f>
        <v>8840</v>
      </c>
      <c r="D4789" s="45" t="s">
        <v>866</v>
      </c>
      <c r="E4789" s="45" t="s">
        <v>867</v>
      </c>
      <c r="F4789" s="57">
        <f>ROWS($F$2:F4789)</f>
        <v>4788</v>
      </c>
      <c r="G4789" s="57" t="str">
        <f>IF(ISNUMBER(SEARCH('Position Build'!$N$6,Table1[[#This Row],[Series]])),Table1[[#This Row],[Helper1]],"")</f>
        <v/>
      </c>
      <c r="H4789" s="57" t="str">
        <f>IFERROR(SMALL($G$2:$G$4870,ROWS($G$2:G4789)),"")</f>
        <v/>
      </c>
    </row>
    <row r="4790" spans="1:8" ht="15.75" thickBot="1" x14ac:dyDescent="0.3">
      <c r="A4790" s="45" t="s">
        <v>757</v>
      </c>
      <c r="B4790" s="46" t="str">
        <f>Table1[[#This Row],[Series]]&amp;Table1[[#This Row],[Competency Name]]</f>
        <v>8840ABILITY TO INSTRUCT</v>
      </c>
      <c r="C4790" s="46" t="str">
        <f>IF(RIGHT(Table1[[#This Row],[Occupational Series]],5)="SECCM","SECCM",IF(OR(RIGHT(Table1[[#This Row],[Occupational Series]],1)="A",RIGHT(Table1[[#This Row],[Occupational Series]],1)="B",RIGHT(Table1[[#This Row],[Occupational Series]],1)="C"),"0301",RIGHT(Table1[[#This Row],[Occupational Series]],4)))</f>
        <v>8840</v>
      </c>
      <c r="D4790" s="45" t="s">
        <v>868</v>
      </c>
      <c r="E4790" s="45" t="s">
        <v>869</v>
      </c>
      <c r="F4790" s="57">
        <f>ROWS($F$2:F4790)</f>
        <v>4789</v>
      </c>
      <c r="G4790" s="57" t="str">
        <f>IF(ISNUMBER(SEARCH('Position Build'!$N$6,Table1[[#This Row],[Series]])),Table1[[#This Row],[Helper1]],"")</f>
        <v/>
      </c>
      <c r="H4790" s="57" t="str">
        <f>IFERROR(SMALL($G$2:$G$4870,ROWS($G$2:G4790)),"")</f>
        <v/>
      </c>
    </row>
    <row r="4791" spans="1:8" ht="39" thickBot="1" x14ac:dyDescent="0.3">
      <c r="A4791" s="50" t="s">
        <v>757</v>
      </c>
      <c r="B4791" s="46" t="str">
        <f>Table1[[#This Row],[Series]]&amp;Table1[[#This Row],[Competency Name]]</f>
        <v>8840ABILITY TO PROVIDE PRODUCTION SUPPORT SERVICES</v>
      </c>
      <c r="C4791" s="46" t="str">
        <f>IF(RIGHT(Table1[[#This Row],[Occupational Series]],5)="SECCM","SECCM",IF(OR(RIGHT(Table1[[#This Row],[Occupational Series]],1)="A",RIGHT(Table1[[#This Row],[Occupational Series]],1)="B",RIGHT(Table1[[#This Row],[Occupational Series]],1)="C"),"0301",RIGHT(Table1[[#This Row],[Occupational Series]],4)))</f>
        <v>8840</v>
      </c>
      <c r="D4791" s="50" t="s">
        <v>870</v>
      </c>
      <c r="E4791" s="51" t="s">
        <v>871</v>
      </c>
      <c r="F4791" s="57">
        <f>ROWS($F$2:F4791)</f>
        <v>4790</v>
      </c>
      <c r="G4791" s="57" t="str">
        <f>IF(ISNUMBER(SEARCH('Position Build'!$N$6,Table1[[#This Row],[Series]])),Table1[[#This Row],[Helper1]],"")</f>
        <v/>
      </c>
      <c r="H4791" s="57" t="str">
        <f>IFERROR(SMALL($G$2:$G$4870,ROWS($G$2:G4791)),"")</f>
        <v/>
      </c>
    </row>
    <row r="4792" spans="1:8" ht="15.75" thickBot="1" x14ac:dyDescent="0.3">
      <c r="A4792" s="45" t="s">
        <v>757</v>
      </c>
      <c r="B4792" s="46" t="str">
        <f>Table1[[#This Row],[Series]]&amp;Table1[[#This Row],[Competency Name]]</f>
        <v>8840ABILITY TO LEAD OR SUPERVISE</v>
      </c>
      <c r="C4792" s="46" t="str">
        <f>IF(RIGHT(Table1[[#This Row],[Occupational Series]],5)="SECCM","SECCM",IF(OR(RIGHT(Table1[[#This Row],[Occupational Series]],1)="A",RIGHT(Table1[[#This Row],[Occupational Series]],1)="B",RIGHT(Table1[[#This Row],[Occupational Series]],1)="C"),"0301",RIGHT(Table1[[#This Row],[Occupational Series]],4)))</f>
        <v>8840</v>
      </c>
      <c r="D4792" s="45" t="s">
        <v>872</v>
      </c>
      <c r="E4792" s="45" t="s">
        <v>873</v>
      </c>
      <c r="F4792" s="57">
        <f>ROWS($F$2:F4792)</f>
        <v>4791</v>
      </c>
      <c r="G4792" s="57" t="str">
        <f>IF(ISNUMBER(SEARCH('Position Build'!$N$6,Table1[[#This Row],[Series]])),Table1[[#This Row],[Helper1]],"")</f>
        <v/>
      </c>
      <c r="H4792" s="57" t="str">
        <f>IFERROR(SMALL($G$2:$G$4870,ROWS($G$2:G4792)),"")</f>
        <v/>
      </c>
    </row>
    <row r="4793" spans="1:8" ht="51.75" thickBot="1" x14ac:dyDescent="0.3">
      <c r="A4793" s="50" t="s">
        <v>757</v>
      </c>
      <c r="B4793" s="46" t="str">
        <f>Table1[[#This Row],[Series]]&amp;Table1[[#This Row],[Competency Name]]</f>
        <v>8840ABILITY TO FOLLOW DIRECTIONS IN A SHOP</v>
      </c>
      <c r="C4793" s="46" t="str">
        <f>IF(RIGHT(Table1[[#This Row],[Occupational Series]],5)="SECCM","SECCM",IF(OR(RIGHT(Table1[[#This Row],[Occupational Series]],1)="A",RIGHT(Table1[[#This Row],[Occupational Series]],1)="B",RIGHT(Table1[[#This Row],[Occupational Series]],1)="C"),"0301",RIGHT(Table1[[#This Row],[Occupational Series]],4)))</f>
        <v>8840</v>
      </c>
      <c r="D4793" s="50" t="s">
        <v>882</v>
      </c>
      <c r="E4793" s="51" t="s">
        <v>883</v>
      </c>
      <c r="F4793" s="57">
        <f>ROWS($F$2:F4793)</f>
        <v>4792</v>
      </c>
      <c r="G4793" s="57" t="str">
        <f>IF(ISNUMBER(SEARCH('Position Build'!$N$6,Table1[[#This Row],[Series]])),Table1[[#This Row],[Helper1]],"")</f>
        <v/>
      </c>
      <c r="H4793" s="57" t="str">
        <f>IFERROR(SMALL($G$2:$G$4870,ROWS($G$2:G4793)),"")</f>
        <v/>
      </c>
    </row>
    <row r="4794" spans="1:8" ht="77.25" thickBot="1" x14ac:dyDescent="0.3">
      <c r="A4794" s="50" t="s">
        <v>757</v>
      </c>
      <c r="B4794" s="46" t="str">
        <f>Table1[[#This Row],[Series]]&amp;Table1[[#This Row],[Competency Name]]</f>
        <v>8840DEXTERITY AND SAFETY</v>
      </c>
      <c r="C4794" s="46" t="str">
        <f>IF(RIGHT(Table1[[#This Row],[Occupational Series]],5)="SECCM","SECCM",IF(OR(RIGHT(Table1[[#This Row],[Occupational Series]],1)="A",RIGHT(Table1[[#This Row],[Occupational Series]],1)="B",RIGHT(Table1[[#This Row],[Occupational Series]],1)="C"),"0301",RIGHT(Table1[[#This Row],[Occupational Series]],4)))</f>
        <v>8840</v>
      </c>
      <c r="D4794" s="50" t="s">
        <v>888</v>
      </c>
      <c r="E4794" s="51" t="s">
        <v>889</v>
      </c>
      <c r="F4794" s="57">
        <f>ROWS($F$2:F4794)</f>
        <v>4793</v>
      </c>
      <c r="G4794" s="57" t="str">
        <f>IF(ISNUMBER(SEARCH('Position Build'!$N$6,Table1[[#This Row],[Series]])),Table1[[#This Row],[Helper1]],"")</f>
        <v/>
      </c>
      <c r="H4794" s="57" t="str">
        <f>IFERROR(SMALL($G$2:$G$4870,ROWS($G$2:G4794)),"")</f>
        <v/>
      </c>
    </row>
    <row r="4795" spans="1:8" ht="39" thickBot="1" x14ac:dyDescent="0.3">
      <c r="A4795" s="50" t="s">
        <v>757</v>
      </c>
      <c r="B4795" s="46" t="str">
        <f>Table1[[#This Row],[Series]]&amp;Table1[[#This Row],[Competency Name]]</f>
        <v>8840RELIABILITY AND DEPENDABILITY</v>
      </c>
      <c r="C4795" s="46" t="str">
        <f>IF(RIGHT(Table1[[#This Row],[Occupational Series]],5)="SECCM","SECCM",IF(OR(RIGHT(Table1[[#This Row],[Occupational Series]],1)="A",RIGHT(Table1[[#This Row],[Occupational Series]],1)="B",RIGHT(Table1[[#This Row],[Occupational Series]],1)="C"),"0301",RIGHT(Table1[[#This Row],[Occupational Series]],4)))</f>
        <v>8840</v>
      </c>
      <c r="D4795" s="50" t="s">
        <v>900</v>
      </c>
      <c r="E4795" s="51" t="s">
        <v>901</v>
      </c>
      <c r="F4795" s="57">
        <f>ROWS($F$2:F4795)</f>
        <v>4794</v>
      </c>
      <c r="G4795" s="57" t="str">
        <f>IF(ISNUMBER(SEARCH('Position Build'!$N$6,Table1[[#This Row],[Series]])),Table1[[#This Row],[Helper1]],"")</f>
        <v/>
      </c>
      <c r="H4795" s="57" t="str">
        <f>IFERROR(SMALL($G$2:$G$4870,ROWS($G$2:G4795)),"")</f>
        <v/>
      </c>
    </row>
    <row r="4796" spans="1:8" ht="77.25" thickBot="1" x14ac:dyDescent="0.3">
      <c r="A4796" s="50" t="s">
        <v>757</v>
      </c>
      <c r="B4796" s="46" t="str">
        <f>Table1[[#This Row],[Series]]&amp;Table1[[#This Row],[Competency Name]]</f>
        <v>8840ABILITY TO INTERPRET INSTRUCTIONS AND SPECIFICATIONS, INCLUDING BLUEPRINT READING</v>
      </c>
      <c r="C4796" s="46" t="str">
        <f>IF(RIGHT(Table1[[#This Row],[Occupational Series]],5)="SECCM","SECCM",IF(OR(RIGHT(Table1[[#This Row],[Occupational Series]],1)="A",RIGHT(Table1[[#This Row],[Occupational Series]],1)="B",RIGHT(Table1[[#This Row],[Occupational Series]],1)="C"),"0301",RIGHT(Table1[[#This Row],[Occupational Series]],4)))</f>
        <v>8840</v>
      </c>
      <c r="D4796" s="50" t="s">
        <v>906</v>
      </c>
      <c r="E4796" s="51" t="s">
        <v>907</v>
      </c>
      <c r="F4796" s="57">
        <f>ROWS($F$2:F4796)</f>
        <v>4795</v>
      </c>
      <c r="G4796" s="57" t="str">
        <f>IF(ISNUMBER(SEARCH('Position Build'!$N$6,Table1[[#This Row],[Series]])),Table1[[#This Row],[Helper1]],"")</f>
        <v/>
      </c>
      <c r="H4796" s="57" t="str">
        <f>IFERROR(SMALL($G$2:$G$4870,ROWS($G$2:G4796)),"")</f>
        <v/>
      </c>
    </row>
    <row r="4797" spans="1:8" ht="51.75" thickBot="1" x14ac:dyDescent="0.3">
      <c r="A4797" s="50" t="s">
        <v>757</v>
      </c>
      <c r="B4797" s="46" t="str">
        <f>Table1[[#This Row],[Series]]&amp;Table1[[#This Row],[Competency Name]]</f>
        <v>8840ABILITY TO USE AND MAINTAIN TOOLS AND EQUIPMENT</v>
      </c>
      <c r="C4797" s="46" t="str">
        <f>IF(RIGHT(Table1[[#This Row],[Occupational Series]],5)="SECCM","SECCM",IF(OR(RIGHT(Table1[[#This Row],[Occupational Series]],1)="A",RIGHT(Table1[[#This Row],[Occupational Series]],1)="B",RIGHT(Table1[[#This Row],[Occupational Series]],1)="C"),"0301",RIGHT(Table1[[#This Row],[Occupational Series]],4)))</f>
        <v>8840</v>
      </c>
      <c r="D4797" s="50" t="s">
        <v>908</v>
      </c>
      <c r="E4797" s="51" t="s">
        <v>909</v>
      </c>
      <c r="F4797" s="57">
        <f>ROWS($F$2:F4797)</f>
        <v>4796</v>
      </c>
      <c r="G4797" s="57" t="str">
        <f>IF(ISNUMBER(SEARCH('Position Build'!$N$6,Table1[[#This Row],[Series]])),Table1[[#This Row],[Helper1]],"")</f>
        <v/>
      </c>
      <c r="H4797" s="57" t="str">
        <f>IFERROR(SMALL($G$2:$G$4870,ROWS($G$2:G4797)),"")</f>
        <v/>
      </c>
    </row>
    <row r="4798" spans="1:8" ht="39" thickBot="1" x14ac:dyDescent="0.3">
      <c r="A4798" s="50" t="s">
        <v>757</v>
      </c>
      <c r="B4798" s="46" t="str">
        <f>Table1[[#This Row],[Series]]&amp;Table1[[#This Row],[Competency Name]]</f>
        <v>8840KNOWLEDGE OF EQUIPMENT ASSEMBLY, INSTALLATION, REPAIR, ETC.</v>
      </c>
      <c r="C4798" s="46" t="str">
        <f>IF(RIGHT(Table1[[#This Row],[Occupational Series]],5)="SECCM","SECCM",IF(OR(RIGHT(Table1[[#This Row],[Occupational Series]],1)="A",RIGHT(Table1[[#This Row],[Occupational Series]],1)="B",RIGHT(Table1[[#This Row],[Occupational Series]],1)="C"),"0301",RIGHT(Table1[[#This Row],[Occupational Series]],4)))</f>
        <v>8840</v>
      </c>
      <c r="D4798" s="50" t="s">
        <v>910</v>
      </c>
      <c r="E4798" s="51" t="s">
        <v>911</v>
      </c>
      <c r="F4798" s="57">
        <f>ROWS($F$2:F4798)</f>
        <v>4797</v>
      </c>
      <c r="G4798" s="57" t="str">
        <f>IF(ISNUMBER(SEARCH('Position Build'!$N$6,Table1[[#This Row],[Series]])),Table1[[#This Row],[Helper1]],"")</f>
        <v/>
      </c>
      <c r="H4798" s="57" t="str">
        <f>IFERROR(SMALL($G$2:$G$4870,ROWS($G$2:G4798)),"")</f>
        <v/>
      </c>
    </row>
    <row r="4799" spans="1:8" ht="64.5" thickBot="1" x14ac:dyDescent="0.3">
      <c r="A4799" s="50" t="s">
        <v>757</v>
      </c>
      <c r="B4799" s="46" t="str">
        <f>Table1[[#This Row],[Series]]&amp;Table1[[#This Row],[Competency Name]]</f>
        <v>8840TROUBLESHOOTING</v>
      </c>
      <c r="C4799" s="46" t="str">
        <f>IF(RIGHT(Table1[[#This Row],[Occupational Series]],5)="SECCM","SECCM",IF(OR(RIGHT(Table1[[#This Row],[Occupational Series]],1)="A",RIGHT(Table1[[#This Row],[Occupational Series]],1)="B",RIGHT(Table1[[#This Row],[Occupational Series]],1)="C"),"0301",RIGHT(Table1[[#This Row],[Occupational Series]],4)))</f>
        <v>8840</v>
      </c>
      <c r="D4799" s="50" t="s">
        <v>912</v>
      </c>
      <c r="E4799" s="51" t="s">
        <v>913</v>
      </c>
      <c r="F4799" s="57">
        <f>ROWS($F$2:F4799)</f>
        <v>4798</v>
      </c>
      <c r="G4799" s="57" t="str">
        <f>IF(ISNUMBER(SEARCH('Position Build'!$N$6,Table1[[#This Row],[Series]])),Table1[[#This Row],[Helper1]],"")</f>
        <v/>
      </c>
      <c r="H4799" s="57" t="str">
        <f>IFERROR(SMALL($G$2:$G$4870,ROWS($G$2:G4799)),"")</f>
        <v/>
      </c>
    </row>
    <row r="4800" spans="1:8" ht="102.75" thickBot="1" x14ac:dyDescent="0.3">
      <c r="A4800" s="50" t="s">
        <v>757</v>
      </c>
      <c r="B4800" s="46" t="str">
        <f>Table1[[#This Row],[Series]]&amp;Table1[[#This Row],[Competency Name]]</f>
        <v>8840USE OF MEASURING INSTRUMENTS (MECHANICAL, ELECTRICAL, ELECTRONIC, AS APPROPRIATE TO LINE OF WORK)</v>
      </c>
      <c r="C4800" s="46" t="str">
        <f>IF(RIGHT(Table1[[#This Row],[Occupational Series]],5)="SECCM","SECCM",IF(OR(RIGHT(Table1[[#This Row],[Occupational Series]],1)="A",RIGHT(Table1[[#This Row],[Occupational Series]],1)="B",RIGHT(Table1[[#This Row],[Occupational Series]],1)="C"),"0301",RIGHT(Table1[[#This Row],[Occupational Series]],4)))</f>
        <v>8840</v>
      </c>
      <c r="D4800" s="50" t="s">
        <v>986</v>
      </c>
      <c r="E4800" s="51" t="s">
        <v>987</v>
      </c>
      <c r="F4800" s="57">
        <f>ROWS($F$2:F4800)</f>
        <v>4799</v>
      </c>
      <c r="G4800" s="57" t="str">
        <f>IF(ISNUMBER(SEARCH('Position Build'!$N$6,Table1[[#This Row],[Series]])),Table1[[#This Row],[Helper1]],"")</f>
        <v/>
      </c>
      <c r="H4800" s="57" t="str">
        <f>IFERROR(SMALL($G$2:$G$4870,ROWS($G$2:G4800)),"")</f>
        <v/>
      </c>
    </row>
    <row r="4801" spans="1:8" ht="39" thickBot="1" x14ac:dyDescent="0.3">
      <c r="A4801" s="50" t="s">
        <v>757</v>
      </c>
      <c r="B4801" s="46" t="str">
        <f>Table1[[#This Row],[Series]]&amp;Table1[[#This Row],[Competency Name]]</f>
        <v>8840ABILITY TO WORK AS A MEMBER OF A TEAM</v>
      </c>
      <c r="C4801" s="46" t="str">
        <f>IF(RIGHT(Table1[[#This Row],[Occupational Series]],5)="SECCM","SECCM",IF(OR(RIGHT(Table1[[#This Row],[Occupational Series]],1)="A",RIGHT(Table1[[#This Row],[Occupational Series]],1)="B",RIGHT(Table1[[#This Row],[Occupational Series]],1)="C"),"0301",RIGHT(Table1[[#This Row],[Occupational Series]],4)))</f>
        <v>8840</v>
      </c>
      <c r="D4801" s="50" t="s">
        <v>1017</v>
      </c>
      <c r="E4801" s="51" t="s">
        <v>1018</v>
      </c>
      <c r="F4801" s="57">
        <f>ROWS($F$2:F4801)</f>
        <v>4800</v>
      </c>
      <c r="G4801" s="57" t="str">
        <f>IF(ISNUMBER(SEARCH('Position Build'!$N$6,Table1[[#This Row],[Series]])),Table1[[#This Row],[Helper1]],"")</f>
        <v/>
      </c>
      <c r="H4801" s="57" t="str">
        <f>IFERROR(SMALL($G$2:$G$4870,ROWS($G$2:G4801)),"")</f>
        <v/>
      </c>
    </row>
    <row r="4802" spans="1:8" ht="15.75" thickBot="1" x14ac:dyDescent="0.3">
      <c r="A4802" s="45" t="s">
        <v>757</v>
      </c>
      <c r="B4802" s="46" t="str">
        <f>Table1[[#This Row],[Series]]&amp;Table1[[#This Row],[Competency Name]]</f>
        <v>8840SHOP APTITUDE AND INTEREST</v>
      </c>
      <c r="C4802" s="46" t="str">
        <f>IF(RIGHT(Table1[[#This Row],[Occupational Series]],5)="SECCM","SECCM",IF(OR(RIGHT(Table1[[#This Row],[Occupational Series]],1)="A",RIGHT(Table1[[#This Row],[Occupational Series]],1)="B",RIGHT(Table1[[#This Row],[Occupational Series]],1)="C"),"0301",RIGHT(Table1[[#This Row],[Occupational Series]],4)))</f>
        <v>8840</v>
      </c>
      <c r="D4802" s="45" t="s">
        <v>1021</v>
      </c>
      <c r="E4802" s="45" t="s">
        <v>1022</v>
      </c>
      <c r="F4802" s="57">
        <f>ROWS($F$2:F4802)</f>
        <v>4801</v>
      </c>
      <c r="G4802" s="57" t="str">
        <f>IF(ISNUMBER(SEARCH('Position Build'!$N$6,Table1[[#This Row],[Series]])),Table1[[#This Row],[Helper1]],"")</f>
        <v/>
      </c>
      <c r="H4802" s="57" t="str">
        <f>IFERROR(SMALL($G$2:$G$4870,ROWS($G$2:G4802)),"")</f>
        <v/>
      </c>
    </row>
    <row r="4803" spans="1:8" ht="115.5" thickBot="1" x14ac:dyDescent="0.3">
      <c r="A4803" s="50" t="s">
        <v>718</v>
      </c>
      <c r="B4803" s="46" t="str">
        <f>Table1[[#This Row],[Series]]&amp;Table1[[#This Row],[Competency Name]]</f>
        <v>8852TECHNICAL PRACTICES (THEORETICAL, PRECISE, ARTISTIC)</v>
      </c>
      <c r="C4803" s="46" t="str">
        <f>IF(RIGHT(Table1[[#This Row],[Occupational Series]],5)="SECCM","SECCM",IF(OR(RIGHT(Table1[[#This Row],[Occupational Series]],1)="A",RIGHT(Table1[[#This Row],[Occupational Series]],1)="B",RIGHT(Table1[[#This Row],[Occupational Series]],1)="C"),"0301",RIGHT(Table1[[#This Row],[Occupational Series]],4)))</f>
        <v>8852</v>
      </c>
      <c r="D4803" s="50" t="s">
        <v>716</v>
      </c>
      <c r="E4803" s="51" t="s">
        <v>717</v>
      </c>
      <c r="F4803" s="57">
        <f>ROWS($F$2:F4803)</f>
        <v>4802</v>
      </c>
      <c r="G4803" s="57" t="str">
        <f>IF(ISNUMBER(SEARCH('Position Build'!$N$6,Table1[[#This Row],[Series]])),Table1[[#This Row],[Helper1]],"")</f>
        <v/>
      </c>
      <c r="H4803" s="57" t="str">
        <f>IFERROR(SMALL($G$2:$G$4870,ROWS($G$2:G4803)),"")</f>
        <v/>
      </c>
    </row>
    <row r="4804" spans="1:8" ht="15.75" thickBot="1" x14ac:dyDescent="0.3">
      <c r="A4804" s="45" t="s">
        <v>718</v>
      </c>
      <c r="B4804" s="46" t="str">
        <f>Table1[[#This Row],[Series]]&amp;Table1[[#This Row],[Competency Name]]</f>
        <v>8852ABILITY TO DO THE WORK OF THE POSITION WITHOUT MORE THAN NORMAL SUPERVISION</v>
      </c>
      <c r="C4804" s="46" t="str">
        <f>IF(RIGHT(Table1[[#This Row],[Occupational Series]],5)="SECCM","SECCM",IF(OR(RIGHT(Table1[[#This Row],[Occupational Series]],1)="A",RIGHT(Table1[[#This Row],[Occupational Series]],1)="B",RIGHT(Table1[[#This Row],[Occupational Series]],1)="C"),"0301",RIGHT(Table1[[#This Row],[Occupational Series]],4)))</f>
        <v>8852</v>
      </c>
      <c r="D4804" s="45" t="s">
        <v>852</v>
      </c>
      <c r="E4804" s="45" t="s">
        <v>853</v>
      </c>
      <c r="F4804" s="57">
        <f>ROWS($F$2:F4804)</f>
        <v>4803</v>
      </c>
      <c r="G4804" s="57" t="str">
        <f>IF(ISNUMBER(SEARCH('Position Build'!$N$6,Table1[[#This Row],[Series]])),Table1[[#This Row],[Helper1]],"")</f>
        <v/>
      </c>
      <c r="H4804" s="57" t="str">
        <f>IFERROR(SMALL($G$2:$G$4870,ROWS($G$2:G4804)),"")</f>
        <v/>
      </c>
    </row>
    <row r="4805" spans="1:8" ht="15.75" thickBot="1" x14ac:dyDescent="0.3">
      <c r="A4805" s="45" t="s">
        <v>718</v>
      </c>
      <c r="B4805" s="46" t="str">
        <f>Table1[[#This Row],[Series]]&amp;Table1[[#This Row],[Competency Name]]</f>
        <v>8852ABILITY TO INSPECT</v>
      </c>
      <c r="C4805" s="46" t="str">
        <f>IF(RIGHT(Table1[[#This Row],[Occupational Series]],5)="SECCM","SECCM",IF(OR(RIGHT(Table1[[#This Row],[Occupational Series]],1)="A",RIGHT(Table1[[#This Row],[Occupational Series]],1)="B",RIGHT(Table1[[#This Row],[Occupational Series]],1)="C"),"0301",RIGHT(Table1[[#This Row],[Occupational Series]],4)))</f>
        <v>8852</v>
      </c>
      <c r="D4805" s="45" t="s">
        <v>866</v>
      </c>
      <c r="E4805" s="45" t="s">
        <v>867</v>
      </c>
      <c r="F4805" s="57">
        <f>ROWS($F$2:F4805)</f>
        <v>4804</v>
      </c>
      <c r="G4805" s="57" t="str">
        <f>IF(ISNUMBER(SEARCH('Position Build'!$N$6,Table1[[#This Row],[Series]])),Table1[[#This Row],[Helper1]],"")</f>
        <v/>
      </c>
      <c r="H4805" s="57" t="str">
        <f>IFERROR(SMALL($G$2:$G$4870,ROWS($G$2:G4805)),"")</f>
        <v/>
      </c>
    </row>
    <row r="4806" spans="1:8" ht="15.75" thickBot="1" x14ac:dyDescent="0.3">
      <c r="A4806" s="45" t="s">
        <v>718</v>
      </c>
      <c r="B4806" s="46" t="str">
        <f>Table1[[#This Row],[Series]]&amp;Table1[[#This Row],[Competency Name]]</f>
        <v>8852ABILITY TO INSTRUCT</v>
      </c>
      <c r="C4806" s="46" t="str">
        <f>IF(RIGHT(Table1[[#This Row],[Occupational Series]],5)="SECCM","SECCM",IF(OR(RIGHT(Table1[[#This Row],[Occupational Series]],1)="A",RIGHT(Table1[[#This Row],[Occupational Series]],1)="B",RIGHT(Table1[[#This Row],[Occupational Series]],1)="C"),"0301",RIGHT(Table1[[#This Row],[Occupational Series]],4)))</f>
        <v>8852</v>
      </c>
      <c r="D4806" s="45" t="s">
        <v>868</v>
      </c>
      <c r="E4806" s="45" t="s">
        <v>869</v>
      </c>
      <c r="F4806" s="57">
        <f>ROWS($F$2:F4806)</f>
        <v>4805</v>
      </c>
      <c r="G4806" s="57" t="str">
        <f>IF(ISNUMBER(SEARCH('Position Build'!$N$6,Table1[[#This Row],[Series]])),Table1[[#This Row],[Helper1]],"")</f>
        <v/>
      </c>
      <c r="H4806" s="57" t="str">
        <f>IFERROR(SMALL($G$2:$G$4870,ROWS($G$2:G4806)),"")</f>
        <v/>
      </c>
    </row>
    <row r="4807" spans="1:8" ht="39" thickBot="1" x14ac:dyDescent="0.3">
      <c r="A4807" s="50" t="s">
        <v>718</v>
      </c>
      <c r="B4807" s="46" t="str">
        <f>Table1[[#This Row],[Series]]&amp;Table1[[#This Row],[Competency Name]]</f>
        <v>8852ABILITY TO PROVIDE PRODUCTION SUPPORT SERVICES</v>
      </c>
      <c r="C4807" s="46" t="str">
        <f>IF(RIGHT(Table1[[#This Row],[Occupational Series]],5)="SECCM","SECCM",IF(OR(RIGHT(Table1[[#This Row],[Occupational Series]],1)="A",RIGHT(Table1[[#This Row],[Occupational Series]],1)="B",RIGHT(Table1[[#This Row],[Occupational Series]],1)="C"),"0301",RIGHT(Table1[[#This Row],[Occupational Series]],4)))</f>
        <v>8852</v>
      </c>
      <c r="D4807" s="50" t="s">
        <v>870</v>
      </c>
      <c r="E4807" s="51" t="s">
        <v>871</v>
      </c>
      <c r="F4807" s="57">
        <f>ROWS($F$2:F4807)</f>
        <v>4806</v>
      </c>
      <c r="G4807" s="57" t="str">
        <f>IF(ISNUMBER(SEARCH('Position Build'!$N$6,Table1[[#This Row],[Series]])),Table1[[#This Row],[Helper1]],"")</f>
        <v/>
      </c>
      <c r="H4807" s="57" t="str">
        <f>IFERROR(SMALL($G$2:$G$4870,ROWS($G$2:G4807)),"")</f>
        <v/>
      </c>
    </row>
    <row r="4808" spans="1:8" ht="15.75" thickBot="1" x14ac:dyDescent="0.3">
      <c r="A4808" s="45" t="s">
        <v>718</v>
      </c>
      <c r="B4808" s="46" t="str">
        <f>Table1[[#This Row],[Series]]&amp;Table1[[#This Row],[Competency Name]]</f>
        <v>8852ABILITY TO LEAD OR SUPERVISE</v>
      </c>
      <c r="C4808" s="46" t="str">
        <f>IF(RIGHT(Table1[[#This Row],[Occupational Series]],5)="SECCM","SECCM",IF(OR(RIGHT(Table1[[#This Row],[Occupational Series]],1)="A",RIGHT(Table1[[#This Row],[Occupational Series]],1)="B",RIGHT(Table1[[#This Row],[Occupational Series]],1)="C"),"0301",RIGHT(Table1[[#This Row],[Occupational Series]],4)))</f>
        <v>8852</v>
      </c>
      <c r="D4808" s="45" t="s">
        <v>872</v>
      </c>
      <c r="E4808" s="45" t="s">
        <v>873</v>
      </c>
      <c r="F4808" s="57">
        <f>ROWS($F$2:F4808)</f>
        <v>4807</v>
      </c>
      <c r="G4808" s="57" t="str">
        <f>IF(ISNUMBER(SEARCH('Position Build'!$N$6,Table1[[#This Row],[Series]])),Table1[[#This Row],[Helper1]],"")</f>
        <v/>
      </c>
      <c r="H4808" s="57" t="str">
        <f>IFERROR(SMALL($G$2:$G$4870,ROWS($G$2:G4808)),"")</f>
        <v/>
      </c>
    </row>
    <row r="4809" spans="1:8" ht="51.75" thickBot="1" x14ac:dyDescent="0.3">
      <c r="A4809" s="50" t="s">
        <v>718</v>
      </c>
      <c r="B4809" s="46" t="str">
        <f>Table1[[#This Row],[Series]]&amp;Table1[[#This Row],[Competency Name]]</f>
        <v>8852ABILITY TO FOLLOW DIRECTIONS IN A SHOP</v>
      </c>
      <c r="C4809" s="46" t="str">
        <f>IF(RIGHT(Table1[[#This Row],[Occupational Series]],5)="SECCM","SECCM",IF(OR(RIGHT(Table1[[#This Row],[Occupational Series]],1)="A",RIGHT(Table1[[#This Row],[Occupational Series]],1)="B",RIGHT(Table1[[#This Row],[Occupational Series]],1)="C"),"0301",RIGHT(Table1[[#This Row],[Occupational Series]],4)))</f>
        <v>8852</v>
      </c>
      <c r="D4809" s="50" t="s">
        <v>882</v>
      </c>
      <c r="E4809" s="51" t="s">
        <v>883</v>
      </c>
      <c r="F4809" s="57">
        <f>ROWS($F$2:F4809)</f>
        <v>4808</v>
      </c>
      <c r="G4809" s="57" t="str">
        <f>IF(ISNUMBER(SEARCH('Position Build'!$N$6,Table1[[#This Row],[Series]])),Table1[[#This Row],[Helper1]],"")</f>
        <v/>
      </c>
      <c r="H4809" s="57" t="str">
        <f>IFERROR(SMALL($G$2:$G$4870,ROWS($G$2:G4809)),"")</f>
        <v/>
      </c>
    </row>
    <row r="4810" spans="1:8" ht="77.25" thickBot="1" x14ac:dyDescent="0.3">
      <c r="A4810" s="50" t="s">
        <v>718</v>
      </c>
      <c r="B4810" s="46" t="str">
        <f>Table1[[#This Row],[Series]]&amp;Table1[[#This Row],[Competency Name]]</f>
        <v>8852DEXTERITY AND SAFETY</v>
      </c>
      <c r="C4810" s="46" t="str">
        <f>IF(RIGHT(Table1[[#This Row],[Occupational Series]],5)="SECCM","SECCM",IF(OR(RIGHT(Table1[[#This Row],[Occupational Series]],1)="A",RIGHT(Table1[[#This Row],[Occupational Series]],1)="B",RIGHT(Table1[[#This Row],[Occupational Series]],1)="C"),"0301",RIGHT(Table1[[#This Row],[Occupational Series]],4)))</f>
        <v>8852</v>
      </c>
      <c r="D4810" s="50" t="s">
        <v>888</v>
      </c>
      <c r="E4810" s="51" t="s">
        <v>889</v>
      </c>
      <c r="F4810" s="57">
        <f>ROWS($F$2:F4810)</f>
        <v>4809</v>
      </c>
      <c r="G4810" s="57" t="str">
        <f>IF(ISNUMBER(SEARCH('Position Build'!$N$6,Table1[[#This Row],[Series]])),Table1[[#This Row],[Helper1]],"")</f>
        <v/>
      </c>
      <c r="H4810" s="57" t="str">
        <f>IFERROR(SMALL($G$2:$G$4870,ROWS($G$2:G4810)),"")</f>
        <v/>
      </c>
    </row>
    <row r="4811" spans="1:8" ht="39" thickBot="1" x14ac:dyDescent="0.3">
      <c r="A4811" s="50" t="s">
        <v>718</v>
      </c>
      <c r="B4811" s="46" t="str">
        <f>Table1[[#This Row],[Series]]&amp;Table1[[#This Row],[Competency Name]]</f>
        <v>8852RELIABILITY AND DEPENDABILITY</v>
      </c>
      <c r="C4811" s="46" t="str">
        <f>IF(RIGHT(Table1[[#This Row],[Occupational Series]],5)="SECCM","SECCM",IF(OR(RIGHT(Table1[[#This Row],[Occupational Series]],1)="A",RIGHT(Table1[[#This Row],[Occupational Series]],1)="B",RIGHT(Table1[[#This Row],[Occupational Series]],1)="C"),"0301",RIGHT(Table1[[#This Row],[Occupational Series]],4)))</f>
        <v>8852</v>
      </c>
      <c r="D4811" s="50" t="s">
        <v>900</v>
      </c>
      <c r="E4811" s="51" t="s">
        <v>901</v>
      </c>
      <c r="F4811" s="57">
        <f>ROWS($F$2:F4811)</f>
        <v>4810</v>
      </c>
      <c r="G4811" s="57" t="str">
        <f>IF(ISNUMBER(SEARCH('Position Build'!$N$6,Table1[[#This Row],[Series]])),Table1[[#This Row],[Helper1]],"")</f>
        <v/>
      </c>
      <c r="H4811" s="57" t="str">
        <f>IFERROR(SMALL($G$2:$G$4870,ROWS($G$2:G4811)),"")</f>
        <v/>
      </c>
    </row>
    <row r="4812" spans="1:8" ht="77.25" thickBot="1" x14ac:dyDescent="0.3">
      <c r="A4812" s="50" t="s">
        <v>718</v>
      </c>
      <c r="B4812" s="46" t="str">
        <f>Table1[[#This Row],[Series]]&amp;Table1[[#This Row],[Competency Name]]</f>
        <v>8852ABILITY TO INTERPRET INSTRUCTIONS AND SPECIFICATIONS, INCLUDING BLUEPRINT READING</v>
      </c>
      <c r="C4812" s="46" t="str">
        <f>IF(RIGHT(Table1[[#This Row],[Occupational Series]],5)="SECCM","SECCM",IF(OR(RIGHT(Table1[[#This Row],[Occupational Series]],1)="A",RIGHT(Table1[[#This Row],[Occupational Series]],1)="B",RIGHT(Table1[[#This Row],[Occupational Series]],1)="C"),"0301",RIGHT(Table1[[#This Row],[Occupational Series]],4)))</f>
        <v>8852</v>
      </c>
      <c r="D4812" s="50" t="s">
        <v>906</v>
      </c>
      <c r="E4812" s="51" t="s">
        <v>907</v>
      </c>
      <c r="F4812" s="57">
        <f>ROWS($F$2:F4812)</f>
        <v>4811</v>
      </c>
      <c r="G4812" s="57" t="str">
        <f>IF(ISNUMBER(SEARCH('Position Build'!$N$6,Table1[[#This Row],[Series]])),Table1[[#This Row],[Helper1]],"")</f>
        <v/>
      </c>
      <c r="H4812" s="57" t="str">
        <f>IFERROR(SMALL($G$2:$G$4870,ROWS($G$2:G4812)),"")</f>
        <v/>
      </c>
    </row>
    <row r="4813" spans="1:8" ht="51.75" thickBot="1" x14ac:dyDescent="0.3">
      <c r="A4813" s="50" t="s">
        <v>718</v>
      </c>
      <c r="B4813" s="46" t="str">
        <f>Table1[[#This Row],[Series]]&amp;Table1[[#This Row],[Competency Name]]</f>
        <v>8852ABILITY TO USE AND MAINTAIN TOOLS AND EQUIPMENT</v>
      </c>
      <c r="C4813" s="46" t="str">
        <f>IF(RIGHT(Table1[[#This Row],[Occupational Series]],5)="SECCM","SECCM",IF(OR(RIGHT(Table1[[#This Row],[Occupational Series]],1)="A",RIGHT(Table1[[#This Row],[Occupational Series]],1)="B",RIGHT(Table1[[#This Row],[Occupational Series]],1)="C"),"0301",RIGHT(Table1[[#This Row],[Occupational Series]],4)))</f>
        <v>8852</v>
      </c>
      <c r="D4813" s="50" t="s">
        <v>908</v>
      </c>
      <c r="E4813" s="51" t="s">
        <v>909</v>
      </c>
      <c r="F4813" s="57">
        <f>ROWS($F$2:F4813)</f>
        <v>4812</v>
      </c>
      <c r="G4813" s="57" t="str">
        <f>IF(ISNUMBER(SEARCH('Position Build'!$N$6,Table1[[#This Row],[Series]])),Table1[[#This Row],[Helper1]],"")</f>
        <v/>
      </c>
      <c r="H4813" s="57" t="str">
        <f>IFERROR(SMALL($G$2:$G$4870,ROWS($G$2:G4813)),"")</f>
        <v/>
      </c>
    </row>
    <row r="4814" spans="1:8" ht="39" thickBot="1" x14ac:dyDescent="0.3">
      <c r="A4814" s="50" t="s">
        <v>718</v>
      </c>
      <c r="B4814" s="46" t="str">
        <f>Table1[[#This Row],[Series]]&amp;Table1[[#This Row],[Competency Name]]</f>
        <v>8852KNOWLEDGE OF EQUIPMENT ASSEMBLY, INSTALLATION, REPAIR, ETC.</v>
      </c>
      <c r="C4814" s="46" t="str">
        <f>IF(RIGHT(Table1[[#This Row],[Occupational Series]],5)="SECCM","SECCM",IF(OR(RIGHT(Table1[[#This Row],[Occupational Series]],1)="A",RIGHT(Table1[[#This Row],[Occupational Series]],1)="B",RIGHT(Table1[[#This Row],[Occupational Series]],1)="C"),"0301",RIGHT(Table1[[#This Row],[Occupational Series]],4)))</f>
        <v>8852</v>
      </c>
      <c r="D4814" s="50" t="s">
        <v>910</v>
      </c>
      <c r="E4814" s="51" t="s">
        <v>911</v>
      </c>
      <c r="F4814" s="57">
        <f>ROWS($F$2:F4814)</f>
        <v>4813</v>
      </c>
      <c r="G4814" s="57" t="str">
        <f>IF(ISNUMBER(SEARCH('Position Build'!$N$6,Table1[[#This Row],[Series]])),Table1[[#This Row],[Helper1]],"")</f>
        <v/>
      </c>
      <c r="H4814" s="57" t="str">
        <f>IFERROR(SMALL($G$2:$G$4870,ROWS($G$2:G4814)),"")</f>
        <v/>
      </c>
    </row>
    <row r="4815" spans="1:8" ht="64.5" thickBot="1" x14ac:dyDescent="0.3">
      <c r="A4815" s="50" t="s">
        <v>718</v>
      </c>
      <c r="B4815" s="46" t="str">
        <f>Table1[[#This Row],[Series]]&amp;Table1[[#This Row],[Competency Name]]</f>
        <v>8852TROUBLESHOOTING</v>
      </c>
      <c r="C4815" s="46" t="str">
        <f>IF(RIGHT(Table1[[#This Row],[Occupational Series]],5)="SECCM","SECCM",IF(OR(RIGHT(Table1[[#This Row],[Occupational Series]],1)="A",RIGHT(Table1[[#This Row],[Occupational Series]],1)="B",RIGHT(Table1[[#This Row],[Occupational Series]],1)="C"),"0301",RIGHT(Table1[[#This Row],[Occupational Series]],4)))</f>
        <v>8852</v>
      </c>
      <c r="D4815" s="50" t="s">
        <v>912</v>
      </c>
      <c r="E4815" s="51" t="s">
        <v>913</v>
      </c>
      <c r="F4815" s="57">
        <f>ROWS($F$2:F4815)</f>
        <v>4814</v>
      </c>
      <c r="G4815" s="57" t="str">
        <f>IF(ISNUMBER(SEARCH('Position Build'!$N$6,Table1[[#This Row],[Series]])),Table1[[#This Row],[Helper1]],"")</f>
        <v/>
      </c>
      <c r="H4815" s="57" t="str">
        <f>IFERROR(SMALL($G$2:$G$4870,ROWS($G$2:G4815)),"")</f>
        <v/>
      </c>
    </row>
    <row r="4816" spans="1:8" ht="102.75" thickBot="1" x14ac:dyDescent="0.3">
      <c r="A4816" s="50" t="s">
        <v>718</v>
      </c>
      <c r="B4816" s="46" t="str">
        <f>Table1[[#This Row],[Series]]&amp;Table1[[#This Row],[Competency Name]]</f>
        <v>8852USE OF MEASURING INSTRUMENTS (MECHANICAL, ELECTRICAL, ELECTRONIC, AS APPROPRIATE TO LINE OF WORK)</v>
      </c>
      <c r="C4816" s="46" t="str">
        <f>IF(RIGHT(Table1[[#This Row],[Occupational Series]],5)="SECCM","SECCM",IF(OR(RIGHT(Table1[[#This Row],[Occupational Series]],1)="A",RIGHT(Table1[[#This Row],[Occupational Series]],1)="B",RIGHT(Table1[[#This Row],[Occupational Series]],1)="C"),"0301",RIGHT(Table1[[#This Row],[Occupational Series]],4)))</f>
        <v>8852</v>
      </c>
      <c r="D4816" s="50" t="s">
        <v>986</v>
      </c>
      <c r="E4816" s="51" t="s">
        <v>987</v>
      </c>
      <c r="F4816" s="57">
        <f>ROWS($F$2:F4816)</f>
        <v>4815</v>
      </c>
      <c r="G4816" s="57" t="str">
        <f>IF(ISNUMBER(SEARCH('Position Build'!$N$6,Table1[[#This Row],[Series]])),Table1[[#This Row],[Helper1]],"")</f>
        <v/>
      </c>
      <c r="H4816" s="57" t="str">
        <f>IFERROR(SMALL($G$2:$G$4870,ROWS($G$2:G4816)),"")</f>
        <v/>
      </c>
    </row>
    <row r="4817" spans="1:8" ht="39" thickBot="1" x14ac:dyDescent="0.3">
      <c r="A4817" s="50" t="s">
        <v>718</v>
      </c>
      <c r="B4817" s="46" t="str">
        <f>Table1[[#This Row],[Series]]&amp;Table1[[#This Row],[Competency Name]]</f>
        <v>8852ABILITY TO WORK AS A MEMBER OF A TEAM</v>
      </c>
      <c r="C4817" s="46" t="str">
        <f>IF(RIGHT(Table1[[#This Row],[Occupational Series]],5)="SECCM","SECCM",IF(OR(RIGHT(Table1[[#This Row],[Occupational Series]],1)="A",RIGHT(Table1[[#This Row],[Occupational Series]],1)="B",RIGHT(Table1[[#This Row],[Occupational Series]],1)="C"),"0301",RIGHT(Table1[[#This Row],[Occupational Series]],4)))</f>
        <v>8852</v>
      </c>
      <c r="D4817" s="50" t="s">
        <v>1017</v>
      </c>
      <c r="E4817" s="51" t="s">
        <v>1018</v>
      </c>
      <c r="F4817" s="57">
        <f>ROWS($F$2:F4817)</f>
        <v>4816</v>
      </c>
      <c r="G4817" s="57" t="str">
        <f>IF(ISNUMBER(SEARCH('Position Build'!$N$6,Table1[[#This Row],[Series]])),Table1[[#This Row],[Helper1]],"")</f>
        <v/>
      </c>
      <c r="H4817" s="57" t="str">
        <f>IFERROR(SMALL($G$2:$G$4870,ROWS($G$2:G4817)),"")</f>
        <v/>
      </c>
    </row>
    <row r="4818" spans="1:8" ht="15.75" thickBot="1" x14ac:dyDescent="0.3">
      <c r="A4818" s="45" t="s">
        <v>718</v>
      </c>
      <c r="B4818" s="46" t="str">
        <f>Table1[[#This Row],[Series]]&amp;Table1[[#This Row],[Competency Name]]</f>
        <v>8852SHOP APTITUDE AND INTEREST</v>
      </c>
      <c r="C4818" s="46" t="str">
        <f>IF(RIGHT(Table1[[#This Row],[Occupational Series]],5)="SECCM","SECCM",IF(OR(RIGHT(Table1[[#This Row],[Occupational Series]],1)="A",RIGHT(Table1[[#This Row],[Occupational Series]],1)="B",RIGHT(Table1[[#This Row],[Occupational Series]],1)="C"),"0301",RIGHT(Table1[[#This Row],[Occupational Series]],4)))</f>
        <v>8852</v>
      </c>
      <c r="D4818" s="45" t="s">
        <v>1021</v>
      </c>
      <c r="E4818" s="45" t="s">
        <v>1022</v>
      </c>
      <c r="F4818" s="57">
        <f>ROWS($F$2:F4818)</f>
        <v>4817</v>
      </c>
      <c r="G4818" s="57" t="str">
        <f>IF(ISNUMBER(SEARCH('Position Build'!$N$6,Table1[[#This Row],[Series]])),Table1[[#This Row],[Helper1]],"")</f>
        <v/>
      </c>
      <c r="H4818" s="57" t="str">
        <f>IFERROR(SMALL($G$2:$G$4870,ROWS($G$2:G4818)),"")</f>
        <v/>
      </c>
    </row>
    <row r="4819" spans="1:8" ht="115.5" thickBot="1" x14ac:dyDescent="0.3">
      <c r="A4819" s="50" t="s">
        <v>727</v>
      </c>
      <c r="B4819" s="46" t="str">
        <f>Table1[[#This Row],[Series]]&amp;Table1[[#This Row],[Competency Name]]</f>
        <v>8862TECHNICAL PRACTICES (THEORETICAL, PRECISE, ARTISTIC)</v>
      </c>
      <c r="C4819" s="46" t="str">
        <f>IF(RIGHT(Table1[[#This Row],[Occupational Series]],5)="SECCM","SECCM",IF(OR(RIGHT(Table1[[#This Row],[Occupational Series]],1)="A",RIGHT(Table1[[#This Row],[Occupational Series]],1)="B",RIGHT(Table1[[#This Row],[Occupational Series]],1)="C"),"0301",RIGHT(Table1[[#This Row],[Occupational Series]],4)))</f>
        <v>8862</v>
      </c>
      <c r="D4819" s="50" t="s">
        <v>716</v>
      </c>
      <c r="E4819" s="51" t="s">
        <v>717</v>
      </c>
      <c r="F4819" s="57">
        <f>ROWS($F$2:F4819)</f>
        <v>4818</v>
      </c>
      <c r="G4819" s="57" t="str">
        <f>IF(ISNUMBER(SEARCH('Position Build'!$N$6,Table1[[#This Row],[Series]])),Table1[[#This Row],[Helper1]],"")</f>
        <v/>
      </c>
      <c r="H4819" s="57" t="str">
        <f>IFERROR(SMALL($G$2:$G$4870,ROWS($G$2:G4819)),"")</f>
        <v/>
      </c>
    </row>
    <row r="4820" spans="1:8" ht="15.75" thickBot="1" x14ac:dyDescent="0.3">
      <c r="A4820" s="45" t="s">
        <v>727</v>
      </c>
      <c r="B4820" s="46" t="str">
        <f>Table1[[#This Row],[Series]]&amp;Table1[[#This Row],[Competency Name]]</f>
        <v>8862ABILITY TO DO THE WORK OF THE POSITION WITHOUT MORE THAN NORMAL SUPERVISION</v>
      </c>
      <c r="C4820" s="46" t="str">
        <f>IF(RIGHT(Table1[[#This Row],[Occupational Series]],5)="SECCM","SECCM",IF(OR(RIGHT(Table1[[#This Row],[Occupational Series]],1)="A",RIGHT(Table1[[#This Row],[Occupational Series]],1)="B",RIGHT(Table1[[#This Row],[Occupational Series]],1)="C"),"0301",RIGHT(Table1[[#This Row],[Occupational Series]],4)))</f>
        <v>8862</v>
      </c>
      <c r="D4820" s="45" t="s">
        <v>852</v>
      </c>
      <c r="E4820" s="45" t="s">
        <v>853</v>
      </c>
      <c r="F4820" s="57">
        <f>ROWS($F$2:F4820)</f>
        <v>4819</v>
      </c>
      <c r="G4820" s="57" t="str">
        <f>IF(ISNUMBER(SEARCH('Position Build'!$N$6,Table1[[#This Row],[Series]])),Table1[[#This Row],[Helper1]],"")</f>
        <v/>
      </c>
      <c r="H4820" s="57" t="str">
        <f>IFERROR(SMALL($G$2:$G$4870,ROWS($G$2:G4820)),"")</f>
        <v/>
      </c>
    </row>
    <row r="4821" spans="1:8" ht="15.75" thickBot="1" x14ac:dyDescent="0.3">
      <c r="A4821" s="45" t="s">
        <v>727</v>
      </c>
      <c r="B4821" s="46" t="str">
        <f>Table1[[#This Row],[Series]]&amp;Table1[[#This Row],[Competency Name]]</f>
        <v>8862ABILITY TO INSPECT</v>
      </c>
      <c r="C4821" s="46" t="str">
        <f>IF(RIGHT(Table1[[#This Row],[Occupational Series]],5)="SECCM","SECCM",IF(OR(RIGHT(Table1[[#This Row],[Occupational Series]],1)="A",RIGHT(Table1[[#This Row],[Occupational Series]],1)="B",RIGHT(Table1[[#This Row],[Occupational Series]],1)="C"),"0301",RIGHT(Table1[[#This Row],[Occupational Series]],4)))</f>
        <v>8862</v>
      </c>
      <c r="D4821" s="45" t="s">
        <v>866</v>
      </c>
      <c r="E4821" s="45" t="s">
        <v>867</v>
      </c>
      <c r="F4821" s="57">
        <f>ROWS($F$2:F4821)</f>
        <v>4820</v>
      </c>
      <c r="G4821" s="57" t="str">
        <f>IF(ISNUMBER(SEARCH('Position Build'!$N$6,Table1[[#This Row],[Series]])),Table1[[#This Row],[Helper1]],"")</f>
        <v/>
      </c>
      <c r="H4821" s="57" t="str">
        <f>IFERROR(SMALL($G$2:$G$4870,ROWS($G$2:G4821)),"")</f>
        <v/>
      </c>
    </row>
    <row r="4822" spans="1:8" ht="15.75" thickBot="1" x14ac:dyDescent="0.3">
      <c r="A4822" s="45" t="s">
        <v>727</v>
      </c>
      <c r="B4822" s="46" t="str">
        <f>Table1[[#This Row],[Series]]&amp;Table1[[#This Row],[Competency Name]]</f>
        <v>8862ABILITY TO INSTRUCT</v>
      </c>
      <c r="C4822" s="46" t="str">
        <f>IF(RIGHT(Table1[[#This Row],[Occupational Series]],5)="SECCM","SECCM",IF(OR(RIGHT(Table1[[#This Row],[Occupational Series]],1)="A",RIGHT(Table1[[#This Row],[Occupational Series]],1)="B",RIGHT(Table1[[#This Row],[Occupational Series]],1)="C"),"0301",RIGHT(Table1[[#This Row],[Occupational Series]],4)))</f>
        <v>8862</v>
      </c>
      <c r="D4822" s="45" t="s">
        <v>868</v>
      </c>
      <c r="E4822" s="45" t="s">
        <v>869</v>
      </c>
      <c r="F4822" s="57">
        <f>ROWS($F$2:F4822)</f>
        <v>4821</v>
      </c>
      <c r="G4822" s="57" t="str">
        <f>IF(ISNUMBER(SEARCH('Position Build'!$N$6,Table1[[#This Row],[Series]])),Table1[[#This Row],[Helper1]],"")</f>
        <v/>
      </c>
      <c r="H4822" s="57" t="str">
        <f>IFERROR(SMALL($G$2:$G$4870,ROWS($G$2:G4822)),"")</f>
        <v/>
      </c>
    </row>
    <row r="4823" spans="1:8" ht="39" thickBot="1" x14ac:dyDescent="0.3">
      <c r="A4823" s="50" t="s">
        <v>727</v>
      </c>
      <c r="B4823" s="46" t="str">
        <f>Table1[[#This Row],[Series]]&amp;Table1[[#This Row],[Competency Name]]</f>
        <v>8862ABILITY TO PROVIDE PRODUCTION SUPPORT SERVICES</v>
      </c>
      <c r="C4823" s="46" t="str">
        <f>IF(RIGHT(Table1[[#This Row],[Occupational Series]],5)="SECCM","SECCM",IF(OR(RIGHT(Table1[[#This Row],[Occupational Series]],1)="A",RIGHT(Table1[[#This Row],[Occupational Series]],1)="B",RIGHT(Table1[[#This Row],[Occupational Series]],1)="C"),"0301",RIGHT(Table1[[#This Row],[Occupational Series]],4)))</f>
        <v>8862</v>
      </c>
      <c r="D4823" s="50" t="s">
        <v>870</v>
      </c>
      <c r="E4823" s="51" t="s">
        <v>871</v>
      </c>
      <c r="F4823" s="57">
        <f>ROWS($F$2:F4823)</f>
        <v>4822</v>
      </c>
      <c r="G4823" s="57" t="str">
        <f>IF(ISNUMBER(SEARCH('Position Build'!$N$6,Table1[[#This Row],[Series]])),Table1[[#This Row],[Helper1]],"")</f>
        <v/>
      </c>
      <c r="H4823" s="57" t="str">
        <f>IFERROR(SMALL($G$2:$G$4870,ROWS($G$2:G4823)),"")</f>
        <v/>
      </c>
    </row>
    <row r="4824" spans="1:8" ht="15.75" thickBot="1" x14ac:dyDescent="0.3">
      <c r="A4824" s="45" t="s">
        <v>727</v>
      </c>
      <c r="B4824" s="46" t="str">
        <f>Table1[[#This Row],[Series]]&amp;Table1[[#This Row],[Competency Name]]</f>
        <v>8862ABILITY TO LEAD OR SUPERVISE</v>
      </c>
      <c r="C4824" s="46" t="str">
        <f>IF(RIGHT(Table1[[#This Row],[Occupational Series]],5)="SECCM","SECCM",IF(OR(RIGHT(Table1[[#This Row],[Occupational Series]],1)="A",RIGHT(Table1[[#This Row],[Occupational Series]],1)="B",RIGHT(Table1[[#This Row],[Occupational Series]],1)="C"),"0301",RIGHT(Table1[[#This Row],[Occupational Series]],4)))</f>
        <v>8862</v>
      </c>
      <c r="D4824" s="45" t="s">
        <v>872</v>
      </c>
      <c r="E4824" s="45" t="s">
        <v>873</v>
      </c>
      <c r="F4824" s="57">
        <f>ROWS($F$2:F4824)</f>
        <v>4823</v>
      </c>
      <c r="G4824" s="57" t="str">
        <f>IF(ISNUMBER(SEARCH('Position Build'!$N$6,Table1[[#This Row],[Series]])),Table1[[#This Row],[Helper1]],"")</f>
        <v/>
      </c>
      <c r="H4824" s="57" t="str">
        <f>IFERROR(SMALL($G$2:$G$4870,ROWS($G$2:G4824)),"")</f>
        <v/>
      </c>
    </row>
    <row r="4825" spans="1:8" ht="77.25" thickBot="1" x14ac:dyDescent="0.3">
      <c r="A4825" s="50" t="s">
        <v>727</v>
      </c>
      <c r="B4825" s="46" t="str">
        <f>Table1[[#This Row],[Series]]&amp;Table1[[#This Row],[Competency Name]]</f>
        <v>8862ABILITY TO INTERPRET INSTRUCTIONS AND SPECIFICATIONS, INCLUDING BLUEPRINT READING</v>
      </c>
      <c r="C4825" s="46" t="str">
        <f>IF(RIGHT(Table1[[#This Row],[Occupational Series]],5)="SECCM","SECCM",IF(OR(RIGHT(Table1[[#This Row],[Occupational Series]],1)="A",RIGHT(Table1[[#This Row],[Occupational Series]],1)="B",RIGHT(Table1[[#This Row],[Occupational Series]],1)="C"),"0301",RIGHT(Table1[[#This Row],[Occupational Series]],4)))</f>
        <v>8862</v>
      </c>
      <c r="D4825" s="50" t="s">
        <v>906</v>
      </c>
      <c r="E4825" s="51" t="s">
        <v>907</v>
      </c>
      <c r="F4825" s="57">
        <f>ROWS($F$2:F4825)</f>
        <v>4824</v>
      </c>
      <c r="G4825" s="57" t="str">
        <f>IF(ISNUMBER(SEARCH('Position Build'!$N$6,Table1[[#This Row],[Series]])),Table1[[#This Row],[Helper1]],"")</f>
        <v/>
      </c>
      <c r="H4825" s="57" t="str">
        <f>IFERROR(SMALL($G$2:$G$4870,ROWS($G$2:G4825)),"")</f>
        <v/>
      </c>
    </row>
    <row r="4826" spans="1:8" ht="51.75" thickBot="1" x14ac:dyDescent="0.3">
      <c r="A4826" s="50" t="s">
        <v>727</v>
      </c>
      <c r="B4826" s="46" t="str">
        <f>Table1[[#This Row],[Series]]&amp;Table1[[#This Row],[Competency Name]]</f>
        <v>8862ABILITY TO USE AND MAINTAIN TOOLS AND EQUIPMENT</v>
      </c>
      <c r="C4826" s="46" t="str">
        <f>IF(RIGHT(Table1[[#This Row],[Occupational Series]],5)="SECCM","SECCM",IF(OR(RIGHT(Table1[[#This Row],[Occupational Series]],1)="A",RIGHT(Table1[[#This Row],[Occupational Series]],1)="B",RIGHT(Table1[[#This Row],[Occupational Series]],1)="C"),"0301",RIGHT(Table1[[#This Row],[Occupational Series]],4)))</f>
        <v>8862</v>
      </c>
      <c r="D4826" s="50" t="s">
        <v>908</v>
      </c>
      <c r="E4826" s="51" t="s">
        <v>909</v>
      </c>
      <c r="F4826" s="57">
        <f>ROWS($F$2:F4826)</f>
        <v>4825</v>
      </c>
      <c r="G4826" s="57" t="str">
        <f>IF(ISNUMBER(SEARCH('Position Build'!$N$6,Table1[[#This Row],[Series]])),Table1[[#This Row],[Helper1]],"")</f>
        <v/>
      </c>
      <c r="H4826" s="57" t="str">
        <f>IFERROR(SMALL($G$2:$G$4870,ROWS($G$2:G4826)),"")</f>
        <v/>
      </c>
    </row>
    <row r="4827" spans="1:8" ht="39" thickBot="1" x14ac:dyDescent="0.3">
      <c r="A4827" s="50" t="s">
        <v>727</v>
      </c>
      <c r="B4827" s="46" t="str">
        <f>Table1[[#This Row],[Series]]&amp;Table1[[#This Row],[Competency Name]]</f>
        <v>8862KNOWLEDGE OF EQUIPMENT ASSEMBLY, INSTALLATION, REPAIR, ETC.</v>
      </c>
      <c r="C4827" s="46" t="str">
        <f>IF(RIGHT(Table1[[#This Row],[Occupational Series]],5)="SECCM","SECCM",IF(OR(RIGHT(Table1[[#This Row],[Occupational Series]],1)="A",RIGHT(Table1[[#This Row],[Occupational Series]],1)="B",RIGHT(Table1[[#This Row],[Occupational Series]],1)="C"),"0301",RIGHT(Table1[[#This Row],[Occupational Series]],4)))</f>
        <v>8862</v>
      </c>
      <c r="D4827" s="50" t="s">
        <v>910</v>
      </c>
      <c r="E4827" s="51" t="s">
        <v>911</v>
      </c>
      <c r="F4827" s="57">
        <f>ROWS($F$2:F4827)</f>
        <v>4826</v>
      </c>
      <c r="G4827" s="57" t="str">
        <f>IF(ISNUMBER(SEARCH('Position Build'!$N$6,Table1[[#This Row],[Series]])),Table1[[#This Row],[Helper1]],"")</f>
        <v/>
      </c>
      <c r="H4827" s="57" t="str">
        <f>IFERROR(SMALL($G$2:$G$4870,ROWS($G$2:G4827)),"")</f>
        <v/>
      </c>
    </row>
    <row r="4828" spans="1:8" ht="64.5" thickBot="1" x14ac:dyDescent="0.3">
      <c r="A4828" s="50" t="s">
        <v>727</v>
      </c>
      <c r="B4828" s="46" t="str">
        <f>Table1[[#This Row],[Series]]&amp;Table1[[#This Row],[Competency Name]]</f>
        <v>8862TROUBLESHOOTING</v>
      </c>
      <c r="C4828" s="46" t="str">
        <f>IF(RIGHT(Table1[[#This Row],[Occupational Series]],5)="SECCM","SECCM",IF(OR(RIGHT(Table1[[#This Row],[Occupational Series]],1)="A",RIGHT(Table1[[#This Row],[Occupational Series]],1)="B",RIGHT(Table1[[#This Row],[Occupational Series]],1)="C"),"0301",RIGHT(Table1[[#This Row],[Occupational Series]],4)))</f>
        <v>8862</v>
      </c>
      <c r="D4828" s="50" t="s">
        <v>912</v>
      </c>
      <c r="E4828" s="51" t="s">
        <v>913</v>
      </c>
      <c r="F4828" s="57">
        <f>ROWS($F$2:F4828)</f>
        <v>4827</v>
      </c>
      <c r="G4828" s="57" t="str">
        <f>IF(ISNUMBER(SEARCH('Position Build'!$N$6,Table1[[#This Row],[Series]])),Table1[[#This Row],[Helper1]],"")</f>
        <v/>
      </c>
      <c r="H4828" s="57" t="str">
        <f>IFERROR(SMALL($G$2:$G$4870,ROWS($G$2:G4828)),"")</f>
        <v/>
      </c>
    </row>
    <row r="4829" spans="1:8" ht="102.75" thickBot="1" x14ac:dyDescent="0.3">
      <c r="A4829" s="50" t="s">
        <v>727</v>
      </c>
      <c r="B4829" s="46" t="str">
        <f>Table1[[#This Row],[Series]]&amp;Table1[[#This Row],[Competency Name]]</f>
        <v>8862USE OF MEASURING INSTRUMENTS (MECHANICAL, ELECTRICAL, ELECTRONIC, AS APPROPRIATE TO LINE OF WORK)</v>
      </c>
      <c r="C4829" s="46" t="str">
        <f>IF(RIGHT(Table1[[#This Row],[Occupational Series]],5)="SECCM","SECCM",IF(OR(RIGHT(Table1[[#This Row],[Occupational Series]],1)="A",RIGHT(Table1[[#This Row],[Occupational Series]],1)="B",RIGHT(Table1[[#This Row],[Occupational Series]],1)="C"),"0301",RIGHT(Table1[[#This Row],[Occupational Series]],4)))</f>
        <v>8862</v>
      </c>
      <c r="D4829" s="50" t="s">
        <v>986</v>
      </c>
      <c r="E4829" s="51" t="s">
        <v>987</v>
      </c>
      <c r="F4829" s="57">
        <f>ROWS($F$2:F4829)</f>
        <v>4828</v>
      </c>
      <c r="G4829" s="57" t="str">
        <f>IF(ISNUMBER(SEARCH('Position Build'!$N$6,Table1[[#This Row],[Series]])),Table1[[#This Row],[Helper1]],"")</f>
        <v/>
      </c>
      <c r="H4829" s="57" t="str">
        <f>IFERROR(SMALL($G$2:$G$4870,ROWS($G$2:G4829)),"")</f>
        <v/>
      </c>
    </row>
    <row r="4830" spans="1:8" ht="15.75" thickBot="1" x14ac:dyDescent="0.3">
      <c r="A4830" s="45" t="s">
        <v>863</v>
      </c>
      <c r="B4830" s="46" t="str">
        <f>Table1[[#This Row],[Series]]&amp;Table1[[#This Row],[Competency Name]]</f>
        <v>9904ABILITY TO DO THE WORK OF THE POSITION WITHOUT MORE THAN NORMAL SUPERVISION</v>
      </c>
      <c r="C4830" s="46" t="str">
        <f>IF(RIGHT(Table1[[#This Row],[Occupational Series]],5)="SECCM","SECCM",IF(OR(RIGHT(Table1[[#This Row],[Occupational Series]],1)="A",RIGHT(Table1[[#This Row],[Occupational Series]],1)="B",RIGHT(Table1[[#This Row],[Occupational Series]],1)="C"),"0301",RIGHT(Table1[[#This Row],[Occupational Series]],4)))</f>
        <v>9904</v>
      </c>
      <c r="D4830" s="45" t="s">
        <v>852</v>
      </c>
      <c r="E4830" s="45" t="s">
        <v>853</v>
      </c>
      <c r="F4830" s="57">
        <f>ROWS($F$2:F4830)</f>
        <v>4829</v>
      </c>
      <c r="G4830" s="57" t="str">
        <f>IF(ISNUMBER(SEARCH('Position Build'!$N$6,Table1[[#This Row],[Series]])),Table1[[#This Row],[Helper1]],"")</f>
        <v/>
      </c>
      <c r="H4830" s="57" t="str">
        <f>IFERROR(SMALL($G$2:$G$4870,ROWS($G$2:G4830)),"")</f>
        <v/>
      </c>
    </row>
    <row r="4831" spans="1:8" ht="15.75" thickBot="1" x14ac:dyDescent="0.3">
      <c r="A4831" s="45" t="s">
        <v>863</v>
      </c>
      <c r="B4831" s="46" t="str">
        <f>Table1[[#This Row],[Series]]&amp;Table1[[#This Row],[Competency Name]]</f>
        <v>9904OPERATION OF VESSELS/SHIPS</v>
      </c>
      <c r="C4831" s="46" t="str">
        <f>IF(RIGHT(Table1[[#This Row],[Occupational Series]],5)="SECCM","SECCM",IF(OR(RIGHT(Table1[[#This Row],[Occupational Series]],1)="A",RIGHT(Table1[[#This Row],[Occupational Series]],1)="B",RIGHT(Table1[[#This Row],[Occupational Series]],1)="C"),"0301",RIGHT(Table1[[#This Row],[Occupational Series]],4)))</f>
        <v>9904</v>
      </c>
      <c r="D4831" s="45" t="s">
        <v>1978</v>
      </c>
      <c r="E4831" s="45" t="s">
        <v>1979</v>
      </c>
      <c r="F4831" s="57">
        <f>ROWS($F$2:F4831)</f>
        <v>4830</v>
      </c>
      <c r="G4831" s="57" t="str">
        <f>IF(ISNUMBER(SEARCH('Position Build'!$N$6,Table1[[#This Row],[Series]])),Table1[[#This Row],[Helper1]],"")</f>
        <v/>
      </c>
      <c r="H4831" s="57" t="str">
        <f>IFERROR(SMALL($G$2:$G$4870,ROWS($G$2:G4831)),"")</f>
        <v/>
      </c>
    </row>
    <row r="4832" spans="1:8" ht="39" thickBot="1" x14ac:dyDescent="0.3">
      <c r="A4832" s="50" t="s">
        <v>281</v>
      </c>
      <c r="B4832" s="46" t="str">
        <f>Table1[[#This Row],[Series]]&amp;Table1[[#This Row],[Competency Name]]</f>
        <v>SECCMINFLUENCING/NEGOTIATING</v>
      </c>
      <c r="C4832" s="46" t="str">
        <f>IF(RIGHT(Table1[[#This Row],[Occupational Series]],5)="SECCM","SECCM",IF(OR(RIGHT(Table1[[#This Row],[Occupational Series]],1)="A",RIGHT(Table1[[#This Row],[Occupational Series]],1)="B",RIGHT(Table1[[#This Row],[Occupational Series]],1)="C"),"0301",RIGHT(Table1[[#This Row],[Occupational Series]],4)))</f>
        <v>SECCM</v>
      </c>
      <c r="D4832" s="50" t="s">
        <v>267</v>
      </c>
      <c r="E4832" s="51" t="s">
        <v>268</v>
      </c>
      <c r="F4832" s="57">
        <f>ROWS($F$2:F4832)</f>
        <v>4831</v>
      </c>
      <c r="G4832" s="57" t="str">
        <f>IF(ISNUMBER(SEARCH('Position Build'!$N$6,Table1[[#This Row],[Series]])),Table1[[#This Row],[Helper1]],"")</f>
        <v/>
      </c>
      <c r="H4832" s="57" t="str">
        <f>IFERROR(SMALL($G$2:$G$4870,ROWS($G$2:G4832)),"")</f>
        <v/>
      </c>
    </row>
    <row r="4833" spans="1:8" ht="51.75" thickBot="1" x14ac:dyDescent="0.3">
      <c r="A4833" s="50" t="s">
        <v>281</v>
      </c>
      <c r="B4833" s="46" t="str">
        <f>Table1[[#This Row],[Series]]&amp;Table1[[#This Row],[Competency Name]]</f>
        <v>SECCMFINANCIAL MANAGEMENT</v>
      </c>
      <c r="C4833" s="46" t="str">
        <f>IF(RIGHT(Table1[[#This Row],[Occupational Series]],5)="SECCM","SECCM",IF(OR(RIGHT(Table1[[#This Row],[Occupational Series]],1)="A",RIGHT(Table1[[#This Row],[Occupational Series]],1)="B",RIGHT(Table1[[#This Row],[Occupational Series]],1)="C"),"0301",RIGHT(Table1[[#This Row],[Occupational Series]],4)))</f>
        <v>SECCM</v>
      </c>
      <c r="D4833" s="50" t="s">
        <v>438</v>
      </c>
      <c r="E4833" s="51" t="s">
        <v>439</v>
      </c>
      <c r="F4833" s="57">
        <f>ROWS($F$2:F4833)</f>
        <v>4832</v>
      </c>
      <c r="G4833" s="57" t="str">
        <f>IF(ISNUMBER(SEARCH('Position Build'!$N$6,Table1[[#This Row],[Series]])),Table1[[#This Row],[Helper1]],"")</f>
        <v/>
      </c>
      <c r="H4833" s="57" t="str">
        <f>IFERROR(SMALL($G$2:$G$4870,ROWS($G$2:G4833)),"")</f>
        <v/>
      </c>
    </row>
    <row r="4834" spans="1:8" ht="15.75" thickBot="1" x14ac:dyDescent="0.3">
      <c r="A4834" s="45" t="s">
        <v>281</v>
      </c>
      <c r="B4834" s="46" t="str">
        <f>Table1[[#This Row],[Series]]&amp;Table1[[#This Row],[Competency Name]]</f>
        <v>SECCMPARTNERING</v>
      </c>
      <c r="C4834" s="46" t="str">
        <f>IF(RIGHT(Table1[[#This Row],[Occupational Series]],5)="SECCM","SECCM",IF(OR(RIGHT(Table1[[#This Row],[Occupational Series]],1)="A",RIGHT(Table1[[#This Row],[Occupational Series]],1)="B",RIGHT(Table1[[#This Row],[Occupational Series]],1)="C"),"0301",RIGHT(Table1[[#This Row],[Occupational Series]],4)))</f>
        <v>SECCM</v>
      </c>
      <c r="D4834" s="45" t="s">
        <v>491</v>
      </c>
      <c r="E4834" s="45" t="s">
        <v>492</v>
      </c>
      <c r="F4834" s="57">
        <f>ROWS($F$2:F4834)</f>
        <v>4833</v>
      </c>
      <c r="G4834" s="57" t="str">
        <f>IF(ISNUMBER(SEARCH('Position Build'!$N$6,Table1[[#This Row],[Series]])),Table1[[#This Row],[Helper1]],"")</f>
        <v/>
      </c>
      <c r="H4834" s="57" t="str">
        <f>IFERROR(SMALL($G$2:$G$4870,ROWS($G$2:G4834)),"")</f>
        <v/>
      </c>
    </row>
    <row r="4835" spans="1:8" ht="39" thickBot="1" x14ac:dyDescent="0.3">
      <c r="A4835" s="50" t="s">
        <v>281</v>
      </c>
      <c r="B4835" s="46" t="str">
        <f>Table1[[#This Row],[Series]]&amp;Table1[[#This Row],[Competency Name]]</f>
        <v>SECCMWRITTEN COMMUNICATION</v>
      </c>
      <c r="C4835" s="46" t="str">
        <f>IF(RIGHT(Table1[[#This Row],[Occupational Series]],5)="SECCM","SECCM",IF(OR(RIGHT(Table1[[#This Row],[Occupational Series]],1)="A",RIGHT(Table1[[#This Row],[Occupational Series]],1)="B",RIGHT(Table1[[#This Row],[Occupational Series]],1)="C"),"0301",RIGHT(Table1[[#This Row],[Occupational Series]],4)))</f>
        <v>SECCM</v>
      </c>
      <c r="D4835" s="50" t="s">
        <v>507</v>
      </c>
      <c r="E4835" s="51" t="s">
        <v>508</v>
      </c>
      <c r="F4835" s="57">
        <f>ROWS($F$2:F4835)</f>
        <v>4834</v>
      </c>
      <c r="G4835" s="57" t="str">
        <f>IF(ISNUMBER(SEARCH('Position Build'!$N$6,Table1[[#This Row],[Series]])),Table1[[#This Row],[Helper1]],"")</f>
        <v/>
      </c>
      <c r="H4835" s="57" t="str">
        <f>IFERROR(SMALL($G$2:$G$4870,ROWS($G$2:G4835)),"")</f>
        <v/>
      </c>
    </row>
    <row r="4836" spans="1:8" ht="39" thickBot="1" x14ac:dyDescent="0.3">
      <c r="A4836" s="50" t="s">
        <v>281</v>
      </c>
      <c r="B4836" s="46" t="str">
        <f>Table1[[#This Row],[Series]]&amp;Table1[[#This Row],[Competency Name]]</f>
        <v>SECCMORAL COMMUNICATION</v>
      </c>
      <c r="C4836" s="46" t="str">
        <f>IF(RIGHT(Table1[[#This Row],[Occupational Series]],5)="SECCM","SECCM",IF(OR(RIGHT(Table1[[#This Row],[Occupational Series]],1)="A",RIGHT(Table1[[#This Row],[Occupational Series]],1)="B",RIGHT(Table1[[#This Row],[Occupational Series]],1)="C"),"0301",RIGHT(Table1[[#This Row],[Occupational Series]],4)))</f>
        <v>SECCM</v>
      </c>
      <c r="D4836" s="50" t="s">
        <v>537</v>
      </c>
      <c r="E4836" s="51" t="s">
        <v>538</v>
      </c>
      <c r="F4836" s="57">
        <f>ROWS($F$2:F4836)</f>
        <v>4835</v>
      </c>
      <c r="G4836" s="57" t="str">
        <f>IF(ISNUMBER(SEARCH('Position Build'!$N$6,Table1[[#This Row],[Series]])),Table1[[#This Row],[Helper1]],"")</f>
        <v/>
      </c>
      <c r="H4836" s="57" t="str">
        <f>IFERROR(SMALL($G$2:$G$4870,ROWS($G$2:G4836)),"")</f>
        <v/>
      </c>
    </row>
    <row r="4837" spans="1:8" ht="39" thickBot="1" x14ac:dyDescent="0.3">
      <c r="A4837" s="50" t="s">
        <v>281</v>
      </c>
      <c r="B4837" s="46" t="str">
        <f>Table1[[#This Row],[Series]]&amp;Table1[[#This Row],[Competency Name]]</f>
        <v>SECCMDEVELOPING OTHERS</v>
      </c>
      <c r="C4837" s="46" t="str">
        <f>IF(RIGHT(Table1[[#This Row],[Occupational Series]],5)="SECCM","SECCM",IF(OR(RIGHT(Table1[[#This Row],[Occupational Series]],1)="A",RIGHT(Table1[[#This Row],[Occupational Series]],1)="B",RIGHT(Table1[[#This Row],[Occupational Series]],1)="C"),"0301",RIGHT(Table1[[#This Row],[Occupational Series]],4)))</f>
        <v>SECCM</v>
      </c>
      <c r="D4837" s="50" t="s">
        <v>585</v>
      </c>
      <c r="E4837" s="51" t="s">
        <v>586</v>
      </c>
      <c r="F4837" s="57">
        <f>ROWS($F$2:F4837)</f>
        <v>4836</v>
      </c>
      <c r="G4837" s="57" t="str">
        <f>IF(ISNUMBER(SEARCH('Position Build'!$N$6,Table1[[#This Row],[Series]])),Table1[[#This Row],[Helper1]],"")</f>
        <v/>
      </c>
      <c r="H4837" s="57" t="str">
        <f>IFERROR(SMALL($G$2:$G$4870,ROWS($G$2:G4837)),"")</f>
        <v/>
      </c>
    </row>
    <row r="4838" spans="1:8" ht="51.75" thickBot="1" x14ac:dyDescent="0.3">
      <c r="A4838" s="50" t="s">
        <v>281</v>
      </c>
      <c r="B4838" s="46" t="str">
        <f>Table1[[#This Row],[Series]]&amp;Table1[[#This Row],[Competency Name]]</f>
        <v>SECCMPROBLEM SOLVING</v>
      </c>
      <c r="C4838" s="46" t="str">
        <f>IF(RIGHT(Table1[[#This Row],[Occupational Series]],5)="SECCM","SECCM",IF(OR(RIGHT(Table1[[#This Row],[Occupational Series]],1)="A",RIGHT(Table1[[#This Row],[Occupational Series]],1)="B",RIGHT(Table1[[#This Row],[Occupational Series]],1)="C"),"0301",RIGHT(Table1[[#This Row],[Occupational Series]],4)))</f>
        <v>SECCM</v>
      </c>
      <c r="D4838" s="50" t="s">
        <v>596</v>
      </c>
      <c r="E4838" s="51" t="s">
        <v>597</v>
      </c>
      <c r="F4838" s="57">
        <f>ROWS($F$2:F4838)</f>
        <v>4837</v>
      </c>
      <c r="G4838" s="57" t="str">
        <f>IF(ISNUMBER(SEARCH('Position Build'!$N$6,Table1[[#This Row],[Series]])),Table1[[#This Row],[Helper1]],"")</f>
        <v/>
      </c>
      <c r="H4838" s="57" t="str">
        <f>IFERROR(SMALL($G$2:$G$4870,ROWS($G$2:G4838)),"")</f>
        <v/>
      </c>
    </row>
    <row r="4839" spans="1:8" ht="15.75" thickBot="1" x14ac:dyDescent="0.3">
      <c r="A4839" s="45" t="s">
        <v>281</v>
      </c>
      <c r="B4839" s="46" t="str">
        <f>Table1[[#This Row],[Series]]&amp;Table1[[#This Row],[Competency Name]]</f>
        <v>SECCMRISK MANAGEMENT</v>
      </c>
      <c r="C4839" s="46" t="str">
        <f>IF(RIGHT(Table1[[#This Row],[Occupational Series]],5)="SECCM","SECCM",IF(OR(RIGHT(Table1[[#This Row],[Occupational Series]],1)="A",RIGHT(Table1[[#This Row],[Occupational Series]],1)="B",RIGHT(Table1[[#This Row],[Occupational Series]],1)="C"),"0301",RIGHT(Table1[[#This Row],[Occupational Series]],4)))</f>
        <v>SECCM</v>
      </c>
      <c r="D4839" s="45" t="s">
        <v>638</v>
      </c>
      <c r="E4839" s="45" t="s">
        <v>639</v>
      </c>
      <c r="F4839" s="57">
        <f>ROWS($F$2:F4839)</f>
        <v>4838</v>
      </c>
      <c r="G4839" s="57" t="str">
        <f>IF(ISNUMBER(SEARCH('Position Build'!$N$6,Table1[[#This Row],[Series]])),Table1[[#This Row],[Helper1]],"")</f>
        <v/>
      </c>
      <c r="H4839" s="57" t="str">
        <f>IFERROR(SMALL($G$2:$G$4870,ROWS($G$2:G4839)),"")</f>
        <v/>
      </c>
    </row>
    <row r="4840" spans="1:8" ht="51.75" thickBot="1" x14ac:dyDescent="0.3">
      <c r="A4840" s="50" t="s">
        <v>281</v>
      </c>
      <c r="B4840" s="46" t="str">
        <f>Table1[[#This Row],[Series]]&amp;Table1[[#This Row],[Competency Name]]</f>
        <v>SECCMSTRATEGIC THINKING</v>
      </c>
      <c r="C4840" s="46" t="str">
        <f>IF(RIGHT(Table1[[#This Row],[Occupational Series]],5)="SECCM","SECCM",IF(OR(RIGHT(Table1[[#This Row],[Occupational Series]],1)="A",RIGHT(Table1[[#This Row],[Occupational Series]],1)="B",RIGHT(Table1[[#This Row],[Occupational Series]],1)="C"),"0301",RIGHT(Table1[[#This Row],[Occupational Series]],4)))</f>
        <v>SECCM</v>
      </c>
      <c r="D4840" s="50" t="s">
        <v>826</v>
      </c>
      <c r="E4840" s="51" t="s">
        <v>827</v>
      </c>
      <c r="F4840" s="57">
        <f>ROWS($F$2:F4840)</f>
        <v>4839</v>
      </c>
      <c r="G4840" s="57" t="str">
        <f>IF(ISNUMBER(SEARCH('Position Build'!$N$6,Table1[[#This Row],[Series]])),Table1[[#This Row],[Helper1]],"")</f>
        <v/>
      </c>
      <c r="H4840" s="57" t="str">
        <f>IFERROR(SMALL($G$2:$G$4870,ROWS($G$2:G4840)),"")</f>
        <v/>
      </c>
    </row>
    <row r="4841" spans="1:8" ht="26.25" thickBot="1" x14ac:dyDescent="0.3">
      <c r="A4841" s="50" t="s">
        <v>281</v>
      </c>
      <c r="B4841" s="46" t="str">
        <f>Table1[[#This Row],[Series]]&amp;Table1[[#This Row],[Competency Name]]</f>
        <v>SECCMREQUIREMENTS ANALYSIS</v>
      </c>
      <c r="C4841" s="46" t="str">
        <f>IF(RIGHT(Table1[[#This Row],[Occupational Series]],5)="SECCM","SECCM",IF(OR(RIGHT(Table1[[#This Row],[Occupational Series]],1)="A",RIGHT(Table1[[#This Row],[Occupational Series]],1)="B",RIGHT(Table1[[#This Row],[Occupational Series]],1)="C"),"0301",RIGHT(Table1[[#This Row],[Occupational Series]],4)))</f>
        <v>SECCM</v>
      </c>
      <c r="D4841" s="50" t="s">
        <v>838</v>
      </c>
      <c r="E4841" s="51" t="s">
        <v>839</v>
      </c>
      <c r="F4841" s="57">
        <f>ROWS($F$2:F4841)</f>
        <v>4840</v>
      </c>
      <c r="G4841" s="57" t="str">
        <f>IF(ISNUMBER(SEARCH('Position Build'!$N$6,Table1[[#This Row],[Series]])),Table1[[#This Row],[Helper1]],"")</f>
        <v/>
      </c>
      <c r="H4841" s="57" t="str">
        <f>IFERROR(SMALL($G$2:$G$4870,ROWS($G$2:G4841)),"")</f>
        <v/>
      </c>
    </row>
    <row r="4842" spans="1:8" ht="51.75" thickBot="1" x14ac:dyDescent="0.3">
      <c r="A4842" s="50" t="s">
        <v>281</v>
      </c>
      <c r="B4842" s="46" t="str">
        <f>Table1[[#This Row],[Series]]&amp;Table1[[#This Row],[Competency Name]]</f>
        <v>SECCMDECISIVENESS</v>
      </c>
      <c r="C4842" s="46" t="str">
        <f>IF(RIGHT(Table1[[#This Row],[Occupational Series]],5)="SECCM","SECCM",IF(OR(RIGHT(Table1[[#This Row],[Occupational Series]],1)="A",RIGHT(Table1[[#This Row],[Occupational Series]],1)="B",RIGHT(Table1[[#This Row],[Occupational Series]],1)="C"),"0301",RIGHT(Table1[[#This Row],[Occupational Series]],4)))</f>
        <v>SECCM</v>
      </c>
      <c r="D4842" s="50" t="s">
        <v>1009</v>
      </c>
      <c r="E4842" s="51" t="s">
        <v>1010</v>
      </c>
      <c r="F4842" s="57">
        <f>ROWS($F$2:F4842)</f>
        <v>4841</v>
      </c>
      <c r="G4842" s="57" t="str">
        <f>IF(ISNUMBER(SEARCH('Position Build'!$N$6,Table1[[#This Row],[Series]])),Table1[[#This Row],[Helper1]],"")</f>
        <v/>
      </c>
      <c r="H4842" s="57" t="str">
        <f>IFERROR(SMALL($G$2:$G$4870,ROWS($G$2:G4842)),"")</f>
        <v/>
      </c>
    </row>
    <row r="4843" spans="1:8" ht="15.75" thickBot="1" x14ac:dyDescent="0.3">
      <c r="A4843" s="45" t="s">
        <v>281</v>
      </c>
      <c r="B4843" s="46" t="str">
        <f>Table1[[#This Row],[Series]]&amp;Table1[[#This Row],[Competency Name]]</f>
        <v>SECCMSYSTEM PERFORMANCE AND ANALYSIS</v>
      </c>
      <c r="C4843" s="46" t="str">
        <f>IF(RIGHT(Table1[[#This Row],[Occupational Series]],5)="SECCM","SECCM",IF(OR(RIGHT(Table1[[#This Row],[Occupational Series]],1)="A",RIGHT(Table1[[#This Row],[Occupational Series]],1)="B",RIGHT(Table1[[#This Row],[Occupational Series]],1)="C"),"0301",RIGHT(Table1[[#This Row],[Occupational Series]],4)))</f>
        <v>SECCM</v>
      </c>
      <c r="D4843" s="45" t="s">
        <v>1323</v>
      </c>
      <c r="E4843" s="45" t="s">
        <v>1324</v>
      </c>
      <c r="F4843" s="57">
        <f>ROWS($F$2:F4843)</f>
        <v>4842</v>
      </c>
      <c r="G4843" s="57" t="str">
        <f>IF(ISNUMBER(SEARCH('Position Build'!$N$6,Table1[[#This Row],[Series]])),Table1[[#This Row],[Helper1]],"")</f>
        <v/>
      </c>
      <c r="H4843" s="57" t="str">
        <f>IFERROR(SMALL($G$2:$G$4870,ROWS($G$2:G4843)),"")</f>
        <v/>
      </c>
    </row>
    <row r="4844" spans="1:8" ht="26.25" thickBot="1" x14ac:dyDescent="0.3">
      <c r="A4844" s="50" t="s">
        <v>281</v>
      </c>
      <c r="B4844" s="46" t="str">
        <f>Table1[[#This Row],[Series]]&amp;Table1[[#This Row],[Competency Name]]</f>
        <v>SECCMDATA MANAGEMENT</v>
      </c>
      <c r="C4844" s="46" t="str">
        <f>IF(RIGHT(Table1[[#This Row],[Occupational Series]],5)="SECCM","SECCM",IF(OR(RIGHT(Table1[[#This Row],[Occupational Series]],1)="A",RIGHT(Table1[[#This Row],[Occupational Series]],1)="B",RIGHT(Table1[[#This Row],[Occupational Series]],1)="C"),"0301",RIGHT(Table1[[#This Row],[Occupational Series]],4)))</f>
        <v>SECCM</v>
      </c>
      <c r="D4844" s="50" t="s">
        <v>1420</v>
      </c>
      <c r="E4844" s="51" t="s">
        <v>1421</v>
      </c>
      <c r="F4844" s="57">
        <f>ROWS($F$2:F4844)</f>
        <v>4843</v>
      </c>
      <c r="G4844" s="57" t="str">
        <f>IF(ISNUMBER(SEARCH('Position Build'!$N$6,Table1[[#This Row],[Series]])),Table1[[#This Row],[Helper1]],"")</f>
        <v/>
      </c>
      <c r="H4844" s="57" t="str">
        <f>IFERROR(SMALL($G$2:$G$4870,ROWS($G$2:G4844)),"")</f>
        <v/>
      </c>
    </row>
    <row r="4845" spans="1:8" ht="26.25" thickBot="1" x14ac:dyDescent="0.3">
      <c r="A4845" s="50" t="s">
        <v>281</v>
      </c>
      <c r="B4845" s="46" t="str">
        <f>Table1[[#This Row],[Series]]&amp;Table1[[#This Row],[Competency Name]]</f>
        <v>SECCMCONFIGURATION MANAGEMENT</v>
      </c>
      <c r="C4845" s="46" t="str">
        <f>IF(RIGHT(Table1[[#This Row],[Occupational Series]],5)="SECCM","SECCM",IF(OR(RIGHT(Table1[[#This Row],[Occupational Series]],1)="A",RIGHT(Table1[[#This Row],[Occupational Series]],1)="B",RIGHT(Table1[[#This Row],[Occupational Series]],1)="C"),"0301",RIGHT(Table1[[#This Row],[Occupational Series]],4)))</f>
        <v>SECCM</v>
      </c>
      <c r="D4845" s="50" t="s">
        <v>773</v>
      </c>
      <c r="E4845" s="51" t="s">
        <v>1438</v>
      </c>
      <c r="F4845" s="57">
        <f>ROWS($F$2:F4845)</f>
        <v>4844</v>
      </c>
      <c r="G4845" s="57" t="str">
        <f>IF(ISNUMBER(SEARCH('Position Build'!$N$6,Table1[[#This Row],[Series]])),Table1[[#This Row],[Helper1]],"")</f>
        <v/>
      </c>
      <c r="H4845" s="57" t="str">
        <f>IFERROR(SMALL($G$2:$G$4870,ROWS($G$2:G4845)),"")</f>
        <v/>
      </c>
    </row>
    <row r="4846" spans="1:8" ht="26.25" thickBot="1" x14ac:dyDescent="0.3">
      <c r="A4846" s="50" t="s">
        <v>281</v>
      </c>
      <c r="B4846" s="46" t="str">
        <f>Table1[[#This Row],[Series]]&amp;Table1[[#This Row],[Competency Name]]</f>
        <v>SECCMMISSION-LEVEL ASSESSMENT</v>
      </c>
      <c r="C4846" s="46" t="str">
        <f>IF(RIGHT(Table1[[#This Row],[Occupational Series]],5)="SECCM","SECCM",IF(OR(RIGHT(Table1[[#This Row],[Occupational Series]],1)="A",RIGHT(Table1[[#This Row],[Occupational Series]],1)="B",RIGHT(Table1[[#This Row],[Occupational Series]],1)="C"),"0301",RIGHT(Table1[[#This Row],[Occupational Series]],4)))</f>
        <v>SECCM</v>
      </c>
      <c r="D4846" s="50" t="s">
        <v>1913</v>
      </c>
      <c r="E4846" s="51" t="s">
        <v>1914</v>
      </c>
      <c r="F4846" s="57">
        <f>ROWS($F$2:F4846)</f>
        <v>4845</v>
      </c>
      <c r="G4846" s="57" t="str">
        <f>IF(ISNUMBER(SEARCH('Position Build'!$N$6,Table1[[#This Row],[Series]])),Table1[[#This Row],[Helper1]],"")</f>
        <v/>
      </c>
      <c r="H4846" s="57" t="str">
        <f>IFERROR(SMALL($G$2:$G$4870,ROWS($G$2:G4846)),"")</f>
        <v/>
      </c>
    </row>
    <row r="4847" spans="1:8" ht="39" thickBot="1" x14ac:dyDescent="0.3">
      <c r="A4847" s="50" t="s">
        <v>281</v>
      </c>
      <c r="B4847" s="46" t="str">
        <f>Table1[[#This Row],[Series]]&amp;Table1[[#This Row],[Competency Name]]</f>
        <v>SECCMSTAKEHOLDER REQUIREMENTS DEFINITION</v>
      </c>
      <c r="C4847" s="46" t="str">
        <f>IF(RIGHT(Table1[[#This Row],[Occupational Series]],5)="SECCM","SECCM",IF(OR(RIGHT(Table1[[#This Row],[Occupational Series]],1)="A",RIGHT(Table1[[#This Row],[Occupational Series]],1)="B",RIGHT(Table1[[#This Row],[Occupational Series]],1)="C"),"0301",RIGHT(Table1[[#This Row],[Occupational Series]],4)))</f>
        <v>SECCM</v>
      </c>
      <c r="D4847" s="50" t="s">
        <v>1915</v>
      </c>
      <c r="E4847" s="51" t="s">
        <v>1916</v>
      </c>
      <c r="F4847" s="57">
        <f>ROWS($F$2:F4847)</f>
        <v>4846</v>
      </c>
      <c r="G4847" s="57" t="str">
        <f>IF(ISNUMBER(SEARCH('Position Build'!$N$6,Table1[[#This Row],[Series]])),Table1[[#This Row],[Helper1]],"")</f>
        <v/>
      </c>
      <c r="H4847" s="57" t="str">
        <f>IFERROR(SMALL($G$2:$G$4870,ROWS($G$2:G4847)),"")</f>
        <v/>
      </c>
    </row>
    <row r="4848" spans="1:8" ht="26.25" thickBot="1" x14ac:dyDescent="0.3">
      <c r="A4848" s="50" t="s">
        <v>281</v>
      </c>
      <c r="B4848" s="46" t="str">
        <f>Table1[[#This Row],[Series]]&amp;Table1[[#This Row],[Competency Name]]</f>
        <v>SECCMARCHITECTURE DESIGN</v>
      </c>
      <c r="C4848" s="46" t="str">
        <f>IF(RIGHT(Table1[[#This Row],[Occupational Series]],5)="SECCM","SECCM",IF(OR(RIGHT(Table1[[#This Row],[Occupational Series]],1)="A",RIGHT(Table1[[#This Row],[Occupational Series]],1)="B",RIGHT(Table1[[#This Row],[Occupational Series]],1)="C"),"0301",RIGHT(Table1[[#This Row],[Occupational Series]],4)))</f>
        <v>SECCM</v>
      </c>
      <c r="D4848" s="50" t="s">
        <v>1917</v>
      </c>
      <c r="E4848" s="51" t="s">
        <v>1918</v>
      </c>
      <c r="F4848" s="57">
        <f>ROWS($F$2:F4848)</f>
        <v>4847</v>
      </c>
      <c r="G4848" s="57" t="str">
        <f>IF(ISNUMBER(SEARCH('Position Build'!$N$6,Table1[[#This Row],[Series]])),Table1[[#This Row],[Helper1]],"")</f>
        <v/>
      </c>
      <c r="H4848" s="57" t="str">
        <f>IFERROR(SMALL($G$2:$G$4870,ROWS($G$2:G4848)),"")</f>
        <v/>
      </c>
    </row>
    <row r="4849" spans="1:8" ht="15.75" thickBot="1" x14ac:dyDescent="0.3">
      <c r="A4849" s="45" t="s">
        <v>281</v>
      </c>
      <c r="B4849" s="46" t="str">
        <f>Table1[[#This Row],[Series]]&amp;Table1[[#This Row],[Competency Name]]</f>
        <v>SECCMIMPLEMENTATION</v>
      </c>
      <c r="C4849" s="46" t="str">
        <f>IF(RIGHT(Table1[[#This Row],[Occupational Series]],5)="SECCM","SECCM",IF(OR(RIGHT(Table1[[#This Row],[Occupational Series]],1)="A",RIGHT(Table1[[#This Row],[Occupational Series]],1)="B",RIGHT(Table1[[#This Row],[Occupational Series]],1)="C"),"0301",RIGHT(Table1[[#This Row],[Occupational Series]],4)))</f>
        <v>SECCM</v>
      </c>
      <c r="D4849" s="45" t="s">
        <v>1919</v>
      </c>
      <c r="E4849" s="45" t="s">
        <v>1920</v>
      </c>
      <c r="F4849" s="57">
        <f>ROWS($F$2:F4849)</f>
        <v>4848</v>
      </c>
      <c r="G4849" s="57" t="str">
        <f>IF(ISNUMBER(SEARCH('Position Build'!$N$6,Table1[[#This Row],[Series]])),Table1[[#This Row],[Helper1]],"")</f>
        <v/>
      </c>
      <c r="H4849" s="57" t="str">
        <f>IFERROR(SMALL($G$2:$G$4870,ROWS($G$2:G4849)),"")</f>
        <v/>
      </c>
    </row>
    <row r="4850" spans="1:8" ht="15.75" thickBot="1" x14ac:dyDescent="0.3">
      <c r="A4850" s="45" t="s">
        <v>281</v>
      </c>
      <c r="B4850" s="46" t="str">
        <f>Table1[[#This Row],[Series]]&amp;Table1[[#This Row],[Competency Name]]</f>
        <v>SECCMINTEGRATION</v>
      </c>
      <c r="C4850" s="46" t="str">
        <f>IF(RIGHT(Table1[[#This Row],[Occupational Series]],5)="SECCM","SECCM",IF(OR(RIGHT(Table1[[#This Row],[Occupational Series]],1)="A",RIGHT(Table1[[#This Row],[Occupational Series]],1)="B",RIGHT(Table1[[#This Row],[Occupational Series]],1)="C"),"0301",RIGHT(Table1[[#This Row],[Occupational Series]],4)))</f>
        <v>SECCM</v>
      </c>
      <c r="D4850" s="45" t="s">
        <v>1921</v>
      </c>
      <c r="E4850" s="45" t="s">
        <v>1922</v>
      </c>
      <c r="F4850" s="57">
        <f>ROWS($F$2:F4850)</f>
        <v>4849</v>
      </c>
      <c r="G4850" s="57" t="str">
        <f>IF(ISNUMBER(SEARCH('Position Build'!$N$6,Table1[[#This Row],[Series]])),Table1[[#This Row],[Helper1]],"")</f>
        <v/>
      </c>
      <c r="H4850" s="57" t="str">
        <f>IFERROR(SMALL($G$2:$G$4870,ROWS($G$2:G4850)),"")</f>
        <v/>
      </c>
    </row>
    <row r="4851" spans="1:8" ht="26.25" thickBot="1" x14ac:dyDescent="0.3">
      <c r="A4851" s="50" t="s">
        <v>281</v>
      </c>
      <c r="B4851" s="46" t="str">
        <f>Table1[[#This Row],[Series]]&amp;Table1[[#This Row],[Competency Name]]</f>
        <v>SECCMVERIFICATION</v>
      </c>
      <c r="C4851" s="46" t="str">
        <f>IF(RIGHT(Table1[[#This Row],[Occupational Series]],5)="SECCM","SECCM",IF(OR(RIGHT(Table1[[#This Row],[Occupational Series]],1)="A",RIGHT(Table1[[#This Row],[Occupational Series]],1)="B",RIGHT(Table1[[#This Row],[Occupational Series]],1)="C"),"0301",RIGHT(Table1[[#This Row],[Occupational Series]],4)))</f>
        <v>SECCM</v>
      </c>
      <c r="D4851" s="50" t="s">
        <v>1923</v>
      </c>
      <c r="E4851" s="51" t="s">
        <v>1924</v>
      </c>
      <c r="F4851" s="57">
        <f>ROWS($F$2:F4851)</f>
        <v>4850</v>
      </c>
      <c r="G4851" s="57" t="str">
        <f>IF(ISNUMBER(SEARCH('Position Build'!$N$6,Table1[[#This Row],[Series]])),Table1[[#This Row],[Helper1]],"")</f>
        <v/>
      </c>
      <c r="H4851" s="57" t="str">
        <f>IFERROR(SMALL($G$2:$G$4870,ROWS($G$2:G4851)),"")</f>
        <v/>
      </c>
    </row>
    <row r="4852" spans="1:8" ht="26.25" thickBot="1" x14ac:dyDescent="0.3">
      <c r="A4852" s="50" t="s">
        <v>281</v>
      </c>
      <c r="B4852" s="46" t="str">
        <f>Table1[[#This Row],[Series]]&amp;Table1[[#This Row],[Competency Name]]</f>
        <v>SECCMVALIDATION</v>
      </c>
      <c r="C4852" s="46" t="str">
        <f>IF(RIGHT(Table1[[#This Row],[Occupational Series]],5)="SECCM","SECCM",IF(OR(RIGHT(Table1[[#This Row],[Occupational Series]],1)="A",RIGHT(Table1[[#This Row],[Occupational Series]],1)="B",RIGHT(Table1[[#This Row],[Occupational Series]],1)="C"),"0301",RIGHT(Table1[[#This Row],[Occupational Series]],4)))</f>
        <v>SECCM</v>
      </c>
      <c r="D4852" s="50" t="s">
        <v>1925</v>
      </c>
      <c r="E4852" s="51" t="s">
        <v>1926</v>
      </c>
      <c r="F4852" s="57">
        <f>ROWS($F$2:F4852)</f>
        <v>4851</v>
      </c>
      <c r="G4852" s="57" t="str">
        <f>IF(ISNUMBER(SEARCH('Position Build'!$N$6,Table1[[#This Row],[Series]])),Table1[[#This Row],[Helper1]],"")</f>
        <v/>
      </c>
      <c r="H4852" s="57" t="str">
        <f>IFERROR(SMALL($G$2:$G$4870,ROWS($G$2:G4852)),"")</f>
        <v/>
      </c>
    </row>
    <row r="4853" spans="1:8" ht="15.75" thickBot="1" x14ac:dyDescent="0.3">
      <c r="A4853" s="45" t="s">
        <v>281</v>
      </c>
      <c r="B4853" s="46" t="str">
        <f>Table1[[#This Row],[Series]]&amp;Table1[[#This Row],[Competency Name]]</f>
        <v>SECCMTRANSITION</v>
      </c>
      <c r="C4853" s="46" t="str">
        <f>IF(RIGHT(Table1[[#This Row],[Occupational Series]],5)="SECCM","SECCM",IF(OR(RIGHT(Table1[[#This Row],[Occupational Series]],1)="A",RIGHT(Table1[[#This Row],[Occupational Series]],1)="B",RIGHT(Table1[[#This Row],[Occupational Series]],1)="C"),"0301",RIGHT(Table1[[#This Row],[Occupational Series]],4)))</f>
        <v>SECCM</v>
      </c>
      <c r="D4853" s="45" t="s">
        <v>1927</v>
      </c>
      <c r="E4853" s="45" t="s">
        <v>1928</v>
      </c>
      <c r="F4853" s="57">
        <f>ROWS($F$2:F4853)</f>
        <v>4852</v>
      </c>
      <c r="G4853" s="57" t="str">
        <f>IF(ISNUMBER(SEARCH('Position Build'!$N$6,Table1[[#This Row],[Series]])),Table1[[#This Row],[Helper1]],"")</f>
        <v/>
      </c>
      <c r="H4853" s="57" t="str">
        <f>IFERROR(SMALL($G$2:$G$4870,ROWS($G$2:G4853)),"")</f>
        <v/>
      </c>
    </row>
    <row r="4854" spans="1:8" ht="15.75" thickBot="1" x14ac:dyDescent="0.3">
      <c r="A4854" s="45" t="s">
        <v>281</v>
      </c>
      <c r="B4854" s="46" t="str">
        <f>Table1[[#This Row],[Series]]&amp;Table1[[#This Row],[Competency Name]]</f>
        <v>SECCMDESIGN CONSIDERATIONS</v>
      </c>
      <c r="C4854" s="46" t="str">
        <f>IF(RIGHT(Table1[[#This Row],[Occupational Series]],5)="SECCM","SECCM",IF(OR(RIGHT(Table1[[#This Row],[Occupational Series]],1)="A",RIGHT(Table1[[#This Row],[Occupational Series]],1)="B",RIGHT(Table1[[#This Row],[Occupational Series]],1)="C"),"0301",RIGHT(Table1[[#This Row],[Occupational Series]],4)))</f>
        <v>SECCM</v>
      </c>
      <c r="D4854" s="45" t="s">
        <v>1929</v>
      </c>
      <c r="E4854" s="45" t="s">
        <v>1930</v>
      </c>
      <c r="F4854" s="57">
        <f>ROWS($F$2:F4854)</f>
        <v>4853</v>
      </c>
      <c r="G4854" s="57" t="str">
        <f>IF(ISNUMBER(SEARCH('Position Build'!$N$6,Table1[[#This Row],[Series]])),Table1[[#This Row],[Helper1]],"")</f>
        <v/>
      </c>
      <c r="H4854" s="57" t="str">
        <f>IFERROR(SMALL($G$2:$G$4870,ROWS($G$2:G4854)),"")</f>
        <v/>
      </c>
    </row>
    <row r="4855" spans="1:8" ht="15.75" thickBot="1" x14ac:dyDescent="0.3">
      <c r="A4855" s="45" t="s">
        <v>281</v>
      </c>
      <c r="B4855" s="46" t="str">
        <f>Table1[[#This Row],[Series]]&amp;Table1[[#This Row],[Competency Name]]</f>
        <v>SECCMTOOLS AND TECHNIQUES</v>
      </c>
      <c r="C4855" s="46" t="str">
        <f>IF(RIGHT(Table1[[#This Row],[Occupational Series]],5)="SECCM","SECCM",IF(OR(RIGHT(Table1[[#This Row],[Occupational Series]],1)="A",RIGHT(Table1[[#This Row],[Occupational Series]],1)="B",RIGHT(Table1[[#This Row],[Occupational Series]],1)="C"),"0301",RIGHT(Table1[[#This Row],[Occupational Series]],4)))</f>
        <v>SECCM</v>
      </c>
      <c r="D4855" s="45" t="s">
        <v>1931</v>
      </c>
      <c r="E4855" s="45" t="s">
        <v>1932</v>
      </c>
      <c r="F4855" s="57">
        <f>ROWS($F$2:F4855)</f>
        <v>4854</v>
      </c>
      <c r="G4855" s="57" t="str">
        <f>IF(ISNUMBER(SEARCH('Position Build'!$N$6,Table1[[#This Row],[Series]])),Table1[[#This Row],[Helper1]],"")</f>
        <v/>
      </c>
      <c r="H4855" s="57" t="str">
        <f>IFERROR(SMALL($G$2:$G$4870,ROWS($G$2:G4855)),"")</f>
        <v/>
      </c>
    </row>
    <row r="4856" spans="1:8" ht="15.75" thickBot="1" x14ac:dyDescent="0.3">
      <c r="A4856" s="45" t="s">
        <v>281</v>
      </c>
      <c r="B4856" s="46" t="str">
        <f>Table1[[#This Row],[Series]]&amp;Table1[[#This Row],[Competency Name]]</f>
        <v>SECCMDECISION ANALYSIS</v>
      </c>
      <c r="C4856" s="46" t="str">
        <f>IF(RIGHT(Table1[[#This Row],[Occupational Series]],5)="SECCM","SECCM",IF(OR(RIGHT(Table1[[#This Row],[Occupational Series]],1)="A",RIGHT(Table1[[#This Row],[Occupational Series]],1)="B",RIGHT(Table1[[#This Row],[Occupational Series]],1)="C"),"0301",RIGHT(Table1[[#This Row],[Occupational Series]],4)))</f>
        <v>SECCM</v>
      </c>
      <c r="D4856" s="45" t="s">
        <v>1933</v>
      </c>
      <c r="E4856" s="45" t="s">
        <v>1934</v>
      </c>
      <c r="F4856" s="57">
        <f>ROWS($F$2:F4856)</f>
        <v>4855</v>
      </c>
      <c r="G4856" s="57" t="str">
        <f>IF(ISNUMBER(SEARCH('Position Build'!$N$6,Table1[[#This Row],[Series]])),Table1[[#This Row],[Helper1]],"")</f>
        <v/>
      </c>
      <c r="H4856" s="57" t="str">
        <f>IFERROR(SMALL($G$2:$G$4870,ROWS($G$2:G4856)),"")</f>
        <v/>
      </c>
    </row>
    <row r="4857" spans="1:8" ht="15.75" thickBot="1" x14ac:dyDescent="0.3">
      <c r="A4857" s="45" t="s">
        <v>281</v>
      </c>
      <c r="B4857" s="46" t="str">
        <f>Table1[[#This Row],[Series]]&amp;Table1[[#This Row],[Competency Name]]</f>
        <v>SECCMTECHNICAL PLANNING</v>
      </c>
      <c r="C4857" s="46" t="str">
        <f>IF(RIGHT(Table1[[#This Row],[Occupational Series]],5)="SECCM","SECCM",IF(OR(RIGHT(Table1[[#This Row],[Occupational Series]],1)="A",RIGHT(Table1[[#This Row],[Occupational Series]],1)="B",RIGHT(Table1[[#This Row],[Occupational Series]],1)="C"),"0301",RIGHT(Table1[[#This Row],[Occupational Series]],4)))</f>
        <v>SECCM</v>
      </c>
      <c r="D4857" s="45" t="s">
        <v>1935</v>
      </c>
      <c r="E4857" s="45" t="s">
        <v>1936</v>
      </c>
      <c r="F4857" s="57">
        <f>ROWS($F$2:F4857)</f>
        <v>4856</v>
      </c>
      <c r="G4857" s="57" t="str">
        <f>IF(ISNUMBER(SEARCH('Position Build'!$N$6,Table1[[#This Row],[Series]])),Table1[[#This Row],[Helper1]],"")</f>
        <v/>
      </c>
      <c r="H4857" s="57" t="str">
        <f>IFERROR(SMALL($G$2:$G$4870,ROWS($G$2:G4857)),"")</f>
        <v/>
      </c>
    </row>
    <row r="4858" spans="1:8" ht="26.25" thickBot="1" x14ac:dyDescent="0.3">
      <c r="A4858" s="52" t="s">
        <v>281</v>
      </c>
      <c r="B4858" s="46" t="str">
        <f>Table1[[#This Row],[Series]]&amp;Table1[[#This Row],[Competency Name]]</f>
        <v>SECCMTECHNICAL ASSESSMENT</v>
      </c>
      <c r="C4858" s="46" t="str">
        <f>IF(RIGHT(Table1[[#This Row],[Occupational Series]],5)="SECCM","SECCM",IF(OR(RIGHT(Table1[[#This Row],[Occupational Series]],1)="A",RIGHT(Table1[[#This Row],[Occupational Series]],1)="B",RIGHT(Table1[[#This Row],[Occupational Series]],1)="C"),"0301",RIGHT(Table1[[#This Row],[Occupational Series]],4)))</f>
        <v>SECCM</v>
      </c>
      <c r="D4858" s="52" t="s">
        <v>1937</v>
      </c>
      <c r="E4858" s="54" t="s">
        <v>1938</v>
      </c>
      <c r="F4858" s="57">
        <f>ROWS($F$2:F4858)</f>
        <v>4857</v>
      </c>
      <c r="G4858" s="57" t="str">
        <f>IF(ISNUMBER(SEARCH('Position Build'!$N$6,Table1[[#This Row],[Series]])),Table1[[#This Row],[Helper1]],"")</f>
        <v/>
      </c>
      <c r="H4858" s="57" t="str">
        <f>IFERROR(SMALL($G$2:$G$4870,ROWS($G$2:G4858)),"")</f>
        <v/>
      </c>
    </row>
    <row r="4859" spans="1:8" ht="25.5" x14ac:dyDescent="0.25">
      <c r="A4859" s="52" t="s">
        <v>281</v>
      </c>
      <c r="B4859" s="53" t="str">
        <f>Table1[[#This Row],[Series]]&amp;Table1[[#This Row],[Competency Name]]</f>
        <v>SECCMREQUIREMENTS MANAGEMENT</v>
      </c>
      <c r="C4859" s="53" t="str">
        <f>IF(RIGHT(Table1[[#This Row],[Occupational Series]],5)="SECCM","SECCM",IF(OR(RIGHT(Table1[[#This Row],[Occupational Series]],1)="A",RIGHT(Table1[[#This Row],[Occupational Series]],1)="B",RIGHT(Table1[[#This Row],[Occupational Series]],1)="C"),"0301",RIGHT(Table1[[#This Row],[Occupational Series]],4)))</f>
        <v>SECCM</v>
      </c>
      <c r="D4859" s="52" t="s">
        <v>1939</v>
      </c>
      <c r="E4859" s="54" t="s">
        <v>1940</v>
      </c>
      <c r="F4859" s="57">
        <f>ROWS($F$2:F4859)</f>
        <v>4858</v>
      </c>
      <c r="G4859" s="57" t="str">
        <f>IF(ISNUMBER(SEARCH('Position Build'!$N$6,Table1[[#This Row],[Series]])),Table1[[#This Row],[Helper1]],"")</f>
        <v/>
      </c>
      <c r="H4859" s="57" t="str">
        <f>IFERROR(SMALL($G$2:$G$4870,ROWS($G$2:G4859)),"")</f>
        <v/>
      </c>
    </row>
    <row r="4860" spans="1:8" ht="38.25" x14ac:dyDescent="0.25">
      <c r="A4860" s="52" t="s">
        <v>281</v>
      </c>
      <c r="B4860" s="53" t="str">
        <f>Table1[[#This Row],[Series]]&amp;Table1[[#This Row],[Competency Name]]</f>
        <v>SECCMINTERFACE MANAGEMENT</v>
      </c>
      <c r="C4860" s="53" t="str">
        <f>IF(RIGHT(Table1[[#This Row],[Occupational Series]],5)="SECCM","SECCM",IF(OR(RIGHT(Table1[[#This Row],[Occupational Series]],1)="A",RIGHT(Table1[[#This Row],[Occupational Series]],1)="B",RIGHT(Table1[[#This Row],[Occupational Series]],1)="C"),"0301",RIGHT(Table1[[#This Row],[Occupational Series]],4)))</f>
        <v>SECCM</v>
      </c>
      <c r="D4860" s="52" t="s">
        <v>1941</v>
      </c>
      <c r="E4860" s="54" t="s">
        <v>1942</v>
      </c>
      <c r="F4860" s="57">
        <f>ROWS($F$2:F4860)</f>
        <v>4859</v>
      </c>
      <c r="G4860" s="57" t="str">
        <f>IF(ISNUMBER(SEARCH('Position Build'!$N$6,Table1[[#This Row],[Series]])),Table1[[#This Row],[Helper1]],"")</f>
        <v/>
      </c>
      <c r="H4860" s="57" t="str">
        <f>IFERROR(SMALL($G$2:$G$4870,ROWS($G$2:G4860)),"")</f>
        <v/>
      </c>
    </row>
    <row r="4861" spans="1:8" ht="25.5" x14ac:dyDescent="0.25">
      <c r="A4861" s="52" t="s">
        <v>281</v>
      </c>
      <c r="B4861" s="53" t="str">
        <f>Table1[[#This Row],[Series]]&amp;Table1[[#This Row],[Competency Name]]</f>
        <v>SECCMSOFTWARE ENGINEERING MANAGEMENT</v>
      </c>
      <c r="C4861" s="53" t="str">
        <f>IF(RIGHT(Table1[[#This Row],[Occupational Series]],5)="SECCM","SECCM",IF(OR(RIGHT(Table1[[#This Row],[Occupational Series]],1)="A",RIGHT(Table1[[#This Row],[Occupational Series]],1)="B",RIGHT(Table1[[#This Row],[Occupational Series]],1)="C"),"0301",RIGHT(Table1[[#This Row],[Occupational Series]],4)))</f>
        <v>SECCM</v>
      </c>
      <c r="D4861" s="52" t="s">
        <v>1943</v>
      </c>
      <c r="E4861" s="54" t="s">
        <v>1944</v>
      </c>
      <c r="F4861" s="57">
        <f>ROWS($F$2:F4861)</f>
        <v>4860</v>
      </c>
      <c r="G4861" s="57" t="str">
        <f>IF(ISNUMBER(SEARCH('Position Build'!$N$6,Table1[[#This Row],[Series]])),Table1[[#This Row],[Helper1]],"")</f>
        <v/>
      </c>
      <c r="H4861" s="57" t="str">
        <f>IFERROR(SMALL($G$2:$G$4870,ROWS($G$2:G4861)),"")</f>
        <v/>
      </c>
    </row>
    <row r="4862" spans="1:8" x14ac:dyDescent="0.25">
      <c r="A4862" s="53" t="s">
        <v>281</v>
      </c>
      <c r="B4862" s="53" t="str">
        <f>Table1[[#This Row],[Series]]&amp;Table1[[#This Row],[Competency Name]]</f>
        <v>SECCMACQUISITION SYSTEMS ENGINEERING</v>
      </c>
      <c r="C4862" s="53" t="str">
        <f>IF(RIGHT(Table1[[#This Row],[Occupational Series]],5)="SECCM","SECCM",IF(OR(RIGHT(Table1[[#This Row],[Occupational Series]],1)="A",RIGHT(Table1[[#This Row],[Occupational Series]],1)="B",RIGHT(Table1[[#This Row],[Occupational Series]],1)="C"),"0301",RIGHT(Table1[[#This Row],[Occupational Series]],4)))</f>
        <v>SECCM</v>
      </c>
      <c r="D4862" s="53" t="s">
        <v>1945</v>
      </c>
      <c r="E4862" s="53" t="s">
        <v>1439</v>
      </c>
      <c r="F4862" s="57">
        <f>ROWS($F$2:F4862)</f>
        <v>4861</v>
      </c>
      <c r="G4862" s="57" t="str">
        <f>IF(ISNUMBER(SEARCH('Position Build'!$N$6,Table1[[#This Row],[Series]])),Table1[[#This Row],[Helper1]],"")</f>
        <v/>
      </c>
      <c r="H4862" s="57" t="str">
        <f>IFERROR(SMALL($G$2:$G$4870,ROWS($G$2:G4862)),"")</f>
        <v/>
      </c>
    </row>
    <row r="4863" spans="1:8" x14ac:dyDescent="0.25">
      <c r="A4863" s="53" t="s">
        <v>281</v>
      </c>
      <c r="B4863" s="53" t="str">
        <f>Table1[[#This Row],[Series]]&amp;Table1[[#This Row],[Competency Name]]</f>
        <v>SECCMPROFESSIONAL ETHICS</v>
      </c>
      <c r="C4863" s="53" t="str">
        <f>IF(RIGHT(Table1[[#This Row],[Occupational Series]],5)="SECCM","SECCM",IF(OR(RIGHT(Table1[[#This Row],[Occupational Series]],1)="A",RIGHT(Table1[[#This Row],[Occupational Series]],1)="B",RIGHT(Table1[[#This Row],[Occupational Series]],1)="C"),"0301",RIGHT(Table1[[#This Row],[Occupational Series]],4)))</f>
        <v>SECCM</v>
      </c>
      <c r="D4863" s="53" t="s">
        <v>1946</v>
      </c>
      <c r="E4863" s="53" t="s">
        <v>1947</v>
      </c>
      <c r="F4863" s="57">
        <f>ROWS($F$2:F4863)</f>
        <v>4862</v>
      </c>
      <c r="G4863" s="57" t="str">
        <f>IF(ISNUMBER(SEARCH('Position Build'!$N$6,Table1[[#This Row],[Series]])),Table1[[#This Row],[Helper1]],"")</f>
        <v/>
      </c>
      <c r="H4863" s="57" t="str">
        <f>IFERROR(SMALL($G$2:$G$4870,ROWS($G$2:G4863)),"")</f>
        <v/>
      </c>
    </row>
    <row r="4864" spans="1:8" x14ac:dyDescent="0.25">
      <c r="A4864" s="53" t="s">
        <v>281</v>
      </c>
      <c r="B4864" s="53" t="str">
        <f>Table1[[#This Row],[Series]]&amp;Table1[[#This Row],[Competency Name]]</f>
        <v>SECCMLEADING HIGH-PERFORMANCE TEAMS</v>
      </c>
      <c r="C4864" s="53" t="str">
        <f>IF(RIGHT(Table1[[#This Row],[Occupational Series]],5)="SECCM","SECCM",IF(OR(RIGHT(Table1[[#This Row],[Occupational Series]],1)="A",RIGHT(Table1[[#This Row],[Occupational Series]],1)="B",RIGHT(Table1[[#This Row],[Occupational Series]],1)="C"),"0301",RIGHT(Table1[[#This Row],[Occupational Series]],4)))</f>
        <v>SECCM</v>
      </c>
      <c r="D4864" s="53" t="s">
        <v>1948</v>
      </c>
      <c r="E4864" s="53" t="s">
        <v>1949</v>
      </c>
      <c r="F4864" s="57">
        <f>ROWS($F$2:F4864)</f>
        <v>4863</v>
      </c>
      <c r="G4864" s="57" t="str">
        <f>IF(ISNUMBER(SEARCH('Position Build'!$N$6,Table1[[#This Row],[Series]])),Table1[[#This Row],[Helper1]],"")</f>
        <v/>
      </c>
      <c r="H4864" s="57" t="str">
        <f>IFERROR(SMALL($G$2:$G$4870,ROWS($G$2:G4864)),"")</f>
        <v/>
      </c>
    </row>
    <row r="4865" spans="1:8" ht="39" thickBot="1" x14ac:dyDescent="0.3">
      <c r="A4865" s="52" t="s">
        <v>281</v>
      </c>
      <c r="B4865" s="45" t="str">
        <f>Table1[[#This Row],[Series]]&amp;Table1[[#This Row],[Competency Name]]</f>
        <v>SECCMMANAGING STAKEHOLDERS</v>
      </c>
      <c r="C4865" s="45" t="str">
        <f>IF(RIGHT(Table1[[#This Row],[Occupational Series]],5)="SECCM","SECCM",IF(OR(RIGHT(Table1[[#This Row],[Occupational Series]],1)="A",RIGHT(Table1[[#This Row],[Occupational Series]],1)="B",RIGHT(Table1[[#This Row],[Occupational Series]],1)="C"),"0301",RIGHT(Table1[[#This Row],[Occupational Series]],4)))</f>
        <v>SECCM</v>
      </c>
      <c r="D4865" s="52" t="s">
        <v>1950</v>
      </c>
      <c r="E4865" s="54" t="s">
        <v>1951</v>
      </c>
      <c r="F4865" s="57">
        <f>ROWS($F$2:F4865)</f>
        <v>4864</v>
      </c>
      <c r="G4865" s="57" t="str">
        <f>IF(ISNUMBER(SEARCH('Position Build'!$N$6,Table1[[#This Row],[Series]])),Table1[[#This Row],[Helper1]],"")</f>
        <v/>
      </c>
      <c r="H4865" s="57" t="str">
        <f>IFERROR(SMALL($G$2:$G$4870,ROWS($G$2:G4865)),"")</f>
        <v/>
      </c>
    </row>
    <row r="4866" spans="1:8" x14ac:dyDescent="0.25">
      <c r="A4866" s="53" t="s">
        <v>281</v>
      </c>
      <c r="B4866" s="53" t="str">
        <f>Table1[[#This Row],[Series]]&amp;Table1[[#This Row],[Competency Name]]</f>
        <v>SECCMMISSION AND RESULTS FOCUS</v>
      </c>
      <c r="C4866" s="53" t="str">
        <f>IF(RIGHT(Table1[[#This Row],[Occupational Series]],5)="SECCM","SECCM",IF(OR(RIGHT(Table1[[#This Row],[Occupational Series]],1)="A",RIGHT(Table1[[#This Row],[Occupational Series]],1)="B",RIGHT(Table1[[#This Row],[Occupational Series]],1)="C"),"0301",RIGHT(Table1[[#This Row],[Occupational Series]],4)))</f>
        <v>SECCM</v>
      </c>
      <c r="D4866" s="53" t="s">
        <v>1952</v>
      </c>
      <c r="E4866" s="53" t="s">
        <v>1953</v>
      </c>
      <c r="F4866" s="57">
        <f>ROWS($F$2:F4866)</f>
        <v>4865</v>
      </c>
      <c r="G4866" s="57" t="str">
        <f>IF(ISNUMBER(SEARCH('Position Build'!$N$6,Table1[[#This Row],[Series]])),Table1[[#This Row],[Helper1]],"")</f>
        <v/>
      </c>
      <c r="H4866" s="57" t="str">
        <f>IFERROR(SMALL($G$2:$G$4870,ROWS($G$2:G4866)),"")</f>
        <v/>
      </c>
    </row>
    <row r="4867" spans="1:8" x14ac:dyDescent="0.25">
      <c r="A4867" s="53" t="s">
        <v>281</v>
      </c>
      <c r="B4867" s="53" t="str">
        <f>Table1[[#This Row],[Series]]&amp;Table1[[#This Row],[Competency Name]]</f>
        <v>SECCMPERSONAL EFFECTIVENESS / PEER INTERACTION</v>
      </c>
      <c r="C4867" s="53" t="str">
        <f>IF(RIGHT(Table1[[#This Row],[Occupational Series]],5)="SECCM","SECCM",IF(OR(RIGHT(Table1[[#This Row],[Occupational Series]],1)="A",RIGHT(Table1[[#This Row],[Occupational Series]],1)="B",RIGHT(Table1[[#This Row],[Occupational Series]],1)="C"),"0301",RIGHT(Table1[[#This Row],[Occupational Series]],4)))</f>
        <v>SECCM</v>
      </c>
      <c r="D4867" s="53" t="s">
        <v>1954</v>
      </c>
      <c r="E4867" s="53" t="s">
        <v>1955</v>
      </c>
      <c r="F4867" s="57">
        <f>ROWS($F$2:F4867)</f>
        <v>4866</v>
      </c>
      <c r="G4867" s="57" t="str">
        <f>IF(ISNUMBER(SEARCH('Position Build'!$N$6,Table1[[#This Row],[Series]])),Table1[[#This Row],[Helper1]],"")</f>
        <v/>
      </c>
      <c r="H4867" s="57" t="str">
        <f>IFERROR(SMALL($G$2:$G$4870,ROWS($G$2:G4867)),"")</f>
        <v/>
      </c>
    </row>
    <row r="4868" spans="1:8" x14ac:dyDescent="0.25">
      <c r="A4868" s="53" t="s">
        <v>281</v>
      </c>
      <c r="B4868" s="53" t="str">
        <f>Table1[[#This Row],[Series]]&amp;Table1[[#This Row],[Competency Name]]</f>
        <v>SECCMINDUSTRY AWARENESS</v>
      </c>
      <c r="C4868" s="53" t="str">
        <f>IF(RIGHT(Table1[[#This Row],[Occupational Series]],5)="SECCM","SECCM",IF(OR(RIGHT(Table1[[#This Row],[Occupational Series]],1)="A",RIGHT(Table1[[#This Row],[Occupational Series]],1)="B",RIGHT(Table1[[#This Row],[Occupational Series]],1)="C"),"0301",RIGHT(Table1[[#This Row],[Occupational Series]],4)))</f>
        <v>SECCM</v>
      </c>
      <c r="D4868" s="53" t="s">
        <v>1956</v>
      </c>
      <c r="E4868" s="53" t="s">
        <v>1957</v>
      </c>
      <c r="F4868" s="57">
        <f>ROWS($F$2:F4868)</f>
        <v>4867</v>
      </c>
      <c r="G4868" s="57" t="str">
        <f>IF(ISNUMBER(SEARCH('Position Build'!$N$6,Table1[[#This Row],[Series]])),Table1[[#This Row],[Helper1]],"")</f>
        <v/>
      </c>
      <c r="H4868" s="57" t="str">
        <f>IFERROR(SMALL($G$2:$G$4870,ROWS($G$2:G4868)),"")</f>
        <v/>
      </c>
    </row>
    <row r="4869" spans="1:8" ht="25.5" x14ac:dyDescent="0.25">
      <c r="A4869" s="52" t="s">
        <v>281</v>
      </c>
      <c r="B4869" s="53" t="str">
        <f>Table1[[#This Row],[Series]]&amp;Table1[[#This Row],[Competency Name]]</f>
        <v>SECCMBUSINESS STRATEGY</v>
      </c>
      <c r="C4869" s="53" t="str">
        <f>IF(RIGHT(Table1[[#This Row],[Occupational Series]],5)="SECCM","SECCM",IF(OR(RIGHT(Table1[[#This Row],[Occupational Series]],1)="A",RIGHT(Table1[[#This Row],[Occupational Series]],1)="B",RIGHT(Table1[[#This Row],[Occupational Series]],1)="C"),"0301",RIGHT(Table1[[#This Row],[Occupational Series]],4)))</f>
        <v>SECCM</v>
      </c>
      <c r="D4869" s="52" t="s">
        <v>1958</v>
      </c>
      <c r="E4869" s="54" t="s">
        <v>1959</v>
      </c>
      <c r="F4869" s="57">
        <f>ROWS($F$2:F4869)</f>
        <v>4868</v>
      </c>
      <c r="G4869" s="57" t="str">
        <f>IF(ISNUMBER(SEARCH('Position Build'!$N$6,Table1[[#This Row],[Series]])),Table1[[#This Row],[Helper1]],"")</f>
        <v/>
      </c>
      <c r="H4869" s="57" t="str">
        <f>IFERROR(SMALL($G$2:$G$4870,ROWS($G$2:G4869)),"")</f>
        <v/>
      </c>
    </row>
    <row r="4870" spans="1:8" ht="25.5" x14ac:dyDescent="0.25">
      <c r="A4870" s="52" t="s">
        <v>281</v>
      </c>
      <c r="B4870" s="53" t="str">
        <f>Table1[[#This Row],[Series]]&amp;Table1[[#This Row],[Competency Name]]</f>
        <v>SECCMCONTRACT NEGOTIATIONS</v>
      </c>
      <c r="C4870" s="53" t="str">
        <f>IF(RIGHT(Table1[[#This Row],[Occupational Series]],5)="SECCM","SECCM",IF(OR(RIGHT(Table1[[#This Row],[Occupational Series]],1)="A",RIGHT(Table1[[#This Row],[Occupational Series]],1)="B",RIGHT(Table1[[#This Row],[Occupational Series]],1)="C"),"0301",RIGHT(Table1[[#This Row],[Occupational Series]],4)))</f>
        <v>SECCM</v>
      </c>
      <c r="D4870" s="52" t="s">
        <v>1960</v>
      </c>
      <c r="E4870" s="54" t="s">
        <v>1961</v>
      </c>
      <c r="F4870" s="57">
        <f>ROWS($F$2:F4870)</f>
        <v>4869</v>
      </c>
      <c r="G4870" s="57" t="str">
        <f>IF(ISNUMBER(SEARCH('Position Build'!$N$6,Table1[[#This Row],[Series]])),Table1[[#This Row],[Helper1]],"")</f>
        <v/>
      </c>
      <c r="H4870" s="57" t="str">
        <f>IFERROR(SMALL($G$2:$G$4870,ROWS($G$2:G4870)),"")</f>
        <v/>
      </c>
    </row>
    <row r="4871" spans="1:8" ht="15.75" thickBot="1" x14ac:dyDescent="0.3">
      <c r="A4871" s="49"/>
      <c r="B4871" s="49"/>
      <c r="C4871" s="49"/>
      <c r="D4871" s="49"/>
      <c r="E4871" s="49"/>
    </row>
    <row r="4872" spans="1:8" ht="15.75" thickBot="1" x14ac:dyDescent="0.3">
      <c r="A4872" s="49"/>
      <c r="B4872" s="49"/>
      <c r="C4872" s="49"/>
      <c r="D4872" s="49"/>
      <c r="E4872" s="49"/>
    </row>
    <row r="4873" spans="1:8" ht="15.75" thickBot="1" x14ac:dyDescent="0.3">
      <c r="A4873" s="49"/>
      <c r="B4873" s="49"/>
      <c r="C4873" s="49"/>
      <c r="D4873" s="49"/>
      <c r="E4873" s="49"/>
    </row>
    <row r="4874" spans="1:8" ht="15.75" thickBot="1" x14ac:dyDescent="0.3">
      <c r="A4874" s="49"/>
      <c r="B4874" s="49"/>
      <c r="C4874" s="49"/>
      <c r="D4874" s="49"/>
      <c r="E4874" s="49"/>
    </row>
    <row r="4875" spans="1:8" ht="15.75" thickBot="1" x14ac:dyDescent="0.3">
      <c r="A4875" s="49"/>
      <c r="B4875" s="49"/>
      <c r="C4875" s="49"/>
      <c r="D4875" s="49"/>
      <c r="E4875" s="49"/>
    </row>
    <row r="4876" spans="1:8" ht="15.75" thickBot="1" x14ac:dyDescent="0.3">
      <c r="A4876" s="49"/>
      <c r="B4876" s="49"/>
      <c r="C4876" s="49"/>
      <c r="D4876" s="49"/>
      <c r="E4876" s="49"/>
    </row>
    <row r="4877" spans="1:8" ht="15.75" thickBot="1" x14ac:dyDescent="0.3">
      <c r="A4877" s="49"/>
      <c r="B4877" s="49"/>
      <c r="C4877" s="49"/>
      <c r="D4877" s="49"/>
      <c r="E4877" s="49"/>
    </row>
    <row r="4878" spans="1:8" ht="15.75" thickBot="1" x14ac:dyDescent="0.3">
      <c r="A4878" s="49"/>
      <c r="B4878" s="49"/>
      <c r="C4878" s="49"/>
      <c r="D4878" s="49"/>
      <c r="E4878" s="49"/>
    </row>
    <row r="4879" spans="1:8" ht="15.75" thickBot="1" x14ac:dyDescent="0.3">
      <c r="A4879" s="49"/>
      <c r="B4879" s="49"/>
      <c r="C4879" s="49"/>
      <c r="D4879" s="49"/>
      <c r="E4879" s="49"/>
    </row>
    <row r="4880" spans="1:8" ht="15.75" thickBot="1" x14ac:dyDescent="0.3">
      <c r="A4880" s="49"/>
      <c r="B4880" s="49"/>
      <c r="C4880" s="49"/>
      <c r="D4880" s="49"/>
      <c r="E4880" s="49"/>
    </row>
    <row r="4881" spans="1:5" ht="15.75" thickBot="1" x14ac:dyDescent="0.3">
      <c r="A4881" s="49"/>
      <c r="B4881" s="49"/>
      <c r="C4881" s="49"/>
      <c r="D4881" s="49"/>
      <c r="E4881" s="49"/>
    </row>
    <row r="4882" spans="1:5" ht="15.75" thickBot="1" x14ac:dyDescent="0.3">
      <c r="A4882" s="49"/>
      <c r="B4882" s="49"/>
      <c r="C4882" s="49"/>
      <c r="D4882" s="49"/>
      <c r="E4882" s="49"/>
    </row>
    <row r="4883" spans="1:5" ht="15.75" thickBot="1" x14ac:dyDescent="0.3">
      <c r="A4883" s="49"/>
      <c r="B4883" s="49"/>
      <c r="C4883" s="49"/>
      <c r="D4883" s="49"/>
      <c r="E4883" s="49"/>
    </row>
    <row r="4884" spans="1:5" ht="15.75" thickBot="1" x14ac:dyDescent="0.3">
      <c r="A4884" s="49"/>
      <c r="B4884" s="49"/>
      <c r="C4884" s="49"/>
      <c r="D4884" s="49"/>
      <c r="E4884" s="49"/>
    </row>
    <row r="4885" spans="1:5" ht="15.75" thickBot="1" x14ac:dyDescent="0.3">
      <c r="A4885" s="49"/>
      <c r="B4885" s="49"/>
      <c r="C4885" s="49"/>
      <c r="D4885" s="49"/>
      <c r="E4885" s="49"/>
    </row>
    <row r="4886" spans="1:5" ht="15.75" thickBot="1" x14ac:dyDescent="0.3">
      <c r="A4886" s="49"/>
      <c r="B4886" s="49"/>
      <c r="C4886" s="49"/>
      <c r="D4886" s="49"/>
      <c r="E4886" s="49"/>
    </row>
    <row r="4887" spans="1:5" ht="15.75" thickBot="1" x14ac:dyDescent="0.3">
      <c r="A4887" s="49"/>
      <c r="B4887" s="49"/>
      <c r="C4887" s="49"/>
      <c r="D4887" s="49"/>
      <c r="E4887" s="49"/>
    </row>
    <row r="4888" spans="1:5" ht="15.75" thickBot="1" x14ac:dyDescent="0.3">
      <c r="A4888" s="49"/>
      <c r="B4888" s="49"/>
      <c r="C4888" s="49"/>
      <c r="D4888" s="49"/>
      <c r="E4888" s="49"/>
    </row>
    <row r="4889" spans="1:5" ht="15.75" thickBot="1" x14ac:dyDescent="0.3">
      <c r="A4889" s="49"/>
      <c r="B4889" s="49"/>
      <c r="C4889" s="49"/>
      <c r="D4889" s="49"/>
      <c r="E4889" s="49"/>
    </row>
    <row r="4890" spans="1:5" ht="15.75" thickBot="1" x14ac:dyDescent="0.3">
      <c r="A4890" s="49"/>
      <c r="B4890" s="49"/>
      <c r="C4890" s="49"/>
      <c r="D4890" s="49"/>
      <c r="E4890" s="49"/>
    </row>
    <row r="4891" spans="1:5" ht="15.75" thickBot="1" x14ac:dyDescent="0.3">
      <c r="A4891" s="49"/>
      <c r="B4891" s="49"/>
      <c r="C4891" s="49"/>
      <c r="D4891" s="49"/>
      <c r="E4891" s="49"/>
    </row>
    <row r="4892" spans="1:5" ht="15.75" thickBot="1" x14ac:dyDescent="0.3">
      <c r="A4892" s="49"/>
      <c r="B4892" s="49"/>
      <c r="C4892" s="49"/>
      <c r="D4892" s="49"/>
      <c r="E4892" s="49"/>
    </row>
    <row r="4893" spans="1:5" ht="15.75" thickBot="1" x14ac:dyDescent="0.3">
      <c r="A4893" s="49"/>
      <c r="B4893" s="49"/>
      <c r="C4893" s="49"/>
      <c r="D4893" s="49"/>
      <c r="E4893" s="49"/>
    </row>
    <row r="4894" spans="1:5" ht="15.75" thickBot="1" x14ac:dyDescent="0.3">
      <c r="A4894" s="49"/>
      <c r="B4894" s="49"/>
      <c r="C4894" s="49"/>
      <c r="D4894" s="49"/>
      <c r="E4894" s="49"/>
    </row>
    <row r="4895" spans="1:5" ht="15.75" thickBot="1" x14ac:dyDescent="0.3">
      <c r="A4895" s="49"/>
      <c r="B4895" s="49"/>
      <c r="C4895" s="49"/>
      <c r="D4895" s="49"/>
      <c r="E4895" s="49"/>
    </row>
    <row r="4896" spans="1:5" ht="15.75" thickBot="1" x14ac:dyDescent="0.3">
      <c r="A4896" s="49"/>
      <c r="B4896" s="49"/>
      <c r="C4896" s="49"/>
      <c r="D4896" s="49"/>
      <c r="E4896" s="49"/>
    </row>
    <row r="4897" spans="1:5" ht="15.75" thickBot="1" x14ac:dyDescent="0.3">
      <c r="A4897" s="49"/>
      <c r="B4897" s="49"/>
      <c r="C4897" s="49"/>
      <c r="D4897" s="49"/>
      <c r="E4897" s="49"/>
    </row>
    <row r="4898" spans="1:5" ht="15.75" thickBot="1" x14ac:dyDescent="0.3">
      <c r="A4898" s="49"/>
      <c r="B4898" s="49"/>
      <c r="C4898" s="49"/>
      <c r="D4898" s="49"/>
      <c r="E4898" s="49"/>
    </row>
    <row r="4899" spans="1:5" ht="15.75" thickBot="1" x14ac:dyDescent="0.3">
      <c r="A4899" s="49"/>
      <c r="B4899" s="49"/>
      <c r="C4899" s="49"/>
      <c r="D4899" s="49"/>
      <c r="E4899" s="49"/>
    </row>
    <row r="4900" spans="1:5" ht="15.75" thickBot="1" x14ac:dyDescent="0.3">
      <c r="A4900" s="49"/>
      <c r="B4900" s="49"/>
      <c r="C4900" s="49"/>
      <c r="D4900" s="49"/>
      <c r="E4900" s="49"/>
    </row>
    <row r="4901" spans="1:5" ht="15.75" thickBot="1" x14ac:dyDescent="0.3">
      <c r="A4901" s="49"/>
      <c r="B4901" s="49"/>
      <c r="C4901" s="49"/>
      <c r="D4901" s="49"/>
      <c r="E4901" s="49"/>
    </row>
    <row r="4902" spans="1:5" ht="15.75" thickBot="1" x14ac:dyDescent="0.3">
      <c r="A4902" s="49"/>
      <c r="B4902" s="49"/>
      <c r="C4902" s="49"/>
      <c r="D4902" s="49"/>
      <c r="E4902" s="49"/>
    </row>
    <row r="4903" spans="1:5" ht="15.75" thickBot="1" x14ac:dyDescent="0.3">
      <c r="A4903" s="49"/>
      <c r="B4903" s="49"/>
      <c r="C4903" s="49"/>
      <c r="D4903" s="49"/>
      <c r="E4903" s="49"/>
    </row>
    <row r="4904" spans="1:5" ht="15.75" thickBot="1" x14ac:dyDescent="0.3">
      <c r="A4904" s="49"/>
      <c r="B4904" s="49"/>
      <c r="C4904" s="49"/>
      <c r="D4904" s="49"/>
      <c r="E4904" s="49"/>
    </row>
    <row r="4905" spans="1:5" ht="15.75" thickBot="1" x14ac:dyDescent="0.3">
      <c r="A4905" s="49"/>
      <c r="B4905" s="49"/>
      <c r="C4905" s="49"/>
      <c r="D4905" s="49"/>
      <c r="E4905" s="49"/>
    </row>
    <row r="4906" spans="1:5" ht="15.75" thickBot="1" x14ac:dyDescent="0.3">
      <c r="A4906" s="49"/>
      <c r="B4906" s="49"/>
      <c r="C4906" s="49"/>
      <c r="D4906" s="49"/>
      <c r="E4906" s="49"/>
    </row>
    <row r="4907" spans="1:5" ht="15.75" thickBot="1" x14ac:dyDescent="0.3">
      <c r="A4907" s="49"/>
      <c r="B4907" s="49"/>
      <c r="C4907" s="49"/>
      <c r="D4907" s="49"/>
      <c r="E4907" s="49"/>
    </row>
    <row r="4908" spans="1:5" ht="15.75" thickBot="1" x14ac:dyDescent="0.3">
      <c r="A4908" s="49"/>
      <c r="B4908" s="49"/>
      <c r="C4908" s="49"/>
      <c r="D4908" s="49"/>
      <c r="E4908" s="49"/>
    </row>
    <row r="4909" spans="1:5" ht="15.75" thickBot="1" x14ac:dyDescent="0.3">
      <c r="A4909" s="49"/>
      <c r="B4909" s="49"/>
      <c r="C4909" s="49"/>
      <c r="D4909" s="49"/>
      <c r="E4909" s="49"/>
    </row>
    <row r="4910" spans="1:5" ht="15.75" thickBot="1" x14ac:dyDescent="0.3">
      <c r="A4910" s="49"/>
      <c r="B4910" s="49"/>
      <c r="C4910" s="49"/>
      <c r="D4910" s="49"/>
      <c r="E4910" s="49"/>
    </row>
    <row r="4911" spans="1:5" ht="15.75" thickBot="1" x14ac:dyDescent="0.3">
      <c r="A4911" s="49"/>
      <c r="B4911" s="49"/>
      <c r="C4911" s="49"/>
      <c r="D4911" s="49"/>
      <c r="E4911" s="49"/>
    </row>
    <row r="4912" spans="1:5" ht="15.75" thickBot="1" x14ac:dyDescent="0.3">
      <c r="A4912" s="49"/>
      <c r="B4912" s="49"/>
      <c r="C4912" s="49"/>
      <c r="D4912" s="49"/>
      <c r="E4912" s="49"/>
    </row>
    <row r="4913" spans="1:5" ht="15.75" thickBot="1" x14ac:dyDescent="0.3">
      <c r="A4913" s="49"/>
      <c r="B4913" s="49"/>
      <c r="C4913" s="49"/>
      <c r="D4913" s="49"/>
      <c r="E4913" s="49"/>
    </row>
    <row r="4914" spans="1:5" ht="15.75" thickBot="1" x14ac:dyDescent="0.3">
      <c r="A4914" s="49"/>
      <c r="B4914" s="49"/>
      <c r="C4914" s="49"/>
      <c r="D4914" s="49"/>
      <c r="E4914" s="49"/>
    </row>
    <row r="4915" spans="1:5" ht="15.75" thickBot="1" x14ac:dyDescent="0.3">
      <c r="A4915" s="49"/>
      <c r="B4915" s="49"/>
      <c r="C4915" s="49"/>
      <c r="D4915" s="49"/>
      <c r="E4915" s="49"/>
    </row>
    <row r="4916" spans="1:5" ht="15.75" thickBot="1" x14ac:dyDescent="0.3">
      <c r="A4916" s="49"/>
      <c r="B4916" s="49"/>
      <c r="C4916" s="49"/>
      <c r="D4916" s="49"/>
      <c r="E4916" s="49"/>
    </row>
    <row r="4917" spans="1:5" ht="15.75" thickBot="1" x14ac:dyDescent="0.3">
      <c r="A4917" s="49"/>
      <c r="B4917" s="49"/>
      <c r="C4917" s="49"/>
      <c r="D4917" s="49"/>
      <c r="E4917" s="49"/>
    </row>
    <row r="4918" spans="1:5" ht="15.75" thickBot="1" x14ac:dyDescent="0.3">
      <c r="A4918" s="49"/>
      <c r="B4918" s="49"/>
      <c r="C4918" s="49"/>
      <c r="D4918" s="49"/>
      <c r="E4918" s="49"/>
    </row>
    <row r="4919" spans="1:5" ht="15.75" thickBot="1" x14ac:dyDescent="0.3">
      <c r="A4919" s="49"/>
      <c r="B4919" s="49"/>
      <c r="C4919" s="49"/>
      <c r="D4919" s="49"/>
      <c r="E4919" s="49"/>
    </row>
    <row r="4920" spans="1:5" ht="15.75" thickBot="1" x14ac:dyDescent="0.3">
      <c r="A4920" s="49"/>
      <c r="B4920" s="49"/>
      <c r="C4920" s="49"/>
      <c r="D4920" s="49"/>
      <c r="E4920" s="49"/>
    </row>
    <row r="4921" spans="1:5" ht="15.75" thickBot="1" x14ac:dyDescent="0.3">
      <c r="A4921" s="49"/>
      <c r="B4921" s="49"/>
      <c r="C4921" s="49"/>
      <c r="D4921" s="49"/>
      <c r="E4921" s="49"/>
    </row>
    <row r="4922" spans="1:5" ht="15.75" thickBot="1" x14ac:dyDescent="0.3">
      <c r="A4922" s="49"/>
      <c r="B4922" s="49"/>
      <c r="C4922" s="49"/>
      <c r="D4922" s="49"/>
      <c r="E4922" s="49"/>
    </row>
    <row r="4923" spans="1:5" ht="15.75" thickBot="1" x14ac:dyDescent="0.3">
      <c r="A4923" s="49"/>
      <c r="B4923" s="49"/>
      <c r="C4923" s="49"/>
      <c r="D4923" s="49"/>
      <c r="E4923" s="49"/>
    </row>
    <row r="4924" spans="1:5" ht="15.75" thickBot="1" x14ac:dyDescent="0.3">
      <c r="A4924" s="49"/>
      <c r="B4924" s="49"/>
      <c r="C4924" s="49"/>
      <c r="D4924" s="49"/>
      <c r="E4924" s="49"/>
    </row>
    <row r="4925" spans="1:5" ht="15.75" thickBot="1" x14ac:dyDescent="0.3">
      <c r="A4925" s="49"/>
      <c r="B4925" s="49"/>
      <c r="C4925" s="49"/>
      <c r="D4925" s="49"/>
      <c r="E4925" s="49"/>
    </row>
    <row r="4926" spans="1:5" ht="15.75" thickBot="1" x14ac:dyDescent="0.3">
      <c r="A4926" s="49"/>
      <c r="B4926" s="49"/>
      <c r="C4926" s="49"/>
      <c r="D4926" s="49"/>
      <c r="E4926" s="49"/>
    </row>
    <row r="4927" spans="1:5" ht="15.75" thickBot="1" x14ac:dyDescent="0.3">
      <c r="A4927" s="49"/>
      <c r="B4927" s="49"/>
      <c r="C4927" s="49"/>
      <c r="D4927" s="49"/>
      <c r="E4927" s="49"/>
    </row>
    <row r="4928" spans="1:5" ht="15.75" thickBot="1" x14ac:dyDescent="0.3">
      <c r="A4928" s="49"/>
      <c r="B4928" s="49"/>
      <c r="C4928" s="49"/>
      <c r="D4928" s="49"/>
      <c r="E4928" s="49"/>
    </row>
    <row r="4929" spans="1:5" ht="15.75" thickBot="1" x14ac:dyDescent="0.3">
      <c r="A4929" s="49"/>
      <c r="B4929" s="49"/>
      <c r="C4929" s="49"/>
      <c r="D4929" s="49"/>
      <c r="E4929" s="49"/>
    </row>
    <row r="4930" spans="1:5" ht="15.75" thickBot="1" x14ac:dyDescent="0.3">
      <c r="A4930" s="49"/>
      <c r="B4930" s="49"/>
      <c r="C4930" s="49"/>
      <c r="D4930" s="49"/>
      <c r="E4930" s="49"/>
    </row>
    <row r="4931" spans="1:5" ht="15.75" thickBot="1" x14ac:dyDescent="0.3">
      <c r="A4931" s="49"/>
      <c r="B4931" s="49"/>
      <c r="C4931" s="49"/>
      <c r="D4931" s="49"/>
      <c r="E4931" s="49"/>
    </row>
    <row r="4932" spans="1:5" ht="15.75" thickBot="1" x14ac:dyDescent="0.3">
      <c r="A4932" s="49"/>
      <c r="B4932" s="49"/>
      <c r="C4932" s="49"/>
      <c r="D4932" s="49"/>
      <c r="E4932" s="49"/>
    </row>
    <row r="4933" spans="1:5" ht="15.75" thickBot="1" x14ac:dyDescent="0.3">
      <c r="A4933" s="49"/>
      <c r="B4933" s="49"/>
      <c r="C4933" s="49"/>
      <c r="D4933" s="49"/>
      <c r="E4933" s="49"/>
    </row>
    <row r="4934" spans="1:5" ht="15.75" thickBot="1" x14ac:dyDescent="0.3">
      <c r="A4934" s="49"/>
      <c r="B4934" s="49"/>
      <c r="C4934" s="49"/>
      <c r="D4934" s="49"/>
      <c r="E4934" s="49"/>
    </row>
    <row r="4935" spans="1:5" ht="15.75" thickBot="1" x14ac:dyDescent="0.3">
      <c r="A4935" s="49"/>
      <c r="B4935" s="49"/>
      <c r="C4935" s="49"/>
      <c r="D4935" s="49"/>
      <c r="E4935" s="49"/>
    </row>
    <row r="4936" spans="1:5" ht="15.75" thickBot="1" x14ac:dyDescent="0.3">
      <c r="A4936" s="49"/>
      <c r="B4936" s="49"/>
      <c r="C4936" s="49"/>
      <c r="D4936" s="49"/>
      <c r="E4936" s="49"/>
    </row>
    <row r="4937" spans="1:5" ht="15.75" thickBot="1" x14ac:dyDescent="0.3">
      <c r="A4937" s="49"/>
      <c r="B4937" s="49"/>
      <c r="C4937" s="49"/>
      <c r="D4937" s="49"/>
      <c r="E4937" s="49"/>
    </row>
    <row r="4938" spans="1:5" ht="15.75" thickBot="1" x14ac:dyDescent="0.3">
      <c r="A4938" s="49"/>
      <c r="B4938" s="49"/>
      <c r="C4938" s="49"/>
      <c r="D4938" s="49"/>
      <c r="E4938" s="49"/>
    </row>
    <row r="4939" spans="1:5" ht="15.75" thickBot="1" x14ac:dyDescent="0.3">
      <c r="A4939" s="49"/>
      <c r="B4939" s="49"/>
      <c r="C4939" s="49"/>
      <c r="D4939" s="49"/>
      <c r="E4939" s="49"/>
    </row>
    <row r="4940" spans="1:5" ht="15.75" thickBot="1" x14ac:dyDescent="0.3">
      <c r="A4940" s="49"/>
      <c r="B4940" s="49"/>
      <c r="C4940" s="49"/>
      <c r="D4940" s="49"/>
      <c r="E4940" s="49"/>
    </row>
    <row r="4941" spans="1:5" ht="15.75" thickBot="1" x14ac:dyDescent="0.3">
      <c r="A4941" s="49"/>
      <c r="B4941" s="49"/>
      <c r="C4941" s="49"/>
      <c r="D4941" s="49"/>
      <c r="E4941" s="49"/>
    </row>
    <row r="4942" spans="1:5" ht="15.75" thickBot="1" x14ac:dyDescent="0.3">
      <c r="A4942" s="49"/>
      <c r="B4942" s="49"/>
      <c r="C4942" s="49"/>
      <c r="D4942" s="49"/>
      <c r="E4942" s="49"/>
    </row>
    <row r="4943" spans="1:5" ht="15.75" thickBot="1" x14ac:dyDescent="0.3">
      <c r="A4943" s="49"/>
      <c r="B4943" s="49"/>
      <c r="C4943" s="49"/>
      <c r="D4943" s="49"/>
      <c r="E4943" s="49"/>
    </row>
    <row r="4944" spans="1:5" ht="15.75" thickBot="1" x14ac:dyDescent="0.3">
      <c r="A4944" s="49"/>
      <c r="B4944" s="49"/>
      <c r="C4944" s="49"/>
      <c r="D4944" s="49"/>
      <c r="E4944" s="49"/>
    </row>
    <row r="4945" spans="1:5" ht="15.75" thickBot="1" x14ac:dyDescent="0.3">
      <c r="A4945" s="49"/>
      <c r="B4945" s="49"/>
      <c r="C4945" s="49"/>
      <c r="D4945" s="49"/>
      <c r="E4945" s="49"/>
    </row>
    <row r="4946" spans="1:5" ht="15.75" thickBot="1" x14ac:dyDescent="0.3">
      <c r="A4946" s="49"/>
      <c r="B4946" s="49"/>
      <c r="C4946" s="49"/>
      <c r="D4946" s="49"/>
      <c r="E4946" s="49"/>
    </row>
    <row r="4947" spans="1:5" ht="15.75" thickBot="1" x14ac:dyDescent="0.3">
      <c r="A4947" s="49"/>
      <c r="B4947" s="49"/>
      <c r="C4947" s="49"/>
      <c r="D4947" s="49"/>
      <c r="E4947" s="49"/>
    </row>
    <row r="4948" spans="1:5" ht="15.75" thickBot="1" x14ac:dyDescent="0.3">
      <c r="A4948" s="49"/>
      <c r="B4948" s="49"/>
      <c r="C4948" s="49"/>
      <c r="D4948" s="49"/>
      <c r="E4948" s="49"/>
    </row>
    <row r="4949" spans="1:5" ht="15.75" thickBot="1" x14ac:dyDescent="0.3">
      <c r="A4949" s="49"/>
      <c r="B4949" s="49"/>
      <c r="C4949" s="49"/>
      <c r="D4949" s="49"/>
      <c r="E4949" s="49"/>
    </row>
    <row r="4950" spans="1:5" ht="15.75" thickBot="1" x14ac:dyDescent="0.3">
      <c r="A4950" s="49"/>
      <c r="B4950" s="49"/>
      <c r="C4950" s="49"/>
      <c r="D4950" s="49"/>
      <c r="E4950" s="49"/>
    </row>
    <row r="4951" spans="1:5" ht="15.75" thickBot="1" x14ac:dyDescent="0.3">
      <c r="A4951" s="49"/>
      <c r="B4951" s="49"/>
      <c r="C4951" s="49"/>
      <c r="D4951" s="49"/>
      <c r="E4951" s="49"/>
    </row>
    <row r="4952" spans="1:5" ht="15.75" thickBot="1" x14ac:dyDescent="0.3">
      <c r="A4952" s="49"/>
      <c r="B4952" s="49"/>
      <c r="C4952" s="49"/>
      <c r="D4952" s="49"/>
      <c r="E4952" s="49"/>
    </row>
    <row r="4953" spans="1:5" ht="15.75" thickBot="1" x14ac:dyDescent="0.3">
      <c r="A4953" s="49"/>
      <c r="B4953" s="49"/>
      <c r="C4953" s="49"/>
      <c r="D4953" s="49"/>
      <c r="E4953" s="49"/>
    </row>
    <row r="4954" spans="1:5" ht="15.75" thickBot="1" x14ac:dyDescent="0.3">
      <c r="A4954" s="49"/>
      <c r="B4954" s="49"/>
      <c r="C4954" s="49"/>
      <c r="D4954" s="49"/>
      <c r="E4954" s="49"/>
    </row>
    <row r="4955" spans="1:5" ht="15.75" thickBot="1" x14ac:dyDescent="0.3">
      <c r="A4955" s="49"/>
      <c r="B4955" s="49"/>
      <c r="C4955" s="49"/>
      <c r="D4955" s="49"/>
      <c r="E4955" s="49"/>
    </row>
    <row r="4956" spans="1:5" ht="15.75" thickBot="1" x14ac:dyDescent="0.3">
      <c r="A4956" s="49"/>
      <c r="B4956" s="49"/>
      <c r="C4956" s="49"/>
      <c r="D4956" s="49"/>
      <c r="E4956" s="49"/>
    </row>
    <row r="4957" spans="1:5" ht="15.75" thickBot="1" x14ac:dyDescent="0.3">
      <c r="A4957" s="49"/>
      <c r="B4957" s="49"/>
      <c r="C4957" s="49"/>
      <c r="D4957" s="49"/>
      <c r="E4957" s="49"/>
    </row>
    <row r="4958" spans="1:5" ht="15.75" thickBot="1" x14ac:dyDescent="0.3">
      <c r="A4958" s="49"/>
      <c r="B4958" s="49"/>
      <c r="C4958" s="49"/>
      <c r="D4958" s="49"/>
      <c r="E4958" s="49"/>
    </row>
    <row r="4959" spans="1:5" ht="15.75" thickBot="1" x14ac:dyDescent="0.3">
      <c r="A4959" s="49"/>
      <c r="B4959" s="49"/>
      <c r="C4959" s="49"/>
      <c r="D4959" s="49"/>
      <c r="E4959" s="49"/>
    </row>
    <row r="4960" spans="1:5" ht="15.75" thickBot="1" x14ac:dyDescent="0.3">
      <c r="A4960" s="49"/>
      <c r="B4960" s="49"/>
      <c r="C4960" s="49"/>
      <c r="D4960" s="49"/>
      <c r="E4960" s="49"/>
    </row>
    <row r="4961" spans="1:5" ht="15.75" thickBot="1" x14ac:dyDescent="0.3">
      <c r="A4961" s="49"/>
      <c r="B4961" s="49"/>
      <c r="C4961" s="49"/>
      <c r="D4961" s="49"/>
      <c r="E4961" s="49"/>
    </row>
    <row r="4962" spans="1:5" ht="15.75" thickBot="1" x14ac:dyDescent="0.3">
      <c r="A4962" s="49"/>
      <c r="B4962" s="49"/>
      <c r="C4962" s="49"/>
      <c r="D4962" s="49"/>
      <c r="E4962" s="49"/>
    </row>
    <row r="4963" spans="1:5" ht="15.75" thickBot="1" x14ac:dyDescent="0.3">
      <c r="A4963" s="49"/>
      <c r="B4963" s="49"/>
      <c r="C4963" s="49"/>
      <c r="D4963" s="49"/>
      <c r="E4963" s="49"/>
    </row>
    <row r="4964" spans="1:5" ht="15.75" thickBot="1" x14ac:dyDescent="0.3">
      <c r="A4964" s="49"/>
      <c r="B4964" s="49"/>
      <c r="C4964" s="49"/>
      <c r="D4964" s="49"/>
      <c r="E4964" s="49"/>
    </row>
    <row r="4965" spans="1:5" ht="15.75" thickBot="1" x14ac:dyDescent="0.3">
      <c r="A4965" s="49"/>
      <c r="B4965" s="49"/>
      <c r="C4965" s="49"/>
      <c r="D4965" s="49"/>
      <c r="E4965" s="49"/>
    </row>
    <row r="4966" spans="1:5" ht="15.75" thickBot="1" x14ac:dyDescent="0.3">
      <c r="A4966" s="49"/>
      <c r="B4966" s="49"/>
      <c r="C4966" s="49"/>
      <c r="D4966" s="49"/>
      <c r="E4966" s="49"/>
    </row>
    <row r="4967" spans="1:5" ht="15.75" thickBot="1" x14ac:dyDescent="0.3">
      <c r="A4967" s="49"/>
      <c r="B4967" s="49"/>
      <c r="C4967" s="49"/>
      <c r="D4967" s="49"/>
      <c r="E4967" s="49"/>
    </row>
    <row r="4968" spans="1:5" ht="15.75" thickBot="1" x14ac:dyDescent="0.3">
      <c r="A4968" s="49"/>
      <c r="B4968" s="49"/>
      <c r="C4968" s="49"/>
      <c r="D4968" s="49"/>
      <c r="E4968" s="49"/>
    </row>
    <row r="4969" spans="1:5" ht="15.75" thickBot="1" x14ac:dyDescent="0.3">
      <c r="A4969" s="49"/>
      <c r="B4969" s="49"/>
      <c r="C4969" s="49"/>
      <c r="D4969" s="49"/>
      <c r="E4969" s="49"/>
    </row>
    <row r="4970" spans="1:5" ht="15.75" thickBot="1" x14ac:dyDescent="0.3">
      <c r="A4970" s="49"/>
      <c r="B4970" s="49"/>
      <c r="C4970" s="49"/>
      <c r="D4970" s="49"/>
      <c r="E4970" s="49"/>
    </row>
    <row r="4971" spans="1:5" ht="15.75" thickBot="1" x14ac:dyDescent="0.3">
      <c r="A4971" s="49"/>
      <c r="B4971" s="49"/>
      <c r="C4971" s="49"/>
      <c r="D4971" s="49"/>
      <c r="E4971" s="49"/>
    </row>
    <row r="4972" spans="1:5" ht="15.75" thickBot="1" x14ac:dyDescent="0.3">
      <c r="A4972" s="49"/>
      <c r="B4972" s="49"/>
      <c r="C4972" s="49"/>
      <c r="D4972" s="49"/>
      <c r="E4972" s="49"/>
    </row>
    <row r="4973" spans="1:5" ht="15.75" thickBot="1" x14ac:dyDescent="0.3">
      <c r="A4973" s="49"/>
      <c r="B4973" s="49"/>
      <c r="C4973" s="49"/>
      <c r="D4973" s="49"/>
      <c r="E4973" s="49"/>
    </row>
    <row r="4974" spans="1:5" ht="15.75" thickBot="1" x14ac:dyDescent="0.3">
      <c r="A4974" s="49"/>
      <c r="B4974" s="49"/>
      <c r="C4974" s="49"/>
      <c r="D4974" s="49"/>
      <c r="E4974" s="49"/>
    </row>
    <row r="4975" spans="1:5" ht="15.75" thickBot="1" x14ac:dyDescent="0.3">
      <c r="A4975" s="49"/>
      <c r="B4975" s="49"/>
      <c r="C4975" s="49"/>
      <c r="D4975" s="49"/>
      <c r="E4975" s="49"/>
    </row>
    <row r="4976" spans="1:5" ht="15.75" thickBot="1" x14ac:dyDescent="0.3">
      <c r="A4976" s="49"/>
      <c r="B4976" s="49"/>
      <c r="C4976" s="49"/>
      <c r="D4976" s="49"/>
      <c r="E4976" s="49"/>
    </row>
    <row r="4977" spans="1:5" ht="15.75" thickBot="1" x14ac:dyDescent="0.3">
      <c r="A4977" s="49"/>
      <c r="B4977" s="49"/>
      <c r="C4977" s="49"/>
      <c r="D4977" s="49"/>
      <c r="E4977" s="49"/>
    </row>
    <row r="4978" spans="1:5" ht="15.75" thickBot="1" x14ac:dyDescent="0.3">
      <c r="A4978" s="49"/>
      <c r="B4978" s="49"/>
      <c r="C4978" s="49"/>
      <c r="D4978" s="49"/>
      <c r="E4978" s="49"/>
    </row>
    <row r="4979" spans="1:5" ht="15.75" thickBot="1" x14ac:dyDescent="0.3">
      <c r="A4979" s="49"/>
      <c r="B4979" s="49"/>
      <c r="C4979" s="49"/>
      <c r="D4979" s="49"/>
      <c r="E4979" s="49"/>
    </row>
    <row r="4980" spans="1:5" ht="15.75" thickBot="1" x14ac:dyDescent="0.3">
      <c r="A4980" s="49"/>
      <c r="B4980" s="49"/>
      <c r="C4980" s="49"/>
      <c r="D4980" s="49"/>
      <c r="E4980" s="49"/>
    </row>
    <row r="4981" spans="1:5" ht="15.75" thickBot="1" x14ac:dyDescent="0.3">
      <c r="A4981" s="49"/>
      <c r="B4981" s="49"/>
      <c r="C4981" s="49"/>
      <c r="D4981" s="49"/>
      <c r="E4981" s="49"/>
    </row>
    <row r="4982" spans="1:5" ht="15.75" thickBot="1" x14ac:dyDescent="0.3">
      <c r="A4982" s="49"/>
      <c r="B4982" s="49"/>
      <c r="C4982" s="49"/>
      <c r="D4982" s="49"/>
      <c r="E4982" s="49"/>
    </row>
    <row r="4983" spans="1:5" ht="15.75" thickBot="1" x14ac:dyDescent="0.3">
      <c r="A4983" s="49"/>
      <c r="B4983" s="49"/>
      <c r="C4983" s="49"/>
      <c r="D4983" s="49"/>
      <c r="E4983" s="49"/>
    </row>
    <row r="4984" spans="1:5" ht="15.75" thickBot="1" x14ac:dyDescent="0.3">
      <c r="A4984" s="49"/>
      <c r="B4984" s="49"/>
      <c r="C4984" s="49"/>
      <c r="D4984" s="49"/>
      <c r="E4984" s="49"/>
    </row>
    <row r="4985" spans="1:5" ht="15.75" thickBot="1" x14ac:dyDescent="0.3">
      <c r="A4985" s="49"/>
      <c r="B4985" s="49"/>
      <c r="C4985" s="49"/>
      <c r="D4985" s="49"/>
      <c r="E4985" s="49"/>
    </row>
    <row r="4986" spans="1:5" ht="15.75" thickBot="1" x14ac:dyDescent="0.3">
      <c r="A4986" s="49"/>
      <c r="B4986" s="49"/>
      <c r="C4986" s="49"/>
      <c r="D4986" s="49"/>
      <c r="E4986" s="49"/>
    </row>
    <row r="4987" spans="1:5" ht="15.75" thickBot="1" x14ac:dyDescent="0.3">
      <c r="A4987" s="49"/>
      <c r="B4987" s="49"/>
      <c r="C4987" s="49"/>
      <c r="D4987" s="49"/>
      <c r="E4987" s="49"/>
    </row>
    <row r="4988" spans="1:5" ht="15.75" thickBot="1" x14ac:dyDescent="0.3">
      <c r="A4988" s="49"/>
      <c r="B4988" s="49"/>
      <c r="C4988" s="49"/>
      <c r="D4988" s="49"/>
      <c r="E4988" s="49"/>
    </row>
    <row r="4989" spans="1:5" ht="15.75" thickBot="1" x14ac:dyDescent="0.3">
      <c r="A4989" s="49"/>
      <c r="B4989" s="49"/>
      <c r="C4989" s="49"/>
      <c r="D4989" s="49"/>
      <c r="E4989" s="49"/>
    </row>
    <row r="4990" spans="1:5" ht="15.75" thickBot="1" x14ac:dyDescent="0.3">
      <c r="A4990" s="49"/>
      <c r="B4990" s="49"/>
      <c r="C4990" s="49"/>
      <c r="D4990" s="49"/>
      <c r="E4990" s="49"/>
    </row>
    <row r="4991" spans="1:5" ht="15.75" thickBot="1" x14ac:dyDescent="0.3">
      <c r="A4991" s="49"/>
      <c r="B4991" s="49"/>
      <c r="C4991" s="49"/>
      <c r="D4991" s="49"/>
      <c r="E4991" s="49"/>
    </row>
    <row r="4992" spans="1:5" ht="15.75" thickBot="1" x14ac:dyDescent="0.3">
      <c r="A4992" s="49"/>
      <c r="B4992" s="49"/>
      <c r="C4992" s="49"/>
      <c r="D4992" s="49"/>
      <c r="E4992" s="49"/>
    </row>
    <row r="4993" spans="1:5" ht="15.75" thickBot="1" x14ac:dyDescent="0.3">
      <c r="A4993" s="49"/>
      <c r="B4993" s="49"/>
      <c r="C4993" s="49"/>
      <c r="D4993" s="49"/>
      <c r="E4993" s="49"/>
    </row>
    <row r="4994" spans="1:5" ht="15.75" thickBot="1" x14ac:dyDescent="0.3">
      <c r="A4994" s="49"/>
      <c r="B4994" s="49"/>
      <c r="C4994" s="49"/>
      <c r="D4994" s="49"/>
      <c r="E4994" s="49"/>
    </row>
    <row r="4995" spans="1:5" ht="15.75" thickBot="1" x14ac:dyDescent="0.3">
      <c r="A4995" s="49"/>
      <c r="B4995" s="49"/>
      <c r="C4995" s="49"/>
      <c r="D4995" s="49"/>
      <c r="E4995" s="49"/>
    </row>
    <row r="4996" spans="1:5" ht="15.75" thickBot="1" x14ac:dyDescent="0.3">
      <c r="A4996" s="49"/>
      <c r="B4996" s="49"/>
      <c r="C4996" s="49"/>
      <c r="D4996" s="49"/>
      <c r="E4996" s="49"/>
    </row>
    <row r="4997" spans="1:5" ht="15.75" thickBot="1" x14ac:dyDescent="0.3">
      <c r="A4997" s="49"/>
      <c r="B4997" s="49"/>
      <c r="C4997" s="49"/>
      <c r="D4997" s="49"/>
      <c r="E4997" s="49"/>
    </row>
    <row r="4998" spans="1:5" ht="15.75" thickBot="1" x14ac:dyDescent="0.3">
      <c r="A4998" s="49"/>
      <c r="B4998" s="49"/>
      <c r="C4998" s="49"/>
      <c r="D4998" s="49"/>
      <c r="E4998" s="49"/>
    </row>
    <row r="4999" spans="1:5" ht="15.75" thickBot="1" x14ac:dyDescent="0.3">
      <c r="A4999" s="49"/>
      <c r="B4999" s="49"/>
      <c r="C4999" s="49"/>
      <c r="D4999" s="49"/>
      <c r="E4999" s="49"/>
    </row>
    <row r="5000" spans="1:5" ht="15.75" thickBot="1" x14ac:dyDescent="0.3">
      <c r="A5000" s="49"/>
      <c r="B5000" s="49"/>
      <c r="C5000" s="49"/>
      <c r="D5000" s="49"/>
      <c r="E5000" s="49"/>
    </row>
    <row r="5001" spans="1:5" ht="15.75" thickBot="1" x14ac:dyDescent="0.3">
      <c r="A5001" s="49"/>
      <c r="B5001" s="49"/>
      <c r="C5001" s="49"/>
      <c r="D5001" s="49"/>
      <c r="E5001" s="49"/>
    </row>
    <row r="5002" spans="1:5" ht="15.75" thickBot="1" x14ac:dyDescent="0.3">
      <c r="A5002" s="49"/>
      <c r="B5002" s="49"/>
      <c r="C5002" s="49"/>
      <c r="D5002" s="49"/>
      <c r="E5002" s="49"/>
    </row>
    <row r="5003" spans="1:5" ht="15.75" thickBot="1" x14ac:dyDescent="0.3">
      <c r="A5003" s="49"/>
      <c r="B5003" s="49"/>
      <c r="C5003" s="49"/>
      <c r="D5003" s="49"/>
      <c r="E5003" s="49"/>
    </row>
    <row r="5004" spans="1:5" ht="15.75" thickBot="1" x14ac:dyDescent="0.3">
      <c r="A5004" s="49"/>
      <c r="B5004" s="49"/>
      <c r="C5004" s="49"/>
      <c r="D5004" s="49"/>
      <c r="E5004" s="49"/>
    </row>
    <row r="5005" spans="1:5" ht="15.75" thickBot="1" x14ac:dyDescent="0.3">
      <c r="A5005" s="49"/>
      <c r="B5005" s="49"/>
      <c r="C5005" s="49"/>
      <c r="D5005" s="49"/>
      <c r="E5005" s="49"/>
    </row>
    <row r="5006" spans="1:5" ht="15.75" thickBot="1" x14ac:dyDescent="0.3">
      <c r="A5006" s="49"/>
      <c r="B5006" s="49"/>
      <c r="C5006" s="49"/>
      <c r="D5006" s="49"/>
      <c r="E5006" s="49"/>
    </row>
    <row r="5007" spans="1:5" ht="15.75" thickBot="1" x14ac:dyDescent="0.3">
      <c r="A5007" s="49"/>
      <c r="B5007" s="49"/>
      <c r="C5007" s="49"/>
      <c r="D5007" s="49"/>
      <c r="E5007" s="49"/>
    </row>
    <row r="5008" spans="1:5" ht="15.75" thickBot="1" x14ac:dyDescent="0.3">
      <c r="A5008" s="49"/>
      <c r="B5008" s="49"/>
      <c r="C5008" s="49"/>
      <c r="D5008" s="49"/>
      <c r="E5008" s="49"/>
    </row>
    <row r="5009" spans="1:5" ht="15.75" thickBot="1" x14ac:dyDescent="0.3">
      <c r="A5009" s="49"/>
      <c r="B5009" s="49"/>
      <c r="C5009" s="49"/>
      <c r="D5009" s="49"/>
      <c r="E5009" s="49"/>
    </row>
    <row r="5010" spans="1:5" ht="15.75" thickBot="1" x14ac:dyDescent="0.3">
      <c r="A5010" s="49"/>
      <c r="B5010" s="49"/>
      <c r="C5010" s="49"/>
      <c r="D5010" s="49"/>
      <c r="E5010" s="49"/>
    </row>
    <row r="5011" spans="1:5" ht="15.75" thickBot="1" x14ac:dyDescent="0.3">
      <c r="A5011" s="49"/>
      <c r="B5011" s="49"/>
      <c r="C5011" s="49"/>
      <c r="D5011" s="49"/>
      <c r="E5011" s="49"/>
    </row>
    <row r="5012" spans="1:5" ht="15.75" thickBot="1" x14ac:dyDescent="0.3">
      <c r="A5012" s="49"/>
      <c r="B5012" s="49"/>
      <c r="C5012" s="49"/>
      <c r="D5012" s="49"/>
      <c r="E5012" s="49"/>
    </row>
    <row r="5013" spans="1:5" ht="15.75" thickBot="1" x14ac:dyDescent="0.3">
      <c r="A5013" s="49"/>
      <c r="B5013" s="49"/>
      <c r="C5013" s="49"/>
      <c r="D5013" s="49"/>
      <c r="E5013" s="49"/>
    </row>
    <row r="5014" spans="1:5" ht="15.75" thickBot="1" x14ac:dyDescent="0.3">
      <c r="A5014" s="49"/>
      <c r="B5014" s="49"/>
      <c r="C5014" s="49"/>
      <c r="D5014" s="49"/>
      <c r="E5014" s="49"/>
    </row>
    <row r="5015" spans="1:5" ht="15.75" thickBot="1" x14ac:dyDescent="0.3">
      <c r="A5015" s="49"/>
      <c r="B5015" s="49"/>
      <c r="C5015" s="49"/>
      <c r="D5015" s="49"/>
      <c r="E5015" s="49"/>
    </row>
    <row r="5016" spans="1:5" ht="15.75" thickBot="1" x14ac:dyDescent="0.3">
      <c r="A5016" s="49"/>
      <c r="B5016" s="49"/>
      <c r="C5016" s="49"/>
      <c r="D5016" s="49"/>
      <c r="E5016" s="49"/>
    </row>
    <row r="5017" spans="1:5" ht="15.75" thickBot="1" x14ac:dyDescent="0.3">
      <c r="A5017" s="49"/>
      <c r="B5017" s="49"/>
      <c r="C5017" s="49"/>
      <c r="D5017" s="49"/>
      <c r="E5017" s="49"/>
    </row>
    <row r="5018" spans="1:5" ht="15.75" thickBot="1" x14ac:dyDescent="0.3">
      <c r="A5018" s="49"/>
      <c r="B5018" s="49"/>
      <c r="C5018" s="49"/>
      <c r="D5018" s="49"/>
      <c r="E5018" s="49"/>
    </row>
    <row r="5019" spans="1:5" ht="15.75" thickBot="1" x14ac:dyDescent="0.3">
      <c r="A5019" s="49"/>
      <c r="B5019" s="49"/>
      <c r="C5019" s="49"/>
      <c r="D5019" s="49"/>
      <c r="E5019" s="49"/>
    </row>
    <row r="5020" spans="1:5" ht="15.75" thickBot="1" x14ac:dyDescent="0.3">
      <c r="A5020" s="49"/>
      <c r="B5020" s="49"/>
      <c r="C5020" s="49"/>
      <c r="D5020" s="49"/>
      <c r="E5020" s="49"/>
    </row>
    <row r="5021" spans="1:5" ht="15.75" thickBot="1" x14ac:dyDescent="0.3">
      <c r="A5021" s="49"/>
      <c r="B5021" s="49"/>
      <c r="C5021" s="49"/>
      <c r="D5021" s="49"/>
      <c r="E5021" s="49"/>
    </row>
    <row r="5022" spans="1:5" ht="15.75" thickBot="1" x14ac:dyDescent="0.3">
      <c r="A5022" s="49"/>
      <c r="B5022" s="49"/>
      <c r="C5022" s="49"/>
      <c r="D5022" s="49"/>
      <c r="E5022" s="49"/>
    </row>
    <row r="5023" spans="1:5" ht="15.75" thickBot="1" x14ac:dyDescent="0.3">
      <c r="A5023" s="49"/>
      <c r="B5023" s="49"/>
      <c r="C5023" s="49"/>
      <c r="D5023" s="49"/>
      <c r="E5023" s="49"/>
    </row>
    <row r="5024" spans="1:5" ht="15.75" thickBot="1" x14ac:dyDescent="0.3">
      <c r="A5024" s="49"/>
      <c r="B5024" s="49"/>
      <c r="C5024" s="49"/>
      <c r="D5024" s="49"/>
      <c r="E5024" s="49"/>
    </row>
    <row r="5025" spans="1:5" ht="15.75" thickBot="1" x14ac:dyDescent="0.3">
      <c r="A5025" s="49"/>
      <c r="B5025" s="49"/>
      <c r="C5025" s="49"/>
      <c r="D5025" s="49"/>
      <c r="E5025" s="49"/>
    </row>
    <row r="5026" spans="1:5" ht="15.75" thickBot="1" x14ac:dyDescent="0.3">
      <c r="A5026" s="49"/>
      <c r="B5026" s="49"/>
      <c r="C5026" s="49"/>
      <c r="D5026" s="49"/>
      <c r="E5026" s="49"/>
    </row>
    <row r="5027" spans="1:5" ht="15.75" thickBot="1" x14ac:dyDescent="0.3">
      <c r="A5027" s="49"/>
      <c r="B5027" s="49"/>
      <c r="C5027" s="49"/>
      <c r="D5027" s="49"/>
      <c r="E5027" s="49"/>
    </row>
    <row r="5028" spans="1:5" ht="15.75" thickBot="1" x14ac:dyDescent="0.3">
      <c r="A5028" s="49"/>
      <c r="B5028" s="49"/>
      <c r="C5028" s="49"/>
      <c r="D5028" s="49"/>
      <c r="E5028" s="49"/>
    </row>
    <row r="5029" spans="1:5" ht="15.75" thickBot="1" x14ac:dyDescent="0.3">
      <c r="A5029" s="49"/>
      <c r="B5029" s="49"/>
      <c r="C5029" s="49"/>
      <c r="D5029" s="49"/>
      <c r="E5029" s="49"/>
    </row>
    <row r="5030" spans="1:5" ht="15.75" thickBot="1" x14ac:dyDescent="0.3">
      <c r="A5030" s="49"/>
      <c r="B5030" s="49"/>
      <c r="C5030" s="49"/>
      <c r="D5030" s="49"/>
      <c r="E5030" s="49"/>
    </row>
    <row r="5031" spans="1:5" ht="15.75" thickBot="1" x14ac:dyDescent="0.3">
      <c r="A5031" s="49"/>
      <c r="B5031" s="49"/>
      <c r="C5031" s="49"/>
      <c r="D5031" s="49"/>
      <c r="E5031" s="49"/>
    </row>
    <row r="5032" spans="1:5" ht="15.75" thickBot="1" x14ac:dyDescent="0.3">
      <c r="A5032" s="49"/>
      <c r="B5032" s="49"/>
      <c r="C5032" s="49"/>
      <c r="D5032" s="49"/>
      <c r="E5032" s="49"/>
    </row>
    <row r="5033" spans="1:5" ht="15.75" thickBot="1" x14ac:dyDescent="0.3">
      <c r="A5033" s="49"/>
      <c r="B5033" s="49"/>
      <c r="C5033" s="49"/>
      <c r="D5033" s="49"/>
      <c r="E5033" s="49"/>
    </row>
    <row r="5034" spans="1:5" ht="15.75" customHeight="1" thickBot="1" x14ac:dyDescent="0.3">
      <c r="A5034" s="49"/>
      <c r="B5034" s="49"/>
      <c r="C5034" s="49"/>
      <c r="D5034" s="49"/>
      <c r="E5034" s="49"/>
    </row>
    <row r="5035" spans="1:5" ht="15.75" thickBot="1" x14ac:dyDescent="0.3">
      <c r="A5035" s="49"/>
      <c r="B5035" s="49"/>
      <c r="C5035" s="49"/>
      <c r="D5035" s="49"/>
      <c r="E5035" s="49"/>
    </row>
    <row r="5036" spans="1:5" ht="15.75" customHeight="1" thickBot="1" x14ac:dyDescent="0.3">
      <c r="A5036" s="49"/>
      <c r="B5036" s="49"/>
      <c r="C5036" s="49"/>
      <c r="D5036" s="49"/>
      <c r="E5036" s="49"/>
    </row>
    <row r="5037" spans="1:5" ht="15.75" thickBot="1" x14ac:dyDescent="0.3">
      <c r="A5037" s="49"/>
      <c r="B5037" s="49"/>
      <c r="C5037" s="49"/>
      <c r="D5037" s="49"/>
      <c r="E5037" s="49"/>
    </row>
    <row r="5038" spans="1:5" ht="15.75" customHeight="1" thickBot="1" x14ac:dyDescent="0.3">
      <c r="A5038" s="49"/>
      <c r="B5038" s="49"/>
      <c r="C5038" s="49"/>
      <c r="D5038" s="49"/>
      <c r="E5038" s="49"/>
    </row>
    <row r="5039" spans="1:5" ht="15.75" thickBot="1" x14ac:dyDescent="0.3">
      <c r="A5039" s="49"/>
      <c r="B5039" s="49"/>
      <c r="C5039" s="49"/>
      <c r="D5039" s="49"/>
      <c r="E5039" s="49"/>
    </row>
    <row r="5040" spans="1:5" ht="15.75" customHeight="1" thickBot="1" x14ac:dyDescent="0.3">
      <c r="A5040" s="49"/>
      <c r="B5040" s="49"/>
      <c r="C5040" s="49"/>
      <c r="D5040" s="49"/>
      <c r="E5040" s="49"/>
    </row>
    <row r="5041" spans="1:5" ht="15.75" thickBot="1" x14ac:dyDescent="0.3">
      <c r="A5041" s="49"/>
      <c r="B5041" s="49"/>
      <c r="C5041" s="49"/>
      <c r="D5041" s="49"/>
      <c r="E5041" s="49"/>
    </row>
    <row r="5042" spans="1:5" ht="15.75" customHeight="1" thickBot="1" x14ac:dyDescent="0.3">
      <c r="A5042" s="49"/>
      <c r="B5042" s="49"/>
      <c r="C5042" s="49"/>
      <c r="D5042" s="49"/>
      <c r="E5042" s="49"/>
    </row>
    <row r="5043" spans="1:5" ht="15.75" thickBot="1" x14ac:dyDescent="0.3">
      <c r="A5043" s="49"/>
      <c r="B5043" s="49"/>
      <c r="C5043" s="49"/>
      <c r="D5043" s="49"/>
      <c r="E5043" s="49"/>
    </row>
    <row r="5044" spans="1:5" ht="15.75" customHeight="1" thickBot="1" x14ac:dyDescent="0.3">
      <c r="A5044" s="49"/>
      <c r="B5044" s="49"/>
      <c r="C5044" s="49"/>
      <c r="D5044" s="49"/>
      <c r="E5044" s="49"/>
    </row>
    <row r="5045" spans="1:5" ht="15.75" thickBot="1" x14ac:dyDescent="0.3">
      <c r="A5045" s="49"/>
      <c r="B5045" s="49"/>
      <c r="C5045" s="49"/>
      <c r="D5045" s="49"/>
      <c r="E5045" s="49"/>
    </row>
    <row r="5046" spans="1:5" ht="15.75" customHeight="1" thickBot="1" x14ac:dyDescent="0.3">
      <c r="A5046" s="49"/>
      <c r="B5046" s="49"/>
      <c r="C5046" s="49"/>
      <c r="D5046" s="49"/>
      <c r="E5046" s="49"/>
    </row>
    <row r="5047" spans="1:5" ht="15.75" thickBot="1" x14ac:dyDescent="0.3">
      <c r="A5047" s="49"/>
      <c r="B5047" s="49"/>
      <c r="C5047" s="49"/>
      <c r="D5047" s="49"/>
      <c r="E5047" s="49"/>
    </row>
    <row r="5048" spans="1:5" ht="15.75" customHeight="1" thickBot="1" x14ac:dyDescent="0.3">
      <c r="A5048" s="49"/>
      <c r="B5048" s="49"/>
      <c r="C5048" s="49"/>
      <c r="D5048" s="49"/>
      <c r="E5048" s="49"/>
    </row>
    <row r="5049" spans="1:5" ht="15.75" thickBot="1" x14ac:dyDescent="0.3">
      <c r="A5049" s="49"/>
      <c r="B5049" s="49"/>
      <c r="C5049" s="49"/>
      <c r="D5049" s="49"/>
      <c r="E5049" s="49"/>
    </row>
    <row r="5050" spans="1:5" ht="15.75" customHeight="1" thickBot="1" x14ac:dyDescent="0.3">
      <c r="A5050" s="49"/>
      <c r="B5050" s="49"/>
      <c r="C5050" s="49"/>
      <c r="D5050" s="49"/>
      <c r="E5050" s="49"/>
    </row>
    <row r="5051" spans="1:5" ht="15.75" thickBot="1" x14ac:dyDescent="0.3">
      <c r="A5051" s="49"/>
      <c r="B5051" s="49"/>
      <c r="C5051" s="49"/>
      <c r="D5051" s="49"/>
      <c r="E5051" s="49"/>
    </row>
    <row r="5052" spans="1:5" ht="15.75" customHeight="1" thickBot="1" x14ac:dyDescent="0.3">
      <c r="A5052" s="49"/>
      <c r="B5052" s="49"/>
      <c r="C5052" s="49"/>
      <c r="D5052" s="49"/>
      <c r="E5052" s="49"/>
    </row>
    <row r="5053" spans="1:5" ht="15.75" thickBot="1" x14ac:dyDescent="0.3">
      <c r="A5053" s="49"/>
      <c r="B5053" s="49"/>
      <c r="C5053" s="49"/>
      <c r="D5053" s="49"/>
      <c r="E5053" s="49"/>
    </row>
    <row r="5054" spans="1:5" ht="15.75" customHeight="1" thickBot="1" x14ac:dyDescent="0.3">
      <c r="A5054" s="49"/>
      <c r="B5054" s="49"/>
      <c r="C5054" s="49"/>
      <c r="D5054" s="49"/>
      <c r="E5054" s="49"/>
    </row>
    <row r="5055" spans="1:5" ht="15.75" thickBot="1" x14ac:dyDescent="0.3">
      <c r="A5055" s="49"/>
      <c r="B5055" s="49"/>
      <c r="C5055" s="49"/>
      <c r="D5055" s="49"/>
      <c r="E5055" s="49"/>
    </row>
    <row r="5056" spans="1:5" ht="15.75" customHeight="1" thickBot="1" x14ac:dyDescent="0.3">
      <c r="A5056" s="49"/>
      <c r="B5056" s="49"/>
      <c r="C5056" s="49"/>
      <c r="D5056" s="49"/>
      <c r="E5056" s="49"/>
    </row>
    <row r="5057" spans="1:5" ht="15.75" thickBot="1" x14ac:dyDescent="0.3">
      <c r="A5057" s="49"/>
      <c r="B5057" s="49"/>
      <c r="C5057" s="49"/>
      <c r="D5057" s="49"/>
      <c r="E5057" s="49"/>
    </row>
    <row r="5058" spans="1:5" ht="15.75" customHeight="1" thickBot="1" x14ac:dyDescent="0.3">
      <c r="A5058" s="49"/>
      <c r="B5058" s="49"/>
      <c r="C5058" s="49"/>
      <c r="D5058" s="49"/>
      <c r="E5058" s="49"/>
    </row>
    <row r="5059" spans="1:5" ht="15.75" thickBot="1" x14ac:dyDescent="0.3">
      <c r="A5059" s="49"/>
      <c r="B5059" s="49"/>
      <c r="C5059" s="49"/>
      <c r="D5059" s="49"/>
      <c r="E5059" s="49"/>
    </row>
    <row r="5060" spans="1:5" ht="15.75" customHeight="1" thickBot="1" x14ac:dyDescent="0.3">
      <c r="A5060" s="49"/>
      <c r="B5060" s="49"/>
      <c r="C5060" s="49"/>
      <c r="D5060" s="49"/>
      <c r="E5060" s="49"/>
    </row>
    <row r="5061" spans="1:5" ht="15.75" thickBot="1" x14ac:dyDescent="0.3">
      <c r="A5061" s="49"/>
      <c r="B5061" s="49"/>
      <c r="C5061" s="49"/>
      <c r="D5061" s="49"/>
      <c r="E5061" s="49"/>
    </row>
    <row r="5062" spans="1:5" ht="15.75" customHeight="1" thickBot="1" x14ac:dyDescent="0.3">
      <c r="A5062" s="49"/>
      <c r="B5062" s="49"/>
      <c r="C5062" s="49"/>
      <c r="D5062" s="49"/>
      <c r="E5062" s="49"/>
    </row>
    <row r="5063" spans="1:5" ht="15.75" thickBot="1" x14ac:dyDescent="0.3">
      <c r="A5063" s="49"/>
      <c r="B5063" s="49"/>
      <c r="C5063" s="49"/>
      <c r="D5063" s="49"/>
      <c r="E5063" s="49"/>
    </row>
    <row r="5064" spans="1:5" ht="15.75" customHeight="1" thickBot="1" x14ac:dyDescent="0.3">
      <c r="A5064" s="49"/>
      <c r="B5064" s="49"/>
      <c r="C5064" s="49"/>
      <c r="D5064" s="49"/>
      <c r="E5064" s="49"/>
    </row>
    <row r="5065" spans="1:5" ht="15.75" thickBot="1" x14ac:dyDescent="0.3">
      <c r="A5065" s="49"/>
      <c r="B5065" s="49"/>
      <c r="C5065" s="49"/>
      <c r="D5065" s="49"/>
      <c r="E5065" s="49"/>
    </row>
    <row r="5066" spans="1:5" ht="15.75" customHeight="1" thickBot="1" x14ac:dyDescent="0.3">
      <c r="A5066" s="49"/>
      <c r="B5066" s="49"/>
      <c r="C5066" s="49"/>
      <c r="D5066" s="49"/>
      <c r="E5066" s="49"/>
    </row>
    <row r="5067" spans="1:5" ht="15.75" thickBot="1" x14ac:dyDescent="0.3">
      <c r="A5067" s="49"/>
      <c r="B5067" s="49"/>
      <c r="C5067" s="49"/>
      <c r="D5067" s="49"/>
      <c r="E5067" s="49"/>
    </row>
    <row r="5068" spans="1:5" ht="15.75" customHeight="1" thickBot="1" x14ac:dyDescent="0.3">
      <c r="A5068" s="49"/>
      <c r="B5068" s="49"/>
      <c r="C5068" s="49"/>
      <c r="D5068" s="49"/>
      <c r="E5068" s="49"/>
    </row>
    <row r="5069" spans="1:5" ht="15.75" thickBot="1" x14ac:dyDescent="0.3">
      <c r="A5069" s="49"/>
      <c r="B5069" s="49"/>
      <c r="C5069" s="49"/>
      <c r="D5069" s="49"/>
      <c r="E5069" s="49"/>
    </row>
    <row r="5070" spans="1:5" ht="15.75" customHeight="1" thickBot="1" x14ac:dyDescent="0.3">
      <c r="A5070" s="49"/>
      <c r="B5070" s="49"/>
      <c r="C5070" s="49"/>
      <c r="D5070" s="49"/>
      <c r="E5070" s="49"/>
    </row>
    <row r="5071" spans="1:5" ht="15.75" thickBot="1" x14ac:dyDescent="0.3">
      <c r="A5071" s="49"/>
      <c r="B5071" s="49"/>
      <c r="C5071" s="49"/>
      <c r="D5071" s="49"/>
      <c r="E5071" s="49"/>
    </row>
    <row r="5072" spans="1:5" ht="15.75" customHeight="1" thickBot="1" x14ac:dyDescent="0.3">
      <c r="A5072" s="49"/>
      <c r="B5072" s="49"/>
      <c r="C5072" s="49"/>
      <c r="D5072" s="49"/>
      <c r="E5072" s="49"/>
    </row>
    <row r="5073" spans="1:5" ht="15.75" thickBot="1" x14ac:dyDescent="0.3">
      <c r="A5073" s="49"/>
      <c r="B5073" s="49"/>
      <c r="C5073" s="49"/>
      <c r="D5073" s="49"/>
      <c r="E5073" s="49"/>
    </row>
    <row r="5074" spans="1:5" ht="15.75" customHeight="1" thickBot="1" x14ac:dyDescent="0.3">
      <c r="A5074" s="49"/>
      <c r="B5074" s="49"/>
      <c r="C5074" s="49"/>
      <c r="D5074" s="49"/>
      <c r="E5074" s="49"/>
    </row>
    <row r="5075" spans="1:5" ht="15.75" thickBot="1" x14ac:dyDescent="0.3">
      <c r="A5075" s="49"/>
      <c r="B5075" s="49"/>
      <c r="C5075" s="49"/>
      <c r="D5075" s="49"/>
      <c r="E5075" s="49"/>
    </row>
    <row r="5076" spans="1:5" ht="15.75" customHeight="1" thickBot="1" x14ac:dyDescent="0.3">
      <c r="A5076" s="49"/>
      <c r="B5076" s="49"/>
      <c r="C5076" s="49"/>
      <c r="D5076" s="49"/>
      <c r="E5076" s="49"/>
    </row>
    <row r="5077" spans="1:5" ht="15.75" thickBot="1" x14ac:dyDescent="0.3">
      <c r="A5077" s="49"/>
      <c r="B5077" s="49"/>
      <c r="C5077" s="49"/>
      <c r="D5077" s="49"/>
      <c r="E5077" s="49"/>
    </row>
    <row r="5078" spans="1:5" ht="15.75" customHeight="1" thickBot="1" x14ac:dyDescent="0.3">
      <c r="A5078" s="49"/>
      <c r="B5078" s="49"/>
      <c r="C5078" s="49"/>
      <c r="D5078" s="49"/>
      <c r="E5078" s="49"/>
    </row>
    <row r="5079" spans="1:5" ht="15.75" thickBot="1" x14ac:dyDescent="0.3">
      <c r="A5079" s="49"/>
      <c r="B5079" s="49"/>
      <c r="C5079" s="49"/>
      <c r="D5079" s="49"/>
      <c r="E5079" s="49"/>
    </row>
    <row r="5080" spans="1:5" ht="15.75" customHeight="1" thickBot="1" x14ac:dyDescent="0.3">
      <c r="A5080" s="49"/>
      <c r="B5080" s="49"/>
      <c r="C5080" s="49"/>
      <c r="D5080" s="49"/>
      <c r="E5080" s="49"/>
    </row>
    <row r="5081" spans="1:5" ht="15.75" thickBot="1" x14ac:dyDescent="0.3">
      <c r="A5081" s="49"/>
      <c r="B5081" s="49"/>
      <c r="C5081" s="49"/>
      <c r="D5081" s="49"/>
      <c r="E5081" s="49"/>
    </row>
    <row r="5082" spans="1:5" ht="15.75" customHeight="1" thickBot="1" x14ac:dyDescent="0.3">
      <c r="A5082" s="49"/>
      <c r="B5082" s="49"/>
      <c r="C5082" s="49"/>
      <c r="D5082" s="49"/>
      <c r="E5082" s="49"/>
    </row>
    <row r="5083" spans="1:5" ht="15.75" thickBot="1" x14ac:dyDescent="0.3">
      <c r="A5083" s="49"/>
      <c r="B5083" s="49"/>
      <c r="C5083" s="49"/>
      <c r="D5083" s="49"/>
      <c r="E5083" s="49"/>
    </row>
    <row r="5084" spans="1:5" ht="15.75" customHeight="1" thickBot="1" x14ac:dyDescent="0.3">
      <c r="A5084" s="49"/>
      <c r="B5084" s="49"/>
      <c r="C5084" s="49"/>
      <c r="D5084" s="49"/>
      <c r="E5084" s="49"/>
    </row>
    <row r="5085" spans="1:5" ht="15.75" thickBot="1" x14ac:dyDescent="0.3">
      <c r="A5085" s="49"/>
      <c r="B5085" s="49"/>
      <c r="C5085" s="49"/>
      <c r="D5085" s="49"/>
      <c r="E5085" s="49"/>
    </row>
    <row r="5086" spans="1:5" ht="15.75" customHeight="1" thickBot="1" x14ac:dyDescent="0.3">
      <c r="A5086" s="49"/>
      <c r="B5086" s="49"/>
      <c r="C5086" s="49"/>
      <c r="D5086" s="49"/>
      <c r="E5086" s="49"/>
    </row>
    <row r="5087" spans="1:5" ht="15.75" thickBot="1" x14ac:dyDescent="0.3">
      <c r="A5087" s="49"/>
      <c r="B5087" s="49"/>
      <c r="C5087" s="49"/>
      <c r="D5087" s="49"/>
      <c r="E5087" s="49"/>
    </row>
    <row r="5088" spans="1:5" ht="15.75" customHeight="1" thickBot="1" x14ac:dyDescent="0.3">
      <c r="A5088" s="49"/>
      <c r="B5088" s="49"/>
      <c r="C5088" s="49"/>
      <c r="D5088" s="49"/>
      <c r="E5088" s="49"/>
    </row>
    <row r="5089" spans="1:5" ht="15.75" thickBot="1" x14ac:dyDescent="0.3">
      <c r="A5089" s="49"/>
      <c r="B5089" s="49"/>
      <c r="C5089" s="49"/>
      <c r="D5089" s="49"/>
      <c r="E5089" s="49"/>
    </row>
    <row r="5090" spans="1:5" ht="15.75" customHeight="1" thickBot="1" x14ac:dyDescent="0.3">
      <c r="A5090" s="49"/>
      <c r="B5090" s="49"/>
      <c r="C5090" s="49"/>
      <c r="D5090" s="49"/>
      <c r="E5090" s="49"/>
    </row>
    <row r="5091" spans="1:5" ht="15.75" thickBot="1" x14ac:dyDescent="0.3">
      <c r="A5091" s="49"/>
      <c r="B5091" s="49"/>
      <c r="C5091" s="49"/>
      <c r="D5091" s="49"/>
      <c r="E5091" s="49"/>
    </row>
    <row r="5092" spans="1:5" ht="15.75" customHeight="1" thickBot="1" x14ac:dyDescent="0.3">
      <c r="A5092" s="49"/>
      <c r="B5092" s="49"/>
      <c r="C5092" s="49"/>
      <c r="D5092" s="49"/>
      <c r="E5092" s="49"/>
    </row>
    <row r="5093" spans="1:5" ht="15.75" thickBot="1" x14ac:dyDescent="0.3">
      <c r="A5093" s="49"/>
      <c r="B5093" s="49"/>
      <c r="C5093" s="49"/>
      <c r="D5093" s="49"/>
      <c r="E5093" s="49"/>
    </row>
    <row r="5094" spans="1:5" ht="15.75" customHeight="1" thickBot="1" x14ac:dyDescent="0.3">
      <c r="A5094" s="49"/>
      <c r="B5094" s="49"/>
      <c r="C5094" s="49"/>
      <c r="D5094" s="49"/>
      <c r="E5094" s="49"/>
    </row>
    <row r="5095" spans="1:5" ht="15.75" thickBot="1" x14ac:dyDescent="0.3">
      <c r="A5095" s="49"/>
      <c r="B5095" s="49"/>
      <c r="C5095" s="49"/>
      <c r="D5095" s="49"/>
      <c r="E5095" s="49"/>
    </row>
    <row r="5096" spans="1:5" ht="15.75" customHeight="1" thickBot="1" x14ac:dyDescent="0.3">
      <c r="A5096" s="49"/>
      <c r="B5096" s="49"/>
      <c r="C5096" s="49"/>
      <c r="D5096" s="49"/>
      <c r="E5096" s="49"/>
    </row>
    <row r="5097" spans="1:5" ht="15.75" thickBot="1" x14ac:dyDescent="0.3">
      <c r="A5097" s="49"/>
      <c r="B5097" s="49"/>
      <c r="C5097" s="49"/>
      <c r="D5097" s="49"/>
      <c r="E5097" s="49"/>
    </row>
    <row r="5098" spans="1:5" ht="15.75" customHeight="1" thickBot="1" x14ac:dyDescent="0.3">
      <c r="A5098" s="49"/>
      <c r="B5098" s="49"/>
      <c r="C5098" s="49"/>
      <c r="D5098" s="49"/>
      <c r="E5098" s="49"/>
    </row>
    <row r="5099" spans="1:5" ht="15.75" thickBot="1" x14ac:dyDescent="0.3">
      <c r="A5099" s="49"/>
      <c r="B5099" s="49"/>
      <c r="C5099" s="49"/>
      <c r="D5099" s="49"/>
      <c r="E5099" s="49"/>
    </row>
    <row r="5100" spans="1:5" ht="15.75" customHeight="1" thickBot="1" x14ac:dyDescent="0.3">
      <c r="A5100" s="49"/>
      <c r="B5100" s="49"/>
      <c r="C5100" s="49"/>
      <c r="D5100" s="49"/>
      <c r="E5100" s="49"/>
    </row>
    <row r="5101" spans="1:5" ht="15.75" thickBot="1" x14ac:dyDescent="0.3">
      <c r="A5101" s="49"/>
      <c r="B5101" s="49"/>
      <c r="C5101" s="49"/>
      <c r="D5101" s="49"/>
      <c r="E5101" s="49"/>
    </row>
    <row r="5102" spans="1:5" ht="15.75" customHeight="1" thickBot="1" x14ac:dyDescent="0.3">
      <c r="A5102" s="49"/>
      <c r="B5102" s="49"/>
      <c r="C5102" s="49"/>
      <c r="D5102" s="49"/>
      <c r="E5102" s="49"/>
    </row>
    <row r="5103" spans="1:5" ht="15.75" thickBot="1" x14ac:dyDescent="0.3">
      <c r="A5103" s="49"/>
      <c r="B5103" s="49"/>
      <c r="C5103" s="49"/>
      <c r="D5103" s="49"/>
      <c r="E5103" s="49"/>
    </row>
    <row r="5104" spans="1:5" ht="15.75" customHeight="1" thickBot="1" x14ac:dyDescent="0.3">
      <c r="A5104" s="49"/>
      <c r="B5104" s="49"/>
      <c r="C5104" s="49"/>
      <c r="D5104" s="49"/>
      <c r="E5104" s="49"/>
    </row>
    <row r="5105" spans="1:5" ht="15.75" thickBot="1" x14ac:dyDescent="0.3">
      <c r="A5105" s="49"/>
      <c r="B5105" s="49"/>
      <c r="C5105" s="49"/>
      <c r="D5105" s="49"/>
      <c r="E5105" s="49"/>
    </row>
    <row r="5106" spans="1:5" ht="15.75" customHeight="1" thickBot="1" x14ac:dyDescent="0.3">
      <c r="A5106" s="49"/>
      <c r="B5106" s="49"/>
      <c r="C5106" s="49"/>
      <c r="D5106" s="49"/>
      <c r="E5106" s="49"/>
    </row>
    <row r="5107" spans="1:5" ht="15.75" thickBot="1" x14ac:dyDescent="0.3">
      <c r="A5107" s="49"/>
      <c r="B5107" s="49"/>
      <c r="C5107" s="49"/>
      <c r="D5107" s="49"/>
      <c r="E5107" s="49"/>
    </row>
    <row r="5108" spans="1:5" ht="15.75" customHeight="1" thickBot="1" x14ac:dyDescent="0.3">
      <c r="A5108" s="49"/>
      <c r="B5108" s="49"/>
      <c r="C5108" s="49"/>
      <c r="D5108" s="49"/>
      <c r="E5108" s="49"/>
    </row>
    <row r="5109" spans="1:5" ht="15.75" thickBot="1" x14ac:dyDescent="0.3">
      <c r="A5109" s="49"/>
      <c r="B5109" s="49"/>
      <c r="C5109" s="49"/>
      <c r="D5109" s="49"/>
      <c r="E5109" s="49"/>
    </row>
    <row r="5110" spans="1:5" ht="15.75" customHeight="1" thickBot="1" x14ac:dyDescent="0.3">
      <c r="A5110" s="49"/>
      <c r="B5110" s="49"/>
      <c r="C5110" s="49"/>
      <c r="D5110" s="49"/>
      <c r="E5110" s="49"/>
    </row>
    <row r="5111" spans="1:5" ht="15.75" thickBot="1" x14ac:dyDescent="0.3">
      <c r="A5111" s="49"/>
      <c r="B5111" s="49"/>
      <c r="C5111" s="49"/>
      <c r="D5111" s="49"/>
      <c r="E5111" s="49"/>
    </row>
    <row r="5112" spans="1:5" ht="15.75" customHeight="1" thickBot="1" x14ac:dyDescent="0.3">
      <c r="A5112" s="49"/>
      <c r="B5112" s="49"/>
      <c r="C5112" s="49"/>
      <c r="D5112" s="49"/>
      <c r="E5112" s="49"/>
    </row>
    <row r="5113" spans="1:5" ht="15.75" thickBot="1" x14ac:dyDescent="0.3">
      <c r="A5113" s="49"/>
      <c r="B5113" s="49"/>
      <c r="C5113" s="49"/>
      <c r="D5113" s="49"/>
      <c r="E5113" s="49"/>
    </row>
    <row r="5114" spans="1:5" ht="15.75" customHeight="1" thickBot="1" x14ac:dyDescent="0.3">
      <c r="A5114" s="49"/>
      <c r="B5114" s="49"/>
      <c r="C5114" s="49"/>
      <c r="D5114" s="49"/>
      <c r="E5114" s="49"/>
    </row>
    <row r="5115" spans="1:5" ht="15.75" thickBot="1" x14ac:dyDescent="0.3">
      <c r="A5115" s="49"/>
      <c r="B5115" s="49"/>
      <c r="C5115" s="49"/>
      <c r="D5115" s="49"/>
      <c r="E5115" s="49"/>
    </row>
    <row r="5116" spans="1:5" ht="15.75" customHeight="1" thickBot="1" x14ac:dyDescent="0.3">
      <c r="A5116" s="49"/>
      <c r="B5116" s="49"/>
      <c r="C5116" s="49"/>
      <c r="D5116" s="49"/>
      <c r="E5116" s="49"/>
    </row>
    <row r="5117" spans="1:5" ht="15.75" thickBot="1" x14ac:dyDescent="0.3">
      <c r="A5117" s="49"/>
      <c r="B5117" s="49"/>
      <c r="C5117" s="49"/>
      <c r="D5117" s="49"/>
      <c r="E5117" s="49"/>
    </row>
    <row r="5118" spans="1:5" ht="15.75" customHeight="1" thickBot="1" x14ac:dyDescent="0.3">
      <c r="A5118" s="49"/>
      <c r="B5118" s="49"/>
      <c r="C5118" s="49"/>
      <c r="D5118" s="49"/>
      <c r="E5118" s="49"/>
    </row>
    <row r="5119" spans="1:5" ht="15.75" thickBot="1" x14ac:dyDescent="0.3">
      <c r="A5119" s="49"/>
      <c r="B5119" s="49"/>
      <c r="C5119" s="49"/>
      <c r="D5119" s="49"/>
      <c r="E5119" s="49"/>
    </row>
    <row r="5120" spans="1:5" ht="15.75" customHeight="1" thickBot="1" x14ac:dyDescent="0.3">
      <c r="A5120" s="49"/>
      <c r="B5120" s="49"/>
      <c r="C5120" s="49"/>
      <c r="D5120" s="49"/>
      <c r="E5120" s="49"/>
    </row>
    <row r="5121" spans="1:5" ht="15.75" thickBot="1" x14ac:dyDescent="0.3">
      <c r="A5121" s="49"/>
      <c r="B5121" s="49"/>
      <c r="C5121" s="49"/>
      <c r="D5121" s="49"/>
      <c r="E5121" s="49"/>
    </row>
    <row r="5122" spans="1:5" ht="15.75" customHeight="1" thickBot="1" x14ac:dyDescent="0.3">
      <c r="A5122" s="49"/>
      <c r="B5122" s="49"/>
      <c r="C5122" s="49"/>
      <c r="D5122" s="49"/>
      <c r="E5122" s="49"/>
    </row>
    <row r="5123" spans="1:5" ht="15.75" thickBot="1" x14ac:dyDescent="0.3">
      <c r="A5123" s="49"/>
      <c r="B5123" s="49"/>
      <c r="C5123" s="49"/>
      <c r="D5123" s="49"/>
      <c r="E5123" s="49"/>
    </row>
    <row r="5124" spans="1:5" ht="15.75" customHeight="1" thickBot="1" x14ac:dyDescent="0.3">
      <c r="A5124" s="49"/>
      <c r="B5124" s="49"/>
      <c r="C5124" s="49"/>
      <c r="D5124" s="49"/>
      <c r="E5124" s="49"/>
    </row>
    <row r="5125" spans="1:5" ht="15.75" thickBot="1" x14ac:dyDescent="0.3">
      <c r="A5125" s="49"/>
      <c r="B5125" s="49"/>
      <c r="C5125" s="49"/>
      <c r="D5125" s="49"/>
      <c r="E5125" s="49"/>
    </row>
    <row r="5126" spans="1:5" ht="15.75" customHeight="1" thickBot="1" x14ac:dyDescent="0.3">
      <c r="A5126" s="49"/>
      <c r="B5126" s="49"/>
      <c r="C5126" s="49"/>
      <c r="D5126" s="49"/>
      <c r="E5126" s="49"/>
    </row>
    <row r="5127" spans="1:5" ht="15.75" thickBot="1" x14ac:dyDescent="0.3">
      <c r="A5127" s="49"/>
      <c r="B5127" s="49"/>
      <c r="C5127" s="49"/>
      <c r="D5127" s="49"/>
      <c r="E5127" s="49"/>
    </row>
    <row r="5128" spans="1:5" ht="15.75" customHeight="1" thickBot="1" x14ac:dyDescent="0.3">
      <c r="A5128" s="49"/>
      <c r="B5128" s="49"/>
      <c r="C5128" s="49"/>
      <c r="D5128" s="49"/>
      <c r="E5128" s="49"/>
    </row>
    <row r="5129" spans="1:5" ht="15.75" thickBot="1" x14ac:dyDescent="0.3">
      <c r="A5129" s="49"/>
      <c r="B5129" s="49"/>
      <c r="C5129" s="49"/>
      <c r="D5129" s="49"/>
      <c r="E5129" s="49"/>
    </row>
    <row r="5130" spans="1:5" ht="15.75" customHeight="1" thickBot="1" x14ac:dyDescent="0.3">
      <c r="A5130" s="49"/>
      <c r="B5130" s="49"/>
      <c r="C5130" s="49"/>
      <c r="D5130" s="49"/>
      <c r="E5130" s="49"/>
    </row>
    <row r="5131" spans="1:5" ht="15.75" thickBot="1" x14ac:dyDescent="0.3">
      <c r="A5131" s="49"/>
      <c r="B5131" s="49"/>
      <c r="C5131" s="49"/>
      <c r="D5131" s="49"/>
      <c r="E5131" s="49"/>
    </row>
    <row r="5132" spans="1:5" ht="15.75" customHeight="1" thickBot="1" x14ac:dyDescent="0.3">
      <c r="A5132" s="49"/>
      <c r="B5132" s="49"/>
      <c r="C5132" s="49"/>
      <c r="D5132" s="49"/>
      <c r="E5132" s="49"/>
    </row>
    <row r="5133" spans="1:5" ht="15.75" thickBot="1" x14ac:dyDescent="0.3">
      <c r="A5133" s="49"/>
      <c r="B5133" s="49"/>
      <c r="C5133" s="49"/>
      <c r="D5133" s="49"/>
      <c r="E5133" s="49"/>
    </row>
    <row r="5134" spans="1:5" ht="15.75" customHeight="1" thickBot="1" x14ac:dyDescent="0.3">
      <c r="A5134" s="49"/>
      <c r="B5134" s="49"/>
      <c r="C5134" s="49"/>
      <c r="D5134" s="49"/>
      <c r="E5134" s="49"/>
    </row>
    <row r="5135" spans="1:5" ht="15.75" thickBot="1" x14ac:dyDescent="0.3">
      <c r="A5135" s="49"/>
      <c r="B5135" s="49"/>
      <c r="C5135" s="49"/>
      <c r="D5135" s="49"/>
      <c r="E5135" s="49"/>
    </row>
    <row r="5136" spans="1:5" ht="15.75" customHeight="1" thickBot="1" x14ac:dyDescent="0.3">
      <c r="A5136" s="49"/>
      <c r="B5136" s="49"/>
      <c r="C5136" s="49"/>
      <c r="D5136" s="49"/>
      <c r="E5136" s="49"/>
    </row>
    <row r="5137" spans="1:5" ht="15.75" thickBot="1" x14ac:dyDescent="0.3">
      <c r="A5137" s="49"/>
      <c r="B5137" s="49"/>
      <c r="C5137" s="49"/>
      <c r="D5137" s="49"/>
      <c r="E5137" s="49"/>
    </row>
    <row r="5138" spans="1:5" ht="15.75" customHeight="1" thickBot="1" x14ac:dyDescent="0.3">
      <c r="A5138" s="49"/>
      <c r="B5138" s="49"/>
      <c r="C5138" s="49"/>
      <c r="D5138" s="49"/>
      <c r="E5138" s="49"/>
    </row>
    <row r="5139" spans="1:5" ht="15.75" thickBot="1" x14ac:dyDescent="0.3">
      <c r="A5139" s="49"/>
      <c r="B5139" s="49"/>
      <c r="C5139" s="49"/>
      <c r="D5139" s="49"/>
      <c r="E5139" s="49"/>
    </row>
    <row r="5140" spans="1:5" ht="15.75" customHeight="1" thickBot="1" x14ac:dyDescent="0.3">
      <c r="A5140" s="49"/>
      <c r="B5140" s="49"/>
      <c r="C5140" s="49"/>
      <c r="D5140" s="49"/>
      <c r="E5140" s="49"/>
    </row>
    <row r="5141" spans="1:5" ht="15.75" thickBot="1" x14ac:dyDescent="0.3">
      <c r="A5141" s="49"/>
      <c r="B5141" s="49"/>
      <c r="C5141" s="49"/>
      <c r="D5141" s="49"/>
      <c r="E5141" s="49"/>
    </row>
    <row r="5142" spans="1:5" ht="15.75" customHeight="1" thickBot="1" x14ac:dyDescent="0.3">
      <c r="A5142" s="49"/>
      <c r="B5142" s="49"/>
      <c r="C5142" s="49"/>
      <c r="D5142" s="49"/>
      <c r="E5142" s="49"/>
    </row>
    <row r="5143" spans="1:5" ht="15.75" thickBot="1" x14ac:dyDescent="0.3">
      <c r="A5143" s="49"/>
      <c r="B5143" s="49"/>
      <c r="C5143" s="49"/>
      <c r="D5143" s="49"/>
      <c r="E5143" s="49"/>
    </row>
    <row r="5144" spans="1:5" ht="15.75" customHeight="1" thickBot="1" x14ac:dyDescent="0.3">
      <c r="A5144" s="49"/>
      <c r="B5144" s="49"/>
      <c r="C5144" s="49"/>
      <c r="D5144" s="49"/>
      <c r="E5144" s="49"/>
    </row>
    <row r="5145" spans="1:5" ht="15.75" thickBot="1" x14ac:dyDescent="0.3">
      <c r="A5145" s="49"/>
      <c r="B5145" s="49"/>
      <c r="C5145" s="49"/>
      <c r="D5145" s="49"/>
      <c r="E5145" s="49"/>
    </row>
    <row r="5146" spans="1:5" ht="15.75" customHeight="1" thickBot="1" x14ac:dyDescent="0.3">
      <c r="A5146" s="49"/>
      <c r="B5146" s="49"/>
      <c r="C5146" s="49"/>
      <c r="D5146" s="49"/>
      <c r="E5146" s="49"/>
    </row>
    <row r="5147" spans="1:5" ht="15.75" thickBot="1" x14ac:dyDescent="0.3">
      <c r="A5147" s="49"/>
      <c r="B5147" s="49"/>
      <c r="C5147" s="49"/>
      <c r="D5147" s="49"/>
      <c r="E5147" s="49"/>
    </row>
    <row r="5148" spans="1:5" ht="15.75" customHeight="1" thickBot="1" x14ac:dyDescent="0.3">
      <c r="A5148" s="49"/>
      <c r="B5148" s="49"/>
      <c r="C5148" s="49"/>
      <c r="D5148" s="49"/>
      <c r="E5148" s="49"/>
    </row>
    <row r="5149" spans="1:5" ht="15.75" thickBot="1" x14ac:dyDescent="0.3">
      <c r="A5149" s="49"/>
      <c r="B5149" s="49"/>
      <c r="C5149" s="49"/>
      <c r="D5149" s="49"/>
      <c r="E5149" s="49"/>
    </row>
    <row r="5150" spans="1:5" ht="15.75" customHeight="1" thickBot="1" x14ac:dyDescent="0.3">
      <c r="A5150" s="49"/>
      <c r="B5150" s="49"/>
      <c r="C5150" s="49"/>
      <c r="D5150" s="49"/>
      <c r="E5150" s="49"/>
    </row>
    <row r="5151" spans="1:5" ht="15.75" thickBot="1" x14ac:dyDescent="0.3">
      <c r="A5151" s="49"/>
      <c r="B5151" s="49"/>
      <c r="C5151" s="49"/>
      <c r="D5151" s="49"/>
      <c r="E5151" s="49"/>
    </row>
    <row r="5152" spans="1:5" ht="15.75" customHeight="1" thickBot="1" x14ac:dyDescent="0.3">
      <c r="A5152" s="49"/>
      <c r="B5152" s="49"/>
      <c r="C5152" s="49"/>
      <c r="D5152" s="49"/>
      <c r="E5152" s="49"/>
    </row>
    <row r="5153" spans="1:5" ht="15.75" thickBot="1" x14ac:dyDescent="0.3">
      <c r="A5153" s="49"/>
      <c r="B5153" s="49"/>
      <c r="C5153" s="49"/>
      <c r="D5153" s="49"/>
      <c r="E5153" s="49"/>
    </row>
    <row r="5154" spans="1:5" ht="15.75" customHeight="1" thickBot="1" x14ac:dyDescent="0.3">
      <c r="A5154" s="49"/>
      <c r="B5154" s="49"/>
      <c r="C5154" s="49"/>
      <c r="D5154" s="49"/>
      <c r="E5154" s="49"/>
    </row>
    <row r="5155" spans="1:5" ht="15.75" thickBot="1" x14ac:dyDescent="0.3">
      <c r="A5155" s="49"/>
      <c r="B5155" s="49"/>
      <c r="C5155" s="49"/>
      <c r="D5155" s="49"/>
      <c r="E5155" s="49"/>
    </row>
    <row r="5156" spans="1:5" ht="15.75" customHeight="1" thickBot="1" x14ac:dyDescent="0.3">
      <c r="A5156" s="49"/>
      <c r="B5156" s="49"/>
      <c r="C5156" s="49"/>
      <c r="D5156" s="49"/>
      <c r="E5156" s="49"/>
    </row>
    <row r="5157" spans="1:5" ht="15.75" thickBot="1" x14ac:dyDescent="0.3">
      <c r="A5157" s="49"/>
      <c r="B5157" s="49"/>
      <c r="C5157" s="49"/>
      <c r="D5157" s="49"/>
      <c r="E5157" s="49"/>
    </row>
    <row r="5158" spans="1:5" ht="15.75" customHeight="1" thickBot="1" x14ac:dyDescent="0.3">
      <c r="A5158" s="49"/>
      <c r="B5158" s="49"/>
      <c r="C5158" s="49"/>
      <c r="D5158" s="49"/>
      <c r="E5158" s="49"/>
    </row>
    <row r="5159" spans="1:5" ht="15.75" thickBot="1" x14ac:dyDescent="0.3">
      <c r="A5159" s="49"/>
      <c r="B5159" s="49"/>
      <c r="C5159" s="49"/>
      <c r="D5159" s="49"/>
      <c r="E5159" s="49"/>
    </row>
    <row r="5160" spans="1:5" ht="15.75" customHeight="1" thickBot="1" x14ac:dyDescent="0.3">
      <c r="A5160" s="49"/>
      <c r="B5160" s="49"/>
      <c r="C5160" s="49"/>
      <c r="D5160" s="49"/>
      <c r="E5160" s="49"/>
    </row>
    <row r="5161" spans="1:5" ht="15.75" thickBot="1" x14ac:dyDescent="0.3">
      <c r="A5161" s="49"/>
      <c r="B5161" s="49"/>
      <c r="C5161" s="49"/>
      <c r="D5161" s="49"/>
      <c r="E5161" s="49"/>
    </row>
    <row r="5162" spans="1:5" ht="15.75" customHeight="1" thickBot="1" x14ac:dyDescent="0.3">
      <c r="A5162" s="49"/>
      <c r="B5162" s="49"/>
      <c r="C5162" s="49"/>
      <c r="D5162" s="49"/>
      <c r="E5162" s="49"/>
    </row>
    <row r="5163" spans="1:5" ht="15.75" thickBot="1" x14ac:dyDescent="0.3">
      <c r="A5163" s="49"/>
      <c r="B5163" s="49"/>
      <c r="C5163" s="49"/>
      <c r="D5163" s="49"/>
      <c r="E5163" s="49"/>
    </row>
    <row r="5164" spans="1:5" ht="15.75" customHeight="1" thickBot="1" x14ac:dyDescent="0.3">
      <c r="A5164" s="49"/>
      <c r="B5164" s="49"/>
      <c r="C5164" s="49"/>
      <c r="D5164" s="49"/>
      <c r="E5164" s="49"/>
    </row>
    <row r="5165" spans="1:5" ht="15.75" thickBot="1" x14ac:dyDescent="0.3">
      <c r="A5165" s="49"/>
      <c r="B5165" s="49"/>
      <c r="C5165" s="49"/>
      <c r="D5165" s="49"/>
      <c r="E5165" s="49"/>
    </row>
    <row r="5166" spans="1:5" ht="15.75" customHeight="1" thickBot="1" x14ac:dyDescent="0.3">
      <c r="A5166" s="49"/>
      <c r="B5166" s="49"/>
      <c r="C5166" s="49"/>
      <c r="D5166" s="49"/>
      <c r="E5166" s="49"/>
    </row>
    <row r="5167" spans="1:5" ht="15.75" thickBot="1" x14ac:dyDescent="0.3">
      <c r="A5167" s="49"/>
      <c r="B5167" s="49"/>
      <c r="C5167" s="49"/>
      <c r="D5167" s="49"/>
      <c r="E5167" s="49"/>
    </row>
    <row r="5168" spans="1:5" ht="15.75" customHeight="1" thickBot="1" x14ac:dyDescent="0.3">
      <c r="A5168" s="49"/>
      <c r="B5168" s="49"/>
      <c r="C5168" s="49"/>
      <c r="D5168" s="49"/>
      <c r="E5168" s="49"/>
    </row>
    <row r="5169" spans="1:5" ht="15.75" thickBot="1" x14ac:dyDescent="0.3">
      <c r="A5169" s="49"/>
      <c r="B5169" s="49"/>
      <c r="C5169" s="49"/>
      <c r="D5169" s="49"/>
      <c r="E5169" s="49"/>
    </row>
    <row r="5170" spans="1:5" ht="15.75" customHeight="1" thickBot="1" x14ac:dyDescent="0.3">
      <c r="A5170" s="49"/>
      <c r="B5170" s="49"/>
      <c r="C5170" s="49"/>
      <c r="D5170" s="49"/>
      <c r="E5170" s="49"/>
    </row>
    <row r="5171" spans="1:5" ht="15.75" thickBot="1" x14ac:dyDescent="0.3">
      <c r="A5171" s="49"/>
      <c r="B5171" s="49"/>
      <c r="C5171" s="49"/>
      <c r="D5171" s="49"/>
      <c r="E5171" s="49"/>
    </row>
    <row r="5172" spans="1:5" ht="15.75" customHeight="1" thickBot="1" x14ac:dyDescent="0.3">
      <c r="A5172" s="49"/>
      <c r="B5172" s="49"/>
      <c r="C5172" s="49"/>
      <c r="D5172" s="49"/>
      <c r="E5172" s="49"/>
    </row>
    <row r="5173" spans="1:5" ht="15.75" thickBot="1" x14ac:dyDescent="0.3">
      <c r="A5173" s="49"/>
      <c r="B5173" s="49"/>
      <c r="C5173" s="49"/>
      <c r="D5173" s="49"/>
      <c r="E5173" s="49"/>
    </row>
    <row r="5174" spans="1:5" ht="15.75" customHeight="1" thickBot="1" x14ac:dyDescent="0.3">
      <c r="A5174" s="49"/>
      <c r="B5174" s="49"/>
      <c r="C5174" s="49"/>
      <c r="D5174" s="49"/>
      <c r="E5174" s="49"/>
    </row>
    <row r="5175" spans="1:5" ht="15.75" thickBot="1" x14ac:dyDescent="0.3">
      <c r="A5175" s="49"/>
      <c r="B5175" s="49"/>
      <c r="C5175" s="49"/>
      <c r="D5175" s="49"/>
      <c r="E5175" s="49"/>
    </row>
    <row r="5176" spans="1:5" ht="15.75" customHeight="1" thickBot="1" x14ac:dyDescent="0.3">
      <c r="A5176" s="49"/>
      <c r="B5176" s="49"/>
      <c r="C5176" s="49"/>
      <c r="D5176" s="49"/>
      <c r="E5176" s="49"/>
    </row>
    <row r="5177" spans="1:5" ht="15.75" thickBot="1" x14ac:dyDescent="0.3">
      <c r="A5177" s="49"/>
      <c r="B5177" s="49"/>
      <c r="C5177" s="49"/>
      <c r="D5177" s="49"/>
      <c r="E5177" s="49"/>
    </row>
    <row r="5178" spans="1:5" ht="15.75" customHeight="1" thickBot="1" x14ac:dyDescent="0.3">
      <c r="A5178" s="49"/>
      <c r="B5178" s="49"/>
      <c r="C5178" s="49"/>
      <c r="D5178" s="49"/>
      <c r="E5178" s="49"/>
    </row>
    <row r="5179" spans="1:5" ht="15.75" thickBot="1" x14ac:dyDescent="0.3">
      <c r="A5179" s="49"/>
      <c r="B5179" s="49"/>
      <c r="C5179" s="49"/>
      <c r="D5179" s="49"/>
      <c r="E5179" s="49"/>
    </row>
    <row r="5180" spans="1:5" ht="15.75" customHeight="1" thickBot="1" x14ac:dyDescent="0.3">
      <c r="A5180" s="49"/>
      <c r="B5180" s="49"/>
      <c r="C5180" s="49"/>
      <c r="D5180" s="49"/>
      <c r="E5180" s="49"/>
    </row>
    <row r="5181" spans="1:5" ht="15.75" thickBot="1" x14ac:dyDescent="0.3">
      <c r="A5181" s="49"/>
      <c r="B5181" s="49"/>
      <c r="C5181" s="49"/>
      <c r="D5181" s="49"/>
      <c r="E5181" s="49"/>
    </row>
    <row r="5182" spans="1:5" ht="15.75" customHeight="1" thickBot="1" x14ac:dyDescent="0.3">
      <c r="A5182" s="49"/>
      <c r="B5182" s="49"/>
      <c r="C5182" s="49"/>
      <c r="D5182" s="49"/>
      <c r="E5182" s="49"/>
    </row>
    <row r="5183" spans="1:5" ht="15.75" thickBot="1" x14ac:dyDescent="0.3">
      <c r="A5183" s="49"/>
      <c r="B5183" s="49"/>
      <c r="C5183" s="49"/>
      <c r="D5183" s="49"/>
      <c r="E5183" s="49"/>
    </row>
    <row r="5184" spans="1:5" ht="15.75" customHeight="1" thickBot="1" x14ac:dyDescent="0.3">
      <c r="A5184" s="49"/>
      <c r="B5184" s="49"/>
      <c r="C5184" s="49"/>
      <c r="D5184" s="49"/>
      <c r="E5184" s="49"/>
    </row>
    <row r="5185" spans="1:5" ht="15.75" thickBot="1" x14ac:dyDescent="0.3">
      <c r="A5185" s="49"/>
      <c r="B5185" s="49"/>
      <c r="C5185" s="49"/>
      <c r="D5185" s="49"/>
      <c r="E5185" s="49"/>
    </row>
    <row r="5186" spans="1:5" ht="15.75" customHeight="1" thickBot="1" x14ac:dyDescent="0.3">
      <c r="A5186" s="49"/>
      <c r="B5186" s="49"/>
      <c r="C5186" s="49"/>
      <c r="D5186" s="49"/>
      <c r="E5186" s="49"/>
    </row>
    <row r="5187" spans="1:5" ht="15.75" thickBot="1" x14ac:dyDescent="0.3">
      <c r="A5187" s="49"/>
      <c r="B5187" s="49"/>
      <c r="C5187" s="49"/>
      <c r="D5187" s="49"/>
      <c r="E5187" s="49"/>
    </row>
    <row r="5188" spans="1:5" ht="15.75" customHeight="1" thickBot="1" x14ac:dyDescent="0.3">
      <c r="A5188" s="49"/>
      <c r="B5188" s="49"/>
      <c r="C5188" s="49"/>
      <c r="D5188" s="49"/>
      <c r="E5188" s="49"/>
    </row>
    <row r="5189" spans="1:5" ht="15.75" thickBot="1" x14ac:dyDescent="0.3">
      <c r="A5189" s="49"/>
      <c r="B5189" s="49"/>
      <c r="C5189" s="49"/>
      <c r="D5189" s="49"/>
      <c r="E5189" s="49"/>
    </row>
    <row r="5190" spans="1:5" ht="15.75" customHeight="1" thickBot="1" x14ac:dyDescent="0.3">
      <c r="A5190" s="49"/>
      <c r="B5190" s="49"/>
      <c r="C5190" s="49"/>
      <c r="D5190" s="49"/>
      <c r="E5190" s="49"/>
    </row>
    <row r="5191" spans="1:5" ht="15.75" thickBot="1" x14ac:dyDescent="0.3">
      <c r="A5191" s="49"/>
      <c r="B5191" s="49"/>
      <c r="C5191" s="49"/>
      <c r="D5191" s="49"/>
      <c r="E5191" s="49"/>
    </row>
    <row r="5192" spans="1:5" ht="15.75" customHeight="1" thickBot="1" x14ac:dyDescent="0.3">
      <c r="A5192" s="49"/>
      <c r="B5192" s="49"/>
      <c r="C5192" s="49"/>
      <c r="D5192" s="49"/>
      <c r="E5192" s="49"/>
    </row>
    <row r="5193" spans="1:5" ht="15.75" thickBot="1" x14ac:dyDescent="0.3">
      <c r="A5193" s="49"/>
      <c r="B5193" s="49"/>
      <c r="C5193" s="49"/>
      <c r="D5193" s="49"/>
      <c r="E5193" s="49"/>
    </row>
    <row r="5194" spans="1:5" ht="15.75" customHeight="1" thickBot="1" x14ac:dyDescent="0.3">
      <c r="A5194" s="49"/>
      <c r="B5194" s="49"/>
      <c r="C5194" s="49"/>
      <c r="D5194" s="49"/>
      <c r="E5194" s="49"/>
    </row>
    <row r="5195" spans="1:5" ht="15.75" thickBot="1" x14ac:dyDescent="0.3">
      <c r="A5195" s="49"/>
      <c r="B5195" s="49"/>
      <c r="C5195" s="49"/>
      <c r="D5195" s="49"/>
      <c r="E5195" s="49"/>
    </row>
    <row r="5196" spans="1:5" ht="15.75" customHeight="1" thickBot="1" x14ac:dyDescent="0.3">
      <c r="A5196" s="49"/>
      <c r="B5196" s="49"/>
      <c r="C5196" s="49"/>
      <c r="D5196" s="49"/>
      <c r="E5196" s="49"/>
    </row>
    <row r="5197" spans="1:5" ht="15.75" thickBot="1" x14ac:dyDescent="0.3">
      <c r="A5197" s="49"/>
      <c r="B5197" s="49"/>
      <c r="C5197" s="49"/>
      <c r="D5197" s="49"/>
      <c r="E5197" s="49"/>
    </row>
    <row r="5198" spans="1:5" ht="15.75" customHeight="1" thickBot="1" x14ac:dyDescent="0.3">
      <c r="A5198" s="49"/>
      <c r="B5198" s="49"/>
      <c r="C5198" s="49"/>
      <c r="D5198" s="49"/>
      <c r="E5198" s="49"/>
    </row>
    <row r="5199" spans="1:5" ht="15.75" thickBot="1" x14ac:dyDescent="0.3">
      <c r="A5199" s="49"/>
      <c r="B5199" s="49"/>
      <c r="C5199" s="49"/>
      <c r="D5199" s="49"/>
      <c r="E5199" s="49"/>
    </row>
    <row r="5200" spans="1:5" ht="15.75" customHeight="1" thickBot="1" x14ac:dyDescent="0.3">
      <c r="A5200" s="49"/>
      <c r="B5200" s="49"/>
      <c r="C5200" s="49"/>
      <c r="D5200" s="49"/>
      <c r="E5200" s="49"/>
    </row>
    <row r="5201" spans="1:5" ht="15.75" thickBot="1" x14ac:dyDescent="0.3">
      <c r="A5201" s="49"/>
      <c r="B5201" s="49"/>
      <c r="C5201" s="49"/>
      <c r="D5201" s="49"/>
      <c r="E5201" s="49"/>
    </row>
    <row r="5202" spans="1:5" ht="15.75" customHeight="1" thickBot="1" x14ac:dyDescent="0.3">
      <c r="A5202" s="49"/>
      <c r="B5202" s="49"/>
      <c r="C5202" s="49"/>
      <c r="D5202" s="49"/>
      <c r="E5202" s="49"/>
    </row>
    <row r="5203" spans="1:5" ht="15.75" thickBot="1" x14ac:dyDescent="0.3">
      <c r="A5203" s="49"/>
      <c r="B5203" s="49"/>
      <c r="C5203" s="49"/>
      <c r="D5203" s="49"/>
      <c r="E5203" s="49"/>
    </row>
    <row r="5204" spans="1:5" ht="15.75" customHeight="1" thickBot="1" x14ac:dyDescent="0.3">
      <c r="A5204" s="49"/>
      <c r="B5204" s="49"/>
      <c r="C5204" s="49"/>
      <c r="D5204" s="49"/>
      <c r="E5204" s="49"/>
    </row>
    <row r="5205" spans="1:5" ht="15.75" thickBot="1" x14ac:dyDescent="0.3">
      <c r="A5205" s="49"/>
      <c r="B5205" s="49"/>
      <c r="C5205" s="49"/>
      <c r="D5205" s="49"/>
      <c r="E5205" s="49"/>
    </row>
    <row r="5206" spans="1:5" ht="15.75" customHeight="1" thickBot="1" x14ac:dyDescent="0.3">
      <c r="A5206" s="49"/>
      <c r="B5206" s="49"/>
      <c r="C5206" s="49"/>
      <c r="D5206" s="49"/>
      <c r="E5206" s="49"/>
    </row>
    <row r="5207" spans="1:5" ht="15.75" thickBot="1" x14ac:dyDescent="0.3">
      <c r="A5207" s="49"/>
      <c r="B5207" s="49"/>
      <c r="C5207" s="49"/>
      <c r="D5207" s="49"/>
      <c r="E5207" s="49"/>
    </row>
    <row r="5208" spans="1:5" ht="15.75" customHeight="1" thickBot="1" x14ac:dyDescent="0.3">
      <c r="A5208" s="49"/>
      <c r="B5208" s="49"/>
      <c r="C5208" s="49"/>
      <c r="D5208" s="49"/>
      <c r="E5208" s="49"/>
    </row>
    <row r="5209" spans="1:5" ht="15.75" thickBot="1" x14ac:dyDescent="0.3">
      <c r="A5209" s="49"/>
      <c r="B5209" s="49"/>
      <c r="C5209" s="49"/>
      <c r="D5209" s="49"/>
      <c r="E5209" s="49"/>
    </row>
    <row r="5210" spans="1:5" ht="15.75" customHeight="1" thickBot="1" x14ac:dyDescent="0.3">
      <c r="A5210" s="49"/>
      <c r="B5210" s="49"/>
      <c r="C5210" s="49"/>
      <c r="D5210" s="49"/>
      <c r="E5210" s="49"/>
    </row>
    <row r="5211" spans="1:5" ht="15.75" thickBot="1" x14ac:dyDescent="0.3">
      <c r="A5211" s="49"/>
      <c r="B5211" s="49"/>
      <c r="C5211" s="49"/>
      <c r="D5211" s="49"/>
      <c r="E5211" s="49"/>
    </row>
    <row r="5212" spans="1:5" ht="15.75" customHeight="1" thickBot="1" x14ac:dyDescent="0.3">
      <c r="A5212" s="49"/>
      <c r="B5212" s="49"/>
      <c r="C5212" s="49"/>
      <c r="D5212" s="49"/>
      <c r="E5212" s="49"/>
    </row>
    <row r="5213" spans="1:5" ht="15.75" thickBot="1" x14ac:dyDescent="0.3">
      <c r="A5213" s="49"/>
      <c r="B5213" s="49"/>
      <c r="C5213" s="49"/>
      <c r="D5213" s="49"/>
      <c r="E5213" s="49"/>
    </row>
    <row r="5214" spans="1:5" ht="15.75" customHeight="1" thickBot="1" x14ac:dyDescent="0.3">
      <c r="A5214" s="49"/>
      <c r="B5214" s="49"/>
      <c r="C5214" s="49"/>
      <c r="D5214" s="49"/>
      <c r="E5214" s="49"/>
    </row>
    <row r="5215" spans="1:5" ht="15.75" thickBot="1" x14ac:dyDescent="0.3">
      <c r="A5215" s="49"/>
      <c r="B5215" s="49"/>
      <c r="C5215" s="49"/>
      <c r="D5215" s="49"/>
      <c r="E5215" s="49"/>
    </row>
    <row r="5216" spans="1:5" ht="15.75" customHeight="1" thickBot="1" x14ac:dyDescent="0.3">
      <c r="A5216" s="49"/>
      <c r="B5216" s="49"/>
      <c r="C5216" s="49"/>
      <c r="D5216" s="49"/>
      <c r="E5216" s="49"/>
    </row>
    <row r="5217" spans="1:5" ht="15.75" thickBot="1" x14ac:dyDescent="0.3">
      <c r="A5217" s="49"/>
      <c r="B5217" s="49"/>
      <c r="C5217" s="49"/>
      <c r="D5217" s="49"/>
      <c r="E5217" s="49"/>
    </row>
    <row r="5218" spans="1:5" ht="15.75" customHeight="1" thickBot="1" x14ac:dyDescent="0.3">
      <c r="A5218" s="49"/>
      <c r="B5218" s="49"/>
      <c r="C5218" s="49"/>
      <c r="D5218" s="49"/>
      <c r="E5218" s="49"/>
    </row>
    <row r="5219" spans="1:5" ht="15.75" thickBot="1" x14ac:dyDescent="0.3">
      <c r="A5219" s="49"/>
      <c r="B5219" s="49"/>
      <c r="C5219" s="49"/>
      <c r="D5219" s="49"/>
      <c r="E5219" s="49"/>
    </row>
    <row r="5220" spans="1:5" ht="15.75" customHeight="1" thickBot="1" x14ac:dyDescent="0.3">
      <c r="A5220" s="49"/>
      <c r="B5220" s="49"/>
      <c r="C5220" s="49"/>
      <c r="D5220" s="49"/>
      <c r="E5220" s="49"/>
    </row>
    <row r="5221" spans="1:5" ht="15.75" thickBot="1" x14ac:dyDescent="0.3">
      <c r="A5221" s="49"/>
      <c r="B5221" s="49"/>
      <c r="C5221" s="49"/>
      <c r="D5221" s="49"/>
      <c r="E5221" s="49"/>
    </row>
    <row r="5222" spans="1:5" ht="15.75" customHeight="1" thickBot="1" x14ac:dyDescent="0.3">
      <c r="A5222" s="49"/>
      <c r="B5222" s="49"/>
      <c r="C5222" s="49"/>
      <c r="D5222" s="49"/>
      <c r="E5222" s="49"/>
    </row>
    <row r="5223" spans="1:5" ht="15.75" thickBot="1" x14ac:dyDescent="0.3">
      <c r="A5223" s="49"/>
      <c r="B5223" s="49"/>
      <c r="C5223" s="49"/>
      <c r="D5223" s="49"/>
      <c r="E5223" s="49"/>
    </row>
    <row r="5224" spans="1:5" ht="15.75" customHeight="1" thickBot="1" x14ac:dyDescent="0.3">
      <c r="A5224" s="49"/>
      <c r="B5224" s="49"/>
      <c r="C5224" s="49"/>
      <c r="D5224" s="49"/>
      <c r="E5224" s="49"/>
    </row>
    <row r="5225" spans="1:5" ht="15.75" thickBot="1" x14ac:dyDescent="0.3">
      <c r="A5225" s="49"/>
      <c r="B5225" s="49"/>
      <c r="C5225" s="49"/>
      <c r="D5225" s="49"/>
      <c r="E5225" s="49"/>
    </row>
    <row r="5226" spans="1:5" ht="15.75" customHeight="1" thickBot="1" x14ac:dyDescent="0.3">
      <c r="A5226" s="49"/>
      <c r="B5226" s="49"/>
      <c r="C5226" s="49"/>
      <c r="D5226" s="49"/>
      <c r="E5226" s="49"/>
    </row>
    <row r="5227" spans="1:5" ht="15.75" thickBot="1" x14ac:dyDescent="0.3">
      <c r="A5227" s="49"/>
      <c r="B5227" s="49"/>
      <c r="C5227" s="49"/>
      <c r="D5227" s="49"/>
      <c r="E5227" s="49"/>
    </row>
    <row r="5228" spans="1:5" ht="15.75" customHeight="1" thickBot="1" x14ac:dyDescent="0.3">
      <c r="A5228" s="49"/>
      <c r="B5228" s="49"/>
      <c r="C5228" s="49"/>
      <c r="D5228" s="49"/>
      <c r="E5228" s="49"/>
    </row>
    <row r="5229" spans="1:5" ht="15.75" thickBot="1" x14ac:dyDescent="0.3">
      <c r="A5229" s="49"/>
      <c r="B5229" s="49"/>
      <c r="C5229" s="49"/>
      <c r="D5229" s="49"/>
      <c r="E5229" s="49"/>
    </row>
    <row r="5230" spans="1:5" ht="15.75" customHeight="1" thickBot="1" x14ac:dyDescent="0.3">
      <c r="A5230" s="49"/>
      <c r="B5230" s="49"/>
      <c r="C5230" s="49"/>
      <c r="D5230" s="49"/>
      <c r="E5230" s="49"/>
    </row>
    <row r="5231" spans="1:5" ht="15.75" thickBot="1" x14ac:dyDescent="0.3">
      <c r="A5231" s="49"/>
      <c r="B5231" s="49"/>
      <c r="C5231" s="49"/>
      <c r="D5231" s="49"/>
      <c r="E5231" s="49"/>
    </row>
    <row r="5232" spans="1:5" ht="15.75" customHeight="1" thickBot="1" x14ac:dyDescent="0.3">
      <c r="A5232" s="49"/>
      <c r="B5232" s="49"/>
      <c r="C5232" s="49"/>
      <c r="D5232" s="49"/>
      <c r="E5232" s="49"/>
    </row>
    <row r="5233" spans="1:5" ht="15.75" thickBot="1" x14ac:dyDescent="0.3">
      <c r="A5233" s="49"/>
      <c r="B5233" s="49"/>
      <c r="C5233" s="49"/>
      <c r="D5233" s="49"/>
      <c r="E5233" s="49"/>
    </row>
    <row r="5234" spans="1:5" ht="15.75" customHeight="1" thickBot="1" x14ac:dyDescent="0.3">
      <c r="A5234" s="49"/>
      <c r="B5234" s="49"/>
      <c r="C5234" s="49"/>
      <c r="D5234" s="49"/>
      <c r="E5234" s="49"/>
    </row>
    <row r="5235" spans="1:5" ht="15.75" thickBot="1" x14ac:dyDescent="0.3">
      <c r="A5235" s="49"/>
      <c r="B5235" s="49"/>
      <c r="C5235" s="49"/>
      <c r="D5235" s="49"/>
      <c r="E5235" s="49"/>
    </row>
    <row r="5236" spans="1:5" ht="15.75" customHeight="1" thickBot="1" x14ac:dyDescent="0.3">
      <c r="A5236" s="49"/>
      <c r="B5236" s="49"/>
      <c r="C5236" s="49"/>
      <c r="D5236" s="49"/>
      <c r="E5236" s="49"/>
    </row>
    <row r="5237" spans="1:5" ht="15.75" thickBot="1" x14ac:dyDescent="0.3">
      <c r="A5237" s="49"/>
      <c r="B5237" s="49"/>
      <c r="C5237" s="49"/>
      <c r="D5237" s="49"/>
      <c r="E5237" s="49"/>
    </row>
    <row r="5238" spans="1:5" ht="15.75" customHeight="1" thickBot="1" x14ac:dyDescent="0.3">
      <c r="A5238" s="49"/>
      <c r="B5238" s="49"/>
      <c r="C5238" s="49"/>
      <c r="D5238" s="49"/>
      <c r="E5238" s="49"/>
    </row>
    <row r="5239" spans="1:5" ht="15.75" thickBot="1" x14ac:dyDescent="0.3">
      <c r="A5239" s="49"/>
      <c r="B5239" s="49"/>
      <c r="C5239" s="49"/>
      <c r="D5239" s="49"/>
      <c r="E5239" s="49"/>
    </row>
    <row r="5240" spans="1:5" ht="15.75" customHeight="1" thickBot="1" x14ac:dyDescent="0.3">
      <c r="A5240" s="49"/>
      <c r="B5240" s="49"/>
      <c r="C5240" s="49"/>
      <c r="D5240" s="49"/>
      <c r="E5240" s="49"/>
    </row>
    <row r="5241" spans="1:5" ht="15.75" thickBot="1" x14ac:dyDescent="0.3">
      <c r="A5241" s="49"/>
      <c r="B5241" s="49"/>
      <c r="C5241" s="49"/>
      <c r="D5241" s="49"/>
      <c r="E5241" s="49"/>
    </row>
    <row r="5242" spans="1:5" ht="15.75" customHeight="1" thickBot="1" x14ac:dyDescent="0.3">
      <c r="A5242" s="49"/>
      <c r="B5242" s="49"/>
      <c r="C5242" s="49"/>
      <c r="D5242" s="49"/>
      <c r="E5242" s="49"/>
    </row>
    <row r="5243" spans="1:5" ht="15.75" thickBot="1" x14ac:dyDescent="0.3">
      <c r="A5243" s="49"/>
      <c r="B5243" s="49"/>
      <c r="C5243" s="49"/>
      <c r="D5243" s="49"/>
      <c r="E5243" s="49"/>
    </row>
    <row r="5244" spans="1:5" ht="15.75" customHeight="1" thickBot="1" x14ac:dyDescent="0.3">
      <c r="A5244" s="49"/>
      <c r="B5244" s="49"/>
      <c r="C5244" s="49"/>
      <c r="D5244" s="49"/>
      <c r="E5244" s="49"/>
    </row>
    <row r="5245" spans="1:5" ht="15.75" thickBot="1" x14ac:dyDescent="0.3">
      <c r="A5245" s="49"/>
      <c r="B5245" s="49"/>
      <c r="C5245" s="49"/>
      <c r="D5245" s="49"/>
      <c r="E5245" s="49"/>
    </row>
    <row r="5246" spans="1:5" ht="15.75" customHeight="1" thickBot="1" x14ac:dyDescent="0.3">
      <c r="A5246" s="49"/>
      <c r="B5246" s="49"/>
      <c r="C5246" s="49"/>
      <c r="D5246" s="49"/>
      <c r="E5246" s="49"/>
    </row>
    <row r="5247" spans="1:5" ht="15.75" thickBot="1" x14ac:dyDescent="0.3">
      <c r="A5247" s="49"/>
      <c r="B5247" s="49"/>
      <c r="C5247" s="49"/>
      <c r="D5247" s="49"/>
      <c r="E5247" s="49"/>
    </row>
    <row r="5248" spans="1:5" ht="15.75" customHeight="1" thickBot="1" x14ac:dyDescent="0.3">
      <c r="A5248" s="49"/>
      <c r="B5248" s="49"/>
      <c r="C5248" s="49"/>
      <c r="D5248" s="49"/>
      <c r="E5248" s="49"/>
    </row>
    <row r="5249" spans="1:5" ht="15.75" thickBot="1" x14ac:dyDescent="0.3">
      <c r="A5249" s="49"/>
      <c r="B5249" s="49"/>
      <c r="C5249" s="49"/>
      <c r="D5249" s="49"/>
      <c r="E5249" s="49"/>
    </row>
    <row r="5250" spans="1:5" ht="15.75" customHeight="1" thickBot="1" x14ac:dyDescent="0.3">
      <c r="A5250" s="49"/>
      <c r="B5250" s="49"/>
      <c r="C5250" s="49"/>
      <c r="D5250" s="49"/>
      <c r="E5250" s="49"/>
    </row>
    <row r="5251" spans="1:5" ht="15.75" thickBot="1" x14ac:dyDescent="0.3">
      <c r="A5251" s="49"/>
      <c r="B5251" s="49"/>
      <c r="C5251" s="49"/>
      <c r="D5251" s="49"/>
      <c r="E5251" s="49"/>
    </row>
    <row r="5252" spans="1:5" ht="15.75" customHeight="1" thickBot="1" x14ac:dyDescent="0.3">
      <c r="A5252" s="49"/>
      <c r="B5252" s="49"/>
      <c r="C5252" s="49"/>
      <c r="D5252" s="49"/>
      <c r="E5252" s="49"/>
    </row>
    <row r="5253" spans="1:5" ht="15.75" thickBot="1" x14ac:dyDescent="0.3">
      <c r="A5253" s="49"/>
      <c r="B5253" s="49"/>
      <c r="C5253" s="49"/>
      <c r="D5253" s="49"/>
      <c r="E5253" s="49"/>
    </row>
    <row r="5254" spans="1:5" ht="15.75" customHeight="1" thickBot="1" x14ac:dyDescent="0.3">
      <c r="A5254" s="49"/>
      <c r="B5254" s="49"/>
      <c r="C5254" s="49"/>
      <c r="D5254" s="49"/>
      <c r="E5254" s="49"/>
    </row>
    <row r="5255" spans="1:5" ht="15.75" thickBot="1" x14ac:dyDescent="0.3">
      <c r="A5255" s="49"/>
      <c r="B5255" s="49"/>
      <c r="C5255" s="49"/>
      <c r="D5255" s="49"/>
      <c r="E5255" s="49"/>
    </row>
    <row r="5256" spans="1:5" ht="15.75" customHeight="1" thickBot="1" x14ac:dyDescent="0.3">
      <c r="A5256" s="49"/>
      <c r="B5256" s="49"/>
      <c r="C5256" s="49"/>
      <c r="D5256" s="49"/>
      <c r="E5256" s="49"/>
    </row>
    <row r="5257" spans="1:5" ht="15.75" thickBot="1" x14ac:dyDescent="0.3">
      <c r="A5257" s="49"/>
      <c r="B5257" s="49"/>
      <c r="C5257" s="49"/>
      <c r="D5257" s="49"/>
      <c r="E5257" s="49"/>
    </row>
    <row r="5258" spans="1:5" ht="15.75" customHeight="1" thickBot="1" x14ac:dyDescent="0.3">
      <c r="A5258" s="49"/>
      <c r="B5258" s="49"/>
      <c r="C5258" s="49"/>
      <c r="D5258" s="49"/>
      <c r="E5258" s="49"/>
    </row>
    <row r="5259" spans="1:5" ht="15.75" thickBot="1" x14ac:dyDescent="0.3">
      <c r="A5259" s="49"/>
      <c r="B5259" s="49"/>
      <c r="C5259" s="49"/>
      <c r="D5259" s="49"/>
      <c r="E5259" s="49"/>
    </row>
    <row r="5260" spans="1:5" ht="15.75" customHeight="1" thickBot="1" x14ac:dyDescent="0.3">
      <c r="A5260" s="49"/>
      <c r="B5260" s="49"/>
      <c r="C5260" s="49"/>
      <c r="D5260" s="49"/>
      <c r="E5260" s="49"/>
    </row>
    <row r="5261" spans="1:5" ht="15.75" thickBot="1" x14ac:dyDescent="0.3">
      <c r="A5261" s="49"/>
      <c r="B5261" s="49"/>
      <c r="C5261" s="49"/>
      <c r="D5261" s="49"/>
      <c r="E5261" s="49"/>
    </row>
    <row r="5262" spans="1:5" ht="15.75" customHeight="1" thickBot="1" x14ac:dyDescent="0.3">
      <c r="A5262" s="49"/>
      <c r="B5262" s="49"/>
      <c r="C5262" s="49"/>
      <c r="D5262" s="49"/>
      <c r="E5262" s="49"/>
    </row>
    <row r="5263" spans="1:5" ht="15.75" thickBot="1" x14ac:dyDescent="0.3">
      <c r="A5263" s="49"/>
      <c r="B5263" s="49"/>
      <c r="C5263" s="49"/>
      <c r="D5263" s="49"/>
      <c r="E5263" s="49"/>
    </row>
    <row r="5264" spans="1:5" ht="15.75" customHeight="1" thickBot="1" x14ac:dyDescent="0.3">
      <c r="A5264" s="49"/>
      <c r="B5264" s="49"/>
      <c r="C5264" s="49"/>
      <c r="D5264" s="49"/>
      <c r="E5264" s="49"/>
    </row>
    <row r="5265" spans="1:5" ht="15.75" thickBot="1" x14ac:dyDescent="0.3">
      <c r="A5265" s="49"/>
      <c r="B5265" s="49"/>
      <c r="C5265" s="49"/>
      <c r="D5265" s="49"/>
      <c r="E5265" s="49"/>
    </row>
    <row r="5266" spans="1:5" ht="15.75" customHeight="1" thickBot="1" x14ac:dyDescent="0.3">
      <c r="A5266" s="49"/>
      <c r="B5266" s="49"/>
      <c r="C5266" s="49"/>
      <c r="D5266" s="49"/>
      <c r="E5266" s="49"/>
    </row>
    <row r="5267" spans="1:5" ht="15.75" thickBot="1" x14ac:dyDescent="0.3">
      <c r="A5267" s="49"/>
      <c r="B5267" s="49"/>
      <c r="C5267" s="49"/>
      <c r="D5267" s="49"/>
      <c r="E5267" s="49"/>
    </row>
    <row r="5268" spans="1:5" ht="15.75" customHeight="1" thickBot="1" x14ac:dyDescent="0.3">
      <c r="A5268" s="49"/>
      <c r="B5268" s="49"/>
      <c r="C5268" s="49"/>
      <c r="D5268" s="49"/>
      <c r="E5268" s="49"/>
    </row>
    <row r="5269" spans="1:5" ht="15.75" thickBot="1" x14ac:dyDescent="0.3">
      <c r="A5269" s="49"/>
      <c r="B5269" s="49"/>
      <c r="C5269" s="49"/>
      <c r="D5269" s="49"/>
      <c r="E5269" s="49"/>
    </row>
    <row r="5270" spans="1:5" ht="15.75" customHeight="1" thickBot="1" x14ac:dyDescent="0.3">
      <c r="A5270" s="49"/>
      <c r="B5270" s="49"/>
      <c r="C5270" s="49"/>
      <c r="D5270" s="49"/>
      <c r="E5270" s="49"/>
    </row>
    <row r="5271" spans="1:5" ht="15.75" thickBot="1" x14ac:dyDescent="0.3">
      <c r="A5271" s="49"/>
      <c r="B5271" s="49"/>
      <c r="C5271" s="49"/>
      <c r="D5271" s="49"/>
      <c r="E5271" s="49"/>
    </row>
    <row r="5272" spans="1:5" ht="15.75" customHeight="1" thickBot="1" x14ac:dyDescent="0.3">
      <c r="A5272" s="49"/>
      <c r="B5272" s="49"/>
      <c r="C5272" s="49"/>
      <c r="D5272" s="49"/>
      <c r="E5272" s="49"/>
    </row>
    <row r="5273" spans="1:5" ht="15.75" thickBot="1" x14ac:dyDescent="0.3">
      <c r="A5273" s="49"/>
      <c r="B5273" s="49"/>
      <c r="C5273" s="49"/>
      <c r="D5273" s="49"/>
      <c r="E5273" s="49"/>
    </row>
    <row r="5274" spans="1:5" ht="15.75" customHeight="1" thickBot="1" x14ac:dyDescent="0.3">
      <c r="A5274" s="49"/>
      <c r="B5274" s="49"/>
      <c r="C5274" s="49"/>
      <c r="D5274" s="49"/>
      <c r="E5274" s="49"/>
    </row>
    <row r="5275" spans="1:5" ht="15.75" thickBot="1" x14ac:dyDescent="0.3">
      <c r="A5275" s="49"/>
      <c r="B5275" s="49"/>
      <c r="C5275" s="49"/>
      <c r="D5275" s="49"/>
      <c r="E5275" s="49"/>
    </row>
    <row r="5276" spans="1:5" ht="15.75" customHeight="1" thickBot="1" x14ac:dyDescent="0.3">
      <c r="A5276" s="49"/>
      <c r="B5276" s="49"/>
      <c r="C5276" s="49"/>
      <c r="D5276" s="49"/>
      <c r="E5276" s="49"/>
    </row>
    <row r="5277" spans="1:5" ht="15.75" thickBot="1" x14ac:dyDescent="0.3">
      <c r="A5277" s="49"/>
      <c r="B5277" s="49"/>
      <c r="C5277" s="49"/>
      <c r="D5277" s="49"/>
      <c r="E5277" s="49"/>
    </row>
    <row r="5278" spans="1:5" ht="15.75" customHeight="1" thickBot="1" x14ac:dyDescent="0.3">
      <c r="A5278" s="49"/>
      <c r="B5278" s="49"/>
      <c r="C5278" s="49"/>
      <c r="D5278" s="49"/>
      <c r="E5278" s="49"/>
    </row>
    <row r="5279" spans="1:5" ht="15.75" thickBot="1" x14ac:dyDescent="0.3">
      <c r="A5279" s="49"/>
      <c r="B5279" s="49"/>
      <c r="C5279" s="49"/>
      <c r="D5279" s="49"/>
      <c r="E5279" s="49"/>
    </row>
    <row r="5280" spans="1:5" ht="15.75" customHeight="1" thickBot="1" x14ac:dyDescent="0.3">
      <c r="A5280" s="49"/>
      <c r="B5280" s="49"/>
      <c r="C5280" s="49"/>
      <c r="D5280" s="49"/>
      <c r="E5280" s="49"/>
    </row>
    <row r="5281" spans="1:5" ht="15.75" thickBot="1" x14ac:dyDescent="0.3">
      <c r="A5281" s="49"/>
      <c r="B5281" s="49"/>
      <c r="C5281" s="49"/>
      <c r="D5281" s="49"/>
      <c r="E5281" s="49"/>
    </row>
    <row r="5282" spans="1:5" ht="15.75" customHeight="1" thickBot="1" x14ac:dyDescent="0.3">
      <c r="A5282" s="49"/>
      <c r="B5282" s="49"/>
      <c r="C5282" s="49"/>
      <c r="D5282" s="49"/>
      <c r="E5282" s="49"/>
    </row>
    <row r="5283" spans="1:5" ht="15.75" thickBot="1" x14ac:dyDescent="0.3">
      <c r="A5283" s="49"/>
      <c r="B5283" s="49"/>
      <c r="C5283" s="49"/>
      <c r="D5283" s="49"/>
      <c r="E5283" s="49"/>
    </row>
    <row r="5284" spans="1:5" ht="15.75" customHeight="1" thickBot="1" x14ac:dyDescent="0.3">
      <c r="A5284" s="49"/>
      <c r="B5284" s="49"/>
      <c r="C5284" s="49"/>
      <c r="D5284" s="49"/>
      <c r="E5284" s="49"/>
    </row>
    <row r="5285" spans="1:5" ht="15.75" thickBot="1" x14ac:dyDescent="0.3">
      <c r="A5285" s="49"/>
      <c r="B5285" s="49"/>
      <c r="C5285" s="49"/>
      <c r="D5285" s="49"/>
      <c r="E5285" s="49"/>
    </row>
    <row r="5286" spans="1:5" ht="15.75" customHeight="1" thickBot="1" x14ac:dyDescent="0.3">
      <c r="A5286" s="49"/>
      <c r="B5286" s="49"/>
      <c r="C5286" s="49"/>
      <c r="D5286" s="49"/>
      <c r="E5286" s="49"/>
    </row>
    <row r="5287" spans="1:5" ht="15.75" thickBot="1" x14ac:dyDescent="0.3">
      <c r="A5287" s="49"/>
      <c r="B5287" s="49"/>
      <c r="C5287" s="49"/>
      <c r="D5287" s="49"/>
      <c r="E5287" s="49"/>
    </row>
    <row r="5288" spans="1:5" ht="15.75" customHeight="1" thickBot="1" x14ac:dyDescent="0.3">
      <c r="A5288" s="49"/>
      <c r="B5288" s="49"/>
      <c r="C5288" s="49"/>
      <c r="D5288" s="49"/>
      <c r="E5288" s="49"/>
    </row>
    <row r="5289" spans="1:5" ht="15.75" thickBot="1" x14ac:dyDescent="0.3">
      <c r="A5289" s="49"/>
      <c r="B5289" s="49"/>
      <c r="C5289" s="49"/>
      <c r="D5289" s="49"/>
      <c r="E5289" s="49"/>
    </row>
    <row r="5290" spans="1:5" ht="15.75" customHeight="1" thickBot="1" x14ac:dyDescent="0.3">
      <c r="A5290" s="49"/>
      <c r="B5290" s="49"/>
      <c r="C5290" s="49"/>
      <c r="D5290" s="49"/>
      <c r="E5290" s="49"/>
    </row>
    <row r="5291" spans="1:5" ht="15.75" thickBot="1" x14ac:dyDescent="0.3">
      <c r="A5291" s="49"/>
      <c r="B5291" s="49"/>
      <c r="C5291" s="49"/>
      <c r="D5291" s="49"/>
      <c r="E5291" s="49"/>
    </row>
    <row r="5292" spans="1:5" ht="15.75" customHeight="1" thickBot="1" x14ac:dyDescent="0.3">
      <c r="A5292" s="49"/>
      <c r="B5292" s="49"/>
      <c r="C5292" s="49"/>
      <c r="D5292" s="49"/>
      <c r="E5292" s="49"/>
    </row>
    <row r="5293" spans="1:5" ht="15.75" thickBot="1" x14ac:dyDescent="0.3">
      <c r="A5293" s="49"/>
      <c r="B5293" s="49"/>
      <c r="C5293" s="49"/>
      <c r="D5293" s="49"/>
      <c r="E5293" s="49"/>
    </row>
    <row r="5294" spans="1:5" ht="15.75" customHeight="1" thickBot="1" x14ac:dyDescent="0.3">
      <c r="A5294" s="49"/>
      <c r="B5294" s="49"/>
      <c r="C5294" s="49"/>
      <c r="D5294" s="49"/>
      <c r="E5294" s="49"/>
    </row>
    <row r="5295" spans="1:5" ht="15.75" thickBot="1" x14ac:dyDescent="0.3">
      <c r="A5295" s="49"/>
      <c r="B5295" s="49"/>
      <c r="C5295" s="49"/>
      <c r="D5295" s="49"/>
      <c r="E5295" s="49"/>
    </row>
    <row r="5296" spans="1:5" ht="15.75" thickBot="1" x14ac:dyDescent="0.3">
      <c r="A5296" s="49"/>
      <c r="B5296" s="49"/>
      <c r="C5296" s="49"/>
      <c r="D5296" s="49"/>
      <c r="E5296" s="49"/>
    </row>
    <row r="5297" spans="1:5" ht="15.75" thickBot="1" x14ac:dyDescent="0.3">
      <c r="A5297" s="49"/>
      <c r="B5297" s="49"/>
      <c r="C5297" s="49"/>
      <c r="D5297" s="49"/>
      <c r="E5297" s="49"/>
    </row>
    <row r="5298" spans="1:5" ht="15.75" thickBot="1" x14ac:dyDescent="0.3">
      <c r="A5298" s="49"/>
      <c r="B5298" s="49"/>
      <c r="C5298" s="49"/>
      <c r="D5298" s="49"/>
      <c r="E5298" s="49"/>
    </row>
    <row r="5299" spans="1:5" ht="15.75" thickBot="1" x14ac:dyDescent="0.3">
      <c r="A5299" s="49"/>
      <c r="B5299" s="49"/>
      <c r="C5299" s="49"/>
      <c r="D5299" s="49"/>
      <c r="E5299" s="49"/>
    </row>
    <row r="5300" spans="1:5" ht="15.75" thickBot="1" x14ac:dyDescent="0.3">
      <c r="A5300" s="49"/>
      <c r="B5300" s="49"/>
      <c r="C5300" s="49"/>
      <c r="D5300" s="49"/>
      <c r="E5300" s="49"/>
    </row>
    <row r="5301" spans="1:5" ht="15.75" thickBot="1" x14ac:dyDescent="0.3">
      <c r="A5301" s="49"/>
      <c r="B5301" s="49"/>
      <c r="C5301" s="49"/>
      <c r="D5301" s="49"/>
      <c r="E5301" s="49"/>
    </row>
    <row r="5302" spans="1:5" ht="15.75" thickBot="1" x14ac:dyDescent="0.3">
      <c r="A5302" s="49"/>
      <c r="B5302" s="49"/>
      <c r="C5302" s="49"/>
      <c r="D5302" s="49"/>
      <c r="E5302" s="49"/>
    </row>
    <row r="5303" spans="1:5" ht="15.75" thickBot="1" x14ac:dyDescent="0.3">
      <c r="A5303" s="49"/>
      <c r="B5303" s="49"/>
      <c r="C5303" s="49"/>
      <c r="D5303" s="49"/>
      <c r="E5303" s="49"/>
    </row>
    <row r="5304" spans="1:5" ht="15.75" thickBot="1" x14ac:dyDescent="0.3">
      <c r="A5304" s="49"/>
      <c r="B5304" s="49"/>
      <c r="C5304" s="49"/>
      <c r="D5304" s="49"/>
      <c r="E5304" s="49"/>
    </row>
    <row r="5305" spans="1:5" ht="15.75" thickBot="1" x14ac:dyDescent="0.3">
      <c r="A5305" s="49"/>
      <c r="B5305" s="49"/>
      <c r="C5305" s="49"/>
      <c r="D5305" s="49"/>
      <c r="E5305" s="49"/>
    </row>
    <row r="5306" spans="1:5" ht="15.75" thickBot="1" x14ac:dyDescent="0.3">
      <c r="A5306" s="49"/>
      <c r="B5306" s="49"/>
      <c r="C5306" s="49"/>
      <c r="D5306" s="49"/>
      <c r="E5306" s="49"/>
    </row>
    <row r="5307" spans="1:5" ht="15.75" thickBot="1" x14ac:dyDescent="0.3">
      <c r="A5307" s="49"/>
      <c r="B5307" s="49"/>
      <c r="C5307" s="49"/>
      <c r="D5307" s="49"/>
      <c r="E5307" s="49"/>
    </row>
    <row r="5308" spans="1:5" ht="15.75" thickBot="1" x14ac:dyDescent="0.3">
      <c r="A5308" s="49"/>
      <c r="B5308" s="49"/>
      <c r="C5308" s="49"/>
      <c r="D5308" s="49"/>
      <c r="E5308" s="49"/>
    </row>
    <row r="5309" spans="1:5" ht="15.75" thickBot="1" x14ac:dyDescent="0.3">
      <c r="A5309" s="49"/>
      <c r="B5309" s="49"/>
      <c r="C5309" s="49"/>
      <c r="D5309" s="49"/>
      <c r="E5309" s="49"/>
    </row>
    <row r="5310" spans="1:5" ht="15.75" thickBot="1" x14ac:dyDescent="0.3">
      <c r="A5310" s="49"/>
      <c r="B5310" s="49"/>
      <c r="C5310" s="49"/>
      <c r="D5310" s="49"/>
      <c r="E5310" s="49"/>
    </row>
    <row r="5311" spans="1:5" ht="15.75" thickBot="1" x14ac:dyDescent="0.3">
      <c r="A5311" s="49"/>
      <c r="B5311" s="49"/>
      <c r="C5311" s="49"/>
      <c r="D5311" s="49"/>
      <c r="E5311" s="49"/>
    </row>
    <row r="5312" spans="1:5" ht="15.75" thickBot="1" x14ac:dyDescent="0.3">
      <c r="A5312" s="49"/>
      <c r="B5312" s="49"/>
      <c r="C5312" s="49"/>
      <c r="D5312" s="49"/>
      <c r="E5312" s="49"/>
    </row>
    <row r="5313" spans="1:5" ht="15.75" thickBot="1" x14ac:dyDescent="0.3">
      <c r="A5313" s="49"/>
      <c r="B5313" s="49"/>
      <c r="C5313" s="49"/>
      <c r="D5313" s="49"/>
      <c r="E5313" s="49"/>
    </row>
    <row r="5314" spans="1:5" ht="15.75" thickBot="1" x14ac:dyDescent="0.3">
      <c r="A5314" s="49"/>
      <c r="B5314" s="49"/>
      <c r="C5314" s="49"/>
      <c r="D5314" s="49"/>
      <c r="E5314" s="49"/>
    </row>
    <row r="5315" spans="1:5" ht="15.75" thickBot="1" x14ac:dyDescent="0.3">
      <c r="A5315" s="49"/>
      <c r="B5315" s="49"/>
      <c r="C5315" s="49"/>
      <c r="D5315" s="49"/>
      <c r="E5315" s="49"/>
    </row>
    <row r="5316" spans="1:5" ht="15.75" thickBot="1" x14ac:dyDescent="0.3">
      <c r="A5316" s="49"/>
      <c r="B5316" s="49"/>
      <c r="C5316" s="49"/>
      <c r="D5316" s="49"/>
      <c r="E5316" s="49"/>
    </row>
    <row r="5317" spans="1:5" ht="15.75" thickBot="1" x14ac:dyDescent="0.3">
      <c r="A5317" s="49"/>
      <c r="B5317" s="49"/>
      <c r="C5317" s="49"/>
      <c r="D5317" s="49"/>
      <c r="E5317" s="49"/>
    </row>
    <row r="5318" spans="1:5" ht="15.75" thickBot="1" x14ac:dyDescent="0.3">
      <c r="A5318" s="49"/>
      <c r="B5318" s="49"/>
      <c r="C5318" s="49"/>
      <c r="D5318" s="49"/>
      <c r="E5318" s="49"/>
    </row>
    <row r="5319" spans="1:5" ht="15.75" thickBot="1" x14ac:dyDescent="0.3">
      <c r="A5319" s="49"/>
      <c r="B5319" s="49"/>
      <c r="C5319" s="49"/>
      <c r="D5319" s="49"/>
      <c r="E5319" s="49"/>
    </row>
    <row r="5320" spans="1:5" ht="15.75" thickBot="1" x14ac:dyDescent="0.3">
      <c r="A5320" s="49"/>
      <c r="B5320" s="49"/>
      <c r="C5320" s="49"/>
      <c r="D5320" s="49"/>
      <c r="E5320" s="49"/>
    </row>
    <row r="5321" spans="1:5" ht="15.75" thickBot="1" x14ac:dyDescent="0.3">
      <c r="A5321" s="49"/>
      <c r="B5321" s="49"/>
      <c r="C5321" s="49"/>
      <c r="D5321" s="49"/>
      <c r="E5321" s="49"/>
    </row>
    <row r="5322" spans="1:5" ht="15.75" thickBot="1" x14ac:dyDescent="0.3">
      <c r="A5322" s="49"/>
      <c r="B5322" s="49"/>
      <c r="C5322" s="49"/>
      <c r="D5322" s="49"/>
      <c r="E5322" s="49"/>
    </row>
    <row r="5323" spans="1:5" ht="15.75" thickBot="1" x14ac:dyDescent="0.3">
      <c r="A5323" s="49"/>
      <c r="B5323" s="49"/>
      <c r="C5323" s="49"/>
      <c r="D5323" s="49"/>
      <c r="E5323" s="49"/>
    </row>
    <row r="5324" spans="1:5" ht="15.75" thickBot="1" x14ac:dyDescent="0.3">
      <c r="A5324" s="49"/>
      <c r="B5324" s="49"/>
      <c r="C5324" s="49"/>
      <c r="D5324" s="49"/>
      <c r="E5324" s="49"/>
    </row>
    <row r="5325" spans="1:5" ht="15.75" thickBot="1" x14ac:dyDescent="0.3">
      <c r="A5325" s="49"/>
      <c r="B5325" s="49"/>
      <c r="C5325" s="49"/>
      <c r="D5325" s="49"/>
      <c r="E5325" s="49"/>
    </row>
    <row r="5326" spans="1:5" ht="15.75" thickBot="1" x14ac:dyDescent="0.3">
      <c r="A5326" s="49"/>
      <c r="B5326" s="49"/>
      <c r="C5326" s="49"/>
      <c r="D5326" s="49"/>
      <c r="E5326" s="49"/>
    </row>
    <row r="5327" spans="1:5" ht="15.75" thickBot="1" x14ac:dyDescent="0.3">
      <c r="A5327" s="49"/>
      <c r="B5327" s="49"/>
      <c r="C5327" s="49"/>
      <c r="D5327" s="49"/>
      <c r="E5327" s="49"/>
    </row>
    <row r="5328" spans="1:5" ht="15.75" thickBot="1" x14ac:dyDescent="0.3">
      <c r="A5328" s="49"/>
      <c r="B5328" s="49"/>
      <c r="C5328" s="49"/>
      <c r="D5328" s="49"/>
      <c r="E5328" s="49"/>
    </row>
    <row r="5329" spans="1:5" ht="15.75" thickBot="1" x14ac:dyDescent="0.3">
      <c r="A5329" s="49"/>
      <c r="B5329" s="49"/>
      <c r="C5329" s="49"/>
      <c r="D5329" s="49"/>
      <c r="E5329" s="49"/>
    </row>
    <row r="5330" spans="1:5" ht="15.75" thickBot="1" x14ac:dyDescent="0.3">
      <c r="A5330" s="49"/>
      <c r="B5330" s="49"/>
      <c r="C5330" s="49"/>
      <c r="D5330" s="49"/>
      <c r="E5330" s="49"/>
    </row>
    <row r="5331" spans="1:5" ht="15.75" thickBot="1" x14ac:dyDescent="0.3">
      <c r="A5331" s="49"/>
      <c r="B5331" s="49"/>
      <c r="C5331" s="49"/>
      <c r="D5331" s="49"/>
      <c r="E5331" s="49"/>
    </row>
    <row r="5332" spans="1:5" ht="15.75" thickBot="1" x14ac:dyDescent="0.3">
      <c r="A5332" s="49"/>
      <c r="B5332" s="49"/>
      <c r="C5332" s="49"/>
      <c r="D5332" s="49"/>
      <c r="E5332" s="49"/>
    </row>
    <row r="5333" spans="1:5" ht="15.75" thickBot="1" x14ac:dyDescent="0.3">
      <c r="A5333" s="49"/>
      <c r="B5333" s="49"/>
      <c r="C5333" s="49"/>
      <c r="D5333" s="49"/>
      <c r="E5333" s="49"/>
    </row>
    <row r="5334" spans="1:5" ht="15.75" thickBot="1" x14ac:dyDescent="0.3">
      <c r="A5334" s="49"/>
      <c r="B5334" s="49"/>
      <c r="C5334" s="49"/>
      <c r="D5334" s="49"/>
      <c r="E5334" s="49"/>
    </row>
    <row r="5335" spans="1:5" ht="15.75" thickBot="1" x14ac:dyDescent="0.3">
      <c r="A5335" s="49"/>
      <c r="B5335" s="49"/>
      <c r="C5335" s="49"/>
      <c r="D5335" s="49"/>
      <c r="E5335" s="49"/>
    </row>
    <row r="5336" spans="1:5" ht="15.75" thickBot="1" x14ac:dyDescent="0.3">
      <c r="A5336" s="49"/>
      <c r="B5336" s="49"/>
      <c r="C5336" s="49"/>
      <c r="D5336" s="49"/>
      <c r="E5336" s="49"/>
    </row>
    <row r="5337" spans="1:5" ht="15.75" thickBot="1" x14ac:dyDescent="0.3">
      <c r="A5337" s="49"/>
      <c r="B5337" s="49"/>
      <c r="C5337" s="49"/>
      <c r="D5337" s="49"/>
      <c r="E5337" s="49"/>
    </row>
    <row r="5338" spans="1:5" ht="15.75" thickBot="1" x14ac:dyDescent="0.3">
      <c r="A5338" s="49"/>
      <c r="B5338" s="49"/>
      <c r="C5338" s="49"/>
      <c r="D5338" s="49"/>
      <c r="E5338" s="49"/>
    </row>
    <row r="5339" spans="1:5" ht="15.75" thickBot="1" x14ac:dyDescent="0.3">
      <c r="A5339" s="49"/>
      <c r="B5339" s="49"/>
      <c r="C5339" s="49"/>
      <c r="D5339" s="49"/>
      <c r="E5339" s="49"/>
    </row>
    <row r="5340" spans="1:5" ht="15.75" thickBot="1" x14ac:dyDescent="0.3">
      <c r="A5340" s="49"/>
      <c r="B5340" s="49"/>
      <c r="C5340" s="49"/>
      <c r="D5340" s="49"/>
      <c r="E5340" s="49"/>
    </row>
    <row r="5341" spans="1:5" ht="15.75" thickBot="1" x14ac:dyDescent="0.3">
      <c r="A5341" s="49"/>
      <c r="B5341" s="49"/>
      <c r="C5341" s="49"/>
      <c r="D5341" s="49"/>
      <c r="E5341" s="49"/>
    </row>
    <row r="5342" spans="1:5" ht="15.75" thickBot="1" x14ac:dyDescent="0.3">
      <c r="A5342" s="49"/>
      <c r="B5342" s="49"/>
      <c r="C5342" s="49"/>
      <c r="D5342" s="49"/>
      <c r="E5342" s="49"/>
    </row>
    <row r="5343" spans="1:5" ht="15.75" thickBot="1" x14ac:dyDescent="0.3">
      <c r="A5343" s="49"/>
      <c r="B5343" s="49"/>
      <c r="C5343" s="49"/>
      <c r="D5343" s="49"/>
      <c r="E5343" s="49"/>
    </row>
    <row r="5344" spans="1:5" ht="15.75" thickBot="1" x14ac:dyDescent="0.3">
      <c r="A5344" s="49"/>
      <c r="B5344" s="49"/>
      <c r="C5344" s="49"/>
      <c r="D5344" s="49"/>
      <c r="E5344" s="49"/>
    </row>
    <row r="5345" spans="1:5" ht="15.75" thickBot="1" x14ac:dyDescent="0.3">
      <c r="A5345" s="49"/>
      <c r="B5345" s="49"/>
      <c r="C5345" s="49"/>
      <c r="D5345" s="49"/>
      <c r="E5345" s="49"/>
    </row>
    <row r="5346" spans="1:5" ht="15.75" thickBot="1" x14ac:dyDescent="0.3">
      <c r="A5346" s="49"/>
      <c r="B5346" s="49"/>
      <c r="C5346" s="49"/>
      <c r="D5346" s="49"/>
      <c r="E5346" s="49"/>
    </row>
    <row r="5347" spans="1:5" ht="15.75" thickBot="1" x14ac:dyDescent="0.3">
      <c r="A5347" s="49"/>
      <c r="B5347" s="49"/>
      <c r="C5347" s="49"/>
      <c r="D5347" s="49"/>
      <c r="E5347" s="49"/>
    </row>
    <row r="5348" spans="1:5" ht="15.75" thickBot="1" x14ac:dyDescent="0.3">
      <c r="A5348" s="49"/>
      <c r="B5348" s="49"/>
      <c r="C5348" s="49"/>
      <c r="D5348" s="49"/>
      <c r="E5348" s="49"/>
    </row>
    <row r="5349" spans="1:5" ht="15.75" thickBot="1" x14ac:dyDescent="0.3">
      <c r="A5349" s="49"/>
      <c r="B5349" s="49"/>
      <c r="C5349" s="49"/>
      <c r="D5349" s="49"/>
      <c r="E5349" s="49"/>
    </row>
    <row r="5350" spans="1:5" ht="15.75" thickBot="1" x14ac:dyDescent="0.3">
      <c r="A5350" s="49"/>
      <c r="B5350" s="49"/>
      <c r="C5350" s="49"/>
      <c r="D5350" s="49"/>
      <c r="E5350" s="49"/>
    </row>
    <row r="5351" spans="1:5" ht="15.75" thickBot="1" x14ac:dyDescent="0.3">
      <c r="A5351" s="49"/>
      <c r="B5351" s="49"/>
      <c r="C5351" s="49"/>
      <c r="D5351" s="49"/>
      <c r="E5351" s="49"/>
    </row>
    <row r="5352" spans="1:5" ht="15.75" thickBot="1" x14ac:dyDescent="0.3">
      <c r="A5352" s="49"/>
      <c r="B5352" s="49"/>
      <c r="C5352" s="49"/>
      <c r="D5352" s="49"/>
      <c r="E5352" s="49"/>
    </row>
    <row r="5353" spans="1:5" ht="15.75" thickBot="1" x14ac:dyDescent="0.3">
      <c r="A5353" s="49"/>
      <c r="B5353" s="49"/>
      <c r="C5353" s="49"/>
      <c r="D5353" s="49"/>
      <c r="E5353" s="49"/>
    </row>
    <row r="5354" spans="1:5" ht="15.75" thickBot="1" x14ac:dyDescent="0.3">
      <c r="A5354" s="49"/>
      <c r="B5354" s="49"/>
      <c r="C5354" s="49"/>
      <c r="D5354" s="49"/>
      <c r="E5354" s="49"/>
    </row>
    <row r="5355" spans="1:5" ht="15.75" thickBot="1" x14ac:dyDescent="0.3">
      <c r="A5355" s="49"/>
      <c r="B5355" s="49"/>
      <c r="C5355" s="49"/>
      <c r="D5355" s="49"/>
      <c r="E5355" s="49"/>
    </row>
    <row r="5356" spans="1:5" ht="15.75" thickBot="1" x14ac:dyDescent="0.3">
      <c r="A5356" s="49"/>
      <c r="B5356" s="49"/>
      <c r="C5356" s="49"/>
      <c r="D5356" s="49"/>
      <c r="E5356" s="49"/>
    </row>
    <row r="5357" spans="1:5" ht="15.75" thickBot="1" x14ac:dyDescent="0.3">
      <c r="A5357" s="49"/>
      <c r="B5357" s="49"/>
      <c r="C5357" s="49"/>
      <c r="D5357" s="49"/>
      <c r="E5357" s="49"/>
    </row>
    <row r="5358" spans="1:5" ht="15.75" thickBot="1" x14ac:dyDescent="0.3">
      <c r="A5358" s="49"/>
      <c r="B5358" s="49"/>
      <c r="C5358" s="49"/>
      <c r="D5358" s="49"/>
      <c r="E5358" s="49"/>
    </row>
    <row r="5359" spans="1:5" ht="15.75" thickBot="1" x14ac:dyDescent="0.3">
      <c r="A5359" s="49"/>
      <c r="B5359" s="49"/>
      <c r="C5359" s="49"/>
      <c r="D5359" s="49"/>
      <c r="E5359" s="49"/>
    </row>
    <row r="5360" spans="1:5" ht="15.75" thickBot="1" x14ac:dyDescent="0.3">
      <c r="A5360" s="49"/>
      <c r="B5360" s="49"/>
      <c r="C5360" s="49"/>
      <c r="D5360" s="49"/>
      <c r="E5360" s="49"/>
    </row>
    <row r="5361" spans="1:5" ht="15.75" thickBot="1" x14ac:dyDescent="0.3">
      <c r="A5361" s="49"/>
      <c r="B5361" s="49"/>
      <c r="C5361" s="49"/>
      <c r="D5361" s="49"/>
      <c r="E5361" s="49"/>
    </row>
    <row r="5362" spans="1:5" ht="15.75" thickBot="1" x14ac:dyDescent="0.3">
      <c r="A5362" s="49"/>
      <c r="B5362" s="49"/>
      <c r="C5362" s="49"/>
      <c r="D5362" s="49"/>
      <c r="E5362" s="49"/>
    </row>
    <row r="5363" spans="1:5" ht="15.75" thickBot="1" x14ac:dyDescent="0.3">
      <c r="A5363" s="49"/>
      <c r="B5363" s="49"/>
      <c r="C5363" s="49"/>
      <c r="D5363" s="49"/>
      <c r="E5363" s="49"/>
    </row>
    <row r="5364" spans="1:5" ht="15.75" thickBot="1" x14ac:dyDescent="0.3">
      <c r="A5364" s="49"/>
      <c r="B5364" s="49"/>
      <c r="C5364" s="49"/>
      <c r="D5364" s="49"/>
      <c r="E5364" s="49"/>
    </row>
    <row r="5365" spans="1:5" ht="15.75" thickBot="1" x14ac:dyDescent="0.3">
      <c r="A5365" s="49"/>
      <c r="B5365" s="49"/>
      <c r="C5365" s="49"/>
      <c r="D5365" s="49"/>
      <c r="E5365" s="49"/>
    </row>
    <row r="5366" spans="1:5" ht="15.75" thickBot="1" x14ac:dyDescent="0.3">
      <c r="A5366" s="49"/>
      <c r="B5366" s="49"/>
      <c r="C5366" s="49"/>
      <c r="D5366" s="49"/>
      <c r="E5366" s="49"/>
    </row>
    <row r="5367" spans="1:5" ht="15.75" thickBot="1" x14ac:dyDescent="0.3">
      <c r="A5367" s="49"/>
      <c r="B5367" s="49"/>
      <c r="C5367" s="49"/>
      <c r="D5367" s="49"/>
      <c r="E5367" s="49"/>
    </row>
    <row r="5368" spans="1:5" ht="15.75" thickBot="1" x14ac:dyDescent="0.3">
      <c r="A5368" s="49"/>
      <c r="B5368" s="49"/>
      <c r="C5368" s="49"/>
      <c r="D5368" s="49"/>
      <c r="E5368" s="49"/>
    </row>
    <row r="5369" spans="1:5" ht="15.75" thickBot="1" x14ac:dyDescent="0.3">
      <c r="A5369" s="49"/>
      <c r="B5369" s="49"/>
      <c r="C5369" s="49"/>
      <c r="D5369" s="49"/>
      <c r="E5369" s="49"/>
    </row>
    <row r="5370" spans="1:5" ht="15.75" thickBot="1" x14ac:dyDescent="0.3">
      <c r="A5370" s="49"/>
      <c r="B5370" s="49"/>
      <c r="C5370" s="49"/>
      <c r="D5370" s="49"/>
      <c r="E5370" s="49"/>
    </row>
    <row r="5371" spans="1:5" ht="15.75" thickBot="1" x14ac:dyDescent="0.3">
      <c r="A5371" s="49"/>
      <c r="B5371" s="49"/>
      <c r="C5371" s="49"/>
      <c r="D5371" s="49"/>
      <c r="E5371" s="49"/>
    </row>
    <row r="5372" spans="1:5" ht="15.75" thickBot="1" x14ac:dyDescent="0.3">
      <c r="A5372" s="49"/>
      <c r="B5372" s="49"/>
      <c r="C5372" s="49"/>
      <c r="D5372" s="49"/>
      <c r="E5372" s="49"/>
    </row>
    <row r="5373" spans="1:5" ht="15.75" thickBot="1" x14ac:dyDescent="0.3">
      <c r="A5373" s="49"/>
      <c r="B5373" s="49"/>
      <c r="C5373" s="49"/>
      <c r="D5373" s="49"/>
      <c r="E5373" s="49"/>
    </row>
    <row r="5374" spans="1:5" ht="15.75" thickBot="1" x14ac:dyDescent="0.3">
      <c r="A5374" s="49"/>
      <c r="B5374" s="49"/>
      <c r="C5374" s="49"/>
      <c r="D5374" s="49"/>
      <c r="E5374" s="49"/>
    </row>
    <row r="5375" spans="1:5" ht="15.75" thickBot="1" x14ac:dyDescent="0.3">
      <c r="A5375" s="49"/>
      <c r="B5375" s="49"/>
      <c r="C5375" s="49"/>
      <c r="D5375" s="49"/>
      <c r="E5375" s="49"/>
    </row>
    <row r="5376" spans="1:5" ht="15.75" thickBot="1" x14ac:dyDescent="0.3">
      <c r="A5376" s="49"/>
      <c r="B5376" s="49"/>
      <c r="C5376" s="49"/>
      <c r="D5376" s="49"/>
      <c r="E5376" s="49"/>
    </row>
    <row r="5377" spans="1:5" ht="15.75" thickBot="1" x14ac:dyDescent="0.3">
      <c r="A5377" s="49"/>
      <c r="B5377" s="49"/>
      <c r="C5377" s="49"/>
      <c r="D5377" s="49"/>
      <c r="E5377" s="49"/>
    </row>
    <row r="5378" spans="1:5" ht="15.75" thickBot="1" x14ac:dyDescent="0.3">
      <c r="A5378" s="49"/>
      <c r="B5378" s="49"/>
      <c r="C5378" s="49"/>
      <c r="D5378" s="49"/>
      <c r="E5378" s="49"/>
    </row>
    <row r="5379" spans="1:5" ht="15.75" thickBot="1" x14ac:dyDescent="0.3">
      <c r="A5379" s="49"/>
      <c r="B5379" s="49"/>
      <c r="C5379" s="49"/>
      <c r="D5379" s="49"/>
      <c r="E5379" s="49"/>
    </row>
    <row r="5380" spans="1:5" ht="15.75" thickBot="1" x14ac:dyDescent="0.3">
      <c r="A5380" s="49"/>
      <c r="B5380" s="49"/>
      <c r="C5380" s="49"/>
      <c r="D5380" s="49"/>
      <c r="E5380" s="49"/>
    </row>
    <row r="5381" spans="1:5" ht="15.75" thickBot="1" x14ac:dyDescent="0.3">
      <c r="A5381" s="49"/>
      <c r="B5381" s="49"/>
      <c r="C5381" s="49"/>
      <c r="D5381" s="49"/>
      <c r="E5381" s="49"/>
    </row>
    <row r="5382" spans="1:5" ht="15.75" thickBot="1" x14ac:dyDescent="0.3">
      <c r="A5382" s="49"/>
      <c r="B5382" s="49"/>
      <c r="C5382" s="49"/>
      <c r="D5382" s="49"/>
      <c r="E5382" s="49"/>
    </row>
    <row r="5383" spans="1:5" ht="15.75" thickBot="1" x14ac:dyDescent="0.3">
      <c r="A5383" s="49"/>
      <c r="B5383" s="49"/>
      <c r="C5383" s="49"/>
      <c r="D5383" s="49"/>
      <c r="E5383" s="49"/>
    </row>
    <row r="5384" spans="1:5" ht="15.75" thickBot="1" x14ac:dyDescent="0.3">
      <c r="A5384" s="49"/>
      <c r="B5384" s="49"/>
      <c r="C5384" s="49"/>
      <c r="D5384" s="49"/>
      <c r="E5384" s="49"/>
    </row>
    <row r="5385" spans="1:5" ht="15.75" thickBot="1" x14ac:dyDescent="0.3">
      <c r="A5385" s="49"/>
      <c r="B5385" s="49"/>
      <c r="C5385" s="49"/>
      <c r="D5385" s="49"/>
      <c r="E5385" s="49"/>
    </row>
    <row r="5386" spans="1:5" ht="15.75" thickBot="1" x14ac:dyDescent="0.3">
      <c r="A5386" s="49"/>
      <c r="B5386" s="49"/>
      <c r="C5386" s="49"/>
      <c r="D5386" s="49"/>
      <c r="E5386" s="49"/>
    </row>
    <row r="5387" spans="1:5" ht="15.75" thickBot="1" x14ac:dyDescent="0.3">
      <c r="A5387" s="49"/>
      <c r="B5387" s="49"/>
      <c r="C5387" s="49"/>
      <c r="D5387" s="49"/>
      <c r="E5387" s="49"/>
    </row>
    <row r="5388" spans="1:5" ht="15.75" thickBot="1" x14ac:dyDescent="0.3">
      <c r="A5388" s="49"/>
      <c r="B5388" s="49"/>
      <c r="C5388" s="49"/>
      <c r="D5388" s="49"/>
      <c r="E5388" s="49"/>
    </row>
    <row r="5389" spans="1:5" ht="15.75" thickBot="1" x14ac:dyDescent="0.3">
      <c r="A5389" s="49"/>
      <c r="B5389" s="49"/>
      <c r="C5389" s="49"/>
      <c r="D5389" s="49"/>
      <c r="E5389" s="49"/>
    </row>
    <row r="5390" spans="1:5" ht="15.75" thickBot="1" x14ac:dyDescent="0.3">
      <c r="A5390" s="49"/>
      <c r="B5390" s="49"/>
      <c r="C5390" s="49"/>
      <c r="D5390" s="49"/>
      <c r="E5390" s="49"/>
    </row>
    <row r="5391" spans="1:5" ht="15.75" thickBot="1" x14ac:dyDescent="0.3">
      <c r="A5391" s="49"/>
      <c r="B5391" s="49"/>
      <c r="C5391" s="49"/>
      <c r="D5391" s="49"/>
      <c r="E5391" s="49"/>
    </row>
    <row r="5392" spans="1:5" ht="15.75" thickBot="1" x14ac:dyDescent="0.3">
      <c r="A5392" s="49"/>
      <c r="B5392" s="49"/>
      <c r="C5392" s="49"/>
      <c r="D5392" s="49"/>
      <c r="E5392" s="49"/>
    </row>
    <row r="5393" spans="1:5" ht="15.75" thickBot="1" x14ac:dyDescent="0.3">
      <c r="A5393" s="49"/>
      <c r="B5393" s="49"/>
      <c r="C5393" s="49"/>
      <c r="D5393" s="49"/>
      <c r="E5393" s="49"/>
    </row>
    <row r="5394" spans="1:5" ht="15.75" thickBot="1" x14ac:dyDescent="0.3">
      <c r="A5394" s="49"/>
      <c r="B5394" s="49"/>
      <c r="C5394" s="49"/>
      <c r="D5394" s="49"/>
      <c r="E5394" s="49"/>
    </row>
    <row r="5395" spans="1:5" ht="15.75" thickBot="1" x14ac:dyDescent="0.3">
      <c r="A5395" s="49"/>
      <c r="B5395" s="49"/>
      <c r="C5395" s="49"/>
      <c r="D5395" s="49"/>
      <c r="E5395" s="49"/>
    </row>
    <row r="5396" spans="1:5" ht="15.75" thickBot="1" x14ac:dyDescent="0.3">
      <c r="A5396" s="49"/>
      <c r="B5396" s="49"/>
      <c r="C5396" s="49"/>
      <c r="D5396" s="49"/>
      <c r="E5396" s="49"/>
    </row>
    <row r="5397" spans="1:5" ht="15.75" thickBot="1" x14ac:dyDescent="0.3">
      <c r="A5397" s="49"/>
      <c r="B5397" s="49"/>
      <c r="C5397" s="49"/>
      <c r="D5397" s="49"/>
      <c r="E5397" s="49"/>
    </row>
    <row r="5398" spans="1:5" ht="15.75" thickBot="1" x14ac:dyDescent="0.3">
      <c r="A5398" s="49"/>
      <c r="B5398" s="49"/>
      <c r="C5398" s="49"/>
      <c r="D5398" s="49"/>
      <c r="E5398" s="49"/>
    </row>
    <row r="5399" spans="1:5" ht="15.75" thickBot="1" x14ac:dyDescent="0.3">
      <c r="A5399" s="49"/>
      <c r="B5399" s="49"/>
      <c r="C5399" s="49"/>
      <c r="D5399" s="49"/>
      <c r="E5399" s="49"/>
    </row>
    <row r="5400" spans="1:5" ht="15.75" thickBot="1" x14ac:dyDescent="0.3">
      <c r="A5400" s="49"/>
      <c r="B5400" s="49"/>
      <c r="C5400" s="49"/>
      <c r="D5400" s="49"/>
      <c r="E5400" s="49"/>
    </row>
    <row r="5401" spans="1:5" ht="15.75" thickBot="1" x14ac:dyDescent="0.3">
      <c r="A5401" s="49"/>
      <c r="B5401" s="49"/>
      <c r="C5401" s="49"/>
      <c r="D5401" s="49"/>
      <c r="E5401" s="49"/>
    </row>
    <row r="5402" spans="1:5" ht="15.75" thickBot="1" x14ac:dyDescent="0.3">
      <c r="A5402" s="49"/>
      <c r="B5402" s="49"/>
      <c r="C5402" s="49"/>
      <c r="D5402" s="49"/>
      <c r="E5402" s="49"/>
    </row>
    <row r="5403" spans="1:5" ht="15.75" thickBot="1" x14ac:dyDescent="0.3">
      <c r="A5403" s="49"/>
      <c r="B5403" s="49"/>
      <c r="C5403" s="49"/>
      <c r="D5403" s="49"/>
      <c r="E5403" s="49"/>
    </row>
    <row r="5404" spans="1:5" ht="15.75" thickBot="1" x14ac:dyDescent="0.3">
      <c r="A5404" s="49"/>
      <c r="B5404" s="49"/>
      <c r="C5404" s="49"/>
      <c r="D5404" s="49"/>
      <c r="E5404" s="49"/>
    </row>
    <row r="5405" spans="1:5" ht="15.75" thickBot="1" x14ac:dyDescent="0.3">
      <c r="A5405" s="49"/>
      <c r="B5405" s="49"/>
      <c r="C5405" s="49"/>
      <c r="D5405" s="49"/>
      <c r="E5405" s="49"/>
    </row>
    <row r="5406" spans="1:5" ht="15.75" thickBot="1" x14ac:dyDescent="0.3">
      <c r="A5406" s="49"/>
      <c r="B5406" s="49"/>
      <c r="C5406" s="49"/>
      <c r="D5406" s="49"/>
      <c r="E5406" s="49"/>
    </row>
    <row r="5407" spans="1:5" ht="15.75" thickBot="1" x14ac:dyDescent="0.3">
      <c r="A5407" s="49"/>
      <c r="B5407" s="49"/>
      <c r="C5407" s="49"/>
      <c r="D5407" s="49"/>
      <c r="E5407" s="49"/>
    </row>
    <row r="5408" spans="1:5" ht="15.75" thickBot="1" x14ac:dyDescent="0.3">
      <c r="A5408" s="49"/>
      <c r="B5408" s="49"/>
      <c r="C5408" s="49"/>
      <c r="D5408" s="49"/>
      <c r="E5408" s="49"/>
    </row>
    <row r="5409" spans="1:5" ht="15.75" thickBot="1" x14ac:dyDescent="0.3">
      <c r="A5409" s="49"/>
      <c r="B5409" s="49"/>
      <c r="C5409" s="49"/>
      <c r="D5409" s="49"/>
      <c r="E5409" s="49"/>
    </row>
    <row r="5410" spans="1:5" ht="15.75" thickBot="1" x14ac:dyDescent="0.3">
      <c r="A5410" s="49"/>
      <c r="B5410" s="49"/>
      <c r="C5410" s="49"/>
      <c r="D5410" s="49"/>
      <c r="E5410" s="49"/>
    </row>
    <row r="5411" spans="1:5" ht="15.75" thickBot="1" x14ac:dyDescent="0.3">
      <c r="A5411" s="49"/>
      <c r="B5411" s="49"/>
      <c r="C5411" s="49"/>
      <c r="D5411" s="49"/>
      <c r="E5411" s="49"/>
    </row>
    <row r="5412" spans="1:5" ht="15.75" thickBot="1" x14ac:dyDescent="0.3">
      <c r="A5412" s="49"/>
      <c r="B5412" s="49"/>
      <c r="C5412" s="49"/>
      <c r="D5412" s="49"/>
      <c r="E5412" s="49"/>
    </row>
    <row r="5413" spans="1:5" ht="15.75" thickBot="1" x14ac:dyDescent="0.3">
      <c r="A5413" s="49"/>
      <c r="B5413" s="49"/>
      <c r="C5413" s="49"/>
      <c r="D5413" s="49"/>
      <c r="E5413" s="49"/>
    </row>
    <row r="5414" spans="1:5" ht="15.75" thickBot="1" x14ac:dyDescent="0.3">
      <c r="A5414" s="49"/>
      <c r="B5414" s="49"/>
      <c r="C5414" s="49"/>
      <c r="D5414" s="49"/>
      <c r="E5414" s="49"/>
    </row>
    <row r="5415" spans="1:5" ht="15.75" thickBot="1" x14ac:dyDescent="0.3">
      <c r="A5415" s="49"/>
      <c r="B5415" s="49"/>
      <c r="C5415" s="49"/>
      <c r="D5415" s="49"/>
      <c r="E5415" s="49"/>
    </row>
    <row r="5416" spans="1:5" ht="15.75" thickBot="1" x14ac:dyDescent="0.3">
      <c r="A5416" s="49"/>
      <c r="B5416" s="49"/>
      <c r="C5416" s="49"/>
      <c r="D5416" s="49"/>
      <c r="E5416" s="49"/>
    </row>
    <row r="5417" spans="1:5" ht="15.75" thickBot="1" x14ac:dyDescent="0.3">
      <c r="A5417" s="49"/>
      <c r="B5417" s="49"/>
      <c r="C5417" s="49"/>
      <c r="D5417" s="49"/>
      <c r="E5417" s="49"/>
    </row>
    <row r="5418" spans="1:5" ht="15.75" thickBot="1" x14ac:dyDescent="0.3">
      <c r="A5418" s="49"/>
      <c r="B5418" s="49"/>
      <c r="C5418" s="49"/>
      <c r="D5418" s="49"/>
      <c r="E5418" s="49"/>
    </row>
    <row r="5419" spans="1:5" ht="15.75" thickBot="1" x14ac:dyDescent="0.3">
      <c r="A5419" s="49"/>
      <c r="B5419" s="49"/>
      <c r="C5419" s="49"/>
      <c r="D5419" s="49"/>
      <c r="E5419" s="49"/>
    </row>
    <row r="5420" spans="1:5" ht="15.75" thickBot="1" x14ac:dyDescent="0.3">
      <c r="A5420" s="49"/>
      <c r="B5420" s="49"/>
      <c r="C5420" s="49"/>
      <c r="D5420" s="49"/>
      <c r="E5420" s="49"/>
    </row>
    <row r="5421" spans="1:5" ht="15.75" thickBot="1" x14ac:dyDescent="0.3">
      <c r="A5421" s="49"/>
      <c r="B5421" s="49"/>
      <c r="C5421" s="49"/>
      <c r="D5421" s="49"/>
      <c r="E5421" s="49"/>
    </row>
    <row r="5422" spans="1:5" ht="15.75" thickBot="1" x14ac:dyDescent="0.3">
      <c r="A5422" s="49"/>
      <c r="B5422" s="49"/>
      <c r="C5422" s="49"/>
      <c r="D5422" s="49"/>
      <c r="E5422" s="49"/>
    </row>
    <row r="5423" spans="1:5" ht="15.75" thickBot="1" x14ac:dyDescent="0.3">
      <c r="A5423" s="49"/>
      <c r="B5423" s="49"/>
      <c r="C5423" s="49"/>
      <c r="D5423" s="49"/>
      <c r="E5423" s="49"/>
    </row>
    <row r="5424" spans="1:5" ht="15.75" thickBot="1" x14ac:dyDescent="0.3">
      <c r="A5424" s="49"/>
      <c r="B5424" s="49"/>
      <c r="C5424" s="49"/>
      <c r="D5424" s="49"/>
      <c r="E5424" s="49"/>
    </row>
    <row r="5425" spans="1:5" ht="15.75" thickBot="1" x14ac:dyDescent="0.3">
      <c r="A5425" s="49"/>
      <c r="B5425" s="49"/>
      <c r="C5425" s="49"/>
      <c r="D5425" s="49"/>
      <c r="E5425" s="49"/>
    </row>
    <row r="5426" spans="1:5" ht="15.75" customHeight="1" thickBot="1" x14ac:dyDescent="0.3">
      <c r="A5426" s="49"/>
      <c r="B5426" s="49"/>
      <c r="C5426" s="49"/>
      <c r="D5426" s="49"/>
      <c r="E5426" s="49"/>
    </row>
    <row r="5427" spans="1:5" x14ac:dyDescent="0.25">
      <c r="A5427" s="48"/>
      <c r="B5427" s="48"/>
      <c r="C5427" s="48"/>
      <c r="D5427" s="48"/>
      <c r="E5427" s="48"/>
    </row>
    <row r="5428" spans="1:5" ht="15.75" thickBot="1" x14ac:dyDescent="0.3">
      <c r="A5428" s="49"/>
      <c r="B5428" s="49"/>
      <c r="C5428" s="49"/>
      <c r="D5428" s="49"/>
      <c r="E5428" s="49"/>
    </row>
    <row r="5429" spans="1:5" ht="15.75" customHeight="1" thickBot="1" x14ac:dyDescent="0.3">
      <c r="A5429" s="49"/>
      <c r="B5429" s="49"/>
      <c r="C5429" s="49"/>
      <c r="D5429" s="49"/>
      <c r="E5429" s="49"/>
    </row>
    <row r="5430" spans="1:5" ht="15.75" thickBot="1" x14ac:dyDescent="0.3">
      <c r="A5430" s="49"/>
      <c r="B5430" s="49"/>
      <c r="C5430" s="49"/>
      <c r="D5430" s="49"/>
      <c r="E5430" s="49"/>
    </row>
    <row r="5431" spans="1:5" ht="15.75" customHeight="1" thickBot="1" x14ac:dyDescent="0.3">
      <c r="A5431" s="49"/>
      <c r="B5431" s="49"/>
      <c r="C5431" s="49"/>
      <c r="D5431" s="49"/>
      <c r="E5431" s="49"/>
    </row>
    <row r="5432" spans="1:5" x14ac:dyDescent="0.25">
      <c r="A5432" s="48"/>
      <c r="B5432" s="48"/>
      <c r="C5432" s="48"/>
      <c r="D5432" s="48"/>
      <c r="E5432" s="48"/>
    </row>
    <row r="5433" spans="1:5" x14ac:dyDescent="0.25">
      <c r="A5433" s="48"/>
      <c r="B5433" s="48"/>
      <c r="C5433" s="48"/>
      <c r="D5433" s="48"/>
      <c r="E5433" s="48"/>
    </row>
    <row r="5434" spans="1:5" ht="15.75" thickBot="1" x14ac:dyDescent="0.3">
      <c r="A5434" s="49"/>
      <c r="B5434" s="49"/>
      <c r="C5434" s="49"/>
      <c r="D5434" s="49"/>
      <c r="E5434" s="49"/>
    </row>
    <row r="5435" spans="1:5" ht="15.75" customHeight="1" thickBot="1" x14ac:dyDescent="0.3">
      <c r="A5435" s="49"/>
      <c r="B5435" s="49"/>
      <c r="C5435" s="49"/>
      <c r="D5435" s="49"/>
      <c r="E5435" s="49"/>
    </row>
    <row r="5436" spans="1:5" x14ac:dyDescent="0.25">
      <c r="A5436" s="48"/>
      <c r="B5436" s="48"/>
      <c r="C5436" s="48"/>
      <c r="D5436" s="48"/>
      <c r="E5436" s="48"/>
    </row>
    <row r="5437" spans="1:5" x14ac:dyDescent="0.25">
      <c r="A5437" s="48"/>
      <c r="B5437" s="48"/>
      <c r="C5437" s="48"/>
      <c r="D5437" s="48"/>
      <c r="E5437" s="48"/>
    </row>
    <row r="5438" spans="1:5" ht="15.75" thickBot="1" x14ac:dyDescent="0.3">
      <c r="A5438" s="49"/>
      <c r="B5438" s="49"/>
      <c r="C5438" s="49"/>
      <c r="D5438" s="49"/>
      <c r="E5438" s="49"/>
    </row>
    <row r="5439" spans="1:5" ht="15.75" customHeight="1" thickBot="1" x14ac:dyDescent="0.3">
      <c r="A5439" s="49"/>
      <c r="B5439" s="49"/>
      <c r="C5439" s="49"/>
      <c r="D5439" s="49"/>
      <c r="E5439" s="49"/>
    </row>
    <row r="5440" spans="1:5" x14ac:dyDescent="0.25">
      <c r="A5440" s="48"/>
      <c r="B5440" s="48"/>
      <c r="C5440" s="48"/>
      <c r="D5440" s="48"/>
      <c r="E5440" s="48"/>
    </row>
    <row r="5441" spans="1:5" ht="15.75" thickBot="1" x14ac:dyDescent="0.3">
      <c r="A5441" s="49"/>
      <c r="B5441" s="49"/>
      <c r="C5441" s="49"/>
      <c r="D5441" s="49"/>
      <c r="E5441" s="49"/>
    </row>
    <row r="5442" spans="1:5" ht="15.75" customHeight="1" thickBot="1" x14ac:dyDescent="0.3">
      <c r="A5442" s="49"/>
      <c r="B5442" s="49"/>
      <c r="C5442" s="49"/>
      <c r="D5442" s="49"/>
      <c r="E5442" s="49"/>
    </row>
    <row r="5443" spans="1:5" x14ac:dyDescent="0.25">
      <c r="A5443" s="48"/>
      <c r="B5443" s="48"/>
      <c r="C5443" s="48"/>
      <c r="D5443" s="48"/>
      <c r="E5443" s="48"/>
    </row>
    <row r="5444" spans="1:5" ht="15.75" thickBot="1" x14ac:dyDescent="0.3">
      <c r="A5444" s="49"/>
      <c r="B5444" s="49"/>
      <c r="C5444" s="49"/>
      <c r="D5444" s="49"/>
      <c r="E5444" s="49"/>
    </row>
    <row r="5445" spans="1:5" ht="15.75" customHeight="1" thickBot="1" x14ac:dyDescent="0.3">
      <c r="A5445" s="49"/>
      <c r="B5445" s="49"/>
      <c r="C5445" s="49"/>
      <c r="D5445" s="49"/>
      <c r="E5445" s="49"/>
    </row>
    <row r="5446" spans="1:5" x14ac:dyDescent="0.25">
      <c r="A5446" s="48"/>
      <c r="B5446" s="48"/>
      <c r="C5446" s="48"/>
      <c r="D5446" s="48"/>
      <c r="E5446" s="48"/>
    </row>
    <row r="5447" spans="1:5" ht="15.75" thickBot="1" x14ac:dyDescent="0.3">
      <c r="A5447" s="49"/>
      <c r="B5447" s="49"/>
      <c r="C5447" s="49"/>
      <c r="D5447" s="49"/>
      <c r="E5447" s="49"/>
    </row>
    <row r="5448" spans="1:5" ht="15.75" customHeight="1" thickBot="1" x14ac:dyDescent="0.3">
      <c r="A5448" s="49"/>
      <c r="B5448" s="49"/>
      <c r="C5448" s="49"/>
      <c r="D5448" s="49"/>
      <c r="E5448" s="49"/>
    </row>
    <row r="5449" spans="1:5" x14ac:dyDescent="0.25">
      <c r="A5449" s="48"/>
      <c r="B5449" s="48"/>
      <c r="C5449" s="48"/>
      <c r="D5449" s="48"/>
      <c r="E5449" s="48"/>
    </row>
    <row r="5450" spans="1:5" ht="15.75" thickBot="1" x14ac:dyDescent="0.3">
      <c r="A5450" s="49"/>
      <c r="B5450" s="49"/>
      <c r="C5450" s="49"/>
      <c r="D5450" s="49"/>
      <c r="E5450" s="49"/>
    </row>
    <row r="5451" spans="1:5" ht="15.75" customHeight="1" thickBot="1" x14ac:dyDescent="0.3">
      <c r="A5451" s="49"/>
      <c r="B5451" s="49"/>
      <c r="C5451" s="49"/>
      <c r="D5451" s="49"/>
      <c r="E5451" s="49"/>
    </row>
    <row r="5452" spans="1:5" x14ac:dyDescent="0.25">
      <c r="A5452" s="48"/>
      <c r="B5452" s="48"/>
      <c r="C5452" s="48"/>
      <c r="D5452" s="48"/>
      <c r="E5452" s="48"/>
    </row>
    <row r="5453" spans="1:5" ht="15.75" thickBot="1" x14ac:dyDescent="0.3">
      <c r="A5453" s="49"/>
      <c r="B5453" s="49"/>
      <c r="C5453" s="49"/>
      <c r="D5453" s="49"/>
      <c r="E5453" s="49"/>
    </row>
    <row r="5454" spans="1:5" ht="15.75" customHeight="1" thickBot="1" x14ac:dyDescent="0.3">
      <c r="A5454" s="49"/>
      <c r="B5454" s="49"/>
      <c r="C5454" s="49"/>
      <c r="D5454" s="49"/>
      <c r="E5454" s="49"/>
    </row>
    <row r="5455" spans="1:5" x14ac:dyDescent="0.25">
      <c r="A5455" s="48"/>
      <c r="B5455" s="48"/>
      <c r="C5455" s="48"/>
      <c r="D5455" s="48"/>
      <c r="E5455" s="48"/>
    </row>
    <row r="5456" spans="1:5" ht="15.75" thickBot="1" x14ac:dyDescent="0.3">
      <c r="A5456" s="49"/>
      <c r="B5456" s="49"/>
      <c r="C5456" s="49"/>
      <c r="D5456" s="49"/>
      <c r="E5456" s="49"/>
    </row>
    <row r="5457" spans="1:5" ht="15.75" customHeight="1" thickBot="1" x14ac:dyDescent="0.3">
      <c r="A5457" s="49"/>
      <c r="B5457" s="49"/>
      <c r="C5457" s="49"/>
      <c r="D5457" s="49"/>
      <c r="E5457" s="49"/>
    </row>
    <row r="5458" spans="1:5" x14ac:dyDescent="0.25">
      <c r="A5458" s="48"/>
      <c r="B5458" s="48"/>
      <c r="C5458" s="48"/>
      <c r="D5458" s="48"/>
      <c r="E5458" s="48"/>
    </row>
    <row r="5459" spans="1:5" ht="15.75" thickBot="1" x14ac:dyDescent="0.3">
      <c r="A5459" s="49"/>
      <c r="B5459" s="49"/>
      <c r="C5459" s="49"/>
      <c r="D5459" s="49"/>
      <c r="E5459" s="49"/>
    </row>
    <row r="5460" spans="1:5" ht="15.75" customHeight="1" thickBot="1" x14ac:dyDescent="0.3">
      <c r="A5460" s="49"/>
      <c r="B5460" s="49"/>
      <c r="C5460" s="49"/>
      <c r="D5460" s="49"/>
      <c r="E5460" s="49"/>
    </row>
    <row r="5461" spans="1:5" x14ac:dyDescent="0.25">
      <c r="A5461" s="48"/>
      <c r="B5461" s="48"/>
      <c r="C5461" s="48"/>
      <c r="D5461" s="48"/>
      <c r="E5461" s="48"/>
    </row>
    <row r="5462" spans="1:5" ht="15.75" thickBot="1" x14ac:dyDescent="0.3">
      <c r="A5462" s="49"/>
      <c r="B5462" s="49"/>
      <c r="C5462" s="49"/>
      <c r="D5462" s="49"/>
      <c r="E5462" s="49"/>
    </row>
    <row r="5463" spans="1:5" ht="15.75" customHeight="1" thickBot="1" x14ac:dyDescent="0.3">
      <c r="A5463" s="49"/>
      <c r="B5463" s="49"/>
      <c r="C5463" s="49"/>
      <c r="D5463" s="49"/>
      <c r="E5463" s="49"/>
    </row>
    <row r="5464" spans="1:5" x14ac:dyDescent="0.25">
      <c r="A5464" s="48"/>
      <c r="B5464" s="48"/>
      <c r="C5464" s="48"/>
      <c r="D5464" s="48"/>
      <c r="E5464" s="48"/>
    </row>
    <row r="5465" spans="1:5" ht="15.75" thickBot="1" x14ac:dyDescent="0.3">
      <c r="A5465" s="49"/>
      <c r="B5465" s="49"/>
      <c r="C5465" s="49"/>
      <c r="D5465" s="49"/>
      <c r="E5465" s="49"/>
    </row>
    <row r="5466" spans="1:5" ht="15.75" customHeight="1" thickBot="1" x14ac:dyDescent="0.3">
      <c r="A5466" s="49"/>
      <c r="B5466" s="49"/>
      <c r="C5466" s="49"/>
      <c r="D5466" s="49"/>
      <c r="E5466" s="49"/>
    </row>
    <row r="5467" spans="1:5" x14ac:dyDescent="0.25">
      <c r="A5467" s="48"/>
      <c r="B5467" s="48"/>
      <c r="C5467" s="48"/>
      <c r="D5467" s="48"/>
      <c r="E5467" s="48"/>
    </row>
    <row r="5468" spans="1:5" ht="15.75" thickBot="1" x14ac:dyDescent="0.3">
      <c r="A5468" s="49"/>
      <c r="B5468" s="49"/>
      <c r="C5468" s="49"/>
      <c r="D5468" s="49"/>
      <c r="E5468" s="49"/>
    </row>
    <row r="5469" spans="1:5" ht="15.75" customHeight="1" thickBot="1" x14ac:dyDescent="0.3">
      <c r="A5469" s="49"/>
      <c r="B5469" s="49"/>
      <c r="C5469" s="49"/>
      <c r="D5469" s="49"/>
      <c r="E5469" s="49"/>
    </row>
    <row r="5470" spans="1:5" x14ac:dyDescent="0.25">
      <c r="A5470" s="48"/>
      <c r="B5470" s="48"/>
      <c r="C5470" s="48"/>
      <c r="D5470" s="48"/>
      <c r="E5470" s="48"/>
    </row>
    <row r="5471" spans="1:5" ht="15.75" thickBot="1" x14ac:dyDescent="0.3">
      <c r="A5471" s="49"/>
      <c r="B5471" s="49"/>
      <c r="C5471" s="49"/>
      <c r="D5471" s="49"/>
      <c r="E5471" s="49"/>
    </row>
    <row r="5472" spans="1:5" ht="15.75" customHeight="1" thickBot="1" x14ac:dyDescent="0.3">
      <c r="A5472" s="49"/>
      <c r="B5472" s="49"/>
      <c r="C5472" s="49"/>
      <c r="D5472" s="49"/>
      <c r="E5472" s="49"/>
    </row>
    <row r="5473" spans="1:5" x14ac:dyDescent="0.25">
      <c r="A5473" s="48"/>
      <c r="B5473" s="48"/>
      <c r="C5473" s="48"/>
      <c r="D5473" s="48"/>
      <c r="E5473" s="48"/>
    </row>
    <row r="5474" spans="1:5" ht="15.75" thickBot="1" x14ac:dyDescent="0.3">
      <c r="A5474" s="49"/>
      <c r="B5474" s="49"/>
      <c r="C5474" s="49"/>
      <c r="D5474" s="49"/>
      <c r="E5474" s="49"/>
    </row>
    <row r="5475" spans="1:5" ht="15.75" customHeight="1" thickBot="1" x14ac:dyDescent="0.3">
      <c r="A5475" s="49"/>
      <c r="B5475" s="49"/>
      <c r="C5475" s="49"/>
      <c r="D5475" s="49"/>
      <c r="E5475" s="49"/>
    </row>
    <row r="5476" spans="1:5" x14ac:dyDescent="0.25">
      <c r="A5476" s="48"/>
      <c r="B5476" s="48"/>
      <c r="C5476" s="48"/>
      <c r="D5476" s="48"/>
      <c r="E5476" s="48"/>
    </row>
    <row r="5477" spans="1:5" ht="15.75" thickBot="1" x14ac:dyDescent="0.3">
      <c r="A5477" s="49"/>
      <c r="B5477" s="49"/>
      <c r="C5477" s="49"/>
      <c r="D5477" s="49"/>
      <c r="E5477" s="49"/>
    </row>
    <row r="5478" spans="1:5" ht="15.75" customHeight="1" thickBot="1" x14ac:dyDescent="0.3">
      <c r="A5478" s="49"/>
      <c r="B5478" s="49"/>
      <c r="C5478" s="49"/>
      <c r="D5478" s="49"/>
      <c r="E5478" s="49"/>
    </row>
    <row r="5479" spans="1:5" x14ac:dyDescent="0.25">
      <c r="A5479" s="48"/>
      <c r="B5479" s="48"/>
      <c r="C5479" s="48"/>
      <c r="D5479" s="48"/>
      <c r="E5479" s="48"/>
    </row>
    <row r="5480" spans="1:5" ht="15.75" thickBot="1" x14ac:dyDescent="0.3">
      <c r="A5480" s="49"/>
      <c r="B5480" s="49"/>
      <c r="C5480" s="49"/>
      <c r="D5480" s="49"/>
      <c r="E5480" s="49"/>
    </row>
    <row r="5481" spans="1:5" ht="15.75" customHeight="1" thickBot="1" x14ac:dyDescent="0.3">
      <c r="A5481" s="49"/>
      <c r="B5481" s="49"/>
      <c r="C5481" s="49"/>
      <c r="D5481" s="49"/>
      <c r="E5481" s="49"/>
    </row>
    <row r="5482" spans="1:5" x14ac:dyDescent="0.25">
      <c r="A5482" s="48"/>
      <c r="B5482" s="48"/>
      <c r="C5482" s="48"/>
      <c r="D5482" s="48"/>
      <c r="E5482" s="48"/>
    </row>
    <row r="5483" spans="1:5" ht="15.75" thickBot="1" x14ac:dyDescent="0.3">
      <c r="A5483" s="49"/>
      <c r="B5483" s="49"/>
      <c r="C5483" s="49"/>
      <c r="D5483" s="49"/>
      <c r="E5483" s="49"/>
    </row>
    <row r="5484" spans="1:5" ht="15.75" customHeight="1" thickBot="1" x14ac:dyDescent="0.3">
      <c r="A5484" s="49"/>
      <c r="B5484" s="49"/>
      <c r="C5484" s="49"/>
      <c r="D5484" s="49"/>
      <c r="E5484" s="49"/>
    </row>
    <row r="5485" spans="1:5" x14ac:dyDescent="0.25">
      <c r="A5485" s="48"/>
      <c r="B5485" s="48"/>
      <c r="C5485" s="48"/>
      <c r="D5485" s="48"/>
      <c r="E5485" s="48"/>
    </row>
    <row r="5486" spans="1:5" ht="15.75" thickBot="1" x14ac:dyDescent="0.3">
      <c r="A5486" s="49"/>
      <c r="B5486" s="49"/>
      <c r="C5486" s="49"/>
      <c r="D5486" s="49"/>
      <c r="E5486" s="49"/>
    </row>
    <row r="5487" spans="1:5" ht="15.75" customHeight="1" thickBot="1" x14ac:dyDescent="0.3">
      <c r="A5487" s="49"/>
      <c r="B5487" s="49"/>
      <c r="C5487" s="49"/>
      <c r="D5487" s="49"/>
      <c r="E5487" s="49"/>
    </row>
    <row r="5488" spans="1:5" x14ac:dyDescent="0.25">
      <c r="A5488" s="48"/>
      <c r="B5488" s="48"/>
      <c r="C5488" s="48"/>
      <c r="D5488" s="48"/>
      <c r="E5488" s="48"/>
    </row>
    <row r="5489" spans="1:5" ht="15.75" thickBot="1" x14ac:dyDescent="0.3">
      <c r="A5489" s="49"/>
      <c r="B5489" s="49"/>
      <c r="C5489" s="49"/>
      <c r="D5489" s="49"/>
      <c r="E5489" s="49"/>
    </row>
    <row r="5490" spans="1:5" ht="15.75" customHeight="1" thickBot="1" x14ac:dyDescent="0.3">
      <c r="A5490" s="49"/>
      <c r="B5490" s="49"/>
      <c r="C5490" s="49"/>
      <c r="D5490" s="49"/>
      <c r="E5490" s="49"/>
    </row>
    <row r="5491" spans="1:5" x14ac:dyDescent="0.25">
      <c r="A5491" s="48"/>
      <c r="B5491" s="48"/>
      <c r="C5491" s="48"/>
      <c r="D5491" s="48"/>
      <c r="E5491" s="48"/>
    </row>
    <row r="5492" spans="1:5" ht="15.75" thickBot="1" x14ac:dyDescent="0.3">
      <c r="A5492" s="49"/>
      <c r="B5492" s="49"/>
      <c r="C5492" s="49"/>
      <c r="D5492" s="49"/>
      <c r="E5492" s="49"/>
    </row>
    <row r="5493" spans="1:5" ht="15.75" customHeight="1" thickBot="1" x14ac:dyDescent="0.3">
      <c r="A5493" s="49"/>
      <c r="B5493" s="49"/>
      <c r="C5493" s="49"/>
      <c r="D5493" s="49"/>
      <c r="E5493" s="49"/>
    </row>
    <row r="5494" spans="1:5" x14ac:dyDescent="0.25">
      <c r="A5494" s="48"/>
      <c r="B5494" s="48"/>
      <c r="C5494" s="48"/>
      <c r="D5494" s="48"/>
      <c r="E5494" s="48"/>
    </row>
    <row r="5495" spans="1:5" ht="15.75" thickBot="1" x14ac:dyDescent="0.3">
      <c r="A5495" s="49"/>
      <c r="B5495" s="49"/>
      <c r="C5495" s="49"/>
      <c r="D5495" s="49"/>
      <c r="E5495" s="49"/>
    </row>
    <row r="5496" spans="1:5" ht="15.75" customHeight="1" thickBot="1" x14ac:dyDescent="0.3">
      <c r="A5496" s="49"/>
      <c r="B5496" s="49"/>
      <c r="C5496" s="49"/>
      <c r="D5496" s="49"/>
      <c r="E5496" s="49"/>
    </row>
    <row r="5497" spans="1:5" x14ac:dyDescent="0.25">
      <c r="A5497" s="48"/>
      <c r="B5497" s="48"/>
      <c r="C5497" s="48"/>
      <c r="D5497" s="48"/>
      <c r="E5497" s="48"/>
    </row>
    <row r="5498" spans="1:5" ht="15.75" thickBot="1" x14ac:dyDescent="0.3">
      <c r="A5498" s="49"/>
      <c r="B5498" s="49"/>
      <c r="C5498" s="49"/>
      <c r="D5498" s="49"/>
      <c r="E5498" s="49"/>
    </row>
    <row r="5499" spans="1:5" ht="15.75" customHeight="1" thickBot="1" x14ac:dyDescent="0.3">
      <c r="A5499" s="49"/>
      <c r="B5499" s="49"/>
      <c r="C5499" s="49"/>
      <c r="D5499" s="49"/>
      <c r="E5499" s="49"/>
    </row>
    <row r="5500" spans="1:5" x14ac:dyDescent="0.25">
      <c r="A5500" s="48"/>
      <c r="B5500" s="48"/>
      <c r="C5500" s="48"/>
      <c r="D5500" s="48"/>
      <c r="E5500" s="48"/>
    </row>
    <row r="5501" spans="1:5" ht="15.75" thickBot="1" x14ac:dyDescent="0.3">
      <c r="A5501" s="49"/>
      <c r="B5501" s="49"/>
      <c r="C5501" s="49"/>
      <c r="D5501" s="49"/>
      <c r="E5501" s="49"/>
    </row>
    <row r="5502" spans="1:5" ht="15.75" customHeight="1" thickBot="1" x14ac:dyDescent="0.3">
      <c r="A5502" s="49"/>
      <c r="B5502" s="49"/>
      <c r="C5502" s="49"/>
      <c r="D5502" s="49"/>
      <c r="E5502" s="49"/>
    </row>
    <row r="5503" spans="1:5" x14ac:dyDescent="0.25">
      <c r="A5503" s="48"/>
      <c r="B5503" s="48"/>
      <c r="C5503" s="48"/>
      <c r="D5503" s="48"/>
      <c r="E5503" s="48"/>
    </row>
    <row r="5504" spans="1:5" ht="15.75" thickBot="1" x14ac:dyDescent="0.3">
      <c r="A5504" s="49"/>
      <c r="B5504" s="49"/>
      <c r="C5504" s="49"/>
      <c r="D5504" s="49"/>
      <c r="E5504" s="49"/>
    </row>
    <row r="5505" spans="1:5" ht="15.75" customHeight="1" thickBot="1" x14ac:dyDescent="0.3">
      <c r="A5505" s="49"/>
      <c r="B5505" s="49"/>
      <c r="C5505" s="49"/>
      <c r="D5505" s="49"/>
      <c r="E5505" s="49"/>
    </row>
    <row r="5506" spans="1:5" x14ac:dyDescent="0.25">
      <c r="A5506" s="48"/>
      <c r="B5506" s="48"/>
      <c r="C5506" s="48"/>
      <c r="D5506" s="48"/>
      <c r="E5506" s="48"/>
    </row>
    <row r="5507" spans="1:5" ht="15.75" thickBot="1" x14ac:dyDescent="0.3">
      <c r="A5507" s="49"/>
      <c r="B5507" s="49"/>
      <c r="C5507" s="49"/>
      <c r="D5507" s="49"/>
      <c r="E5507" s="49"/>
    </row>
    <row r="5508" spans="1:5" ht="15.75" customHeight="1" thickBot="1" x14ac:dyDescent="0.3">
      <c r="A5508" s="49"/>
      <c r="B5508" s="49"/>
      <c r="C5508" s="49"/>
      <c r="D5508" s="49"/>
      <c r="E5508" s="49"/>
    </row>
    <row r="5509" spans="1:5" x14ac:dyDescent="0.25">
      <c r="A5509" s="48"/>
      <c r="B5509" s="48"/>
      <c r="C5509" s="48"/>
      <c r="D5509" s="48"/>
      <c r="E5509" s="48"/>
    </row>
    <row r="5510" spans="1:5" ht="15.75" thickBot="1" x14ac:dyDescent="0.3">
      <c r="A5510" s="49"/>
      <c r="B5510" s="49"/>
      <c r="C5510" s="49"/>
      <c r="D5510" s="49"/>
      <c r="E5510" s="49"/>
    </row>
    <row r="5511" spans="1:5" ht="15.75" customHeight="1" thickBot="1" x14ac:dyDescent="0.3">
      <c r="A5511" s="49"/>
      <c r="B5511" s="49"/>
      <c r="C5511" s="49"/>
      <c r="D5511" s="49"/>
      <c r="E5511" s="49"/>
    </row>
    <row r="5512" spans="1:5" x14ac:dyDescent="0.25">
      <c r="A5512" s="48"/>
      <c r="B5512" s="48"/>
      <c r="C5512" s="48"/>
      <c r="D5512" s="48"/>
      <c r="E5512" s="48"/>
    </row>
    <row r="5513" spans="1:5" ht="15.75" thickBot="1" x14ac:dyDescent="0.3">
      <c r="A5513" s="49"/>
      <c r="B5513" s="49"/>
      <c r="C5513" s="49"/>
      <c r="D5513" s="49"/>
      <c r="E5513" s="49"/>
    </row>
    <row r="5514" spans="1:5" ht="15.75" customHeight="1" thickBot="1" x14ac:dyDescent="0.3">
      <c r="A5514" s="49"/>
      <c r="B5514" s="49"/>
      <c r="C5514" s="49"/>
      <c r="D5514" s="49"/>
      <c r="E5514" s="49"/>
    </row>
    <row r="5515" spans="1:5" x14ac:dyDescent="0.25">
      <c r="A5515" s="48"/>
      <c r="B5515" s="48"/>
      <c r="C5515" s="48"/>
      <c r="D5515" s="48"/>
      <c r="E5515" s="48"/>
    </row>
    <row r="5516" spans="1:5" ht="15.75" thickBot="1" x14ac:dyDescent="0.3">
      <c r="A5516" s="49"/>
      <c r="B5516" s="49"/>
      <c r="C5516" s="49"/>
      <c r="D5516" s="49"/>
      <c r="E5516" s="49"/>
    </row>
    <row r="5517" spans="1:5" ht="15.75" customHeight="1" thickBot="1" x14ac:dyDescent="0.3">
      <c r="A5517" s="49"/>
      <c r="B5517" s="49"/>
      <c r="C5517" s="49"/>
      <c r="D5517" s="49"/>
      <c r="E5517" s="49"/>
    </row>
    <row r="5518" spans="1:5" x14ac:dyDescent="0.25">
      <c r="A5518" s="48"/>
      <c r="B5518" s="48"/>
      <c r="C5518" s="48"/>
      <c r="D5518" s="48"/>
      <c r="E5518" s="48"/>
    </row>
    <row r="5519" spans="1:5" ht="15.75" thickBot="1" x14ac:dyDescent="0.3">
      <c r="A5519" s="49"/>
      <c r="B5519" s="49"/>
      <c r="C5519" s="49"/>
      <c r="D5519" s="49"/>
      <c r="E5519" s="49"/>
    </row>
    <row r="5520" spans="1:5" ht="15.75" customHeight="1" thickBot="1" x14ac:dyDescent="0.3">
      <c r="A5520" s="49"/>
      <c r="B5520" s="49"/>
      <c r="C5520" s="49"/>
      <c r="D5520" s="49"/>
      <c r="E5520" s="49"/>
    </row>
    <row r="5521" spans="1:5" x14ac:dyDescent="0.25">
      <c r="A5521" s="48"/>
      <c r="B5521" s="48"/>
      <c r="C5521" s="48"/>
      <c r="D5521" s="48"/>
      <c r="E5521" s="48"/>
    </row>
    <row r="5522" spans="1:5" ht="15.75" thickBot="1" x14ac:dyDescent="0.3">
      <c r="A5522" s="49"/>
      <c r="B5522" s="49"/>
      <c r="C5522" s="49"/>
      <c r="D5522" s="49"/>
      <c r="E5522" s="49"/>
    </row>
    <row r="5523" spans="1:5" ht="15.75" customHeight="1" thickBot="1" x14ac:dyDescent="0.3">
      <c r="A5523" s="49"/>
      <c r="B5523" s="49"/>
      <c r="C5523" s="49"/>
      <c r="D5523" s="49"/>
      <c r="E5523" s="49"/>
    </row>
    <row r="5524" spans="1:5" x14ac:dyDescent="0.25">
      <c r="A5524" s="48"/>
      <c r="B5524" s="48"/>
      <c r="C5524" s="48"/>
      <c r="D5524" s="48"/>
      <c r="E5524" s="48"/>
    </row>
    <row r="5525" spans="1:5" ht="15.75" thickBot="1" x14ac:dyDescent="0.3">
      <c r="A5525" s="49"/>
      <c r="B5525" s="49"/>
      <c r="C5525" s="49"/>
      <c r="D5525" s="49"/>
      <c r="E5525" s="49"/>
    </row>
    <row r="5526" spans="1:5" ht="15.75" customHeight="1" thickBot="1" x14ac:dyDescent="0.3">
      <c r="A5526" s="49"/>
      <c r="B5526" s="49"/>
      <c r="C5526" s="49"/>
      <c r="D5526" s="49"/>
      <c r="E5526" s="49"/>
    </row>
    <row r="5527" spans="1:5" x14ac:dyDescent="0.25">
      <c r="A5527" s="48"/>
      <c r="B5527" s="48"/>
      <c r="C5527" s="48"/>
      <c r="D5527" s="48"/>
      <c r="E5527" s="48"/>
    </row>
    <row r="5528" spans="1:5" ht="15.75" thickBot="1" x14ac:dyDescent="0.3">
      <c r="A5528" s="49"/>
      <c r="B5528" s="49"/>
      <c r="C5528" s="49"/>
      <c r="D5528" s="49"/>
      <c r="E5528" s="49"/>
    </row>
    <row r="5529" spans="1:5" ht="15.75" customHeight="1" thickBot="1" x14ac:dyDescent="0.3">
      <c r="A5529" s="49"/>
      <c r="B5529" s="49"/>
      <c r="C5529" s="49"/>
      <c r="D5529" s="49"/>
      <c r="E5529" s="49"/>
    </row>
    <row r="5530" spans="1:5" x14ac:dyDescent="0.25">
      <c r="A5530" s="48"/>
      <c r="B5530" s="48"/>
      <c r="C5530" s="48"/>
      <c r="D5530" s="48"/>
      <c r="E5530" s="48"/>
    </row>
    <row r="5531" spans="1:5" ht="15.75" thickBot="1" x14ac:dyDescent="0.3">
      <c r="A5531" s="49"/>
      <c r="B5531" s="49"/>
      <c r="C5531" s="49"/>
      <c r="D5531" s="49"/>
      <c r="E5531" s="49"/>
    </row>
    <row r="5532" spans="1:5" ht="15.75" customHeight="1" thickBot="1" x14ac:dyDescent="0.3">
      <c r="A5532" s="49"/>
      <c r="B5532" s="49"/>
      <c r="C5532" s="49"/>
      <c r="D5532" s="49"/>
      <c r="E5532" s="49"/>
    </row>
    <row r="5533" spans="1:5" x14ac:dyDescent="0.25">
      <c r="A5533" s="48"/>
      <c r="B5533" s="48"/>
      <c r="C5533" s="48"/>
      <c r="D5533" s="48"/>
      <c r="E5533" s="48"/>
    </row>
    <row r="5534" spans="1:5" ht="15.75" thickBot="1" x14ac:dyDescent="0.3">
      <c r="A5534" s="49"/>
      <c r="B5534" s="49"/>
      <c r="C5534" s="49"/>
      <c r="D5534" s="49"/>
      <c r="E5534" s="49"/>
    </row>
    <row r="5535" spans="1:5" ht="15.75" customHeight="1" thickBot="1" x14ac:dyDescent="0.3">
      <c r="A5535" s="49"/>
      <c r="B5535" s="49"/>
      <c r="C5535" s="49"/>
      <c r="D5535" s="49"/>
      <c r="E5535" s="49"/>
    </row>
    <row r="5536" spans="1:5" x14ac:dyDescent="0.25">
      <c r="A5536" s="48"/>
      <c r="B5536" s="48"/>
      <c r="C5536" s="48"/>
      <c r="D5536" s="48"/>
      <c r="E5536" s="48"/>
    </row>
    <row r="5537" spans="1:5" ht="15.75" thickBot="1" x14ac:dyDescent="0.3">
      <c r="A5537" s="49"/>
      <c r="B5537" s="49"/>
      <c r="C5537" s="49"/>
      <c r="D5537" s="49"/>
      <c r="E5537" s="49"/>
    </row>
    <row r="5538" spans="1:5" ht="15.75" customHeight="1" thickBot="1" x14ac:dyDescent="0.3">
      <c r="A5538" s="49"/>
      <c r="B5538" s="49"/>
      <c r="C5538" s="49"/>
      <c r="D5538" s="49"/>
      <c r="E5538" s="49"/>
    </row>
    <row r="5539" spans="1:5" x14ac:dyDescent="0.25">
      <c r="A5539" s="48"/>
      <c r="B5539" s="48"/>
      <c r="C5539" s="48"/>
      <c r="D5539" s="48"/>
      <c r="E5539" s="48"/>
    </row>
    <row r="5540" spans="1:5" ht="15.75" thickBot="1" x14ac:dyDescent="0.3">
      <c r="A5540" s="49"/>
      <c r="B5540" s="49"/>
      <c r="C5540" s="49"/>
      <c r="D5540" s="49"/>
      <c r="E5540" s="49"/>
    </row>
    <row r="5541" spans="1:5" ht="15.75" customHeight="1" thickBot="1" x14ac:dyDescent="0.3">
      <c r="A5541" s="49"/>
      <c r="B5541" s="49"/>
      <c r="C5541" s="49"/>
      <c r="D5541" s="49"/>
      <c r="E5541" s="49"/>
    </row>
    <row r="5542" spans="1:5" x14ac:dyDescent="0.25">
      <c r="A5542" s="48"/>
      <c r="B5542" s="48"/>
      <c r="C5542" s="48"/>
      <c r="D5542" s="48"/>
      <c r="E5542" s="48"/>
    </row>
    <row r="5543" spans="1:5" ht="15.75" thickBot="1" x14ac:dyDescent="0.3">
      <c r="A5543" s="49"/>
      <c r="B5543" s="49"/>
      <c r="C5543" s="49"/>
      <c r="D5543" s="49"/>
      <c r="E5543" s="49"/>
    </row>
    <row r="5544" spans="1:5" ht="15.75" customHeight="1" thickBot="1" x14ac:dyDescent="0.3">
      <c r="A5544" s="49"/>
      <c r="B5544" s="49"/>
      <c r="C5544" s="49"/>
      <c r="D5544" s="49"/>
      <c r="E5544" s="49"/>
    </row>
    <row r="5545" spans="1:5" x14ac:dyDescent="0.25">
      <c r="A5545" s="48"/>
      <c r="B5545" s="48"/>
      <c r="C5545" s="48"/>
      <c r="D5545" s="48"/>
      <c r="E5545" s="48"/>
    </row>
    <row r="5546" spans="1:5" ht="15.75" thickBot="1" x14ac:dyDescent="0.3">
      <c r="A5546" s="49"/>
      <c r="B5546" s="49"/>
      <c r="C5546" s="49"/>
      <c r="D5546" s="49"/>
      <c r="E5546" s="49"/>
    </row>
    <row r="5547" spans="1:5" ht="15.75" customHeight="1" thickBot="1" x14ac:dyDescent="0.3">
      <c r="A5547" s="49"/>
      <c r="B5547" s="49"/>
      <c r="C5547" s="49"/>
      <c r="D5547" s="49"/>
      <c r="E5547" s="49"/>
    </row>
    <row r="5548" spans="1:5" x14ac:dyDescent="0.25">
      <c r="A5548" s="48"/>
      <c r="B5548" s="48"/>
      <c r="C5548" s="48"/>
      <c r="D5548" s="48"/>
      <c r="E5548" s="48"/>
    </row>
    <row r="5549" spans="1:5" ht="15.75" thickBot="1" x14ac:dyDescent="0.3">
      <c r="A5549" s="49"/>
      <c r="B5549" s="49"/>
      <c r="C5549" s="49"/>
      <c r="D5549" s="49"/>
      <c r="E5549" s="49"/>
    </row>
    <row r="5550" spans="1:5" ht="15.75" customHeight="1" thickBot="1" x14ac:dyDescent="0.3">
      <c r="A5550" s="49"/>
      <c r="B5550" s="49"/>
      <c r="C5550" s="49"/>
      <c r="D5550" s="49"/>
      <c r="E5550" s="49"/>
    </row>
    <row r="5551" spans="1:5" x14ac:dyDescent="0.25">
      <c r="A5551" s="48"/>
      <c r="B5551" s="48"/>
      <c r="C5551" s="48"/>
      <c r="D5551" s="48"/>
      <c r="E5551" s="48"/>
    </row>
    <row r="5552" spans="1:5" ht="15.75" thickBot="1" x14ac:dyDescent="0.3">
      <c r="A5552" s="49"/>
      <c r="B5552" s="49"/>
      <c r="C5552" s="49"/>
      <c r="D5552" s="49"/>
      <c r="E5552" s="49"/>
    </row>
    <row r="5553" spans="1:5" ht="15.75" customHeight="1" thickBot="1" x14ac:dyDescent="0.3">
      <c r="A5553" s="49"/>
      <c r="B5553" s="49"/>
      <c r="C5553" s="49"/>
      <c r="D5553" s="49"/>
      <c r="E5553" s="49"/>
    </row>
    <row r="5554" spans="1:5" x14ac:dyDescent="0.25">
      <c r="A5554" s="48"/>
      <c r="B5554" s="48"/>
      <c r="C5554" s="48"/>
      <c r="D5554" s="48"/>
      <c r="E5554" s="48"/>
    </row>
    <row r="5555" spans="1:5" ht="15.75" thickBot="1" x14ac:dyDescent="0.3">
      <c r="A5555" s="49"/>
      <c r="B5555" s="49"/>
      <c r="C5555" s="49"/>
      <c r="D5555" s="49"/>
      <c r="E5555" s="49"/>
    </row>
    <row r="5556" spans="1:5" ht="15.75" customHeight="1" thickBot="1" x14ac:dyDescent="0.3">
      <c r="A5556" s="49"/>
      <c r="B5556" s="49"/>
      <c r="C5556" s="49"/>
      <c r="D5556" s="49"/>
      <c r="E5556" s="49"/>
    </row>
    <row r="5557" spans="1:5" x14ac:dyDescent="0.25">
      <c r="A5557" s="48"/>
      <c r="B5557" s="48"/>
      <c r="C5557" s="48"/>
      <c r="D5557" s="48"/>
      <c r="E5557" s="48"/>
    </row>
    <row r="5558" spans="1:5" ht="15.75" thickBot="1" x14ac:dyDescent="0.3">
      <c r="A5558" s="49"/>
      <c r="B5558" s="49"/>
      <c r="C5558" s="49"/>
      <c r="D5558" s="49"/>
      <c r="E5558" s="49"/>
    </row>
    <row r="5559" spans="1:5" ht="15.75" customHeight="1" thickBot="1" x14ac:dyDescent="0.3">
      <c r="A5559" s="49"/>
      <c r="B5559" s="49"/>
      <c r="C5559" s="49"/>
      <c r="D5559" s="49"/>
      <c r="E5559" s="49"/>
    </row>
    <row r="5560" spans="1:5" x14ac:dyDescent="0.25">
      <c r="A5560" s="48"/>
      <c r="B5560" s="48"/>
      <c r="C5560" s="48"/>
      <c r="D5560" s="48"/>
      <c r="E5560" s="48"/>
    </row>
    <row r="5561" spans="1:5" ht="15.75" thickBot="1" x14ac:dyDescent="0.3">
      <c r="A5561" s="49"/>
      <c r="B5561" s="49"/>
      <c r="C5561" s="49"/>
      <c r="D5561" s="49"/>
      <c r="E5561" s="49"/>
    </row>
    <row r="5562" spans="1:5" ht="15.75" customHeight="1" thickBot="1" x14ac:dyDescent="0.3">
      <c r="A5562" s="49"/>
      <c r="B5562" s="49"/>
      <c r="C5562" s="49"/>
      <c r="D5562" s="49"/>
      <c r="E5562" s="49"/>
    </row>
    <row r="5563" spans="1:5" x14ac:dyDescent="0.25">
      <c r="A5563" s="48"/>
      <c r="B5563" s="48"/>
      <c r="C5563" s="48"/>
      <c r="D5563" s="48"/>
      <c r="E5563" s="48"/>
    </row>
    <row r="5564" spans="1:5" ht="15.75" thickBot="1" x14ac:dyDescent="0.3">
      <c r="A5564" s="49"/>
      <c r="B5564" s="49"/>
      <c r="C5564" s="49"/>
      <c r="D5564" s="49"/>
      <c r="E5564" s="49"/>
    </row>
    <row r="5565" spans="1:5" ht="15.75" customHeight="1" thickBot="1" x14ac:dyDescent="0.3">
      <c r="A5565" s="49"/>
      <c r="B5565" s="49"/>
      <c r="C5565" s="49"/>
      <c r="D5565" s="49"/>
      <c r="E5565" s="49"/>
    </row>
    <row r="5566" spans="1:5" x14ac:dyDescent="0.25">
      <c r="A5566" s="48"/>
      <c r="B5566" s="48"/>
      <c r="C5566" s="48"/>
      <c r="D5566" s="48"/>
      <c r="E5566" s="48"/>
    </row>
    <row r="5567" spans="1:5" ht="15.75" thickBot="1" x14ac:dyDescent="0.3">
      <c r="A5567" s="49"/>
      <c r="B5567" s="49"/>
      <c r="C5567" s="49"/>
      <c r="D5567" s="49"/>
      <c r="E5567" s="49"/>
    </row>
    <row r="5568" spans="1:5" ht="15.75" customHeight="1" thickBot="1" x14ac:dyDescent="0.3">
      <c r="A5568" s="49"/>
      <c r="B5568" s="49"/>
      <c r="C5568" s="49"/>
      <c r="D5568" s="49"/>
      <c r="E5568" s="49"/>
    </row>
    <row r="5569" spans="1:5" x14ac:dyDescent="0.25">
      <c r="A5569" s="48"/>
      <c r="B5569" s="48"/>
      <c r="C5569" s="48"/>
      <c r="D5569" s="48"/>
      <c r="E5569" s="48"/>
    </row>
    <row r="5570" spans="1:5" ht="15.75" thickBot="1" x14ac:dyDescent="0.3">
      <c r="A5570" s="49"/>
      <c r="B5570" s="49"/>
      <c r="C5570" s="49"/>
      <c r="D5570" s="49"/>
      <c r="E5570" s="49"/>
    </row>
    <row r="5571" spans="1:5" ht="15.75" customHeight="1" thickBot="1" x14ac:dyDescent="0.3">
      <c r="A5571" s="49"/>
      <c r="B5571" s="49"/>
      <c r="C5571" s="49"/>
      <c r="D5571" s="49"/>
      <c r="E5571" s="49"/>
    </row>
    <row r="5572" spans="1:5" x14ac:dyDescent="0.25">
      <c r="A5572" s="48"/>
      <c r="B5572" s="48"/>
      <c r="C5572" s="48"/>
      <c r="D5572" s="48"/>
      <c r="E5572" s="48"/>
    </row>
    <row r="5573" spans="1:5" ht="15.75" thickBot="1" x14ac:dyDescent="0.3">
      <c r="A5573" s="49"/>
      <c r="B5573" s="49"/>
      <c r="C5573" s="49"/>
      <c r="D5573" s="49"/>
      <c r="E5573" s="49"/>
    </row>
    <row r="5574" spans="1:5" ht="15.75" customHeight="1" thickBot="1" x14ac:dyDescent="0.3">
      <c r="A5574" s="49"/>
      <c r="B5574" s="49"/>
      <c r="C5574" s="49"/>
      <c r="D5574" s="49"/>
      <c r="E5574" s="49"/>
    </row>
    <row r="5575" spans="1:5" x14ac:dyDescent="0.25">
      <c r="A5575" s="48"/>
      <c r="B5575" s="48"/>
      <c r="C5575" s="48"/>
      <c r="D5575" s="48"/>
      <c r="E5575" s="48"/>
    </row>
    <row r="5576" spans="1:5" ht="15.75" thickBot="1" x14ac:dyDescent="0.3">
      <c r="A5576" s="49"/>
      <c r="B5576" s="49"/>
      <c r="C5576" s="49"/>
      <c r="D5576" s="49"/>
      <c r="E5576" s="49"/>
    </row>
    <row r="5577" spans="1:5" ht="15.75" customHeight="1" thickBot="1" x14ac:dyDescent="0.3">
      <c r="A5577" s="49"/>
      <c r="B5577" s="49"/>
      <c r="C5577" s="49"/>
      <c r="D5577" s="49"/>
      <c r="E5577" s="49"/>
    </row>
    <row r="5578" spans="1:5" x14ac:dyDescent="0.25">
      <c r="A5578" s="48"/>
      <c r="B5578" s="48"/>
      <c r="C5578" s="48"/>
      <c r="D5578" s="48"/>
      <c r="E5578" s="48"/>
    </row>
    <row r="5579" spans="1:5" ht="15.75" thickBot="1" x14ac:dyDescent="0.3">
      <c r="A5579" s="49"/>
      <c r="B5579" s="49"/>
      <c r="C5579" s="49"/>
      <c r="D5579" s="49"/>
      <c r="E5579" s="49"/>
    </row>
    <row r="5580" spans="1:5" ht="15.75" customHeight="1" thickBot="1" x14ac:dyDescent="0.3">
      <c r="A5580" s="49"/>
      <c r="B5580" s="49"/>
      <c r="C5580" s="49"/>
      <c r="D5580" s="49"/>
      <c r="E5580" s="49"/>
    </row>
    <row r="5581" spans="1:5" x14ac:dyDescent="0.25">
      <c r="A5581" s="48"/>
      <c r="B5581" s="48"/>
      <c r="C5581" s="48"/>
      <c r="D5581" s="48"/>
      <c r="E5581" s="48"/>
    </row>
    <row r="5582" spans="1:5" ht="15.75" thickBot="1" x14ac:dyDescent="0.3">
      <c r="A5582" s="49"/>
      <c r="B5582" s="49"/>
      <c r="C5582" s="49"/>
      <c r="D5582" s="49"/>
      <c r="E5582" s="49"/>
    </row>
    <row r="5583" spans="1:5" ht="15.75" customHeight="1" thickBot="1" x14ac:dyDescent="0.3">
      <c r="A5583" s="49"/>
      <c r="B5583" s="49"/>
      <c r="C5583" s="49"/>
      <c r="D5583" s="49"/>
      <c r="E5583" s="49"/>
    </row>
    <row r="5584" spans="1:5" x14ac:dyDescent="0.25">
      <c r="A5584" s="48"/>
      <c r="B5584" s="48"/>
      <c r="C5584" s="48"/>
      <c r="D5584" s="48"/>
      <c r="E5584" s="48"/>
    </row>
    <row r="5585" spans="1:5" ht="15.75" thickBot="1" x14ac:dyDescent="0.3">
      <c r="A5585" s="49"/>
      <c r="B5585" s="49"/>
      <c r="C5585" s="49"/>
      <c r="D5585" s="49"/>
      <c r="E5585" s="49"/>
    </row>
    <row r="5586" spans="1:5" ht="15.75" customHeight="1" thickBot="1" x14ac:dyDescent="0.3">
      <c r="A5586" s="49"/>
      <c r="B5586" s="49"/>
      <c r="C5586" s="49"/>
      <c r="D5586" s="49"/>
      <c r="E5586" s="49"/>
    </row>
    <row r="5587" spans="1:5" x14ac:dyDescent="0.25">
      <c r="A5587" s="48"/>
      <c r="B5587" s="48"/>
      <c r="C5587" s="48"/>
      <c r="D5587" s="48"/>
      <c r="E5587" s="48"/>
    </row>
    <row r="5588" spans="1:5" ht="15.75" thickBot="1" x14ac:dyDescent="0.3">
      <c r="A5588" s="49"/>
      <c r="B5588" s="49"/>
      <c r="C5588" s="49"/>
      <c r="D5588" s="49"/>
      <c r="E5588" s="49"/>
    </row>
    <row r="5589" spans="1:5" ht="15.75" customHeight="1" thickBot="1" x14ac:dyDescent="0.3">
      <c r="A5589" s="49"/>
      <c r="B5589" s="49"/>
      <c r="C5589" s="49"/>
      <c r="D5589" s="49"/>
      <c r="E5589" s="49"/>
    </row>
    <row r="5590" spans="1:5" x14ac:dyDescent="0.25">
      <c r="A5590" s="48"/>
      <c r="B5590" s="48"/>
      <c r="C5590" s="48"/>
      <c r="D5590" s="48"/>
      <c r="E5590" s="48"/>
    </row>
    <row r="5591" spans="1:5" ht="15.75" thickBot="1" x14ac:dyDescent="0.3">
      <c r="A5591" s="49"/>
      <c r="B5591" s="49"/>
      <c r="C5591" s="49"/>
      <c r="D5591" s="49"/>
      <c r="E5591" s="49"/>
    </row>
    <row r="5592" spans="1:5" ht="15.75" customHeight="1" thickBot="1" x14ac:dyDescent="0.3">
      <c r="A5592" s="49"/>
      <c r="B5592" s="49"/>
      <c r="C5592" s="49"/>
      <c r="D5592" s="49"/>
      <c r="E5592" s="49"/>
    </row>
    <row r="5593" spans="1:5" x14ac:dyDescent="0.25">
      <c r="A5593" s="48"/>
      <c r="B5593" s="48"/>
      <c r="C5593" s="48"/>
      <c r="D5593" s="48"/>
      <c r="E5593" s="48"/>
    </row>
    <row r="5594" spans="1:5" ht="15.75" thickBot="1" x14ac:dyDescent="0.3">
      <c r="A5594" s="49"/>
      <c r="B5594" s="49"/>
      <c r="C5594" s="49"/>
      <c r="D5594" s="49"/>
      <c r="E5594" s="49"/>
    </row>
    <row r="5595" spans="1:5" ht="15.75" customHeight="1" thickBot="1" x14ac:dyDescent="0.3">
      <c r="A5595" s="49"/>
      <c r="B5595" s="49"/>
      <c r="C5595" s="49"/>
      <c r="D5595" s="49"/>
      <c r="E5595" s="49"/>
    </row>
    <row r="5596" spans="1:5" x14ac:dyDescent="0.25">
      <c r="A5596" s="48"/>
      <c r="B5596" s="48"/>
      <c r="C5596" s="48"/>
      <c r="D5596" s="48"/>
      <c r="E5596" s="48"/>
    </row>
    <row r="5597" spans="1:5" ht="15.75" thickBot="1" x14ac:dyDescent="0.3">
      <c r="A5597" s="49"/>
      <c r="B5597" s="49"/>
      <c r="C5597" s="49"/>
      <c r="D5597" s="49"/>
      <c r="E5597" s="49"/>
    </row>
    <row r="5598" spans="1:5" ht="15.75" customHeight="1" thickBot="1" x14ac:dyDescent="0.3">
      <c r="A5598" s="49"/>
      <c r="B5598" s="49"/>
      <c r="C5598" s="49"/>
      <c r="D5598" s="49"/>
      <c r="E5598" s="49"/>
    </row>
    <row r="5599" spans="1:5" x14ac:dyDescent="0.25">
      <c r="A5599" s="48"/>
      <c r="B5599" s="48"/>
      <c r="C5599" s="48"/>
      <c r="D5599" s="48"/>
      <c r="E5599" s="48"/>
    </row>
    <row r="5600" spans="1:5" ht="15.75" thickBot="1" x14ac:dyDescent="0.3">
      <c r="A5600" s="49"/>
      <c r="B5600" s="49"/>
      <c r="C5600" s="49"/>
      <c r="D5600" s="49"/>
      <c r="E5600" s="49"/>
    </row>
    <row r="5601" spans="1:5" ht="15.75" customHeight="1" thickBot="1" x14ac:dyDescent="0.3">
      <c r="A5601" s="49"/>
      <c r="B5601" s="49"/>
      <c r="C5601" s="49"/>
      <c r="D5601" s="49"/>
      <c r="E5601" s="49"/>
    </row>
    <row r="5602" spans="1:5" x14ac:dyDescent="0.25">
      <c r="A5602" s="48"/>
      <c r="B5602" s="48"/>
      <c r="C5602" s="48"/>
      <c r="D5602" s="48"/>
      <c r="E5602" s="48"/>
    </row>
    <row r="5603" spans="1:5" ht="15.75" thickBot="1" x14ac:dyDescent="0.3">
      <c r="A5603" s="49"/>
      <c r="B5603" s="49"/>
      <c r="C5603" s="49"/>
      <c r="D5603" s="49"/>
      <c r="E5603" s="49"/>
    </row>
    <row r="5604" spans="1:5" ht="15.75" customHeight="1" thickBot="1" x14ac:dyDescent="0.3">
      <c r="A5604" s="49"/>
      <c r="B5604" s="49"/>
      <c r="C5604" s="49"/>
      <c r="D5604" s="49"/>
      <c r="E5604" s="49"/>
    </row>
    <row r="5605" spans="1:5" x14ac:dyDescent="0.25">
      <c r="A5605" s="48"/>
      <c r="B5605" s="48"/>
      <c r="C5605" s="48"/>
      <c r="D5605" s="48"/>
      <c r="E5605" s="48"/>
    </row>
    <row r="5606" spans="1:5" ht="15.75" thickBot="1" x14ac:dyDescent="0.3">
      <c r="A5606" s="49"/>
      <c r="B5606" s="49"/>
      <c r="C5606" s="49"/>
      <c r="D5606" s="49"/>
      <c r="E5606" s="49"/>
    </row>
    <row r="5607" spans="1:5" ht="15.75" customHeight="1" thickBot="1" x14ac:dyDescent="0.3">
      <c r="A5607" s="49"/>
      <c r="B5607" s="49"/>
      <c r="C5607" s="49"/>
      <c r="D5607" s="49"/>
      <c r="E5607" s="49"/>
    </row>
    <row r="5608" spans="1:5" x14ac:dyDescent="0.25">
      <c r="A5608" s="48"/>
      <c r="B5608" s="48"/>
      <c r="C5608" s="48"/>
      <c r="D5608" s="48"/>
      <c r="E5608" s="48"/>
    </row>
    <row r="5609" spans="1:5" ht="15.75" thickBot="1" x14ac:dyDescent="0.3">
      <c r="A5609" s="49"/>
      <c r="B5609" s="49"/>
      <c r="C5609" s="49"/>
      <c r="D5609" s="49"/>
      <c r="E5609" s="49"/>
    </row>
    <row r="5610" spans="1:5" ht="15.75" customHeight="1" thickBot="1" x14ac:dyDescent="0.3">
      <c r="A5610" s="49"/>
      <c r="B5610" s="49"/>
      <c r="C5610" s="49"/>
      <c r="D5610" s="49"/>
      <c r="E5610" s="49"/>
    </row>
    <row r="5611" spans="1:5" x14ac:dyDescent="0.25">
      <c r="A5611" s="48"/>
      <c r="B5611" s="48"/>
      <c r="C5611" s="48"/>
      <c r="D5611" s="48"/>
      <c r="E5611" s="48"/>
    </row>
    <row r="5612" spans="1:5" ht="15.75" thickBot="1" x14ac:dyDescent="0.3">
      <c r="A5612" s="49"/>
      <c r="B5612" s="49"/>
      <c r="C5612" s="49"/>
      <c r="D5612" s="49"/>
      <c r="E5612" s="49"/>
    </row>
    <row r="5613" spans="1:5" ht="15.75" customHeight="1" thickBot="1" x14ac:dyDescent="0.3">
      <c r="A5613" s="49"/>
      <c r="B5613" s="49"/>
      <c r="C5613" s="49"/>
      <c r="D5613" s="49"/>
      <c r="E5613" s="49"/>
    </row>
    <row r="5614" spans="1:5" x14ac:dyDescent="0.25">
      <c r="A5614" s="48"/>
      <c r="B5614" s="48"/>
      <c r="C5614" s="48"/>
      <c r="D5614" s="48"/>
      <c r="E5614" s="48"/>
    </row>
    <row r="5615" spans="1:5" ht="15.75" thickBot="1" x14ac:dyDescent="0.3">
      <c r="A5615" s="49"/>
      <c r="B5615" s="49"/>
      <c r="C5615" s="49"/>
      <c r="D5615" s="49"/>
      <c r="E5615" s="49"/>
    </row>
    <row r="5616" spans="1:5" ht="15.75" customHeight="1" thickBot="1" x14ac:dyDescent="0.3">
      <c r="A5616" s="49"/>
      <c r="B5616" s="49"/>
      <c r="C5616" s="49"/>
      <c r="D5616" s="49"/>
      <c r="E5616" s="49"/>
    </row>
    <row r="5617" spans="1:5" x14ac:dyDescent="0.25">
      <c r="A5617" s="48"/>
      <c r="B5617" s="48"/>
      <c r="C5617" s="48"/>
      <c r="D5617" s="48"/>
      <c r="E5617" s="48"/>
    </row>
    <row r="5618" spans="1:5" ht="15.75" thickBot="1" x14ac:dyDescent="0.3">
      <c r="A5618" s="49"/>
      <c r="B5618" s="49"/>
      <c r="C5618" s="49"/>
      <c r="D5618" s="49"/>
      <c r="E5618" s="49"/>
    </row>
    <row r="5619" spans="1:5" ht="15.75" customHeight="1" thickBot="1" x14ac:dyDescent="0.3">
      <c r="A5619" s="49"/>
      <c r="B5619" s="49"/>
      <c r="C5619" s="49"/>
      <c r="D5619" s="49"/>
      <c r="E5619" s="49"/>
    </row>
    <row r="5620" spans="1:5" x14ac:dyDescent="0.25">
      <c r="A5620" s="48"/>
      <c r="B5620" s="48"/>
      <c r="C5620" s="48"/>
      <c r="D5620" s="48"/>
      <c r="E5620" s="48"/>
    </row>
    <row r="5621" spans="1:5" ht="15.75" thickBot="1" x14ac:dyDescent="0.3">
      <c r="A5621" s="49"/>
      <c r="B5621" s="49"/>
      <c r="C5621" s="49"/>
      <c r="D5621" s="49"/>
      <c r="E5621" s="49"/>
    </row>
    <row r="5622" spans="1:5" ht="15.75" customHeight="1" thickBot="1" x14ac:dyDescent="0.3">
      <c r="A5622" s="49"/>
      <c r="B5622" s="49"/>
      <c r="C5622" s="49"/>
      <c r="D5622" s="49"/>
      <c r="E5622" s="49"/>
    </row>
    <row r="5623" spans="1:5" x14ac:dyDescent="0.25">
      <c r="A5623" s="48"/>
      <c r="B5623" s="48"/>
      <c r="C5623" s="48"/>
      <c r="D5623" s="48"/>
      <c r="E5623" s="48"/>
    </row>
    <row r="5624" spans="1:5" ht="15.75" thickBot="1" x14ac:dyDescent="0.3">
      <c r="A5624" s="49"/>
      <c r="B5624" s="49"/>
      <c r="C5624" s="49"/>
      <c r="D5624" s="49"/>
      <c r="E5624" s="49"/>
    </row>
    <row r="5625" spans="1:5" ht="15.75" customHeight="1" thickBot="1" x14ac:dyDescent="0.3">
      <c r="A5625" s="49"/>
      <c r="B5625" s="49"/>
      <c r="C5625" s="49"/>
      <c r="D5625" s="49"/>
      <c r="E5625" s="49"/>
    </row>
    <row r="5626" spans="1:5" x14ac:dyDescent="0.25">
      <c r="A5626" s="48"/>
      <c r="B5626" s="48"/>
      <c r="C5626" s="48"/>
      <c r="D5626" s="48"/>
      <c r="E5626" s="48"/>
    </row>
    <row r="5627" spans="1:5" ht="15.75" thickBot="1" x14ac:dyDescent="0.3">
      <c r="A5627" s="49"/>
      <c r="B5627" s="49"/>
      <c r="C5627" s="49"/>
      <c r="D5627" s="49"/>
      <c r="E5627" s="49"/>
    </row>
    <row r="5628" spans="1:5" ht="15.75" customHeight="1" thickBot="1" x14ac:dyDescent="0.3">
      <c r="A5628" s="49"/>
      <c r="B5628" s="49"/>
      <c r="C5628" s="49"/>
      <c r="D5628" s="49"/>
      <c r="E5628" s="49"/>
    </row>
    <row r="5629" spans="1:5" x14ac:dyDescent="0.25">
      <c r="A5629" s="48"/>
      <c r="B5629" s="48"/>
      <c r="C5629" s="48"/>
      <c r="D5629" s="48"/>
      <c r="E5629" s="48"/>
    </row>
    <row r="5630" spans="1:5" ht="15.75" thickBot="1" x14ac:dyDescent="0.3">
      <c r="A5630" s="49"/>
      <c r="B5630" s="49"/>
      <c r="C5630" s="49"/>
      <c r="D5630" s="49"/>
      <c r="E5630" s="49"/>
    </row>
    <row r="5631" spans="1:5" ht="15.75" customHeight="1" thickBot="1" x14ac:dyDescent="0.3">
      <c r="A5631" s="49"/>
      <c r="B5631" s="49"/>
      <c r="C5631" s="49"/>
      <c r="D5631" s="49"/>
      <c r="E5631" s="49"/>
    </row>
    <row r="5632" spans="1:5" x14ac:dyDescent="0.25">
      <c r="A5632" s="48"/>
      <c r="B5632" s="48"/>
      <c r="C5632" s="48"/>
      <c r="D5632" s="48"/>
      <c r="E5632" s="48"/>
    </row>
    <row r="5633" spans="1:5" ht="15.75" thickBot="1" x14ac:dyDescent="0.3">
      <c r="A5633" s="49"/>
      <c r="B5633" s="49"/>
      <c r="C5633" s="49"/>
      <c r="D5633" s="49"/>
      <c r="E5633" s="49"/>
    </row>
    <row r="5634" spans="1:5" ht="15.75" customHeight="1" thickBot="1" x14ac:dyDescent="0.3">
      <c r="A5634" s="49"/>
      <c r="B5634" s="49"/>
      <c r="C5634" s="49"/>
      <c r="D5634" s="49"/>
      <c r="E5634" s="49"/>
    </row>
    <row r="5635" spans="1:5" x14ac:dyDescent="0.25">
      <c r="A5635" s="48"/>
      <c r="B5635" s="48"/>
      <c r="C5635" s="48"/>
      <c r="D5635" s="48"/>
      <c r="E5635" s="48"/>
    </row>
    <row r="5636" spans="1:5" ht="15.75" thickBot="1" x14ac:dyDescent="0.3">
      <c r="A5636" s="49"/>
      <c r="B5636" s="49"/>
      <c r="C5636" s="49"/>
      <c r="D5636" s="49"/>
      <c r="E5636" s="49"/>
    </row>
    <row r="5637" spans="1:5" ht="15.75" thickBot="1" x14ac:dyDescent="0.3">
      <c r="A5637" s="49"/>
      <c r="B5637" s="49"/>
      <c r="C5637" s="49"/>
      <c r="D5637" s="49"/>
      <c r="E5637" s="49"/>
    </row>
    <row r="5638" spans="1:5" ht="15.75" thickBot="1" x14ac:dyDescent="0.3">
      <c r="A5638" s="49"/>
      <c r="B5638" s="49"/>
      <c r="C5638" s="49"/>
      <c r="D5638" s="49"/>
      <c r="E5638" s="49"/>
    </row>
    <row r="5639" spans="1:5" ht="15.75" thickBot="1" x14ac:dyDescent="0.3">
      <c r="A5639" s="49"/>
      <c r="B5639" s="49"/>
      <c r="C5639" s="49"/>
      <c r="D5639" s="49"/>
      <c r="E5639" s="49"/>
    </row>
    <row r="5640" spans="1:5" ht="15.75" thickBot="1" x14ac:dyDescent="0.3">
      <c r="A5640" s="49"/>
      <c r="B5640" s="49"/>
      <c r="C5640" s="49"/>
      <c r="D5640" s="49"/>
      <c r="E5640" s="49"/>
    </row>
    <row r="5641" spans="1:5" ht="15.75" thickBot="1" x14ac:dyDescent="0.3">
      <c r="A5641" s="49"/>
      <c r="B5641" s="49"/>
      <c r="C5641" s="49"/>
      <c r="D5641" s="49"/>
      <c r="E5641" s="49"/>
    </row>
    <row r="5642" spans="1:5" ht="15.75" thickBot="1" x14ac:dyDescent="0.3">
      <c r="A5642" s="49"/>
      <c r="B5642" s="49"/>
      <c r="C5642" s="49"/>
      <c r="D5642" s="49"/>
      <c r="E5642" s="49"/>
    </row>
    <row r="5643" spans="1:5" ht="15.75" thickBot="1" x14ac:dyDescent="0.3">
      <c r="A5643" s="49"/>
      <c r="B5643" s="49"/>
      <c r="C5643" s="49"/>
      <c r="D5643" s="49"/>
      <c r="E5643" s="49"/>
    </row>
    <row r="5644" spans="1:5" ht="15.75" thickBot="1" x14ac:dyDescent="0.3">
      <c r="A5644" s="49"/>
      <c r="B5644" s="49"/>
      <c r="C5644" s="49"/>
      <c r="D5644" s="49"/>
      <c r="E5644" s="49"/>
    </row>
    <row r="5645" spans="1:5" ht="15.75" thickBot="1" x14ac:dyDescent="0.3">
      <c r="A5645" s="49"/>
      <c r="B5645" s="49"/>
      <c r="C5645" s="49"/>
      <c r="D5645" s="49"/>
      <c r="E5645" s="49"/>
    </row>
    <row r="5646" spans="1:5" ht="15.75" thickBot="1" x14ac:dyDescent="0.3">
      <c r="A5646" s="49"/>
      <c r="B5646" s="49"/>
      <c r="C5646" s="49"/>
      <c r="D5646" s="49"/>
      <c r="E5646" s="49"/>
    </row>
    <row r="5647" spans="1:5" ht="15.75" thickBot="1" x14ac:dyDescent="0.3">
      <c r="A5647" s="49"/>
      <c r="B5647" s="49"/>
      <c r="C5647" s="49"/>
      <c r="D5647" s="49"/>
      <c r="E5647" s="49"/>
    </row>
    <row r="5648" spans="1:5" ht="15.75" thickBot="1" x14ac:dyDescent="0.3">
      <c r="A5648" s="49"/>
      <c r="B5648" s="49"/>
      <c r="C5648" s="49"/>
      <c r="D5648" s="49"/>
      <c r="E5648" s="49"/>
    </row>
    <row r="5649" spans="1:5" ht="15.75" thickBot="1" x14ac:dyDescent="0.3">
      <c r="A5649" s="49"/>
      <c r="B5649" s="49"/>
      <c r="C5649" s="49"/>
      <c r="D5649" s="49"/>
      <c r="E5649" s="49"/>
    </row>
    <row r="5650" spans="1:5" ht="15.75" thickBot="1" x14ac:dyDescent="0.3">
      <c r="A5650" s="49"/>
      <c r="B5650" s="49"/>
      <c r="C5650" s="49"/>
      <c r="D5650" s="49"/>
      <c r="E5650" s="49"/>
    </row>
    <row r="5651" spans="1:5" ht="15.75" thickBot="1" x14ac:dyDescent="0.3">
      <c r="A5651" s="49"/>
      <c r="B5651" s="49"/>
      <c r="C5651" s="49"/>
      <c r="D5651" s="49"/>
      <c r="E5651" s="49"/>
    </row>
    <row r="5652" spans="1:5" ht="15.75" customHeight="1" thickBot="1" x14ac:dyDescent="0.3">
      <c r="A5652" s="49"/>
      <c r="B5652" s="49"/>
      <c r="C5652" s="49"/>
      <c r="D5652" s="49"/>
      <c r="E5652" s="49"/>
    </row>
    <row r="5653" spans="1:5" x14ac:dyDescent="0.25">
      <c r="A5653" s="48"/>
      <c r="B5653" s="48"/>
      <c r="C5653" s="48"/>
      <c r="D5653" s="48"/>
      <c r="E5653" s="48"/>
    </row>
    <row r="5654" spans="1:5" ht="15.75" thickBot="1" x14ac:dyDescent="0.3">
      <c r="A5654" s="49"/>
      <c r="B5654" s="49"/>
      <c r="C5654" s="49"/>
      <c r="D5654" s="49"/>
      <c r="E5654" s="49"/>
    </row>
    <row r="5655" spans="1:5" ht="15.75" customHeight="1" thickBot="1" x14ac:dyDescent="0.3">
      <c r="A5655" s="49"/>
      <c r="B5655" s="49"/>
      <c r="C5655" s="49"/>
      <c r="D5655" s="49"/>
      <c r="E5655" s="49"/>
    </row>
    <row r="5656" spans="1:5" x14ac:dyDescent="0.25">
      <c r="A5656" s="48"/>
      <c r="B5656" s="48"/>
      <c r="C5656" s="48"/>
      <c r="D5656" s="48"/>
      <c r="E5656" s="48"/>
    </row>
    <row r="5657" spans="1:5" ht="15.75" thickBot="1" x14ac:dyDescent="0.3">
      <c r="A5657" s="49"/>
      <c r="B5657" s="49"/>
      <c r="C5657" s="49"/>
      <c r="D5657" s="49"/>
      <c r="E5657" s="49"/>
    </row>
    <row r="5658" spans="1:5" ht="15.75" customHeight="1" thickBot="1" x14ac:dyDescent="0.3">
      <c r="A5658" s="49"/>
      <c r="B5658" s="49"/>
      <c r="C5658" s="49"/>
      <c r="D5658" s="49"/>
      <c r="E5658" s="49"/>
    </row>
    <row r="5659" spans="1:5" x14ac:dyDescent="0.25">
      <c r="A5659" s="48"/>
      <c r="B5659" s="48"/>
      <c r="C5659" s="48"/>
      <c r="D5659" s="48"/>
      <c r="E5659" s="48"/>
    </row>
    <row r="5660" spans="1:5" ht="15.75" thickBot="1" x14ac:dyDescent="0.3">
      <c r="A5660" s="49"/>
      <c r="B5660" s="49"/>
      <c r="C5660" s="49"/>
      <c r="D5660" s="49"/>
      <c r="E5660" s="49"/>
    </row>
    <row r="5661" spans="1:5" ht="15.75" customHeight="1" thickBot="1" x14ac:dyDescent="0.3">
      <c r="A5661" s="49"/>
      <c r="B5661" s="49"/>
      <c r="C5661" s="49"/>
      <c r="D5661" s="49"/>
      <c r="E5661" s="49"/>
    </row>
    <row r="5662" spans="1:5" x14ac:dyDescent="0.25">
      <c r="A5662" s="48"/>
      <c r="B5662" s="48"/>
      <c r="C5662" s="48"/>
      <c r="D5662" s="48"/>
      <c r="E5662" s="48"/>
    </row>
    <row r="5663" spans="1:5" ht="15.75" thickBot="1" x14ac:dyDescent="0.3">
      <c r="A5663" s="49"/>
      <c r="B5663" s="49"/>
      <c r="C5663" s="49"/>
      <c r="D5663" s="49"/>
      <c r="E5663" s="49"/>
    </row>
    <row r="5664" spans="1:5" ht="15.75" customHeight="1" thickBot="1" x14ac:dyDescent="0.3">
      <c r="A5664" s="49"/>
      <c r="B5664" s="49"/>
      <c r="C5664" s="49"/>
      <c r="D5664" s="49"/>
      <c r="E5664" s="49"/>
    </row>
    <row r="5665" spans="1:5" x14ac:dyDescent="0.25">
      <c r="A5665" s="48"/>
      <c r="B5665" s="48"/>
      <c r="C5665" s="48"/>
      <c r="D5665" s="48"/>
      <c r="E5665" s="48"/>
    </row>
    <row r="5666" spans="1:5" ht="15.75" thickBot="1" x14ac:dyDescent="0.3">
      <c r="A5666" s="49"/>
      <c r="B5666" s="49"/>
      <c r="C5666" s="49"/>
      <c r="D5666" s="49"/>
      <c r="E5666" s="49"/>
    </row>
    <row r="5667" spans="1:5" ht="15.75" customHeight="1" thickBot="1" x14ac:dyDescent="0.3">
      <c r="A5667" s="49"/>
      <c r="B5667" s="49"/>
      <c r="C5667" s="49"/>
      <c r="D5667" s="49"/>
      <c r="E5667" s="49"/>
    </row>
    <row r="5668" spans="1:5" x14ac:dyDescent="0.25">
      <c r="A5668" s="48"/>
      <c r="B5668" s="48"/>
      <c r="C5668" s="48"/>
      <c r="D5668" s="48"/>
      <c r="E5668" s="48"/>
    </row>
    <row r="5669" spans="1:5" ht="15.75" thickBot="1" x14ac:dyDescent="0.3">
      <c r="A5669" s="49"/>
      <c r="B5669" s="49"/>
      <c r="C5669" s="49"/>
      <c r="D5669" s="49"/>
      <c r="E5669" s="49"/>
    </row>
    <row r="5670" spans="1:5" ht="15.75" customHeight="1" thickBot="1" x14ac:dyDescent="0.3">
      <c r="A5670" s="49"/>
      <c r="B5670" s="49"/>
      <c r="C5670" s="49"/>
      <c r="D5670" s="49"/>
      <c r="E5670" s="49"/>
    </row>
    <row r="5671" spans="1:5" x14ac:dyDescent="0.25">
      <c r="A5671" s="48"/>
      <c r="B5671" s="48"/>
      <c r="C5671" s="48"/>
      <c r="D5671" s="48"/>
      <c r="E5671" s="48"/>
    </row>
    <row r="5672" spans="1:5" ht="15.75" thickBot="1" x14ac:dyDescent="0.3">
      <c r="A5672" s="49"/>
      <c r="B5672" s="49"/>
      <c r="C5672" s="49"/>
      <c r="D5672" s="49"/>
      <c r="E5672" s="49"/>
    </row>
    <row r="5673" spans="1:5" ht="15.75" customHeight="1" thickBot="1" x14ac:dyDescent="0.3">
      <c r="A5673" s="49"/>
      <c r="B5673" s="49"/>
      <c r="C5673" s="49"/>
      <c r="D5673" s="49"/>
      <c r="E5673" s="49"/>
    </row>
    <row r="5674" spans="1:5" x14ac:dyDescent="0.25">
      <c r="A5674" s="48"/>
      <c r="B5674" s="48"/>
      <c r="C5674" s="48"/>
      <c r="D5674" s="48"/>
      <c r="E5674" s="48"/>
    </row>
    <row r="5675" spans="1:5" ht="15.75" thickBot="1" x14ac:dyDescent="0.3">
      <c r="A5675" s="49"/>
      <c r="B5675" s="49"/>
      <c r="C5675" s="49"/>
      <c r="D5675" s="49"/>
      <c r="E5675" s="49"/>
    </row>
    <row r="5676" spans="1:5" ht="15.75" customHeight="1" thickBot="1" x14ac:dyDescent="0.3">
      <c r="A5676" s="49"/>
      <c r="B5676" s="49"/>
      <c r="C5676" s="49"/>
      <c r="D5676" s="49"/>
      <c r="E5676" s="49"/>
    </row>
    <row r="5677" spans="1:5" x14ac:dyDescent="0.25">
      <c r="A5677" s="48"/>
      <c r="B5677" s="48"/>
      <c r="C5677" s="48"/>
      <c r="D5677" s="48"/>
      <c r="E5677" s="48"/>
    </row>
    <row r="5678" spans="1:5" ht="15.75" thickBot="1" x14ac:dyDescent="0.3">
      <c r="A5678" s="49"/>
      <c r="B5678" s="49"/>
      <c r="C5678" s="49"/>
      <c r="D5678" s="49"/>
      <c r="E5678" s="49"/>
    </row>
    <row r="5679" spans="1:5" ht="15.75" customHeight="1" thickBot="1" x14ac:dyDescent="0.3">
      <c r="A5679" s="49"/>
      <c r="B5679" s="49"/>
      <c r="C5679" s="49"/>
      <c r="D5679" s="49"/>
      <c r="E5679" s="49"/>
    </row>
    <row r="5680" spans="1:5" x14ac:dyDescent="0.25">
      <c r="A5680" s="48"/>
      <c r="B5680" s="48"/>
      <c r="C5680" s="48"/>
      <c r="D5680" s="48"/>
      <c r="E5680" s="48"/>
    </row>
    <row r="5681" spans="1:5" ht="15.75" thickBot="1" x14ac:dyDescent="0.3">
      <c r="A5681" s="49"/>
      <c r="B5681" s="49"/>
      <c r="C5681" s="49"/>
      <c r="D5681" s="49"/>
      <c r="E5681" s="49"/>
    </row>
    <row r="5682" spans="1:5" ht="15.75" customHeight="1" thickBot="1" x14ac:dyDescent="0.3">
      <c r="A5682" s="49"/>
      <c r="B5682" s="49"/>
      <c r="C5682" s="49"/>
      <c r="D5682" s="49"/>
      <c r="E5682" s="49"/>
    </row>
    <row r="5683" spans="1:5" x14ac:dyDescent="0.25">
      <c r="A5683" s="48"/>
      <c r="B5683" s="48"/>
      <c r="C5683" s="48"/>
      <c r="D5683" s="48"/>
      <c r="E5683" s="48"/>
    </row>
    <row r="5684" spans="1:5" ht="15.75" thickBot="1" x14ac:dyDescent="0.3">
      <c r="A5684" s="49"/>
      <c r="B5684" s="49"/>
      <c r="C5684" s="49"/>
      <c r="D5684" s="49"/>
      <c r="E5684" s="49"/>
    </row>
    <row r="5685" spans="1:5" ht="15.75" customHeight="1" thickBot="1" x14ac:dyDescent="0.3">
      <c r="A5685" s="49"/>
      <c r="B5685" s="49"/>
      <c r="C5685" s="49"/>
      <c r="D5685" s="49"/>
      <c r="E5685" s="49"/>
    </row>
    <row r="5686" spans="1:5" x14ac:dyDescent="0.25">
      <c r="A5686" s="48"/>
      <c r="B5686" s="48"/>
      <c r="C5686" s="48"/>
      <c r="D5686" s="48"/>
      <c r="E5686" s="48"/>
    </row>
    <row r="5687" spans="1:5" ht="15.75" thickBot="1" x14ac:dyDescent="0.3">
      <c r="A5687" s="49"/>
      <c r="B5687" s="49"/>
      <c r="C5687" s="49"/>
      <c r="D5687" s="49"/>
      <c r="E5687" s="49"/>
    </row>
    <row r="5688" spans="1:5" ht="15.75" customHeight="1" thickBot="1" x14ac:dyDescent="0.3">
      <c r="A5688" s="49"/>
      <c r="B5688" s="49"/>
      <c r="C5688" s="49"/>
      <c r="D5688" s="49"/>
      <c r="E5688" s="49"/>
    </row>
    <row r="5689" spans="1:5" x14ac:dyDescent="0.25">
      <c r="A5689" s="48"/>
      <c r="B5689" s="48"/>
      <c r="C5689" s="48"/>
      <c r="D5689" s="48"/>
      <c r="E5689" s="48"/>
    </row>
    <row r="5690" spans="1:5" ht="15.75" thickBot="1" x14ac:dyDescent="0.3">
      <c r="A5690" s="49"/>
      <c r="B5690" s="49"/>
      <c r="C5690" s="49"/>
      <c r="D5690" s="49"/>
      <c r="E5690" s="49"/>
    </row>
    <row r="5691" spans="1:5" ht="15.75" customHeight="1" thickBot="1" x14ac:dyDescent="0.3">
      <c r="A5691" s="49"/>
      <c r="B5691" s="49"/>
      <c r="C5691" s="49"/>
      <c r="D5691" s="49"/>
      <c r="E5691" s="49"/>
    </row>
    <row r="5692" spans="1:5" x14ac:dyDescent="0.25">
      <c r="A5692" s="48"/>
      <c r="B5692" s="48"/>
      <c r="C5692" s="48"/>
      <c r="D5692" s="48"/>
      <c r="E5692" s="48"/>
    </row>
    <row r="5693" spans="1:5" ht="15.75" thickBot="1" x14ac:dyDescent="0.3">
      <c r="A5693" s="49"/>
      <c r="B5693" s="49"/>
      <c r="C5693" s="49"/>
      <c r="D5693" s="49"/>
      <c r="E5693" s="49"/>
    </row>
    <row r="5694" spans="1:5" ht="15.75" customHeight="1" thickBot="1" x14ac:dyDescent="0.3">
      <c r="A5694" s="49"/>
      <c r="B5694" s="49"/>
      <c r="C5694" s="49"/>
      <c r="D5694" s="49"/>
      <c r="E5694" s="49"/>
    </row>
    <row r="5695" spans="1:5" x14ac:dyDescent="0.25">
      <c r="A5695" s="48"/>
      <c r="B5695" s="48"/>
      <c r="C5695" s="48"/>
      <c r="D5695" s="48"/>
      <c r="E5695" s="48"/>
    </row>
    <row r="5696" spans="1:5" ht="15.75" thickBot="1" x14ac:dyDescent="0.3">
      <c r="A5696" s="49"/>
      <c r="B5696" s="49"/>
      <c r="C5696" s="49"/>
      <c r="D5696" s="49"/>
      <c r="E5696" s="49"/>
    </row>
    <row r="5697" spans="1:5" ht="15.75" customHeight="1" thickBot="1" x14ac:dyDescent="0.3">
      <c r="A5697" s="49"/>
      <c r="B5697" s="49"/>
      <c r="C5697" s="49"/>
      <c r="D5697" s="49"/>
      <c r="E5697" s="49"/>
    </row>
    <row r="5698" spans="1:5" x14ac:dyDescent="0.25">
      <c r="A5698" s="48"/>
      <c r="B5698" s="48"/>
      <c r="C5698" s="48"/>
      <c r="D5698" s="48"/>
      <c r="E5698" s="48"/>
    </row>
    <row r="5699" spans="1:5" ht="15.75" thickBot="1" x14ac:dyDescent="0.3">
      <c r="A5699" s="49"/>
      <c r="B5699" s="49"/>
      <c r="C5699" s="49"/>
      <c r="D5699" s="49"/>
      <c r="E5699" s="49"/>
    </row>
    <row r="5700" spans="1:5" ht="15.75" customHeight="1" thickBot="1" x14ac:dyDescent="0.3">
      <c r="A5700" s="49"/>
      <c r="B5700" s="49"/>
      <c r="C5700" s="49"/>
      <c r="D5700" s="49"/>
      <c r="E5700" s="49"/>
    </row>
    <row r="5701" spans="1:5" x14ac:dyDescent="0.25">
      <c r="A5701" s="48"/>
      <c r="B5701" s="48"/>
      <c r="C5701" s="48"/>
      <c r="D5701" s="48"/>
      <c r="E5701" s="48"/>
    </row>
    <row r="5702" spans="1:5" ht="15.75" thickBot="1" x14ac:dyDescent="0.3">
      <c r="A5702" s="49"/>
      <c r="B5702" s="49"/>
      <c r="C5702" s="49"/>
      <c r="D5702" s="49"/>
      <c r="E5702" s="49"/>
    </row>
    <row r="5703" spans="1:5" ht="15.75" customHeight="1" thickBot="1" x14ac:dyDescent="0.3">
      <c r="A5703" s="49"/>
      <c r="B5703" s="49"/>
      <c r="C5703" s="49"/>
      <c r="D5703" s="49"/>
      <c r="E5703" s="49"/>
    </row>
    <row r="5704" spans="1:5" x14ac:dyDescent="0.25">
      <c r="A5704" s="48"/>
      <c r="B5704" s="48"/>
      <c r="C5704" s="48"/>
      <c r="D5704" s="48"/>
      <c r="E5704" s="48"/>
    </row>
    <row r="5705" spans="1:5" ht="15.75" thickBot="1" x14ac:dyDescent="0.3">
      <c r="A5705" s="49"/>
      <c r="B5705" s="49"/>
      <c r="C5705" s="49"/>
      <c r="D5705" s="49"/>
      <c r="E5705" s="49"/>
    </row>
    <row r="5706" spans="1:5" ht="15.75" customHeight="1" thickBot="1" x14ac:dyDescent="0.3">
      <c r="A5706" s="49"/>
      <c r="B5706" s="49"/>
      <c r="C5706" s="49"/>
      <c r="D5706" s="49"/>
      <c r="E5706" s="49"/>
    </row>
    <row r="5707" spans="1:5" x14ac:dyDescent="0.25">
      <c r="A5707" s="48"/>
      <c r="B5707" s="48"/>
      <c r="C5707" s="48"/>
      <c r="D5707" s="48"/>
      <c r="E5707" s="48"/>
    </row>
    <row r="5708" spans="1:5" ht="15.75" thickBot="1" x14ac:dyDescent="0.3">
      <c r="A5708" s="49"/>
      <c r="B5708" s="49"/>
      <c r="C5708" s="49"/>
      <c r="D5708" s="49"/>
      <c r="E5708" s="49"/>
    </row>
    <row r="5709" spans="1:5" ht="15.75" customHeight="1" thickBot="1" x14ac:dyDescent="0.3">
      <c r="A5709" s="49"/>
      <c r="B5709" s="49"/>
      <c r="C5709" s="49"/>
      <c r="D5709" s="49"/>
      <c r="E5709" s="49"/>
    </row>
    <row r="5710" spans="1:5" x14ac:dyDescent="0.25">
      <c r="A5710" s="48"/>
      <c r="B5710" s="48"/>
      <c r="C5710" s="48"/>
      <c r="D5710" s="48"/>
      <c r="E5710" s="48"/>
    </row>
    <row r="5711" spans="1:5" ht="15.75" thickBot="1" x14ac:dyDescent="0.3">
      <c r="A5711" s="49"/>
      <c r="B5711" s="49"/>
      <c r="C5711" s="49"/>
      <c r="D5711" s="49"/>
      <c r="E5711" s="49"/>
    </row>
    <row r="5712" spans="1:5" ht="15.75" customHeight="1" thickBot="1" x14ac:dyDescent="0.3">
      <c r="A5712" s="49"/>
      <c r="B5712" s="49"/>
      <c r="C5712" s="49"/>
      <c r="D5712" s="49"/>
      <c r="E5712" s="49"/>
    </row>
    <row r="5713" spans="1:5" x14ac:dyDescent="0.25">
      <c r="A5713" s="48"/>
      <c r="B5713" s="48"/>
      <c r="C5713" s="48"/>
      <c r="D5713" s="48"/>
      <c r="E5713" s="48"/>
    </row>
    <row r="5714" spans="1:5" ht="15.75" thickBot="1" x14ac:dyDescent="0.3">
      <c r="A5714" s="49"/>
      <c r="B5714" s="49"/>
      <c r="C5714" s="49"/>
      <c r="D5714" s="49"/>
      <c r="E5714" s="49"/>
    </row>
    <row r="5715" spans="1:5" ht="15.75" customHeight="1" thickBot="1" x14ac:dyDescent="0.3">
      <c r="A5715" s="49"/>
      <c r="B5715" s="49"/>
      <c r="C5715" s="49"/>
      <c r="D5715" s="49"/>
      <c r="E5715" s="49"/>
    </row>
    <row r="5716" spans="1:5" x14ac:dyDescent="0.25">
      <c r="A5716" s="48"/>
      <c r="B5716" s="48"/>
      <c r="C5716" s="48"/>
      <c r="D5716" s="48"/>
      <c r="E5716" s="48"/>
    </row>
    <row r="5717" spans="1:5" ht="15.75" thickBot="1" x14ac:dyDescent="0.3">
      <c r="A5717" s="49"/>
      <c r="B5717" s="49"/>
      <c r="C5717" s="49"/>
      <c r="D5717" s="49"/>
      <c r="E5717" s="49"/>
    </row>
    <row r="5718" spans="1:5" ht="15.75" customHeight="1" thickBot="1" x14ac:dyDescent="0.3">
      <c r="A5718" s="49"/>
      <c r="B5718" s="49"/>
      <c r="C5718" s="49"/>
      <c r="D5718" s="49"/>
      <c r="E5718" s="49"/>
    </row>
    <row r="5719" spans="1:5" x14ac:dyDescent="0.25">
      <c r="A5719" s="48"/>
      <c r="B5719" s="48"/>
      <c r="C5719" s="48"/>
      <c r="D5719" s="48"/>
      <c r="E5719" s="48"/>
    </row>
    <row r="5720" spans="1:5" ht="15.75" thickBot="1" x14ac:dyDescent="0.3">
      <c r="A5720" s="49"/>
      <c r="B5720" s="49"/>
      <c r="C5720" s="49"/>
      <c r="D5720" s="49"/>
      <c r="E5720" s="49"/>
    </row>
    <row r="5721" spans="1:5" ht="15.75" customHeight="1" thickBot="1" x14ac:dyDescent="0.3">
      <c r="A5721" s="49"/>
      <c r="B5721" s="49"/>
      <c r="C5721" s="49"/>
      <c r="D5721" s="49"/>
      <c r="E5721" s="49"/>
    </row>
    <row r="5722" spans="1:5" x14ac:dyDescent="0.25">
      <c r="A5722" s="48"/>
      <c r="B5722" s="48"/>
      <c r="C5722" s="48"/>
      <c r="D5722" s="48"/>
      <c r="E5722" s="48"/>
    </row>
    <row r="5723" spans="1:5" ht="15.75" thickBot="1" x14ac:dyDescent="0.3">
      <c r="A5723" s="49"/>
      <c r="B5723" s="49"/>
      <c r="C5723" s="49"/>
      <c r="D5723" s="49"/>
      <c r="E5723" s="49"/>
    </row>
    <row r="5724" spans="1:5" ht="15.75" customHeight="1" thickBot="1" x14ac:dyDescent="0.3">
      <c r="A5724" s="49"/>
      <c r="B5724" s="49"/>
      <c r="C5724" s="49"/>
      <c r="D5724" s="49"/>
      <c r="E5724" s="49"/>
    </row>
    <row r="5725" spans="1:5" x14ac:dyDescent="0.25">
      <c r="A5725" s="48"/>
      <c r="B5725" s="48"/>
      <c r="C5725" s="48"/>
      <c r="D5725" s="48"/>
      <c r="E5725" s="48"/>
    </row>
    <row r="5726" spans="1:5" ht="15.75" thickBot="1" x14ac:dyDescent="0.3">
      <c r="A5726" s="49"/>
      <c r="B5726" s="49"/>
      <c r="C5726" s="49"/>
      <c r="D5726" s="49"/>
      <c r="E5726" s="49"/>
    </row>
    <row r="5727" spans="1:5" ht="15.75" customHeight="1" thickBot="1" x14ac:dyDescent="0.3">
      <c r="A5727" s="49"/>
      <c r="B5727" s="49"/>
      <c r="C5727" s="49"/>
      <c r="D5727" s="49"/>
      <c r="E5727" s="49"/>
    </row>
    <row r="5728" spans="1:5" x14ac:dyDescent="0.25">
      <c r="A5728" s="48"/>
      <c r="B5728" s="48"/>
      <c r="C5728" s="48"/>
      <c r="D5728" s="48"/>
      <c r="E5728" s="48"/>
    </row>
    <row r="5729" spans="1:5" ht="15.75" thickBot="1" x14ac:dyDescent="0.3">
      <c r="A5729" s="49"/>
      <c r="B5729" s="49"/>
      <c r="C5729" s="49"/>
      <c r="D5729" s="49"/>
      <c r="E5729" s="49"/>
    </row>
    <row r="5730" spans="1:5" ht="15.75" customHeight="1" thickBot="1" x14ac:dyDescent="0.3">
      <c r="A5730" s="49"/>
      <c r="B5730" s="49"/>
      <c r="C5730" s="49"/>
      <c r="D5730" s="49"/>
      <c r="E5730" s="49"/>
    </row>
    <row r="5731" spans="1:5" x14ac:dyDescent="0.25">
      <c r="A5731" s="48"/>
      <c r="B5731" s="48"/>
      <c r="C5731" s="48"/>
      <c r="D5731" s="48"/>
      <c r="E5731" s="48"/>
    </row>
    <row r="5732" spans="1:5" ht="15.75" thickBot="1" x14ac:dyDescent="0.3">
      <c r="A5732" s="49"/>
      <c r="B5732" s="49"/>
      <c r="C5732" s="49"/>
      <c r="D5732" s="49"/>
      <c r="E5732" s="49"/>
    </row>
    <row r="5733" spans="1:5" ht="15.75" customHeight="1" thickBot="1" x14ac:dyDescent="0.3">
      <c r="A5733" s="49"/>
      <c r="B5733" s="49"/>
      <c r="C5733" s="49"/>
      <c r="D5733" s="49"/>
      <c r="E5733" s="49"/>
    </row>
    <row r="5734" spans="1:5" x14ac:dyDescent="0.25">
      <c r="A5734" s="48"/>
      <c r="B5734" s="48"/>
      <c r="C5734" s="48"/>
      <c r="D5734" s="48"/>
      <c r="E5734" s="48"/>
    </row>
    <row r="5735" spans="1:5" ht="15.75" thickBot="1" x14ac:dyDescent="0.3">
      <c r="A5735" s="49"/>
      <c r="B5735" s="49"/>
      <c r="C5735" s="49"/>
      <c r="D5735" s="49"/>
      <c r="E5735" s="49"/>
    </row>
    <row r="5736" spans="1:5" ht="15.75" customHeight="1" thickBot="1" x14ac:dyDescent="0.3">
      <c r="A5736" s="49"/>
      <c r="B5736" s="49"/>
      <c r="C5736" s="49"/>
      <c r="D5736" s="49"/>
      <c r="E5736" s="49"/>
    </row>
    <row r="5737" spans="1:5" x14ac:dyDescent="0.25">
      <c r="A5737" s="48"/>
      <c r="B5737" s="48"/>
      <c r="C5737" s="48"/>
      <c r="D5737" s="48"/>
      <c r="E5737" s="48"/>
    </row>
    <row r="5738" spans="1:5" ht="15.75" thickBot="1" x14ac:dyDescent="0.3">
      <c r="A5738" s="49"/>
      <c r="B5738" s="49"/>
      <c r="C5738" s="49"/>
      <c r="D5738" s="49"/>
      <c r="E5738" s="49"/>
    </row>
    <row r="5739" spans="1:5" ht="15.75" customHeight="1" thickBot="1" x14ac:dyDescent="0.3">
      <c r="A5739" s="49"/>
      <c r="B5739" s="49"/>
      <c r="C5739" s="49"/>
      <c r="D5739" s="49"/>
      <c r="E5739" s="49"/>
    </row>
    <row r="5740" spans="1:5" x14ac:dyDescent="0.25">
      <c r="A5740" s="48"/>
      <c r="B5740" s="48"/>
      <c r="C5740" s="48"/>
      <c r="D5740" s="48"/>
      <c r="E5740" s="48"/>
    </row>
    <row r="5741" spans="1:5" ht="15.75" thickBot="1" x14ac:dyDescent="0.3">
      <c r="A5741" s="49"/>
      <c r="B5741" s="49"/>
      <c r="C5741" s="49"/>
      <c r="D5741" s="49"/>
      <c r="E5741" s="49"/>
    </row>
    <row r="5742" spans="1:5" ht="15.75" customHeight="1" thickBot="1" x14ac:dyDescent="0.3">
      <c r="A5742" s="49"/>
      <c r="B5742" s="49"/>
      <c r="C5742" s="49"/>
      <c r="D5742" s="49"/>
      <c r="E5742" s="49"/>
    </row>
    <row r="5743" spans="1:5" x14ac:dyDescent="0.25">
      <c r="A5743" s="48"/>
      <c r="B5743" s="48"/>
      <c r="C5743" s="48"/>
      <c r="D5743" s="48"/>
      <c r="E5743" s="48"/>
    </row>
    <row r="5744" spans="1:5" ht="15.75" thickBot="1" x14ac:dyDescent="0.3">
      <c r="A5744" s="49"/>
      <c r="B5744" s="49"/>
      <c r="C5744" s="49"/>
      <c r="D5744" s="49"/>
      <c r="E5744" s="49"/>
    </row>
    <row r="5745" spans="1:5" ht="15.75" customHeight="1" thickBot="1" x14ac:dyDescent="0.3">
      <c r="A5745" s="49"/>
      <c r="B5745" s="49"/>
      <c r="C5745" s="49"/>
      <c r="D5745" s="49"/>
      <c r="E5745" s="49"/>
    </row>
    <row r="5746" spans="1:5" x14ac:dyDescent="0.25">
      <c r="A5746" s="48"/>
      <c r="B5746" s="48"/>
      <c r="C5746" s="48"/>
      <c r="D5746" s="48"/>
      <c r="E5746" s="48"/>
    </row>
    <row r="5747" spans="1:5" ht="15.75" thickBot="1" x14ac:dyDescent="0.3">
      <c r="A5747" s="49"/>
      <c r="B5747" s="49"/>
      <c r="C5747" s="49"/>
      <c r="D5747" s="49"/>
      <c r="E5747" s="49"/>
    </row>
    <row r="5748" spans="1:5" ht="15.75" customHeight="1" thickBot="1" x14ac:dyDescent="0.3">
      <c r="A5748" s="49"/>
      <c r="B5748" s="49"/>
      <c r="C5748" s="49"/>
      <c r="D5748" s="49"/>
      <c r="E5748" s="49"/>
    </row>
    <row r="5749" spans="1:5" x14ac:dyDescent="0.25">
      <c r="A5749" s="48"/>
      <c r="B5749" s="48"/>
      <c r="C5749" s="48"/>
      <c r="D5749" s="48"/>
      <c r="E5749" s="48"/>
    </row>
    <row r="5750" spans="1:5" ht="15.75" thickBot="1" x14ac:dyDescent="0.3">
      <c r="A5750" s="49"/>
      <c r="B5750" s="49"/>
      <c r="C5750" s="49"/>
      <c r="D5750" s="49"/>
      <c r="E5750" s="49"/>
    </row>
    <row r="5751" spans="1:5" ht="15.75" customHeight="1" thickBot="1" x14ac:dyDescent="0.3">
      <c r="A5751" s="49"/>
      <c r="B5751" s="49"/>
      <c r="C5751" s="49"/>
      <c r="D5751" s="49"/>
      <c r="E5751" s="49"/>
    </row>
    <row r="5752" spans="1:5" x14ac:dyDescent="0.25">
      <c r="A5752" s="48"/>
      <c r="B5752" s="48"/>
      <c r="C5752" s="48"/>
      <c r="D5752" s="48"/>
      <c r="E5752" s="48"/>
    </row>
    <row r="5753" spans="1:5" ht="15.75" thickBot="1" x14ac:dyDescent="0.3">
      <c r="A5753" s="49"/>
      <c r="B5753" s="49"/>
      <c r="C5753" s="49"/>
      <c r="D5753" s="49"/>
      <c r="E5753" s="49"/>
    </row>
    <row r="5754" spans="1:5" ht="15.75" customHeight="1" thickBot="1" x14ac:dyDescent="0.3">
      <c r="A5754" s="49"/>
      <c r="B5754" s="49"/>
      <c r="C5754" s="49"/>
      <c r="D5754" s="49"/>
      <c r="E5754" s="49"/>
    </row>
    <row r="5755" spans="1:5" x14ac:dyDescent="0.25">
      <c r="A5755" s="48"/>
      <c r="B5755" s="48"/>
      <c r="C5755" s="48"/>
      <c r="D5755" s="48"/>
      <c r="E5755" s="48"/>
    </row>
    <row r="5756" spans="1:5" ht="15.75" thickBot="1" x14ac:dyDescent="0.3">
      <c r="A5756" s="49"/>
      <c r="B5756" s="49"/>
      <c r="C5756" s="49"/>
      <c r="D5756" s="49"/>
      <c r="E5756" s="49"/>
    </row>
    <row r="5757" spans="1:5" ht="15.75" customHeight="1" thickBot="1" x14ac:dyDescent="0.3">
      <c r="A5757" s="49"/>
      <c r="B5757" s="49"/>
      <c r="C5757" s="49"/>
      <c r="D5757" s="49"/>
      <c r="E5757" s="49"/>
    </row>
    <row r="5758" spans="1:5" x14ac:dyDescent="0.25">
      <c r="A5758" s="48"/>
      <c r="B5758" s="48"/>
      <c r="C5758" s="48"/>
      <c r="D5758" s="48"/>
      <c r="E5758" s="48"/>
    </row>
    <row r="5759" spans="1:5" ht="15.75" thickBot="1" x14ac:dyDescent="0.3">
      <c r="A5759" s="49"/>
      <c r="B5759" s="49"/>
      <c r="C5759" s="49"/>
      <c r="D5759" s="49"/>
      <c r="E5759" s="49"/>
    </row>
    <row r="5760" spans="1:5" ht="15.75" customHeight="1" thickBot="1" x14ac:dyDescent="0.3">
      <c r="A5760" s="49"/>
      <c r="B5760" s="49"/>
      <c r="C5760" s="49"/>
      <c r="D5760" s="49"/>
      <c r="E5760" s="49"/>
    </row>
    <row r="5761" spans="1:5" x14ac:dyDescent="0.25">
      <c r="A5761" s="48"/>
      <c r="B5761" s="48"/>
      <c r="C5761" s="48"/>
      <c r="D5761" s="48"/>
      <c r="E5761" s="48"/>
    </row>
    <row r="5762" spans="1:5" ht="15.75" thickBot="1" x14ac:dyDescent="0.3">
      <c r="A5762" s="49"/>
      <c r="B5762" s="49"/>
      <c r="C5762" s="49"/>
      <c r="D5762" s="49"/>
      <c r="E5762" s="49"/>
    </row>
    <row r="5763" spans="1:5" ht="15.75" customHeight="1" thickBot="1" x14ac:dyDescent="0.3">
      <c r="A5763" s="49"/>
      <c r="B5763" s="49"/>
      <c r="C5763" s="49"/>
      <c r="D5763" s="49"/>
      <c r="E5763" s="49"/>
    </row>
    <row r="5764" spans="1:5" x14ac:dyDescent="0.25">
      <c r="A5764" s="48"/>
      <c r="B5764" s="48"/>
      <c r="C5764" s="48"/>
      <c r="D5764" s="48"/>
      <c r="E5764" s="48"/>
    </row>
    <row r="5765" spans="1:5" ht="15.75" thickBot="1" x14ac:dyDescent="0.3">
      <c r="A5765" s="49"/>
      <c r="B5765" s="49"/>
      <c r="C5765" s="49"/>
      <c r="D5765" s="49"/>
      <c r="E5765" s="49"/>
    </row>
    <row r="5766" spans="1:5" ht="15.75" customHeight="1" thickBot="1" x14ac:dyDescent="0.3">
      <c r="A5766" s="49"/>
      <c r="B5766" s="49"/>
      <c r="C5766" s="49"/>
      <c r="D5766" s="49"/>
      <c r="E5766" s="49"/>
    </row>
    <row r="5767" spans="1:5" x14ac:dyDescent="0.25">
      <c r="A5767" s="48"/>
      <c r="B5767" s="48"/>
      <c r="C5767" s="48"/>
      <c r="D5767" s="48"/>
      <c r="E5767" s="48"/>
    </row>
    <row r="5768" spans="1:5" ht="15.75" thickBot="1" x14ac:dyDescent="0.3">
      <c r="A5768" s="49"/>
      <c r="B5768" s="49"/>
      <c r="C5768" s="49"/>
      <c r="D5768" s="49"/>
      <c r="E5768" s="49"/>
    </row>
    <row r="5769" spans="1:5" ht="15.75" customHeight="1" thickBot="1" x14ac:dyDescent="0.3">
      <c r="A5769" s="49"/>
      <c r="B5769" s="49"/>
      <c r="C5769" s="49"/>
      <c r="D5769" s="49"/>
      <c r="E5769" s="49"/>
    </row>
    <row r="5770" spans="1:5" x14ac:dyDescent="0.25">
      <c r="A5770" s="48"/>
      <c r="B5770" s="48"/>
      <c r="C5770" s="48"/>
      <c r="D5770" s="48"/>
      <c r="E5770" s="48"/>
    </row>
    <row r="5771" spans="1:5" ht="15.75" thickBot="1" x14ac:dyDescent="0.3">
      <c r="A5771" s="49"/>
      <c r="B5771" s="49"/>
      <c r="C5771" s="49"/>
      <c r="D5771" s="49"/>
      <c r="E5771" s="49"/>
    </row>
    <row r="5772" spans="1:5" ht="15.75" customHeight="1" thickBot="1" x14ac:dyDescent="0.3">
      <c r="A5772" s="49"/>
      <c r="B5772" s="49"/>
      <c r="C5772" s="49"/>
      <c r="D5772" s="49"/>
      <c r="E5772" s="49"/>
    </row>
    <row r="5773" spans="1:5" x14ac:dyDescent="0.25">
      <c r="A5773" s="48"/>
      <c r="B5773" s="48"/>
      <c r="C5773" s="48"/>
      <c r="D5773" s="48"/>
      <c r="E5773" s="48"/>
    </row>
    <row r="5774" spans="1:5" ht="15.75" thickBot="1" x14ac:dyDescent="0.3">
      <c r="A5774" s="49"/>
      <c r="B5774" s="49"/>
      <c r="C5774" s="49"/>
      <c r="D5774" s="49"/>
      <c r="E5774" s="49"/>
    </row>
    <row r="5775" spans="1:5" ht="15.75" customHeight="1" thickBot="1" x14ac:dyDescent="0.3">
      <c r="A5775" s="49"/>
      <c r="B5775" s="49"/>
      <c r="C5775" s="49"/>
      <c r="D5775" s="49"/>
      <c r="E5775" s="49"/>
    </row>
    <row r="5776" spans="1:5" x14ac:dyDescent="0.25">
      <c r="A5776" s="48"/>
      <c r="B5776" s="48"/>
      <c r="C5776" s="48"/>
      <c r="D5776" s="48"/>
      <c r="E5776" s="48"/>
    </row>
    <row r="5777" spans="1:5" ht="15.75" thickBot="1" x14ac:dyDescent="0.3">
      <c r="A5777" s="49"/>
      <c r="B5777" s="49"/>
      <c r="C5777" s="49"/>
      <c r="D5777" s="49"/>
      <c r="E5777" s="49"/>
    </row>
    <row r="5778" spans="1:5" ht="15.75" customHeight="1" thickBot="1" x14ac:dyDescent="0.3">
      <c r="A5778" s="49"/>
      <c r="B5778" s="49"/>
      <c r="C5778" s="49"/>
      <c r="D5778" s="49"/>
      <c r="E5778" s="49"/>
    </row>
    <row r="5779" spans="1:5" x14ac:dyDescent="0.25">
      <c r="A5779" s="48"/>
      <c r="B5779" s="48"/>
      <c r="C5779" s="48"/>
      <c r="D5779" s="48"/>
      <c r="E5779" s="48"/>
    </row>
    <row r="5780" spans="1:5" ht="15.75" thickBot="1" x14ac:dyDescent="0.3">
      <c r="A5780" s="49"/>
      <c r="B5780" s="49"/>
      <c r="C5780" s="49"/>
      <c r="D5780" s="49"/>
      <c r="E5780" s="49"/>
    </row>
    <row r="5781" spans="1:5" ht="15.75" customHeight="1" thickBot="1" x14ac:dyDescent="0.3">
      <c r="A5781" s="49"/>
      <c r="B5781" s="49"/>
      <c r="C5781" s="49"/>
      <c r="D5781" s="49"/>
      <c r="E5781" s="49"/>
    </row>
    <row r="5782" spans="1:5" x14ac:dyDescent="0.25">
      <c r="A5782" s="48"/>
      <c r="B5782" s="48"/>
      <c r="C5782" s="48"/>
      <c r="D5782" s="48"/>
      <c r="E5782" s="48"/>
    </row>
    <row r="5783" spans="1:5" ht="15.75" thickBot="1" x14ac:dyDescent="0.3">
      <c r="A5783" s="49"/>
      <c r="B5783" s="49"/>
      <c r="C5783" s="49"/>
      <c r="D5783" s="49"/>
      <c r="E5783" s="49"/>
    </row>
    <row r="5784" spans="1:5" ht="15.75" customHeight="1" thickBot="1" x14ac:dyDescent="0.3">
      <c r="A5784" s="49"/>
      <c r="B5784" s="49"/>
      <c r="C5784" s="49"/>
      <c r="D5784" s="49"/>
      <c r="E5784" s="49"/>
    </row>
    <row r="5785" spans="1:5" x14ac:dyDescent="0.25">
      <c r="A5785" s="48"/>
      <c r="B5785" s="48"/>
      <c r="C5785" s="48"/>
      <c r="D5785" s="48"/>
      <c r="E5785" s="48"/>
    </row>
    <row r="5786" spans="1:5" ht="15.75" thickBot="1" x14ac:dyDescent="0.3">
      <c r="A5786" s="49"/>
      <c r="B5786" s="49"/>
      <c r="C5786" s="49"/>
      <c r="D5786" s="49"/>
      <c r="E5786" s="49"/>
    </row>
    <row r="5787" spans="1:5" ht="15.75" customHeight="1" thickBot="1" x14ac:dyDescent="0.3">
      <c r="A5787" s="49"/>
      <c r="B5787" s="49"/>
      <c r="C5787" s="49"/>
      <c r="D5787" s="49"/>
      <c r="E5787" s="49"/>
    </row>
    <row r="5788" spans="1:5" x14ac:dyDescent="0.25">
      <c r="A5788" s="48"/>
      <c r="B5788" s="48"/>
      <c r="C5788" s="48"/>
      <c r="D5788" s="48"/>
      <c r="E5788" s="48"/>
    </row>
    <row r="5789" spans="1:5" ht="15.75" thickBot="1" x14ac:dyDescent="0.3">
      <c r="A5789" s="49"/>
      <c r="B5789" s="49"/>
      <c r="C5789" s="49"/>
      <c r="D5789" s="49"/>
      <c r="E5789" s="49"/>
    </row>
    <row r="5790" spans="1:5" ht="15.75" customHeight="1" thickBot="1" x14ac:dyDescent="0.3">
      <c r="A5790" s="49"/>
      <c r="B5790" s="49"/>
      <c r="C5790" s="49"/>
      <c r="D5790" s="49"/>
      <c r="E5790" s="49"/>
    </row>
    <row r="5791" spans="1:5" x14ac:dyDescent="0.25">
      <c r="A5791" s="48"/>
      <c r="B5791" s="48"/>
      <c r="C5791" s="48"/>
      <c r="D5791" s="48"/>
      <c r="E5791" s="48"/>
    </row>
    <row r="5792" spans="1:5" ht="15.75" thickBot="1" x14ac:dyDescent="0.3">
      <c r="A5792" s="49"/>
      <c r="B5792" s="49"/>
      <c r="C5792" s="49"/>
      <c r="D5792" s="49"/>
      <c r="E5792" s="49"/>
    </row>
    <row r="5793" spans="1:5" ht="15.75" customHeight="1" thickBot="1" x14ac:dyDescent="0.3">
      <c r="A5793" s="49"/>
      <c r="B5793" s="49"/>
      <c r="C5793" s="49"/>
      <c r="D5793" s="49"/>
      <c r="E5793" s="49"/>
    </row>
    <row r="5794" spans="1:5" x14ac:dyDescent="0.25">
      <c r="A5794" s="48"/>
      <c r="B5794" s="48"/>
      <c r="C5794" s="48"/>
      <c r="D5794" s="48"/>
      <c r="E5794" s="48"/>
    </row>
    <row r="5795" spans="1:5" ht="15.75" thickBot="1" x14ac:dyDescent="0.3">
      <c r="A5795" s="49"/>
      <c r="B5795" s="49"/>
      <c r="C5795" s="49"/>
      <c r="D5795" s="49"/>
      <c r="E5795" s="49"/>
    </row>
    <row r="5796" spans="1:5" ht="15.75" customHeight="1" thickBot="1" x14ac:dyDescent="0.3">
      <c r="A5796" s="49"/>
      <c r="B5796" s="49"/>
      <c r="C5796" s="49"/>
      <c r="D5796" s="49"/>
      <c r="E5796" s="49"/>
    </row>
    <row r="5797" spans="1:5" x14ac:dyDescent="0.25">
      <c r="A5797" s="48"/>
      <c r="B5797" s="48"/>
      <c r="C5797" s="48"/>
      <c r="D5797" s="48"/>
      <c r="E5797" s="48"/>
    </row>
    <row r="5798" spans="1:5" ht="15.75" thickBot="1" x14ac:dyDescent="0.3">
      <c r="A5798" s="49"/>
      <c r="B5798" s="49"/>
      <c r="C5798" s="49"/>
      <c r="D5798" s="49"/>
      <c r="E5798" s="49"/>
    </row>
    <row r="5799" spans="1:5" ht="15.75" customHeight="1" thickBot="1" x14ac:dyDescent="0.3">
      <c r="A5799" s="49"/>
      <c r="B5799" s="49"/>
      <c r="C5799" s="49"/>
      <c r="D5799" s="49"/>
      <c r="E5799" s="49"/>
    </row>
    <row r="5800" spans="1:5" x14ac:dyDescent="0.25">
      <c r="A5800" s="48"/>
      <c r="B5800" s="48"/>
      <c r="C5800" s="48"/>
      <c r="D5800" s="48"/>
      <c r="E5800" s="48"/>
    </row>
    <row r="5801" spans="1:5" ht="15.75" thickBot="1" x14ac:dyDescent="0.3">
      <c r="A5801" s="49"/>
      <c r="B5801" s="49"/>
      <c r="C5801" s="49"/>
      <c r="D5801" s="49"/>
      <c r="E5801" s="49"/>
    </row>
    <row r="5802" spans="1:5" ht="15.75" customHeight="1" thickBot="1" x14ac:dyDescent="0.3">
      <c r="A5802" s="49"/>
      <c r="B5802" s="49"/>
      <c r="C5802" s="49"/>
      <c r="D5802" s="49"/>
      <c r="E5802" s="49"/>
    </row>
    <row r="5803" spans="1:5" x14ac:dyDescent="0.25">
      <c r="A5803" s="48"/>
      <c r="B5803" s="48"/>
      <c r="C5803" s="48"/>
      <c r="D5803" s="48"/>
      <c r="E5803" s="48"/>
    </row>
    <row r="5804" spans="1:5" ht="15.75" thickBot="1" x14ac:dyDescent="0.3">
      <c r="A5804" s="49"/>
      <c r="B5804" s="49"/>
      <c r="C5804" s="49"/>
      <c r="D5804" s="49"/>
      <c r="E5804" s="49"/>
    </row>
    <row r="5805" spans="1:5" ht="15.75" customHeight="1" thickBot="1" x14ac:dyDescent="0.3">
      <c r="A5805" s="49"/>
      <c r="B5805" s="49"/>
      <c r="C5805" s="49"/>
      <c r="D5805" s="49"/>
      <c r="E5805" s="49"/>
    </row>
    <row r="5806" spans="1:5" x14ac:dyDescent="0.25">
      <c r="A5806" s="48"/>
      <c r="B5806" s="48"/>
      <c r="C5806" s="48"/>
      <c r="D5806" s="48"/>
      <c r="E5806" s="48"/>
    </row>
    <row r="5807" spans="1:5" ht="15.75" thickBot="1" x14ac:dyDescent="0.3">
      <c r="A5807" s="49"/>
      <c r="B5807" s="49"/>
      <c r="C5807" s="49"/>
      <c r="D5807" s="49"/>
      <c r="E5807" s="49"/>
    </row>
    <row r="5808" spans="1:5" ht="15.75" customHeight="1" thickBot="1" x14ac:dyDescent="0.3">
      <c r="A5808" s="49"/>
      <c r="B5808" s="49"/>
      <c r="C5808" s="49"/>
      <c r="D5808" s="49"/>
      <c r="E5808" s="49"/>
    </row>
    <row r="5809" spans="1:5" x14ac:dyDescent="0.25">
      <c r="A5809" s="48"/>
      <c r="B5809" s="48"/>
      <c r="C5809" s="48"/>
      <c r="D5809" s="48"/>
      <c r="E5809" s="48"/>
    </row>
    <row r="5810" spans="1:5" ht="15.75" thickBot="1" x14ac:dyDescent="0.3">
      <c r="A5810" s="49"/>
      <c r="B5810" s="49"/>
      <c r="C5810" s="49"/>
      <c r="D5810" s="49"/>
      <c r="E5810" s="49"/>
    </row>
    <row r="5811" spans="1:5" ht="15.75" customHeight="1" thickBot="1" x14ac:dyDescent="0.3">
      <c r="A5811" s="49"/>
      <c r="B5811" s="49"/>
      <c r="C5811" s="49"/>
      <c r="D5811" s="49"/>
      <c r="E5811" s="49"/>
    </row>
    <row r="5812" spans="1:5" x14ac:dyDescent="0.25">
      <c r="A5812" s="48"/>
      <c r="B5812" s="48"/>
      <c r="C5812" s="48"/>
      <c r="D5812" s="48"/>
      <c r="E5812" s="48"/>
    </row>
    <row r="5813" spans="1:5" ht="15.75" thickBot="1" x14ac:dyDescent="0.3">
      <c r="A5813" s="49"/>
      <c r="B5813" s="49"/>
      <c r="C5813" s="49"/>
      <c r="D5813" s="49"/>
      <c r="E5813" s="49"/>
    </row>
    <row r="5814" spans="1:5" ht="15.75" customHeight="1" thickBot="1" x14ac:dyDescent="0.3">
      <c r="A5814" s="49"/>
      <c r="B5814" s="49"/>
      <c r="C5814" s="49"/>
      <c r="D5814" s="49"/>
      <c r="E5814" s="49"/>
    </row>
    <row r="5815" spans="1:5" x14ac:dyDescent="0.25">
      <c r="A5815" s="48"/>
      <c r="B5815" s="48"/>
      <c r="C5815" s="48"/>
      <c r="D5815" s="48"/>
      <c r="E5815" s="48"/>
    </row>
    <row r="5816" spans="1:5" ht="15.75" thickBot="1" x14ac:dyDescent="0.3">
      <c r="A5816" s="49"/>
      <c r="B5816" s="49"/>
      <c r="C5816" s="49"/>
      <c r="D5816" s="49"/>
      <c r="E5816" s="49"/>
    </row>
    <row r="5817" spans="1:5" ht="15.75" customHeight="1" thickBot="1" x14ac:dyDescent="0.3">
      <c r="A5817" s="49"/>
      <c r="B5817" s="49"/>
      <c r="C5817" s="49"/>
      <c r="D5817" s="49"/>
      <c r="E5817" s="49"/>
    </row>
    <row r="5818" spans="1:5" x14ac:dyDescent="0.25">
      <c r="A5818" s="48"/>
      <c r="B5818" s="48"/>
      <c r="C5818" s="48"/>
      <c r="D5818" s="48"/>
      <c r="E5818" s="48"/>
    </row>
    <row r="5819" spans="1:5" ht="15.75" thickBot="1" x14ac:dyDescent="0.3">
      <c r="A5819" s="49"/>
      <c r="B5819" s="49"/>
      <c r="C5819" s="49"/>
      <c r="D5819" s="49"/>
      <c r="E5819" s="49"/>
    </row>
    <row r="5820" spans="1:5" ht="15.75" customHeight="1" thickBot="1" x14ac:dyDescent="0.3">
      <c r="A5820" s="49"/>
      <c r="B5820" s="49"/>
      <c r="C5820" s="49"/>
      <c r="D5820" s="49"/>
      <c r="E5820" s="49"/>
    </row>
    <row r="5821" spans="1:5" x14ac:dyDescent="0.25">
      <c r="A5821" s="48"/>
      <c r="B5821" s="48"/>
      <c r="C5821" s="48"/>
      <c r="D5821" s="48"/>
      <c r="E5821" s="48"/>
    </row>
    <row r="5822" spans="1:5" ht="15.75" thickBot="1" x14ac:dyDescent="0.3">
      <c r="A5822" s="49"/>
      <c r="B5822" s="49"/>
      <c r="C5822" s="49"/>
      <c r="D5822" s="49"/>
      <c r="E5822" s="49"/>
    </row>
    <row r="5823" spans="1:5" ht="15.75" customHeight="1" thickBot="1" x14ac:dyDescent="0.3">
      <c r="A5823" s="49"/>
      <c r="B5823" s="49"/>
      <c r="C5823" s="49"/>
      <c r="D5823" s="49"/>
      <c r="E5823" s="49"/>
    </row>
    <row r="5824" spans="1:5" x14ac:dyDescent="0.25">
      <c r="A5824" s="48"/>
      <c r="B5824" s="48"/>
      <c r="C5824" s="48"/>
      <c r="D5824" s="48"/>
      <c r="E5824" s="48"/>
    </row>
    <row r="5825" spans="1:5" ht="15.75" thickBot="1" x14ac:dyDescent="0.3">
      <c r="A5825" s="49"/>
      <c r="B5825" s="49"/>
      <c r="C5825" s="49"/>
      <c r="D5825" s="49"/>
      <c r="E5825" s="49"/>
    </row>
    <row r="5826" spans="1:5" ht="15.75" customHeight="1" thickBot="1" x14ac:dyDescent="0.3">
      <c r="A5826" s="49"/>
      <c r="B5826" s="49"/>
      <c r="C5826" s="49"/>
      <c r="D5826" s="49"/>
      <c r="E5826" s="49"/>
    </row>
    <row r="5827" spans="1:5" x14ac:dyDescent="0.25">
      <c r="A5827" s="48"/>
      <c r="B5827" s="48"/>
      <c r="C5827" s="48"/>
      <c r="D5827" s="48"/>
      <c r="E5827" s="48"/>
    </row>
    <row r="5828" spans="1:5" ht="15.75" thickBot="1" x14ac:dyDescent="0.3">
      <c r="A5828" s="49"/>
      <c r="B5828" s="49"/>
      <c r="C5828" s="49"/>
      <c r="D5828" s="49"/>
      <c r="E5828" s="49"/>
    </row>
    <row r="5829" spans="1:5" ht="15.75" customHeight="1" thickBot="1" x14ac:dyDescent="0.3">
      <c r="A5829" s="49"/>
      <c r="B5829" s="49"/>
      <c r="C5829" s="49"/>
      <c r="D5829" s="49"/>
      <c r="E5829" s="49"/>
    </row>
    <row r="5830" spans="1:5" x14ac:dyDescent="0.25">
      <c r="A5830" s="48"/>
      <c r="B5830" s="48"/>
      <c r="C5830" s="48"/>
      <c r="D5830" s="48"/>
      <c r="E5830" s="48"/>
    </row>
    <row r="5831" spans="1:5" ht="15.75" thickBot="1" x14ac:dyDescent="0.3">
      <c r="A5831" s="49"/>
      <c r="B5831" s="49"/>
      <c r="C5831" s="49"/>
      <c r="D5831" s="49"/>
      <c r="E5831" s="49"/>
    </row>
    <row r="5832" spans="1:5" ht="15.75" customHeight="1" thickBot="1" x14ac:dyDescent="0.3">
      <c r="A5832" s="49"/>
      <c r="B5832" s="49"/>
      <c r="C5832" s="49"/>
      <c r="D5832" s="49"/>
      <c r="E5832" s="49"/>
    </row>
    <row r="5833" spans="1:5" x14ac:dyDescent="0.25">
      <c r="A5833" s="48"/>
      <c r="B5833" s="48"/>
      <c r="C5833" s="48"/>
      <c r="D5833" s="48"/>
      <c r="E5833" s="48"/>
    </row>
    <row r="5834" spans="1:5" ht="15.75" thickBot="1" x14ac:dyDescent="0.3">
      <c r="A5834" s="49"/>
      <c r="B5834" s="49"/>
      <c r="C5834" s="49"/>
      <c r="D5834" s="49"/>
      <c r="E5834" s="49"/>
    </row>
    <row r="5835" spans="1:5" ht="15.75" customHeight="1" thickBot="1" x14ac:dyDescent="0.3">
      <c r="A5835" s="49"/>
      <c r="B5835" s="49"/>
      <c r="C5835" s="49"/>
      <c r="D5835" s="49"/>
      <c r="E5835" s="49"/>
    </row>
    <row r="5836" spans="1:5" x14ac:dyDescent="0.25">
      <c r="A5836" s="48"/>
      <c r="B5836" s="48"/>
      <c r="C5836" s="48"/>
      <c r="D5836" s="48"/>
      <c r="E5836" s="48"/>
    </row>
    <row r="5837" spans="1:5" ht="15.75" thickBot="1" x14ac:dyDescent="0.3">
      <c r="A5837" s="49"/>
      <c r="B5837" s="49"/>
      <c r="C5837" s="49"/>
      <c r="D5837" s="49"/>
      <c r="E5837" s="49"/>
    </row>
    <row r="5838" spans="1:5" ht="15.75" customHeight="1" thickBot="1" x14ac:dyDescent="0.3">
      <c r="A5838" s="49"/>
      <c r="B5838" s="49"/>
      <c r="C5838" s="49"/>
      <c r="D5838" s="49"/>
      <c r="E5838" s="49"/>
    </row>
    <row r="5839" spans="1:5" x14ac:dyDescent="0.25">
      <c r="A5839" s="48"/>
      <c r="B5839" s="48"/>
      <c r="C5839" s="48"/>
      <c r="D5839" s="48"/>
      <c r="E5839" s="48"/>
    </row>
    <row r="5840" spans="1:5" ht="15.75" thickBot="1" x14ac:dyDescent="0.3">
      <c r="A5840" s="49"/>
      <c r="B5840" s="49"/>
      <c r="C5840" s="49"/>
      <c r="D5840" s="49"/>
      <c r="E5840" s="49"/>
    </row>
    <row r="5841" spans="1:5" ht="15.75" customHeight="1" thickBot="1" x14ac:dyDescent="0.3">
      <c r="A5841" s="49"/>
      <c r="B5841" s="49"/>
      <c r="C5841" s="49"/>
      <c r="D5841" s="49"/>
      <c r="E5841" s="49"/>
    </row>
    <row r="5842" spans="1:5" x14ac:dyDescent="0.25">
      <c r="A5842" s="48"/>
      <c r="B5842" s="48"/>
      <c r="C5842" s="48"/>
      <c r="D5842" s="48"/>
      <c r="E5842" s="48"/>
    </row>
    <row r="5843" spans="1:5" ht="15.75" thickBot="1" x14ac:dyDescent="0.3">
      <c r="A5843" s="49"/>
      <c r="B5843" s="49"/>
      <c r="C5843" s="49"/>
      <c r="D5843" s="49"/>
      <c r="E5843" s="49"/>
    </row>
    <row r="5844" spans="1:5" ht="15.75" customHeight="1" thickBot="1" x14ac:dyDescent="0.3">
      <c r="A5844" s="49"/>
      <c r="B5844" s="49"/>
      <c r="C5844" s="49"/>
      <c r="D5844" s="49"/>
      <c r="E5844" s="49"/>
    </row>
    <row r="5845" spans="1:5" x14ac:dyDescent="0.25">
      <c r="A5845" s="48"/>
      <c r="B5845" s="48"/>
      <c r="C5845" s="48"/>
      <c r="D5845" s="48"/>
      <c r="E5845" s="48"/>
    </row>
    <row r="5846" spans="1:5" ht="15.75" thickBot="1" x14ac:dyDescent="0.3">
      <c r="A5846" s="49"/>
      <c r="B5846" s="49"/>
      <c r="C5846" s="49"/>
      <c r="D5846" s="49"/>
      <c r="E5846" s="49"/>
    </row>
    <row r="5847" spans="1:5" ht="15.75" customHeight="1" thickBot="1" x14ac:dyDescent="0.3">
      <c r="A5847" s="49"/>
      <c r="B5847" s="49"/>
      <c r="C5847" s="49"/>
      <c r="D5847" s="49"/>
      <c r="E5847" s="49"/>
    </row>
    <row r="5848" spans="1:5" x14ac:dyDescent="0.25">
      <c r="A5848" s="48"/>
      <c r="B5848" s="48"/>
      <c r="C5848" s="48"/>
      <c r="D5848" s="48"/>
      <c r="E5848" s="48"/>
    </row>
    <row r="5849" spans="1:5" ht="15.75" thickBot="1" x14ac:dyDescent="0.3">
      <c r="A5849" s="49"/>
      <c r="B5849" s="49"/>
      <c r="C5849" s="49"/>
      <c r="D5849" s="49"/>
      <c r="E5849" s="49"/>
    </row>
    <row r="5850" spans="1:5" ht="15.75" customHeight="1" thickBot="1" x14ac:dyDescent="0.3">
      <c r="A5850" s="49"/>
      <c r="B5850" s="49"/>
      <c r="C5850" s="49"/>
      <c r="D5850" s="49"/>
      <c r="E5850" s="49"/>
    </row>
    <row r="5851" spans="1:5" x14ac:dyDescent="0.25">
      <c r="A5851" s="48"/>
      <c r="B5851" s="48"/>
      <c r="C5851" s="48"/>
      <c r="D5851" s="48"/>
      <c r="E5851" s="48"/>
    </row>
    <row r="5852" spans="1:5" ht="15.75" thickBot="1" x14ac:dyDescent="0.3">
      <c r="A5852" s="49"/>
      <c r="B5852" s="49"/>
      <c r="C5852" s="49"/>
      <c r="D5852" s="49"/>
      <c r="E5852" s="49"/>
    </row>
    <row r="5853" spans="1:5" ht="15.75" customHeight="1" thickBot="1" x14ac:dyDescent="0.3">
      <c r="A5853" s="49"/>
      <c r="B5853" s="49"/>
      <c r="C5853" s="49"/>
      <c r="D5853" s="49"/>
      <c r="E5853" s="49"/>
    </row>
    <row r="5854" spans="1:5" x14ac:dyDescent="0.25">
      <c r="A5854" s="48"/>
      <c r="B5854" s="48"/>
      <c r="C5854" s="48"/>
      <c r="D5854" s="48"/>
      <c r="E5854" s="48"/>
    </row>
    <row r="5855" spans="1:5" ht="15.75" thickBot="1" x14ac:dyDescent="0.3">
      <c r="A5855" s="49"/>
      <c r="B5855" s="49"/>
      <c r="C5855" s="49"/>
      <c r="D5855" s="49"/>
      <c r="E5855" s="49"/>
    </row>
    <row r="5856" spans="1:5" ht="15.75" customHeight="1" thickBot="1" x14ac:dyDescent="0.3">
      <c r="A5856" s="49"/>
      <c r="B5856" s="49"/>
      <c r="C5856" s="49"/>
      <c r="D5856" s="49"/>
      <c r="E5856" s="49"/>
    </row>
    <row r="5857" spans="1:5" x14ac:dyDescent="0.25">
      <c r="A5857" s="48"/>
      <c r="B5857" s="48"/>
      <c r="C5857" s="48"/>
      <c r="D5857" s="48"/>
      <c r="E5857" s="48"/>
    </row>
    <row r="5858" spans="1:5" ht="15.75" thickBot="1" x14ac:dyDescent="0.3">
      <c r="A5858" s="49"/>
      <c r="B5858" s="49"/>
      <c r="C5858" s="49"/>
      <c r="D5858" s="49"/>
      <c r="E5858" s="49"/>
    </row>
    <row r="5859" spans="1:5" ht="15.75" customHeight="1" thickBot="1" x14ac:dyDescent="0.3">
      <c r="A5859" s="49"/>
      <c r="B5859" s="49"/>
      <c r="C5859" s="49"/>
      <c r="D5859" s="49"/>
      <c r="E5859" s="49"/>
    </row>
    <row r="5860" spans="1:5" x14ac:dyDescent="0.25">
      <c r="A5860" s="48"/>
      <c r="B5860" s="48"/>
      <c r="C5860" s="48"/>
      <c r="D5860" s="48"/>
      <c r="E5860" s="48"/>
    </row>
    <row r="5861" spans="1:5" ht="15.75" thickBot="1" x14ac:dyDescent="0.3">
      <c r="A5861" s="49"/>
      <c r="B5861" s="49"/>
      <c r="C5861" s="49"/>
      <c r="D5861" s="49"/>
      <c r="E5861" s="49"/>
    </row>
    <row r="5862" spans="1:5" ht="15.75" customHeight="1" thickBot="1" x14ac:dyDescent="0.3">
      <c r="A5862" s="49"/>
      <c r="B5862" s="49"/>
      <c r="C5862" s="49"/>
      <c r="D5862" s="49"/>
      <c r="E5862" s="49"/>
    </row>
    <row r="5863" spans="1:5" x14ac:dyDescent="0.25">
      <c r="A5863" s="48"/>
      <c r="B5863" s="48"/>
      <c r="C5863" s="48"/>
      <c r="D5863" s="48"/>
      <c r="E5863" s="48"/>
    </row>
    <row r="5864" spans="1:5" ht="15.75" thickBot="1" x14ac:dyDescent="0.3">
      <c r="A5864" s="49"/>
      <c r="B5864" s="49"/>
      <c r="C5864" s="49"/>
      <c r="D5864" s="49"/>
      <c r="E5864" s="49"/>
    </row>
    <row r="5865" spans="1:5" ht="15.75" customHeight="1" thickBot="1" x14ac:dyDescent="0.3">
      <c r="A5865" s="49"/>
      <c r="B5865" s="49"/>
      <c r="C5865" s="49"/>
      <c r="D5865" s="49"/>
      <c r="E5865" s="49"/>
    </row>
    <row r="5866" spans="1:5" x14ac:dyDescent="0.25">
      <c r="A5866" s="48"/>
      <c r="B5866" s="48"/>
      <c r="C5866" s="48"/>
      <c r="D5866" s="48"/>
      <c r="E5866" s="48"/>
    </row>
    <row r="5867" spans="1:5" ht="15.75" thickBot="1" x14ac:dyDescent="0.3">
      <c r="A5867" s="49"/>
      <c r="B5867" s="49"/>
      <c r="C5867" s="49"/>
      <c r="D5867" s="49"/>
      <c r="E5867" s="49"/>
    </row>
    <row r="5868" spans="1:5" ht="15.75" customHeight="1" thickBot="1" x14ac:dyDescent="0.3">
      <c r="A5868" s="49"/>
      <c r="B5868" s="49"/>
      <c r="C5868" s="49"/>
      <c r="D5868" s="49"/>
      <c r="E5868" s="49"/>
    </row>
    <row r="5869" spans="1:5" x14ac:dyDescent="0.25">
      <c r="A5869" s="48"/>
      <c r="B5869" s="48"/>
      <c r="C5869" s="48"/>
      <c r="D5869" s="48"/>
      <c r="E5869" s="48"/>
    </row>
    <row r="5870" spans="1:5" ht="15.75" thickBot="1" x14ac:dyDescent="0.3">
      <c r="A5870" s="49"/>
      <c r="B5870" s="49"/>
      <c r="C5870" s="49"/>
      <c r="D5870" s="49"/>
      <c r="E5870" s="49"/>
    </row>
    <row r="5871" spans="1:5" ht="15.75" customHeight="1" thickBot="1" x14ac:dyDescent="0.3">
      <c r="A5871" s="49"/>
      <c r="B5871" s="49"/>
      <c r="C5871" s="49"/>
      <c r="D5871" s="49"/>
      <c r="E5871" s="49"/>
    </row>
    <row r="5872" spans="1:5" x14ac:dyDescent="0.25">
      <c r="A5872" s="48"/>
      <c r="B5872" s="48"/>
      <c r="C5872" s="48"/>
      <c r="D5872" s="48"/>
      <c r="E5872" s="48"/>
    </row>
    <row r="5873" spans="1:5" ht="15.75" thickBot="1" x14ac:dyDescent="0.3">
      <c r="A5873" s="49"/>
      <c r="B5873" s="49"/>
      <c r="C5873" s="49"/>
      <c r="D5873" s="49"/>
      <c r="E5873" s="49"/>
    </row>
    <row r="5874" spans="1:5" ht="15.75" customHeight="1" thickBot="1" x14ac:dyDescent="0.3">
      <c r="A5874" s="49"/>
      <c r="B5874" s="49"/>
      <c r="C5874" s="49"/>
      <c r="D5874" s="49"/>
      <c r="E5874" s="49"/>
    </row>
    <row r="5875" spans="1:5" x14ac:dyDescent="0.25">
      <c r="A5875" s="48"/>
      <c r="B5875" s="48"/>
      <c r="C5875" s="48"/>
      <c r="D5875" s="48"/>
      <c r="E5875" s="48"/>
    </row>
    <row r="5876" spans="1:5" ht="15.75" thickBot="1" x14ac:dyDescent="0.3">
      <c r="A5876" s="49"/>
      <c r="B5876" s="49"/>
      <c r="C5876" s="49"/>
      <c r="D5876" s="49"/>
      <c r="E5876" s="49"/>
    </row>
    <row r="5877" spans="1:5" ht="15.75" customHeight="1" thickBot="1" x14ac:dyDescent="0.3">
      <c r="A5877" s="49"/>
      <c r="B5877" s="49"/>
      <c r="C5877" s="49"/>
      <c r="D5877" s="49"/>
      <c r="E5877" s="49"/>
    </row>
    <row r="5878" spans="1:5" x14ac:dyDescent="0.25">
      <c r="A5878" s="48"/>
      <c r="B5878" s="48"/>
      <c r="C5878" s="48"/>
      <c r="D5878" s="48"/>
      <c r="E5878" s="48"/>
    </row>
    <row r="5879" spans="1:5" ht="15.75" thickBot="1" x14ac:dyDescent="0.3">
      <c r="A5879" s="49"/>
      <c r="B5879" s="49"/>
      <c r="C5879" s="49"/>
      <c r="D5879" s="49"/>
      <c r="E5879" s="49"/>
    </row>
    <row r="5880" spans="1:5" ht="15.75" customHeight="1" thickBot="1" x14ac:dyDescent="0.3">
      <c r="A5880" s="49"/>
      <c r="B5880" s="49"/>
      <c r="C5880" s="49"/>
      <c r="D5880" s="49"/>
      <c r="E5880" s="49"/>
    </row>
    <row r="5881" spans="1:5" x14ac:dyDescent="0.25">
      <c r="A5881" s="48"/>
      <c r="B5881" s="48"/>
      <c r="C5881" s="48"/>
      <c r="D5881" s="48"/>
      <c r="E5881" s="48"/>
    </row>
    <row r="5882" spans="1:5" ht="15.75" thickBot="1" x14ac:dyDescent="0.3">
      <c r="A5882" s="49"/>
      <c r="B5882" s="49"/>
      <c r="C5882" s="49"/>
      <c r="D5882" s="49"/>
      <c r="E5882" s="49"/>
    </row>
    <row r="5883" spans="1:5" ht="15.75" customHeight="1" thickBot="1" x14ac:dyDescent="0.3">
      <c r="A5883" s="49"/>
      <c r="B5883" s="49"/>
      <c r="C5883" s="49"/>
      <c r="D5883" s="49"/>
      <c r="E5883" s="49"/>
    </row>
    <row r="5884" spans="1:5" x14ac:dyDescent="0.25">
      <c r="A5884" s="48"/>
      <c r="B5884" s="48"/>
      <c r="C5884" s="48"/>
      <c r="D5884" s="48"/>
      <c r="E5884" s="48"/>
    </row>
    <row r="5885" spans="1:5" ht="15.75" thickBot="1" x14ac:dyDescent="0.3">
      <c r="A5885" s="49"/>
      <c r="B5885" s="49"/>
      <c r="C5885" s="49"/>
      <c r="D5885" s="49"/>
      <c r="E5885" s="49"/>
    </row>
    <row r="5886" spans="1:5" ht="15.75" customHeight="1" thickBot="1" x14ac:dyDescent="0.3">
      <c r="A5886" s="49"/>
      <c r="B5886" s="49"/>
      <c r="C5886" s="49"/>
      <c r="D5886" s="49"/>
      <c r="E5886" s="49"/>
    </row>
    <row r="5887" spans="1:5" x14ac:dyDescent="0.25">
      <c r="A5887" s="48"/>
      <c r="B5887" s="48"/>
      <c r="C5887" s="48"/>
      <c r="D5887" s="48"/>
      <c r="E5887" s="48"/>
    </row>
    <row r="5888" spans="1:5" ht="15.75" thickBot="1" x14ac:dyDescent="0.3">
      <c r="A5888" s="49"/>
      <c r="B5888" s="49"/>
      <c r="C5888" s="49"/>
      <c r="D5888" s="49"/>
      <c r="E5888" s="49"/>
    </row>
    <row r="5889" spans="1:5" ht="15.75" customHeight="1" thickBot="1" x14ac:dyDescent="0.3">
      <c r="A5889" s="49"/>
      <c r="B5889" s="49"/>
      <c r="C5889" s="49"/>
      <c r="D5889" s="49"/>
      <c r="E5889" s="49"/>
    </row>
    <row r="5890" spans="1:5" x14ac:dyDescent="0.25">
      <c r="A5890" s="48"/>
      <c r="B5890" s="48"/>
      <c r="C5890" s="48"/>
      <c r="D5890" s="48"/>
      <c r="E5890" s="48"/>
    </row>
    <row r="5891" spans="1:5" ht="15.75" thickBot="1" x14ac:dyDescent="0.3">
      <c r="A5891" s="49"/>
      <c r="B5891" s="49"/>
      <c r="C5891" s="49"/>
      <c r="D5891" s="49"/>
      <c r="E5891" s="49"/>
    </row>
    <row r="5892" spans="1:5" ht="15.75" customHeight="1" thickBot="1" x14ac:dyDescent="0.3">
      <c r="A5892" s="49"/>
      <c r="B5892" s="49"/>
      <c r="C5892" s="49"/>
      <c r="D5892" s="49"/>
      <c r="E5892" s="49"/>
    </row>
    <row r="5893" spans="1:5" x14ac:dyDescent="0.25">
      <c r="A5893" s="48"/>
      <c r="B5893" s="48"/>
      <c r="C5893" s="48"/>
      <c r="D5893" s="48"/>
      <c r="E5893" s="48"/>
    </row>
    <row r="5894" spans="1:5" ht="15.75" thickBot="1" x14ac:dyDescent="0.3">
      <c r="A5894" s="49"/>
      <c r="B5894" s="49"/>
      <c r="C5894" s="49"/>
      <c r="D5894" s="49"/>
      <c r="E5894" s="49"/>
    </row>
    <row r="5895" spans="1:5" ht="15.75" customHeight="1" thickBot="1" x14ac:dyDescent="0.3">
      <c r="A5895" s="49"/>
      <c r="B5895" s="49"/>
      <c r="C5895" s="49"/>
      <c r="D5895" s="49"/>
      <c r="E5895" s="49"/>
    </row>
    <row r="5896" spans="1:5" x14ac:dyDescent="0.25">
      <c r="A5896" s="48"/>
      <c r="B5896" s="48"/>
      <c r="C5896" s="48"/>
      <c r="D5896" s="48"/>
      <c r="E5896" s="48"/>
    </row>
    <row r="5897" spans="1:5" ht="15.75" thickBot="1" x14ac:dyDescent="0.3">
      <c r="A5897" s="49"/>
      <c r="B5897" s="49"/>
      <c r="C5897" s="49"/>
      <c r="D5897" s="49"/>
      <c r="E5897" s="49"/>
    </row>
    <row r="5898" spans="1:5" ht="15.75" customHeight="1" thickBot="1" x14ac:dyDescent="0.3">
      <c r="A5898" s="49"/>
      <c r="B5898" s="49"/>
      <c r="C5898" s="49"/>
      <c r="D5898" s="49"/>
      <c r="E5898" s="49"/>
    </row>
    <row r="5899" spans="1:5" x14ac:dyDescent="0.25">
      <c r="A5899" s="48"/>
      <c r="B5899" s="48"/>
      <c r="C5899" s="48"/>
      <c r="D5899" s="48"/>
      <c r="E5899" s="48"/>
    </row>
    <row r="5900" spans="1:5" ht="15.75" thickBot="1" x14ac:dyDescent="0.3">
      <c r="A5900" s="49"/>
      <c r="B5900" s="49"/>
      <c r="C5900" s="49"/>
      <c r="D5900" s="49"/>
      <c r="E5900" s="49"/>
    </row>
    <row r="5901" spans="1:5" ht="15.75" customHeight="1" thickBot="1" x14ac:dyDescent="0.3">
      <c r="A5901" s="49"/>
      <c r="B5901" s="49"/>
      <c r="C5901" s="49"/>
      <c r="D5901" s="49"/>
      <c r="E5901" s="49"/>
    </row>
    <row r="5902" spans="1:5" x14ac:dyDescent="0.25">
      <c r="A5902" s="48"/>
      <c r="B5902" s="48"/>
      <c r="C5902" s="48"/>
      <c r="D5902" s="48"/>
      <c r="E5902" s="48"/>
    </row>
    <row r="5903" spans="1:5" ht="15.75" thickBot="1" x14ac:dyDescent="0.3">
      <c r="A5903" s="49"/>
      <c r="B5903" s="49"/>
      <c r="C5903" s="49"/>
      <c r="D5903" s="49"/>
      <c r="E5903" s="49"/>
    </row>
    <row r="5904" spans="1:5" ht="15.75" customHeight="1" thickBot="1" x14ac:dyDescent="0.3">
      <c r="A5904" s="49"/>
      <c r="B5904" s="49"/>
      <c r="C5904" s="49"/>
      <c r="D5904" s="49"/>
      <c r="E5904" s="49"/>
    </row>
    <row r="5905" spans="1:5" x14ac:dyDescent="0.25">
      <c r="A5905" s="48"/>
      <c r="B5905" s="48"/>
      <c r="C5905" s="48"/>
      <c r="D5905" s="48"/>
      <c r="E5905" s="48"/>
    </row>
    <row r="5906" spans="1:5" ht="15.75" thickBot="1" x14ac:dyDescent="0.3">
      <c r="A5906" s="49"/>
      <c r="B5906" s="49"/>
      <c r="C5906" s="49"/>
      <c r="D5906" s="49"/>
      <c r="E5906" s="49"/>
    </row>
    <row r="5907" spans="1:5" ht="15.75" customHeight="1" thickBot="1" x14ac:dyDescent="0.3">
      <c r="A5907" s="49"/>
      <c r="B5907" s="49"/>
      <c r="C5907" s="49"/>
      <c r="D5907" s="49"/>
      <c r="E5907" s="49"/>
    </row>
    <row r="5908" spans="1:5" x14ac:dyDescent="0.25">
      <c r="A5908" s="48"/>
      <c r="B5908" s="48"/>
      <c r="C5908" s="48"/>
      <c r="D5908" s="48"/>
      <c r="E5908" s="48"/>
    </row>
    <row r="5909" spans="1:5" ht="15.75" thickBot="1" x14ac:dyDescent="0.3">
      <c r="A5909" s="49"/>
      <c r="B5909" s="49"/>
      <c r="C5909" s="49"/>
      <c r="D5909" s="49"/>
      <c r="E5909" s="49"/>
    </row>
    <row r="5910" spans="1:5" ht="15.75" customHeight="1" thickBot="1" x14ac:dyDescent="0.3">
      <c r="A5910" s="49"/>
      <c r="B5910" s="49"/>
      <c r="C5910" s="49"/>
      <c r="D5910" s="49"/>
      <c r="E5910" s="49"/>
    </row>
    <row r="5911" spans="1:5" x14ac:dyDescent="0.25">
      <c r="A5911" s="48"/>
      <c r="B5911" s="48"/>
      <c r="C5911" s="48"/>
      <c r="D5911" s="48"/>
      <c r="E5911" s="48"/>
    </row>
    <row r="5912" spans="1:5" x14ac:dyDescent="0.25">
      <c r="A5912" s="48"/>
      <c r="B5912" s="48"/>
      <c r="C5912" s="48"/>
      <c r="D5912" s="48"/>
      <c r="E5912" s="48"/>
    </row>
    <row r="5913" spans="1:5" x14ac:dyDescent="0.25">
      <c r="A5913" s="48"/>
      <c r="B5913" s="48"/>
      <c r="C5913" s="48"/>
      <c r="D5913" s="48"/>
      <c r="E5913" s="48"/>
    </row>
    <row r="5914" spans="1:5" ht="15.75" thickBot="1" x14ac:dyDescent="0.3">
      <c r="A5914" s="49"/>
      <c r="B5914" s="49"/>
      <c r="C5914" s="49"/>
      <c r="D5914" s="49"/>
      <c r="E5914" s="49"/>
    </row>
    <row r="5915" spans="1:5" ht="15.75" customHeight="1" thickBot="1" x14ac:dyDescent="0.3">
      <c r="A5915" s="49"/>
      <c r="B5915" s="49"/>
      <c r="C5915" s="49"/>
      <c r="D5915" s="49"/>
      <c r="E5915" s="49"/>
    </row>
    <row r="5916" spans="1:5" x14ac:dyDescent="0.25">
      <c r="A5916" s="48"/>
      <c r="B5916" s="48"/>
      <c r="C5916" s="48"/>
      <c r="D5916" s="48"/>
      <c r="E5916" s="48"/>
    </row>
    <row r="5917" spans="1:5" x14ac:dyDescent="0.25">
      <c r="A5917" s="48"/>
      <c r="B5917" s="48"/>
      <c r="C5917" s="48"/>
      <c r="D5917" s="48"/>
      <c r="E5917" s="48"/>
    </row>
    <row r="5918" spans="1:5" x14ac:dyDescent="0.25">
      <c r="A5918" s="48"/>
      <c r="B5918" s="48"/>
      <c r="C5918" s="48"/>
      <c r="D5918" s="48"/>
      <c r="E5918" s="48"/>
    </row>
    <row r="5919" spans="1:5" ht="15.75" thickBot="1" x14ac:dyDescent="0.3">
      <c r="A5919" s="49"/>
      <c r="B5919" s="49"/>
      <c r="C5919" s="49"/>
      <c r="D5919" s="49"/>
      <c r="E5919" s="49"/>
    </row>
    <row r="5920" spans="1:5" ht="15.75" customHeight="1" thickBot="1" x14ac:dyDescent="0.3">
      <c r="A5920" s="49"/>
      <c r="B5920" s="49"/>
      <c r="C5920" s="49"/>
      <c r="D5920" s="49"/>
      <c r="E5920" s="49"/>
    </row>
    <row r="5921" spans="1:5" x14ac:dyDescent="0.25">
      <c r="A5921" s="48"/>
      <c r="B5921" s="48"/>
      <c r="C5921" s="48"/>
      <c r="D5921" s="48"/>
      <c r="E5921" s="48"/>
    </row>
    <row r="5922" spans="1:5" x14ac:dyDescent="0.25">
      <c r="A5922" s="48"/>
      <c r="B5922" s="48"/>
      <c r="C5922" s="48"/>
      <c r="D5922" s="48"/>
      <c r="E5922" s="48"/>
    </row>
    <row r="5923" spans="1:5" x14ac:dyDescent="0.25">
      <c r="A5923" s="48"/>
      <c r="B5923" s="48"/>
      <c r="C5923" s="48"/>
      <c r="D5923" s="48"/>
      <c r="E5923" s="48"/>
    </row>
    <row r="5924" spans="1:5" ht="15.75" thickBot="1" x14ac:dyDescent="0.3">
      <c r="A5924" s="49"/>
      <c r="B5924" s="49"/>
      <c r="C5924" s="49"/>
      <c r="D5924" s="49"/>
      <c r="E5924" s="49"/>
    </row>
    <row r="5925" spans="1:5" ht="15.75" customHeight="1" thickBot="1" x14ac:dyDescent="0.3">
      <c r="A5925" s="49"/>
      <c r="B5925" s="49"/>
      <c r="C5925" s="49"/>
      <c r="D5925" s="49"/>
      <c r="E5925" s="49"/>
    </row>
    <row r="5926" spans="1:5" x14ac:dyDescent="0.25">
      <c r="A5926" s="48"/>
      <c r="B5926" s="48"/>
      <c r="C5926" s="48"/>
      <c r="D5926" s="48"/>
      <c r="E5926" s="48"/>
    </row>
    <row r="5927" spans="1:5" x14ac:dyDescent="0.25">
      <c r="A5927" s="48"/>
      <c r="B5927" s="48"/>
      <c r="C5927" s="48"/>
      <c r="D5927" s="48"/>
      <c r="E5927" s="48"/>
    </row>
    <row r="5928" spans="1:5" x14ac:dyDescent="0.25">
      <c r="A5928" s="48"/>
      <c r="B5928" s="48"/>
      <c r="C5928" s="48"/>
      <c r="D5928" s="48"/>
      <c r="E5928" s="48"/>
    </row>
    <row r="5929" spans="1:5" ht="15.75" thickBot="1" x14ac:dyDescent="0.3">
      <c r="A5929" s="49"/>
      <c r="B5929" s="49"/>
      <c r="C5929" s="49"/>
      <c r="D5929" s="49"/>
      <c r="E5929" s="49"/>
    </row>
    <row r="5930" spans="1:5" ht="15.75" customHeight="1" thickBot="1" x14ac:dyDescent="0.3">
      <c r="A5930" s="49"/>
      <c r="B5930" s="49"/>
      <c r="C5930" s="49"/>
      <c r="D5930" s="49"/>
      <c r="E5930" s="49"/>
    </row>
    <row r="5931" spans="1:5" x14ac:dyDescent="0.25">
      <c r="A5931" s="48"/>
      <c r="B5931" s="48"/>
      <c r="C5931" s="48"/>
      <c r="D5931" s="48"/>
      <c r="E5931" s="48"/>
    </row>
    <row r="5932" spans="1:5" x14ac:dyDescent="0.25">
      <c r="A5932" s="48"/>
      <c r="B5932" s="48"/>
      <c r="C5932" s="48"/>
      <c r="D5932" s="48"/>
      <c r="E5932" s="48"/>
    </row>
    <row r="5933" spans="1:5" x14ac:dyDescent="0.25">
      <c r="A5933" s="48"/>
      <c r="B5933" s="48"/>
      <c r="C5933" s="48"/>
      <c r="D5933" s="48"/>
      <c r="E5933" s="48"/>
    </row>
    <row r="5934" spans="1:5" ht="15.75" thickBot="1" x14ac:dyDescent="0.3">
      <c r="A5934" s="49"/>
      <c r="B5934" s="49"/>
      <c r="C5934" s="49"/>
      <c r="D5934" s="49"/>
      <c r="E5934" s="49"/>
    </row>
    <row r="5935" spans="1:5" ht="15.75" customHeight="1" thickBot="1" x14ac:dyDescent="0.3">
      <c r="A5935" s="49"/>
      <c r="B5935" s="49"/>
      <c r="C5935" s="49"/>
      <c r="D5935" s="49"/>
      <c r="E5935" s="49"/>
    </row>
    <row r="5936" spans="1:5" x14ac:dyDescent="0.25">
      <c r="A5936" s="48"/>
      <c r="B5936" s="48"/>
      <c r="C5936" s="48"/>
      <c r="D5936" s="48"/>
      <c r="E5936" s="48"/>
    </row>
    <row r="5937" spans="1:5" x14ac:dyDescent="0.25">
      <c r="A5937" s="48"/>
      <c r="B5937" s="48"/>
      <c r="C5937" s="48"/>
      <c r="D5937" s="48"/>
      <c r="E5937" s="48"/>
    </row>
    <row r="5938" spans="1:5" x14ac:dyDescent="0.25">
      <c r="A5938" s="48"/>
      <c r="B5938" s="48"/>
      <c r="C5938" s="48"/>
      <c r="D5938" s="48"/>
      <c r="E5938" s="48"/>
    </row>
    <row r="5939" spans="1:5" ht="15.75" thickBot="1" x14ac:dyDescent="0.3">
      <c r="A5939" s="49"/>
      <c r="B5939" s="49"/>
      <c r="C5939" s="49"/>
      <c r="D5939" s="49"/>
      <c r="E5939" s="49"/>
    </row>
    <row r="5940" spans="1:5" ht="15.75" customHeight="1" thickBot="1" x14ac:dyDescent="0.3">
      <c r="A5940" s="49"/>
      <c r="B5940" s="49"/>
      <c r="C5940" s="49"/>
      <c r="D5940" s="49"/>
      <c r="E5940" s="49"/>
    </row>
    <row r="5941" spans="1:5" x14ac:dyDescent="0.25">
      <c r="A5941" s="48"/>
      <c r="B5941" s="48"/>
      <c r="C5941" s="48"/>
      <c r="D5941" s="48"/>
      <c r="E5941" s="48"/>
    </row>
    <row r="5942" spans="1:5" x14ac:dyDescent="0.25">
      <c r="A5942" s="48"/>
      <c r="B5942" s="48"/>
      <c r="C5942" s="48"/>
      <c r="D5942" s="48"/>
      <c r="E5942" s="48"/>
    </row>
    <row r="5943" spans="1:5" x14ac:dyDescent="0.25">
      <c r="A5943" s="48"/>
      <c r="B5943" s="48"/>
      <c r="C5943" s="48"/>
      <c r="D5943" s="48"/>
      <c r="E5943" s="48"/>
    </row>
    <row r="5944" spans="1:5" ht="15.75" thickBot="1" x14ac:dyDescent="0.3">
      <c r="A5944" s="49"/>
      <c r="B5944" s="49"/>
      <c r="C5944" s="49"/>
      <c r="D5944" s="49"/>
      <c r="E5944" s="49"/>
    </row>
    <row r="5945" spans="1:5" ht="15.75" customHeight="1" thickBot="1" x14ac:dyDescent="0.3">
      <c r="A5945" s="49"/>
      <c r="B5945" s="49"/>
      <c r="C5945" s="49"/>
      <c r="D5945" s="49"/>
      <c r="E5945" s="49"/>
    </row>
    <row r="5946" spans="1:5" x14ac:dyDescent="0.25">
      <c r="A5946" s="48"/>
      <c r="B5946" s="48"/>
      <c r="C5946" s="48"/>
      <c r="D5946" s="48"/>
      <c r="E5946" s="48"/>
    </row>
    <row r="5947" spans="1:5" x14ac:dyDescent="0.25">
      <c r="A5947" s="48"/>
      <c r="B5947" s="48"/>
      <c r="C5947" s="48"/>
      <c r="D5947" s="48"/>
      <c r="E5947" s="48"/>
    </row>
    <row r="5948" spans="1:5" x14ac:dyDescent="0.25">
      <c r="A5948" s="48"/>
      <c r="B5948" s="48"/>
      <c r="C5948" s="48"/>
      <c r="D5948" s="48"/>
      <c r="E5948" s="48"/>
    </row>
    <row r="5949" spans="1:5" ht="15.75" thickBot="1" x14ac:dyDescent="0.3">
      <c r="A5949" s="49"/>
      <c r="B5949" s="49"/>
      <c r="C5949" s="49"/>
      <c r="D5949" s="49"/>
      <c r="E5949" s="49"/>
    </row>
    <row r="5950" spans="1:5" ht="15.75" customHeight="1" thickBot="1" x14ac:dyDescent="0.3">
      <c r="A5950" s="49"/>
      <c r="B5950" s="49"/>
      <c r="C5950" s="49"/>
      <c r="D5950" s="49"/>
      <c r="E5950" s="49"/>
    </row>
    <row r="5951" spans="1:5" x14ac:dyDescent="0.25">
      <c r="A5951" s="48"/>
      <c r="B5951" s="48"/>
      <c r="C5951" s="48"/>
      <c r="D5951" s="48"/>
      <c r="E5951" s="48"/>
    </row>
    <row r="5952" spans="1:5" x14ac:dyDescent="0.25">
      <c r="A5952" s="48"/>
      <c r="B5952" s="48"/>
      <c r="C5952" s="48"/>
      <c r="D5952" s="48"/>
      <c r="E5952" s="48"/>
    </row>
    <row r="5953" spans="1:5" x14ac:dyDescent="0.25">
      <c r="A5953" s="48"/>
      <c r="B5953" s="48"/>
      <c r="C5953" s="48"/>
      <c r="D5953" s="48"/>
      <c r="E5953" s="48"/>
    </row>
    <row r="5954" spans="1:5" ht="15.75" thickBot="1" x14ac:dyDescent="0.3">
      <c r="A5954" s="49"/>
      <c r="B5954" s="49"/>
      <c r="C5954" s="49"/>
      <c r="D5954" s="49"/>
      <c r="E5954" s="49"/>
    </row>
    <row r="5955" spans="1:5" ht="15.75" customHeight="1" thickBot="1" x14ac:dyDescent="0.3">
      <c r="A5955" s="49"/>
      <c r="B5955" s="49"/>
      <c r="C5955" s="49"/>
      <c r="D5955" s="49"/>
      <c r="E5955" s="49"/>
    </row>
    <row r="5956" spans="1:5" x14ac:dyDescent="0.25">
      <c r="A5956" s="48"/>
      <c r="B5956" s="48"/>
      <c r="C5956" s="48"/>
      <c r="D5956" s="48"/>
      <c r="E5956" s="48"/>
    </row>
    <row r="5957" spans="1:5" x14ac:dyDescent="0.25">
      <c r="A5957" s="48"/>
      <c r="B5957" s="48"/>
      <c r="C5957" s="48"/>
      <c r="D5957" s="48"/>
      <c r="E5957" s="48"/>
    </row>
    <row r="5958" spans="1:5" x14ac:dyDescent="0.25">
      <c r="A5958" s="48"/>
      <c r="B5958" s="48"/>
      <c r="C5958" s="48"/>
      <c r="D5958" s="48"/>
      <c r="E5958" s="48"/>
    </row>
    <row r="5959" spans="1:5" ht="15.75" thickBot="1" x14ac:dyDescent="0.3">
      <c r="A5959" s="49"/>
      <c r="B5959" s="49"/>
      <c r="C5959" s="49"/>
      <c r="D5959" s="49"/>
      <c r="E5959" s="49"/>
    </row>
    <row r="5960" spans="1:5" ht="15.75" customHeight="1" thickBot="1" x14ac:dyDescent="0.3">
      <c r="A5960" s="49"/>
      <c r="B5960" s="49"/>
      <c r="C5960" s="49"/>
      <c r="D5960" s="49"/>
      <c r="E5960" s="49"/>
    </row>
    <row r="5961" spans="1:5" x14ac:dyDescent="0.25">
      <c r="A5961" s="48"/>
      <c r="B5961" s="48"/>
      <c r="C5961" s="48"/>
      <c r="D5961" s="48"/>
      <c r="E5961" s="48"/>
    </row>
    <row r="5962" spans="1:5" x14ac:dyDescent="0.25">
      <c r="A5962" s="48"/>
      <c r="B5962" s="48"/>
      <c r="C5962" s="48"/>
      <c r="D5962" s="48"/>
      <c r="E5962" s="48"/>
    </row>
    <row r="5963" spans="1:5" x14ac:dyDescent="0.25">
      <c r="A5963" s="48"/>
      <c r="B5963" s="48"/>
      <c r="C5963" s="48"/>
      <c r="D5963" s="48"/>
      <c r="E5963" s="48"/>
    </row>
    <row r="5964" spans="1:5" ht="15.75" thickBot="1" x14ac:dyDescent="0.3">
      <c r="A5964" s="49"/>
      <c r="B5964" s="49"/>
      <c r="C5964" s="49"/>
      <c r="D5964" s="49"/>
      <c r="E5964" s="49"/>
    </row>
    <row r="5965" spans="1:5" ht="15.75" customHeight="1" thickBot="1" x14ac:dyDescent="0.3">
      <c r="A5965" s="49"/>
      <c r="B5965" s="49"/>
      <c r="C5965" s="49"/>
      <c r="D5965" s="49"/>
      <c r="E5965" s="49"/>
    </row>
    <row r="5966" spans="1:5" x14ac:dyDescent="0.25">
      <c r="A5966" s="48"/>
      <c r="B5966" s="48"/>
      <c r="C5966" s="48"/>
      <c r="D5966" s="48"/>
      <c r="E5966" s="48"/>
    </row>
    <row r="5967" spans="1:5" x14ac:dyDescent="0.25">
      <c r="A5967" s="48"/>
      <c r="B5967" s="48"/>
      <c r="C5967" s="48"/>
      <c r="D5967" s="48"/>
      <c r="E5967" s="48"/>
    </row>
    <row r="5968" spans="1:5" x14ac:dyDescent="0.25">
      <c r="A5968" s="48"/>
      <c r="B5968" s="48"/>
      <c r="C5968" s="48"/>
      <c r="D5968" s="48"/>
      <c r="E5968" s="48"/>
    </row>
    <row r="5969" spans="1:5" ht="15.75" thickBot="1" x14ac:dyDescent="0.3">
      <c r="A5969" s="49"/>
      <c r="B5969" s="49"/>
      <c r="C5969" s="49"/>
      <c r="D5969" s="49"/>
      <c r="E5969" s="49"/>
    </row>
    <row r="5970" spans="1:5" ht="15.75" customHeight="1" thickBot="1" x14ac:dyDescent="0.3">
      <c r="A5970" s="49"/>
      <c r="B5970" s="49"/>
      <c r="C5970" s="49"/>
      <c r="D5970" s="49"/>
      <c r="E5970" s="49"/>
    </row>
    <row r="5971" spans="1:5" x14ac:dyDescent="0.25">
      <c r="A5971" s="48"/>
      <c r="B5971" s="48"/>
      <c r="C5971" s="48"/>
      <c r="D5971" s="48"/>
      <c r="E5971" s="48"/>
    </row>
    <row r="5972" spans="1:5" x14ac:dyDescent="0.25">
      <c r="A5972" s="48"/>
      <c r="B5972" s="48"/>
      <c r="C5972" s="48"/>
      <c r="D5972" s="48"/>
      <c r="E5972" s="48"/>
    </row>
    <row r="5973" spans="1:5" x14ac:dyDescent="0.25">
      <c r="A5973" s="48"/>
      <c r="B5973" s="48"/>
      <c r="C5973" s="48"/>
      <c r="D5973" s="48"/>
      <c r="E5973" s="48"/>
    </row>
    <row r="5974" spans="1:5" ht="15.75" thickBot="1" x14ac:dyDescent="0.3">
      <c r="A5974" s="49"/>
      <c r="B5974" s="49"/>
      <c r="C5974" s="49"/>
      <c r="D5974" s="49"/>
      <c r="E5974" s="49"/>
    </row>
    <row r="5975" spans="1:5" ht="15.75" customHeight="1" thickBot="1" x14ac:dyDescent="0.3">
      <c r="A5975" s="49"/>
      <c r="B5975" s="49"/>
      <c r="C5975" s="49"/>
      <c r="D5975" s="49"/>
      <c r="E5975" s="49"/>
    </row>
    <row r="5976" spans="1:5" x14ac:dyDescent="0.25">
      <c r="A5976" s="48"/>
      <c r="B5976" s="48"/>
      <c r="C5976" s="48"/>
      <c r="D5976" s="48"/>
      <c r="E5976" s="48"/>
    </row>
    <row r="5977" spans="1:5" x14ac:dyDescent="0.25">
      <c r="A5977" s="48"/>
      <c r="B5977" s="48"/>
      <c r="C5977" s="48"/>
      <c r="D5977" s="48"/>
      <c r="E5977" s="48"/>
    </row>
    <row r="5978" spans="1:5" x14ac:dyDescent="0.25">
      <c r="A5978" s="48"/>
      <c r="B5978" s="48"/>
      <c r="C5978" s="48"/>
      <c r="D5978" s="48"/>
      <c r="E5978" s="48"/>
    </row>
    <row r="5979" spans="1:5" ht="15.75" thickBot="1" x14ac:dyDescent="0.3">
      <c r="A5979" s="49"/>
      <c r="B5979" s="49"/>
      <c r="C5979" s="49"/>
      <c r="D5979" s="49"/>
      <c r="E5979" s="49"/>
    </row>
    <row r="5980" spans="1:5" ht="15.75" customHeight="1" thickBot="1" x14ac:dyDescent="0.3">
      <c r="A5980" s="49"/>
      <c r="B5980" s="49"/>
      <c r="C5980" s="49"/>
      <c r="D5980" s="49"/>
      <c r="E5980" s="49"/>
    </row>
    <row r="5981" spans="1:5" x14ac:dyDescent="0.25">
      <c r="A5981" s="48"/>
      <c r="B5981" s="48"/>
      <c r="C5981" s="48"/>
      <c r="D5981" s="48"/>
      <c r="E5981" s="48"/>
    </row>
    <row r="5982" spans="1:5" x14ac:dyDescent="0.25">
      <c r="A5982" s="48"/>
      <c r="B5982" s="48"/>
      <c r="C5982" s="48"/>
      <c r="D5982" s="48"/>
      <c r="E5982" s="48"/>
    </row>
    <row r="5983" spans="1:5" x14ac:dyDescent="0.25">
      <c r="A5983" s="48"/>
      <c r="B5983" s="48"/>
      <c r="C5983" s="48"/>
      <c r="D5983" s="48"/>
      <c r="E5983" s="48"/>
    </row>
    <row r="5984" spans="1:5" ht="15.75" thickBot="1" x14ac:dyDescent="0.3">
      <c r="A5984" s="49"/>
      <c r="B5984" s="49"/>
      <c r="C5984" s="49"/>
      <c r="D5984" s="49"/>
      <c r="E5984" s="49"/>
    </row>
    <row r="5985" spans="1:5" ht="15.75" customHeight="1" thickBot="1" x14ac:dyDescent="0.3">
      <c r="A5985" s="49"/>
      <c r="B5985" s="49"/>
      <c r="C5985" s="49"/>
      <c r="D5985" s="49"/>
      <c r="E5985" s="49"/>
    </row>
    <row r="5986" spans="1:5" x14ac:dyDescent="0.25">
      <c r="A5986" s="48"/>
      <c r="B5986" s="48"/>
      <c r="C5986" s="48"/>
      <c r="D5986" s="48"/>
      <c r="E5986" s="48"/>
    </row>
    <row r="5987" spans="1:5" x14ac:dyDescent="0.25">
      <c r="A5987" s="48"/>
      <c r="B5987" s="48"/>
      <c r="C5987" s="48"/>
      <c r="D5987" s="48"/>
      <c r="E5987" s="48"/>
    </row>
    <row r="5988" spans="1:5" x14ac:dyDescent="0.25">
      <c r="A5988" s="48"/>
      <c r="B5988" s="48"/>
      <c r="C5988" s="48"/>
      <c r="D5988" s="48"/>
      <c r="E5988" s="48"/>
    </row>
    <row r="5989" spans="1:5" ht="15.75" thickBot="1" x14ac:dyDescent="0.3">
      <c r="A5989" s="49"/>
      <c r="B5989" s="49"/>
      <c r="C5989" s="49"/>
      <c r="D5989" s="49"/>
      <c r="E5989" s="49"/>
    </row>
    <row r="5990" spans="1:5" ht="15.75" customHeight="1" thickBot="1" x14ac:dyDescent="0.3">
      <c r="A5990" s="49"/>
      <c r="B5990" s="49"/>
      <c r="C5990" s="49"/>
      <c r="D5990" s="49"/>
      <c r="E5990" s="49"/>
    </row>
    <row r="5991" spans="1:5" x14ac:dyDescent="0.25">
      <c r="A5991" s="48"/>
      <c r="B5991" s="48"/>
      <c r="C5991" s="48"/>
      <c r="D5991" s="48"/>
      <c r="E5991" s="48"/>
    </row>
    <row r="5992" spans="1:5" x14ac:dyDescent="0.25">
      <c r="A5992" s="48"/>
      <c r="B5992" s="48"/>
      <c r="C5992" s="48"/>
      <c r="D5992" s="48"/>
      <c r="E5992" s="48"/>
    </row>
    <row r="5993" spans="1:5" x14ac:dyDescent="0.25">
      <c r="A5993" s="48"/>
      <c r="B5993" s="48"/>
      <c r="C5993" s="48"/>
      <c r="D5993" s="48"/>
      <c r="E5993" s="48"/>
    </row>
    <row r="5994" spans="1:5" ht="15.75" thickBot="1" x14ac:dyDescent="0.3">
      <c r="A5994" s="49"/>
      <c r="B5994" s="49"/>
      <c r="C5994" s="49"/>
      <c r="D5994" s="49"/>
      <c r="E5994" s="49"/>
    </row>
    <row r="5995" spans="1:5" ht="15.75" customHeight="1" thickBot="1" x14ac:dyDescent="0.3">
      <c r="A5995" s="49"/>
      <c r="B5995" s="49"/>
      <c r="C5995" s="49"/>
      <c r="D5995" s="49"/>
      <c r="E5995" s="49"/>
    </row>
    <row r="5996" spans="1:5" x14ac:dyDescent="0.25">
      <c r="A5996" s="48"/>
      <c r="B5996" s="48"/>
      <c r="C5996" s="48"/>
      <c r="D5996" s="48"/>
      <c r="E5996" s="48"/>
    </row>
    <row r="5997" spans="1:5" x14ac:dyDescent="0.25">
      <c r="A5997" s="48"/>
      <c r="B5997" s="48"/>
      <c r="C5997" s="48"/>
      <c r="D5997" s="48"/>
      <c r="E5997" s="48"/>
    </row>
    <row r="5998" spans="1:5" x14ac:dyDescent="0.25">
      <c r="A5998" s="48"/>
      <c r="B5998" s="48"/>
      <c r="C5998" s="48"/>
      <c r="D5998" s="48"/>
      <c r="E5998" s="48"/>
    </row>
    <row r="5999" spans="1:5" ht="15.75" thickBot="1" x14ac:dyDescent="0.3">
      <c r="A5999" s="49"/>
      <c r="B5999" s="49"/>
      <c r="C5999" s="49"/>
      <c r="D5999" s="49"/>
      <c r="E5999" s="49"/>
    </row>
    <row r="6000" spans="1:5" ht="15.75" customHeight="1" thickBot="1" x14ac:dyDescent="0.3">
      <c r="A6000" s="49"/>
      <c r="B6000" s="49"/>
      <c r="C6000" s="49"/>
      <c r="D6000" s="49"/>
      <c r="E6000" s="49"/>
    </row>
    <row r="6001" spans="1:5" x14ac:dyDescent="0.25">
      <c r="A6001" s="48"/>
      <c r="B6001" s="48"/>
      <c r="C6001" s="48"/>
      <c r="D6001" s="48"/>
      <c r="E6001" s="48"/>
    </row>
    <row r="6002" spans="1:5" x14ac:dyDescent="0.25">
      <c r="A6002" s="48"/>
      <c r="B6002" s="48"/>
      <c r="C6002" s="48"/>
      <c r="D6002" s="48"/>
      <c r="E6002" s="48"/>
    </row>
    <row r="6003" spans="1:5" x14ac:dyDescent="0.25">
      <c r="A6003" s="48"/>
      <c r="B6003" s="48"/>
      <c r="C6003" s="48"/>
      <c r="D6003" s="48"/>
      <c r="E6003" s="48"/>
    </row>
    <row r="6004" spans="1:5" ht="15.75" thickBot="1" x14ac:dyDescent="0.3">
      <c r="A6004" s="49"/>
      <c r="B6004" s="49"/>
      <c r="C6004" s="49"/>
      <c r="D6004" s="49"/>
      <c r="E6004" s="49"/>
    </row>
    <row r="6005" spans="1:5" ht="15.75" customHeight="1" thickBot="1" x14ac:dyDescent="0.3">
      <c r="A6005" s="49"/>
      <c r="B6005" s="49"/>
      <c r="C6005" s="49"/>
      <c r="D6005" s="49"/>
      <c r="E6005" s="49"/>
    </row>
    <row r="6006" spans="1:5" x14ac:dyDescent="0.25">
      <c r="A6006" s="48"/>
      <c r="B6006" s="48"/>
      <c r="C6006" s="48"/>
      <c r="D6006" s="48"/>
      <c r="E6006" s="48"/>
    </row>
    <row r="6007" spans="1:5" x14ac:dyDescent="0.25">
      <c r="A6007" s="48"/>
      <c r="B6007" s="48"/>
      <c r="C6007" s="48"/>
      <c r="D6007" s="48"/>
      <c r="E6007" s="48"/>
    </row>
    <row r="6008" spans="1:5" x14ac:dyDescent="0.25">
      <c r="A6008" s="48"/>
      <c r="B6008" s="48"/>
      <c r="C6008" s="48"/>
      <c r="D6008" s="48"/>
      <c r="E6008" s="48"/>
    </row>
    <row r="6009" spans="1:5" ht="15.75" thickBot="1" x14ac:dyDescent="0.3">
      <c r="A6009" s="49"/>
      <c r="B6009" s="49"/>
      <c r="C6009" s="49"/>
      <c r="D6009" s="49"/>
      <c r="E6009" s="49"/>
    </row>
    <row r="6010" spans="1:5" ht="15.75" customHeight="1" thickBot="1" x14ac:dyDescent="0.3">
      <c r="A6010" s="49"/>
      <c r="B6010" s="49"/>
      <c r="C6010" s="49"/>
      <c r="D6010" s="49"/>
      <c r="E6010" s="49"/>
    </row>
    <row r="6011" spans="1:5" x14ac:dyDescent="0.25">
      <c r="A6011" s="48"/>
      <c r="B6011" s="48"/>
      <c r="C6011" s="48"/>
      <c r="D6011" s="48"/>
      <c r="E6011" s="48"/>
    </row>
    <row r="6012" spans="1:5" x14ac:dyDescent="0.25">
      <c r="A6012" s="48"/>
      <c r="B6012" s="48"/>
      <c r="C6012" s="48"/>
      <c r="D6012" s="48"/>
      <c r="E6012" s="48"/>
    </row>
    <row r="6013" spans="1:5" x14ac:dyDescent="0.25">
      <c r="A6013" s="48"/>
      <c r="B6013" s="48"/>
      <c r="C6013" s="48"/>
      <c r="D6013" s="48"/>
      <c r="E6013" s="48"/>
    </row>
    <row r="6014" spans="1:5" ht="15.75" thickBot="1" x14ac:dyDescent="0.3">
      <c r="A6014" s="49"/>
      <c r="B6014" s="49"/>
      <c r="C6014" s="49"/>
      <c r="D6014" s="49"/>
      <c r="E6014" s="49"/>
    </row>
    <row r="6015" spans="1:5" ht="15.75" customHeight="1" thickBot="1" x14ac:dyDescent="0.3">
      <c r="A6015" s="49"/>
      <c r="B6015" s="49"/>
      <c r="C6015" s="49"/>
      <c r="D6015" s="49"/>
      <c r="E6015" s="49"/>
    </row>
    <row r="6016" spans="1:5" x14ac:dyDescent="0.25">
      <c r="A6016" s="48"/>
      <c r="B6016" s="48"/>
      <c r="C6016" s="48"/>
      <c r="D6016" s="48"/>
      <c r="E6016" s="48"/>
    </row>
    <row r="6017" spans="1:5" x14ac:dyDescent="0.25">
      <c r="A6017" s="48"/>
      <c r="B6017" s="48"/>
      <c r="C6017" s="48"/>
      <c r="D6017" s="48"/>
      <c r="E6017" s="48"/>
    </row>
    <row r="6018" spans="1:5" x14ac:dyDescent="0.25">
      <c r="A6018" s="48"/>
      <c r="B6018" s="48"/>
      <c r="C6018" s="48"/>
      <c r="D6018" s="48"/>
      <c r="E6018" s="48"/>
    </row>
    <row r="6019" spans="1:5" ht="15.75" thickBot="1" x14ac:dyDescent="0.3">
      <c r="A6019" s="49"/>
      <c r="B6019" s="49"/>
      <c r="C6019" s="49"/>
      <c r="D6019" s="49"/>
      <c r="E6019" s="49"/>
    </row>
    <row r="6020" spans="1:5" ht="15.75" customHeight="1" thickBot="1" x14ac:dyDescent="0.3">
      <c r="A6020" s="49"/>
      <c r="B6020" s="49"/>
      <c r="C6020" s="49"/>
      <c r="D6020" s="49"/>
      <c r="E6020" s="49"/>
    </row>
    <row r="6021" spans="1:5" x14ac:dyDescent="0.25">
      <c r="A6021" s="48"/>
      <c r="B6021" s="48"/>
      <c r="C6021" s="48"/>
      <c r="D6021" s="48"/>
      <c r="E6021" s="48"/>
    </row>
    <row r="6022" spans="1:5" x14ac:dyDescent="0.25">
      <c r="A6022" s="48"/>
      <c r="B6022" s="48"/>
      <c r="C6022" s="48"/>
      <c r="D6022" s="48"/>
      <c r="E6022" s="48"/>
    </row>
    <row r="6023" spans="1:5" x14ac:dyDescent="0.25">
      <c r="A6023" s="48"/>
      <c r="B6023" s="48"/>
      <c r="C6023" s="48"/>
      <c r="D6023" s="48"/>
      <c r="E6023" s="48"/>
    </row>
    <row r="6024" spans="1:5" ht="15.75" thickBot="1" x14ac:dyDescent="0.3">
      <c r="A6024" s="49"/>
      <c r="B6024" s="49"/>
      <c r="C6024" s="49"/>
      <c r="D6024" s="49"/>
      <c r="E6024" s="49"/>
    </row>
    <row r="6025" spans="1:5" ht="15.75" customHeight="1" thickBot="1" x14ac:dyDescent="0.3">
      <c r="A6025" s="49"/>
      <c r="B6025" s="49"/>
      <c r="C6025" s="49"/>
      <c r="D6025" s="49"/>
      <c r="E6025" s="49"/>
    </row>
    <row r="6026" spans="1:5" x14ac:dyDescent="0.25">
      <c r="A6026" s="48"/>
      <c r="B6026" s="48"/>
      <c r="C6026" s="48"/>
      <c r="D6026" s="48"/>
      <c r="E6026" s="48"/>
    </row>
    <row r="6027" spans="1:5" x14ac:dyDescent="0.25">
      <c r="A6027" s="48"/>
      <c r="B6027" s="48"/>
      <c r="C6027" s="48"/>
      <c r="D6027" s="48"/>
      <c r="E6027" s="48"/>
    </row>
    <row r="6028" spans="1:5" x14ac:dyDescent="0.25">
      <c r="A6028" s="48"/>
      <c r="B6028" s="48"/>
      <c r="C6028" s="48"/>
      <c r="D6028" s="48"/>
      <c r="E6028" s="48"/>
    </row>
    <row r="6029" spans="1:5" ht="15.75" thickBot="1" x14ac:dyDescent="0.3">
      <c r="A6029" s="49"/>
      <c r="B6029" s="49"/>
      <c r="C6029" s="49"/>
      <c r="D6029" s="49"/>
      <c r="E6029" s="49"/>
    </row>
    <row r="6030" spans="1:5" ht="15.75" customHeight="1" thickBot="1" x14ac:dyDescent="0.3">
      <c r="A6030" s="49"/>
      <c r="B6030" s="49"/>
      <c r="C6030" s="49"/>
      <c r="D6030" s="49"/>
      <c r="E6030" s="49"/>
    </row>
    <row r="6031" spans="1:5" x14ac:dyDescent="0.25">
      <c r="A6031" s="48"/>
      <c r="B6031" s="48"/>
      <c r="C6031" s="48"/>
      <c r="D6031" s="48"/>
      <c r="E6031" s="48"/>
    </row>
    <row r="6032" spans="1:5" x14ac:dyDescent="0.25">
      <c r="A6032" s="48"/>
      <c r="B6032" s="48"/>
      <c r="C6032" s="48"/>
      <c r="D6032" s="48"/>
      <c r="E6032" s="48"/>
    </row>
    <row r="6033" spans="1:5" x14ac:dyDescent="0.25">
      <c r="A6033" s="48"/>
      <c r="B6033" s="48"/>
      <c r="C6033" s="48"/>
      <c r="D6033" s="48"/>
      <c r="E6033" s="48"/>
    </row>
    <row r="6034" spans="1:5" ht="15.75" thickBot="1" x14ac:dyDescent="0.3">
      <c r="A6034" s="49"/>
      <c r="B6034" s="49"/>
      <c r="C6034" s="49"/>
      <c r="D6034" s="49"/>
      <c r="E6034" s="49"/>
    </row>
    <row r="6035" spans="1:5" ht="15.75" customHeight="1" thickBot="1" x14ac:dyDescent="0.3">
      <c r="A6035" s="49"/>
      <c r="B6035" s="49"/>
      <c r="C6035" s="49"/>
      <c r="D6035" s="49"/>
      <c r="E6035" s="49"/>
    </row>
    <row r="6036" spans="1:5" x14ac:dyDescent="0.25">
      <c r="A6036" s="48"/>
      <c r="B6036" s="48"/>
      <c r="C6036" s="48"/>
      <c r="D6036" s="48"/>
      <c r="E6036" s="48"/>
    </row>
    <row r="6037" spans="1:5" x14ac:dyDescent="0.25">
      <c r="A6037" s="48"/>
      <c r="B6037" s="48"/>
      <c r="C6037" s="48"/>
      <c r="D6037" s="48"/>
      <c r="E6037" s="48"/>
    </row>
    <row r="6038" spans="1:5" x14ac:dyDescent="0.25">
      <c r="A6038" s="48"/>
      <c r="B6038" s="48"/>
      <c r="C6038" s="48"/>
      <c r="D6038" s="48"/>
      <c r="E6038" s="48"/>
    </row>
    <row r="6039" spans="1:5" ht="15.75" thickBot="1" x14ac:dyDescent="0.3">
      <c r="A6039" s="49"/>
      <c r="B6039" s="49"/>
      <c r="C6039" s="49"/>
      <c r="D6039" s="49"/>
      <c r="E6039" s="49"/>
    </row>
    <row r="6040" spans="1:5" ht="15.75" customHeight="1" thickBot="1" x14ac:dyDescent="0.3">
      <c r="A6040" s="49"/>
      <c r="B6040" s="49"/>
      <c r="C6040" s="49"/>
      <c r="D6040" s="49"/>
      <c r="E6040" s="49"/>
    </row>
    <row r="6041" spans="1:5" x14ac:dyDescent="0.25">
      <c r="A6041" s="48"/>
      <c r="B6041" s="48"/>
      <c r="C6041" s="48"/>
      <c r="D6041" s="48"/>
      <c r="E6041" s="48"/>
    </row>
    <row r="6042" spans="1:5" x14ac:dyDescent="0.25">
      <c r="A6042" s="48"/>
      <c r="B6042" s="48"/>
      <c r="C6042" s="48"/>
      <c r="D6042" s="48"/>
      <c r="E6042" s="48"/>
    </row>
    <row r="6043" spans="1:5" x14ac:dyDescent="0.25">
      <c r="A6043" s="48"/>
      <c r="B6043" s="48"/>
      <c r="C6043" s="48"/>
      <c r="D6043" s="48"/>
      <c r="E6043" s="48"/>
    </row>
    <row r="6044" spans="1:5" ht="15.75" thickBot="1" x14ac:dyDescent="0.3">
      <c r="A6044" s="49"/>
      <c r="B6044" s="49"/>
      <c r="C6044" s="49"/>
      <c r="D6044" s="49"/>
      <c r="E6044" s="49"/>
    </row>
    <row r="6045" spans="1:5" ht="15.75" customHeight="1" thickBot="1" x14ac:dyDescent="0.3">
      <c r="A6045" s="49"/>
      <c r="B6045" s="49"/>
      <c r="C6045" s="49"/>
      <c r="D6045" s="49"/>
      <c r="E6045" s="49"/>
    </row>
    <row r="6046" spans="1:5" x14ac:dyDescent="0.25">
      <c r="A6046" s="48"/>
      <c r="B6046" s="48"/>
      <c r="C6046" s="48"/>
      <c r="D6046" s="48"/>
      <c r="E6046" s="48"/>
    </row>
    <row r="6047" spans="1:5" x14ac:dyDescent="0.25">
      <c r="A6047" s="48"/>
      <c r="B6047" s="48"/>
      <c r="C6047" s="48"/>
      <c r="D6047" s="48"/>
      <c r="E6047" s="48"/>
    </row>
    <row r="6048" spans="1:5" x14ac:dyDescent="0.25">
      <c r="A6048" s="48"/>
      <c r="B6048" s="48"/>
      <c r="C6048" s="48"/>
      <c r="D6048" s="48"/>
      <c r="E6048" s="48"/>
    </row>
    <row r="6049" spans="1:5" ht="15.75" thickBot="1" x14ac:dyDescent="0.3">
      <c r="A6049" s="49"/>
      <c r="B6049" s="49"/>
      <c r="C6049" s="49"/>
      <c r="D6049" s="49"/>
      <c r="E6049" s="49"/>
    </row>
    <row r="6050" spans="1:5" ht="15.75" customHeight="1" thickBot="1" x14ac:dyDescent="0.3">
      <c r="A6050" s="49"/>
      <c r="B6050" s="49"/>
      <c r="C6050" s="49"/>
      <c r="D6050" s="49"/>
      <c r="E6050" s="49"/>
    </row>
    <row r="6051" spans="1:5" x14ac:dyDescent="0.25">
      <c r="A6051" s="48"/>
      <c r="B6051" s="48"/>
      <c r="C6051" s="48"/>
      <c r="D6051" s="48"/>
      <c r="E6051" s="48"/>
    </row>
    <row r="6052" spans="1:5" x14ac:dyDescent="0.25">
      <c r="A6052" s="48"/>
      <c r="B6052" s="48"/>
      <c r="C6052" s="48"/>
      <c r="D6052" s="48"/>
      <c r="E6052" s="48"/>
    </row>
    <row r="6053" spans="1:5" x14ac:dyDescent="0.25">
      <c r="A6053" s="48"/>
      <c r="B6053" s="48"/>
      <c r="C6053" s="48"/>
      <c r="D6053" s="48"/>
      <c r="E6053" s="48"/>
    </row>
    <row r="6054" spans="1:5" ht="15.75" thickBot="1" x14ac:dyDescent="0.3">
      <c r="A6054" s="49"/>
      <c r="B6054" s="49"/>
      <c r="C6054" s="49"/>
      <c r="D6054" s="49"/>
      <c r="E6054" s="49"/>
    </row>
    <row r="6055" spans="1:5" ht="15.75" customHeight="1" thickBot="1" x14ac:dyDescent="0.3">
      <c r="A6055" s="49"/>
      <c r="B6055" s="49"/>
      <c r="C6055" s="49"/>
      <c r="D6055" s="49"/>
      <c r="E6055" s="49"/>
    </row>
    <row r="6056" spans="1:5" x14ac:dyDescent="0.25">
      <c r="A6056" s="48"/>
      <c r="B6056" s="48"/>
      <c r="C6056" s="48"/>
      <c r="D6056" s="48"/>
      <c r="E6056" s="48"/>
    </row>
    <row r="6057" spans="1:5" x14ac:dyDescent="0.25">
      <c r="A6057" s="48"/>
      <c r="B6057" s="48"/>
      <c r="C6057" s="48"/>
      <c r="D6057" s="48"/>
      <c r="E6057" s="48"/>
    </row>
    <row r="6058" spans="1:5" x14ac:dyDescent="0.25">
      <c r="A6058" s="48"/>
      <c r="B6058" s="48"/>
      <c r="C6058" s="48"/>
      <c r="D6058" s="48"/>
      <c r="E6058" s="48"/>
    </row>
    <row r="6059" spans="1:5" ht="15.75" thickBot="1" x14ac:dyDescent="0.3">
      <c r="A6059" s="49"/>
      <c r="B6059" s="49"/>
      <c r="C6059" s="49"/>
      <c r="D6059" s="49"/>
      <c r="E6059" s="49"/>
    </row>
    <row r="6060" spans="1:5" ht="15.75" customHeight="1" thickBot="1" x14ac:dyDescent="0.3">
      <c r="A6060" s="49"/>
      <c r="B6060" s="49"/>
      <c r="C6060" s="49"/>
      <c r="D6060" s="49"/>
      <c r="E6060" s="49"/>
    </row>
    <row r="6061" spans="1:5" x14ac:dyDescent="0.25">
      <c r="A6061" s="48"/>
      <c r="B6061" s="48"/>
      <c r="C6061" s="48"/>
      <c r="D6061" s="48"/>
      <c r="E6061" s="48"/>
    </row>
    <row r="6062" spans="1:5" x14ac:dyDescent="0.25">
      <c r="A6062" s="48"/>
      <c r="B6062" s="48"/>
      <c r="C6062" s="48"/>
      <c r="D6062" s="48"/>
      <c r="E6062" s="48"/>
    </row>
    <row r="6063" spans="1:5" x14ac:dyDescent="0.25">
      <c r="A6063" s="48"/>
      <c r="B6063" s="48"/>
      <c r="C6063" s="48"/>
      <c r="D6063" s="48"/>
      <c r="E6063" s="48"/>
    </row>
    <row r="6064" spans="1:5" ht="15.75" thickBot="1" x14ac:dyDescent="0.3">
      <c r="A6064" s="49"/>
      <c r="B6064" s="49"/>
      <c r="C6064" s="49"/>
      <c r="D6064" s="49"/>
      <c r="E6064" s="49"/>
    </row>
    <row r="6065" spans="1:5" ht="15.75" customHeight="1" thickBot="1" x14ac:dyDescent="0.3">
      <c r="A6065" s="49"/>
      <c r="B6065" s="49"/>
      <c r="C6065" s="49"/>
      <c r="D6065" s="49"/>
      <c r="E6065" s="49"/>
    </row>
    <row r="6066" spans="1:5" x14ac:dyDescent="0.25">
      <c r="A6066" s="48"/>
      <c r="B6066" s="48"/>
      <c r="C6066" s="48"/>
      <c r="D6066" s="48"/>
      <c r="E6066" s="48"/>
    </row>
    <row r="6067" spans="1:5" x14ac:dyDescent="0.25">
      <c r="A6067" s="48"/>
      <c r="B6067" s="48"/>
      <c r="C6067" s="48"/>
      <c r="D6067" s="48"/>
      <c r="E6067" s="48"/>
    </row>
    <row r="6068" spans="1:5" x14ac:dyDescent="0.25">
      <c r="A6068" s="48"/>
      <c r="B6068" s="48"/>
      <c r="C6068" s="48"/>
      <c r="D6068" s="48"/>
      <c r="E6068" s="48"/>
    </row>
    <row r="6069" spans="1:5" ht="15.75" thickBot="1" x14ac:dyDescent="0.3">
      <c r="A6069" s="49"/>
      <c r="B6069" s="49"/>
      <c r="C6069" s="49"/>
      <c r="D6069" s="49"/>
      <c r="E6069" s="49"/>
    </row>
    <row r="6070" spans="1:5" ht="15.75" customHeight="1" thickBot="1" x14ac:dyDescent="0.3">
      <c r="A6070" s="49"/>
      <c r="B6070" s="49"/>
      <c r="C6070" s="49"/>
      <c r="D6070" s="49"/>
      <c r="E6070" s="49"/>
    </row>
    <row r="6071" spans="1:5" x14ac:dyDescent="0.25">
      <c r="A6071" s="48"/>
      <c r="B6071" s="48"/>
      <c r="C6071" s="48"/>
      <c r="D6071" s="48"/>
      <c r="E6071" s="48"/>
    </row>
    <row r="6072" spans="1:5" x14ac:dyDescent="0.25">
      <c r="A6072" s="48"/>
      <c r="B6072" s="48"/>
      <c r="C6072" s="48"/>
      <c r="D6072" s="48"/>
      <c r="E6072" s="48"/>
    </row>
    <row r="6073" spans="1:5" x14ac:dyDescent="0.25">
      <c r="A6073" s="48"/>
      <c r="B6073" s="48"/>
      <c r="C6073" s="48"/>
      <c r="D6073" s="48"/>
      <c r="E6073" s="48"/>
    </row>
    <row r="6074" spans="1:5" ht="15.75" thickBot="1" x14ac:dyDescent="0.3">
      <c r="A6074" s="49"/>
      <c r="B6074" s="49"/>
      <c r="C6074" s="49"/>
      <c r="D6074" s="49"/>
      <c r="E6074" s="49"/>
    </row>
    <row r="6075" spans="1:5" ht="15.75" customHeight="1" thickBot="1" x14ac:dyDescent="0.3">
      <c r="A6075" s="49"/>
      <c r="B6075" s="49"/>
      <c r="C6075" s="49"/>
      <c r="D6075" s="49"/>
      <c r="E6075" s="49"/>
    </row>
    <row r="6076" spans="1:5" x14ac:dyDescent="0.25">
      <c r="A6076" s="48"/>
      <c r="B6076" s="48"/>
      <c r="C6076" s="48"/>
      <c r="D6076" s="48"/>
      <c r="E6076" s="48"/>
    </row>
    <row r="6077" spans="1:5" x14ac:dyDescent="0.25">
      <c r="A6077" s="48"/>
      <c r="B6077" s="48"/>
      <c r="C6077" s="48"/>
      <c r="D6077" s="48"/>
      <c r="E6077" s="48"/>
    </row>
    <row r="6078" spans="1:5" x14ac:dyDescent="0.25">
      <c r="A6078" s="48"/>
      <c r="B6078" s="48"/>
      <c r="C6078" s="48"/>
      <c r="D6078" s="48"/>
      <c r="E6078" s="48"/>
    </row>
    <row r="6079" spans="1:5" ht="15.75" thickBot="1" x14ac:dyDescent="0.3">
      <c r="A6079" s="49"/>
      <c r="B6079" s="49"/>
      <c r="C6079" s="49"/>
      <c r="D6079" s="49"/>
      <c r="E6079" s="49"/>
    </row>
    <row r="6080" spans="1:5" ht="15.75" customHeight="1" thickBot="1" x14ac:dyDescent="0.3">
      <c r="A6080" s="49"/>
      <c r="B6080" s="49"/>
      <c r="C6080" s="49"/>
      <c r="D6080" s="49"/>
      <c r="E6080" s="49"/>
    </row>
    <row r="6081" spans="1:5" x14ac:dyDescent="0.25">
      <c r="A6081" s="48"/>
      <c r="B6081" s="48"/>
      <c r="C6081" s="48"/>
      <c r="D6081" s="48"/>
      <c r="E6081" s="48"/>
    </row>
    <row r="6082" spans="1:5" x14ac:dyDescent="0.25">
      <c r="A6082" s="48"/>
      <c r="B6082" s="48"/>
      <c r="C6082" s="48"/>
      <c r="D6082" s="48"/>
      <c r="E6082" s="48"/>
    </row>
    <row r="6083" spans="1:5" x14ac:dyDescent="0.25">
      <c r="A6083" s="48"/>
      <c r="B6083" s="48"/>
      <c r="C6083" s="48"/>
      <c r="D6083" s="48"/>
      <c r="E6083" s="48"/>
    </row>
    <row r="6084" spans="1:5" ht="15.75" thickBot="1" x14ac:dyDescent="0.3">
      <c r="A6084" s="49"/>
      <c r="B6084" s="49"/>
      <c r="C6084" s="49"/>
      <c r="D6084" s="49"/>
      <c r="E6084" s="49"/>
    </row>
    <row r="6085" spans="1:5" ht="15.75" customHeight="1" thickBot="1" x14ac:dyDescent="0.3">
      <c r="A6085" s="49"/>
      <c r="B6085" s="49"/>
      <c r="C6085" s="49"/>
      <c r="D6085" s="49"/>
      <c r="E6085" s="49"/>
    </row>
    <row r="6086" spans="1:5" x14ac:dyDescent="0.25">
      <c r="A6086" s="48"/>
      <c r="B6086" s="48"/>
      <c r="C6086" s="48"/>
      <c r="D6086" s="48"/>
      <c r="E6086" s="48"/>
    </row>
    <row r="6087" spans="1:5" x14ac:dyDescent="0.25">
      <c r="A6087" s="48"/>
      <c r="B6087" s="48"/>
      <c r="C6087" s="48"/>
      <c r="D6087" s="48"/>
      <c r="E6087" s="48"/>
    </row>
    <row r="6088" spans="1:5" x14ac:dyDescent="0.25">
      <c r="A6088" s="48"/>
      <c r="B6088" s="48"/>
      <c r="C6088" s="48"/>
      <c r="D6088" s="48"/>
      <c r="E6088" s="48"/>
    </row>
    <row r="6089" spans="1:5" ht="15.75" thickBot="1" x14ac:dyDescent="0.3">
      <c r="A6089" s="49"/>
      <c r="B6089" s="49"/>
      <c r="C6089" s="49"/>
      <c r="D6089" s="49"/>
      <c r="E6089" s="49"/>
    </row>
    <row r="6090" spans="1:5" ht="15.75" customHeight="1" thickBot="1" x14ac:dyDescent="0.3">
      <c r="A6090" s="49"/>
      <c r="B6090" s="49"/>
      <c r="C6090" s="49"/>
      <c r="D6090" s="49"/>
      <c r="E6090" s="49"/>
    </row>
    <row r="6091" spans="1:5" x14ac:dyDescent="0.25">
      <c r="A6091" s="48"/>
      <c r="B6091" s="48"/>
      <c r="C6091" s="48"/>
      <c r="D6091" s="48"/>
      <c r="E6091" s="48"/>
    </row>
    <row r="6092" spans="1:5" x14ac:dyDescent="0.25">
      <c r="A6092" s="48"/>
      <c r="B6092" s="48"/>
      <c r="C6092" s="48"/>
      <c r="D6092" s="48"/>
      <c r="E6092" s="48"/>
    </row>
    <row r="6093" spans="1:5" x14ac:dyDescent="0.25">
      <c r="A6093" s="48"/>
      <c r="B6093" s="48"/>
      <c r="C6093" s="48"/>
      <c r="D6093" s="48"/>
      <c r="E6093" s="48"/>
    </row>
    <row r="6094" spans="1:5" ht="15.75" thickBot="1" x14ac:dyDescent="0.3">
      <c r="A6094" s="49"/>
      <c r="B6094" s="49"/>
      <c r="C6094" s="49"/>
      <c r="D6094" s="49"/>
      <c r="E6094" s="49"/>
    </row>
    <row r="6095" spans="1:5" ht="15.75" customHeight="1" thickBot="1" x14ac:dyDescent="0.3">
      <c r="A6095" s="49"/>
      <c r="B6095" s="49"/>
      <c r="C6095" s="49"/>
      <c r="D6095" s="49"/>
      <c r="E6095" s="49"/>
    </row>
    <row r="6096" spans="1:5" x14ac:dyDescent="0.25">
      <c r="A6096" s="48"/>
      <c r="B6096" s="48"/>
      <c r="C6096" s="48"/>
      <c r="D6096" s="48"/>
      <c r="E6096" s="48"/>
    </row>
    <row r="6097" spans="1:5" x14ac:dyDescent="0.25">
      <c r="A6097" s="48"/>
      <c r="B6097" s="48"/>
      <c r="C6097" s="48"/>
      <c r="D6097" s="48"/>
      <c r="E6097" s="48"/>
    </row>
    <row r="6098" spans="1:5" x14ac:dyDescent="0.25">
      <c r="A6098" s="48"/>
      <c r="B6098" s="48"/>
      <c r="C6098" s="48"/>
      <c r="D6098" s="48"/>
      <c r="E6098" s="48"/>
    </row>
    <row r="6099" spans="1:5" ht="15.75" thickBot="1" x14ac:dyDescent="0.3">
      <c r="A6099" s="49"/>
      <c r="B6099" s="49"/>
      <c r="C6099" s="49"/>
      <c r="D6099" s="49"/>
      <c r="E6099" s="49"/>
    </row>
    <row r="6100" spans="1:5" ht="15.75" customHeight="1" thickBot="1" x14ac:dyDescent="0.3">
      <c r="A6100" s="49"/>
      <c r="B6100" s="49"/>
      <c r="C6100" s="49"/>
      <c r="D6100" s="49"/>
      <c r="E6100" s="49"/>
    </row>
    <row r="6101" spans="1:5" x14ac:dyDescent="0.25">
      <c r="A6101" s="48"/>
      <c r="B6101" s="48"/>
      <c r="C6101" s="48"/>
      <c r="D6101" s="48"/>
      <c r="E6101" s="48"/>
    </row>
    <row r="6102" spans="1:5" x14ac:dyDescent="0.25">
      <c r="A6102" s="48"/>
      <c r="B6102" s="48"/>
      <c r="C6102" s="48"/>
      <c r="D6102" s="48"/>
      <c r="E6102" s="48"/>
    </row>
    <row r="6103" spans="1:5" x14ac:dyDescent="0.25">
      <c r="A6103" s="48"/>
      <c r="B6103" s="48"/>
      <c r="C6103" s="48"/>
      <c r="D6103" s="48"/>
      <c r="E6103" s="48"/>
    </row>
    <row r="6104" spans="1:5" ht="15.75" thickBot="1" x14ac:dyDescent="0.3">
      <c r="A6104" s="49"/>
      <c r="B6104" s="49"/>
      <c r="C6104" s="49"/>
      <c r="D6104" s="49"/>
      <c r="E6104" s="49"/>
    </row>
    <row r="6105" spans="1:5" ht="15.75" customHeight="1" thickBot="1" x14ac:dyDescent="0.3">
      <c r="A6105" s="49"/>
      <c r="B6105" s="49"/>
      <c r="C6105" s="49"/>
      <c r="D6105" s="49"/>
      <c r="E6105" s="49"/>
    </row>
    <row r="6106" spans="1:5" x14ac:dyDescent="0.25">
      <c r="A6106" s="48"/>
      <c r="B6106" s="48"/>
      <c r="C6106" s="48"/>
      <c r="D6106" s="48"/>
      <c r="E6106" s="48"/>
    </row>
    <row r="6107" spans="1:5" x14ac:dyDescent="0.25">
      <c r="A6107" s="48"/>
      <c r="B6107" s="48"/>
      <c r="C6107" s="48"/>
      <c r="D6107" s="48"/>
      <c r="E6107" s="48"/>
    </row>
    <row r="6108" spans="1:5" x14ac:dyDescent="0.25">
      <c r="A6108" s="48"/>
      <c r="B6108" s="48"/>
      <c r="C6108" s="48"/>
      <c r="D6108" s="48"/>
      <c r="E6108" s="48"/>
    </row>
    <row r="6109" spans="1:5" ht="15.75" thickBot="1" x14ac:dyDescent="0.3">
      <c r="A6109" s="49"/>
      <c r="B6109" s="49"/>
      <c r="C6109" s="49"/>
      <c r="D6109" s="49"/>
      <c r="E6109" s="49"/>
    </row>
    <row r="6110" spans="1:5" ht="15.75" customHeight="1" thickBot="1" x14ac:dyDescent="0.3">
      <c r="A6110" s="49"/>
      <c r="B6110" s="49"/>
      <c r="C6110" s="49"/>
      <c r="D6110" s="49"/>
      <c r="E6110" s="49"/>
    </row>
    <row r="6111" spans="1:5" x14ac:dyDescent="0.25">
      <c r="A6111" s="48"/>
      <c r="B6111" s="48"/>
      <c r="C6111" s="48"/>
      <c r="D6111" s="48"/>
      <c r="E6111" s="48"/>
    </row>
    <row r="6112" spans="1:5" x14ac:dyDescent="0.25">
      <c r="A6112" s="48"/>
      <c r="B6112" s="48"/>
      <c r="C6112" s="48"/>
      <c r="D6112" s="48"/>
      <c r="E6112" s="48"/>
    </row>
    <row r="6113" spans="1:5" x14ac:dyDescent="0.25">
      <c r="A6113" s="48"/>
      <c r="B6113" s="48"/>
      <c r="C6113" s="48"/>
      <c r="D6113" s="48"/>
      <c r="E6113" s="48"/>
    </row>
    <row r="6114" spans="1:5" ht="15.75" thickBot="1" x14ac:dyDescent="0.3">
      <c r="A6114" s="49"/>
      <c r="B6114" s="49"/>
      <c r="C6114" s="49"/>
      <c r="D6114" s="49"/>
      <c r="E6114" s="49"/>
    </row>
    <row r="6115" spans="1:5" ht="15.75" customHeight="1" thickBot="1" x14ac:dyDescent="0.3">
      <c r="A6115" s="49"/>
      <c r="B6115" s="49"/>
      <c r="C6115" s="49"/>
      <c r="D6115" s="49"/>
      <c r="E6115" s="49"/>
    </row>
    <row r="6116" spans="1:5" x14ac:dyDescent="0.25">
      <c r="A6116" s="48"/>
      <c r="B6116" s="48"/>
      <c r="C6116" s="48"/>
      <c r="D6116" s="48"/>
      <c r="E6116" s="48"/>
    </row>
    <row r="6117" spans="1:5" x14ac:dyDescent="0.25">
      <c r="A6117" s="48"/>
      <c r="B6117" s="48"/>
      <c r="C6117" s="48"/>
      <c r="D6117" s="48"/>
      <c r="E6117" s="48"/>
    </row>
    <row r="6118" spans="1:5" x14ac:dyDescent="0.25">
      <c r="A6118" s="48"/>
      <c r="B6118" s="48"/>
      <c r="C6118" s="48"/>
      <c r="D6118" s="48"/>
      <c r="E6118" s="48"/>
    </row>
    <row r="6119" spans="1:5" ht="15.75" thickBot="1" x14ac:dyDescent="0.3">
      <c r="A6119" s="49"/>
      <c r="B6119" s="49"/>
      <c r="C6119" s="49"/>
      <c r="D6119" s="49"/>
      <c r="E6119" s="49"/>
    </row>
    <row r="6120" spans="1:5" ht="15.75" thickBot="1" x14ac:dyDescent="0.3">
      <c r="A6120" s="49"/>
      <c r="B6120" s="49"/>
      <c r="C6120" s="49"/>
      <c r="D6120" s="49"/>
      <c r="E6120" s="49"/>
    </row>
    <row r="6121" spans="1:5" ht="15.75" thickBot="1" x14ac:dyDescent="0.3">
      <c r="A6121" s="49"/>
      <c r="B6121" s="49"/>
      <c r="C6121" s="49"/>
      <c r="D6121" s="49"/>
      <c r="E6121" s="49"/>
    </row>
    <row r="6122" spans="1:5" ht="15.75" thickBot="1" x14ac:dyDescent="0.3">
      <c r="A6122" s="49"/>
      <c r="B6122" s="49"/>
      <c r="C6122" s="49"/>
      <c r="D6122" s="49"/>
      <c r="E6122" s="49"/>
    </row>
    <row r="6123" spans="1:5" ht="15.75" thickBot="1" x14ac:dyDescent="0.3">
      <c r="A6123" s="49"/>
      <c r="B6123" s="49"/>
      <c r="C6123" s="49"/>
      <c r="D6123" s="49"/>
      <c r="E6123" s="49"/>
    </row>
    <row r="6124" spans="1:5" ht="15.75" thickBot="1" x14ac:dyDescent="0.3">
      <c r="A6124" s="49"/>
      <c r="B6124" s="49"/>
      <c r="C6124" s="49"/>
      <c r="D6124" s="49"/>
      <c r="E6124" s="49"/>
    </row>
    <row r="6125" spans="1:5" ht="15.75" thickBot="1" x14ac:dyDescent="0.3">
      <c r="A6125" s="49"/>
      <c r="B6125" s="49"/>
      <c r="C6125" s="49"/>
      <c r="D6125" s="49"/>
      <c r="E6125" s="49"/>
    </row>
    <row r="6126" spans="1:5" ht="15.75" thickBot="1" x14ac:dyDescent="0.3">
      <c r="A6126" s="49"/>
      <c r="B6126" s="49"/>
      <c r="C6126" s="49"/>
      <c r="D6126" s="49"/>
      <c r="E6126" s="49"/>
    </row>
    <row r="6127" spans="1:5" ht="15.75" thickBot="1" x14ac:dyDescent="0.3">
      <c r="A6127" s="49"/>
      <c r="B6127" s="49"/>
      <c r="C6127" s="49"/>
      <c r="D6127" s="49"/>
      <c r="E6127" s="49"/>
    </row>
    <row r="6128" spans="1:5" ht="15.75" customHeight="1" thickBot="1" x14ac:dyDescent="0.3">
      <c r="A6128" s="49"/>
      <c r="B6128" s="49"/>
      <c r="C6128" s="49"/>
      <c r="D6128" s="49"/>
      <c r="E6128" s="49"/>
    </row>
    <row r="6129" spans="1:5" x14ac:dyDescent="0.25">
      <c r="A6129" s="48"/>
      <c r="B6129" s="48"/>
      <c r="C6129" s="48"/>
      <c r="D6129" s="48"/>
      <c r="E6129" s="48"/>
    </row>
    <row r="6130" spans="1:5" ht="15.75" thickBot="1" x14ac:dyDescent="0.3">
      <c r="A6130" s="49"/>
      <c r="B6130" s="49"/>
      <c r="C6130" s="49"/>
      <c r="D6130" s="49"/>
      <c r="E6130" s="49"/>
    </row>
    <row r="6131" spans="1:5" ht="15.75" customHeight="1" thickBot="1" x14ac:dyDescent="0.3">
      <c r="A6131" s="49"/>
      <c r="B6131" s="49"/>
      <c r="C6131" s="49"/>
      <c r="D6131" s="49"/>
      <c r="E6131" s="49"/>
    </row>
    <row r="6132" spans="1:5" x14ac:dyDescent="0.25">
      <c r="A6132" s="48"/>
      <c r="B6132" s="48"/>
      <c r="C6132" s="48"/>
      <c r="D6132" s="48"/>
      <c r="E6132" s="48"/>
    </row>
    <row r="6133" spans="1:5" ht="15.75" thickBot="1" x14ac:dyDescent="0.3">
      <c r="A6133" s="49"/>
      <c r="B6133" s="49"/>
      <c r="C6133" s="49"/>
      <c r="D6133" s="49"/>
      <c r="E6133" s="49"/>
    </row>
    <row r="6134" spans="1:5" ht="15.75" customHeight="1" thickBot="1" x14ac:dyDescent="0.3">
      <c r="A6134" s="49"/>
      <c r="B6134" s="49"/>
      <c r="C6134" s="49"/>
      <c r="D6134" s="49"/>
      <c r="E6134" s="49"/>
    </row>
    <row r="6135" spans="1:5" x14ac:dyDescent="0.25">
      <c r="A6135" s="48"/>
      <c r="B6135" s="48"/>
      <c r="C6135" s="48"/>
      <c r="D6135" s="48"/>
      <c r="E6135" s="48"/>
    </row>
    <row r="6136" spans="1:5" ht="15.75" thickBot="1" x14ac:dyDescent="0.3">
      <c r="A6136" s="49"/>
      <c r="B6136" s="49"/>
      <c r="C6136" s="49"/>
      <c r="D6136" s="49"/>
      <c r="E6136" s="49"/>
    </row>
    <row r="6137" spans="1:5" ht="15.75" customHeight="1" thickBot="1" x14ac:dyDescent="0.3">
      <c r="A6137" s="49"/>
      <c r="B6137" s="49"/>
      <c r="C6137" s="49"/>
      <c r="D6137" s="49"/>
      <c r="E6137" s="49"/>
    </row>
    <row r="6138" spans="1:5" x14ac:dyDescent="0.25">
      <c r="A6138" s="48"/>
      <c r="B6138" s="48"/>
      <c r="C6138" s="48"/>
      <c r="D6138" s="48"/>
      <c r="E6138" s="48"/>
    </row>
    <row r="6139" spans="1:5" ht="15.75" thickBot="1" x14ac:dyDescent="0.3">
      <c r="A6139" s="49"/>
      <c r="B6139" s="49"/>
      <c r="C6139" s="49"/>
      <c r="D6139" s="49"/>
      <c r="E6139" s="49"/>
    </row>
    <row r="6140" spans="1:5" ht="15.75" customHeight="1" thickBot="1" x14ac:dyDescent="0.3">
      <c r="A6140" s="49"/>
      <c r="B6140" s="49"/>
      <c r="C6140" s="49"/>
      <c r="D6140" s="49"/>
      <c r="E6140" s="49"/>
    </row>
    <row r="6141" spans="1:5" x14ac:dyDescent="0.25">
      <c r="A6141" s="48"/>
      <c r="B6141" s="48"/>
      <c r="C6141" s="48"/>
      <c r="D6141" s="48"/>
      <c r="E6141" s="48"/>
    </row>
    <row r="6142" spans="1:5" ht="15.75" thickBot="1" x14ac:dyDescent="0.3">
      <c r="A6142" s="49"/>
      <c r="B6142" s="49"/>
      <c r="C6142" s="49"/>
      <c r="D6142" s="49"/>
      <c r="E6142" s="49"/>
    </row>
    <row r="6143" spans="1:5" ht="15.75" customHeight="1" thickBot="1" x14ac:dyDescent="0.3">
      <c r="A6143" s="49"/>
      <c r="B6143" s="49"/>
      <c r="C6143" s="49"/>
      <c r="D6143" s="49"/>
      <c r="E6143" s="49"/>
    </row>
    <row r="6144" spans="1:5" x14ac:dyDescent="0.25">
      <c r="A6144" s="48"/>
      <c r="B6144" s="48"/>
      <c r="C6144" s="48"/>
      <c r="D6144" s="48"/>
      <c r="E6144" s="48"/>
    </row>
    <row r="6145" spans="1:5" ht="15.75" thickBot="1" x14ac:dyDescent="0.3">
      <c r="A6145" s="49"/>
      <c r="B6145" s="49"/>
      <c r="C6145" s="49"/>
      <c r="D6145" s="49"/>
      <c r="E6145" s="49"/>
    </row>
    <row r="6146" spans="1:5" ht="15.75" customHeight="1" thickBot="1" x14ac:dyDescent="0.3">
      <c r="A6146" s="49"/>
      <c r="B6146" s="49"/>
      <c r="C6146" s="49"/>
      <c r="D6146" s="49"/>
      <c r="E6146" s="49"/>
    </row>
    <row r="6147" spans="1:5" x14ac:dyDescent="0.25">
      <c r="A6147" s="48"/>
      <c r="B6147" s="48"/>
      <c r="C6147" s="48"/>
      <c r="D6147" s="48"/>
      <c r="E6147" s="48"/>
    </row>
    <row r="6148" spans="1:5" ht="15.75" thickBot="1" x14ac:dyDescent="0.3">
      <c r="A6148" s="49"/>
      <c r="B6148" s="49"/>
      <c r="C6148" s="49"/>
      <c r="D6148" s="49"/>
      <c r="E6148" s="49"/>
    </row>
    <row r="6149" spans="1:5" ht="15.75" customHeight="1" thickBot="1" x14ac:dyDescent="0.3">
      <c r="A6149" s="49"/>
      <c r="B6149" s="49"/>
      <c r="C6149" s="49"/>
      <c r="D6149" s="49"/>
      <c r="E6149" s="49"/>
    </row>
    <row r="6150" spans="1:5" x14ac:dyDescent="0.25">
      <c r="A6150" s="48"/>
      <c r="B6150" s="48"/>
      <c r="C6150" s="48"/>
      <c r="D6150" s="48"/>
      <c r="E6150" s="48"/>
    </row>
    <row r="6151" spans="1:5" ht="15.75" thickBot="1" x14ac:dyDescent="0.3">
      <c r="A6151" s="49"/>
      <c r="B6151" s="49"/>
      <c r="C6151" s="49"/>
      <c r="D6151" s="49"/>
      <c r="E6151" s="49"/>
    </row>
    <row r="6152" spans="1:5" ht="15.75" customHeight="1" thickBot="1" x14ac:dyDescent="0.3">
      <c r="A6152" s="49"/>
      <c r="B6152" s="49"/>
      <c r="C6152" s="49"/>
      <c r="D6152" s="49"/>
      <c r="E6152" s="49"/>
    </row>
    <row r="6153" spans="1:5" x14ac:dyDescent="0.25">
      <c r="A6153" s="48"/>
      <c r="B6153" s="48"/>
      <c r="C6153" s="48"/>
      <c r="D6153" s="48"/>
      <c r="E6153" s="48"/>
    </row>
    <row r="6154" spans="1:5" ht="15.75" thickBot="1" x14ac:dyDescent="0.3">
      <c r="A6154" s="49"/>
      <c r="B6154" s="49"/>
      <c r="C6154" s="49"/>
      <c r="D6154" s="49"/>
      <c r="E6154" s="49"/>
    </row>
    <row r="6155" spans="1:5" ht="15.75" customHeight="1" thickBot="1" x14ac:dyDescent="0.3">
      <c r="A6155" s="49"/>
      <c r="B6155" s="49"/>
      <c r="C6155" s="49"/>
      <c r="D6155" s="49"/>
      <c r="E6155" s="49"/>
    </row>
    <row r="6156" spans="1:5" x14ac:dyDescent="0.25">
      <c r="A6156" s="48"/>
      <c r="B6156" s="48"/>
      <c r="C6156" s="48"/>
      <c r="D6156" s="48"/>
      <c r="E6156" s="48"/>
    </row>
    <row r="6157" spans="1:5" ht="15.75" thickBot="1" x14ac:dyDescent="0.3">
      <c r="A6157" s="49"/>
      <c r="B6157" s="49"/>
      <c r="C6157" s="49"/>
      <c r="D6157" s="49"/>
      <c r="E6157" s="49"/>
    </row>
    <row r="6158" spans="1:5" ht="15.75" customHeight="1" thickBot="1" x14ac:dyDescent="0.3">
      <c r="A6158" s="49"/>
      <c r="B6158" s="49"/>
      <c r="C6158" s="49"/>
      <c r="D6158" s="49"/>
      <c r="E6158" s="49"/>
    </row>
    <row r="6159" spans="1:5" x14ac:dyDescent="0.25">
      <c r="A6159" s="48"/>
      <c r="B6159" s="48"/>
      <c r="C6159" s="48"/>
      <c r="D6159" s="48"/>
      <c r="E6159" s="48"/>
    </row>
    <row r="6160" spans="1:5" ht="15.75" thickBot="1" x14ac:dyDescent="0.3">
      <c r="A6160" s="49"/>
      <c r="B6160" s="49"/>
      <c r="C6160" s="49"/>
      <c r="D6160" s="49"/>
      <c r="E6160" s="49"/>
    </row>
    <row r="6161" spans="1:5" ht="15.75" thickBot="1" x14ac:dyDescent="0.3">
      <c r="A6161" s="49"/>
      <c r="B6161" s="49"/>
      <c r="C6161" s="49"/>
      <c r="D6161" s="49"/>
      <c r="E6161" s="49"/>
    </row>
    <row r="6162" spans="1:5" ht="15.75" thickBot="1" x14ac:dyDescent="0.3">
      <c r="A6162" s="49"/>
      <c r="B6162" s="49"/>
      <c r="C6162" s="49"/>
      <c r="D6162" s="49"/>
      <c r="E6162" s="49"/>
    </row>
    <row r="6163" spans="1:5" ht="15.75" thickBot="1" x14ac:dyDescent="0.3">
      <c r="A6163" s="49"/>
      <c r="B6163" s="49"/>
      <c r="C6163" s="49"/>
      <c r="D6163" s="49"/>
      <c r="E6163" s="49"/>
    </row>
    <row r="6164" spans="1:5" ht="15.75" thickBot="1" x14ac:dyDescent="0.3">
      <c r="A6164" s="49"/>
      <c r="B6164" s="49"/>
      <c r="C6164" s="49"/>
      <c r="D6164" s="49"/>
      <c r="E6164" s="49"/>
    </row>
    <row r="6165" spans="1:5" ht="15.75" thickBot="1" x14ac:dyDescent="0.3">
      <c r="A6165" s="49"/>
      <c r="B6165" s="49"/>
      <c r="C6165" s="49"/>
      <c r="D6165" s="49"/>
      <c r="E6165" s="49"/>
    </row>
    <row r="6166" spans="1:5" ht="15.75" customHeight="1" thickBot="1" x14ac:dyDescent="0.3">
      <c r="A6166" s="49"/>
      <c r="B6166" s="49"/>
      <c r="C6166" s="49"/>
      <c r="D6166" s="49"/>
      <c r="E6166" s="49"/>
    </row>
    <row r="6167" spans="1:5" ht="15.75" thickBot="1" x14ac:dyDescent="0.3">
      <c r="A6167" s="49"/>
      <c r="B6167" s="49"/>
      <c r="C6167" s="49"/>
      <c r="D6167" s="49"/>
      <c r="E6167" s="49"/>
    </row>
    <row r="6168" spans="1:5" ht="15.75" customHeight="1" thickBot="1" x14ac:dyDescent="0.3">
      <c r="A6168" s="49"/>
      <c r="B6168" s="49"/>
      <c r="C6168" s="49"/>
      <c r="D6168" s="49"/>
      <c r="E6168" s="49"/>
    </row>
    <row r="6169" spans="1:5" ht="15.75" thickBot="1" x14ac:dyDescent="0.3">
      <c r="A6169" s="49"/>
      <c r="B6169" s="49"/>
      <c r="C6169" s="49"/>
      <c r="D6169" s="49"/>
      <c r="E6169" s="49"/>
    </row>
    <row r="6170" spans="1:5" ht="15.75" customHeight="1" thickBot="1" x14ac:dyDescent="0.3">
      <c r="A6170" s="49"/>
      <c r="B6170" s="49"/>
      <c r="C6170" s="49"/>
      <c r="D6170" s="49"/>
      <c r="E6170" s="49"/>
    </row>
    <row r="6171" spans="1:5" ht="15.75" thickBot="1" x14ac:dyDescent="0.3">
      <c r="A6171" s="49"/>
      <c r="B6171" s="49"/>
      <c r="C6171" s="49"/>
      <c r="D6171" s="49"/>
      <c r="E6171" s="49"/>
    </row>
    <row r="6172" spans="1:5" ht="15.75" customHeight="1" thickBot="1" x14ac:dyDescent="0.3">
      <c r="A6172" s="49"/>
      <c r="B6172" s="49"/>
      <c r="C6172" s="49"/>
      <c r="D6172" s="49"/>
      <c r="E6172" s="49"/>
    </row>
    <row r="6173" spans="1:5" ht="15.75" thickBot="1" x14ac:dyDescent="0.3">
      <c r="A6173" s="49"/>
      <c r="B6173" s="49"/>
      <c r="C6173" s="49"/>
      <c r="D6173" s="49"/>
      <c r="E6173" s="49"/>
    </row>
    <row r="6174" spans="1:5" ht="15.75" customHeight="1" thickBot="1" x14ac:dyDescent="0.3">
      <c r="A6174" s="49"/>
      <c r="B6174" s="49"/>
      <c r="C6174" s="49"/>
      <c r="D6174" s="49"/>
      <c r="E6174" s="49"/>
    </row>
    <row r="6175" spans="1:5" ht="15.75" thickBot="1" x14ac:dyDescent="0.3">
      <c r="A6175" s="49"/>
      <c r="B6175" s="49"/>
      <c r="C6175" s="49"/>
      <c r="D6175" s="49"/>
      <c r="E6175" s="49"/>
    </row>
    <row r="6176" spans="1:5" ht="15.75" customHeight="1" thickBot="1" x14ac:dyDescent="0.3">
      <c r="A6176" s="49"/>
      <c r="B6176" s="49"/>
      <c r="C6176" s="49"/>
      <c r="D6176" s="49"/>
      <c r="E6176" s="49"/>
    </row>
    <row r="6177" spans="1:5" ht="15.75" thickBot="1" x14ac:dyDescent="0.3">
      <c r="A6177" s="49"/>
      <c r="B6177" s="49"/>
      <c r="C6177" s="49"/>
      <c r="D6177" s="49"/>
      <c r="E6177" s="49"/>
    </row>
    <row r="6178" spans="1:5" ht="15.75" customHeight="1" thickBot="1" x14ac:dyDescent="0.3">
      <c r="A6178" s="49"/>
      <c r="B6178" s="49"/>
      <c r="C6178" s="49"/>
      <c r="D6178" s="49"/>
      <c r="E6178" s="49"/>
    </row>
    <row r="6179" spans="1:5" ht="15.75" thickBot="1" x14ac:dyDescent="0.3">
      <c r="A6179" s="49"/>
      <c r="B6179" s="49"/>
      <c r="C6179" s="49"/>
      <c r="D6179" s="49"/>
      <c r="E6179" s="49"/>
    </row>
    <row r="6180" spans="1:5" ht="15.75" customHeight="1" thickBot="1" x14ac:dyDescent="0.3">
      <c r="A6180" s="49"/>
      <c r="B6180" s="49"/>
      <c r="C6180" s="49"/>
      <c r="D6180" s="49"/>
      <c r="E6180" s="49"/>
    </row>
    <row r="6181" spans="1:5" ht="15.75" thickBot="1" x14ac:dyDescent="0.3">
      <c r="A6181" s="49"/>
      <c r="B6181" s="49"/>
      <c r="C6181" s="49"/>
      <c r="D6181" s="49"/>
      <c r="E6181" s="49"/>
    </row>
    <row r="6182" spans="1:5" ht="15.75" customHeight="1" thickBot="1" x14ac:dyDescent="0.3">
      <c r="A6182" s="49"/>
      <c r="B6182" s="49"/>
      <c r="C6182" s="49"/>
      <c r="D6182" s="49"/>
      <c r="E6182" s="49"/>
    </row>
    <row r="6183" spans="1:5" ht="15.75" thickBot="1" x14ac:dyDescent="0.3">
      <c r="A6183" s="49"/>
      <c r="B6183" s="49"/>
      <c r="C6183" s="49"/>
      <c r="D6183" s="49"/>
      <c r="E6183" s="49"/>
    </row>
    <row r="6184" spans="1:5" ht="15.75" customHeight="1" thickBot="1" x14ac:dyDescent="0.3">
      <c r="A6184" s="49"/>
      <c r="B6184" s="49"/>
      <c r="C6184" s="49"/>
      <c r="D6184" s="49"/>
      <c r="E6184" s="49"/>
    </row>
    <row r="6185" spans="1:5" ht="15.75" thickBot="1" x14ac:dyDescent="0.3">
      <c r="A6185" s="49"/>
      <c r="B6185" s="49"/>
      <c r="C6185" s="49"/>
      <c r="D6185" s="49"/>
      <c r="E6185" s="49"/>
    </row>
    <row r="6186" spans="1:5" ht="15.75" customHeight="1" thickBot="1" x14ac:dyDescent="0.3">
      <c r="A6186" s="49"/>
      <c r="B6186" s="49"/>
      <c r="C6186" s="49"/>
      <c r="D6186" s="49"/>
      <c r="E6186" s="49"/>
    </row>
    <row r="6187" spans="1:5" ht="15.75" thickBot="1" x14ac:dyDescent="0.3">
      <c r="A6187" s="49"/>
      <c r="B6187" s="49"/>
      <c r="C6187" s="49"/>
      <c r="D6187" s="49"/>
      <c r="E6187" s="49"/>
    </row>
    <row r="6188" spans="1:5" ht="15.75" customHeight="1" thickBot="1" x14ac:dyDescent="0.3">
      <c r="A6188" s="49"/>
      <c r="B6188" s="49"/>
      <c r="C6188" s="49"/>
      <c r="D6188" s="49"/>
      <c r="E6188" s="49"/>
    </row>
    <row r="6189" spans="1:5" ht="15.75" thickBot="1" x14ac:dyDescent="0.3">
      <c r="A6189" s="49"/>
      <c r="B6189" s="49"/>
      <c r="C6189" s="49"/>
      <c r="D6189" s="49"/>
      <c r="E6189" s="49"/>
    </row>
    <row r="6190" spans="1:5" ht="15.75" customHeight="1" thickBot="1" x14ac:dyDescent="0.3">
      <c r="A6190" s="49"/>
      <c r="B6190" s="49"/>
      <c r="C6190" s="49"/>
      <c r="D6190" s="49"/>
      <c r="E6190" s="49"/>
    </row>
    <row r="6191" spans="1:5" ht="15.75" thickBot="1" x14ac:dyDescent="0.3">
      <c r="A6191" s="49"/>
      <c r="B6191" s="49"/>
      <c r="C6191" s="49"/>
      <c r="D6191" s="49"/>
      <c r="E6191" s="49"/>
    </row>
    <row r="6192" spans="1:5" ht="15.75" customHeight="1" thickBot="1" x14ac:dyDescent="0.3">
      <c r="A6192" s="49"/>
      <c r="B6192" s="49"/>
      <c r="C6192" s="49"/>
      <c r="D6192" s="49"/>
      <c r="E6192" s="49"/>
    </row>
    <row r="6193" spans="1:5" ht="15.75" thickBot="1" x14ac:dyDescent="0.3">
      <c r="A6193" s="49"/>
      <c r="B6193" s="49"/>
      <c r="C6193" s="49"/>
      <c r="D6193" s="49"/>
      <c r="E6193" s="49"/>
    </row>
    <row r="6194" spans="1:5" ht="15.75" customHeight="1" thickBot="1" x14ac:dyDescent="0.3">
      <c r="A6194" s="49"/>
      <c r="B6194" s="49"/>
      <c r="C6194" s="49"/>
      <c r="D6194" s="49"/>
      <c r="E6194" s="49"/>
    </row>
    <row r="6195" spans="1:5" ht="15.75" thickBot="1" x14ac:dyDescent="0.3">
      <c r="A6195" s="49"/>
      <c r="B6195" s="49"/>
      <c r="C6195" s="49"/>
      <c r="D6195" s="49"/>
      <c r="E6195" s="49"/>
    </row>
    <row r="6196" spans="1:5" ht="15.75" customHeight="1" thickBot="1" x14ac:dyDescent="0.3">
      <c r="A6196" s="49"/>
      <c r="B6196" s="49"/>
      <c r="C6196" s="49"/>
      <c r="D6196" s="49"/>
      <c r="E6196" s="49"/>
    </row>
    <row r="6197" spans="1:5" ht="15.75" thickBot="1" x14ac:dyDescent="0.3">
      <c r="A6197" s="49"/>
      <c r="B6197" s="49"/>
      <c r="C6197" s="49"/>
      <c r="D6197" s="49"/>
      <c r="E6197" s="49"/>
    </row>
    <row r="6198" spans="1:5" ht="15.75" customHeight="1" thickBot="1" x14ac:dyDescent="0.3">
      <c r="A6198" s="49"/>
      <c r="B6198" s="49"/>
      <c r="C6198" s="49"/>
      <c r="D6198" s="49"/>
      <c r="E6198" s="49"/>
    </row>
    <row r="6199" spans="1:5" ht="15.75" thickBot="1" x14ac:dyDescent="0.3">
      <c r="A6199" s="49"/>
      <c r="B6199" s="49"/>
      <c r="C6199" s="49"/>
      <c r="D6199" s="49"/>
      <c r="E6199" s="49"/>
    </row>
    <row r="6200" spans="1:5" ht="15.75" customHeight="1" thickBot="1" x14ac:dyDescent="0.3">
      <c r="A6200" s="49"/>
      <c r="B6200" s="49"/>
      <c r="C6200" s="49"/>
      <c r="D6200" s="49"/>
      <c r="E6200" s="49"/>
    </row>
    <row r="6201" spans="1:5" ht="15.75" thickBot="1" x14ac:dyDescent="0.3">
      <c r="A6201" s="49"/>
      <c r="B6201" s="49"/>
      <c r="C6201" s="49"/>
      <c r="D6201" s="49"/>
      <c r="E6201" s="49"/>
    </row>
    <row r="6202" spans="1:5" ht="15.75" customHeight="1" thickBot="1" x14ac:dyDescent="0.3">
      <c r="A6202" s="49"/>
      <c r="B6202" s="49"/>
      <c r="C6202" s="49"/>
      <c r="D6202" s="49"/>
      <c r="E6202" s="49"/>
    </row>
    <row r="6203" spans="1:5" ht="15.75" thickBot="1" x14ac:dyDescent="0.3">
      <c r="A6203" s="49"/>
      <c r="B6203" s="49"/>
      <c r="C6203" s="49"/>
      <c r="D6203" s="49"/>
      <c r="E6203" s="49"/>
    </row>
    <row r="6204" spans="1:5" ht="15.75" customHeight="1" thickBot="1" x14ac:dyDescent="0.3">
      <c r="A6204" s="49"/>
      <c r="B6204" s="49"/>
      <c r="C6204" s="49"/>
      <c r="D6204" s="49"/>
      <c r="E6204" s="49"/>
    </row>
    <row r="6205" spans="1:5" ht="15.75" thickBot="1" x14ac:dyDescent="0.3">
      <c r="A6205" s="49"/>
      <c r="B6205" s="49"/>
      <c r="C6205" s="49"/>
      <c r="D6205" s="49"/>
      <c r="E6205" s="49"/>
    </row>
    <row r="6206" spans="1:5" ht="15.75" customHeight="1" thickBot="1" x14ac:dyDescent="0.3">
      <c r="A6206" s="49"/>
      <c r="B6206" s="49"/>
      <c r="C6206" s="49"/>
      <c r="D6206" s="49"/>
      <c r="E6206" s="49"/>
    </row>
    <row r="6207" spans="1:5" ht="15.75" thickBot="1" x14ac:dyDescent="0.3">
      <c r="A6207" s="49"/>
      <c r="B6207" s="49"/>
      <c r="C6207" s="49"/>
      <c r="D6207" s="49"/>
      <c r="E6207" s="49"/>
    </row>
    <row r="6208" spans="1:5" ht="15.75" customHeight="1" thickBot="1" x14ac:dyDescent="0.3">
      <c r="A6208" s="49"/>
      <c r="B6208" s="49"/>
      <c r="C6208" s="49"/>
      <c r="D6208" s="49"/>
      <c r="E6208" s="49"/>
    </row>
    <row r="6209" spans="1:5" ht="15.75" thickBot="1" x14ac:dyDescent="0.3">
      <c r="A6209" s="49"/>
      <c r="B6209" s="49"/>
      <c r="C6209" s="49"/>
      <c r="D6209" s="49"/>
      <c r="E6209" s="49"/>
    </row>
    <row r="6210" spans="1:5" ht="15.75" customHeight="1" thickBot="1" x14ac:dyDescent="0.3">
      <c r="A6210" s="49"/>
      <c r="B6210" s="49"/>
      <c r="C6210" s="49"/>
      <c r="D6210" s="49"/>
      <c r="E6210" s="49"/>
    </row>
    <row r="6211" spans="1:5" ht="15.75" thickBot="1" x14ac:dyDescent="0.3">
      <c r="A6211" s="49"/>
      <c r="B6211" s="49"/>
      <c r="C6211" s="49"/>
      <c r="D6211" s="49"/>
      <c r="E6211" s="49"/>
    </row>
    <row r="6212" spans="1:5" ht="15.75" customHeight="1" thickBot="1" x14ac:dyDescent="0.3">
      <c r="A6212" s="49"/>
      <c r="B6212" s="49"/>
      <c r="C6212" s="49"/>
      <c r="D6212" s="49"/>
      <c r="E6212" s="49"/>
    </row>
    <row r="6213" spans="1:5" ht="15.75" thickBot="1" x14ac:dyDescent="0.3">
      <c r="A6213" s="49"/>
      <c r="B6213" s="49"/>
      <c r="C6213" s="49"/>
      <c r="D6213" s="49"/>
      <c r="E6213" s="49"/>
    </row>
    <row r="6214" spans="1:5" ht="15.75" customHeight="1" thickBot="1" x14ac:dyDescent="0.3">
      <c r="A6214" s="49"/>
      <c r="B6214" s="49"/>
      <c r="C6214" s="49"/>
      <c r="D6214" s="49"/>
      <c r="E6214" s="49"/>
    </row>
    <row r="6215" spans="1:5" ht="15.75" thickBot="1" x14ac:dyDescent="0.3">
      <c r="A6215" s="49"/>
      <c r="B6215" s="49"/>
      <c r="C6215" s="49"/>
      <c r="D6215" s="49"/>
      <c r="E6215" s="49"/>
    </row>
    <row r="6216" spans="1:5" ht="15.75" customHeight="1" thickBot="1" x14ac:dyDescent="0.3">
      <c r="A6216" s="49"/>
      <c r="B6216" s="49"/>
      <c r="C6216" s="49"/>
      <c r="D6216" s="49"/>
      <c r="E6216" s="49"/>
    </row>
    <row r="6217" spans="1:5" ht="15.75" thickBot="1" x14ac:dyDescent="0.3">
      <c r="A6217" s="49"/>
      <c r="B6217" s="49"/>
      <c r="C6217" s="49"/>
      <c r="D6217" s="49"/>
      <c r="E6217" s="49"/>
    </row>
    <row r="6218" spans="1:5" ht="15.75" customHeight="1" thickBot="1" x14ac:dyDescent="0.3">
      <c r="A6218" s="49"/>
      <c r="B6218" s="49"/>
      <c r="C6218" s="49"/>
      <c r="D6218" s="49"/>
      <c r="E6218" s="49"/>
    </row>
    <row r="6219" spans="1:5" ht="15.75" thickBot="1" x14ac:dyDescent="0.3">
      <c r="A6219" s="49"/>
      <c r="B6219" s="49"/>
      <c r="C6219" s="49"/>
      <c r="D6219" s="49"/>
      <c r="E6219" s="49"/>
    </row>
    <row r="6220" spans="1:5" ht="15.75" customHeight="1" thickBot="1" x14ac:dyDescent="0.3">
      <c r="A6220" s="49"/>
      <c r="B6220" s="49"/>
      <c r="C6220" s="49"/>
      <c r="D6220" s="49"/>
      <c r="E6220" s="49"/>
    </row>
    <row r="6221" spans="1:5" ht="15.75" thickBot="1" x14ac:dyDescent="0.3">
      <c r="A6221" s="49"/>
      <c r="B6221" s="49"/>
      <c r="C6221" s="49"/>
      <c r="D6221" s="49"/>
      <c r="E6221" s="49"/>
    </row>
    <row r="6222" spans="1:5" ht="15.75" customHeight="1" thickBot="1" x14ac:dyDescent="0.3">
      <c r="A6222" s="49"/>
      <c r="B6222" s="49"/>
      <c r="C6222" s="49"/>
      <c r="D6222" s="49"/>
      <c r="E6222" s="49"/>
    </row>
    <row r="6223" spans="1:5" ht="15.75" thickBot="1" x14ac:dyDescent="0.3">
      <c r="A6223" s="49"/>
      <c r="B6223" s="49"/>
      <c r="C6223" s="49"/>
      <c r="D6223" s="49"/>
      <c r="E6223" s="49"/>
    </row>
    <row r="6224" spans="1:5" ht="15.75" customHeight="1" thickBot="1" x14ac:dyDescent="0.3">
      <c r="A6224" s="49"/>
      <c r="B6224" s="49"/>
      <c r="C6224" s="49"/>
      <c r="D6224" s="49"/>
      <c r="E6224" s="49"/>
    </row>
    <row r="6225" spans="1:5" ht="15.75" thickBot="1" x14ac:dyDescent="0.3">
      <c r="A6225" s="49"/>
      <c r="B6225" s="49"/>
      <c r="C6225" s="49"/>
      <c r="D6225" s="49"/>
      <c r="E6225" s="49"/>
    </row>
    <row r="6226" spans="1:5" ht="15.75" customHeight="1" thickBot="1" x14ac:dyDescent="0.3">
      <c r="A6226" s="49"/>
      <c r="B6226" s="49"/>
      <c r="C6226" s="49"/>
      <c r="D6226" s="49"/>
      <c r="E6226" s="49"/>
    </row>
    <row r="6227" spans="1:5" ht="15.75" thickBot="1" x14ac:dyDescent="0.3">
      <c r="A6227" s="49"/>
      <c r="B6227" s="49"/>
      <c r="C6227" s="49"/>
      <c r="D6227" s="49"/>
      <c r="E6227" s="49"/>
    </row>
    <row r="6228" spans="1:5" ht="15.75" customHeight="1" thickBot="1" x14ac:dyDescent="0.3">
      <c r="A6228" s="49"/>
      <c r="B6228" s="49"/>
      <c r="C6228" s="49"/>
      <c r="D6228" s="49"/>
      <c r="E6228" s="49"/>
    </row>
    <row r="6229" spans="1:5" ht="15.75" thickBot="1" x14ac:dyDescent="0.3">
      <c r="A6229" s="49"/>
      <c r="B6229" s="49"/>
      <c r="C6229" s="49"/>
      <c r="D6229" s="49"/>
      <c r="E6229" s="49"/>
    </row>
    <row r="6230" spans="1:5" ht="15.75" customHeight="1" thickBot="1" x14ac:dyDescent="0.3">
      <c r="A6230" s="49"/>
      <c r="B6230" s="49"/>
      <c r="C6230" s="49"/>
      <c r="D6230" s="49"/>
      <c r="E6230" s="49"/>
    </row>
    <row r="6231" spans="1:5" ht="15.75" thickBot="1" x14ac:dyDescent="0.3">
      <c r="A6231" s="49"/>
      <c r="B6231" s="49"/>
      <c r="C6231" s="49"/>
      <c r="D6231" s="49"/>
      <c r="E6231" s="49"/>
    </row>
    <row r="6232" spans="1:5" ht="15.75" customHeight="1" thickBot="1" x14ac:dyDescent="0.3">
      <c r="A6232" s="49"/>
      <c r="B6232" s="49"/>
      <c r="C6232" s="49"/>
      <c r="D6232" s="49"/>
      <c r="E6232" s="49"/>
    </row>
    <row r="6233" spans="1:5" ht="15.75" thickBot="1" x14ac:dyDescent="0.3">
      <c r="A6233" s="49"/>
      <c r="B6233" s="49"/>
      <c r="C6233" s="49"/>
      <c r="D6233" s="49"/>
      <c r="E6233" s="49"/>
    </row>
    <row r="6234" spans="1:5" ht="15.75" customHeight="1" thickBot="1" x14ac:dyDescent="0.3">
      <c r="A6234" s="49"/>
      <c r="B6234" s="49"/>
      <c r="C6234" s="49"/>
      <c r="D6234" s="49"/>
      <c r="E6234" s="49"/>
    </row>
    <row r="6235" spans="1:5" ht="15.75" thickBot="1" x14ac:dyDescent="0.3">
      <c r="A6235" s="49"/>
      <c r="B6235" s="49"/>
      <c r="C6235" s="49"/>
      <c r="D6235" s="49"/>
      <c r="E6235" s="49"/>
    </row>
    <row r="6236" spans="1:5" ht="15.75" customHeight="1" thickBot="1" x14ac:dyDescent="0.3">
      <c r="A6236" s="49"/>
      <c r="B6236" s="49"/>
      <c r="C6236" s="49"/>
      <c r="D6236" s="49"/>
      <c r="E6236" s="49"/>
    </row>
    <row r="6237" spans="1:5" ht="15.75" thickBot="1" x14ac:dyDescent="0.3">
      <c r="A6237" s="49"/>
      <c r="B6237" s="49"/>
      <c r="C6237" s="49"/>
      <c r="D6237" s="49"/>
      <c r="E6237" s="49"/>
    </row>
    <row r="6238" spans="1:5" ht="15.75" customHeight="1" thickBot="1" x14ac:dyDescent="0.3">
      <c r="A6238" s="49"/>
      <c r="B6238" s="49"/>
      <c r="C6238" s="49"/>
      <c r="D6238" s="49"/>
      <c r="E6238" s="49"/>
    </row>
    <row r="6239" spans="1:5" ht="15.75" thickBot="1" x14ac:dyDescent="0.3">
      <c r="A6239" s="49"/>
      <c r="B6239" s="49"/>
      <c r="C6239" s="49"/>
      <c r="D6239" s="49"/>
      <c r="E6239" s="49"/>
    </row>
    <row r="6240" spans="1:5" ht="15.75" customHeight="1" thickBot="1" x14ac:dyDescent="0.3">
      <c r="A6240" s="49"/>
      <c r="B6240" s="49"/>
      <c r="C6240" s="49"/>
      <c r="D6240" s="49"/>
      <c r="E6240" s="49"/>
    </row>
    <row r="6241" spans="1:5" ht="15.75" thickBot="1" x14ac:dyDescent="0.3">
      <c r="A6241" s="49"/>
      <c r="B6241" s="49"/>
      <c r="C6241" s="49"/>
      <c r="D6241" s="49"/>
      <c r="E6241" s="49"/>
    </row>
    <row r="6242" spans="1:5" ht="15.75" customHeight="1" thickBot="1" x14ac:dyDescent="0.3">
      <c r="A6242" s="49"/>
      <c r="B6242" s="49"/>
      <c r="C6242" s="49"/>
      <c r="D6242" s="49"/>
      <c r="E6242" s="49"/>
    </row>
    <row r="6243" spans="1:5" ht="15.75" thickBot="1" x14ac:dyDescent="0.3">
      <c r="A6243" s="49"/>
      <c r="B6243" s="49"/>
      <c r="C6243" s="49"/>
      <c r="D6243" s="49"/>
      <c r="E6243" s="49"/>
    </row>
    <row r="6244" spans="1:5" ht="15.75" customHeight="1" thickBot="1" x14ac:dyDescent="0.3">
      <c r="A6244" s="49"/>
      <c r="B6244" s="49"/>
      <c r="C6244" s="49"/>
      <c r="D6244" s="49"/>
      <c r="E6244" s="49"/>
    </row>
    <row r="6245" spans="1:5" ht="15.75" thickBot="1" x14ac:dyDescent="0.3">
      <c r="A6245" s="49"/>
      <c r="B6245" s="49"/>
      <c r="C6245" s="49"/>
      <c r="D6245" s="49"/>
      <c r="E6245" s="49"/>
    </row>
    <row r="6246" spans="1:5" ht="15.75" customHeight="1" thickBot="1" x14ac:dyDescent="0.3">
      <c r="A6246" s="49"/>
      <c r="B6246" s="49"/>
      <c r="C6246" s="49"/>
      <c r="D6246" s="49"/>
      <c r="E6246" s="49"/>
    </row>
    <row r="6247" spans="1:5" ht="15.75" thickBot="1" x14ac:dyDescent="0.3">
      <c r="A6247" s="49"/>
      <c r="B6247" s="49"/>
      <c r="C6247" s="49"/>
      <c r="D6247" s="49"/>
      <c r="E6247" s="49"/>
    </row>
    <row r="6248" spans="1:5" ht="15.75" customHeight="1" thickBot="1" x14ac:dyDescent="0.3">
      <c r="A6248" s="49"/>
      <c r="B6248" s="49"/>
      <c r="C6248" s="49"/>
      <c r="D6248" s="49"/>
      <c r="E6248" s="49"/>
    </row>
    <row r="6249" spans="1:5" ht="15.75" thickBot="1" x14ac:dyDescent="0.3">
      <c r="A6249" s="49"/>
      <c r="B6249" s="49"/>
      <c r="C6249" s="49"/>
      <c r="D6249" s="49"/>
      <c r="E6249" s="49"/>
    </row>
    <row r="6250" spans="1:5" ht="15.75" customHeight="1" thickBot="1" x14ac:dyDescent="0.3">
      <c r="A6250" s="49"/>
      <c r="B6250" s="49"/>
      <c r="C6250" s="49"/>
      <c r="D6250" s="49"/>
      <c r="E6250" s="49"/>
    </row>
    <row r="6251" spans="1:5" ht="15.75" thickBot="1" x14ac:dyDescent="0.3">
      <c r="A6251" s="49"/>
      <c r="B6251" s="49"/>
      <c r="C6251" s="49"/>
      <c r="D6251" s="49"/>
      <c r="E6251" s="49"/>
    </row>
    <row r="6252" spans="1:5" ht="15.75" customHeight="1" thickBot="1" x14ac:dyDescent="0.3">
      <c r="A6252" s="49"/>
      <c r="B6252" s="49"/>
      <c r="C6252" s="49"/>
      <c r="D6252" s="49"/>
      <c r="E6252" s="49"/>
    </row>
    <row r="6253" spans="1:5" ht="15.75" thickBot="1" x14ac:dyDescent="0.3">
      <c r="A6253" s="49"/>
      <c r="B6253" s="49"/>
      <c r="C6253" s="49"/>
      <c r="D6253" s="49"/>
      <c r="E6253" s="49"/>
    </row>
    <row r="6254" spans="1:5" ht="15.75" customHeight="1" thickBot="1" x14ac:dyDescent="0.3">
      <c r="A6254" s="49"/>
      <c r="B6254" s="49"/>
      <c r="C6254" s="49"/>
      <c r="D6254" s="49"/>
      <c r="E6254" s="49"/>
    </row>
    <row r="6255" spans="1:5" ht="15.75" thickBot="1" x14ac:dyDescent="0.3">
      <c r="A6255" s="49"/>
      <c r="B6255" s="49"/>
      <c r="C6255" s="49"/>
      <c r="D6255" s="49"/>
      <c r="E6255" s="49"/>
    </row>
    <row r="6256" spans="1:5" ht="15.75" customHeight="1" thickBot="1" x14ac:dyDescent="0.3">
      <c r="A6256" s="49"/>
      <c r="B6256" s="49"/>
      <c r="C6256" s="49"/>
      <c r="D6256" s="49"/>
      <c r="E6256" s="49"/>
    </row>
    <row r="6257" spans="1:5" ht="15.75" thickBot="1" x14ac:dyDescent="0.3">
      <c r="A6257" s="49"/>
      <c r="B6257" s="49"/>
      <c r="C6257" s="49"/>
      <c r="D6257" s="49"/>
      <c r="E6257" s="49"/>
    </row>
    <row r="6258" spans="1:5" ht="15.75" customHeight="1" thickBot="1" x14ac:dyDescent="0.3">
      <c r="A6258" s="49"/>
      <c r="B6258" s="49"/>
      <c r="C6258" s="49"/>
      <c r="D6258" s="49"/>
      <c r="E6258" s="49"/>
    </row>
    <row r="6259" spans="1:5" ht="15.75" thickBot="1" x14ac:dyDescent="0.3">
      <c r="A6259" s="49"/>
      <c r="B6259" s="49"/>
      <c r="C6259" s="49"/>
      <c r="D6259" s="49"/>
      <c r="E6259" s="49"/>
    </row>
    <row r="6260" spans="1:5" ht="15.75" customHeight="1" thickBot="1" x14ac:dyDescent="0.3">
      <c r="A6260" s="49"/>
      <c r="B6260" s="49"/>
      <c r="C6260" s="49"/>
      <c r="D6260" s="49"/>
      <c r="E6260" s="49"/>
    </row>
    <row r="6261" spans="1:5" ht="15.75" thickBot="1" x14ac:dyDescent="0.3">
      <c r="A6261" s="49"/>
      <c r="B6261" s="49"/>
      <c r="C6261" s="49"/>
      <c r="D6261" s="49"/>
      <c r="E6261" s="49"/>
    </row>
    <row r="6262" spans="1:5" ht="15.75" customHeight="1" thickBot="1" x14ac:dyDescent="0.3">
      <c r="A6262" s="49"/>
      <c r="B6262" s="49"/>
      <c r="C6262" s="49"/>
      <c r="D6262" s="49"/>
      <c r="E6262" s="49"/>
    </row>
    <row r="6263" spans="1:5" ht="15.75" thickBot="1" x14ac:dyDescent="0.3">
      <c r="A6263" s="49"/>
      <c r="B6263" s="49"/>
      <c r="C6263" s="49"/>
      <c r="D6263" s="49"/>
      <c r="E6263" s="49"/>
    </row>
    <row r="6264" spans="1:5" ht="15.75" customHeight="1" thickBot="1" x14ac:dyDescent="0.3">
      <c r="A6264" s="49"/>
      <c r="B6264" s="49"/>
      <c r="C6264" s="49"/>
      <c r="D6264" s="49"/>
      <c r="E6264" s="49"/>
    </row>
    <row r="6265" spans="1:5" ht="15.75" thickBot="1" x14ac:dyDescent="0.3">
      <c r="A6265" s="49"/>
      <c r="B6265" s="49"/>
      <c r="C6265" s="49"/>
      <c r="D6265" s="49"/>
      <c r="E6265" s="49"/>
    </row>
    <row r="6266" spans="1:5" ht="15.75" customHeight="1" thickBot="1" x14ac:dyDescent="0.3">
      <c r="A6266" s="49"/>
      <c r="B6266" s="49"/>
      <c r="C6266" s="49"/>
      <c r="D6266" s="49"/>
      <c r="E6266" s="49"/>
    </row>
    <row r="6267" spans="1:5" ht="15.75" thickBot="1" x14ac:dyDescent="0.3">
      <c r="A6267" s="49"/>
      <c r="B6267" s="49"/>
      <c r="C6267" s="49"/>
      <c r="D6267" s="49"/>
      <c r="E6267" s="49"/>
    </row>
    <row r="6268" spans="1:5" ht="15.75" customHeight="1" thickBot="1" x14ac:dyDescent="0.3">
      <c r="A6268" s="49"/>
      <c r="B6268" s="49"/>
      <c r="C6268" s="49"/>
      <c r="D6268" s="49"/>
      <c r="E6268" s="49"/>
    </row>
    <row r="6269" spans="1:5" ht="15.75" thickBot="1" x14ac:dyDescent="0.3">
      <c r="A6269" s="49"/>
      <c r="B6269" s="49"/>
      <c r="C6269" s="49"/>
      <c r="D6269" s="49"/>
      <c r="E6269" s="49"/>
    </row>
    <row r="6270" spans="1:5" ht="15.75" customHeight="1" thickBot="1" x14ac:dyDescent="0.3">
      <c r="A6270" s="49"/>
      <c r="B6270" s="49"/>
      <c r="C6270" s="49"/>
      <c r="D6270" s="49"/>
      <c r="E6270" s="49"/>
    </row>
    <row r="6271" spans="1:5" ht="15.75" thickBot="1" x14ac:dyDescent="0.3">
      <c r="A6271" s="49"/>
      <c r="B6271" s="49"/>
      <c r="C6271" s="49"/>
      <c r="D6271" s="49"/>
      <c r="E6271" s="49"/>
    </row>
    <row r="6272" spans="1:5" ht="15.75" customHeight="1" thickBot="1" x14ac:dyDescent="0.3">
      <c r="A6272" s="49"/>
      <c r="B6272" s="49"/>
      <c r="C6272" s="49"/>
      <c r="D6272" s="49"/>
      <c r="E6272" s="49"/>
    </row>
    <row r="6273" spans="1:5" ht="15.75" thickBot="1" x14ac:dyDescent="0.3">
      <c r="A6273" s="49"/>
      <c r="B6273" s="49"/>
      <c r="C6273" s="49"/>
      <c r="D6273" s="49"/>
      <c r="E6273" s="49"/>
    </row>
    <row r="6274" spans="1:5" ht="15.75" customHeight="1" thickBot="1" x14ac:dyDescent="0.3">
      <c r="A6274" s="49"/>
      <c r="B6274" s="49"/>
      <c r="C6274" s="49"/>
      <c r="D6274" s="49"/>
      <c r="E6274" s="49"/>
    </row>
    <row r="6275" spans="1:5" ht="15.75" thickBot="1" x14ac:dyDescent="0.3">
      <c r="A6275" s="49"/>
      <c r="B6275" s="49"/>
      <c r="C6275" s="49"/>
      <c r="D6275" s="49"/>
      <c r="E6275" s="49"/>
    </row>
    <row r="6276" spans="1:5" ht="15.75" customHeight="1" thickBot="1" x14ac:dyDescent="0.3">
      <c r="A6276" s="49"/>
      <c r="B6276" s="49"/>
      <c r="C6276" s="49"/>
      <c r="D6276" s="49"/>
      <c r="E6276" s="49"/>
    </row>
    <row r="6277" spans="1:5" ht="15.75" thickBot="1" x14ac:dyDescent="0.3">
      <c r="A6277" s="49"/>
      <c r="B6277" s="49"/>
      <c r="C6277" s="49"/>
      <c r="D6277" s="49"/>
      <c r="E6277" s="49"/>
    </row>
    <row r="6278" spans="1:5" ht="15.75" customHeight="1" thickBot="1" x14ac:dyDescent="0.3">
      <c r="A6278" s="49"/>
      <c r="B6278" s="49"/>
      <c r="C6278" s="49"/>
      <c r="D6278" s="49"/>
      <c r="E6278" s="49"/>
    </row>
    <row r="6279" spans="1:5" ht="15.75" thickBot="1" x14ac:dyDescent="0.3">
      <c r="A6279" s="49"/>
      <c r="B6279" s="49"/>
      <c r="C6279" s="49"/>
      <c r="D6279" s="49"/>
      <c r="E6279" s="49"/>
    </row>
    <row r="6280" spans="1:5" ht="15.75" customHeight="1" thickBot="1" x14ac:dyDescent="0.3">
      <c r="A6280" s="49"/>
      <c r="B6280" s="49"/>
      <c r="C6280" s="49"/>
      <c r="D6280" s="49"/>
      <c r="E6280" s="49"/>
    </row>
    <row r="6281" spans="1:5" ht="15.75" thickBot="1" x14ac:dyDescent="0.3">
      <c r="A6281" s="49"/>
      <c r="B6281" s="49"/>
      <c r="C6281" s="49"/>
      <c r="D6281" s="49"/>
      <c r="E6281" s="49"/>
    </row>
    <row r="6282" spans="1:5" ht="15.75" customHeight="1" thickBot="1" x14ac:dyDescent="0.3">
      <c r="A6282" s="49"/>
      <c r="B6282" s="49"/>
      <c r="C6282" s="49"/>
      <c r="D6282" s="49"/>
      <c r="E6282" s="49"/>
    </row>
    <row r="6283" spans="1:5" ht="15.75" thickBot="1" x14ac:dyDescent="0.3">
      <c r="A6283" s="49"/>
      <c r="B6283" s="49"/>
      <c r="C6283" s="49"/>
      <c r="D6283" s="49"/>
      <c r="E6283" s="49"/>
    </row>
    <row r="6284" spans="1:5" ht="15.75" customHeight="1" thickBot="1" x14ac:dyDescent="0.3">
      <c r="A6284" s="49"/>
      <c r="B6284" s="49"/>
      <c r="C6284" s="49"/>
      <c r="D6284" s="49"/>
      <c r="E6284" s="49"/>
    </row>
    <row r="6285" spans="1:5" ht="15.75" thickBot="1" x14ac:dyDescent="0.3">
      <c r="A6285" s="49"/>
      <c r="B6285" s="49"/>
      <c r="C6285" s="49"/>
      <c r="D6285" s="49"/>
      <c r="E6285" s="49"/>
    </row>
    <row r="6286" spans="1:5" ht="15.75" customHeight="1" thickBot="1" x14ac:dyDescent="0.3">
      <c r="A6286" s="49"/>
      <c r="B6286" s="49"/>
      <c r="C6286" s="49"/>
      <c r="D6286" s="49"/>
      <c r="E6286" s="49"/>
    </row>
    <row r="6287" spans="1:5" ht="15.75" thickBot="1" x14ac:dyDescent="0.3">
      <c r="A6287" s="49"/>
      <c r="B6287" s="49"/>
      <c r="C6287" s="49"/>
      <c r="D6287" s="49"/>
      <c r="E6287" s="49"/>
    </row>
    <row r="6288" spans="1:5" ht="15.75" customHeight="1" thickBot="1" x14ac:dyDescent="0.3">
      <c r="A6288" s="49"/>
      <c r="B6288" s="49"/>
      <c r="C6288" s="49"/>
      <c r="D6288" s="49"/>
      <c r="E6288" s="49"/>
    </row>
    <row r="6289" spans="1:5" ht="15.75" thickBot="1" x14ac:dyDescent="0.3">
      <c r="A6289" s="49"/>
      <c r="B6289" s="49"/>
      <c r="C6289" s="49"/>
      <c r="D6289" s="49"/>
      <c r="E6289" s="49"/>
    </row>
    <row r="6290" spans="1:5" ht="15.75" customHeight="1" thickBot="1" x14ac:dyDescent="0.3">
      <c r="A6290" s="49"/>
      <c r="B6290" s="49"/>
      <c r="C6290" s="49"/>
      <c r="D6290" s="49"/>
      <c r="E6290" s="49"/>
    </row>
    <row r="6291" spans="1:5" ht="15.75" thickBot="1" x14ac:dyDescent="0.3">
      <c r="A6291" s="49"/>
      <c r="B6291" s="49"/>
      <c r="C6291" s="49"/>
      <c r="D6291" s="49"/>
      <c r="E6291" s="49"/>
    </row>
    <row r="6292" spans="1:5" ht="15.75" customHeight="1" thickBot="1" x14ac:dyDescent="0.3">
      <c r="A6292" s="49"/>
      <c r="B6292" s="49"/>
      <c r="C6292" s="49"/>
      <c r="D6292" s="49"/>
      <c r="E6292" s="49"/>
    </row>
    <row r="6293" spans="1:5" ht="15.75" thickBot="1" x14ac:dyDescent="0.3">
      <c r="A6293" s="49"/>
      <c r="B6293" s="49"/>
      <c r="C6293" s="49"/>
      <c r="D6293" s="49"/>
      <c r="E6293" s="49"/>
    </row>
    <row r="6294" spans="1:5" ht="15.75" customHeight="1" thickBot="1" x14ac:dyDescent="0.3">
      <c r="A6294" s="49"/>
      <c r="B6294" s="49"/>
      <c r="C6294" s="49"/>
      <c r="D6294" s="49"/>
      <c r="E6294" s="49"/>
    </row>
    <row r="6295" spans="1:5" ht="15.75" thickBot="1" x14ac:dyDescent="0.3">
      <c r="A6295" s="49"/>
      <c r="B6295" s="49"/>
      <c r="C6295" s="49"/>
      <c r="D6295" s="49"/>
      <c r="E6295" s="49"/>
    </row>
    <row r="6296" spans="1:5" ht="15.75" customHeight="1" thickBot="1" x14ac:dyDescent="0.3">
      <c r="A6296" s="49"/>
      <c r="B6296" s="49"/>
      <c r="C6296" s="49"/>
      <c r="D6296" s="49"/>
      <c r="E6296" s="49"/>
    </row>
    <row r="6297" spans="1:5" ht="15.75" thickBot="1" x14ac:dyDescent="0.3">
      <c r="A6297" s="49"/>
      <c r="B6297" s="49"/>
      <c r="C6297" s="49"/>
      <c r="D6297" s="49"/>
      <c r="E6297" s="49"/>
    </row>
    <row r="6298" spans="1:5" ht="15.75" customHeight="1" thickBot="1" x14ac:dyDescent="0.3">
      <c r="A6298" s="49"/>
      <c r="B6298" s="49"/>
      <c r="C6298" s="49"/>
      <c r="D6298" s="49"/>
      <c r="E6298" s="49"/>
    </row>
    <row r="6299" spans="1:5" ht="15.75" thickBot="1" x14ac:dyDescent="0.3">
      <c r="A6299" s="49"/>
      <c r="B6299" s="49"/>
      <c r="C6299" s="49"/>
      <c r="D6299" s="49"/>
      <c r="E6299" s="49"/>
    </row>
    <row r="6300" spans="1:5" ht="15.75" customHeight="1" thickBot="1" x14ac:dyDescent="0.3">
      <c r="A6300" s="49"/>
      <c r="B6300" s="49"/>
      <c r="C6300" s="49"/>
      <c r="D6300" s="49"/>
      <c r="E6300" s="49"/>
    </row>
    <row r="6301" spans="1:5" ht="15.75" thickBot="1" x14ac:dyDescent="0.3">
      <c r="A6301" s="49"/>
      <c r="B6301" s="49"/>
      <c r="C6301" s="49"/>
      <c r="D6301" s="49"/>
      <c r="E6301" s="49"/>
    </row>
    <row r="6302" spans="1:5" ht="15.75" customHeight="1" thickBot="1" x14ac:dyDescent="0.3">
      <c r="A6302" s="49"/>
      <c r="B6302" s="49"/>
      <c r="C6302" s="49"/>
      <c r="D6302" s="49"/>
      <c r="E6302" s="49"/>
    </row>
    <row r="6303" spans="1:5" ht="15.75" thickBot="1" x14ac:dyDescent="0.3">
      <c r="A6303" s="49"/>
      <c r="B6303" s="49"/>
      <c r="C6303" s="49"/>
      <c r="D6303" s="49"/>
      <c r="E6303" s="49"/>
    </row>
    <row r="6304" spans="1:5" ht="15.75" customHeight="1" thickBot="1" x14ac:dyDescent="0.3">
      <c r="A6304" s="49"/>
      <c r="B6304" s="49"/>
      <c r="C6304" s="49"/>
      <c r="D6304" s="49"/>
      <c r="E6304" s="49"/>
    </row>
    <row r="6305" spans="1:5" ht="15.75" thickBot="1" x14ac:dyDescent="0.3">
      <c r="A6305" s="49"/>
      <c r="B6305" s="49"/>
      <c r="C6305" s="49"/>
      <c r="D6305" s="49"/>
      <c r="E6305" s="49"/>
    </row>
    <row r="6306" spans="1:5" ht="15.75" customHeight="1" thickBot="1" x14ac:dyDescent="0.3">
      <c r="A6306" s="49"/>
      <c r="B6306" s="49"/>
      <c r="C6306" s="49"/>
      <c r="D6306" s="49"/>
      <c r="E6306" s="49"/>
    </row>
    <row r="6307" spans="1:5" ht="15.75" thickBot="1" x14ac:dyDescent="0.3">
      <c r="A6307" s="49"/>
      <c r="B6307" s="49"/>
      <c r="C6307" s="49"/>
      <c r="D6307" s="49"/>
      <c r="E6307" s="49"/>
    </row>
    <row r="6308" spans="1:5" ht="15.75" customHeight="1" thickBot="1" x14ac:dyDescent="0.3">
      <c r="A6308" s="49"/>
      <c r="B6308" s="49"/>
      <c r="C6308" s="49"/>
      <c r="D6308" s="49"/>
      <c r="E6308" s="49"/>
    </row>
    <row r="6309" spans="1:5" ht="15.75" thickBot="1" x14ac:dyDescent="0.3">
      <c r="A6309" s="49"/>
      <c r="B6309" s="49"/>
      <c r="C6309" s="49"/>
      <c r="D6309" s="49"/>
      <c r="E6309" s="49"/>
    </row>
    <row r="6310" spans="1:5" ht="15.75" customHeight="1" thickBot="1" x14ac:dyDescent="0.3">
      <c r="A6310" s="49"/>
      <c r="B6310" s="49"/>
      <c r="C6310" s="49"/>
      <c r="D6310" s="49"/>
      <c r="E6310" s="49"/>
    </row>
    <row r="6311" spans="1:5" ht="15.75" thickBot="1" x14ac:dyDescent="0.3">
      <c r="A6311" s="49"/>
      <c r="B6311" s="49"/>
      <c r="C6311" s="49"/>
      <c r="D6311" s="49"/>
      <c r="E6311" s="49"/>
    </row>
    <row r="6312" spans="1:5" ht="15.75" customHeight="1" thickBot="1" x14ac:dyDescent="0.3">
      <c r="A6312" s="49"/>
      <c r="B6312" s="49"/>
      <c r="C6312" s="49"/>
      <c r="D6312" s="49"/>
      <c r="E6312" s="49"/>
    </row>
    <row r="6313" spans="1:5" ht="15.75" thickBot="1" x14ac:dyDescent="0.3">
      <c r="A6313" s="49"/>
      <c r="B6313" s="49"/>
      <c r="C6313" s="49"/>
      <c r="D6313" s="49"/>
      <c r="E6313" s="49"/>
    </row>
    <row r="6314" spans="1:5" ht="15.75" customHeight="1" thickBot="1" x14ac:dyDescent="0.3">
      <c r="A6314" s="49"/>
      <c r="B6314" s="49"/>
      <c r="C6314" s="49"/>
      <c r="D6314" s="49"/>
      <c r="E6314" s="49"/>
    </row>
    <row r="6315" spans="1:5" ht="15.75" thickBot="1" x14ac:dyDescent="0.3">
      <c r="A6315" s="49"/>
      <c r="B6315" s="49"/>
      <c r="C6315" s="49"/>
      <c r="D6315" s="49"/>
      <c r="E6315" s="49"/>
    </row>
    <row r="6316" spans="1:5" ht="15.75" customHeight="1" thickBot="1" x14ac:dyDescent="0.3">
      <c r="A6316" s="49"/>
      <c r="B6316" s="49"/>
      <c r="C6316" s="49"/>
      <c r="D6316" s="49"/>
      <c r="E6316" s="49"/>
    </row>
    <row r="6317" spans="1:5" ht="15.75" thickBot="1" x14ac:dyDescent="0.3">
      <c r="A6317" s="49"/>
      <c r="B6317" s="49"/>
      <c r="C6317" s="49"/>
      <c r="D6317" s="49"/>
      <c r="E6317" s="49"/>
    </row>
    <row r="6318" spans="1:5" ht="15.75" customHeight="1" thickBot="1" x14ac:dyDescent="0.3">
      <c r="A6318" s="49"/>
      <c r="B6318" s="49"/>
      <c r="C6318" s="49"/>
      <c r="D6318" s="49"/>
      <c r="E6318" s="49"/>
    </row>
    <row r="6319" spans="1:5" ht="15.75" thickBot="1" x14ac:dyDescent="0.3">
      <c r="A6319" s="49"/>
      <c r="B6319" s="49"/>
      <c r="C6319" s="49"/>
      <c r="D6319" s="49"/>
      <c r="E6319" s="49"/>
    </row>
    <row r="6320" spans="1:5" ht="15.75" customHeight="1" thickBot="1" x14ac:dyDescent="0.3">
      <c r="A6320" s="49"/>
      <c r="B6320" s="49"/>
      <c r="C6320" s="49"/>
      <c r="D6320" s="49"/>
      <c r="E6320" s="49"/>
    </row>
    <row r="6321" spans="1:5" ht="15.75" thickBot="1" x14ac:dyDescent="0.3">
      <c r="A6321" s="49"/>
      <c r="B6321" s="49"/>
      <c r="C6321" s="49"/>
      <c r="D6321" s="49"/>
      <c r="E6321" s="49"/>
    </row>
    <row r="6322" spans="1:5" ht="15.75" customHeight="1" thickBot="1" x14ac:dyDescent="0.3">
      <c r="A6322" s="49"/>
      <c r="B6322" s="49"/>
      <c r="C6322" s="49"/>
      <c r="D6322" s="49"/>
      <c r="E6322" s="49"/>
    </row>
    <row r="6323" spans="1:5" ht="15.75" thickBot="1" x14ac:dyDescent="0.3">
      <c r="A6323" s="49"/>
      <c r="B6323" s="49"/>
      <c r="C6323" s="49"/>
      <c r="D6323" s="49"/>
      <c r="E6323" s="49"/>
    </row>
    <row r="6324" spans="1:5" ht="15.75" customHeight="1" thickBot="1" x14ac:dyDescent="0.3">
      <c r="A6324" s="49"/>
      <c r="B6324" s="49"/>
      <c r="C6324" s="49"/>
      <c r="D6324" s="49"/>
      <c r="E6324" s="49"/>
    </row>
    <row r="6325" spans="1:5" ht="15.75" thickBot="1" x14ac:dyDescent="0.3">
      <c r="A6325" s="49"/>
      <c r="B6325" s="49"/>
      <c r="C6325" s="49"/>
      <c r="D6325" s="49"/>
      <c r="E6325" s="49"/>
    </row>
    <row r="6326" spans="1:5" ht="15.75" customHeight="1" thickBot="1" x14ac:dyDescent="0.3">
      <c r="A6326" s="49"/>
      <c r="B6326" s="49"/>
      <c r="C6326" s="49"/>
      <c r="D6326" s="49"/>
      <c r="E6326" s="49"/>
    </row>
    <row r="6327" spans="1:5" ht="15.75" thickBot="1" x14ac:dyDescent="0.3">
      <c r="A6327" s="49"/>
      <c r="B6327" s="49"/>
      <c r="C6327" s="49"/>
      <c r="D6327" s="49"/>
      <c r="E6327" s="49"/>
    </row>
    <row r="6328" spans="1:5" ht="15.75" customHeight="1" thickBot="1" x14ac:dyDescent="0.3">
      <c r="A6328" s="49"/>
      <c r="B6328" s="49"/>
      <c r="C6328" s="49"/>
      <c r="D6328" s="49"/>
      <c r="E6328" s="49"/>
    </row>
    <row r="6329" spans="1:5" ht="15.75" thickBot="1" x14ac:dyDescent="0.3">
      <c r="A6329" s="49"/>
      <c r="B6329" s="49"/>
      <c r="C6329" s="49"/>
      <c r="D6329" s="49"/>
      <c r="E6329" s="49"/>
    </row>
    <row r="6330" spans="1:5" ht="15.75" customHeight="1" thickBot="1" x14ac:dyDescent="0.3">
      <c r="A6330" s="49"/>
      <c r="B6330" s="49"/>
      <c r="C6330" s="49"/>
      <c r="D6330" s="49"/>
      <c r="E6330" s="49"/>
    </row>
    <row r="6331" spans="1:5" ht="15.75" thickBot="1" x14ac:dyDescent="0.3">
      <c r="A6331" s="49"/>
      <c r="B6331" s="49"/>
      <c r="C6331" s="49"/>
      <c r="D6331" s="49"/>
      <c r="E6331" s="49"/>
    </row>
    <row r="6332" spans="1:5" ht="15.75" customHeight="1" thickBot="1" x14ac:dyDescent="0.3">
      <c r="A6332" s="49"/>
      <c r="B6332" s="49"/>
      <c r="C6332" s="49"/>
      <c r="D6332" s="49"/>
      <c r="E6332" s="49"/>
    </row>
    <row r="6333" spans="1:5" ht="15.75" thickBot="1" x14ac:dyDescent="0.3">
      <c r="A6333" s="49"/>
      <c r="B6333" s="49"/>
      <c r="C6333" s="49"/>
      <c r="D6333" s="49"/>
      <c r="E6333" s="49"/>
    </row>
    <row r="6334" spans="1:5" ht="15.75" customHeight="1" thickBot="1" x14ac:dyDescent="0.3">
      <c r="A6334" s="49"/>
      <c r="B6334" s="49"/>
      <c r="C6334" s="49"/>
      <c r="D6334" s="49"/>
      <c r="E6334" s="49"/>
    </row>
    <row r="6335" spans="1:5" ht="15.75" thickBot="1" x14ac:dyDescent="0.3">
      <c r="A6335" s="49"/>
      <c r="B6335" s="49"/>
      <c r="C6335" s="49"/>
      <c r="D6335" s="49"/>
      <c r="E6335" s="49"/>
    </row>
    <row r="6336" spans="1:5" ht="15.75" customHeight="1" thickBot="1" x14ac:dyDescent="0.3">
      <c r="A6336" s="49"/>
      <c r="B6336" s="49"/>
      <c r="C6336" s="49"/>
      <c r="D6336" s="49"/>
      <c r="E6336" s="49"/>
    </row>
    <row r="6337" spans="1:5" ht="15.75" thickBot="1" x14ac:dyDescent="0.3">
      <c r="A6337" s="49"/>
      <c r="B6337" s="49"/>
      <c r="C6337" s="49"/>
      <c r="D6337" s="49"/>
      <c r="E6337" s="49"/>
    </row>
    <row r="6338" spans="1:5" ht="15.75" customHeight="1" thickBot="1" x14ac:dyDescent="0.3">
      <c r="A6338" s="49"/>
      <c r="B6338" s="49"/>
      <c r="C6338" s="49"/>
      <c r="D6338" s="49"/>
      <c r="E6338" s="49"/>
    </row>
    <row r="6339" spans="1:5" ht="15.75" thickBot="1" x14ac:dyDescent="0.3">
      <c r="A6339" s="49"/>
      <c r="B6339" s="49"/>
      <c r="C6339" s="49"/>
      <c r="D6339" s="49"/>
      <c r="E6339" s="49"/>
    </row>
    <row r="6340" spans="1:5" ht="15.75" customHeight="1" thickBot="1" x14ac:dyDescent="0.3">
      <c r="A6340" s="49"/>
      <c r="B6340" s="49"/>
      <c r="C6340" s="49"/>
      <c r="D6340" s="49"/>
      <c r="E6340" s="49"/>
    </row>
    <row r="6341" spans="1:5" ht="15.75" thickBot="1" x14ac:dyDescent="0.3">
      <c r="A6341" s="49"/>
      <c r="B6341" s="49"/>
      <c r="C6341" s="49"/>
      <c r="D6341" s="49"/>
      <c r="E6341" s="49"/>
    </row>
    <row r="6342" spans="1:5" ht="15.75" customHeight="1" thickBot="1" x14ac:dyDescent="0.3">
      <c r="A6342" s="49"/>
      <c r="B6342" s="49"/>
      <c r="C6342" s="49"/>
      <c r="D6342" s="49"/>
      <c r="E6342" s="49"/>
    </row>
    <row r="6343" spans="1:5" ht="15.75" thickBot="1" x14ac:dyDescent="0.3">
      <c r="A6343" s="49"/>
      <c r="B6343" s="49"/>
      <c r="C6343" s="49"/>
      <c r="D6343" s="49"/>
      <c r="E6343" s="49"/>
    </row>
    <row r="6344" spans="1:5" ht="15.75" customHeight="1" thickBot="1" x14ac:dyDescent="0.3">
      <c r="A6344" s="49"/>
      <c r="B6344" s="49"/>
      <c r="C6344" s="49"/>
      <c r="D6344" s="49"/>
      <c r="E6344" s="49"/>
    </row>
    <row r="6345" spans="1:5" ht="15.75" thickBot="1" x14ac:dyDescent="0.3">
      <c r="A6345" s="49"/>
      <c r="B6345" s="49"/>
      <c r="C6345" s="49"/>
      <c r="D6345" s="49"/>
      <c r="E6345" s="49"/>
    </row>
    <row r="6346" spans="1:5" ht="15.75" customHeight="1" thickBot="1" x14ac:dyDescent="0.3">
      <c r="A6346" s="49"/>
      <c r="B6346" s="49"/>
      <c r="C6346" s="49"/>
      <c r="D6346" s="49"/>
      <c r="E6346" s="49"/>
    </row>
    <row r="6347" spans="1:5" ht="15.75" thickBot="1" x14ac:dyDescent="0.3">
      <c r="A6347" s="49"/>
      <c r="B6347" s="49"/>
      <c r="C6347" s="49"/>
      <c r="D6347" s="49"/>
      <c r="E6347" s="49"/>
    </row>
    <row r="6348" spans="1:5" ht="15.75" customHeight="1" thickBot="1" x14ac:dyDescent="0.3">
      <c r="A6348" s="49"/>
      <c r="B6348" s="49"/>
      <c r="C6348" s="49"/>
      <c r="D6348" s="49"/>
      <c r="E6348" s="49"/>
    </row>
    <row r="6349" spans="1:5" ht="15.75" thickBot="1" x14ac:dyDescent="0.3">
      <c r="A6349" s="49"/>
      <c r="B6349" s="49"/>
      <c r="C6349" s="49"/>
      <c r="D6349" s="49"/>
      <c r="E6349" s="49"/>
    </row>
    <row r="6350" spans="1:5" ht="15.75" customHeight="1" thickBot="1" x14ac:dyDescent="0.3">
      <c r="A6350" s="49"/>
      <c r="B6350" s="49"/>
      <c r="C6350" s="49"/>
      <c r="D6350" s="49"/>
      <c r="E6350" s="49"/>
    </row>
    <row r="6351" spans="1:5" ht="15.75" thickBot="1" x14ac:dyDescent="0.3">
      <c r="A6351" s="49"/>
      <c r="B6351" s="49"/>
      <c r="C6351" s="49"/>
      <c r="D6351" s="49"/>
      <c r="E6351" s="49"/>
    </row>
    <row r="6352" spans="1:5" ht="15.75" customHeight="1" thickBot="1" x14ac:dyDescent="0.3">
      <c r="A6352" s="49"/>
      <c r="B6352" s="49"/>
      <c r="C6352" s="49"/>
      <c r="D6352" s="49"/>
      <c r="E6352" s="49"/>
    </row>
    <row r="6353" spans="1:5" ht="15.75" thickBot="1" x14ac:dyDescent="0.3">
      <c r="A6353" s="49"/>
      <c r="B6353" s="49"/>
      <c r="C6353" s="49"/>
      <c r="D6353" s="49"/>
      <c r="E6353" s="49"/>
    </row>
    <row r="6354" spans="1:5" ht="15.75" customHeight="1" thickBot="1" x14ac:dyDescent="0.3">
      <c r="A6354" s="49"/>
      <c r="B6354" s="49"/>
      <c r="C6354" s="49"/>
      <c r="D6354" s="49"/>
      <c r="E6354" s="49"/>
    </row>
    <row r="6355" spans="1:5" ht="15.75" thickBot="1" x14ac:dyDescent="0.3">
      <c r="A6355" s="49"/>
      <c r="B6355" s="49"/>
      <c r="C6355" s="49"/>
      <c r="D6355" s="49"/>
      <c r="E6355" s="49"/>
    </row>
    <row r="6356" spans="1:5" ht="15.75" customHeight="1" thickBot="1" x14ac:dyDescent="0.3">
      <c r="A6356" s="49"/>
      <c r="B6356" s="49"/>
      <c r="C6356" s="49"/>
      <c r="D6356" s="49"/>
      <c r="E6356" s="49"/>
    </row>
    <row r="6357" spans="1:5" ht="15.75" thickBot="1" x14ac:dyDescent="0.3">
      <c r="A6357" s="49"/>
      <c r="B6357" s="49"/>
      <c r="C6357" s="49"/>
      <c r="D6357" s="49"/>
      <c r="E6357" s="49"/>
    </row>
    <row r="6358" spans="1:5" ht="15.75" customHeight="1" thickBot="1" x14ac:dyDescent="0.3">
      <c r="A6358" s="49"/>
      <c r="B6358" s="49"/>
      <c r="C6358" s="49"/>
      <c r="D6358" s="49"/>
      <c r="E6358" s="49"/>
    </row>
    <row r="6359" spans="1:5" ht="15.75" thickBot="1" x14ac:dyDescent="0.3">
      <c r="A6359" s="49"/>
      <c r="B6359" s="49"/>
      <c r="C6359" s="49"/>
      <c r="D6359" s="49"/>
      <c r="E6359" s="49"/>
    </row>
    <row r="6360" spans="1:5" ht="15.75" customHeight="1" thickBot="1" x14ac:dyDescent="0.3">
      <c r="A6360" s="49"/>
      <c r="B6360" s="49"/>
      <c r="C6360" s="49"/>
      <c r="D6360" s="49"/>
      <c r="E6360" s="49"/>
    </row>
    <row r="6361" spans="1:5" ht="15.75" thickBot="1" x14ac:dyDescent="0.3">
      <c r="A6361" s="49"/>
      <c r="B6361" s="49"/>
      <c r="C6361" s="49"/>
      <c r="D6361" s="49"/>
      <c r="E6361" s="49"/>
    </row>
    <row r="6362" spans="1:5" ht="15.75" customHeight="1" thickBot="1" x14ac:dyDescent="0.3">
      <c r="A6362" s="49"/>
      <c r="B6362" s="49"/>
      <c r="C6362" s="49"/>
      <c r="D6362" s="49"/>
      <c r="E6362" s="49"/>
    </row>
    <row r="6363" spans="1:5" ht="15.75" thickBot="1" x14ac:dyDescent="0.3">
      <c r="A6363" s="49"/>
      <c r="B6363" s="49"/>
      <c r="C6363" s="49"/>
      <c r="D6363" s="49"/>
      <c r="E6363" s="49"/>
    </row>
    <row r="6364" spans="1:5" ht="15.75" customHeight="1" thickBot="1" x14ac:dyDescent="0.3">
      <c r="A6364" s="49"/>
      <c r="B6364" s="49"/>
      <c r="C6364" s="49"/>
      <c r="D6364" s="49"/>
      <c r="E6364" s="49"/>
    </row>
    <row r="6365" spans="1:5" ht="15.75" thickBot="1" x14ac:dyDescent="0.3">
      <c r="A6365" s="49"/>
      <c r="B6365" s="49"/>
      <c r="C6365" s="49"/>
      <c r="D6365" s="49"/>
      <c r="E6365" s="49"/>
    </row>
    <row r="6366" spans="1:5" ht="15.75" customHeight="1" thickBot="1" x14ac:dyDescent="0.3">
      <c r="A6366" s="49"/>
      <c r="B6366" s="49"/>
      <c r="C6366" s="49"/>
      <c r="D6366" s="49"/>
      <c r="E6366" s="49"/>
    </row>
    <row r="6367" spans="1:5" ht="15.75" thickBot="1" x14ac:dyDescent="0.3">
      <c r="A6367" s="49"/>
      <c r="B6367" s="49"/>
      <c r="C6367" s="49"/>
      <c r="D6367" s="49"/>
      <c r="E6367" s="49"/>
    </row>
    <row r="6368" spans="1:5" ht="15.75" customHeight="1" thickBot="1" x14ac:dyDescent="0.3">
      <c r="A6368" s="49"/>
      <c r="B6368" s="49"/>
      <c r="C6368" s="49"/>
      <c r="D6368" s="49"/>
      <c r="E6368" s="49"/>
    </row>
    <row r="6369" spans="1:5" ht="15.75" thickBot="1" x14ac:dyDescent="0.3">
      <c r="A6369" s="49"/>
      <c r="B6369" s="49"/>
      <c r="C6369" s="49"/>
      <c r="D6369" s="49"/>
      <c r="E6369" s="49"/>
    </row>
    <row r="6370" spans="1:5" ht="15.75" customHeight="1" thickBot="1" x14ac:dyDescent="0.3">
      <c r="A6370" s="49"/>
      <c r="B6370" s="49"/>
      <c r="C6370" s="49"/>
      <c r="D6370" s="49"/>
      <c r="E6370" s="49"/>
    </row>
    <row r="6371" spans="1:5" ht="15.75" thickBot="1" x14ac:dyDescent="0.3">
      <c r="A6371" s="49"/>
      <c r="B6371" s="49"/>
      <c r="C6371" s="49"/>
      <c r="D6371" s="49"/>
      <c r="E6371" s="49"/>
    </row>
    <row r="6372" spans="1:5" ht="15.75" customHeight="1" thickBot="1" x14ac:dyDescent="0.3">
      <c r="A6372" s="49"/>
      <c r="B6372" s="49"/>
      <c r="C6372" s="49"/>
      <c r="D6372" s="49"/>
      <c r="E6372" s="49"/>
    </row>
    <row r="6373" spans="1:5" ht="15.75" thickBot="1" x14ac:dyDescent="0.3">
      <c r="A6373" s="49"/>
      <c r="B6373" s="49"/>
      <c r="C6373" s="49"/>
      <c r="D6373" s="49"/>
      <c r="E6373" s="49"/>
    </row>
    <row r="6374" spans="1:5" ht="15.75" customHeight="1" thickBot="1" x14ac:dyDescent="0.3">
      <c r="A6374" s="49"/>
      <c r="B6374" s="49"/>
      <c r="C6374" s="49"/>
      <c r="D6374" s="49"/>
      <c r="E6374" s="49"/>
    </row>
    <row r="6375" spans="1:5" ht="15.75" thickBot="1" x14ac:dyDescent="0.3">
      <c r="A6375" s="49"/>
      <c r="B6375" s="49"/>
      <c r="C6375" s="49"/>
      <c r="D6375" s="49"/>
      <c r="E6375" s="49"/>
    </row>
    <row r="6376" spans="1:5" ht="15.75" customHeight="1" thickBot="1" x14ac:dyDescent="0.3">
      <c r="A6376" s="49"/>
      <c r="B6376" s="49"/>
      <c r="C6376" s="49"/>
      <c r="D6376" s="49"/>
      <c r="E6376" s="49"/>
    </row>
    <row r="6377" spans="1:5" ht="15.75" thickBot="1" x14ac:dyDescent="0.3">
      <c r="A6377" s="49"/>
      <c r="B6377" s="49"/>
      <c r="C6377" s="49"/>
      <c r="D6377" s="49"/>
      <c r="E6377" s="49"/>
    </row>
    <row r="6378" spans="1:5" ht="15.75" customHeight="1" thickBot="1" x14ac:dyDescent="0.3">
      <c r="A6378" s="49"/>
      <c r="B6378" s="49"/>
      <c r="C6378" s="49"/>
      <c r="D6378" s="49"/>
      <c r="E6378" s="49"/>
    </row>
    <row r="6379" spans="1:5" ht="15.75" thickBot="1" x14ac:dyDescent="0.3">
      <c r="A6379" s="49"/>
      <c r="B6379" s="49"/>
      <c r="C6379" s="49"/>
      <c r="D6379" s="49"/>
      <c r="E6379" s="49"/>
    </row>
    <row r="6380" spans="1:5" ht="15.75" thickBot="1" x14ac:dyDescent="0.3">
      <c r="A6380" s="49"/>
      <c r="B6380" s="49"/>
      <c r="C6380" s="49"/>
      <c r="D6380" s="49"/>
      <c r="E6380" s="49"/>
    </row>
    <row r="6381" spans="1:5" ht="15.75" customHeight="1" thickBot="1" x14ac:dyDescent="0.3">
      <c r="A6381" s="49"/>
      <c r="B6381" s="49"/>
      <c r="C6381" s="49"/>
      <c r="D6381" s="49"/>
      <c r="E6381" s="49"/>
    </row>
    <row r="6382" spans="1:5" x14ac:dyDescent="0.25">
      <c r="A6382" s="48"/>
      <c r="B6382" s="48"/>
      <c r="C6382" s="48"/>
      <c r="D6382" s="48"/>
      <c r="E6382" s="48"/>
    </row>
    <row r="6383" spans="1:5" x14ac:dyDescent="0.25">
      <c r="A6383" s="48"/>
      <c r="B6383" s="48"/>
      <c r="C6383" s="48"/>
      <c r="D6383" s="48"/>
      <c r="E6383" s="48"/>
    </row>
    <row r="6384" spans="1:5" ht="15.75" thickBot="1" x14ac:dyDescent="0.3">
      <c r="A6384" s="49"/>
      <c r="B6384" s="49"/>
      <c r="C6384" s="49"/>
      <c r="D6384" s="49"/>
      <c r="E6384" s="49"/>
    </row>
    <row r="6385" spans="1:5" ht="15.75" customHeight="1" thickBot="1" x14ac:dyDescent="0.3">
      <c r="A6385" s="49"/>
      <c r="B6385" s="49"/>
      <c r="C6385" s="49"/>
      <c r="D6385" s="49"/>
      <c r="E6385" s="49"/>
    </row>
    <row r="6386" spans="1:5" x14ac:dyDescent="0.25">
      <c r="A6386" s="48"/>
      <c r="B6386" s="48"/>
      <c r="C6386" s="48"/>
      <c r="D6386" s="48"/>
      <c r="E6386" s="48"/>
    </row>
    <row r="6387" spans="1:5" x14ac:dyDescent="0.25">
      <c r="A6387" s="48"/>
      <c r="B6387" s="48"/>
      <c r="C6387" s="48"/>
      <c r="D6387" s="48"/>
      <c r="E6387" s="48"/>
    </row>
    <row r="6388" spans="1:5" ht="15.75" thickBot="1" x14ac:dyDescent="0.3">
      <c r="A6388" s="49"/>
      <c r="B6388" s="49"/>
      <c r="C6388" s="49"/>
      <c r="D6388" s="49"/>
      <c r="E6388" s="49"/>
    </row>
    <row r="6389" spans="1:5" ht="15.75" customHeight="1" thickBot="1" x14ac:dyDescent="0.3">
      <c r="A6389" s="49"/>
      <c r="B6389" s="49"/>
      <c r="C6389" s="49"/>
      <c r="D6389" s="49"/>
      <c r="E6389" s="49"/>
    </row>
    <row r="6390" spans="1:5" x14ac:dyDescent="0.25">
      <c r="A6390" s="48"/>
      <c r="B6390" s="48"/>
      <c r="C6390" s="48"/>
      <c r="D6390" s="48"/>
      <c r="E6390" s="48"/>
    </row>
    <row r="6391" spans="1:5" x14ac:dyDescent="0.25">
      <c r="A6391" s="48"/>
      <c r="B6391" s="48"/>
      <c r="C6391" s="48"/>
      <c r="D6391" s="48"/>
      <c r="E6391" s="48"/>
    </row>
    <row r="6392" spans="1:5" ht="15.75" thickBot="1" x14ac:dyDescent="0.3">
      <c r="A6392" s="49"/>
      <c r="B6392" s="49"/>
      <c r="C6392" s="49"/>
      <c r="D6392" s="49"/>
      <c r="E6392" s="49"/>
    </row>
    <row r="6393" spans="1:5" ht="15.75" customHeight="1" thickBot="1" x14ac:dyDescent="0.3">
      <c r="A6393" s="49"/>
      <c r="B6393" s="49"/>
      <c r="C6393" s="49"/>
      <c r="D6393" s="49"/>
      <c r="E6393" s="49"/>
    </row>
    <row r="6394" spans="1:5" x14ac:dyDescent="0.25">
      <c r="A6394" s="48"/>
      <c r="B6394" s="48"/>
      <c r="C6394" s="48"/>
      <c r="D6394" s="48"/>
      <c r="E6394" s="48"/>
    </row>
    <row r="6395" spans="1:5" x14ac:dyDescent="0.25">
      <c r="A6395" s="48"/>
      <c r="B6395" s="48"/>
      <c r="C6395" s="48"/>
      <c r="D6395" s="48"/>
      <c r="E6395" s="48"/>
    </row>
    <row r="6396" spans="1:5" ht="15.75" thickBot="1" x14ac:dyDescent="0.3">
      <c r="A6396" s="49"/>
      <c r="B6396" s="49"/>
      <c r="C6396" s="49"/>
      <c r="D6396" s="49"/>
      <c r="E6396" s="49"/>
    </row>
    <row r="6397" spans="1:5" ht="15.75" customHeight="1" thickBot="1" x14ac:dyDescent="0.3">
      <c r="A6397" s="49"/>
      <c r="B6397" s="49"/>
      <c r="C6397" s="49"/>
      <c r="D6397" s="49"/>
      <c r="E6397" s="49"/>
    </row>
    <row r="6398" spans="1:5" x14ac:dyDescent="0.25">
      <c r="A6398" s="48"/>
      <c r="B6398" s="48"/>
      <c r="C6398" s="48"/>
      <c r="D6398" s="48"/>
      <c r="E6398" s="48"/>
    </row>
    <row r="6399" spans="1:5" x14ac:dyDescent="0.25">
      <c r="A6399" s="48"/>
      <c r="B6399" s="48"/>
      <c r="C6399" s="48"/>
      <c r="D6399" s="48"/>
      <c r="E6399" s="48"/>
    </row>
    <row r="6400" spans="1:5" ht="15.75" thickBot="1" x14ac:dyDescent="0.3">
      <c r="A6400" s="49"/>
      <c r="B6400" s="49"/>
      <c r="C6400" s="49"/>
      <c r="D6400" s="49"/>
      <c r="E6400" s="49"/>
    </row>
    <row r="6401" spans="1:5" ht="15.75" customHeight="1" thickBot="1" x14ac:dyDescent="0.3">
      <c r="A6401" s="49"/>
      <c r="B6401" s="49"/>
      <c r="C6401" s="49"/>
      <c r="D6401" s="49"/>
      <c r="E6401" s="49"/>
    </row>
    <row r="6402" spans="1:5" x14ac:dyDescent="0.25">
      <c r="A6402" s="48"/>
      <c r="B6402" s="48"/>
      <c r="C6402" s="48"/>
      <c r="D6402" s="48"/>
      <c r="E6402" s="48"/>
    </row>
    <row r="6403" spans="1:5" x14ac:dyDescent="0.25">
      <c r="A6403" s="48"/>
      <c r="B6403" s="48"/>
      <c r="C6403" s="48"/>
      <c r="D6403" s="48"/>
      <c r="E6403" s="48"/>
    </row>
    <row r="6404" spans="1:5" ht="15.75" thickBot="1" x14ac:dyDescent="0.3">
      <c r="A6404" s="49"/>
      <c r="B6404" s="49"/>
      <c r="C6404" s="49"/>
      <c r="D6404" s="49"/>
      <c r="E6404" s="49"/>
    </row>
    <row r="6405" spans="1:5" ht="15.75" customHeight="1" thickBot="1" x14ac:dyDescent="0.3">
      <c r="A6405" s="49"/>
      <c r="B6405" s="49"/>
      <c r="C6405" s="49"/>
      <c r="D6405" s="49"/>
      <c r="E6405" s="49"/>
    </row>
    <row r="6406" spans="1:5" x14ac:dyDescent="0.25">
      <c r="A6406" s="48"/>
      <c r="B6406" s="48"/>
      <c r="C6406" s="48"/>
      <c r="D6406" s="48"/>
      <c r="E6406" s="48"/>
    </row>
    <row r="6407" spans="1:5" x14ac:dyDescent="0.25">
      <c r="A6407" s="48"/>
      <c r="B6407" s="48"/>
      <c r="C6407" s="48"/>
      <c r="D6407" s="48"/>
      <c r="E6407" s="48"/>
    </row>
    <row r="6408" spans="1:5" ht="15.75" thickBot="1" x14ac:dyDescent="0.3">
      <c r="A6408" s="49"/>
      <c r="B6408" s="49"/>
      <c r="C6408" s="49"/>
      <c r="D6408" s="49"/>
      <c r="E6408" s="49"/>
    </row>
    <row r="6409" spans="1:5" ht="15.75" customHeight="1" thickBot="1" x14ac:dyDescent="0.3">
      <c r="A6409" s="49"/>
      <c r="B6409" s="49"/>
      <c r="C6409" s="49"/>
      <c r="D6409" s="49"/>
      <c r="E6409" s="49"/>
    </row>
    <row r="6410" spans="1:5" x14ac:dyDescent="0.25">
      <c r="A6410" s="48"/>
      <c r="B6410" s="48"/>
      <c r="C6410" s="48"/>
      <c r="D6410" s="48"/>
      <c r="E6410" s="48"/>
    </row>
    <row r="6411" spans="1:5" x14ac:dyDescent="0.25">
      <c r="A6411" s="48"/>
      <c r="B6411" s="48"/>
      <c r="C6411" s="48"/>
      <c r="D6411" s="48"/>
      <c r="E6411" s="48"/>
    </row>
    <row r="6412" spans="1:5" ht="15.75" thickBot="1" x14ac:dyDescent="0.3">
      <c r="A6412" s="49"/>
      <c r="B6412" s="49"/>
      <c r="C6412" s="49"/>
      <c r="D6412" s="49"/>
      <c r="E6412" s="49"/>
    </row>
    <row r="6413" spans="1:5" ht="15.75" customHeight="1" thickBot="1" x14ac:dyDescent="0.3">
      <c r="A6413" s="49"/>
      <c r="B6413" s="49"/>
      <c r="C6413" s="49"/>
      <c r="D6413" s="49"/>
      <c r="E6413" s="49"/>
    </row>
    <row r="6414" spans="1:5" x14ac:dyDescent="0.25">
      <c r="A6414" s="48"/>
      <c r="B6414" s="48"/>
      <c r="C6414" s="48"/>
      <c r="D6414" s="48"/>
      <c r="E6414" s="48"/>
    </row>
    <row r="6415" spans="1:5" x14ac:dyDescent="0.25">
      <c r="A6415" s="48"/>
      <c r="B6415" s="48"/>
      <c r="C6415" s="48"/>
      <c r="D6415" s="48"/>
      <c r="E6415" s="48"/>
    </row>
    <row r="6416" spans="1:5" ht="15.75" thickBot="1" x14ac:dyDescent="0.3">
      <c r="A6416" s="49"/>
      <c r="B6416" s="49"/>
      <c r="C6416" s="49"/>
      <c r="D6416" s="49"/>
      <c r="E6416" s="49"/>
    </row>
    <row r="6417" spans="1:5" ht="15.75" customHeight="1" thickBot="1" x14ac:dyDescent="0.3">
      <c r="A6417" s="49"/>
      <c r="B6417" s="49"/>
      <c r="C6417" s="49"/>
      <c r="D6417" s="49"/>
      <c r="E6417" s="49"/>
    </row>
    <row r="6418" spans="1:5" x14ac:dyDescent="0.25">
      <c r="A6418" s="48"/>
      <c r="B6418" s="48"/>
      <c r="C6418" s="48"/>
      <c r="D6418" s="48"/>
      <c r="E6418" s="48"/>
    </row>
    <row r="6419" spans="1:5" x14ac:dyDescent="0.25">
      <c r="A6419" s="48"/>
      <c r="B6419" s="48"/>
      <c r="C6419" s="48"/>
      <c r="D6419" s="48"/>
      <c r="E6419" s="48"/>
    </row>
    <row r="6420" spans="1:5" ht="15.75" thickBot="1" x14ac:dyDescent="0.3">
      <c r="A6420" s="49"/>
      <c r="B6420" s="49"/>
      <c r="C6420" s="49"/>
      <c r="D6420" s="49"/>
      <c r="E6420" s="49"/>
    </row>
    <row r="6421" spans="1:5" ht="15.75" customHeight="1" thickBot="1" x14ac:dyDescent="0.3">
      <c r="A6421" s="49"/>
      <c r="B6421" s="49"/>
      <c r="C6421" s="49"/>
      <c r="D6421" s="49"/>
      <c r="E6421" s="49"/>
    </row>
    <row r="6422" spans="1:5" x14ac:dyDescent="0.25">
      <c r="A6422" s="48"/>
      <c r="B6422" s="48"/>
      <c r="C6422" s="48"/>
      <c r="D6422" s="48"/>
      <c r="E6422" s="48"/>
    </row>
    <row r="6423" spans="1:5" x14ac:dyDescent="0.25">
      <c r="A6423" s="48"/>
      <c r="B6423" s="48"/>
      <c r="C6423" s="48"/>
      <c r="D6423" s="48"/>
      <c r="E6423" s="48"/>
    </row>
    <row r="6424" spans="1:5" ht="15.75" thickBot="1" x14ac:dyDescent="0.3">
      <c r="A6424" s="49"/>
      <c r="B6424" s="49"/>
      <c r="C6424" s="49"/>
      <c r="D6424" s="49"/>
      <c r="E6424" s="49"/>
    </row>
    <row r="6425" spans="1:5" ht="15.75" customHeight="1" thickBot="1" x14ac:dyDescent="0.3">
      <c r="A6425" s="49"/>
      <c r="B6425" s="49"/>
      <c r="C6425" s="49"/>
      <c r="D6425" s="49"/>
      <c r="E6425" s="49"/>
    </row>
    <row r="6426" spans="1:5" x14ac:dyDescent="0.25">
      <c r="A6426" s="48"/>
      <c r="B6426" s="48"/>
      <c r="C6426" s="48"/>
      <c r="D6426" s="48"/>
      <c r="E6426" s="48"/>
    </row>
    <row r="6427" spans="1:5" x14ac:dyDescent="0.25">
      <c r="A6427" s="48"/>
      <c r="B6427" s="48"/>
      <c r="C6427" s="48"/>
      <c r="D6427" s="48"/>
      <c r="E6427" s="48"/>
    </row>
    <row r="6428" spans="1:5" ht="15.75" thickBot="1" x14ac:dyDescent="0.3">
      <c r="A6428" s="49"/>
      <c r="B6428" s="49"/>
      <c r="C6428" s="49"/>
      <c r="D6428" s="49"/>
      <c r="E6428" s="49"/>
    </row>
    <row r="6429" spans="1:5" ht="15.75" customHeight="1" thickBot="1" x14ac:dyDescent="0.3">
      <c r="A6429" s="49"/>
      <c r="B6429" s="49"/>
      <c r="C6429" s="49"/>
      <c r="D6429" s="49"/>
      <c r="E6429" s="49"/>
    </row>
    <row r="6430" spans="1:5" x14ac:dyDescent="0.25">
      <c r="A6430" s="48"/>
      <c r="B6430" s="48"/>
      <c r="C6430" s="48"/>
      <c r="D6430" s="48"/>
      <c r="E6430" s="48"/>
    </row>
    <row r="6431" spans="1:5" x14ac:dyDescent="0.25">
      <c r="A6431" s="48"/>
      <c r="B6431" s="48"/>
      <c r="C6431" s="48"/>
      <c r="D6431" s="48"/>
      <c r="E6431" s="48"/>
    </row>
    <row r="6432" spans="1:5" ht="15.75" thickBot="1" x14ac:dyDescent="0.3">
      <c r="A6432" s="49"/>
      <c r="B6432" s="49"/>
      <c r="C6432" s="49"/>
      <c r="D6432" s="49"/>
      <c r="E6432" s="49"/>
    </row>
    <row r="6433" spans="1:5" ht="15.75" customHeight="1" thickBot="1" x14ac:dyDescent="0.3">
      <c r="A6433" s="49"/>
      <c r="B6433" s="49"/>
      <c r="C6433" s="49"/>
      <c r="D6433" s="49"/>
      <c r="E6433" s="49"/>
    </row>
    <row r="6434" spans="1:5" x14ac:dyDescent="0.25">
      <c r="A6434" s="48"/>
      <c r="B6434" s="48"/>
      <c r="C6434" s="48"/>
      <c r="D6434" s="48"/>
      <c r="E6434" s="48"/>
    </row>
    <row r="6435" spans="1:5" x14ac:dyDescent="0.25">
      <c r="A6435" s="48"/>
      <c r="B6435" s="48"/>
      <c r="C6435" s="48"/>
      <c r="D6435" s="48"/>
      <c r="E6435" s="48"/>
    </row>
    <row r="6436" spans="1:5" ht="15.75" thickBot="1" x14ac:dyDescent="0.3">
      <c r="A6436" s="49"/>
      <c r="B6436" s="49"/>
      <c r="C6436" s="49"/>
      <c r="D6436" s="49"/>
      <c r="E6436" s="49"/>
    </row>
    <row r="6437" spans="1:5" ht="15.75" customHeight="1" thickBot="1" x14ac:dyDescent="0.3">
      <c r="A6437" s="49"/>
      <c r="B6437" s="49"/>
      <c r="C6437" s="49"/>
      <c r="D6437" s="49"/>
      <c r="E6437" s="49"/>
    </row>
    <row r="6438" spans="1:5" x14ac:dyDescent="0.25">
      <c r="A6438" s="48"/>
      <c r="B6438" s="48"/>
      <c r="C6438" s="48"/>
      <c r="D6438" s="48"/>
      <c r="E6438" s="48"/>
    </row>
    <row r="6439" spans="1:5" x14ac:dyDescent="0.25">
      <c r="A6439" s="48"/>
      <c r="B6439" s="48"/>
      <c r="C6439" s="48"/>
      <c r="D6439" s="48"/>
      <c r="E6439" s="48"/>
    </row>
    <row r="6440" spans="1:5" ht="15.75" thickBot="1" x14ac:dyDescent="0.3">
      <c r="A6440" s="49"/>
      <c r="B6440" s="49"/>
      <c r="C6440" s="49"/>
      <c r="D6440" s="49"/>
      <c r="E6440" s="49"/>
    </row>
    <row r="6441" spans="1:5" ht="15.75" customHeight="1" thickBot="1" x14ac:dyDescent="0.3">
      <c r="A6441" s="49"/>
      <c r="B6441" s="49"/>
      <c r="C6441" s="49"/>
      <c r="D6441" s="49"/>
      <c r="E6441" s="49"/>
    </row>
    <row r="6442" spans="1:5" x14ac:dyDescent="0.25">
      <c r="A6442" s="48"/>
      <c r="B6442" s="48"/>
      <c r="C6442" s="48"/>
      <c r="D6442" s="48"/>
      <c r="E6442" s="48"/>
    </row>
    <row r="6443" spans="1:5" x14ac:dyDescent="0.25">
      <c r="A6443" s="48"/>
      <c r="B6443" s="48"/>
      <c r="C6443" s="48"/>
      <c r="D6443" s="48"/>
      <c r="E6443" s="48"/>
    </row>
    <row r="6444" spans="1:5" ht="15.75" thickBot="1" x14ac:dyDescent="0.3">
      <c r="A6444" s="49"/>
      <c r="B6444" s="49"/>
      <c r="C6444" s="49"/>
      <c r="D6444" s="49"/>
      <c r="E6444" s="49"/>
    </row>
    <row r="6445" spans="1:5" ht="15.75" customHeight="1" thickBot="1" x14ac:dyDescent="0.3">
      <c r="A6445" s="49"/>
      <c r="B6445" s="49"/>
      <c r="C6445" s="49"/>
      <c r="D6445" s="49"/>
      <c r="E6445" s="49"/>
    </row>
    <row r="6446" spans="1:5" x14ac:dyDescent="0.25">
      <c r="A6446" s="48"/>
      <c r="B6446" s="48"/>
      <c r="C6446" s="48"/>
      <c r="D6446" s="48"/>
      <c r="E6446" s="48"/>
    </row>
    <row r="6447" spans="1:5" x14ac:dyDescent="0.25">
      <c r="A6447" s="48"/>
      <c r="B6447" s="48"/>
      <c r="C6447" s="48"/>
      <c r="D6447" s="48"/>
      <c r="E6447" s="48"/>
    </row>
    <row r="6448" spans="1:5" ht="15.75" thickBot="1" x14ac:dyDescent="0.3">
      <c r="A6448" s="49"/>
      <c r="B6448" s="49"/>
      <c r="C6448" s="49"/>
      <c r="D6448" s="49"/>
      <c r="E6448" s="49"/>
    </row>
    <row r="6449" spans="1:5" ht="15.75" customHeight="1" thickBot="1" x14ac:dyDescent="0.3">
      <c r="A6449" s="49"/>
      <c r="B6449" s="49"/>
      <c r="C6449" s="49"/>
      <c r="D6449" s="49"/>
      <c r="E6449" s="49"/>
    </row>
    <row r="6450" spans="1:5" x14ac:dyDescent="0.25">
      <c r="A6450" s="48"/>
      <c r="B6450" s="48"/>
      <c r="C6450" s="48"/>
      <c r="D6450" s="48"/>
      <c r="E6450" s="48"/>
    </row>
    <row r="6451" spans="1:5" x14ac:dyDescent="0.25">
      <c r="A6451" s="48"/>
      <c r="B6451" s="48"/>
      <c r="C6451" s="48"/>
      <c r="D6451" s="48"/>
      <c r="E6451" s="48"/>
    </row>
    <row r="6452" spans="1:5" ht="15.75" thickBot="1" x14ac:dyDescent="0.3">
      <c r="A6452" s="49"/>
      <c r="B6452" s="49"/>
      <c r="C6452" s="49"/>
      <c r="D6452" s="49"/>
      <c r="E6452" s="49"/>
    </row>
    <row r="6453" spans="1:5" ht="15.75" customHeight="1" thickBot="1" x14ac:dyDescent="0.3">
      <c r="A6453" s="49"/>
      <c r="B6453" s="49"/>
      <c r="C6453" s="49"/>
      <c r="D6453" s="49"/>
      <c r="E6453" s="49"/>
    </row>
    <row r="6454" spans="1:5" x14ac:dyDescent="0.25">
      <c r="A6454" s="48"/>
      <c r="B6454" s="48"/>
      <c r="C6454" s="48"/>
      <c r="D6454" s="48"/>
      <c r="E6454" s="48"/>
    </row>
    <row r="6455" spans="1:5" x14ac:dyDescent="0.25">
      <c r="A6455" s="48"/>
      <c r="B6455" s="48"/>
      <c r="C6455" s="48"/>
      <c r="D6455" s="48"/>
      <c r="E6455" s="48"/>
    </row>
    <row r="6456" spans="1:5" ht="15.75" thickBot="1" x14ac:dyDescent="0.3">
      <c r="A6456" s="49"/>
      <c r="B6456" s="49"/>
      <c r="C6456" s="49"/>
      <c r="D6456" s="49"/>
      <c r="E6456" s="49"/>
    </row>
    <row r="6457" spans="1:5" ht="15.75" customHeight="1" thickBot="1" x14ac:dyDescent="0.3">
      <c r="A6457" s="49"/>
      <c r="B6457" s="49"/>
      <c r="C6457" s="49"/>
      <c r="D6457" s="49"/>
      <c r="E6457" s="49"/>
    </row>
    <row r="6458" spans="1:5" x14ac:dyDescent="0.25">
      <c r="A6458" s="48"/>
      <c r="B6458" s="48"/>
      <c r="C6458" s="48"/>
      <c r="D6458" s="48"/>
      <c r="E6458" s="48"/>
    </row>
    <row r="6459" spans="1:5" x14ac:dyDescent="0.25">
      <c r="A6459" s="48"/>
      <c r="B6459" s="48"/>
      <c r="C6459" s="48"/>
      <c r="D6459" s="48"/>
      <c r="E6459" s="48"/>
    </row>
    <row r="6460" spans="1:5" ht="15.75" thickBot="1" x14ac:dyDescent="0.3">
      <c r="A6460" s="49"/>
      <c r="B6460" s="49"/>
      <c r="C6460" s="49"/>
      <c r="D6460" s="49"/>
      <c r="E6460" s="49"/>
    </row>
    <row r="6461" spans="1:5" ht="15.75" customHeight="1" thickBot="1" x14ac:dyDescent="0.3">
      <c r="A6461" s="49"/>
      <c r="B6461" s="49"/>
      <c r="C6461" s="49"/>
      <c r="D6461" s="49"/>
      <c r="E6461" s="49"/>
    </row>
    <row r="6462" spans="1:5" x14ac:dyDescent="0.25">
      <c r="A6462" s="48"/>
      <c r="B6462" s="48"/>
      <c r="C6462" s="48"/>
      <c r="D6462" s="48"/>
      <c r="E6462" s="48"/>
    </row>
    <row r="6463" spans="1:5" x14ac:dyDescent="0.25">
      <c r="A6463" s="48"/>
      <c r="B6463" s="48"/>
      <c r="C6463" s="48"/>
      <c r="D6463" s="48"/>
      <c r="E6463" s="48"/>
    </row>
    <row r="6464" spans="1:5" ht="15.75" thickBot="1" x14ac:dyDescent="0.3">
      <c r="A6464" s="49"/>
      <c r="B6464" s="49"/>
      <c r="C6464" s="49"/>
      <c r="D6464" s="49"/>
      <c r="E6464" s="49"/>
    </row>
    <row r="6465" spans="1:5" ht="15.75" customHeight="1" thickBot="1" x14ac:dyDescent="0.3">
      <c r="A6465" s="49"/>
      <c r="B6465" s="49"/>
      <c r="C6465" s="49"/>
      <c r="D6465" s="49"/>
      <c r="E6465" s="49"/>
    </row>
    <row r="6466" spans="1:5" x14ac:dyDescent="0.25">
      <c r="A6466" s="48"/>
      <c r="B6466" s="48"/>
      <c r="C6466" s="48"/>
      <c r="D6466" s="48"/>
      <c r="E6466" s="48"/>
    </row>
    <row r="6467" spans="1:5" x14ac:dyDescent="0.25">
      <c r="A6467" s="48"/>
      <c r="B6467" s="48"/>
      <c r="C6467" s="48"/>
      <c r="D6467" s="48"/>
      <c r="E6467" s="48"/>
    </row>
    <row r="6468" spans="1:5" ht="15.75" thickBot="1" x14ac:dyDescent="0.3">
      <c r="A6468" s="49"/>
      <c r="B6468" s="49"/>
      <c r="C6468" s="49"/>
      <c r="D6468" s="49"/>
      <c r="E6468" s="49"/>
    </row>
    <row r="6469" spans="1:5" ht="15.75" customHeight="1" thickBot="1" x14ac:dyDescent="0.3">
      <c r="A6469" s="49"/>
      <c r="B6469" s="49"/>
      <c r="C6469" s="49"/>
      <c r="D6469" s="49"/>
      <c r="E6469" s="49"/>
    </row>
    <row r="6470" spans="1:5" x14ac:dyDescent="0.25">
      <c r="A6470" s="48"/>
      <c r="B6470" s="48"/>
      <c r="C6470" s="48"/>
      <c r="D6470" s="48"/>
      <c r="E6470" s="48"/>
    </row>
    <row r="6471" spans="1:5" x14ac:dyDescent="0.25">
      <c r="A6471" s="48"/>
      <c r="B6471" s="48"/>
      <c r="C6471" s="48"/>
      <c r="D6471" s="48"/>
      <c r="E6471" s="48"/>
    </row>
    <row r="6472" spans="1:5" ht="15.75" thickBot="1" x14ac:dyDescent="0.3">
      <c r="A6472" s="49"/>
      <c r="B6472" s="49"/>
      <c r="C6472" s="49"/>
      <c r="D6472" s="49"/>
      <c r="E6472" s="49"/>
    </row>
    <row r="6473" spans="1:5" ht="15.75" customHeight="1" thickBot="1" x14ac:dyDescent="0.3">
      <c r="A6473" s="49"/>
      <c r="B6473" s="49"/>
      <c r="C6473" s="49"/>
      <c r="D6473" s="49"/>
      <c r="E6473" s="49"/>
    </row>
    <row r="6474" spans="1:5" x14ac:dyDescent="0.25">
      <c r="A6474" s="48"/>
      <c r="B6474" s="48"/>
      <c r="C6474" s="48"/>
      <c r="D6474" s="48"/>
      <c r="E6474" s="48"/>
    </row>
    <row r="6475" spans="1:5" x14ac:dyDescent="0.25">
      <c r="A6475" s="48"/>
      <c r="B6475" s="48"/>
      <c r="C6475" s="48"/>
      <c r="D6475" s="48"/>
      <c r="E6475" s="48"/>
    </row>
    <row r="6476" spans="1:5" ht="15.75" thickBot="1" x14ac:dyDescent="0.3">
      <c r="A6476" s="49"/>
      <c r="B6476" s="49"/>
      <c r="C6476" s="49"/>
      <c r="D6476" s="49"/>
      <c r="E6476" s="49"/>
    </row>
    <row r="6477" spans="1:5" ht="15.75" customHeight="1" thickBot="1" x14ac:dyDescent="0.3">
      <c r="A6477" s="49"/>
      <c r="B6477" s="49"/>
      <c r="C6477" s="49"/>
      <c r="D6477" s="49"/>
      <c r="E6477" s="49"/>
    </row>
    <row r="6478" spans="1:5" x14ac:dyDescent="0.25">
      <c r="A6478" s="48"/>
      <c r="B6478" s="48"/>
      <c r="C6478" s="48"/>
      <c r="D6478" s="48"/>
      <c r="E6478" s="48"/>
    </row>
    <row r="6479" spans="1:5" x14ac:dyDescent="0.25">
      <c r="A6479" s="48"/>
      <c r="B6479" s="48"/>
      <c r="C6479" s="48"/>
      <c r="D6479" s="48"/>
      <c r="E6479" s="48"/>
    </row>
    <row r="6480" spans="1:5" ht="15.75" thickBot="1" x14ac:dyDescent="0.3">
      <c r="A6480" s="49"/>
      <c r="B6480" s="49"/>
      <c r="C6480" s="49"/>
      <c r="D6480" s="49"/>
      <c r="E6480" s="49"/>
    </row>
    <row r="6481" spans="1:5" ht="15.75" customHeight="1" thickBot="1" x14ac:dyDescent="0.3">
      <c r="A6481" s="49"/>
      <c r="B6481" s="49"/>
      <c r="C6481" s="49"/>
      <c r="D6481" s="49"/>
      <c r="E6481" s="49"/>
    </row>
    <row r="6482" spans="1:5" x14ac:dyDescent="0.25">
      <c r="A6482" s="48"/>
      <c r="B6482" s="48"/>
      <c r="C6482" s="48"/>
      <c r="D6482" s="48"/>
      <c r="E6482" s="48"/>
    </row>
    <row r="6483" spans="1:5" x14ac:dyDescent="0.25">
      <c r="A6483" s="48"/>
      <c r="B6483" s="48"/>
      <c r="C6483" s="48"/>
      <c r="D6483" s="48"/>
      <c r="E6483" s="48"/>
    </row>
    <row r="6484" spans="1:5" ht="15.75" thickBot="1" x14ac:dyDescent="0.3">
      <c r="A6484" s="49"/>
      <c r="B6484" s="49"/>
      <c r="C6484" s="49"/>
      <c r="D6484" s="49"/>
      <c r="E6484" s="49"/>
    </row>
    <row r="6485" spans="1:5" ht="15.75" customHeight="1" thickBot="1" x14ac:dyDescent="0.3">
      <c r="A6485" s="49"/>
      <c r="B6485" s="49"/>
      <c r="C6485" s="49"/>
      <c r="D6485" s="49"/>
      <c r="E6485" s="49"/>
    </row>
    <row r="6486" spans="1:5" x14ac:dyDescent="0.25">
      <c r="A6486" s="48"/>
      <c r="B6486" s="48"/>
      <c r="C6486" s="48"/>
      <c r="D6486" s="48"/>
      <c r="E6486" s="48"/>
    </row>
    <row r="6487" spans="1:5" x14ac:dyDescent="0.25">
      <c r="A6487" s="48"/>
      <c r="B6487" s="48"/>
      <c r="C6487" s="48"/>
      <c r="D6487" s="48"/>
      <c r="E6487" s="48"/>
    </row>
    <row r="6488" spans="1:5" ht="15.75" thickBot="1" x14ac:dyDescent="0.3">
      <c r="A6488" s="49"/>
      <c r="B6488" s="49"/>
      <c r="C6488" s="49"/>
      <c r="D6488" s="49"/>
      <c r="E6488" s="49"/>
    </row>
    <row r="6489" spans="1:5" ht="15.75" customHeight="1" thickBot="1" x14ac:dyDescent="0.3">
      <c r="A6489" s="49"/>
      <c r="B6489" s="49"/>
      <c r="C6489" s="49"/>
      <c r="D6489" s="49"/>
      <c r="E6489" s="49"/>
    </row>
    <row r="6490" spans="1:5" x14ac:dyDescent="0.25">
      <c r="A6490" s="48"/>
      <c r="B6490" s="48"/>
      <c r="C6490" s="48"/>
      <c r="D6490" s="48"/>
      <c r="E6490" s="48"/>
    </row>
    <row r="6491" spans="1:5" x14ac:dyDescent="0.25">
      <c r="A6491" s="48"/>
      <c r="B6491" s="48"/>
      <c r="C6491" s="48"/>
      <c r="D6491" s="48"/>
      <c r="E6491" s="48"/>
    </row>
    <row r="6492" spans="1:5" ht="15.75" thickBot="1" x14ac:dyDescent="0.3">
      <c r="A6492" s="49"/>
      <c r="B6492" s="49"/>
      <c r="C6492" s="49"/>
      <c r="D6492" s="49"/>
      <c r="E6492" s="49"/>
    </row>
    <row r="6493" spans="1:5" ht="15.75" customHeight="1" thickBot="1" x14ac:dyDescent="0.3">
      <c r="A6493" s="49"/>
      <c r="B6493" s="49"/>
      <c r="C6493" s="49"/>
      <c r="D6493" s="49"/>
      <c r="E6493" s="49"/>
    </row>
    <row r="6494" spans="1:5" x14ac:dyDescent="0.25">
      <c r="A6494" s="48"/>
      <c r="B6494" s="48"/>
      <c r="C6494" s="48"/>
      <c r="D6494" s="48"/>
      <c r="E6494" s="48"/>
    </row>
    <row r="6495" spans="1:5" x14ac:dyDescent="0.25">
      <c r="A6495" s="48"/>
      <c r="B6495" s="48"/>
      <c r="C6495" s="48"/>
      <c r="D6495" s="48"/>
      <c r="E6495" s="48"/>
    </row>
    <row r="6496" spans="1:5" ht="15.75" thickBot="1" x14ac:dyDescent="0.3">
      <c r="A6496" s="49"/>
      <c r="B6496" s="49"/>
      <c r="C6496" s="49"/>
      <c r="D6496" s="49"/>
      <c r="E6496" s="49"/>
    </row>
    <row r="6497" spans="1:5" ht="15.75" customHeight="1" thickBot="1" x14ac:dyDescent="0.3">
      <c r="A6497" s="49"/>
      <c r="B6497" s="49"/>
      <c r="C6497" s="49"/>
      <c r="D6497" s="49"/>
      <c r="E6497" s="49"/>
    </row>
    <row r="6498" spans="1:5" x14ac:dyDescent="0.25">
      <c r="A6498" s="48"/>
      <c r="B6498" s="48"/>
      <c r="C6498" s="48"/>
      <c r="D6498" s="48"/>
      <c r="E6498" s="48"/>
    </row>
    <row r="6499" spans="1:5" x14ac:dyDescent="0.25">
      <c r="A6499" s="48"/>
      <c r="B6499" s="48"/>
      <c r="C6499" s="48"/>
      <c r="D6499" s="48"/>
      <c r="E6499" s="48"/>
    </row>
    <row r="6500" spans="1:5" ht="15.75" thickBot="1" x14ac:dyDescent="0.3">
      <c r="A6500" s="49"/>
      <c r="B6500" s="49"/>
      <c r="C6500" s="49"/>
      <c r="D6500" s="49"/>
      <c r="E6500" s="49"/>
    </row>
    <row r="6501" spans="1:5" ht="15.75" customHeight="1" thickBot="1" x14ac:dyDescent="0.3">
      <c r="A6501" s="49"/>
      <c r="B6501" s="49"/>
      <c r="C6501" s="49"/>
      <c r="D6501" s="49"/>
      <c r="E6501" s="49"/>
    </row>
    <row r="6502" spans="1:5" x14ac:dyDescent="0.25">
      <c r="A6502" s="48"/>
      <c r="B6502" s="48"/>
      <c r="C6502" s="48"/>
      <c r="D6502" s="48"/>
      <c r="E6502" s="48"/>
    </row>
    <row r="6503" spans="1:5" x14ac:dyDescent="0.25">
      <c r="A6503" s="48"/>
      <c r="B6503" s="48"/>
      <c r="C6503" s="48"/>
      <c r="D6503" s="48"/>
      <c r="E6503" s="48"/>
    </row>
    <row r="6504" spans="1:5" ht="15.75" thickBot="1" x14ac:dyDescent="0.3">
      <c r="A6504" s="49"/>
      <c r="B6504" s="49"/>
      <c r="C6504" s="49"/>
      <c r="D6504" s="49"/>
      <c r="E6504" s="49"/>
    </row>
    <row r="6505" spans="1:5" ht="15.75" customHeight="1" thickBot="1" x14ac:dyDescent="0.3">
      <c r="A6505" s="49"/>
      <c r="B6505" s="49"/>
      <c r="C6505" s="49"/>
      <c r="D6505" s="49"/>
      <c r="E6505" s="49"/>
    </row>
    <row r="6506" spans="1:5" x14ac:dyDescent="0.25">
      <c r="A6506" s="48"/>
      <c r="B6506" s="48"/>
      <c r="C6506" s="48"/>
      <c r="D6506" s="48"/>
      <c r="E6506" s="48"/>
    </row>
    <row r="6507" spans="1:5" x14ac:dyDescent="0.25">
      <c r="A6507" s="48"/>
      <c r="B6507" s="48"/>
      <c r="C6507" s="48"/>
      <c r="D6507" s="48"/>
      <c r="E6507" s="48"/>
    </row>
    <row r="6508" spans="1:5" ht="15.75" thickBot="1" x14ac:dyDescent="0.3">
      <c r="A6508" s="49"/>
      <c r="B6508" s="49"/>
      <c r="C6508" s="49"/>
      <c r="D6508" s="49"/>
      <c r="E6508" s="49"/>
    </row>
    <row r="6509" spans="1:5" ht="15.75" customHeight="1" thickBot="1" x14ac:dyDescent="0.3">
      <c r="A6509" s="49"/>
      <c r="B6509" s="49"/>
      <c r="C6509" s="49"/>
      <c r="D6509" s="49"/>
      <c r="E6509" s="49"/>
    </row>
    <row r="6510" spans="1:5" x14ac:dyDescent="0.25">
      <c r="A6510" s="48"/>
      <c r="B6510" s="48"/>
      <c r="C6510" s="48"/>
      <c r="D6510" s="48"/>
      <c r="E6510" s="48"/>
    </row>
    <row r="6511" spans="1:5" x14ac:dyDescent="0.25">
      <c r="A6511" s="48"/>
      <c r="B6511" s="48"/>
      <c r="C6511" s="48"/>
      <c r="D6511" s="48"/>
      <c r="E6511" s="48"/>
    </row>
    <row r="6512" spans="1:5" ht="15.75" thickBot="1" x14ac:dyDescent="0.3">
      <c r="A6512" s="49"/>
      <c r="B6512" s="49"/>
      <c r="C6512" s="49"/>
      <c r="D6512" s="49"/>
      <c r="E6512" s="49"/>
    </row>
    <row r="6513" spans="1:5" ht="15.75" customHeight="1" thickBot="1" x14ac:dyDescent="0.3">
      <c r="A6513" s="49"/>
      <c r="B6513" s="49"/>
      <c r="C6513" s="49"/>
      <c r="D6513" s="49"/>
      <c r="E6513" s="49"/>
    </row>
    <row r="6514" spans="1:5" x14ac:dyDescent="0.25">
      <c r="A6514" s="48"/>
      <c r="B6514" s="48"/>
      <c r="C6514" s="48"/>
      <c r="D6514" s="48"/>
      <c r="E6514" s="48"/>
    </row>
    <row r="6515" spans="1:5" x14ac:dyDescent="0.25">
      <c r="A6515" s="48"/>
      <c r="B6515" s="48"/>
      <c r="C6515" s="48"/>
      <c r="D6515" s="48"/>
      <c r="E6515" s="48"/>
    </row>
    <row r="6516" spans="1:5" ht="15.75" thickBot="1" x14ac:dyDescent="0.3">
      <c r="A6516" s="49"/>
      <c r="B6516" s="49"/>
      <c r="C6516" s="49"/>
      <c r="D6516" s="49"/>
      <c r="E6516" s="49"/>
    </row>
    <row r="6517" spans="1:5" ht="15.75" customHeight="1" thickBot="1" x14ac:dyDescent="0.3">
      <c r="A6517" s="49"/>
      <c r="B6517" s="49"/>
      <c r="C6517" s="49"/>
      <c r="D6517" s="49"/>
      <c r="E6517" s="49"/>
    </row>
    <row r="6518" spans="1:5" x14ac:dyDescent="0.25">
      <c r="A6518" s="48"/>
      <c r="B6518" s="48"/>
      <c r="C6518" s="48"/>
      <c r="D6518" s="48"/>
      <c r="E6518" s="48"/>
    </row>
    <row r="6519" spans="1:5" x14ac:dyDescent="0.25">
      <c r="A6519" s="48"/>
      <c r="B6519" s="48"/>
      <c r="C6519" s="48"/>
      <c r="D6519" s="48"/>
      <c r="E6519" s="48"/>
    </row>
    <row r="6520" spans="1:5" ht="15.75" thickBot="1" x14ac:dyDescent="0.3">
      <c r="A6520" s="49"/>
      <c r="B6520" s="49"/>
      <c r="C6520" s="49"/>
      <c r="D6520" s="49"/>
      <c r="E6520" s="49"/>
    </row>
    <row r="6521" spans="1:5" ht="15.75" customHeight="1" thickBot="1" x14ac:dyDescent="0.3">
      <c r="A6521" s="49"/>
      <c r="B6521" s="49"/>
      <c r="C6521" s="49"/>
      <c r="D6521" s="49"/>
      <c r="E6521" s="49"/>
    </row>
    <row r="6522" spans="1:5" x14ac:dyDescent="0.25">
      <c r="A6522" s="48"/>
      <c r="B6522" s="48"/>
      <c r="C6522" s="48"/>
      <c r="D6522" s="48"/>
      <c r="E6522" s="48"/>
    </row>
    <row r="6523" spans="1:5" x14ac:dyDescent="0.25">
      <c r="A6523" s="48"/>
      <c r="B6523" s="48"/>
      <c r="C6523" s="48"/>
      <c r="D6523" s="48"/>
      <c r="E6523" s="48"/>
    </row>
    <row r="6524" spans="1:5" ht="15.75" thickBot="1" x14ac:dyDescent="0.3">
      <c r="A6524" s="49"/>
      <c r="B6524" s="49"/>
      <c r="C6524" s="49"/>
      <c r="D6524" s="49"/>
      <c r="E6524" s="49"/>
    </row>
    <row r="6525" spans="1:5" ht="15.75" customHeight="1" thickBot="1" x14ac:dyDescent="0.3">
      <c r="A6525" s="49"/>
      <c r="B6525" s="49"/>
      <c r="C6525" s="49"/>
      <c r="D6525" s="49"/>
      <c r="E6525" s="49"/>
    </row>
    <row r="6526" spans="1:5" x14ac:dyDescent="0.25">
      <c r="A6526" s="48"/>
      <c r="B6526" s="48"/>
      <c r="C6526" s="48"/>
      <c r="D6526" s="48"/>
      <c r="E6526" s="48"/>
    </row>
    <row r="6527" spans="1:5" x14ac:dyDescent="0.25">
      <c r="A6527" s="48"/>
      <c r="B6527" s="48"/>
      <c r="C6527" s="48"/>
      <c r="D6527" s="48"/>
      <c r="E6527" s="48"/>
    </row>
    <row r="6528" spans="1:5" ht="15.75" thickBot="1" x14ac:dyDescent="0.3">
      <c r="A6528" s="49"/>
      <c r="B6528" s="49"/>
      <c r="C6528" s="49"/>
      <c r="D6528" s="49"/>
      <c r="E6528" s="49"/>
    </row>
    <row r="6529" spans="1:5" ht="15.75" customHeight="1" thickBot="1" x14ac:dyDescent="0.3">
      <c r="A6529" s="49"/>
      <c r="B6529" s="49"/>
      <c r="C6529" s="49"/>
      <c r="D6529" s="49"/>
      <c r="E6529" s="49"/>
    </row>
    <row r="6530" spans="1:5" x14ac:dyDescent="0.25">
      <c r="A6530" s="48"/>
      <c r="B6530" s="48"/>
      <c r="C6530" s="48"/>
      <c r="D6530" s="48"/>
      <c r="E6530" s="48"/>
    </row>
    <row r="6531" spans="1:5" x14ac:dyDescent="0.25">
      <c r="A6531" s="48"/>
      <c r="B6531" s="48"/>
      <c r="C6531" s="48"/>
      <c r="D6531" s="48"/>
      <c r="E6531" s="48"/>
    </row>
    <row r="6532" spans="1:5" ht="15.75" thickBot="1" x14ac:dyDescent="0.3">
      <c r="A6532" s="49"/>
      <c r="B6532" s="49"/>
      <c r="C6532" s="49"/>
      <c r="D6532" s="49"/>
      <c r="E6532" s="49"/>
    </row>
    <row r="6533" spans="1:5" ht="15.75" customHeight="1" thickBot="1" x14ac:dyDescent="0.3">
      <c r="A6533" s="49"/>
      <c r="B6533" s="49"/>
      <c r="C6533" s="49"/>
      <c r="D6533" s="49"/>
      <c r="E6533" s="49"/>
    </row>
    <row r="6534" spans="1:5" x14ac:dyDescent="0.25">
      <c r="A6534" s="48"/>
      <c r="B6534" s="48"/>
      <c r="C6534" s="48"/>
      <c r="D6534" s="48"/>
      <c r="E6534" s="48"/>
    </row>
    <row r="6535" spans="1:5" x14ac:dyDescent="0.25">
      <c r="A6535" s="48"/>
      <c r="B6535" s="48"/>
      <c r="C6535" s="48"/>
      <c r="D6535" s="48"/>
      <c r="E6535" s="48"/>
    </row>
    <row r="6536" spans="1:5" ht="15.75" thickBot="1" x14ac:dyDescent="0.3">
      <c r="A6536" s="49"/>
      <c r="B6536" s="49"/>
      <c r="C6536" s="49"/>
      <c r="D6536" s="49"/>
      <c r="E6536" s="49"/>
    </row>
    <row r="6537" spans="1:5" ht="15.75" customHeight="1" thickBot="1" x14ac:dyDescent="0.3">
      <c r="A6537" s="49"/>
      <c r="B6537" s="49"/>
      <c r="C6537" s="49"/>
      <c r="D6537" s="49"/>
      <c r="E6537" s="49"/>
    </row>
    <row r="6538" spans="1:5" x14ac:dyDescent="0.25">
      <c r="A6538" s="48"/>
      <c r="B6538" s="48"/>
      <c r="C6538" s="48"/>
      <c r="D6538" s="48"/>
      <c r="E6538" s="48"/>
    </row>
    <row r="6539" spans="1:5" x14ac:dyDescent="0.25">
      <c r="A6539" s="48"/>
      <c r="B6539" s="48"/>
      <c r="C6539" s="48"/>
      <c r="D6539" s="48"/>
      <c r="E6539" s="48"/>
    </row>
    <row r="6540" spans="1:5" ht="15.75" thickBot="1" x14ac:dyDescent="0.3">
      <c r="A6540" s="49"/>
      <c r="B6540" s="49"/>
      <c r="C6540" s="49"/>
      <c r="D6540" s="49"/>
      <c r="E6540" s="49"/>
    </row>
    <row r="6541" spans="1:5" ht="15.75" customHeight="1" thickBot="1" x14ac:dyDescent="0.3">
      <c r="A6541" s="49"/>
      <c r="B6541" s="49"/>
      <c r="C6541" s="49"/>
      <c r="D6541" s="49"/>
      <c r="E6541" s="49"/>
    </row>
    <row r="6542" spans="1:5" x14ac:dyDescent="0.25">
      <c r="A6542" s="48"/>
      <c r="B6542" s="48"/>
      <c r="C6542" s="48"/>
      <c r="D6542" s="48"/>
      <c r="E6542" s="48"/>
    </row>
    <row r="6543" spans="1:5" x14ac:dyDescent="0.25">
      <c r="A6543" s="48"/>
      <c r="B6543" s="48"/>
      <c r="C6543" s="48"/>
      <c r="D6543" s="48"/>
      <c r="E6543" s="48"/>
    </row>
    <row r="6544" spans="1:5" ht="15.75" thickBot="1" x14ac:dyDescent="0.3">
      <c r="A6544" s="49"/>
      <c r="B6544" s="49"/>
      <c r="C6544" s="49"/>
      <c r="D6544" s="49"/>
      <c r="E6544" s="49"/>
    </row>
    <row r="6545" spans="1:5" ht="15.75" customHeight="1" thickBot="1" x14ac:dyDescent="0.3">
      <c r="A6545" s="49"/>
      <c r="B6545" s="49"/>
      <c r="C6545" s="49"/>
      <c r="D6545" s="49"/>
      <c r="E6545" s="49"/>
    </row>
    <row r="6546" spans="1:5" x14ac:dyDescent="0.25">
      <c r="A6546" s="48"/>
      <c r="B6546" s="48"/>
      <c r="C6546" s="48"/>
      <c r="D6546" s="48"/>
      <c r="E6546" s="48"/>
    </row>
    <row r="6547" spans="1:5" x14ac:dyDescent="0.25">
      <c r="A6547" s="48"/>
      <c r="B6547" s="48"/>
      <c r="C6547" s="48"/>
      <c r="D6547" s="48"/>
      <c r="E6547" s="48"/>
    </row>
    <row r="6548" spans="1:5" ht="15.75" thickBot="1" x14ac:dyDescent="0.3">
      <c r="A6548" s="49"/>
      <c r="B6548" s="49"/>
      <c r="C6548" s="49"/>
      <c r="D6548" s="49"/>
      <c r="E6548" s="49"/>
    </row>
    <row r="6549" spans="1:5" ht="15.75" customHeight="1" thickBot="1" x14ac:dyDescent="0.3">
      <c r="A6549" s="49"/>
      <c r="B6549" s="49"/>
      <c r="C6549" s="49"/>
      <c r="D6549" s="49"/>
      <c r="E6549" s="49"/>
    </row>
    <row r="6550" spans="1:5" x14ac:dyDescent="0.25">
      <c r="A6550" s="48"/>
      <c r="B6550" s="48"/>
      <c r="C6550" s="48"/>
      <c r="D6550" s="48"/>
      <c r="E6550" s="48"/>
    </row>
    <row r="6551" spans="1:5" x14ac:dyDescent="0.25">
      <c r="A6551" s="48"/>
      <c r="B6551" s="48"/>
      <c r="C6551" s="48"/>
      <c r="D6551" s="48"/>
      <c r="E6551" s="48"/>
    </row>
    <row r="6552" spans="1:5" ht="15.75" thickBot="1" x14ac:dyDescent="0.3">
      <c r="A6552" s="49"/>
      <c r="B6552" s="49"/>
      <c r="C6552" s="49"/>
      <c r="D6552" s="49"/>
      <c r="E6552" s="49"/>
    </row>
    <row r="6553" spans="1:5" ht="15.75" customHeight="1" thickBot="1" x14ac:dyDescent="0.3">
      <c r="A6553" s="49"/>
      <c r="B6553" s="49"/>
      <c r="C6553" s="49"/>
      <c r="D6553" s="49"/>
      <c r="E6553" s="49"/>
    </row>
    <row r="6554" spans="1:5" x14ac:dyDescent="0.25">
      <c r="A6554" s="48"/>
      <c r="B6554" s="48"/>
      <c r="C6554" s="48"/>
      <c r="D6554" s="48"/>
      <c r="E6554" s="48"/>
    </row>
    <row r="6555" spans="1:5" x14ac:dyDescent="0.25">
      <c r="A6555" s="48"/>
      <c r="B6555" s="48"/>
      <c r="C6555" s="48"/>
      <c r="D6555" s="48"/>
      <c r="E6555" s="48"/>
    </row>
    <row r="6556" spans="1:5" ht="15.75" thickBot="1" x14ac:dyDescent="0.3">
      <c r="A6556" s="49"/>
      <c r="B6556" s="49"/>
      <c r="C6556" s="49"/>
      <c r="D6556" s="49"/>
      <c r="E6556" s="49"/>
    </row>
    <row r="6557" spans="1:5" ht="15.75" customHeight="1" thickBot="1" x14ac:dyDescent="0.3">
      <c r="A6557" s="49"/>
      <c r="B6557" s="49"/>
      <c r="C6557" s="49"/>
      <c r="D6557" s="49"/>
      <c r="E6557" s="49"/>
    </row>
    <row r="6558" spans="1:5" x14ac:dyDescent="0.25">
      <c r="A6558" s="48"/>
      <c r="B6558" s="48"/>
      <c r="C6558" s="48"/>
      <c r="D6558" s="48"/>
      <c r="E6558" s="48"/>
    </row>
    <row r="6559" spans="1:5" x14ac:dyDescent="0.25">
      <c r="A6559" s="48"/>
      <c r="B6559" s="48"/>
      <c r="C6559" s="48"/>
      <c r="D6559" s="48"/>
      <c r="E6559" s="48"/>
    </row>
    <row r="6560" spans="1:5" ht="15.75" thickBot="1" x14ac:dyDescent="0.3">
      <c r="A6560" s="49"/>
      <c r="B6560" s="49"/>
      <c r="C6560" s="49"/>
      <c r="D6560" s="49"/>
      <c r="E6560" s="49"/>
    </row>
    <row r="6561" spans="1:5" ht="15.75" customHeight="1" thickBot="1" x14ac:dyDescent="0.3">
      <c r="A6561" s="49"/>
      <c r="B6561" s="49"/>
      <c r="C6561" s="49"/>
      <c r="D6561" s="49"/>
      <c r="E6561" s="49"/>
    </row>
    <row r="6562" spans="1:5" x14ac:dyDescent="0.25">
      <c r="A6562" s="48"/>
      <c r="B6562" s="48"/>
      <c r="C6562" s="48"/>
      <c r="D6562" s="48"/>
      <c r="E6562" s="48"/>
    </row>
    <row r="6563" spans="1:5" x14ac:dyDescent="0.25">
      <c r="A6563" s="48"/>
      <c r="B6563" s="48"/>
      <c r="C6563" s="48"/>
      <c r="D6563" s="48"/>
      <c r="E6563" s="48"/>
    </row>
    <row r="6564" spans="1:5" ht="15.75" thickBot="1" x14ac:dyDescent="0.3">
      <c r="A6564" s="49"/>
      <c r="B6564" s="49"/>
      <c r="C6564" s="49"/>
      <c r="D6564" s="49"/>
      <c r="E6564" s="49"/>
    </row>
    <row r="6565" spans="1:5" ht="15.75" customHeight="1" thickBot="1" x14ac:dyDescent="0.3">
      <c r="A6565" s="49"/>
      <c r="B6565" s="49"/>
      <c r="C6565" s="49"/>
      <c r="D6565" s="49"/>
      <c r="E6565" s="49"/>
    </row>
    <row r="6566" spans="1:5" x14ac:dyDescent="0.25">
      <c r="A6566" s="48"/>
      <c r="B6566" s="48"/>
      <c r="C6566" s="48"/>
      <c r="D6566" s="48"/>
      <c r="E6566" s="48"/>
    </row>
    <row r="6567" spans="1:5" x14ac:dyDescent="0.25">
      <c r="A6567" s="48"/>
      <c r="B6567" s="48"/>
      <c r="C6567" s="48"/>
      <c r="D6567" s="48"/>
      <c r="E6567" s="48"/>
    </row>
    <row r="6568" spans="1:5" ht="15.75" thickBot="1" x14ac:dyDescent="0.3">
      <c r="A6568" s="49"/>
      <c r="B6568" s="49"/>
      <c r="C6568" s="49"/>
      <c r="D6568" s="49"/>
      <c r="E6568" s="49"/>
    </row>
    <row r="6569" spans="1:5" ht="15.75" customHeight="1" thickBot="1" x14ac:dyDescent="0.3">
      <c r="A6569" s="49"/>
      <c r="B6569" s="49"/>
      <c r="C6569" s="49"/>
      <c r="D6569" s="49"/>
      <c r="E6569" s="49"/>
    </row>
    <row r="6570" spans="1:5" x14ac:dyDescent="0.25">
      <c r="A6570" s="48"/>
      <c r="B6570" s="48"/>
      <c r="C6570" s="48"/>
      <c r="D6570" s="48"/>
      <c r="E6570" s="48"/>
    </row>
    <row r="6571" spans="1:5" x14ac:dyDescent="0.25">
      <c r="A6571" s="48"/>
      <c r="B6571" s="48"/>
      <c r="C6571" s="48"/>
      <c r="D6571" s="48"/>
      <c r="E6571" s="48"/>
    </row>
    <row r="6572" spans="1:5" ht="15.75" thickBot="1" x14ac:dyDescent="0.3">
      <c r="A6572" s="49"/>
      <c r="B6572" s="49"/>
      <c r="C6572" s="49"/>
      <c r="D6572" s="49"/>
      <c r="E6572" s="49"/>
    </row>
    <row r="6573" spans="1:5" ht="15.75" customHeight="1" thickBot="1" x14ac:dyDescent="0.3">
      <c r="A6573" s="49"/>
      <c r="B6573" s="49"/>
      <c r="C6573" s="49"/>
      <c r="D6573" s="49"/>
      <c r="E6573" s="49"/>
    </row>
    <row r="6574" spans="1:5" x14ac:dyDescent="0.25">
      <c r="A6574" s="48"/>
      <c r="B6574" s="48"/>
      <c r="C6574" s="48"/>
      <c r="D6574" s="48"/>
      <c r="E6574" s="48"/>
    </row>
    <row r="6575" spans="1:5" x14ac:dyDescent="0.25">
      <c r="A6575" s="48"/>
      <c r="B6575" s="48"/>
      <c r="C6575" s="48"/>
      <c r="D6575" s="48"/>
      <c r="E6575" s="48"/>
    </row>
    <row r="6576" spans="1:5" ht="15.75" thickBot="1" x14ac:dyDescent="0.3">
      <c r="A6576" s="49"/>
      <c r="B6576" s="49"/>
      <c r="C6576" s="49"/>
      <c r="D6576" s="49"/>
      <c r="E6576" s="49"/>
    </row>
    <row r="6577" spans="1:5" ht="15.75" customHeight="1" thickBot="1" x14ac:dyDescent="0.3">
      <c r="A6577" s="49"/>
      <c r="B6577" s="49"/>
      <c r="C6577" s="49"/>
      <c r="D6577" s="49"/>
      <c r="E6577" s="49"/>
    </row>
    <row r="6578" spans="1:5" x14ac:dyDescent="0.25">
      <c r="A6578" s="48"/>
      <c r="B6578" s="48"/>
      <c r="C6578" s="48"/>
      <c r="D6578" s="48"/>
      <c r="E6578" s="48"/>
    </row>
    <row r="6579" spans="1:5" x14ac:dyDescent="0.25">
      <c r="A6579" s="48"/>
      <c r="B6579" s="48"/>
      <c r="C6579" s="48"/>
      <c r="D6579" s="48"/>
      <c r="E6579" s="48"/>
    </row>
    <row r="6580" spans="1:5" ht="15.75" thickBot="1" x14ac:dyDescent="0.3">
      <c r="A6580" s="49"/>
      <c r="B6580" s="49"/>
      <c r="C6580" s="49"/>
      <c r="D6580" s="49"/>
      <c r="E6580" s="49"/>
    </row>
    <row r="6581" spans="1:5" ht="15.75" customHeight="1" thickBot="1" x14ac:dyDescent="0.3">
      <c r="A6581" s="49"/>
      <c r="B6581" s="49"/>
      <c r="C6581" s="49"/>
      <c r="D6581" s="49"/>
      <c r="E6581" s="49"/>
    </row>
    <row r="6582" spans="1:5" x14ac:dyDescent="0.25">
      <c r="A6582" s="48"/>
      <c r="B6582" s="48"/>
      <c r="C6582" s="48"/>
      <c r="D6582" s="48"/>
      <c r="E6582" s="48"/>
    </row>
    <row r="6583" spans="1:5" x14ac:dyDescent="0.25">
      <c r="A6583" s="48"/>
      <c r="B6583" s="48"/>
      <c r="C6583" s="48"/>
      <c r="D6583" s="48"/>
      <c r="E6583" s="48"/>
    </row>
    <row r="6584" spans="1:5" ht="15.75" thickBot="1" x14ac:dyDescent="0.3">
      <c r="A6584" s="49"/>
      <c r="B6584" s="49"/>
      <c r="C6584" s="49"/>
      <c r="D6584" s="49"/>
      <c r="E6584" s="49"/>
    </row>
    <row r="6585" spans="1:5" ht="15.75" customHeight="1" thickBot="1" x14ac:dyDescent="0.3">
      <c r="A6585" s="49"/>
      <c r="B6585" s="49"/>
      <c r="C6585" s="49"/>
      <c r="D6585" s="49"/>
      <c r="E6585" s="49"/>
    </row>
    <row r="6586" spans="1:5" x14ac:dyDescent="0.25">
      <c r="A6586" s="48"/>
      <c r="B6586" s="48"/>
      <c r="C6586" s="48"/>
      <c r="D6586" s="48"/>
      <c r="E6586" s="48"/>
    </row>
    <row r="6587" spans="1:5" x14ac:dyDescent="0.25">
      <c r="A6587" s="48"/>
      <c r="B6587" s="48"/>
      <c r="C6587" s="48"/>
      <c r="D6587" s="48"/>
      <c r="E6587" s="48"/>
    </row>
    <row r="6588" spans="1:5" ht="15.75" thickBot="1" x14ac:dyDescent="0.3">
      <c r="A6588" s="49"/>
      <c r="B6588" s="49"/>
      <c r="C6588" s="49"/>
      <c r="D6588" s="49"/>
      <c r="E6588" s="49"/>
    </row>
    <row r="6589" spans="1:5" ht="15.75" customHeight="1" thickBot="1" x14ac:dyDescent="0.3">
      <c r="A6589" s="49"/>
      <c r="B6589" s="49"/>
      <c r="C6589" s="49"/>
      <c r="D6589" s="49"/>
      <c r="E6589" s="49"/>
    </row>
    <row r="6590" spans="1:5" x14ac:dyDescent="0.25">
      <c r="A6590" s="48"/>
      <c r="B6590" s="48"/>
      <c r="C6590" s="48"/>
      <c r="D6590" s="48"/>
      <c r="E6590" s="48"/>
    </row>
    <row r="6591" spans="1:5" x14ac:dyDescent="0.25">
      <c r="A6591" s="48"/>
      <c r="B6591" s="48"/>
      <c r="C6591" s="48"/>
      <c r="D6591" s="48"/>
      <c r="E6591" s="48"/>
    </row>
    <row r="6592" spans="1:5" ht="15.75" thickBot="1" x14ac:dyDescent="0.3">
      <c r="A6592" s="49"/>
      <c r="B6592" s="49"/>
      <c r="C6592" s="49"/>
      <c r="D6592" s="49"/>
      <c r="E6592" s="49"/>
    </row>
    <row r="6593" spans="1:5" ht="15.75" customHeight="1" thickBot="1" x14ac:dyDescent="0.3">
      <c r="A6593" s="49"/>
      <c r="B6593" s="49"/>
      <c r="C6593" s="49"/>
      <c r="D6593" s="49"/>
      <c r="E6593" s="49"/>
    </row>
    <row r="6594" spans="1:5" x14ac:dyDescent="0.25">
      <c r="A6594" s="48"/>
      <c r="B6594" s="48"/>
      <c r="C6594" s="48"/>
      <c r="D6594" s="48"/>
      <c r="E6594" s="48"/>
    </row>
    <row r="6595" spans="1:5" x14ac:dyDescent="0.25">
      <c r="A6595" s="48"/>
      <c r="B6595" s="48"/>
      <c r="C6595" s="48"/>
      <c r="D6595" s="48"/>
      <c r="E6595" s="48"/>
    </row>
    <row r="6596" spans="1:5" ht="15.75" thickBot="1" x14ac:dyDescent="0.3">
      <c r="A6596" s="49"/>
      <c r="B6596" s="49"/>
      <c r="C6596" s="49"/>
      <c r="D6596" s="49"/>
      <c r="E6596" s="49"/>
    </row>
    <row r="6597" spans="1:5" ht="15.75" customHeight="1" thickBot="1" x14ac:dyDescent="0.3">
      <c r="A6597" s="49"/>
      <c r="B6597" s="49"/>
      <c r="C6597" s="49"/>
      <c r="D6597" s="49"/>
      <c r="E6597" s="49"/>
    </row>
    <row r="6598" spans="1:5" x14ac:dyDescent="0.25">
      <c r="A6598" s="48"/>
      <c r="B6598" s="48"/>
      <c r="C6598" s="48"/>
      <c r="D6598" s="48"/>
      <c r="E6598" s="48"/>
    </row>
    <row r="6599" spans="1:5" x14ac:dyDescent="0.25">
      <c r="A6599" s="48"/>
      <c r="B6599" s="48"/>
      <c r="C6599" s="48"/>
      <c r="D6599" s="48"/>
      <c r="E6599" s="48"/>
    </row>
    <row r="6600" spans="1:5" ht="15.75" thickBot="1" x14ac:dyDescent="0.3">
      <c r="A6600" s="49"/>
      <c r="B6600" s="49"/>
      <c r="C6600" s="49"/>
      <c r="D6600" s="49"/>
      <c r="E6600" s="49"/>
    </row>
    <row r="6601" spans="1:5" ht="15.75" customHeight="1" thickBot="1" x14ac:dyDescent="0.3">
      <c r="A6601" s="49"/>
      <c r="B6601" s="49"/>
      <c r="C6601" s="49"/>
      <c r="D6601" s="49"/>
      <c r="E6601" s="49"/>
    </row>
    <row r="6602" spans="1:5" x14ac:dyDescent="0.25">
      <c r="A6602" s="48"/>
      <c r="B6602" s="48"/>
      <c r="C6602" s="48"/>
      <c r="D6602" s="48"/>
      <c r="E6602" s="48"/>
    </row>
    <row r="6603" spans="1:5" x14ac:dyDescent="0.25">
      <c r="A6603" s="48"/>
      <c r="B6603" s="48"/>
      <c r="C6603" s="48"/>
      <c r="D6603" s="48"/>
      <c r="E6603" s="48"/>
    </row>
    <row r="6604" spans="1:5" ht="15.75" thickBot="1" x14ac:dyDescent="0.3">
      <c r="A6604" s="49"/>
      <c r="B6604" s="49"/>
      <c r="C6604" s="49"/>
      <c r="D6604" s="49"/>
      <c r="E6604" s="49"/>
    </row>
    <row r="6605" spans="1:5" ht="15.75" customHeight="1" thickBot="1" x14ac:dyDescent="0.3">
      <c r="A6605" s="49"/>
      <c r="B6605" s="49"/>
      <c r="C6605" s="49"/>
      <c r="D6605" s="49"/>
      <c r="E6605" s="49"/>
    </row>
    <row r="6606" spans="1:5" x14ac:dyDescent="0.25">
      <c r="A6606" s="48"/>
      <c r="B6606" s="48"/>
      <c r="C6606" s="48"/>
      <c r="D6606" s="48"/>
      <c r="E6606" s="48"/>
    </row>
    <row r="6607" spans="1:5" x14ac:dyDescent="0.25">
      <c r="A6607" s="48"/>
      <c r="B6607" s="48"/>
      <c r="C6607" s="48"/>
      <c r="D6607" s="48"/>
      <c r="E6607" s="48"/>
    </row>
    <row r="6608" spans="1:5" ht="15.75" thickBot="1" x14ac:dyDescent="0.3">
      <c r="A6608" s="49"/>
      <c r="B6608" s="49"/>
      <c r="C6608" s="49"/>
      <c r="D6608" s="49"/>
      <c r="E6608" s="49"/>
    </row>
    <row r="6609" spans="1:5" ht="15.75" customHeight="1" thickBot="1" x14ac:dyDescent="0.3">
      <c r="A6609" s="49"/>
      <c r="B6609" s="49"/>
      <c r="C6609" s="49"/>
      <c r="D6609" s="49"/>
      <c r="E6609" s="49"/>
    </row>
    <row r="6610" spans="1:5" x14ac:dyDescent="0.25">
      <c r="A6610" s="48"/>
      <c r="B6610" s="48"/>
      <c r="C6610" s="48"/>
      <c r="D6610" s="48"/>
      <c r="E6610" s="48"/>
    </row>
    <row r="6611" spans="1:5" x14ac:dyDescent="0.25">
      <c r="A6611" s="48"/>
      <c r="B6611" s="48"/>
      <c r="C6611" s="48"/>
      <c r="D6611" s="48"/>
      <c r="E6611" s="48"/>
    </row>
    <row r="6612" spans="1:5" ht="15.75" thickBot="1" x14ac:dyDescent="0.3">
      <c r="A6612" s="49"/>
      <c r="B6612" s="49"/>
      <c r="C6612" s="49"/>
      <c r="D6612" s="49"/>
      <c r="E6612" s="49"/>
    </row>
    <row r="6613" spans="1:5" ht="15.75" customHeight="1" thickBot="1" x14ac:dyDescent="0.3">
      <c r="A6613" s="49"/>
      <c r="B6613" s="49"/>
      <c r="C6613" s="49"/>
      <c r="D6613" s="49"/>
      <c r="E6613" s="49"/>
    </row>
    <row r="6614" spans="1:5" x14ac:dyDescent="0.25">
      <c r="A6614" s="48"/>
      <c r="B6614" s="48"/>
      <c r="C6614" s="48"/>
      <c r="D6614" s="48"/>
      <c r="E6614" s="48"/>
    </row>
    <row r="6615" spans="1:5" x14ac:dyDescent="0.25">
      <c r="A6615" s="48"/>
      <c r="B6615" s="48"/>
      <c r="C6615" s="48"/>
      <c r="D6615" s="48"/>
      <c r="E6615" s="48"/>
    </row>
    <row r="6616" spans="1:5" ht="15.75" thickBot="1" x14ac:dyDescent="0.3">
      <c r="A6616" s="49"/>
      <c r="B6616" s="49"/>
      <c r="C6616" s="49"/>
      <c r="D6616" s="49"/>
      <c r="E6616" s="49"/>
    </row>
    <row r="6617" spans="1:5" ht="15.75" customHeight="1" thickBot="1" x14ac:dyDescent="0.3">
      <c r="A6617" s="49"/>
      <c r="B6617" s="49"/>
      <c r="C6617" s="49"/>
      <c r="D6617" s="49"/>
      <c r="E6617" s="49"/>
    </row>
    <row r="6618" spans="1:5" x14ac:dyDescent="0.25">
      <c r="A6618" s="48"/>
      <c r="B6618" s="48"/>
      <c r="C6618" s="48"/>
      <c r="D6618" s="48"/>
      <c r="E6618" s="48"/>
    </row>
    <row r="6619" spans="1:5" x14ac:dyDescent="0.25">
      <c r="A6619" s="48"/>
      <c r="B6619" s="48"/>
      <c r="C6619" s="48"/>
      <c r="D6619" s="48"/>
      <c r="E6619" s="48"/>
    </row>
    <row r="6620" spans="1:5" ht="15.75" thickBot="1" x14ac:dyDescent="0.3">
      <c r="A6620" s="49"/>
      <c r="B6620" s="49"/>
      <c r="C6620" s="49"/>
      <c r="D6620" s="49"/>
      <c r="E6620" s="49"/>
    </row>
    <row r="6621" spans="1:5" ht="15.75" customHeight="1" thickBot="1" x14ac:dyDescent="0.3">
      <c r="A6621" s="49"/>
      <c r="B6621" s="49"/>
      <c r="C6621" s="49"/>
      <c r="D6621" s="49"/>
      <c r="E6621" s="49"/>
    </row>
    <row r="6622" spans="1:5" x14ac:dyDescent="0.25">
      <c r="A6622" s="48"/>
      <c r="B6622" s="48"/>
      <c r="C6622" s="48"/>
      <c r="D6622" s="48"/>
      <c r="E6622" s="48"/>
    </row>
    <row r="6623" spans="1:5" x14ac:dyDescent="0.25">
      <c r="A6623" s="48"/>
      <c r="B6623" s="48"/>
      <c r="C6623" s="48"/>
      <c r="D6623" s="48"/>
      <c r="E6623" s="48"/>
    </row>
    <row r="6624" spans="1:5" ht="15.75" thickBot="1" x14ac:dyDescent="0.3">
      <c r="A6624" s="49"/>
      <c r="B6624" s="49"/>
      <c r="C6624" s="49"/>
      <c r="D6624" s="49"/>
      <c r="E6624" s="49"/>
    </row>
    <row r="6625" spans="1:5" ht="15.75" customHeight="1" thickBot="1" x14ac:dyDescent="0.3">
      <c r="A6625" s="49"/>
      <c r="B6625" s="49"/>
      <c r="C6625" s="49"/>
      <c r="D6625" s="49"/>
      <c r="E6625" s="49"/>
    </row>
    <row r="6626" spans="1:5" x14ac:dyDescent="0.25">
      <c r="A6626" s="48"/>
      <c r="B6626" s="48"/>
      <c r="C6626" s="48"/>
      <c r="D6626" s="48"/>
      <c r="E6626" s="48"/>
    </row>
    <row r="6627" spans="1:5" x14ac:dyDescent="0.25">
      <c r="A6627" s="48"/>
      <c r="B6627" s="48"/>
      <c r="C6627" s="48"/>
      <c r="D6627" s="48"/>
      <c r="E6627" s="48"/>
    </row>
    <row r="6628" spans="1:5" ht="15.75" thickBot="1" x14ac:dyDescent="0.3">
      <c r="A6628" s="49"/>
      <c r="B6628" s="49"/>
      <c r="C6628" s="49"/>
      <c r="D6628" s="49"/>
      <c r="E6628" s="49"/>
    </row>
    <row r="6629" spans="1:5" ht="15.75" customHeight="1" thickBot="1" x14ac:dyDescent="0.3">
      <c r="A6629" s="49"/>
      <c r="B6629" s="49"/>
      <c r="C6629" s="49"/>
      <c r="D6629" s="49"/>
      <c r="E6629" s="49"/>
    </row>
    <row r="6630" spans="1:5" x14ac:dyDescent="0.25">
      <c r="A6630" s="48"/>
      <c r="B6630" s="48"/>
      <c r="C6630" s="48"/>
      <c r="D6630" s="48"/>
      <c r="E6630" s="48"/>
    </row>
    <row r="6631" spans="1:5" x14ac:dyDescent="0.25">
      <c r="A6631" s="48"/>
      <c r="B6631" s="48"/>
      <c r="C6631" s="48"/>
      <c r="D6631" s="48"/>
      <c r="E6631" s="48"/>
    </row>
    <row r="6632" spans="1:5" ht="15.75" thickBot="1" x14ac:dyDescent="0.3">
      <c r="A6632" s="49"/>
      <c r="B6632" s="49"/>
      <c r="C6632" s="49"/>
      <c r="D6632" s="49"/>
      <c r="E6632" s="49"/>
    </row>
    <row r="6633" spans="1:5" ht="15.75" customHeight="1" thickBot="1" x14ac:dyDescent="0.3">
      <c r="A6633" s="49"/>
      <c r="B6633" s="49"/>
      <c r="C6633" s="49"/>
      <c r="D6633" s="49"/>
      <c r="E6633" s="49"/>
    </row>
    <row r="6634" spans="1:5" x14ac:dyDescent="0.25">
      <c r="A6634" s="48"/>
      <c r="B6634" s="48"/>
      <c r="C6634" s="48"/>
      <c r="D6634" s="48"/>
      <c r="E6634" s="48"/>
    </row>
    <row r="6635" spans="1:5" x14ac:dyDescent="0.25">
      <c r="A6635" s="48"/>
      <c r="B6635" s="48"/>
      <c r="C6635" s="48"/>
      <c r="D6635" s="48"/>
      <c r="E6635" s="48"/>
    </row>
    <row r="6636" spans="1:5" ht="15.75" thickBot="1" x14ac:dyDescent="0.3">
      <c r="A6636" s="49"/>
      <c r="B6636" s="49"/>
      <c r="C6636" s="49"/>
      <c r="D6636" s="49"/>
      <c r="E6636" s="49"/>
    </row>
    <row r="6637" spans="1:5" ht="15.75" customHeight="1" thickBot="1" x14ac:dyDescent="0.3">
      <c r="A6637" s="49"/>
      <c r="B6637" s="49"/>
      <c r="C6637" s="49"/>
      <c r="D6637" s="49"/>
      <c r="E6637" s="49"/>
    </row>
    <row r="6638" spans="1:5" x14ac:dyDescent="0.25">
      <c r="A6638" s="48"/>
      <c r="B6638" s="48"/>
      <c r="C6638" s="48"/>
      <c r="D6638" s="48"/>
      <c r="E6638" s="48"/>
    </row>
    <row r="6639" spans="1:5" x14ac:dyDescent="0.25">
      <c r="A6639" s="48"/>
      <c r="B6639" s="48"/>
      <c r="C6639" s="48"/>
      <c r="D6639" s="48"/>
      <c r="E6639" s="48"/>
    </row>
    <row r="6640" spans="1:5" ht="15.75" thickBot="1" x14ac:dyDescent="0.3">
      <c r="A6640" s="49"/>
      <c r="B6640" s="49"/>
      <c r="C6640" s="49"/>
      <c r="D6640" s="49"/>
      <c r="E6640" s="49"/>
    </row>
    <row r="6641" spans="1:5" ht="15.75" customHeight="1" thickBot="1" x14ac:dyDescent="0.3">
      <c r="A6641" s="49"/>
      <c r="B6641" s="49"/>
      <c r="C6641" s="49"/>
      <c r="D6641" s="49"/>
      <c r="E6641" s="49"/>
    </row>
    <row r="6642" spans="1:5" x14ac:dyDescent="0.25">
      <c r="A6642" s="48"/>
      <c r="B6642" s="48"/>
      <c r="C6642" s="48"/>
      <c r="D6642" s="48"/>
      <c r="E6642" s="48"/>
    </row>
    <row r="6643" spans="1:5" x14ac:dyDescent="0.25">
      <c r="A6643" s="48"/>
      <c r="B6643" s="48"/>
      <c r="C6643" s="48"/>
      <c r="D6643" s="48"/>
      <c r="E6643" s="48"/>
    </row>
    <row r="6644" spans="1:5" ht="15.75" thickBot="1" x14ac:dyDescent="0.3">
      <c r="A6644" s="49"/>
      <c r="B6644" s="49"/>
      <c r="C6644" s="49"/>
      <c r="D6644" s="49"/>
      <c r="E6644" s="49"/>
    </row>
    <row r="6645" spans="1:5" ht="15.75" customHeight="1" thickBot="1" x14ac:dyDescent="0.3">
      <c r="A6645" s="49"/>
      <c r="B6645" s="49"/>
      <c r="C6645" s="49"/>
      <c r="D6645" s="49"/>
      <c r="E6645" s="49"/>
    </row>
    <row r="6646" spans="1:5" x14ac:dyDescent="0.25">
      <c r="A6646" s="48"/>
      <c r="B6646" s="48"/>
      <c r="C6646" s="48"/>
      <c r="D6646" s="48"/>
      <c r="E6646" s="48"/>
    </row>
    <row r="6647" spans="1:5" x14ac:dyDescent="0.25">
      <c r="A6647" s="48"/>
      <c r="B6647" s="48"/>
      <c r="C6647" s="48"/>
      <c r="D6647" s="48"/>
      <c r="E6647" s="48"/>
    </row>
    <row r="6648" spans="1:5" ht="15.75" thickBot="1" x14ac:dyDescent="0.3">
      <c r="A6648" s="49"/>
      <c r="B6648" s="49"/>
      <c r="C6648" s="49"/>
      <c r="D6648" s="49"/>
      <c r="E6648" s="49"/>
    </row>
    <row r="6649" spans="1:5" ht="15.75" customHeight="1" thickBot="1" x14ac:dyDescent="0.3">
      <c r="A6649" s="49"/>
      <c r="B6649" s="49"/>
      <c r="C6649" s="49"/>
      <c r="D6649" s="49"/>
      <c r="E6649" s="49"/>
    </row>
    <row r="6650" spans="1:5" x14ac:dyDescent="0.25">
      <c r="A6650" s="48"/>
      <c r="B6650" s="48"/>
      <c r="C6650" s="48"/>
      <c r="D6650" s="48"/>
      <c r="E6650" s="48"/>
    </row>
    <row r="6651" spans="1:5" x14ac:dyDescent="0.25">
      <c r="A6651" s="48"/>
      <c r="B6651" s="48"/>
      <c r="C6651" s="48"/>
      <c r="D6651" s="48"/>
      <c r="E6651" s="48"/>
    </row>
    <row r="6652" spans="1:5" ht="15.75" thickBot="1" x14ac:dyDescent="0.3">
      <c r="A6652" s="49"/>
      <c r="B6652" s="49"/>
      <c r="C6652" s="49"/>
      <c r="D6652" s="49"/>
      <c r="E6652" s="49"/>
    </row>
    <row r="6653" spans="1:5" ht="15.75" customHeight="1" thickBot="1" x14ac:dyDescent="0.3">
      <c r="A6653" s="49"/>
      <c r="B6653" s="49"/>
      <c r="C6653" s="49"/>
      <c r="D6653" s="49"/>
      <c r="E6653" s="49"/>
    </row>
    <row r="6654" spans="1:5" x14ac:dyDescent="0.25">
      <c r="A6654" s="48"/>
      <c r="B6654" s="48"/>
      <c r="C6654" s="48"/>
      <c r="D6654" s="48"/>
      <c r="E6654" s="48"/>
    </row>
    <row r="6655" spans="1:5" x14ac:dyDescent="0.25">
      <c r="A6655" s="48"/>
      <c r="B6655" s="48"/>
      <c r="C6655" s="48"/>
      <c r="D6655" s="48"/>
      <c r="E6655" s="48"/>
    </row>
    <row r="6656" spans="1:5" ht="15.75" thickBot="1" x14ac:dyDescent="0.3">
      <c r="A6656" s="49"/>
      <c r="B6656" s="49"/>
      <c r="C6656" s="49"/>
      <c r="D6656" s="49"/>
      <c r="E6656" s="49"/>
    </row>
    <row r="6657" spans="1:5" ht="15.75" customHeight="1" thickBot="1" x14ac:dyDescent="0.3">
      <c r="A6657" s="49"/>
      <c r="B6657" s="49"/>
      <c r="C6657" s="49"/>
      <c r="D6657" s="49"/>
      <c r="E6657" s="49"/>
    </row>
    <row r="6658" spans="1:5" x14ac:dyDescent="0.25">
      <c r="A6658" s="48"/>
      <c r="B6658" s="48"/>
      <c r="C6658" s="48"/>
      <c r="D6658" s="48"/>
      <c r="E6658" s="48"/>
    </row>
    <row r="6659" spans="1:5" x14ac:dyDescent="0.25">
      <c r="A6659" s="48"/>
      <c r="B6659" s="48"/>
      <c r="C6659" s="48"/>
      <c r="D6659" s="48"/>
      <c r="E6659" s="48"/>
    </row>
    <row r="6660" spans="1:5" ht="15.75" thickBot="1" x14ac:dyDescent="0.3">
      <c r="A6660" s="49"/>
      <c r="B6660" s="49"/>
      <c r="C6660" s="49"/>
      <c r="D6660" s="49"/>
      <c r="E6660" s="49"/>
    </row>
    <row r="6661" spans="1:5" ht="15.75" customHeight="1" thickBot="1" x14ac:dyDescent="0.3">
      <c r="A6661" s="49"/>
      <c r="B6661" s="49"/>
      <c r="C6661" s="49"/>
      <c r="D6661" s="49"/>
      <c r="E6661" s="49"/>
    </row>
    <row r="6662" spans="1:5" x14ac:dyDescent="0.25">
      <c r="A6662" s="48"/>
      <c r="B6662" s="48"/>
      <c r="C6662" s="48"/>
      <c r="D6662" s="48"/>
      <c r="E6662" s="48"/>
    </row>
    <row r="6663" spans="1:5" x14ac:dyDescent="0.25">
      <c r="A6663" s="48"/>
      <c r="B6663" s="48"/>
      <c r="C6663" s="48"/>
      <c r="D6663" s="48"/>
      <c r="E6663" s="48"/>
    </row>
    <row r="6664" spans="1:5" ht="15.75" thickBot="1" x14ac:dyDescent="0.3">
      <c r="A6664" s="49"/>
      <c r="B6664" s="49"/>
      <c r="C6664" s="49"/>
      <c r="D6664" s="49"/>
      <c r="E6664" s="49"/>
    </row>
    <row r="6665" spans="1:5" ht="15.75" customHeight="1" thickBot="1" x14ac:dyDescent="0.3">
      <c r="A6665" s="49"/>
      <c r="B6665" s="49"/>
      <c r="C6665" s="49"/>
      <c r="D6665" s="49"/>
      <c r="E6665" s="49"/>
    </row>
    <row r="6666" spans="1:5" x14ac:dyDescent="0.25">
      <c r="A6666" s="48"/>
      <c r="B6666" s="48"/>
      <c r="C6666" s="48"/>
      <c r="D6666" s="48"/>
      <c r="E6666" s="48"/>
    </row>
    <row r="6667" spans="1:5" x14ac:dyDescent="0.25">
      <c r="A6667" s="48"/>
      <c r="B6667" s="48"/>
      <c r="C6667" s="48"/>
      <c r="D6667" s="48"/>
      <c r="E6667" s="48"/>
    </row>
    <row r="6668" spans="1:5" ht="15.75" thickBot="1" x14ac:dyDescent="0.3">
      <c r="A6668" s="49"/>
      <c r="B6668" s="49"/>
      <c r="C6668" s="49"/>
      <c r="D6668" s="49"/>
      <c r="E6668" s="49"/>
    </row>
    <row r="6669" spans="1:5" ht="15.75" customHeight="1" thickBot="1" x14ac:dyDescent="0.3">
      <c r="A6669" s="49"/>
      <c r="B6669" s="49"/>
      <c r="C6669" s="49"/>
      <c r="D6669" s="49"/>
      <c r="E6669" s="49"/>
    </row>
    <row r="6670" spans="1:5" x14ac:dyDescent="0.25">
      <c r="A6670" s="48"/>
      <c r="B6670" s="48"/>
      <c r="C6670" s="48"/>
      <c r="D6670" s="48"/>
      <c r="E6670" s="48"/>
    </row>
    <row r="6671" spans="1:5" ht="15.75" thickBot="1" x14ac:dyDescent="0.3">
      <c r="A6671" s="49"/>
      <c r="B6671" s="49"/>
      <c r="C6671" s="49"/>
      <c r="D6671" s="49"/>
      <c r="E6671" s="49"/>
    </row>
    <row r="6672" spans="1:5" ht="15.75" customHeight="1" thickBot="1" x14ac:dyDescent="0.3">
      <c r="A6672" s="49"/>
      <c r="B6672" s="49"/>
      <c r="C6672" s="49"/>
      <c r="D6672" s="49"/>
      <c r="E6672" s="49"/>
    </row>
    <row r="6673" spans="1:5" x14ac:dyDescent="0.25">
      <c r="A6673" s="48"/>
      <c r="B6673" s="48"/>
      <c r="C6673" s="48"/>
      <c r="D6673" s="48"/>
      <c r="E6673" s="48"/>
    </row>
    <row r="6674" spans="1:5" ht="15.75" thickBot="1" x14ac:dyDescent="0.3">
      <c r="A6674" s="49"/>
      <c r="B6674" s="49"/>
      <c r="C6674" s="49"/>
      <c r="D6674" s="49"/>
      <c r="E6674" s="49"/>
    </row>
    <row r="6675" spans="1:5" ht="15.75" customHeight="1" thickBot="1" x14ac:dyDescent="0.3">
      <c r="A6675" s="49"/>
      <c r="B6675" s="49"/>
      <c r="C6675" s="49"/>
      <c r="D6675" s="49"/>
      <c r="E6675" s="49"/>
    </row>
    <row r="6676" spans="1:5" x14ac:dyDescent="0.25">
      <c r="A6676" s="48"/>
      <c r="B6676" s="48"/>
      <c r="C6676" s="48"/>
      <c r="D6676" s="48"/>
      <c r="E6676" s="48"/>
    </row>
    <row r="6677" spans="1:5" ht="15.75" thickBot="1" x14ac:dyDescent="0.3">
      <c r="A6677" s="49"/>
      <c r="B6677" s="49"/>
      <c r="C6677" s="49"/>
      <c r="D6677" s="49"/>
      <c r="E6677" s="49"/>
    </row>
    <row r="6678" spans="1:5" ht="15.75" customHeight="1" thickBot="1" x14ac:dyDescent="0.3">
      <c r="A6678" s="49"/>
      <c r="B6678" s="49"/>
      <c r="C6678" s="49"/>
      <c r="D6678" s="49"/>
      <c r="E6678" s="49"/>
    </row>
    <row r="6679" spans="1:5" x14ac:dyDescent="0.25">
      <c r="A6679" s="48"/>
      <c r="B6679" s="48"/>
      <c r="C6679" s="48"/>
      <c r="D6679" s="48"/>
      <c r="E6679" s="48"/>
    </row>
    <row r="6680" spans="1:5" ht="15.75" thickBot="1" x14ac:dyDescent="0.3">
      <c r="A6680" s="49"/>
      <c r="B6680" s="49"/>
      <c r="C6680" s="49"/>
      <c r="D6680" s="49"/>
      <c r="E6680" s="49"/>
    </row>
    <row r="6681" spans="1:5" ht="15.75" customHeight="1" thickBot="1" x14ac:dyDescent="0.3">
      <c r="A6681" s="49"/>
      <c r="B6681" s="49"/>
      <c r="C6681" s="49"/>
      <c r="D6681" s="49"/>
      <c r="E6681" s="49"/>
    </row>
    <row r="6682" spans="1:5" x14ac:dyDescent="0.25">
      <c r="A6682" s="48"/>
      <c r="B6682" s="48"/>
      <c r="C6682" s="48"/>
      <c r="D6682" s="48"/>
      <c r="E6682" s="48"/>
    </row>
    <row r="6683" spans="1:5" ht="15.75" thickBot="1" x14ac:dyDescent="0.3">
      <c r="A6683" s="49"/>
      <c r="B6683" s="49"/>
      <c r="C6683" s="49"/>
      <c r="D6683" s="49"/>
      <c r="E6683" s="49"/>
    </row>
    <row r="6684" spans="1:5" ht="15.75" customHeight="1" thickBot="1" x14ac:dyDescent="0.3">
      <c r="A6684" s="49"/>
      <c r="B6684" s="49"/>
      <c r="C6684" s="49"/>
      <c r="D6684" s="49"/>
      <c r="E6684" s="49"/>
    </row>
    <row r="6685" spans="1:5" x14ac:dyDescent="0.25">
      <c r="A6685" s="48"/>
      <c r="B6685" s="48"/>
      <c r="C6685" s="48"/>
      <c r="D6685" s="48"/>
      <c r="E6685" s="48"/>
    </row>
    <row r="6686" spans="1:5" ht="15.75" thickBot="1" x14ac:dyDescent="0.3">
      <c r="A6686" s="49"/>
      <c r="B6686" s="49"/>
      <c r="C6686" s="49"/>
      <c r="D6686" s="49"/>
      <c r="E6686" s="49"/>
    </row>
    <row r="6687" spans="1:5" ht="15.75" customHeight="1" thickBot="1" x14ac:dyDescent="0.3">
      <c r="A6687" s="49"/>
      <c r="B6687" s="49"/>
      <c r="C6687" s="49"/>
      <c r="D6687" s="49"/>
      <c r="E6687" s="49"/>
    </row>
    <row r="6688" spans="1:5" x14ac:dyDescent="0.25">
      <c r="A6688" s="48"/>
      <c r="B6688" s="48"/>
      <c r="C6688" s="48"/>
      <c r="D6688" s="48"/>
      <c r="E6688" s="48"/>
    </row>
    <row r="6689" spans="1:5" ht="15.75" thickBot="1" x14ac:dyDescent="0.3">
      <c r="A6689" s="49"/>
      <c r="B6689" s="49"/>
      <c r="C6689" s="49"/>
      <c r="D6689" s="49"/>
      <c r="E6689" s="49"/>
    </row>
    <row r="6690" spans="1:5" ht="15.75" customHeight="1" thickBot="1" x14ac:dyDescent="0.3">
      <c r="A6690" s="49"/>
      <c r="B6690" s="49"/>
      <c r="C6690" s="49"/>
      <c r="D6690" s="49"/>
      <c r="E6690" s="49"/>
    </row>
    <row r="6691" spans="1:5" x14ac:dyDescent="0.25">
      <c r="A6691" s="48"/>
      <c r="B6691" s="48"/>
      <c r="C6691" s="48"/>
      <c r="D6691" s="48"/>
      <c r="E6691" s="48"/>
    </row>
    <row r="6692" spans="1:5" ht="15.75" thickBot="1" x14ac:dyDescent="0.3">
      <c r="A6692" s="49"/>
      <c r="B6692" s="49"/>
      <c r="C6692" s="49"/>
      <c r="D6692" s="49"/>
      <c r="E6692" s="49"/>
    </row>
    <row r="6693" spans="1:5" ht="15.75" customHeight="1" thickBot="1" x14ac:dyDescent="0.3">
      <c r="A6693" s="49"/>
      <c r="B6693" s="49"/>
      <c r="C6693" s="49"/>
      <c r="D6693" s="49"/>
      <c r="E6693" s="49"/>
    </row>
    <row r="6694" spans="1:5" x14ac:dyDescent="0.25">
      <c r="A6694" s="48"/>
      <c r="B6694" s="48"/>
      <c r="C6694" s="48"/>
      <c r="D6694" s="48"/>
      <c r="E6694" s="48"/>
    </row>
    <row r="6695" spans="1:5" ht="15.75" thickBot="1" x14ac:dyDescent="0.3">
      <c r="A6695" s="49"/>
      <c r="B6695" s="49"/>
      <c r="C6695" s="49"/>
      <c r="D6695" s="49"/>
      <c r="E6695" s="49"/>
    </row>
    <row r="6696" spans="1:5" ht="15.75" customHeight="1" thickBot="1" x14ac:dyDescent="0.3">
      <c r="A6696" s="49"/>
      <c r="B6696" s="49"/>
      <c r="C6696" s="49"/>
      <c r="D6696" s="49"/>
      <c r="E6696" s="49"/>
    </row>
    <row r="6697" spans="1:5" x14ac:dyDescent="0.25">
      <c r="A6697" s="48"/>
      <c r="B6697" s="48"/>
      <c r="C6697" s="48"/>
      <c r="D6697" s="48"/>
      <c r="E6697" s="48"/>
    </row>
    <row r="6698" spans="1:5" ht="15.75" thickBot="1" x14ac:dyDescent="0.3">
      <c r="A6698" s="49"/>
      <c r="B6698" s="49"/>
      <c r="C6698" s="49"/>
      <c r="D6698" s="49"/>
      <c r="E6698" s="49"/>
    </row>
    <row r="6699" spans="1:5" ht="15.75" customHeight="1" thickBot="1" x14ac:dyDescent="0.3">
      <c r="A6699" s="49"/>
      <c r="B6699" s="49"/>
      <c r="C6699" s="49"/>
      <c r="D6699" s="49"/>
      <c r="E6699" s="49"/>
    </row>
    <row r="6700" spans="1:5" x14ac:dyDescent="0.25">
      <c r="A6700" s="48"/>
      <c r="B6700" s="48"/>
      <c r="C6700" s="48"/>
      <c r="D6700" s="48"/>
      <c r="E6700" s="48"/>
    </row>
    <row r="6701" spans="1:5" ht="15.75" thickBot="1" x14ac:dyDescent="0.3">
      <c r="A6701" s="49"/>
      <c r="B6701" s="49"/>
      <c r="C6701" s="49"/>
      <c r="D6701" s="49"/>
      <c r="E6701" s="49"/>
    </row>
    <row r="6702" spans="1:5" ht="15.75" customHeight="1" thickBot="1" x14ac:dyDescent="0.3">
      <c r="A6702" s="49"/>
      <c r="B6702" s="49"/>
      <c r="C6702" s="49"/>
      <c r="D6702" s="49"/>
      <c r="E6702" s="49"/>
    </row>
    <row r="6703" spans="1:5" x14ac:dyDescent="0.25">
      <c r="A6703" s="48"/>
      <c r="B6703" s="48"/>
      <c r="C6703" s="48"/>
      <c r="D6703" s="48"/>
      <c r="E6703" s="48"/>
    </row>
    <row r="6704" spans="1:5" ht="15.75" thickBot="1" x14ac:dyDescent="0.3">
      <c r="A6704" s="49"/>
      <c r="B6704" s="49"/>
      <c r="C6704" s="49"/>
      <c r="D6704" s="49"/>
      <c r="E6704" s="49"/>
    </row>
    <row r="6705" spans="1:5" ht="15.75" customHeight="1" thickBot="1" x14ac:dyDescent="0.3">
      <c r="A6705" s="49"/>
      <c r="B6705" s="49"/>
      <c r="C6705" s="49"/>
      <c r="D6705" s="49"/>
      <c r="E6705" s="49"/>
    </row>
    <row r="6706" spans="1:5" x14ac:dyDescent="0.25">
      <c r="A6706" s="48"/>
      <c r="B6706" s="48"/>
      <c r="C6706" s="48"/>
      <c r="D6706" s="48"/>
      <c r="E6706" s="48"/>
    </row>
    <row r="6707" spans="1:5" ht="15.75" thickBot="1" x14ac:dyDescent="0.3">
      <c r="A6707" s="49"/>
      <c r="B6707" s="49"/>
      <c r="C6707" s="49"/>
      <c r="D6707" s="49"/>
      <c r="E6707" s="49"/>
    </row>
    <row r="6708" spans="1:5" ht="15.75" customHeight="1" thickBot="1" x14ac:dyDescent="0.3">
      <c r="A6708" s="49"/>
      <c r="B6708" s="49"/>
      <c r="C6708" s="49"/>
      <c r="D6708" s="49"/>
      <c r="E6708" s="49"/>
    </row>
    <row r="6709" spans="1:5" x14ac:dyDescent="0.25">
      <c r="A6709" s="48"/>
      <c r="B6709" s="48"/>
      <c r="C6709" s="48"/>
      <c r="D6709" s="48"/>
      <c r="E6709" s="48"/>
    </row>
    <row r="6710" spans="1:5" ht="15.75" thickBot="1" x14ac:dyDescent="0.3">
      <c r="A6710" s="49"/>
      <c r="B6710" s="49"/>
      <c r="C6710" s="49"/>
      <c r="D6710" s="49"/>
      <c r="E6710" s="49"/>
    </row>
    <row r="6711" spans="1:5" ht="15.75" customHeight="1" thickBot="1" x14ac:dyDescent="0.3">
      <c r="A6711" s="49"/>
      <c r="B6711" s="49"/>
      <c r="C6711" s="49"/>
      <c r="D6711" s="49"/>
      <c r="E6711" s="49"/>
    </row>
    <row r="6712" spans="1:5" x14ac:dyDescent="0.25">
      <c r="A6712" s="48"/>
      <c r="B6712" s="48"/>
      <c r="C6712" s="48"/>
      <c r="D6712" s="48"/>
      <c r="E6712" s="48"/>
    </row>
    <row r="6713" spans="1:5" ht="15.75" thickBot="1" x14ac:dyDescent="0.3">
      <c r="A6713" s="49"/>
      <c r="B6713" s="49"/>
      <c r="C6713" s="49"/>
      <c r="D6713" s="49"/>
      <c r="E6713" s="49"/>
    </row>
    <row r="6714" spans="1:5" ht="15.75" customHeight="1" thickBot="1" x14ac:dyDescent="0.3">
      <c r="A6714" s="49"/>
      <c r="B6714" s="49"/>
      <c r="C6714" s="49"/>
      <c r="D6714" s="49"/>
      <c r="E6714" s="49"/>
    </row>
    <row r="6715" spans="1:5" x14ac:dyDescent="0.25">
      <c r="A6715" s="48"/>
      <c r="B6715" s="48"/>
      <c r="C6715" s="48"/>
      <c r="D6715" s="48"/>
      <c r="E6715" s="48"/>
    </row>
    <row r="6716" spans="1:5" ht="15.75" thickBot="1" x14ac:dyDescent="0.3">
      <c r="A6716" s="49"/>
      <c r="B6716" s="49"/>
      <c r="C6716" s="49"/>
      <c r="D6716" s="49"/>
      <c r="E6716" s="49"/>
    </row>
    <row r="6717" spans="1:5" ht="15.75" customHeight="1" thickBot="1" x14ac:dyDescent="0.3">
      <c r="A6717" s="49"/>
      <c r="B6717" s="49"/>
      <c r="C6717" s="49"/>
      <c r="D6717" s="49"/>
      <c r="E6717" s="49"/>
    </row>
    <row r="6718" spans="1:5" x14ac:dyDescent="0.25">
      <c r="A6718" s="48"/>
      <c r="B6718" s="48"/>
      <c r="C6718" s="48"/>
      <c r="D6718" s="48"/>
      <c r="E6718" s="48"/>
    </row>
    <row r="6719" spans="1:5" ht="15.75" thickBot="1" x14ac:dyDescent="0.3">
      <c r="A6719" s="49"/>
      <c r="B6719" s="49"/>
      <c r="C6719" s="49"/>
      <c r="D6719" s="49"/>
      <c r="E6719" s="49"/>
    </row>
    <row r="6720" spans="1:5" ht="15.75" customHeight="1" thickBot="1" x14ac:dyDescent="0.3">
      <c r="A6720" s="49"/>
      <c r="B6720" s="49"/>
      <c r="C6720" s="49"/>
      <c r="D6720" s="49"/>
      <c r="E6720" s="49"/>
    </row>
    <row r="6721" spans="1:5" x14ac:dyDescent="0.25">
      <c r="A6721" s="48"/>
      <c r="B6721" s="48"/>
      <c r="C6721" s="48"/>
      <c r="D6721" s="48"/>
      <c r="E6721" s="48"/>
    </row>
    <row r="6722" spans="1:5" ht="15.75" thickBot="1" x14ac:dyDescent="0.3">
      <c r="A6722" s="49"/>
      <c r="B6722" s="49"/>
      <c r="C6722" s="49"/>
      <c r="D6722" s="49"/>
      <c r="E6722" s="49"/>
    </row>
    <row r="6723" spans="1:5" ht="15.75" customHeight="1" thickBot="1" x14ac:dyDescent="0.3">
      <c r="A6723" s="49"/>
      <c r="B6723" s="49"/>
      <c r="C6723" s="49"/>
      <c r="D6723" s="49"/>
      <c r="E6723" s="49"/>
    </row>
    <row r="6724" spans="1:5" x14ac:dyDescent="0.25">
      <c r="A6724" s="48"/>
      <c r="B6724" s="48"/>
      <c r="C6724" s="48"/>
      <c r="D6724" s="48"/>
      <c r="E6724" s="48"/>
    </row>
    <row r="6725" spans="1:5" ht="15.75" thickBot="1" x14ac:dyDescent="0.3">
      <c r="A6725" s="49"/>
      <c r="B6725" s="49"/>
      <c r="C6725" s="49"/>
      <c r="D6725" s="49"/>
      <c r="E6725" s="49"/>
    </row>
    <row r="6726" spans="1:5" ht="15.75" customHeight="1" thickBot="1" x14ac:dyDescent="0.3">
      <c r="A6726" s="49"/>
      <c r="B6726" s="49"/>
      <c r="C6726" s="49"/>
      <c r="D6726" s="49"/>
      <c r="E6726" s="49"/>
    </row>
    <row r="6727" spans="1:5" x14ac:dyDescent="0.25">
      <c r="A6727" s="48"/>
      <c r="B6727" s="48"/>
      <c r="C6727" s="48"/>
      <c r="D6727" s="48"/>
      <c r="E6727" s="48"/>
    </row>
    <row r="6728" spans="1:5" ht="15.75" thickBot="1" x14ac:dyDescent="0.3">
      <c r="A6728" s="49"/>
      <c r="B6728" s="49"/>
      <c r="C6728" s="49"/>
      <c r="D6728" s="49"/>
      <c r="E6728" s="49"/>
    </row>
    <row r="6729" spans="1:5" ht="15.75" customHeight="1" thickBot="1" x14ac:dyDescent="0.3">
      <c r="A6729" s="49"/>
      <c r="B6729" s="49"/>
      <c r="C6729" s="49"/>
      <c r="D6729" s="49"/>
      <c r="E6729" s="49"/>
    </row>
    <row r="6730" spans="1:5" x14ac:dyDescent="0.25">
      <c r="A6730" s="48"/>
      <c r="B6730" s="48"/>
      <c r="C6730" s="48"/>
      <c r="D6730" s="48"/>
      <c r="E6730" s="48"/>
    </row>
    <row r="6731" spans="1:5" ht="15.75" thickBot="1" x14ac:dyDescent="0.3">
      <c r="A6731" s="49"/>
      <c r="B6731" s="49"/>
      <c r="C6731" s="49"/>
      <c r="D6731" s="49"/>
      <c r="E6731" s="49"/>
    </row>
    <row r="6732" spans="1:5" ht="15.75" customHeight="1" thickBot="1" x14ac:dyDescent="0.3">
      <c r="A6732" s="49"/>
      <c r="B6732" s="49"/>
      <c r="C6732" s="49"/>
      <c r="D6732" s="49"/>
      <c r="E6732" s="49"/>
    </row>
    <row r="6733" spans="1:5" x14ac:dyDescent="0.25">
      <c r="A6733" s="48"/>
      <c r="B6733" s="48"/>
      <c r="C6733" s="48"/>
      <c r="D6733" s="48"/>
      <c r="E6733" s="48"/>
    </row>
    <row r="6734" spans="1:5" ht="15.75" thickBot="1" x14ac:dyDescent="0.3">
      <c r="A6734" s="49"/>
      <c r="B6734" s="49"/>
      <c r="C6734" s="49"/>
      <c r="D6734" s="49"/>
      <c r="E6734" s="49"/>
    </row>
    <row r="6735" spans="1:5" ht="15.75" customHeight="1" thickBot="1" x14ac:dyDescent="0.3">
      <c r="A6735" s="49"/>
      <c r="B6735" s="49"/>
      <c r="C6735" s="49"/>
      <c r="D6735" s="49"/>
      <c r="E6735" s="49"/>
    </row>
    <row r="6736" spans="1:5" x14ac:dyDescent="0.25">
      <c r="A6736" s="48"/>
      <c r="B6736" s="48"/>
      <c r="C6736" s="48"/>
      <c r="D6736" s="48"/>
      <c r="E6736" s="48"/>
    </row>
    <row r="6737" spans="1:5" ht="15.75" thickBot="1" x14ac:dyDescent="0.3">
      <c r="A6737" s="49"/>
      <c r="B6737" s="49"/>
      <c r="C6737" s="49"/>
      <c r="D6737" s="49"/>
      <c r="E6737" s="49"/>
    </row>
    <row r="6738" spans="1:5" ht="15.75" customHeight="1" thickBot="1" x14ac:dyDescent="0.3">
      <c r="A6738" s="49"/>
      <c r="B6738" s="49"/>
      <c r="C6738" s="49"/>
      <c r="D6738" s="49"/>
      <c r="E6738" s="49"/>
    </row>
    <row r="6739" spans="1:5" x14ac:dyDescent="0.25">
      <c r="A6739" s="48"/>
      <c r="B6739" s="48"/>
      <c r="C6739" s="48"/>
      <c r="D6739" s="48"/>
      <c r="E6739" s="48"/>
    </row>
    <row r="6740" spans="1:5" ht="15.75" thickBot="1" x14ac:dyDescent="0.3">
      <c r="A6740" s="49"/>
      <c r="B6740" s="49"/>
      <c r="C6740" s="49"/>
      <c r="D6740" s="49"/>
      <c r="E6740" s="49"/>
    </row>
    <row r="6741" spans="1:5" ht="15.75" customHeight="1" thickBot="1" x14ac:dyDescent="0.3">
      <c r="A6741" s="49"/>
      <c r="B6741" s="49"/>
      <c r="C6741" s="49"/>
      <c r="D6741" s="49"/>
      <c r="E6741" s="49"/>
    </row>
    <row r="6742" spans="1:5" x14ac:dyDescent="0.25">
      <c r="A6742" s="48"/>
      <c r="B6742" s="48"/>
      <c r="C6742" s="48"/>
      <c r="D6742" s="48"/>
      <c r="E6742" s="48"/>
    </row>
    <row r="6743" spans="1:5" ht="15.75" thickBot="1" x14ac:dyDescent="0.3">
      <c r="A6743" s="49"/>
      <c r="B6743" s="49"/>
      <c r="C6743" s="49"/>
      <c r="D6743" s="49"/>
      <c r="E6743" s="49"/>
    </row>
    <row r="6744" spans="1:5" ht="15.75" customHeight="1" thickBot="1" x14ac:dyDescent="0.3">
      <c r="A6744" s="49"/>
      <c r="B6744" s="49"/>
      <c r="C6744" s="49"/>
      <c r="D6744" s="49"/>
      <c r="E6744" s="49"/>
    </row>
    <row r="6745" spans="1:5" x14ac:dyDescent="0.25">
      <c r="A6745" s="48"/>
      <c r="B6745" s="48"/>
      <c r="C6745" s="48"/>
      <c r="D6745" s="48"/>
      <c r="E6745" s="48"/>
    </row>
    <row r="6746" spans="1:5" ht="15.75" thickBot="1" x14ac:dyDescent="0.3">
      <c r="A6746" s="49"/>
      <c r="B6746" s="49"/>
      <c r="C6746" s="49"/>
      <c r="D6746" s="49"/>
      <c r="E6746" s="49"/>
    </row>
    <row r="6747" spans="1:5" ht="15.75" customHeight="1" thickBot="1" x14ac:dyDescent="0.3">
      <c r="A6747" s="49"/>
      <c r="B6747" s="49"/>
      <c r="C6747" s="49"/>
      <c r="D6747" s="49"/>
      <c r="E6747" s="49"/>
    </row>
    <row r="6748" spans="1:5" x14ac:dyDescent="0.25">
      <c r="A6748" s="48"/>
      <c r="B6748" s="48"/>
      <c r="C6748" s="48"/>
      <c r="D6748" s="48"/>
      <c r="E6748" s="48"/>
    </row>
    <row r="6749" spans="1:5" ht="15.75" thickBot="1" x14ac:dyDescent="0.3">
      <c r="A6749" s="49"/>
      <c r="B6749" s="49"/>
      <c r="C6749" s="49"/>
      <c r="D6749" s="49"/>
      <c r="E6749" s="49"/>
    </row>
    <row r="6750" spans="1:5" ht="15.75" customHeight="1" thickBot="1" x14ac:dyDescent="0.3">
      <c r="A6750" s="49"/>
      <c r="B6750" s="49"/>
      <c r="C6750" s="49"/>
      <c r="D6750" s="49"/>
      <c r="E6750" s="49"/>
    </row>
    <row r="6751" spans="1:5" x14ac:dyDescent="0.25">
      <c r="A6751" s="48"/>
      <c r="B6751" s="48"/>
      <c r="C6751" s="48"/>
      <c r="D6751" s="48"/>
      <c r="E6751" s="48"/>
    </row>
    <row r="6752" spans="1:5" ht="15.75" thickBot="1" x14ac:dyDescent="0.3">
      <c r="A6752" s="49"/>
      <c r="B6752" s="49"/>
      <c r="C6752" s="49"/>
      <c r="D6752" s="49"/>
      <c r="E6752" s="49"/>
    </row>
    <row r="6753" spans="1:5" ht="15.75" customHeight="1" thickBot="1" x14ac:dyDescent="0.3">
      <c r="A6753" s="49"/>
      <c r="B6753" s="49"/>
      <c r="C6753" s="49"/>
      <c r="D6753" s="49"/>
      <c r="E6753" s="49"/>
    </row>
    <row r="6754" spans="1:5" x14ac:dyDescent="0.25">
      <c r="A6754" s="48"/>
      <c r="B6754" s="48"/>
      <c r="C6754" s="48"/>
      <c r="D6754" s="48"/>
      <c r="E6754" s="48"/>
    </row>
    <row r="6755" spans="1:5" ht="15.75" thickBot="1" x14ac:dyDescent="0.3">
      <c r="A6755" s="49"/>
      <c r="B6755" s="49"/>
      <c r="C6755" s="49"/>
      <c r="D6755" s="49"/>
      <c r="E6755" s="49"/>
    </row>
    <row r="6756" spans="1:5" ht="15.75" customHeight="1" thickBot="1" x14ac:dyDescent="0.3">
      <c r="A6756" s="49"/>
      <c r="B6756" s="49"/>
      <c r="C6756" s="49"/>
      <c r="D6756" s="49"/>
      <c r="E6756" s="49"/>
    </row>
    <row r="6757" spans="1:5" x14ac:dyDescent="0.25">
      <c r="A6757" s="48"/>
      <c r="B6757" s="48"/>
      <c r="C6757" s="48"/>
      <c r="D6757" s="48"/>
      <c r="E6757" s="48"/>
    </row>
    <row r="6758" spans="1:5" ht="15.75" thickBot="1" x14ac:dyDescent="0.3">
      <c r="A6758" s="49"/>
      <c r="B6758" s="49"/>
      <c r="C6758" s="49"/>
      <c r="D6758" s="49"/>
      <c r="E6758" s="49"/>
    </row>
    <row r="6759" spans="1:5" ht="15.75" customHeight="1" thickBot="1" x14ac:dyDescent="0.3">
      <c r="A6759" s="49"/>
      <c r="B6759" s="49"/>
      <c r="C6759" s="49"/>
      <c r="D6759" s="49"/>
      <c r="E6759" s="49"/>
    </row>
    <row r="6760" spans="1:5" x14ac:dyDescent="0.25">
      <c r="A6760" s="48"/>
      <c r="B6760" s="48"/>
      <c r="C6760" s="48"/>
      <c r="D6760" s="48"/>
      <c r="E6760" s="48"/>
    </row>
    <row r="6761" spans="1:5" ht="15.75" thickBot="1" x14ac:dyDescent="0.3">
      <c r="A6761" s="49"/>
      <c r="B6761" s="49"/>
      <c r="C6761" s="49"/>
      <c r="D6761" s="49"/>
      <c r="E6761" s="49"/>
    </row>
    <row r="6762" spans="1:5" ht="15.75" customHeight="1" thickBot="1" x14ac:dyDescent="0.3">
      <c r="A6762" s="49"/>
      <c r="B6762" s="49"/>
      <c r="C6762" s="49"/>
      <c r="D6762" s="49"/>
      <c r="E6762" s="49"/>
    </row>
    <row r="6763" spans="1:5" x14ac:dyDescent="0.25">
      <c r="A6763" s="48"/>
      <c r="B6763" s="48"/>
      <c r="C6763" s="48"/>
      <c r="D6763" s="48"/>
      <c r="E6763" s="48"/>
    </row>
    <row r="6764" spans="1:5" ht="15.75" thickBot="1" x14ac:dyDescent="0.3">
      <c r="A6764" s="49"/>
      <c r="B6764" s="49"/>
      <c r="C6764" s="49"/>
      <c r="D6764" s="49"/>
      <c r="E6764" s="49"/>
    </row>
    <row r="6765" spans="1:5" ht="15.75" customHeight="1" thickBot="1" x14ac:dyDescent="0.3">
      <c r="A6765" s="49"/>
      <c r="B6765" s="49"/>
      <c r="C6765" s="49"/>
      <c r="D6765" s="49"/>
      <c r="E6765" s="49"/>
    </row>
    <row r="6766" spans="1:5" x14ac:dyDescent="0.25">
      <c r="A6766" s="48"/>
      <c r="B6766" s="48"/>
      <c r="C6766" s="48"/>
      <c r="D6766" s="48"/>
      <c r="E6766" s="48"/>
    </row>
    <row r="6767" spans="1:5" ht="15.75" thickBot="1" x14ac:dyDescent="0.3">
      <c r="A6767" s="49"/>
      <c r="B6767" s="49"/>
      <c r="C6767" s="49"/>
      <c r="D6767" s="49"/>
      <c r="E6767" s="49"/>
    </row>
    <row r="6768" spans="1:5" ht="15.75" customHeight="1" thickBot="1" x14ac:dyDescent="0.3">
      <c r="A6768" s="49"/>
      <c r="B6768" s="49"/>
      <c r="C6768" s="49"/>
      <c r="D6768" s="49"/>
      <c r="E6768" s="49"/>
    </row>
    <row r="6769" spans="1:5" x14ac:dyDescent="0.25">
      <c r="A6769" s="48"/>
      <c r="B6769" s="48"/>
      <c r="C6769" s="48"/>
      <c r="D6769" s="48"/>
      <c r="E6769" s="48"/>
    </row>
    <row r="6770" spans="1:5" ht="15.75" thickBot="1" x14ac:dyDescent="0.3">
      <c r="A6770" s="49"/>
      <c r="B6770" s="49"/>
      <c r="C6770" s="49"/>
      <c r="D6770" s="49"/>
      <c r="E6770" s="49"/>
    </row>
    <row r="6771" spans="1:5" ht="15.75" customHeight="1" thickBot="1" x14ac:dyDescent="0.3">
      <c r="A6771" s="49"/>
      <c r="B6771" s="49"/>
      <c r="C6771" s="49"/>
      <c r="D6771" s="49"/>
      <c r="E6771" s="49"/>
    </row>
    <row r="6772" spans="1:5" x14ac:dyDescent="0.25">
      <c r="A6772" s="48"/>
      <c r="B6772" s="48"/>
      <c r="C6772" s="48"/>
      <c r="D6772" s="48"/>
      <c r="E6772" s="48"/>
    </row>
    <row r="6773" spans="1:5" ht="15.75" thickBot="1" x14ac:dyDescent="0.3">
      <c r="A6773" s="49"/>
      <c r="B6773" s="49"/>
      <c r="C6773" s="49"/>
      <c r="D6773" s="49"/>
      <c r="E6773" s="49"/>
    </row>
    <row r="6774" spans="1:5" ht="15.75" customHeight="1" thickBot="1" x14ac:dyDescent="0.3">
      <c r="A6774" s="49"/>
      <c r="B6774" s="49"/>
      <c r="C6774" s="49"/>
      <c r="D6774" s="49"/>
      <c r="E6774" s="49"/>
    </row>
    <row r="6775" spans="1:5" x14ac:dyDescent="0.25">
      <c r="A6775" s="48"/>
      <c r="B6775" s="48"/>
      <c r="C6775" s="48"/>
      <c r="D6775" s="48"/>
      <c r="E6775" s="48"/>
    </row>
    <row r="6776" spans="1:5" ht="15.75" thickBot="1" x14ac:dyDescent="0.3">
      <c r="A6776" s="49"/>
      <c r="B6776" s="49"/>
      <c r="C6776" s="49"/>
      <c r="D6776" s="49"/>
      <c r="E6776" s="49"/>
    </row>
    <row r="6777" spans="1:5" ht="15.75" customHeight="1" thickBot="1" x14ac:dyDescent="0.3">
      <c r="A6777" s="49"/>
      <c r="B6777" s="49"/>
      <c r="C6777" s="49"/>
      <c r="D6777" s="49"/>
      <c r="E6777" s="49"/>
    </row>
    <row r="6778" spans="1:5" x14ac:dyDescent="0.25">
      <c r="A6778" s="48"/>
      <c r="B6778" s="48"/>
      <c r="C6778" s="48"/>
      <c r="D6778" s="48"/>
      <c r="E6778" s="48"/>
    </row>
    <row r="6779" spans="1:5" ht="15.75" thickBot="1" x14ac:dyDescent="0.3">
      <c r="A6779" s="49"/>
      <c r="B6779" s="49"/>
      <c r="C6779" s="49"/>
      <c r="D6779" s="49"/>
      <c r="E6779" s="49"/>
    </row>
    <row r="6780" spans="1:5" ht="15.75" customHeight="1" thickBot="1" x14ac:dyDescent="0.3">
      <c r="A6780" s="49"/>
      <c r="B6780" s="49"/>
      <c r="C6780" s="49"/>
      <c r="D6780" s="49"/>
      <c r="E6780" s="49"/>
    </row>
    <row r="6781" spans="1:5" x14ac:dyDescent="0.25">
      <c r="A6781" s="48"/>
      <c r="B6781" s="48"/>
      <c r="C6781" s="48"/>
      <c r="D6781" s="48"/>
      <c r="E6781" s="48"/>
    </row>
    <row r="6782" spans="1:5" ht="15.75" thickBot="1" x14ac:dyDescent="0.3">
      <c r="A6782" s="49"/>
      <c r="B6782" s="49"/>
      <c r="C6782" s="49"/>
      <c r="D6782" s="49"/>
      <c r="E6782" s="49"/>
    </row>
    <row r="6783" spans="1:5" ht="15.75" customHeight="1" thickBot="1" x14ac:dyDescent="0.3">
      <c r="A6783" s="49"/>
      <c r="B6783" s="49"/>
      <c r="C6783" s="49"/>
      <c r="D6783" s="49"/>
      <c r="E6783" s="49"/>
    </row>
    <row r="6784" spans="1:5" x14ac:dyDescent="0.25">
      <c r="A6784" s="48"/>
      <c r="B6784" s="48"/>
      <c r="C6784" s="48"/>
      <c r="D6784" s="48"/>
      <c r="E6784" s="48"/>
    </row>
    <row r="6785" spans="1:5" ht="15.75" thickBot="1" x14ac:dyDescent="0.3">
      <c r="A6785" s="49"/>
      <c r="B6785" s="49"/>
      <c r="C6785" s="49"/>
      <c r="D6785" s="49"/>
      <c r="E6785" s="49"/>
    </row>
    <row r="6786" spans="1:5" ht="15.75" customHeight="1" thickBot="1" x14ac:dyDescent="0.3">
      <c r="A6786" s="49"/>
      <c r="B6786" s="49"/>
      <c r="C6786" s="49"/>
      <c r="D6786" s="49"/>
      <c r="E6786" s="49"/>
    </row>
    <row r="6787" spans="1:5" x14ac:dyDescent="0.25">
      <c r="A6787" s="48"/>
      <c r="B6787" s="48"/>
      <c r="C6787" s="48"/>
      <c r="D6787" s="48"/>
      <c r="E6787" s="48"/>
    </row>
    <row r="6788" spans="1:5" ht="15.75" thickBot="1" x14ac:dyDescent="0.3">
      <c r="A6788" s="49"/>
      <c r="B6788" s="49"/>
      <c r="C6788" s="49"/>
      <c r="D6788" s="49"/>
      <c r="E6788" s="49"/>
    </row>
    <row r="6789" spans="1:5" ht="15.75" customHeight="1" thickBot="1" x14ac:dyDescent="0.3">
      <c r="A6789" s="49"/>
      <c r="B6789" s="49"/>
      <c r="C6789" s="49"/>
      <c r="D6789" s="49"/>
      <c r="E6789" s="49"/>
    </row>
    <row r="6790" spans="1:5" x14ac:dyDescent="0.25">
      <c r="A6790" s="48"/>
      <c r="B6790" s="48"/>
      <c r="C6790" s="48"/>
      <c r="D6790" s="48"/>
      <c r="E6790" s="48"/>
    </row>
    <row r="6791" spans="1:5" ht="15.75" thickBot="1" x14ac:dyDescent="0.3">
      <c r="A6791" s="49"/>
      <c r="B6791" s="49"/>
      <c r="C6791" s="49"/>
      <c r="D6791" s="49"/>
      <c r="E6791" s="49"/>
    </row>
    <row r="6792" spans="1:5" ht="15.75" customHeight="1" thickBot="1" x14ac:dyDescent="0.3">
      <c r="A6792" s="49"/>
      <c r="B6792" s="49"/>
      <c r="C6792" s="49"/>
      <c r="D6792" s="49"/>
      <c r="E6792" s="49"/>
    </row>
    <row r="6793" spans="1:5" x14ac:dyDescent="0.25">
      <c r="A6793" s="48"/>
      <c r="B6793" s="48"/>
      <c r="C6793" s="48"/>
      <c r="D6793" s="48"/>
      <c r="E6793" s="48"/>
    </row>
    <row r="6794" spans="1:5" ht="15.75" thickBot="1" x14ac:dyDescent="0.3">
      <c r="A6794" s="49"/>
      <c r="B6794" s="49"/>
      <c r="C6794" s="49"/>
      <c r="D6794" s="49"/>
      <c r="E6794" s="49"/>
    </row>
    <row r="6795" spans="1:5" ht="15.75" customHeight="1" thickBot="1" x14ac:dyDescent="0.3">
      <c r="A6795" s="49"/>
      <c r="B6795" s="49"/>
      <c r="C6795" s="49"/>
      <c r="D6795" s="49"/>
      <c r="E6795" s="49"/>
    </row>
    <row r="6796" spans="1:5" x14ac:dyDescent="0.25">
      <c r="A6796" s="48"/>
      <c r="B6796" s="48"/>
      <c r="C6796" s="48"/>
      <c r="D6796" s="48"/>
      <c r="E6796" s="48"/>
    </row>
    <row r="6797" spans="1:5" ht="15.75" thickBot="1" x14ac:dyDescent="0.3">
      <c r="A6797" s="49"/>
      <c r="B6797" s="49"/>
      <c r="C6797" s="49"/>
      <c r="D6797" s="49"/>
      <c r="E6797" s="49"/>
    </row>
    <row r="6798" spans="1:5" ht="15.75" customHeight="1" thickBot="1" x14ac:dyDescent="0.3">
      <c r="A6798" s="49"/>
      <c r="B6798" s="49"/>
      <c r="C6798" s="49"/>
      <c r="D6798" s="49"/>
      <c r="E6798" s="49"/>
    </row>
    <row r="6799" spans="1:5" x14ac:dyDescent="0.25">
      <c r="A6799" s="48"/>
      <c r="B6799" s="48"/>
      <c r="C6799" s="48"/>
      <c r="D6799" s="48"/>
      <c r="E6799" s="48"/>
    </row>
    <row r="6800" spans="1:5" ht="15.75" thickBot="1" x14ac:dyDescent="0.3">
      <c r="A6800" s="49"/>
      <c r="B6800" s="49"/>
      <c r="C6800" s="49"/>
      <c r="D6800" s="49"/>
      <c r="E6800" s="49"/>
    </row>
    <row r="6801" spans="1:5" ht="15.75" customHeight="1" thickBot="1" x14ac:dyDescent="0.3">
      <c r="A6801" s="49"/>
      <c r="B6801" s="49"/>
      <c r="C6801" s="49"/>
      <c r="D6801" s="49"/>
      <c r="E6801" s="49"/>
    </row>
    <row r="6802" spans="1:5" x14ac:dyDescent="0.25">
      <c r="A6802" s="48"/>
      <c r="B6802" s="48"/>
      <c r="C6802" s="48"/>
      <c r="D6802" s="48"/>
      <c r="E6802" s="48"/>
    </row>
    <row r="6803" spans="1:5" ht="15.75" thickBot="1" x14ac:dyDescent="0.3">
      <c r="A6803" s="49"/>
      <c r="B6803" s="49"/>
      <c r="C6803" s="49"/>
      <c r="D6803" s="49"/>
      <c r="E6803" s="49"/>
    </row>
    <row r="6804" spans="1:5" ht="15.75" customHeight="1" thickBot="1" x14ac:dyDescent="0.3">
      <c r="A6804" s="49"/>
      <c r="B6804" s="49"/>
      <c r="C6804" s="49"/>
      <c r="D6804" s="49"/>
      <c r="E6804" s="49"/>
    </row>
    <row r="6805" spans="1:5" x14ac:dyDescent="0.25">
      <c r="A6805" s="48"/>
      <c r="B6805" s="48"/>
      <c r="C6805" s="48"/>
      <c r="D6805" s="48"/>
      <c r="E6805" s="48"/>
    </row>
    <row r="6806" spans="1:5" ht="15.75" thickBot="1" x14ac:dyDescent="0.3">
      <c r="A6806" s="49"/>
      <c r="B6806" s="49"/>
      <c r="C6806" s="49"/>
      <c r="D6806" s="49"/>
      <c r="E6806" s="49"/>
    </row>
    <row r="6807" spans="1:5" ht="15.75" customHeight="1" thickBot="1" x14ac:dyDescent="0.3">
      <c r="A6807" s="49"/>
      <c r="B6807" s="49"/>
      <c r="C6807" s="49"/>
      <c r="D6807" s="49"/>
      <c r="E6807" s="49"/>
    </row>
    <row r="6808" spans="1:5" x14ac:dyDescent="0.25">
      <c r="A6808" s="48"/>
      <c r="B6808" s="48"/>
      <c r="C6808" s="48"/>
      <c r="D6808" s="48"/>
      <c r="E6808" s="48"/>
    </row>
    <row r="6809" spans="1:5" ht="15.75" thickBot="1" x14ac:dyDescent="0.3">
      <c r="A6809" s="49"/>
      <c r="B6809" s="49"/>
      <c r="C6809" s="49"/>
      <c r="D6809" s="49"/>
      <c r="E6809" s="49"/>
    </row>
    <row r="6810" spans="1:5" ht="15.75" customHeight="1" thickBot="1" x14ac:dyDescent="0.3">
      <c r="A6810" s="49"/>
      <c r="B6810" s="49"/>
      <c r="C6810" s="49"/>
      <c r="D6810" s="49"/>
      <c r="E6810" s="49"/>
    </row>
    <row r="6811" spans="1:5" x14ac:dyDescent="0.25">
      <c r="A6811" s="48"/>
      <c r="B6811" s="48"/>
      <c r="C6811" s="48"/>
      <c r="D6811" s="48"/>
      <c r="E6811" s="48"/>
    </row>
    <row r="6812" spans="1:5" ht="15.75" thickBot="1" x14ac:dyDescent="0.3">
      <c r="A6812" s="49"/>
      <c r="B6812" s="49"/>
      <c r="C6812" s="49"/>
      <c r="D6812" s="49"/>
      <c r="E6812" s="49"/>
    </row>
    <row r="6813" spans="1:5" ht="15.75" customHeight="1" thickBot="1" x14ac:dyDescent="0.3">
      <c r="A6813" s="49"/>
      <c r="B6813" s="49"/>
      <c r="C6813" s="49"/>
      <c r="D6813" s="49"/>
      <c r="E6813" s="49"/>
    </row>
    <row r="6814" spans="1:5" x14ac:dyDescent="0.25">
      <c r="A6814" s="48"/>
      <c r="B6814" s="48"/>
      <c r="C6814" s="48"/>
      <c r="D6814" s="48"/>
      <c r="E6814" s="48"/>
    </row>
    <row r="6815" spans="1:5" ht="15.75" thickBot="1" x14ac:dyDescent="0.3">
      <c r="A6815" s="49"/>
      <c r="B6815" s="49"/>
      <c r="C6815" s="49"/>
      <c r="D6815" s="49"/>
      <c r="E6815" s="49"/>
    </row>
    <row r="6816" spans="1:5" ht="15.75" customHeight="1" thickBot="1" x14ac:dyDescent="0.3">
      <c r="A6816" s="49"/>
      <c r="B6816" s="49"/>
      <c r="C6816" s="49"/>
      <c r="D6816" s="49"/>
      <c r="E6816" s="49"/>
    </row>
    <row r="6817" spans="1:5" x14ac:dyDescent="0.25">
      <c r="A6817" s="48"/>
      <c r="B6817" s="48"/>
      <c r="C6817" s="48"/>
      <c r="D6817" s="48"/>
      <c r="E6817" s="48"/>
    </row>
    <row r="6818" spans="1:5" ht="15.75" thickBot="1" x14ac:dyDescent="0.3">
      <c r="A6818" s="49"/>
      <c r="B6818" s="49"/>
      <c r="C6818" s="49"/>
      <c r="D6818" s="49"/>
      <c r="E6818" s="49"/>
    </row>
    <row r="6819" spans="1:5" ht="15.75" customHeight="1" thickBot="1" x14ac:dyDescent="0.3">
      <c r="A6819" s="49"/>
      <c r="B6819" s="49"/>
      <c r="C6819" s="49"/>
      <c r="D6819" s="49"/>
      <c r="E6819" s="49"/>
    </row>
    <row r="6820" spans="1:5" x14ac:dyDescent="0.25">
      <c r="A6820" s="48"/>
      <c r="B6820" s="48"/>
      <c r="C6820" s="48"/>
      <c r="D6820" s="48"/>
      <c r="E6820" s="48"/>
    </row>
    <row r="6821" spans="1:5" ht="15.75" thickBot="1" x14ac:dyDescent="0.3">
      <c r="A6821" s="49"/>
      <c r="B6821" s="49"/>
      <c r="C6821" s="49"/>
      <c r="D6821" s="49"/>
      <c r="E6821" s="49"/>
    </row>
    <row r="6822" spans="1:5" ht="15.75" customHeight="1" thickBot="1" x14ac:dyDescent="0.3">
      <c r="A6822" s="49"/>
      <c r="B6822" s="49"/>
      <c r="C6822" s="49"/>
      <c r="D6822" s="49"/>
      <c r="E6822" s="49"/>
    </row>
    <row r="6823" spans="1:5" x14ac:dyDescent="0.25">
      <c r="A6823" s="48"/>
      <c r="B6823" s="48"/>
      <c r="C6823" s="48"/>
      <c r="D6823" s="48"/>
      <c r="E6823" s="48"/>
    </row>
    <row r="6824" spans="1:5" ht="15.75" thickBot="1" x14ac:dyDescent="0.3">
      <c r="A6824" s="49"/>
      <c r="B6824" s="49"/>
      <c r="C6824" s="49"/>
      <c r="D6824" s="49"/>
      <c r="E6824" s="49"/>
    </row>
    <row r="6825" spans="1:5" ht="15.75" customHeight="1" thickBot="1" x14ac:dyDescent="0.3">
      <c r="A6825" s="49"/>
      <c r="B6825" s="49"/>
      <c r="C6825" s="49"/>
      <c r="D6825" s="49"/>
      <c r="E6825" s="49"/>
    </row>
    <row r="6826" spans="1:5" x14ac:dyDescent="0.25">
      <c r="A6826" s="48"/>
      <c r="B6826" s="48"/>
      <c r="C6826" s="48"/>
      <c r="D6826" s="48"/>
      <c r="E6826" s="48"/>
    </row>
    <row r="6827" spans="1:5" ht="15.75" thickBot="1" x14ac:dyDescent="0.3">
      <c r="A6827" s="49"/>
      <c r="B6827" s="49"/>
      <c r="C6827" s="49"/>
      <c r="D6827" s="49"/>
      <c r="E6827" s="49"/>
    </row>
    <row r="6828" spans="1:5" ht="15.75" customHeight="1" thickBot="1" x14ac:dyDescent="0.3">
      <c r="A6828" s="49"/>
      <c r="B6828" s="49"/>
      <c r="C6828" s="49"/>
      <c r="D6828" s="49"/>
      <c r="E6828" s="49"/>
    </row>
    <row r="6829" spans="1:5" x14ac:dyDescent="0.25">
      <c r="A6829" s="48"/>
      <c r="B6829" s="48"/>
      <c r="C6829" s="48"/>
      <c r="D6829" s="48"/>
      <c r="E6829" s="48"/>
    </row>
    <row r="6830" spans="1:5" ht="15.75" thickBot="1" x14ac:dyDescent="0.3">
      <c r="A6830" s="49"/>
      <c r="B6830" s="49"/>
      <c r="C6830" s="49"/>
      <c r="D6830" s="49"/>
      <c r="E6830" s="49"/>
    </row>
    <row r="6831" spans="1:5" ht="15.75" customHeight="1" thickBot="1" x14ac:dyDescent="0.3">
      <c r="A6831" s="49"/>
      <c r="B6831" s="49"/>
      <c r="C6831" s="49"/>
      <c r="D6831" s="49"/>
      <c r="E6831" s="49"/>
    </row>
    <row r="6832" spans="1:5" x14ac:dyDescent="0.25">
      <c r="A6832" s="48"/>
      <c r="B6832" s="48"/>
      <c r="C6832" s="48"/>
      <c r="D6832" s="48"/>
      <c r="E6832" s="48"/>
    </row>
    <row r="6833" spans="1:5" ht="15.75" thickBot="1" x14ac:dyDescent="0.3">
      <c r="A6833" s="49"/>
      <c r="B6833" s="49"/>
      <c r="C6833" s="49"/>
      <c r="D6833" s="49"/>
      <c r="E6833" s="49"/>
    </row>
    <row r="6834" spans="1:5" ht="15.75" customHeight="1" thickBot="1" x14ac:dyDescent="0.3">
      <c r="A6834" s="49"/>
      <c r="B6834" s="49"/>
      <c r="C6834" s="49"/>
      <c r="D6834" s="49"/>
      <c r="E6834" s="49"/>
    </row>
    <row r="6835" spans="1:5" x14ac:dyDescent="0.25">
      <c r="A6835" s="48"/>
      <c r="B6835" s="48"/>
      <c r="C6835" s="48"/>
      <c r="D6835" s="48"/>
      <c r="E6835" s="48"/>
    </row>
    <row r="6836" spans="1:5" ht="15.75" thickBot="1" x14ac:dyDescent="0.3">
      <c r="A6836" s="49"/>
      <c r="B6836" s="49"/>
      <c r="C6836" s="49"/>
      <c r="D6836" s="49"/>
      <c r="E6836" s="49"/>
    </row>
    <row r="6837" spans="1:5" ht="15.75" customHeight="1" thickBot="1" x14ac:dyDescent="0.3">
      <c r="A6837" s="49"/>
      <c r="B6837" s="49"/>
      <c r="C6837" s="49"/>
      <c r="D6837" s="49"/>
      <c r="E6837" s="49"/>
    </row>
    <row r="6838" spans="1:5" x14ac:dyDescent="0.25">
      <c r="A6838" s="48"/>
      <c r="B6838" s="48"/>
      <c r="C6838" s="48"/>
      <c r="D6838" s="48"/>
      <c r="E6838" s="48"/>
    </row>
    <row r="6839" spans="1:5" ht="15.75" thickBot="1" x14ac:dyDescent="0.3">
      <c r="A6839" s="49"/>
      <c r="B6839" s="49"/>
      <c r="C6839" s="49"/>
      <c r="D6839" s="49"/>
      <c r="E6839" s="49"/>
    </row>
    <row r="6840" spans="1:5" ht="15.75" customHeight="1" thickBot="1" x14ac:dyDescent="0.3">
      <c r="A6840" s="49"/>
      <c r="B6840" s="49"/>
      <c r="C6840" s="49"/>
      <c r="D6840" s="49"/>
      <c r="E6840" s="49"/>
    </row>
    <row r="6841" spans="1:5" x14ac:dyDescent="0.25">
      <c r="A6841" s="48"/>
      <c r="B6841" s="48"/>
      <c r="C6841" s="48"/>
      <c r="D6841" s="48"/>
      <c r="E6841" s="48"/>
    </row>
    <row r="6842" spans="1:5" ht="15.75" thickBot="1" x14ac:dyDescent="0.3">
      <c r="A6842" s="49"/>
      <c r="B6842" s="49"/>
      <c r="C6842" s="49"/>
      <c r="D6842" s="49"/>
      <c r="E6842" s="49"/>
    </row>
    <row r="6843" spans="1:5" ht="15.75" customHeight="1" thickBot="1" x14ac:dyDescent="0.3">
      <c r="A6843" s="49"/>
      <c r="B6843" s="49"/>
      <c r="C6843" s="49"/>
      <c r="D6843" s="49"/>
      <c r="E6843" s="49"/>
    </row>
    <row r="6844" spans="1:5" x14ac:dyDescent="0.25">
      <c r="A6844" s="48"/>
      <c r="B6844" s="48"/>
      <c r="C6844" s="48"/>
      <c r="D6844" s="48"/>
      <c r="E6844" s="48"/>
    </row>
    <row r="6845" spans="1:5" ht="15.75" thickBot="1" x14ac:dyDescent="0.3">
      <c r="A6845" s="49"/>
      <c r="B6845" s="49"/>
      <c r="C6845" s="49"/>
      <c r="D6845" s="49"/>
      <c r="E6845" s="49"/>
    </row>
    <row r="6846" spans="1:5" ht="15.75" customHeight="1" thickBot="1" x14ac:dyDescent="0.3">
      <c r="A6846" s="49"/>
      <c r="B6846" s="49"/>
      <c r="C6846" s="49"/>
      <c r="D6846" s="49"/>
      <c r="E6846" s="49"/>
    </row>
    <row r="6847" spans="1:5" x14ac:dyDescent="0.25">
      <c r="A6847" s="48"/>
      <c r="B6847" s="48"/>
      <c r="C6847" s="48"/>
      <c r="D6847" s="48"/>
      <c r="E6847" s="48"/>
    </row>
    <row r="6848" spans="1:5" ht="15.75" thickBot="1" x14ac:dyDescent="0.3">
      <c r="A6848" s="49"/>
      <c r="B6848" s="49"/>
      <c r="C6848" s="49"/>
      <c r="D6848" s="49"/>
      <c r="E6848" s="49"/>
    </row>
    <row r="6849" spans="1:5" ht="15.75" customHeight="1" thickBot="1" x14ac:dyDescent="0.3">
      <c r="A6849" s="49"/>
      <c r="B6849" s="49"/>
      <c r="C6849" s="49"/>
      <c r="D6849" s="49"/>
      <c r="E6849" s="49"/>
    </row>
    <row r="6850" spans="1:5" x14ac:dyDescent="0.25">
      <c r="A6850" s="48"/>
      <c r="B6850" s="48"/>
      <c r="C6850" s="48"/>
      <c r="D6850" s="48"/>
      <c r="E6850" s="48"/>
    </row>
    <row r="6851" spans="1:5" ht="15.75" thickBot="1" x14ac:dyDescent="0.3">
      <c r="A6851" s="49"/>
      <c r="B6851" s="49"/>
      <c r="C6851" s="49"/>
      <c r="D6851" s="49"/>
      <c r="E6851" s="49"/>
    </row>
    <row r="6852" spans="1:5" ht="15.75" customHeight="1" thickBot="1" x14ac:dyDescent="0.3">
      <c r="A6852" s="49"/>
      <c r="B6852" s="49"/>
      <c r="C6852" s="49"/>
      <c r="D6852" s="49"/>
      <c r="E6852" s="49"/>
    </row>
    <row r="6853" spans="1:5" x14ac:dyDescent="0.25">
      <c r="A6853" s="48"/>
      <c r="B6853" s="48"/>
      <c r="C6853" s="48"/>
      <c r="D6853" s="48"/>
      <c r="E6853" s="48"/>
    </row>
    <row r="6854" spans="1:5" ht="15.75" thickBot="1" x14ac:dyDescent="0.3">
      <c r="A6854" s="49"/>
      <c r="B6854" s="49"/>
      <c r="C6854" s="49"/>
      <c r="D6854" s="49"/>
      <c r="E6854" s="49"/>
    </row>
    <row r="6855" spans="1:5" ht="15.75" customHeight="1" thickBot="1" x14ac:dyDescent="0.3">
      <c r="A6855" s="49"/>
      <c r="B6855" s="49"/>
      <c r="C6855" s="49"/>
      <c r="D6855" s="49"/>
      <c r="E6855" s="49"/>
    </row>
    <row r="6856" spans="1:5" x14ac:dyDescent="0.25">
      <c r="A6856" s="48"/>
      <c r="B6856" s="48"/>
      <c r="C6856" s="48"/>
      <c r="D6856" s="48"/>
      <c r="E6856" s="48"/>
    </row>
    <row r="6857" spans="1:5" ht="15.75" thickBot="1" x14ac:dyDescent="0.3">
      <c r="A6857" s="49"/>
      <c r="B6857" s="49"/>
      <c r="C6857" s="49"/>
      <c r="D6857" s="49"/>
      <c r="E6857" s="49"/>
    </row>
    <row r="6858" spans="1:5" ht="15.75" customHeight="1" thickBot="1" x14ac:dyDescent="0.3">
      <c r="A6858" s="49"/>
      <c r="B6858" s="49"/>
      <c r="C6858" s="49"/>
      <c r="D6858" s="49"/>
      <c r="E6858" s="49"/>
    </row>
    <row r="6859" spans="1:5" x14ac:dyDescent="0.25">
      <c r="A6859" s="48"/>
      <c r="B6859" s="48"/>
      <c r="C6859" s="48"/>
      <c r="D6859" s="48"/>
      <c r="E6859" s="48"/>
    </row>
    <row r="6860" spans="1:5" ht="15.75" thickBot="1" x14ac:dyDescent="0.3">
      <c r="A6860" s="49"/>
      <c r="B6860" s="49"/>
      <c r="C6860" s="49"/>
      <c r="D6860" s="49"/>
      <c r="E6860" s="49"/>
    </row>
    <row r="6861" spans="1:5" ht="15.75" customHeight="1" thickBot="1" x14ac:dyDescent="0.3">
      <c r="A6861" s="49"/>
      <c r="B6861" s="49"/>
      <c r="C6861" s="49"/>
      <c r="D6861" s="49"/>
      <c r="E6861" s="49"/>
    </row>
    <row r="6862" spans="1:5" x14ac:dyDescent="0.25">
      <c r="A6862" s="48"/>
      <c r="B6862" s="48"/>
      <c r="C6862" s="48"/>
      <c r="D6862" s="48"/>
      <c r="E6862" s="48"/>
    </row>
    <row r="6863" spans="1:5" ht="15.75" thickBot="1" x14ac:dyDescent="0.3">
      <c r="A6863" s="49"/>
      <c r="B6863" s="49"/>
      <c r="C6863" s="49"/>
      <c r="D6863" s="49"/>
      <c r="E6863" s="49"/>
    </row>
    <row r="6864" spans="1:5" ht="15.75" customHeight="1" thickBot="1" x14ac:dyDescent="0.3">
      <c r="A6864" s="49"/>
      <c r="B6864" s="49"/>
      <c r="C6864" s="49"/>
      <c r="D6864" s="49"/>
      <c r="E6864" s="49"/>
    </row>
    <row r="6865" spans="1:5" x14ac:dyDescent="0.25">
      <c r="A6865" s="48"/>
      <c r="B6865" s="48"/>
      <c r="C6865" s="48"/>
      <c r="D6865" s="48"/>
      <c r="E6865" s="48"/>
    </row>
    <row r="6866" spans="1:5" ht="15.75" thickBot="1" x14ac:dyDescent="0.3">
      <c r="A6866" s="49"/>
      <c r="B6866" s="49"/>
      <c r="C6866" s="49"/>
      <c r="D6866" s="49"/>
      <c r="E6866" s="49"/>
    </row>
    <row r="6867" spans="1:5" ht="15.75" customHeight="1" thickBot="1" x14ac:dyDescent="0.3">
      <c r="A6867" s="49"/>
      <c r="B6867" s="49"/>
      <c r="C6867" s="49"/>
      <c r="D6867" s="49"/>
      <c r="E6867" s="49"/>
    </row>
    <row r="6868" spans="1:5" x14ac:dyDescent="0.25">
      <c r="A6868" s="48"/>
      <c r="B6868" s="48"/>
      <c r="C6868" s="48"/>
      <c r="D6868" s="48"/>
      <c r="E6868" s="48"/>
    </row>
    <row r="6869" spans="1:5" ht="15.75" thickBot="1" x14ac:dyDescent="0.3">
      <c r="A6869" s="49"/>
      <c r="B6869" s="49"/>
      <c r="C6869" s="49"/>
      <c r="D6869" s="49"/>
      <c r="E6869" s="49"/>
    </row>
    <row r="6870" spans="1:5" ht="15.75" customHeight="1" thickBot="1" x14ac:dyDescent="0.3">
      <c r="A6870" s="49"/>
      <c r="B6870" s="49"/>
      <c r="C6870" s="49"/>
      <c r="D6870" s="49"/>
      <c r="E6870" s="49"/>
    </row>
    <row r="6871" spans="1:5" x14ac:dyDescent="0.25">
      <c r="A6871" s="48"/>
      <c r="B6871" s="48"/>
      <c r="C6871" s="48"/>
      <c r="D6871" s="48"/>
      <c r="E6871" s="48"/>
    </row>
    <row r="6872" spans="1:5" ht="15.75" thickBot="1" x14ac:dyDescent="0.3">
      <c r="A6872" s="49"/>
      <c r="B6872" s="49"/>
      <c r="C6872" s="49"/>
      <c r="D6872" s="49"/>
      <c r="E6872" s="49"/>
    </row>
    <row r="6873" spans="1:5" ht="15.75" customHeight="1" thickBot="1" x14ac:dyDescent="0.3">
      <c r="A6873" s="49"/>
      <c r="B6873" s="49"/>
      <c r="C6873" s="49"/>
      <c r="D6873" s="49"/>
      <c r="E6873" s="49"/>
    </row>
    <row r="6874" spans="1:5" x14ac:dyDescent="0.25">
      <c r="A6874" s="48"/>
      <c r="B6874" s="48"/>
      <c r="C6874" s="48"/>
      <c r="D6874" s="48"/>
      <c r="E6874" s="48"/>
    </row>
    <row r="6875" spans="1:5" ht="15.75" thickBot="1" x14ac:dyDescent="0.3">
      <c r="A6875" s="49"/>
      <c r="B6875" s="49"/>
      <c r="C6875" s="49"/>
      <c r="D6875" s="49"/>
      <c r="E6875" s="49"/>
    </row>
    <row r="6876" spans="1:5" ht="15.75" customHeight="1" thickBot="1" x14ac:dyDescent="0.3">
      <c r="A6876" s="49"/>
      <c r="B6876" s="49"/>
      <c r="C6876" s="49"/>
      <c r="D6876" s="49"/>
      <c r="E6876" s="49"/>
    </row>
    <row r="6877" spans="1:5" x14ac:dyDescent="0.25">
      <c r="A6877" s="48"/>
      <c r="B6877" s="48"/>
      <c r="C6877" s="48"/>
      <c r="D6877" s="48"/>
      <c r="E6877" s="48"/>
    </row>
    <row r="6878" spans="1:5" ht="15.75" thickBot="1" x14ac:dyDescent="0.3">
      <c r="A6878" s="49"/>
      <c r="B6878" s="49"/>
      <c r="C6878" s="49"/>
      <c r="D6878" s="49"/>
      <c r="E6878" s="49"/>
    </row>
    <row r="6879" spans="1:5" ht="15.75" customHeight="1" thickBot="1" x14ac:dyDescent="0.3">
      <c r="A6879" s="49"/>
      <c r="B6879" s="49"/>
      <c r="C6879" s="49"/>
      <c r="D6879" s="49"/>
      <c r="E6879" s="49"/>
    </row>
    <row r="6880" spans="1:5" x14ac:dyDescent="0.25">
      <c r="A6880" s="48"/>
      <c r="B6880" s="48"/>
      <c r="C6880" s="48"/>
      <c r="D6880" s="48"/>
      <c r="E6880" s="48"/>
    </row>
    <row r="6881" spans="1:5" ht="15.75" thickBot="1" x14ac:dyDescent="0.3">
      <c r="A6881" s="49"/>
      <c r="B6881" s="49"/>
      <c r="C6881" s="49"/>
      <c r="D6881" s="49"/>
      <c r="E6881" s="49"/>
    </row>
    <row r="6882" spans="1:5" ht="15.75" customHeight="1" thickBot="1" x14ac:dyDescent="0.3">
      <c r="A6882" s="49"/>
      <c r="B6882" s="49"/>
      <c r="C6882" s="49"/>
      <c r="D6882" s="49"/>
      <c r="E6882" s="49"/>
    </row>
    <row r="6883" spans="1:5" x14ac:dyDescent="0.25">
      <c r="A6883" s="48"/>
      <c r="B6883" s="48"/>
      <c r="C6883" s="48"/>
      <c r="D6883" s="48"/>
      <c r="E6883" s="48"/>
    </row>
    <row r="6884" spans="1:5" ht="15.75" thickBot="1" x14ac:dyDescent="0.3">
      <c r="A6884" s="49"/>
      <c r="B6884" s="49"/>
      <c r="C6884" s="49"/>
      <c r="D6884" s="49"/>
      <c r="E6884" s="49"/>
    </row>
    <row r="6885" spans="1:5" ht="15.75" customHeight="1" thickBot="1" x14ac:dyDescent="0.3">
      <c r="A6885" s="49"/>
      <c r="B6885" s="49"/>
      <c r="C6885" s="49"/>
      <c r="D6885" s="49"/>
      <c r="E6885" s="49"/>
    </row>
    <row r="6886" spans="1:5" x14ac:dyDescent="0.25">
      <c r="A6886" s="48"/>
      <c r="B6886" s="48"/>
      <c r="C6886" s="48"/>
      <c r="D6886" s="48"/>
      <c r="E6886" s="48"/>
    </row>
    <row r="6887" spans="1:5" ht="15.75" thickBot="1" x14ac:dyDescent="0.3">
      <c r="A6887" s="49"/>
      <c r="B6887" s="49"/>
      <c r="C6887" s="49"/>
      <c r="D6887" s="49"/>
      <c r="E6887" s="49"/>
    </row>
    <row r="6888" spans="1:5" ht="15.75" customHeight="1" thickBot="1" x14ac:dyDescent="0.3">
      <c r="A6888" s="49"/>
      <c r="B6888" s="49"/>
      <c r="C6888" s="49"/>
      <c r="D6888" s="49"/>
      <c r="E6888" s="49"/>
    </row>
    <row r="6889" spans="1:5" x14ac:dyDescent="0.25">
      <c r="A6889" s="48"/>
      <c r="B6889" s="48"/>
      <c r="C6889" s="48"/>
      <c r="D6889" s="48"/>
      <c r="E6889" s="48"/>
    </row>
    <row r="6890" spans="1:5" ht="15.75" thickBot="1" x14ac:dyDescent="0.3">
      <c r="A6890" s="49"/>
      <c r="B6890" s="49"/>
      <c r="C6890" s="49"/>
      <c r="D6890" s="49"/>
      <c r="E6890" s="49"/>
    </row>
    <row r="6891" spans="1:5" ht="15.75" customHeight="1" thickBot="1" x14ac:dyDescent="0.3">
      <c r="A6891" s="49"/>
      <c r="B6891" s="49"/>
      <c r="C6891" s="49"/>
      <c r="D6891" s="49"/>
      <c r="E6891" s="49"/>
    </row>
    <row r="6892" spans="1:5" x14ac:dyDescent="0.25">
      <c r="A6892" s="48"/>
      <c r="B6892" s="48"/>
      <c r="C6892" s="48"/>
      <c r="D6892" s="48"/>
      <c r="E6892" s="48"/>
    </row>
    <row r="6893" spans="1:5" ht="15.75" thickBot="1" x14ac:dyDescent="0.3">
      <c r="A6893" s="49"/>
      <c r="B6893" s="49"/>
      <c r="C6893" s="49"/>
      <c r="D6893" s="49"/>
      <c r="E6893" s="49"/>
    </row>
    <row r="6894" spans="1:5" ht="15.75" customHeight="1" thickBot="1" x14ac:dyDescent="0.3">
      <c r="A6894" s="49"/>
      <c r="B6894" s="49"/>
      <c r="C6894" s="49"/>
      <c r="D6894" s="49"/>
      <c r="E6894" s="49"/>
    </row>
    <row r="6895" spans="1:5" x14ac:dyDescent="0.25">
      <c r="A6895" s="48"/>
      <c r="B6895" s="48"/>
      <c r="C6895" s="48"/>
      <c r="D6895" s="48"/>
      <c r="E6895" s="48"/>
    </row>
    <row r="6896" spans="1:5" ht="15.75" thickBot="1" x14ac:dyDescent="0.3">
      <c r="A6896" s="49"/>
      <c r="B6896" s="49"/>
      <c r="C6896" s="49"/>
      <c r="D6896" s="49"/>
      <c r="E6896" s="49"/>
    </row>
    <row r="6897" spans="1:5" ht="15.75" customHeight="1" thickBot="1" x14ac:dyDescent="0.3">
      <c r="A6897" s="49"/>
      <c r="B6897" s="49"/>
      <c r="C6897" s="49"/>
      <c r="D6897" s="49"/>
      <c r="E6897" s="49"/>
    </row>
    <row r="6898" spans="1:5" x14ac:dyDescent="0.25">
      <c r="A6898" s="48"/>
      <c r="B6898" s="48"/>
      <c r="C6898" s="48"/>
      <c r="D6898" s="48"/>
      <c r="E6898" s="48"/>
    </row>
    <row r="6899" spans="1:5" ht="15.75" thickBot="1" x14ac:dyDescent="0.3">
      <c r="A6899" s="49"/>
      <c r="B6899" s="49"/>
      <c r="C6899" s="49"/>
      <c r="D6899" s="49"/>
      <c r="E6899" s="49"/>
    </row>
    <row r="6900" spans="1:5" ht="15.75" customHeight="1" thickBot="1" x14ac:dyDescent="0.3">
      <c r="A6900" s="49"/>
      <c r="B6900" s="49"/>
      <c r="C6900" s="49"/>
      <c r="D6900" s="49"/>
      <c r="E6900" s="49"/>
    </row>
    <row r="6901" spans="1:5" x14ac:dyDescent="0.25">
      <c r="A6901" s="48"/>
      <c r="B6901" s="48"/>
      <c r="C6901" s="48"/>
      <c r="D6901" s="48"/>
      <c r="E6901" s="48"/>
    </row>
    <row r="6902" spans="1:5" ht="15.75" thickBot="1" x14ac:dyDescent="0.3">
      <c r="A6902" s="49"/>
      <c r="B6902" s="49"/>
      <c r="C6902" s="49"/>
      <c r="D6902" s="49"/>
      <c r="E6902" s="49"/>
    </row>
    <row r="6903" spans="1:5" ht="15.75" customHeight="1" thickBot="1" x14ac:dyDescent="0.3">
      <c r="A6903" s="49"/>
      <c r="B6903" s="49"/>
      <c r="C6903" s="49"/>
      <c r="D6903" s="49"/>
      <c r="E6903" s="49"/>
    </row>
    <row r="6904" spans="1:5" x14ac:dyDescent="0.25">
      <c r="A6904" s="48"/>
      <c r="B6904" s="48"/>
      <c r="C6904" s="48"/>
      <c r="D6904" s="48"/>
      <c r="E6904" s="48"/>
    </row>
    <row r="6905" spans="1:5" ht="15.75" thickBot="1" x14ac:dyDescent="0.3">
      <c r="A6905" s="49"/>
      <c r="B6905" s="49"/>
      <c r="C6905" s="49"/>
      <c r="D6905" s="49"/>
      <c r="E6905" s="49"/>
    </row>
    <row r="6906" spans="1:5" ht="15.75" customHeight="1" thickBot="1" x14ac:dyDescent="0.3">
      <c r="A6906" s="49"/>
      <c r="B6906" s="49"/>
      <c r="C6906" s="49"/>
      <c r="D6906" s="49"/>
      <c r="E6906" s="49"/>
    </row>
    <row r="6907" spans="1:5" x14ac:dyDescent="0.25">
      <c r="A6907" s="48"/>
      <c r="B6907" s="48"/>
      <c r="C6907" s="48"/>
      <c r="D6907" s="48"/>
      <c r="E6907" s="48"/>
    </row>
    <row r="6908" spans="1:5" ht="15.75" thickBot="1" x14ac:dyDescent="0.3">
      <c r="A6908" s="49"/>
      <c r="B6908" s="49"/>
      <c r="C6908" s="49"/>
      <c r="D6908" s="49"/>
      <c r="E6908" s="49"/>
    </row>
    <row r="6909" spans="1:5" ht="15.75" customHeight="1" thickBot="1" x14ac:dyDescent="0.3">
      <c r="A6909" s="49"/>
      <c r="B6909" s="49"/>
      <c r="C6909" s="49"/>
      <c r="D6909" s="49"/>
      <c r="E6909" s="49"/>
    </row>
    <row r="6910" spans="1:5" ht="15.75" thickBot="1" x14ac:dyDescent="0.3">
      <c r="A6910" s="49"/>
      <c r="B6910" s="49"/>
      <c r="C6910" s="49"/>
      <c r="D6910" s="49"/>
      <c r="E6910" s="49"/>
    </row>
    <row r="6911" spans="1:5" ht="15.75" customHeight="1" thickBot="1" x14ac:dyDescent="0.3">
      <c r="A6911" s="49"/>
      <c r="B6911" s="49"/>
      <c r="C6911" s="49"/>
      <c r="D6911" s="49"/>
      <c r="E6911" s="49"/>
    </row>
    <row r="6912" spans="1:5" ht="15.75" thickBot="1" x14ac:dyDescent="0.3">
      <c r="A6912" s="49"/>
      <c r="B6912" s="49"/>
      <c r="C6912" s="49"/>
      <c r="D6912" s="49"/>
      <c r="E6912" s="49"/>
    </row>
    <row r="6913" spans="1:5" ht="15.75" customHeight="1" thickBot="1" x14ac:dyDescent="0.3">
      <c r="A6913" s="49"/>
      <c r="B6913" s="49"/>
      <c r="C6913" s="49"/>
      <c r="D6913" s="49"/>
      <c r="E6913" s="49"/>
    </row>
    <row r="6914" spans="1:5" ht="15.75" thickBot="1" x14ac:dyDescent="0.3">
      <c r="A6914" s="49"/>
      <c r="B6914" s="49"/>
      <c r="C6914" s="49"/>
      <c r="D6914" s="49"/>
      <c r="E6914" s="49"/>
    </row>
    <row r="6915" spans="1:5" ht="15.75" customHeight="1" thickBot="1" x14ac:dyDescent="0.3">
      <c r="A6915" s="49"/>
      <c r="B6915" s="49"/>
      <c r="C6915" s="49"/>
      <c r="D6915" s="49"/>
      <c r="E6915" s="49"/>
    </row>
    <row r="6916" spans="1:5" ht="15.75" thickBot="1" x14ac:dyDescent="0.3">
      <c r="A6916" s="49"/>
      <c r="B6916" s="49"/>
      <c r="C6916" s="49"/>
      <c r="D6916" s="49"/>
      <c r="E6916" s="49"/>
    </row>
    <row r="6917" spans="1:5" ht="15.75" customHeight="1" thickBot="1" x14ac:dyDescent="0.3">
      <c r="A6917" s="49"/>
      <c r="B6917" s="49"/>
      <c r="C6917" s="49"/>
      <c r="D6917" s="49"/>
      <c r="E6917" s="49"/>
    </row>
    <row r="6918" spans="1:5" ht="15.75" thickBot="1" x14ac:dyDescent="0.3">
      <c r="A6918" s="49"/>
      <c r="B6918" s="49"/>
      <c r="C6918" s="49"/>
      <c r="D6918" s="49"/>
      <c r="E6918" s="49"/>
    </row>
    <row r="6919" spans="1:5" ht="15.75" customHeight="1" thickBot="1" x14ac:dyDescent="0.3">
      <c r="A6919" s="49"/>
      <c r="B6919" s="49"/>
      <c r="C6919" s="49"/>
      <c r="D6919" s="49"/>
      <c r="E6919" s="49"/>
    </row>
    <row r="6920" spans="1:5" ht="15.75" thickBot="1" x14ac:dyDescent="0.3">
      <c r="A6920" s="49"/>
      <c r="B6920" s="49"/>
      <c r="C6920" s="49"/>
      <c r="D6920" s="49"/>
      <c r="E6920" s="49"/>
    </row>
    <row r="6921" spans="1:5" ht="15.75" customHeight="1" thickBot="1" x14ac:dyDescent="0.3">
      <c r="A6921" s="49"/>
      <c r="B6921" s="49"/>
      <c r="C6921" s="49"/>
      <c r="D6921" s="49"/>
      <c r="E6921" s="49"/>
    </row>
    <row r="6922" spans="1:5" ht="15.75" thickBot="1" x14ac:dyDescent="0.3">
      <c r="A6922" s="49"/>
      <c r="B6922" s="49"/>
      <c r="C6922" s="49"/>
      <c r="D6922" s="49"/>
      <c r="E6922" s="49"/>
    </row>
    <row r="6923" spans="1:5" ht="15.75" customHeight="1" thickBot="1" x14ac:dyDescent="0.3">
      <c r="A6923" s="49"/>
      <c r="B6923" s="49"/>
      <c r="C6923" s="49"/>
      <c r="D6923" s="49"/>
      <c r="E6923" s="49"/>
    </row>
    <row r="6924" spans="1:5" ht="15.75" thickBot="1" x14ac:dyDescent="0.3">
      <c r="A6924" s="49"/>
      <c r="B6924" s="49"/>
      <c r="C6924" s="49"/>
      <c r="D6924" s="49"/>
      <c r="E6924" s="49"/>
    </row>
    <row r="6925" spans="1:5" ht="15.75" customHeight="1" thickBot="1" x14ac:dyDescent="0.3">
      <c r="A6925" s="49"/>
      <c r="B6925" s="49"/>
      <c r="C6925" s="49"/>
      <c r="D6925" s="49"/>
      <c r="E6925" s="49"/>
    </row>
    <row r="6926" spans="1:5" ht="15.75" thickBot="1" x14ac:dyDescent="0.3">
      <c r="A6926" s="49"/>
      <c r="B6926" s="49"/>
      <c r="C6926" s="49"/>
      <c r="D6926" s="49"/>
      <c r="E6926" s="49"/>
    </row>
    <row r="6927" spans="1:5" ht="15.75" customHeight="1" thickBot="1" x14ac:dyDescent="0.3">
      <c r="A6927" s="49"/>
      <c r="B6927" s="49"/>
      <c r="C6927" s="49"/>
      <c r="D6927" s="49"/>
      <c r="E6927" s="49"/>
    </row>
    <row r="6928" spans="1:5" ht="15.75" thickBot="1" x14ac:dyDescent="0.3">
      <c r="A6928" s="49"/>
      <c r="B6928" s="49"/>
      <c r="C6928" s="49"/>
      <c r="D6928" s="49"/>
      <c r="E6928" s="49"/>
    </row>
    <row r="6929" spans="1:5" ht="15.75" customHeight="1" thickBot="1" x14ac:dyDescent="0.3">
      <c r="A6929" s="49"/>
      <c r="B6929" s="49"/>
      <c r="C6929" s="49"/>
      <c r="D6929" s="49"/>
      <c r="E6929" s="49"/>
    </row>
    <row r="6930" spans="1:5" ht="15.75" thickBot="1" x14ac:dyDescent="0.3">
      <c r="A6930" s="49"/>
      <c r="B6930" s="49"/>
      <c r="C6930" s="49"/>
      <c r="D6930" s="49"/>
      <c r="E6930" s="49"/>
    </row>
    <row r="6931" spans="1:5" ht="15.75" customHeight="1" thickBot="1" x14ac:dyDescent="0.3">
      <c r="A6931" s="49"/>
      <c r="B6931" s="49"/>
      <c r="C6931" s="49"/>
      <c r="D6931" s="49"/>
      <c r="E6931" s="49"/>
    </row>
    <row r="6932" spans="1:5" ht="15.75" thickBot="1" x14ac:dyDescent="0.3">
      <c r="A6932" s="49"/>
      <c r="B6932" s="49"/>
      <c r="C6932" s="49"/>
      <c r="D6932" s="49"/>
      <c r="E6932" s="49"/>
    </row>
    <row r="6933" spans="1:5" ht="15.75" customHeight="1" thickBot="1" x14ac:dyDescent="0.3">
      <c r="A6933" s="49"/>
      <c r="B6933" s="49"/>
      <c r="C6933" s="49"/>
      <c r="D6933" s="49"/>
      <c r="E6933" s="49"/>
    </row>
    <row r="6934" spans="1:5" ht="15.75" thickBot="1" x14ac:dyDescent="0.3">
      <c r="A6934" s="49"/>
      <c r="B6934" s="49"/>
      <c r="C6934" s="49"/>
      <c r="D6934" s="49"/>
      <c r="E6934" s="49"/>
    </row>
    <row r="6935" spans="1:5" ht="15.75" customHeight="1" thickBot="1" x14ac:dyDescent="0.3">
      <c r="A6935" s="49"/>
      <c r="B6935" s="49"/>
      <c r="C6935" s="49"/>
      <c r="D6935" s="49"/>
      <c r="E6935" s="49"/>
    </row>
    <row r="6936" spans="1:5" ht="15.75" thickBot="1" x14ac:dyDescent="0.3">
      <c r="A6936" s="49"/>
      <c r="B6936" s="49"/>
      <c r="C6936" s="49"/>
      <c r="D6936" s="49"/>
      <c r="E6936" s="49"/>
    </row>
    <row r="6937" spans="1:5" ht="15.75" customHeight="1" thickBot="1" x14ac:dyDescent="0.3">
      <c r="A6937" s="49"/>
      <c r="B6937" s="49"/>
      <c r="C6937" s="49"/>
      <c r="D6937" s="49"/>
      <c r="E6937" s="49"/>
    </row>
    <row r="6938" spans="1:5" ht="15.75" thickBot="1" x14ac:dyDescent="0.3">
      <c r="A6938" s="49"/>
      <c r="B6938" s="49"/>
      <c r="C6938" s="49"/>
      <c r="D6938" s="49"/>
      <c r="E6938" s="49"/>
    </row>
    <row r="6939" spans="1:5" ht="15.75" customHeight="1" thickBot="1" x14ac:dyDescent="0.3">
      <c r="A6939" s="49"/>
      <c r="B6939" s="49"/>
      <c r="C6939" s="49"/>
      <c r="D6939" s="49"/>
      <c r="E6939" s="49"/>
    </row>
    <row r="6940" spans="1:5" ht="15.75" thickBot="1" x14ac:dyDescent="0.3">
      <c r="A6940" s="49"/>
      <c r="B6940" s="49"/>
      <c r="C6940" s="49"/>
      <c r="D6940" s="49"/>
      <c r="E6940" s="49"/>
    </row>
    <row r="6941" spans="1:5" ht="15.75" customHeight="1" thickBot="1" x14ac:dyDescent="0.3">
      <c r="A6941" s="49"/>
      <c r="B6941" s="49"/>
      <c r="C6941" s="49"/>
      <c r="D6941" s="49"/>
      <c r="E6941" s="49"/>
    </row>
    <row r="6942" spans="1:5" ht="15.75" thickBot="1" x14ac:dyDescent="0.3">
      <c r="A6942" s="49"/>
      <c r="B6942" s="49"/>
      <c r="C6942" s="49"/>
      <c r="D6942" s="49"/>
      <c r="E6942" s="49"/>
    </row>
    <row r="6943" spans="1:5" ht="15.75" customHeight="1" thickBot="1" x14ac:dyDescent="0.3">
      <c r="A6943" s="49"/>
      <c r="B6943" s="49"/>
      <c r="C6943" s="49"/>
      <c r="D6943" s="49"/>
      <c r="E6943" s="49"/>
    </row>
    <row r="6944" spans="1:5" ht="15.75" thickBot="1" x14ac:dyDescent="0.3">
      <c r="A6944" s="49"/>
      <c r="B6944" s="49"/>
      <c r="C6944" s="49"/>
      <c r="D6944" s="49"/>
      <c r="E6944" s="49"/>
    </row>
    <row r="6945" spans="1:5" ht="15.75" customHeight="1" thickBot="1" x14ac:dyDescent="0.3">
      <c r="A6945" s="49"/>
      <c r="B6945" s="49"/>
      <c r="C6945" s="49"/>
      <c r="D6945" s="49"/>
      <c r="E6945" s="49"/>
    </row>
    <row r="6946" spans="1:5" ht="15.75" thickBot="1" x14ac:dyDescent="0.3">
      <c r="A6946" s="49"/>
      <c r="B6946" s="49"/>
      <c r="C6946" s="49"/>
      <c r="D6946" s="49"/>
      <c r="E6946" s="49"/>
    </row>
    <row r="6947" spans="1:5" ht="15.75" customHeight="1" thickBot="1" x14ac:dyDescent="0.3">
      <c r="A6947" s="49"/>
      <c r="B6947" s="49"/>
      <c r="C6947" s="49"/>
      <c r="D6947" s="49"/>
      <c r="E6947" s="49"/>
    </row>
    <row r="6948" spans="1:5" ht="15.75" thickBot="1" x14ac:dyDescent="0.3">
      <c r="A6948" s="49"/>
      <c r="B6948" s="49"/>
      <c r="C6948" s="49"/>
      <c r="D6948" s="49"/>
      <c r="E6948" s="49"/>
    </row>
    <row r="6949" spans="1:5" ht="15.75" customHeight="1" thickBot="1" x14ac:dyDescent="0.3">
      <c r="A6949" s="49"/>
      <c r="B6949" s="49"/>
      <c r="C6949" s="49"/>
      <c r="D6949" s="49"/>
      <c r="E6949" s="49"/>
    </row>
    <row r="6950" spans="1:5" ht="15.75" thickBot="1" x14ac:dyDescent="0.3">
      <c r="A6950" s="49"/>
      <c r="B6950" s="49"/>
      <c r="C6950" s="49"/>
      <c r="D6950" s="49"/>
      <c r="E6950" s="49"/>
    </row>
    <row r="6951" spans="1:5" ht="15.75" customHeight="1" thickBot="1" x14ac:dyDescent="0.3">
      <c r="A6951" s="49"/>
      <c r="B6951" s="49"/>
      <c r="C6951" s="49"/>
      <c r="D6951" s="49"/>
      <c r="E6951" s="49"/>
    </row>
    <row r="6952" spans="1:5" ht="15.75" thickBot="1" x14ac:dyDescent="0.3">
      <c r="A6952" s="49"/>
      <c r="B6952" s="49"/>
      <c r="C6952" s="49"/>
      <c r="D6952" s="49"/>
      <c r="E6952" s="49"/>
    </row>
    <row r="6953" spans="1:5" ht="15.75" customHeight="1" thickBot="1" x14ac:dyDescent="0.3">
      <c r="A6953" s="49"/>
      <c r="B6953" s="49"/>
      <c r="C6953" s="49"/>
      <c r="D6953" s="49"/>
      <c r="E6953" s="49"/>
    </row>
    <row r="6954" spans="1:5" ht="15.75" thickBot="1" x14ac:dyDescent="0.3">
      <c r="A6954" s="49"/>
      <c r="B6954" s="49"/>
      <c r="C6954" s="49"/>
      <c r="D6954" s="49"/>
      <c r="E6954" s="49"/>
    </row>
    <row r="6955" spans="1:5" ht="15.75" customHeight="1" thickBot="1" x14ac:dyDescent="0.3">
      <c r="A6955" s="49"/>
      <c r="B6955" s="49"/>
      <c r="C6955" s="49"/>
      <c r="D6955" s="49"/>
      <c r="E6955" s="49"/>
    </row>
    <row r="6956" spans="1:5" ht="15.75" thickBot="1" x14ac:dyDescent="0.3">
      <c r="A6956" s="49"/>
      <c r="B6956" s="49"/>
      <c r="C6956" s="49"/>
      <c r="D6956" s="49"/>
      <c r="E6956" s="49"/>
    </row>
    <row r="6957" spans="1:5" ht="15.75" customHeight="1" thickBot="1" x14ac:dyDescent="0.3">
      <c r="A6957" s="49"/>
      <c r="B6957" s="49"/>
      <c r="C6957" s="49"/>
      <c r="D6957" s="49"/>
      <c r="E6957" s="49"/>
    </row>
    <row r="6958" spans="1:5" ht="15.75" thickBot="1" x14ac:dyDescent="0.3">
      <c r="A6958" s="49"/>
      <c r="B6958" s="49"/>
      <c r="C6958" s="49"/>
      <c r="D6958" s="49"/>
      <c r="E6958" s="49"/>
    </row>
    <row r="6959" spans="1:5" ht="15.75" customHeight="1" thickBot="1" x14ac:dyDescent="0.3">
      <c r="A6959" s="49"/>
      <c r="B6959" s="49"/>
      <c r="C6959" s="49"/>
      <c r="D6959" s="49"/>
      <c r="E6959" s="49"/>
    </row>
    <row r="6960" spans="1:5" ht="15.75" thickBot="1" x14ac:dyDescent="0.3">
      <c r="A6960" s="49"/>
      <c r="B6960" s="49"/>
      <c r="C6960" s="49"/>
      <c r="D6960" s="49"/>
      <c r="E6960" s="49"/>
    </row>
    <row r="6961" spans="1:5" ht="15.75" customHeight="1" thickBot="1" x14ac:dyDescent="0.3">
      <c r="A6961" s="49"/>
      <c r="B6961" s="49"/>
      <c r="C6961" s="49"/>
      <c r="D6961" s="49"/>
      <c r="E6961" s="49"/>
    </row>
    <row r="6962" spans="1:5" ht="15.75" thickBot="1" x14ac:dyDescent="0.3">
      <c r="A6962" s="49"/>
      <c r="B6962" s="49"/>
      <c r="C6962" s="49"/>
      <c r="D6962" s="49"/>
      <c r="E6962" s="49"/>
    </row>
    <row r="6963" spans="1:5" ht="15.75" customHeight="1" thickBot="1" x14ac:dyDescent="0.3">
      <c r="A6963" s="49"/>
      <c r="B6963" s="49"/>
      <c r="C6963" s="49"/>
      <c r="D6963" s="49"/>
      <c r="E6963" s="49"/>
    </row>
    <row r="6964" spans="1:5" ht="15.75" thickBot="1" x14ac:dyDescent="0.3">
      <c r="A6964" s="49"/>
      <c r="B6964" s="49"/>
      <c r="C6964" s="49"/>
      <c r="D6964" s="49"/>
      <c r="E6964" s="49"/>
    </row>
    <row r="6965" spans="1:5" ht="15.75" customHeight="1" thickBot="1" x14ac:dyDescent="0.3">
      <c r="A6965" s="49"/>
      <c r="B6965" s="49"/>
      <c r="C6965" s="49"/>
      <c r="D6965" s="49"/>
      <c r="E6965" s="49"/>
    </row>
    <row r="6966" spans="1:5" ht="15.75" thickBot="1" x14ac:dyDescent="0.3">
      <c r="A6966" s="49"/>
      <c r="B6966" s="49"/>
      <c r="C6966" s="49"/>
      <c r="D6966" s="49"/>
      <c r="E6966" s="49"/>
    </row>
    <row r="6967" spans="1:5" ht="15.75" customHeight="1" thickBot="1" x14ac:dyDescent="0.3">
      <c r="A6967" s="49"/>
      <c r="B6967" s="49"/>
      <c r="C6967" s="49"/>
      <c r="D6967" s="49"/>
      <c r="E6967" s="49"/>
    </row>
    <row r="6968" spans="1:5" ht="15.75" thickBot="1" x14ac:dyDescent="0.3">
      <c r="A6968" s="49"/>
      <c r="B6968" s="49"/>
      <c r="C6968" s="49"/>
      <c r="D6968" s="49"/>
      <c r="E6968" s="49"/>
    </row>
    <row r="6969" spans="1:5" ht="15.75" customHeight="1" thickBot="1" x14ac:dyDescent="0.3">
      <c r="A6969" s="49"/>
      <c r="B6969" s="49"/>
      <c r="C6969" s="49"/>
      <c r="D6969" s="49"/>
      <c r="E6969" s="49"/>
    </row>
    <row r="6970" spans="1:5" ht="15.75" thickBot="1" x14ac:dyDescent="0.3">
      <c r="A6970" s="49"/>
      <c r="B6970" s="49"/>
      <c r="C6970" s="49"/>
      <c r="D6970" s="49"/>
      <c r="E6970" s="49"/>
    </row>
    <row r="6971" spans="1:5" ht="15.75" customHeight="1" thickBot="1" x14ac:dyDescent="0.3">
      <c r="A6971" s="49"/>
      <c r="B6971" s="49"/>
      <c r="C6971" s="49"/>
      <c r="D6971" s="49"/>
      <c r="E6971" s="49"/>
    </row>
    <row r="6972" spans="1:5" ht="15.75" thickBot="1" x14ac:dyDescent="0.3">
      <c r="A6972" s="49"/>
      <c r="B6972" s="49"/>
      <c r="C6972" s="49"/>
      <c r="D6972" s="49"/>
      <c r="E6972" s="49"/>
    </row>
    <row r="6973" spans="1:5" ht="15.75" customHeight="1" thickBot="1" x14ac:dyDescent="0.3">
      <c r="A6973" s="49"/>
      <c r="B6973" s="49"/>
      <c r="C6973" s="49"/>
      <c r="D6973" s="49"/>
      <c r="E6973" s="49"/>
    </row>
    <row r="6974" spans="1:5" ht="15.75" thickBot="1" x14ac:dyDescent="0.3">
      <c r="A6974" s="49"/>
      <c r="B6974" s="49"/>
      <c r="C6974" s="49"/>
      <c r="D6974" s="49"/>
      <c r="E6974" s="49"/>
    </row>
    <row r="6975" spans="1:5" ht="15.75" customHeight="1" thickBot="1" x14ac:dyDescent="0.3">
      <c r="A6975" s="49"/>
      <c r="B6975" s="49"/>
      <c r="C6975" s="49"/>
      <c r="D6975" s="49"/>
      <c r="E6975" s="49"/>
    </row>
    <row r="6976" spans="1:5" ht="15.75" thickBot="1" x14ac:dyDescent="0.3">
      <c r="A6976" s="49"/>
      <c r="B6976" s="49"/>
      <c r="C6976" s="49"/>
      <c r="D6976" s="49"/>
      <c r="E6976" s="49"/>
    </row>
    <row r="6977" spans="1:5" ht="15.75" customHeight="1" thickBot="1" x14ac:dyDescent="0.3">
      <c r="A6977" s="49"/>
      <c r="B6977" s="49"/>
      <c r="C6977" s="49"/>
      <c r="D6977" s="49"/>
      <c r="E6977" s="49"/>
    </row>
    <row r="6978" spans="1:5" ht="15.75" thickBot="1" x14ac:dyDescent="0.3">
      <c r="A6978" s="49"/>
      <c r="B6978" s="49"/>
      <c r="C6978" s="49"/>
      <c r="D6978" s="49"/>
      <c r="E6978" s="49"/>
    </row>
    <row r="6979" spans="1:5" ht="15.75" customHeight="1" thickBot="1" x14ac:dyDescent="0.3">
      <c r="A6979" s="49"/>
      <c r="B6979" s="49"/>
      <c r="C6979" s="49"/>
      <c r="D6979" s="49"/>
      <c r="E6979" s="49"/>
    </row>
    <row r="6980" spans="1:5" ht="15.75" thickBot="1" x14ac:dyDescent="0.3">
      <c r="A6980" s="49"/>
      <c r="B6980" s="49"/>
      <c r="C6980" s="49"/>
      <c r="D6980" s="49"/>
      <c r="E6980" s="49"/>
    </row>
    <row r="6981" spans="1:5" ht="15.75" customHeight="1" thickBot="1" x14ac:dyDescent="0.3">
      <c r="A6981" s="49"/>
      <c r="B6981" s="49"/>
      <c r="C6981" s="49"/>
      <c r="D6981" s="49"/>
      <c r="E6981" s="49"/>
    </row>
    <row r="6982" spans="1:5" ht="15.75" thickBot="1" x14ac:dyDescent="0.3">
      <c r="A6982" s="49"/>
      <c r="B6982" s="49"/>
      <c r="C6982" s="49"/>
      <c r="D6982" s="49"/>
      <c r="E6982" s="49"/>
    </row>
    <row r="6983" spans="1:5" ht="15.75" customHeight="1" thickBot="1" x14ac:dyDescent="0.3">
      <c r="A6983" s="49"/>
      <c r="B6983" s="49"/>
      <c r="C6983" s="49"/>
      <c r="D6983" s="49"/>
      <c r="E6983" s="49"/>
    </row>
    <row r="6984" spans="1:5" ht="15.75" thickBot="1" x14ac:dyDescent="0.3">
      <c r="A6984" s="49"/>
      <c r="B6984" s="49"/>
      <c r="C6984" s="49"/>
      <c r="D6984" s="49"/>
      <c r="E6984" s="49"/>
    </row>
    <row r="6985" spans="1:5" ht="15.75" customHeight="1" thickBot="1" x14ac:dyDescent="0.3">
      <c r="A6985" s="49"/>
      <c r="B6985" s="49"/>
      <c r="C6985" s="49"/>
      <c r="D6985" s="49"/>
      <c r="E6985" s="49"/>
    </row>
    <row r="6986" spans="1:5" ht="15.75" thickBot="1" x14ac:dyDescent="0.3">
      <c r="A6986" s="49"/>
      <c r="B6986" s="49"/>
      <c r="C6986" s="49"/>
      <c r="D6986" s="49"/>
      <c r="E6986" s="49"/>
    </row>
    <row r="6987" spans="1:5" ht="15.75" customHeight="1" thickBot="1" x14ac:dyDescent="0.3">
      <c r="A6987" s="49"/>
      <c r="B6987" s="49"/>
      <c r="C6987" s="49"/>
      <c r="D6987" s="49"/>
      <c r="E6987" s="49"/>
    </row>
    <row r="6988" spans="1:5" ht="15.75" thickBot="1" x14ac:dyDescent="0.3">
      <c r="A6988" s="49"/>
      <c r="B6988" s="49"/>
      <c r="C6988" s="49"/>
      <c r="D6988" s="49"/>
      <c r="E6988" s="49"/>
    </row>
    <row r="6989" spans="1:5" ht="15.75" customHeight="1" thickBot="1" x14ac:dyDescent="0.3">
      <c r="A6989" s="49"/>
      <c r="B6989" s="49"/>
      <c r="C6989" s="49"/>
      <c r="D6989" s="49"/>
      <c r="E6989" s="49"/>
    </row>
    <row r="6990" spans="1:5" ht="15.75" thickBot="1" x14ac:dyDescent="0.3">
      <c r="A6990" s="49"/>
      <c r="B6990" s="49"/>
      <c r="C6990" s="49"/>
      <c r="D6990" s="49"/>
      <c r="E6990" s="49"/>
    </row>
    <row r="6991" spans="1:5" ht="15.75" customHeight="1" thickBot="1" x14ac:dyDescent="0.3">
      <c r="A6991" s="49"/>
      <c r="B6991" s="49"/>
      <c r="C6991" s="49"/>
      <c r="D6991" s="49"/>
      <c r="E6991" s="49"/>
    </row>
    <row r="6992" spans="1:5" ht="15.75" thickBot="1" x14ac:dyDescent="0.3">
      <c r="A6992" s="49"/>
      <c r="B6992" s="49"/>
      <c r="C6992" s="49"/>
      <c r="D6992" s="49"/>
      <c r="E6992" s="49"/>
    </row>
    <row r="6993" spans="1:5" ht="15.75" customHeight="1" thickBot="1" x14ac:dyDescent="0.3">
      <c r="A6993" s="49"/>
      <c r="B6993" s="49"/>
      <c r="C6993" s="49"/>
      <c r="D6993" s="49"/>
      <c r="E6993" s="49"/>
    </row>
    <row r="6994" spans="1:5" ht="15.75" thickBot="1" x14ac:dyDescent="0.3">
      <c r="A6994" s="49"/>
      <c r="B6994" s="49"/>
      <c r="C6994" s="49"/>
      <c r="D6994" s="49"/>
      <c r="E6994" s="49"/>
    </row>
    <row r="6995" spans="1:5" ht="15.75" customHeight="1" thickBot="1" x14ac:dyDescent="0.3">
      <c r="A6995" s="49"/>
      <c r="B6995" s="49"/>
      <c r="C6995" s="49"/>
      <c r="D6995" s="49"/>
      <c r="E6995" s="49"/>
    </row>
    <row r="6996" spans="1:5" ht="15.75" thickBot="1" x14ac:dyDescent="0.3">
      <c r="A6996" s="49"/>
      <c r="B6996" s="49"/>
      <c r="C6996" s="49"/>
      <c r="D6996" s="49"/>
      <c r="E6996" s="49"/>
    </row>
    <row r="6997" spans="1:5" ht="15.75" customHeight="1" thickBot="1" x14ac:dyDescent="0.3">
      <c r="A6997" s="49"/>
      <c r="B6997" s="49"/>
      <c r="C6997" s="49"/>
      <c r="D6997" s="49"/>
      <c r="E6997" s="49"/>
    </row>
    <row r="6998" spans="1:5" ht="15.75" thickBot="1" x14ac:dyDescent="0.3">
      <c r="A6998" s="49"/>
      <c r="B6998" s="49"/>
      <c r="C6998" s="49"/>
      <c r="D6998" s="49"/>
      <c r="E6998" s="49"/>
    </row>
    <row r="6999" spans="1:5" ht="15.75" customHeight="1" thickBot="1" x14ac:dyDescent="0.3">
      <c r="A6999" s="49"/>
      <c r="B6999" s="49"/>
      <c r="C6999" s="49"/>
      <c r="D6999" s="49"/>
      <c r="E6999" s="49"/>
    </row>
    <row r="7000" spans="1:5" ht="15.75" thickBot="1" x14ac:dyDescent="0.3">
      <c r="A7000" s="49"/>
      <c r="B7000" s="49"/>
      <c r="C7000" s="49"/>
      <c r="D7000" s="49"/>
      <c r="E7000" s="49"/>
    </row>
    <row r="7001" spans="1:5" ht="15.75" customHeight="1" thickBot="1" x14ac:dyDescent="0.3">
      <c r="A7001" s="49"/>
      <c r="B7001" s="49"/>
      <c r="C7001" s="49"/>
      <c r="D7001" s="49"/>
      <c r="E7001" s="49"/>
    </row>
    <row r="7002" spans="1:5" ht="15.75" thickBot="1" x14ac:dyDescent="0.3">
      <c r="A7002" s="49"/>
      <c r="B7002" s="49"/>
      <c r="C7002" s="49"/>
      <c r="D7002" s="49"/>
      <c r="E7002" s="49"/>
    </row>
    <row r="7003" spans="1:5" ht="15.75" customHeight="1" thickBot="1" x14ac:dyDescent="0.3">
      <c r="A7003" s="49"/>
      <c r="B7003" s="49"/>
      <c r="C7003" s="49"/>
      <c r="D7003" s="49"/>
      <c r="E7003" s="49"/>
    </row>
    <row r="7004" spans="1:5" ht="15.75" thickBot="1" x14ac:dyDescent="0.3">
      <c r="A7004" s="49"/>
      <c r="B7004" s="49"/>
      <c r="C7004" s="49"/>
      <c r="D7004" s="49"/>
      <c r="E7004" s="49"/>
    </row>
    <row r="7005" spans="1:5" ht="15.75" customHeight="1" thickBot="1" x14ac:dyDescent="0.3">
      <c r="A7005" s="49"/>
      <c r="B7005" s="49"/>
      <c r="C7005" s="49"/>
      <c r="D7005" s="49"/>
      <c r="E7005" s="49"/>
    </row>
    <row r="7006" spans="1:5" ht="15.75" thickBot="1" x14ac:dyDescent="0.3">
      <c r="A7006" s="49"/>
      <c r="B7006" s="49"/>
      <c r="C7006" s="49"/>
      <c r="D7006" s="49"/>
      <c r="E7006" s="49"/>
    </row>
    <row r="7007" spans="1:5" ht="15.75" customHeight="1" thickBot="1" x14ac:dyDescent="0.3">
      <c r="A7007" s="49"/>
      <c r="B7007" s="49"/>
      <c r="C7007" s="49"/>
      <c r="D7007" s="49"/>
      <c r="E7007" s="49"/>
    </row>
    <row r="7008" spans="1:5" ht="15.75" thickBot="1" x14ac:dyDescent="0.3">
      <c r="A7008" s="49"/>
      <c r="B7008" s="49"/>
      <c r="C7008" s="49"/>
      <c r="D7008" s="49"/>
      <c r="E7008" s="49"/>
    </row>
    <row r="7009" spans="1:5" ht="15.75" customHeight="1" thickBot="1" x14ac:dyDescent="0.3">
      <c r="A7009" s="49"/>
      <c r="B7009" s="49"/>
      <c r="C7009" s="49"/>
      <c r="D7009" s="49"/>
      <c r="E7009" s="49"/>
    </row>
    <row r="7010" spans="1:5" ht="15.75" thickBot="1" x14ac:dyDescent="0.3">
      <c r="A7010" s="49"/>
      <c r="B7010" s="49"/>
      <c r="C7010" s="49"/>
      <c r="D7010" s="49"/>
      <c r="E7010" s="49"/>
    </row>
    <row r="7011" spans="1:5" ht="15.75" customHeight="1" thickBot="1" x14ac:dyDescent="0.3">
      <c r="A7011" s="49"/>
      <c r="B7011" s="49"/>
      <c r="C7011" s="49"/>
      <c r="D7011" s="49"/>
      <c r="E7011" s="49"/>
    </row>
    <row r="7012" spans="1:5" ht="15.75" thickBot="1" x14ac:dyDescent="0.3">
      <c r="A7012" s="49"/>
      <c r="B7012" s="49"/>
      <c r="C7012" s="49"/>
      <c r="D7012" s="49"/>
      <c r="E7012" s="49"/>
    </row>
    <row r="7013" spans="1:5" ht="15.75" customHeight="1" thickBot="1" x14ac:dyDescent="0.3">
      <c r="A7013" s="49"/>
      <c r="B7013" s="49"/>
      <c r="C7013" s="49"/>
      <c r="D7013" s="49"/>
      <c r="E7013" s="49"/>
    </row>
    <row r="7014" spans="1:5" ht="15.75" thickBot="1" x14ac:dyDescent="0.3">
      <c r="A7014" s="49"/>
      <c r="B7014" s="49"/>
      <c r="C7014" s="49"/>
      <c r="D7014" s="49"/>
      <c r="E7014" s="49"/>
    </row>
    <row r="7015" spans="1:5" ht="15.75" customHeight="1" thickBot="1" x14ac:dyDescent="0.3">
      <c r="A7015" s="49"/>
      <c r="B7015" s="49"/>
      <c r="C7015" s="49"/>
      <c r="D7015" s="49"/>
      <c r="E7015" s="49"/>
    </row>
    <row r="7016" spans="1:5" ht="15.75" thickBot="1" x14ac:dyDescent="0.3">
      <c r="A7016" s="49"/>
      <c r="B7016" s="49"/>
      <c r="C7016" s="49"/>
      <c r="D7016" s="49"/>
      <c r="E7016" s="49"/>
    </row>
    <row r="7017" spans="1:5" ht="15.75" customHeight="1" thickBot="1" x14ac:dyDescent="0.3">
      <c r="A7017" s="49"/>
      <c r="B7017" s="49"/>
      <c r="C7017" s="49"/>
      <c r="D7017" s="49"/>
      <c r="E7017" s="49"/>
    </row>
    <row r="7018" spans="1:5" ht="15.75" thickBot="1" x14ac:dyDescent="0.3">
      <c r="A7018" s="49"/>
      <c r="B7018" s="49"/>
      <c r="C7018" s="49"/>
      <c r="D7018" s="49"/>
      <c r="E7018" s="49"/>
    </row>
    <row r="7019" spans="1:5" ht="15.75" customHeight="1" thickBot="1" x14ac:dyDescent="0.3">
      <c r="A7019" s="49"/>
      <c r="B7019" s="49"/>
      <c r="C7019" s="49"/>
      <c r="D7019" s="49"/>
      <c r="E7019" s="49"/>
    </row>
    <row r="7020" spans="1:5" ht="15.75" thickBot="1" x14ac:dyDescent="0.3">
      <c r="A7020" s="49"/>
      <c r="B7020" s="49"/>
      <c r="C7020" s="49"/>
      <c r="D7020" s="49"/>
      <c r="E7020" s="49"/>
    </row>
    <row r="7021" spans="1:5" ht="15.75" customHeight="1" thickBot="1" x14ac:dyDescent="0.3">
      <c r="A7021" s="49"/>
      <c r="B7021" s="49"/>
      <c r="C7021" s="49"/>
      <c r="D7021" s="49"/>
      <c r="E7021" s="49"/>
    </row>
    <row r="7022" spans="1:5" ht="15.75" thickBot="1" x14ac:dyDescent="0.3">
      <c r="A7022" s="49"/>
      <c r="B7022" s="49"/>
      <c r="C7022" s="49"/>
      <c r="D7022" s="49"/>
      <c r="E7022" s="49"/>
    </row>
    <row r="7023" spans="1:5" ht="15.75" customHeight="1" thickBot="1" x14ac:dyDescent="0.3">
      <c r="A7023" s="49"/>
      <c r="B7023" s="49"/>
      <c r="C7023" s="49"/>
      <c r="D7023" s="49"/>
      <c r="E7023" s="49"/>
    </row>
    <row r="7024" spans="1:5" ht="15.75" thickBot="1" x14ac:dyDescent="0.3">
      <c r="A7024" s="49"/>
      <c r="B7024" s="49"/>
      <c r="C7024" s="49"/>
      <c r="D7024" s="49"/>
      <c r="E7024" s="49"/>
    </row>
    <row r="7025" spans="1:5" ht="15.75" customHeight="1" thickBot="1" x14ac:dyDescent="0.3">
      <c r="A7025" s="49"/>
      <c r="B7025" s="49"/>
      <c r="C7025" s="49"/>
      <c r="D7025" s="49"/>
      <c r="E7025" s="49"/>
    </row>
    <row r="7026" spans="1:5" ht="15.75" thickBot="1" x14ac:dyDescent="0.3">
      <c r="A7026" s="49"/>
      <c r="B7026" s="49"/>
      <c r="C7026" s="49"/>
      <c r="D7026" s="49"/>
      <c r="E7026" s="49"/>
    </row>
    <row r="7027" spans="1:5" ht="15.75" customHeight="1" thickBot="1" x14ac:dyDescent="0.3">
      <c r="A7027" s="49"/>
      <c r="B7027" s="49"/>
      <c r="C7027" s="49"/>
      <c r="D7027" s="49"/>
      <c r="E7027" s="49"/>
    </row>
    <row r="7028" spans="1:5" ht="15.75" thickBot="1" x14ac:dyDescent="0.3">
      <c r="A7028" s="49"/>
      <c r="B7028" s="49"/>
      <c r="C7028" s="49"/>
      <c r="D7028" s="49"/>
      <c r="E7028" s="49"/>
    </row>
    <row r="7029" spans="1:5" ht="15.75" customHeight="1" thickBot="1" x14ac:dyDescent="0.3">
      <c r="A7029" s="49"/>
      <c r="B7029" s="49"/>
      <c r="C7029" s="49"/>
      <c r="D7029" s="49"/>
      <c r="E7029" s="49"/>
    </row>
    <row r="7030" spans="1:5" ht="15.75" thickBot="1" x14ac:dyDescent="0.3">
      <c r="A7030" s="49"/>
      <c r="B7030" s="49"/>
      <c r="C7030" s="49"/>
      <c r="D7030" s="49"/>
      <c r="E7030" s="49"/>
    </row>
    <row r="7031" spans="1:5" ht="15.75" customHeight="1" thickBot="1" x14ac:dyDescent="0.3">
      <c r="A7031" s="49"/>
      <c r="B7031" s="49"/>
      <c r="C7031" s="49"/>
      <c r="D7031" s="49"/>
      <c r="E7031" s="49"/>
    </row>
    <row r="7032" spans="1:5" ht="15.75" thickBot="1" x14ac:dyDescent="0.3">
      <c r="A7032" s="49"/>
      <c r="B7032" s="49"/>
      <c r="C7032" s="49"/>
      <c r="D7032" s="49"/>
      <c r="E7032" s="49"/>
    </row>
    <row r="7033" spans="1:5" ht="15.75" customHeight="1" thickBot="1" x14ac:dyDescent="0.3">
      <c r="A7033" s="49"/>
      <c r="B7033" s="49"/>
      <c r="C7033" s="49"/>
      <c r="D7033" s="49"/>
      <c r="E7033" s="49"/>
    </row>
    <row r="7034" spans="1:5" ht="15.75" thickBot="1" x14ac:dyDescent="0.3">
      <c r="A7034" s="49"/>
      <c r="B7034" s="49"/>
      <c r="C7034" s="49"/>
      <c r="D7034" s="49"/>
      <c r="E7034" s="49"/>
    </row>
    <row r="7035" spans="1:5" ht="15.75" customHeight="1" thickBot="1" x14ac:dyDescent="0.3">
      <c r="A7035" s="49"/>
      <c r="B7035" s="49"/>
      <c r="C7035" s="49"/>
      <c r="D7035" s="49"/>
      <c r="E7035" s="49"/>
    </row>
    <row r="7036" spans="1:5" ht="15.75" thickBot="1" x14ac:dyDescent="0.3">
      <c r="A7036" s="49"/>
      <c r="B7036" s="49"/>
      <c r="C7036" s="49"/>
      <c r="D7036" s="49"/>
      <c r="E7036" s="49"/>
    </row>
    <row r="7037" spans="1:5" ht="15.75" customHeight="1" thickBot="1" x14ac:dyDescent="0.3">
      <c r="A7037" s="49"/>
      <c r="B7037" s="49"/>
      <c r="C7037" s="49"/>
      <c r="D7037" s="49"/>
      <c r="E7037" s="49"/>
    </row>
    <row r="7038" spans="1:5" ht="15.75" thickBot="1" x14ac:dyDescent="0.3">
      <c r="A7038" s="49"/>
      <c r="B7038" s="49"/>
      <c r="C7038" s="49"/>
      <c r="D7038" s="49"/>
      <c r="E7038" s="49"/>
    </row>
    <row r="7039" spans="1:5" ht="15.75" customHeight="1" thickBot="1" x14ac:dyDescent="0.3">
      <c r="A7039" s="49"/>
      <c r="B7039" s="49"/>
      <c r="C7039" s="49"/>
      <c r="D7039" s="49"/>
      <c r="E7039" s="49"/>
    </row>
    <row r="7040" spans="1:5" ht="15.75" thickBot="1" x14ac:dyDescent="0.3">
      <c r="A7040" s="49"/>
      <c r="B7040" s="49"/>
      <c r="C7040" s="49"/>
      <c r="D7040" s="49"/>
      <c r="E7040" s="49"/>
    </row>
    <row r="7041" spans="1:5" ht="15.75" customHeight="1" thickBot="1" x14ac:dyDescent="0.3">
      <c r="A7041" s="49"/>
      <c r="B7041" s="49"/>
      <c r="C7041" s="49"/>
      <c r="D7041" s="49"/>
      <c r="E7041" s="49"/>
    </row>
    <row r="7042" spans="1:5" ht="15.75" thickBot="1" x14ac:dyDescent="0.3">
      <c r="A7042" s="49"/>
      <c r="B7042" s="49"/>
      <c r="C7042" s="49"/>
      <c r="D7042" s="49"/>
      <c r="E7042" s="49"/>
    </row>
    <row r="7043" spans="1:5" ht="15.75" customHeight="1" thickBot="1" x14ac:dyDescent="0.3">
      <c r="A7043" s="49"/>
      <c r="B7043" s="49"/>
      <c r="C7043" s="49"/>
      <c r="D7043" s="49"/>
      <c r="E7043" s="49"/>
    </row>
    <row r="7044" spans="1:5" ht="15.75" thickBot="1" x14ac:dyDescent="0.3">
      <c r="A7044" s="49"/>
      <c r="B7044" s="49"/>
      <c r="C7044" s="49"/>
      <c r="D7044" s="49"/>
      <c r="E7044" s="49"/>
    </row>
    <row r="7045" spans="1:5" ht="15.75" customHeight="1" thickBot="1" x14ac:dyDescent="0.3">
      <c r="A7045" s="49"/>
      <c r="B7045" s="49"/>
      <c r="C7045" s="49"/>
      <c r="D7045" s="49"/>
      <c r="E7045" s="49"/>
    </row>
    <row r="7046" spans="1:5" ht="15.75" thickBot="1" x14ac:dyDescent="0.3">
      <c r="A7046" s="49"/>
      <c r="B7046" s="49"/>
      <c r="C7046" s="49"/>
      <c r="D7046" s="49"/>
      <c r="E7046" s="49"/>
    </row>
    <row r="7047" spans="1:5" ht="15.75" customHeight="1" thickBot="1" x14ac:dyDescent="0.3">
      <c r="A7047" s="49"/>
      <c r="B7047" s="49"/>
      <c r="C7047" s="49"/>
      <c r="D7047" s="49"/>
      <c r="E7047" s="49"/>
    </row>
    <row r="7048" spans="1:5" ht="15.75" thickBot="1" x14ac:dyDescent="0.3">
      <c r="A7048" s="49"/>
      <c r="B7048" s="49"/>
      <c r="C7048" s="49"/>
      <c r="D7048" s="49"/>
      <c r="E7048" s="49"/>
    </row>
    <row r="7049" spans="1:5" ht="15.75" customHeight="1" thickBot="1" x14ac:dyDescent="0.3">
      <c r="A7049" s="49"/>
      <c r="B7049" s="49"/>
      <c r="C7049" s="49"/>
      <c r="D7049" s="49"/>
      <c r="E7049" s="49"/>
    </row>
    <row r="7050" spans="1:5" ht="15.75" thickBot="1" x14ac:dyDescent="0.3">
      <c r="A7050" s="49"/>
      <c r="B7050" s="49"/>
      <c r="C7050" s="49"/>
      <c r="D7050" s="49"/>
      <c r="E7050" s="49"/>
    </row>
    <row r="7051" spans="1:5" ht="15.75" customHeight="1" thickBot="1" x14ac:dyDescent="0.3">
      <c r="A7051" s="49"/>
      <c r="B7051" s="49"/>
      <c r="C7051" s="49"/>
      <c r="D7051" s="49"/>
      <c r="E7051" s="49"/>
    </row>
    <row r="7052" spans="1:5" ht="15.75" thickBot="1" x14ac:dyDescent="0.3">
      <c r="A7052" s="49"/>
      <c r="B7052" s="49"/>
      <c r="C7052" s="49"/>
      <c r="D7052" s="49"/>
      <c r="E7052" s="49"/>
    </row>
    <row r="7053" spans="1:5" ht="15.75" customHeight="1" thickBot="1" x14ac:dyDescent="0.3">
      <c r="A7053" s="49"/>
      <c r="B7053" s="49"/>
      <c r="C7053" s="49"/>
      <c r="D7053" s="49"/>
      <c r="E7053" s="49"/>
    </row>
    <row r="7054" spans="1:5" x14ac:dyDescent="0.25">
      <c r="A7054" s="48"/>
      <c r="B7054" s="48"/>
      <c r="C7054" s="48"/>
      <c r="D7054" s="48"/>
      <c r="E7054" s="48"/>
    </row>
    <row r="7055" spans="1:5" ht="15.75" thickBot="1" x14ac:dyDescent="0.3">
      <c r="A7055" s="49"/>
      <c r="B7055" s="49"/>
      <c r="C7055" s="49"/>
      <c r="D7055" s="49"/>
      <c r="E7055" s="49"/>
    </row>
    <row r="7056" spans="1:5" ht="15.75" customHeight="1" thickBot="1" x14ac:dyDescent="0.3">
      <c r="A7056" s="49"/>
      <c r="B7056" s="49"/>
      <c r="C7056" s="49"/>
      <c r="D7056" s="49"/>
      <c r="E7056" s="49"/>
    </row>
    <row r="7057" spans="1:5" x14ac:dyDescent="0.25">
      <c r="A7057" s="48"/>
      <c r="B7057" s="48"/>
      <c r="C7057" s="48"/>
      <c r="D7057" s="48"/>
      <c r="E7057" s="48"/>
    </row>
    <row r="7058" spans="1:5" ht="15.75" thickBot="1" x14ac:dyDescent="0.3">
      <c r="A7058" s="49"/>
      <c r="B7058" s="49"/>
      <c r="C7058" s="49"/>
      <c r="D7058" s="49"/>
      <c r="E7058" s="49"/>
    </row>
    <row r="7059" spans="1:5" ht="15.75" customHeight="1" thickBot="1" x14ac:dyDescent="0.3">
      <c r="A7059" s="49"/>
      <c r="B7059" s="49"/>
      <c r="C7059" s="49"/>
      <c r="D7059" s="49"/>
      <c r="E7059" s="49"/>
    </row>
    <row r="7060" spans="1:5" x14ac:dyDescent="0.25">
      <c r="A7060" s="48"/>
      <c r="B7060" s="48"/>
      <c r="C7060" s="48"/>
      <c r="D7060" s="48"/>
      <c r="E7060" s="48"/>
    </row>
    <row r="7061" spans="1:5" ht="15.75" thickBot="1" x14ac:dyDescent="0.3">
      <c r="A7061" s="49"/>
      <c r="B7061" s="49"/>
      <c r="C7061" s="49"/>
      <c r="D7061" s="49"/>
      <c r="E7061" s="49"/>
    </row>
    <row r="7062" spans="1:5" ht="15.75" customHeight="1" thickBot="1" x14ac:dyDescent="0.3">
      <c r="A7062" s="49"/>
      <c r="B7062" s="49"/>
      <c r="C7062" s="49"/>
      <c r="D7062" s="49"/>
      <c r="E7062" s="49"/>
    </row>
    <row r="7063" spans="1:5" x14ac:dyDescent="0.25">
      <c r="A7063" s="48"/>
      <c r="B7063" s="48"/>
      <c r="C7063" s="48"/>
      <c r="D7063" s="48"/>
      <c r="E7063" s="48"/>
    </row>
    <row r="7064" spans="1:5" ht="15.75" thickBot="1" x14ac:dyDescent="0.3">
      <c r="A7064" s="49"/>
      <c r="B7064" s="49"/>
      <c r="C7064" s="49"/>
      <c r="D7064" s="49"/>
      <c r="E7064" s="49"/>
    </row>
    <row r="7065" spans="1:5" ht="15.75" customHeight="1" thickBot="1" x14ac:dyDescent="0.3">
      <c r="A7065" s="49"/>
      <c r="B7065" s="49"/>
      <c r="C7065" s="49"/>
      <c r="D7065" s="49"/>
      <c r="E7065" s="49"/>
    </row>
    <row r="7066" spans="1:5" x14ac:dyDescent="0.25">
      <c r="A7066" s="48"/>
      <c r="B7066" s="48"/>
      <c r="C7066" s="48"/>
      <c r="D7066" s="48"/>
      <c r="E7066" s="48"/>
    </row>
    <row r="7067" spans="1:5" ht="15.75" thickBot="1" x14ac:dyDescent="0.3">
      <c r="A7067" s="49"/>
      <c r="B7067" s="49"/>
      <c r="C7067" s="49"/>
      <c r="D7067" s="49"/>
      <c r="E7067" s="49"/>
    </row>
    <row r="7068" spans="1:5" ht="15.75" customHeight="1" thickBot="1" x14ac:dyDescent="0.3">
      <c r="A7068" s="49"/>
      <c r="B7068" s="49"/>
      <c r="C7068" s="49"/>
      <c r="D7068" s="49"/>
      <c r="E7068" s="49"/>
    </row>
    <row r="7069" spans="1:5" x14ac:dyDescent="0.25">
      <c r="A7069" s="48"/>
      <c r="B7069" s="48"/>
      <c r="C7069" s="48"/>
      <c r="D7069" s="48"/>
      <c r="E7069" s="48"/>
    </row>
    <row r="7070" spans="1:5" ht="15.75" thickBot="1" x14ac:dyDescent="0.3">
      <c r="A7070" s="49"/>
      <c r="B7070" s="49"/>
      <c r="C7070" s="49"/>
      <c r="D7070" s="49"/>
      <c r="E7070" s="49"/>
    </row>
    <row r="7071" spans="1:5" ht="15.75" customHeight="1" thickBot="1" x14ac:dyDescent="0.3">
      <c r="A7071" s="49"/>
      <c r="B7071" s="49"/>
      <c r="C7071" s="49"/>
      <c r="D7071" s="49"/>
      <c r="E7071" s="49"/>
    </row>
    <row r="7072" spans="1:5" x14ac:dyDescent="0.25">
      <c r="A7072" s="48"/>
      <c r="B7072" s="48"/>
      <c r="C7072" s="48"/>
      <c r="D7072" s="48"/>
      <c r="E7072" s="48"/>
    </row>
    <row r="7073" spans="1:5" ht="15.75" thickBot="1" x14ac:dyDescent="0.3">
      <c r="A7073" s="49"/>
      <c r="B7073" s="49"/>
      <c r="C7073" s="49"/>
      <c r="D7073" s="49"/>
      <c r="E7073" s="49"/>
    </row>
    <row r="7074" spans="1:5" ht="15.75" customHeight="1" thickBot="1" x14ac:dyDescent="0.3">
      <c r="A7074" s="49"/>
      <c r="B7074" s="49"/>
      <c r="C7074" s="49"/>
      <c r="D7074" s="49"/>
      <c r="E7074" s="49"/>
    </row>
    <row r="7075" spans="1:5" x14ac:dyDescent="0.25">
      <c r="A7075" s="48"/>
      <c r="B7075" s="48"/>
      <c r="C7075" s="48"/>
      <c r="D7075" s="48"/>
      <c r="E7075" s="48"/>
    </row>
    <row r="7076" spans="1:5" ht="15.75" thickBot="1" x14ac:dyDescent="0.3">
      <c r="A7076" s="49"/>
      <c r="B7076" s="49"/>
      <c r="C7076" s="49"/>
      <c r="D7076" s="49"/>
      <c r="E7076" s="49"/>
    </row>
    <row r="7077" spans="1:5" ht="15.75" customHeight="1" thickBot="1" x14ac:dyDescent="0.3">
      <c r="A7077" s="49"/>
      <c r="B7077" s="49"/>
      <c r="C7077" s="49"/>
      <c r="D7077" s="49"/>
      <c r="E7077" s="49"/>
    </row>
    <row r="7078" spans="1:5" x14ac:dyDescent="0.25">
      <c r="A7078" s="48"/>
      <c r="B7078" s="48"/>
      <c r="C7078" s="48"/>
      <c r="D7078" s="48"/>
      <c r="E7078" s="48"/>
    </row>
    <row r="7079" spans="1:5" ht="15.75" thickBot="1" x14ac:dyDescent="0.3">
      <c r="A7079" s="49"/>
      <c r="B7079" s="49"/>
      <c r="C7079" s="49"/>
      <c r="D7079" s="49"/>
      <c r="E7079" s="49"/>
    </row>
    <row r="7080" spans="1:5" ht="15.75" customHeight="1" thickBot="1" x14ac:dyDescent="0.3">
      <c r="A7080" s="49"/>
      <c r="B7080" s="49"/>
      <c r="C7080" s="49"/>
      <c r="D7080" s="49"/>
      <c r="E7080" s="49"/>
    </row>
    <row r="7081" spans="1:5" x14ac:dyDescent="0.25">
      <c r="A7081" s="48"/>
      <c r="B7081" s="48"/>
      <c r="C7081" s="48"/>
      <c r="D7081" s="48"/>
      <c r="E7081" s="48"/>
    </row>
    <row r="7082" spans="1:5" ht="15.75" thickBot="1" x14ac:dyDescent="0.3">
      <c r="A7082" s="49"/>
      <c r="B7082" s="49"/>
      <c r="C7082" s="49"/>
      <c r="D7082" s="49"/>
      <c r="E7082" s="49"/>
    </row>
    <row r="7083" spans="1:5" ht="15.75" customHeight="1" thickBot="1" x14ac:dyDescent="0.3">
      <c r="A7083" s="49"/>
      <c r="B7083" s="49"/>
      <c r="C7083" s="49"/>
      <c r="D7083" s="49"/>
      <c r="E7083" s="49"/>
    </row>
    <row r="7084" spans="1:5" x14ac:dyDescent="0.25">
      <c r="A7084" s="48"/>
      <c r="B7084" s="48"/>
      <c r="C7084" s="48"/>
      <c r="D7084" s="48"/>
      <c r="E7084" s="48"/>
    </row>
    <row r="7085" spans="1:5" ht="15.75" thickBot="1" x14ac:dyDescent="0.3">
      <c r="A7085" s="49"/>
      <c r="B7085" s="49"/>
      <c r="C7085" s="49"/>
      <c r="D7085" s="49"/>
      <c r="E7085" s="49"/>
    </row>
    <row r="7086" spans="1:5" ht="15.75" customHeight="1" thickBot="1" x14ac:dyDescent="0.3">
      <c r="A7086" s="49"/>
      <c r="B7086" s="49"/>
      <c r="C7086" s="49"/>
      <c r="D7086" s="49"/>
      <c r="E7086" s="49"/>
    </row>
    <row r="7087" spans="1:5" x14ac:dyDescent="0.25">
      <c r="A7087" s="48"/>
      <c r="B7087" s="48"/>
      <c r="C7087" s="48"/>
      <c r="D7087" s="48"/>
      <c r="E7087" s="48"/>
    </row>
    <row r="7088" spans="1:5" ht="15.75" thickBot="1" x14ac:dyDescent="0.3">
      <c r="A7088" s="49"/>
      <c r="B7088" s="49"/>
      <c r="C7088" s="49"/>
      <c r="D7088" s="49"/>
      <c r="E7088" s="49"/>
    </row>
    <row r="7089" spans="1:5" ht="15.75" customHeight="1" thickBot="1" x14ac:dyDescent="0.3">
      <c r="A7089" s="49"/>
      <c r="B7089" s="49"/>
      <c r="C7089" s="49"/>
      <c r="D7089" s="49"/>
      <c r="E7089" s="49"/>
    </row>
    <row r="7090" spans="1:5" x14ac:dyDescent="0.25">
      <c r="A7090" s="48"/>
      <c r="B7090" s="48"/>
      <c r="C7090" s="48"/>
      <c r="D7090" s="48"/>
      <c r="E7090" s="48"/>
    </row>
    <row r="7091" spans="1:5" ht="15.75" thickBot="1" x14ac:dyDescent="0.3">
      <c r="A7091" s="49"/>
      <c r="B7091" s="49"/>
      <c r="C7091" s="49"/>
      <c r="D7091" s="49"/>
      <c r="E7091" s="49"/>
    </row>
    <row r="7092" spans="1:5" ht="15.75" customHeight="1" thickBot="1" x14ac:dyDescent="0.3">
      <c r="A7092" s="49"/>
      <c r="B7092" s="49"/>
      <c r="C7092" s="49"/>
      <c r="D7092" s="49"/>
      <c r="E7092" s="49"/>
    </row>
    <row r="7093" spans="1:5" x14ac:dyDescent="0.25">
      <c r="A7093" s="48"/>
      <c r="B7093" s="48"/>
      <c r="C7093" s="48"/>
      <c r="D7093" s="48"/>
      <c r="E7093" s="48"/>
    </row>
    <row r="7094" spans="1:5" ht="15.75" thickBot="1" x14ac:dyDescent="0.3">
      <c r="A7094" s="49"/>
      <c r="B7094" s="49"/>
      <c r="C7094" s="49"/>
      <c r="D7094" s="49"/>
      <c r="E7094" s="49"/>
    </row>
    <row r="7095" spans="1:5" ht="15.75" customHeight="1" thickBot="1" x14ac:dyDescent="0.3">
      <c r="A7095" s="49"/>
      <c r="B7095" s="49"/>
      <c r="C7095" s="49"/>
      <c r="D7095" s="49"/>
      <c r="E7095" s="49"/>
    </row>
    <row r="7096" spans="1:5" x14ac:dyDescent="0.25">
      <c r="A7096" s="48"/>
      <c r="B7096" s="48"/>
      <c r="C7096" s="48"/>
      <c r="D7096" s="48"/>
      <c r="E7096" s="48"/>
    </row>
    <row r="7097" spans="1:5" ht="15.75" thickBot="1" x14ac:dyDescent="0.3">
      <c r="A7097" s="49"/>
      <c r="B7097" s="49"/>
      <c r="C7097" s="49"/>
      <c r="D7097" s="49"/>
      <c r="E7097" s="49"/>
    </row>
    <row r="7098" spans="1:5" ht="15.75" customHeight="1" thickBot="1" x14ac:dyDescent="0.3">
      <c r="A7098" s="49"/>
      <c r="B7098" s="49"/>
      <c r="C7098" s="49"/>
      <c r="D7098" s="49"/>
      <c r="E7098" s="49"/>
    </row>
    <row r="7099" spans="1:5" x14ac:dyDescent="0.25">
      <c r="A7099" s="48"/>
      <c r="B7099" s="48"/>
      <c r="C7099" s="48"/>
      <c r="D7099" s="48"/>
      <c r="E7099" s="48"/>
    </row>
    <row r="7100" spans="1:5" ht="15.75" thickBot="1" x14ac:dyDescent="0.3">
      <c r="A7100" s="49"/>
      <c r="B7100" s="49"/>
      <c r="C7100" s="49"/>
      <c r="D7100" s="49"/>
      <c r="E7100" s="49"/>
    </row>
    <row r="7101" spans="1:5" ht="15.75" customHeight="1" thickBot="1" x14ac:dyDescent="0.3">
      <c r="A7101" s="49"/>
      <c r="B7101" s="49"/>
      <c r="C7101" s="49"/>
      <c r="D7101" s="49"/>
      <c r="E7101" s="49"/>
    </row>
    <row r="7102" spans="1:5" x14ac:dyDescent="0.25">
      <c r="A7102" s="48"/>
      <c r="B7102" s="48"/>
      <c r="C7102" s="48"/>
      <c r="D7102" s="48"/>
      <c r="E7102" s="48"/>
    </row>
    <row r="7103" spans="1:5" ht="15.75" thickBot="1" x14ac:dyDescent="0.3">
      <c r="A7103" s="49"/>
      <c r="B7103" s="49"/>
      <c r="C7103" s="49"/>
      <c r="D7103" s="49"/>
      <c r="E7103" s="49"/>
    </row>
    <row r="7104" spans="1:5" ht="15.75" customHeight="1" thickBot="1" x14ac:dyDescent="0.3">
      <c r="A7104" s="49"/>
      <c r="B7104" s="49"/>
      <c r="C7104" s="49"/>
      <c r="D7104" s="49"/>
      <c r="E7104" s="49"/>
    </row>
    <row r="7105" spans="1:5" x14ac:dyDescent="0.25">
      <c r="A7105" s="48"/>
      <c r="B7105" s="48"/>
      <c r="C7105" s="48"/>
      <c r="D7105" s="48"/>
      <c r="E7105" s="48"/>
    </row>
    <row r="7106" spans="1:5" ht="15.75" thickBot="1" x14ac:dyDescent="0.3">
      <c r="A7106" s="49"/>
      <c r="B7106" s="49"/>
      <c r="C7106" s="49"/>
      <c r="D7106" s="49"/>
      <c r="E7106" s="49"/>
    </row>
    <row r="7107" spans="1:5" ht="15.75" customHeight="1" thickBot="1" x14ac:dyDescent="0.3">
      <c r="A7107" s="49"/>
      <c r="B7107" s="49"/>
      <c r="C7107" s="49"/>
      <c r="D7107" s="49"/>
      <c r="E7107" s="49"/>
    </row>
    <row r="7108" spans="1:5" x14ac:dyDescent="0.25">
      <c r="A7108" s="48"/>
      <c r="B7108" s="48"/>
      <c r="C7108" s="48"/>
      <c r="D7108" s="48"/>
      <c r="E7108" s="48"/>
    </row>
    <row r="7109" spans="1:5" ht="15.75" thickBot="1" x14ac:dyDescent="0.3">
      <c r="A7109" s="49"/>
      <c r="B7109" s="49"/>
      <c r="C7109" s="49"/>
      <c r="D7109" s="49"/>
      <c r="E7109" s="49"/>
    </row>
    <row r="7110" spans="1:5" ht="15.75" customHeight="1" thickBot="1" x14ac:dyDescent="0.3">
      <c r="A7110" s="49"/>
      <c r="B7110" s="49"/>
      <c r="C7110" s="49"/>
      <c r="D7110" s="49"/>
      <c r="E7110" s="49"/>
    </row>
    <row r="7111" spans="1:5" x14ac:dyDescent="0.25">
      <c r="A7111" s="48"/>
      <c r="B7111" s="48"/>
      <c r="C7111" s="48"/>
      <c r="D7111" s="48"/>
      <c r="E7111" s="48"/>
    </row>
    <row r="7112" spans="1:5" ht="15.75" thickBot="1" x14ac:dyDescent="0.3">
      <c r="A7112" s="49"/>
      <c r="B7112" s="49"/>
      <c r="C7112" s="49"/>
      <c r="D7112" s="49"/>
      <c r="E7112" s="49"/>
    </row>
    <row r="7113" spans="1:5" ht="15.75" customHeight="1" thickBot="1" x14ac:dyDescent="0.3">
      <c r="A7113" s="49"/>
      <c r="B7113" s="49"/>
      <c r="C7113" s="49"/>
      <c r="D7113" s="49"/>
      <c r="E7113" s="49"/>
    </row>
    <row r="7114" spans="1:5" x14ac:dyDescent="0.25">
      <c r="A7114" s="48"/>
      <c r="B7114" s="48"/>
      <c r="C7114" s="48"/>
      <c r="D7114" s="48"/>
      <c r="E7114" s="48"/>
    </row>
    <row r="7115" spans="1:5" ht="15.75" thickBot="1" x14ac:dyDescent="0.3">
      <c r="A7115" s="49"/>
      <c r="B7115" s="49"/>
      <c r="C7115" s="49"/>
      <c r="D7115" s="49"/>
      <c r="E7115" s="49"/>
    </row>
    <row r="7116" spans="1:5" ht="15.75" customHeight="1" thickBot="1" x14ac:dyDescent="0.3">
      <c r="A7116" s="49"/>
      <c r="B7116" s="49"/>
      <c r="C7116" s="49"/>
      <c r="D7116" s="49"/>
      <c r="E7116" s="49"/>
    </row>
    <row r="7117" spans="1:5" x14ac:dyDescent="0.25">
      <c r="A7117" s="48"/>
      <c r="B7117" s="48"/>
      <c r="C7117" s="48"/>
      <c r="D7117" s="48"/>
      <c r="E7117" s="48"/>
    </row>
    <row r="7118" spans="1:5" ht="15.75" thickBot="1" x14ac:dyDescent="0.3">
      <c r="A7118" s="49"/>
      <c r="B7118" s="49"/>
      <c r="C7118" s="49"/>
      <c r="D7118" s="49"/>
      <c r="E7118" s="49"/>
    </row>
    <row r="7119" spans="1:5" ht="15.75" customHeight="1" thickBot="1" x14ac:dyDescent="0.3">
      <c r="A7119" s="49"/>
      <c r="B7119" s="49"/>
      <c r="C7119" s="49"/>
      <c r="D7119" s="49"/>
      <c r="E7119" s="49"/>
    </row>
    <row r="7120" spans="1:5" x14ac:dyDescent="0.25">
      <c r="A7120" s="48"/>
      <c r="B7120" s="48"/>
      <c r="C7120" s="48"/>
      <c r="D7120" s="48"/>
      <c r="E7120" s="48"/>
    </row>
    <row r="7121" spans="1:5" ht="15.75" thickBot="1" x14ac:dyDescent="0.3">
      <c r="A7121" s="49"/>
      <c r="B7121" s="49"/>
      <c r="C7121" s="49"/>
      <c r="D7121" s="49"/>
      <c r="E7121" s="49"/>
    </row>
    <row r="7122" spans="1:5" ht="15.75" customHeight="1" thickBot="1" x14ac:dyDescent="0.3">
      <c r="A7122" s="49"/>
      <c r="B7122" s="49"/>
      <c r="C7122" s="49"/>
      <c r="D7122" s="49"/>
      <c r="E7122" s="49"/>
    </row>
    <row r="7123" spans="1:5" x14ac:dyDescent="0.25">
      <c r="A7123" s="48"/>
      <c r="B7123" s="48"/>
      <c r="C7123" s="48"/>
      <c r="D7123" s="48"/>
      <c r="E7123" s="48"/>
    </row>
    <row r="7124" spans="1:5" ht="15.75" thickBot="1" x14ac:dyDescent="0.3">
      <c r="A7124" s="49"/>
      <c r="B7124" s="49"/>
      <c r="C7124" s="49"/>
      <c r="D7124" s="49"/>
      <c r="E7124" s="49"/>
    </row>
    <row r="7125" spans="1:5" ht="15.75" customHeight="1" thickBot="1" x14ac:dyDescent="0.3">
      <c r="A7125" s="49"/>
      <c r="B7125" s="49"/>
      <c r="C7125" s="49"/>
      <c r="D7125" s="49"/>
      <c r="E7125" s="49"/>
    </row>
    <row r="7126" spans="1:5" x14ac:dyDescent="0.25">
      <c r="A7126" s="48"/>
      <c r="B7126" s="48"/>
      <c r="C7126" s="48"/>
      <c r="D7126" s="48"/>
      <c r="E7126" s="48"/>
    </row>
    <row r="7127" spans="1:5" ht="15.75" thickBot="1" x14ac:dyDescent="0.3">
      <c r="A7127" s="49"/>
      <c r="B7127" s="49"/>
      <c r="C7127" s="49"/>
      <c r="D7127" s="49"/>
      <c r="E7127" s="49"/>
    </row>
    <row r="7128" spans="1:5" ht="15.75" customHeight="1" thickBot="1" x14ac:dyDescent="0.3">
      <c r="A7128" s="49"/>
      <c r="B7128" s="49"/>
      <c r="C7128" s="49"/>
      <c r="D7128" s="49"/>
      <c r="E7128" s="49"/>
    </row>
    <row r="7129" spans="1:5" x14ac:dyDescent="0.25">
      <c r="A7129" s="48"/>
      <c r="B7129" s="48"/>
      <c r="C7129" s="48"/>
      <c r="D7129" s="48"/>
      <c r="E7129" s="48"/>
    </row>
    <row r="7130" spans="1:5" ht="15.75" thickBot="1" x14ac:dyDescent="0.3">
      <c r="A7130" s="49"/>
      <c r="B7130" s="49"/>
      <c r="C7130" s="49"/>
      <c r="D7130" s="49"/>
      <c r="E7130" s="49"/>
    </row>
    <row r="7131" spans="1:5" ht="15.75" customHeight="1" thickBot="1" x14ac:dyDescent="0.3">
      <c r="A7131" s="49"/>
      <c r="B7131" s="49"/>
      <c r="C7131" s="49"/>
      <c r="D7131" s="49"/>
      <c r="E7131" s="49"/>
    </row>
    <row r="7132" spans="1:5" x14ac:dyDescent="0.25">
      <c r="A7132" s="48"/>
      <c r="B7132" s="48"/>
      <c r="C7132" s="48"/>
      <c r="D7132" s="48"/>
      <c r="E7132" s="48"/>
    </row>
    <row r="7133" spans="1:5" ht="15.75" thickBot="1" x14ac:dyDescent="0.3">
      <c r="A7133" s="49"/>
      <c r="B7133" s="49"/>
      <c r="C7133" s="49"/>
      <c r="D7133" s="49"/>
      <c r="E7133" s="49"/>
    </row>
    <row r="7134" spans="1:5" ht="15.75" customHeight="1" thickBot="1" x14ac:dyDescent="0.3">
      <c r="A7134" s="49"/>
      <c r="B7134" s="49"/>
      <c r="C7134" s="49"/>
      <c r="D7134" s="49"/>
      <c r="E7134" s="49"/>
    </row>
    <row r="7135" spans="1:5" x14ac:dyDescent="0.25">
      <c r="A7135" s="48"/>
      <c r="B7135" s="48"/>
      <c r="C7135" s="48"/>
      <c r="D7135" s="48"/>
      <c r="E7135" s="48"/>
    </row>
    <row r="7136" spans="1:5" ht="15.75" thickBot="1" x14ac:dyDescent="0.3">
      <c r="A7136" s="49"/>
      <c r="B7136" s="49"/>
      <c r="C7136" s="49"/>
      <c r="D7136" s="49"/>
      <c r="E7136" s="49"/>
    </row>
    <row r="7137" spans="1:5" ht="15.75" customHeight="1" thickBot="1" x14ac:dyDescent="0.3">
      <c r="A7137" s="49"/>
      <c r="B7137" s="49"/>
      <c r="C7137" s="49"/>
      <c r="D7137" s="49"/>
      <c r="E7137" s="49"/>
    </row>
    <row r="7138" spans="1:5" x14ac:dyDescent="0.25">
      <c r="A7138" s="48"/>
      <c r="B7138" s="48"/>
      <c r="C7138" s="48"/>
      <c r="D7138" s="48"/>
      <c r="E7138" s="48"/>
    </row>
    <row r="7139" spans="1:5" ht="15.75" thickBot="1" x14ac:dyDescent="0.3">
      <c r="A7139" s="49"/>
      <c r="B7139" s="49"/>
      <c r="C7139" s="49"/>
      <c r="D7139" s="49"/>
      <c r="E7139" s="49"/>
    </row>
    <row r="7140" spans="1:5" ht="15.75" customHeight="1" thickBot="1" x14ac:dyDescent="0.3">
      <c r="A7140" s="49"/>
      <c r="B7140" s="49"/>
      <c r="C7140" s="49"/>
      <c r="D7140" s="49"/>
      <c r="E7140" s="49"/>
    </row>
    <row r="7141" spans="1:5" x14ac:dyDescent="0.25">
      <c r="A7141" s="48"/>
      <c r="B7141" s="48"/>
      <c r="C7141" s="48"/>
      <c r="D7141" s="48"/>
      <c r="E7141" s="48"/>
    </row>
    <row r="7142" spans="1:5" ht="15.75" thickBot="1" x14ac:dyDescent="0.3">
      <c r="A7142" s="49"/>
      <c r="B7142" s="49"/>
      <c r="C7142" s="49"/>
      <c r="D7142" s="49"/>
      <c r="E7142" s="49"/>
    </row>
    <row r="7143" spans="1:5" ht="15.75" customHeight="1" thickBot="1" x14ac:dyDescent="0.3">
      <c r="A7143" s="49"/>
      <c r="B7143" s="49"/>
      <c r="C7143" s="49"/>
      <c r="D7143" s="49"/>
      <c r="E7143" s="49"/>
    </row>
    <row r="7144" spans="1:5" x14ac:dyDescent="0.25">
      <c r="A7144" s="48"/>
      <c r="B7144" s="48"/>
      <c r="C7144" s="48"/>
      <c r="D7144" s="48"/>
      <c r="E7144" s="48"/>
    </row>
    <row r="7145" spans="1:5" ht="15.75" thickBot="1" x14ac:dyDescent="0.3">
      <c r="A7145" s="49"/>
      <c r="B7145" s="49"/>
      <c r="C7145" s="49"/>
      <c r="D7145" s="49"/>
      <c r="E7145" s="49"/>
    </row>
    <row r="7146" spans="1:5" ht="15.75" customHeight="1" thickBot="1" x14ac:dyDescent="0.3">
      <c r="A7146" s="49"/>
      <c r="B7146" s="49"/>
      <c r="C7146" s="49"/>
      <c r="D7146" s="49"/>
      <c r="E7146" s="49"/>
    </row>
    <row r="7147" spans="1:5" x14ac:dyDescent="0.25">
      <c r="A7147" s="48"/>
      <c r="B7147" s="48"/>
      <c r="C7147" s="48"/>
      <c r="D7147" s="48"/>
      <c r="E7147" s="48"/>
    </row>
    <row r="7148" spans="1:5" ht="15.75" thickBot="1" x14ac:dyDescent="0.3">
      <c r="A7148" s="49"/>
      <c r="B7148" s="49"/>
      <c r="C7148" s="49"/>
      <c r="D7148" s="49"/>
      <c r="E7148" s="49"/>
    </row>
    <row r="7149" spans="1:5" ht="15.75" customHeight="1" thickBot="1" x14ac:dyDescent="0.3">
      <c r="A7149" s="49"/>
      <c r="B7149" s="49"/>
      <c r="C7149" s="49"/>
      <c r="D7149" s="49"/>
      <c r="E7149" s="49"/>
    </row>
    <row r="7150" spans="1:5" x14ac:dyDescent="0.25">
      <c r="A7150" s="48"/>
      <c r="B7150" s="48"/>
      <c r="C7150" s="48"/>
      <c r="D7150" s="48"/>
      <c r="E7150" s="48"/>
    </row>
    <row r="7151" spans="1:5" ht="15.75" thickBot="1" x14ac:dyDescent="0.3">
      <c r="A7151" s="49"/>
      <c r="B7151" s="49"/>
      <c r="C7151" s="49"/>
      <c r="D7151" s="49"/>
      <c r="E7151" s="49"/>
    </row>
    <row r="7152" spans="1:5" ht="15.75" customHeight="1" thickBot="1" x14ac:dyDescent="0.3">
      <c r="A7152" s="49"/>
      <c r="B7152" s="49"/>
      <c r="C7152" s="49"/>
      <c r="D7152" s="49"/>
      <c r="E7152" s="49"/>
    </row>
    <row r="7153" spans="1:5" x14ac:dyDescent="0.25">
      <c r="A7153" s="48"/>
      <c r="B7153" s="48"/>
      <c r="C7153" s="48"/>
      <c r="D7153" s="48"/>
      <c r="E7153" s="48"/>
    </row>
    <row r="7154" spans="1:5" ht="15.75" thickBot="1" x14ac:dyDescent="0.3">
      <c r="A7154" s="49"/>
      <c r="B7154" s="49"/>
      <c r="C7154" s="49"/>
      <c r="D7154" s="49"/>
      <c r="E7154" s="49"/>
    </row>
    <row r="7155" spans="1:5" ht="15.75" customHeight="1" thickBot="1" x14ac:dyDescent="0.3">
      <c r="A7155" s="49"/>
      <c r="B7155" s="49"/>
      <c r="C7155" s="49"/>
      <c r="D7155" s="49"/>
      <c r="E7155" s="49"/>
    </row>
    <row r="7156" spans="1:5" x14ac:dyDescent="0.25">
      <c r="A7156" s="48"/>
      <c r="B7156" s="48"/>
      <c r="C7156" s="48"/>
      <c r="D7156" s="48"/>
      <c r="E7156" s="48"/>
    </row>
    <row r="7157" spans="1:5" ht="15.75" thickBot="1" x14ac:dyDescent="0.3">
      <c r="A7157" s="49"/>
      <c r="B7157" s="49"/>
      <c r="C7157" s="49"/>
      <c r="D7157" s="49"/>
      <c r="E7157" s="49"/>
    </row>
    <row r="7158" spans="1:5" ht="15.75" customHeight="1" thickBot="1" x14ac:dyDescent="0.3">
      <c r="A7158" s="49"/>
      <c r="B7158" s="49"/>
      <c r="C7158" s="49"/>
      <c r="D7158" s="49"/>
      <c r="E7158" s="49"/>
    </row>
    <row r="7159" spans="1:5" x14ac:dyDescent="0.25">
      <c r="A7159" s="48"/>
      <c r="B7159" s="48"/>
      <c r="C7159" s="48"/>
      <c r="D7159" s="48"/>
      <c r="E7159" s="48"/>
    </row>
    <row r="7160" spans="1:5" ht="15.75" thickBot="1" x14ac:dyDescent="0.3">
      <c r="A7160" s="49"/>
      <c r="B7160" s="49"/>
      <c r="C7160" s="49"/>
      <c r="D7160" s="49"/>
      <c r="E7160" s="49"/>
    </row>
    <row r="7161" spans="1:5" ht="15.75" customHeight="1" thickBot="1" x14ac:dyDescent="0.3">
      <c r="A7161" s="49"/>
      <c r="B7161" s="49"/>
      <c r="C7161" s="49"/>
      <c r="D7161" s="49"/>
      <c r="E7161" s="49"/>
    </row>
    <row r="7162" spans="1:5" x14ac:dyDescent="0.25">
      <c r="A7162" s="48"/>
      <c r="B7162" s="48"/>
      <c r="C7162" s="48"/>
      <c r="D7162" s="48"/>
      <c r="E7162" s="48"/>
    </row>
    <row r="7163" spans="1:5" x14ac:dyDescent="0.25">
      <c r="A7163" s="48"/>
      <c r="B7163" s="48"/>
      <c r="C7163" s="48"/>
      <c r="D7163" s="48"/>
      <c r="E7163" s="48"/>
    </row>
    <row r="7164" spans="1:5" x14ac:dyDescent="0.25">
      <c r="A7164" s="48"/>
      <c r="B7164" s="48"/>
      <c r="C7164" s="48"/>
      <c r="D7164" s="48"/>
      <c r="E7164" s="48"/>
    </row>
    <row r="7165" spans="1:5" ht="15.75" thickBot="1" x14ac:dyDescent="0.3">
      <c r="A7165" s="49"/>
      <c r="B7165" s="49"/>
      <c r="C7165" s="49"/>
      <c r="D7165" s="49"/>
      <c r="E7165" s="49"/>
    </row>
    <row r="7166" spans="1:5" ht="15.75" customHeight="1" thickBot="1" x14ac:dyDescent="0.3">
      <c r="A7166" s="49"/>
      <c r="B7166" s="49"/>
      <c r="C7166" s="49"/>
      <c r="D7166" s="49"/>
      <c r="E7166" s="49"/>
    </row>
    <row r="7167" spans="1:5" x14ac:dyDescent="0.25">
      <c r="A7167" s="48"/>
      <c r="B7167" s="48"/>
      <c r="C7167" s="48"/>
      <c r="D7167" s="48"/>
      <c r="E7167" s="48"/>
    </row>
    <row r="7168" spans="1:5" x14ac:dyDescent="0.25">
      <c r="A7168" s="48"/>
      <c r="B7168" s="48"/>
      <c r="C7168" s="48"/>
      <c r="D7168" s="48"/>
      <c r="E7168" s="48"/>
    </row>
    <row r="7169" spans="1:5" x14ac:dyDescent="0.25">
      <c r="A7169" s="48"/>
      <c r="B7169" s="48"/>
      <c r="C7169" s="48"/>
      <c r="D7169" s="48"/>
      <c r="E7169" s="48"/>
    </row>
    <row r="7170" spans="1:5" ht="15.75" thickBot="1" x14ac:dyDescent="0.3">
      <c r="A7170" s="49"/>
      <c r="B7170" s="49"/>
      <c r="C7170" s="49"/>
      <c r="D7170" s="49"/>
      <c r="E7170" s="49"/>
    </row>
    <row r="7171" spans="1:5" ht="15.75" customHeight="1" thickBot="1" x14ac:dyDescent="0.3">
      <c r="A7171" s="49"/>
      <c r="B7171" s="49"/>
      <c r="C7171" s="49"/>
      <c r="D7171" s="49"/>
      <c r="E7171" s="49"/>
    </row>
    <row r="7172" spans="1:5" x14ac:dyDescent="0.25">
      <c r="A7172" s="48"/>
      <c r="B7172" s="48"/>
      <c r="C7172" s="48"/>
      <c r="D7172" s="48"/>
      <c r="E7172" s="48"/>
    </row>
    <row r="7173" spans="1:5" x14ac:dyDescent="0.25">
      <c r="A7173" s="48"/>
      <c r="B7173" s="48"/>
      <c r="C7173" s="48"/>
      <c r="D7173" s="48"/>
      <c r="E7173" s="48"/>
    </row>
    <row r="7174" spans="1:5" x14ac:dyDescent="0.25">
      <c r="A7174" s="48"/>
      <c r="B7174" s="48"/>
      <c r="C7174" s="48"/>
      <c r="D7174" s="48"/>
      <c r="E7174" s="48"/>
    </row>
    <row r="7175" spans="1:5" ht="15.75" thickBot="1" x14ac:dyDescent="0.3">
      <c r="A7175" s="49"/>
      <c r="B7175" s="49"/>
      <c r="C7175" s="49"/>
      <c r="D7175" s="49"/>
      <c r="E7175" s="49"/>
    </row>
    <row r="7176" spans="1:5" ht="15.75" customHeight="1" thickBot="1" x14ac:dyDescent="0.3">
      <c r="A7176" s="49"/>
      <c r="B7176" s="49"/>
      <c r="C7176" s="49"/>
      <c r="D7176" s="49"/>
      <c r="E7176" s="49"/>
    </row>
    <row r="7177" spans="1:5" x14ac:dyDescent="0.25">
      <c r="A7177" s="48"/>
      <c r="B7177" s="48"/>
      <c r="C7177" s="48"/>
      <c r="D7177" s="48"/>
      <c r="E7177" s="48"/>
    </row>
    <row r="7178" spans="1:5" x14ac:dyDescent="0.25">
      <c r="A7178" s="48"/>
      <c r="B7178" s="48"/>
      <c r="C7178" s="48"/>
      <c r="D7178" s="48"/>
      <c r="E7178" s="48"/>
    </row>
    <row r="7179" spans="1:5" x14ac:dyDescent="0.25">
      <c r="A7179" s="48"/>
      <c r="B7179" s="48"/>
      <c r="C7179" s="48"/>
      <c r="D7179" s="48"/>
      <c r="E7179" s="48"/>
    </row>
    <row r="7180" spans="1:5" ht="15.75" thickBot="1" x14ac:dyDescent="0.3">
      <c r="A7180" s="49"/>
      <c r="B7180" s="49"/>
      <c r="C7180" s="49"/>
      <c r="D7180" s="49"/>
      <c r="E7180" s="49"/>
    </row>
    <row r="7181" spans="1:5" ht="15.75" customHeight="1" thickBot="1" x14ac:dyDescent="0.3">
      <c r="A7181" s="49"/>
      <c r="B7181" s="49"/>
      <c r="C7181" s="49"/>
      <c r="D7181" s="49"/>
      <c r="E7181" s="49"/>
    </row>
    <row r="7182" spans="1:5" x14ac:dyDescent="0.25">
      <c r="A7182" s="48"/>
      <c r="B7182" s="48"/>
      <c r="C7182" s="48"/>
      <c r="D7182" s="48"/>
      <c r="E7182" s="48"/>
    </row>
    <row r="7183" spans="1:5" x14ac:dyDescent="0.25">
      <c r="A7183" s="48"/>
      <c r="B7183" s="48"/>
      <c r="C7183" s="48"/>
      <c r="D7183" s="48"/>
      <c r="E7183" s="48"/>
    </row>
    <row r="7184" spans="1:5" x14ac:dyDescent="0.25">
      <c r="A7184" s="48"/>
      <c r="B7184" s="48"/>
      <c r="C7184" s="48"/>
      <c r="D7184" s="48"/>
      <c r="E7184" s="48"/>
    </row>
    <row r="7185" spans="1:5" ht="15.75" thickBot="1" x14ac:dyDescent="0.3">
      <c r="A7185" s="49"/>
      <c r="B7185" s="49"/>
      <c r="C7185" s="49"/>
      <c r="D7185" s="49"/>
      <c r="E7185" s="49"/>
    </row>
    <row r="7186" spans="1:5" ht="15.75" customHeight="1" thickBot="1" x14ac:dyDescent="0.3">
      <c r="A7186" s="49"/>
      <c r="B7186" s="49"/>
      <c r="C7186" s="49"/>
      <c r="D7186" s="49"/>
      <c r="E7186" s="49"/>
    </row>
    <row r="7187" spans="1:5" x14ac:dyDescent="0.25">
      <c r="A7187" s="48"/>
      <c r="B7187" s="48"/>
      <c r="C7187" s="48"/>
      <c r="D7187" s="48"/>
      <c r="E7187" s="48"/>
    </row>
    <row r="7188" spans="1:5" x14ac:dyDescent="0.25">
      <c r="A7188" s="48"/>
      <c r="B7188" s="48"/>
      <c r="C7188" s="48"/>
      <c r="D7188" s="48"/>
      <c r="E7188" s="48"/>
    </row>
    <row r="7189" spans="1:5" x14ac:dyDescent="0.25">
      <c r="A7189" s="48"/>
      <c r="B7189" s="48"/>
      <c r="C7189" s="48"/>
      <c r="D7189" s="48"/>
      <c r="E7189" s="48"/>
    </row>
    <row r="7190" spans="1:5" ht="15.75" thickBot="1" x14ac:dyDescent="0.3">
      <c r="A7190" s="49"/>
      <c r="B7190" s="49"/>
      <c r="C7190" s="49"/>
      <c r="D7190" s="49"/>
      <c r="E7190" s="49"/>
    </row>
    <row r="7191" spans="1:5" ht="15.75" customHeight="1" thickBot="1" x14ac:dyDescent="0.3">
      <c r="A7191" s="49"/>
      <c r="B7191" s="49"/>
      <c r="C7191" s="49"/>
      <c r="D7191" s="49"/>
      <c r="E7191" s="49"/>
    </row>
    <row r="7192" spans="1:5" x14ac:dyDescent="0.25">
      <c r="A7192" s="48"/>
      <c r="B7192" s="48"/>
      <c r="C7192" s="48"/>
      <c r="D7192" s="48"/>
      <c r="E7192" s="48"/>
    </row>
    <row r="7193" spans="1:5" x14ac:dyDescent="0.25">
      <c r="A7193" s="48"/>
      <c r="B7193" s="48"/>
      <c r="C7193" s="48"/>
      <c r="D7193" s="48"/>
      <c r="E7193" s="48"/>
    </row>
    <row r="7194" spans="1:5" x14ac:dyDescent="0.25">
      <c r="A7194" s="48"/>
      <c r="B7194" s="48"/>
      <c r="C7194" s="48"/>
      <c r="D7194" s="48"/>
      <c r="E7194" s="48"/>
    </row>
    <row r="7195" spans="1:5" ht="15.75" thickBot="1" x14ac:dyDescent="0.3">
      <c r="A7195" s="49"/>
      <c r="B7195" s="49"/>
      <c r="C7195" s="49"/>
      <c r="D7195" s="49"/>
      <c r="E7195" s="49"/>
    </row>
    <row r="7196" spans="1:5" ht="15.75" customHeight="1" thickBot="1" x14ac:dyDescent="0.3">
      <c r="A7196" s="49"/>
      <c r="B7196" s="49"/>
      <c r="C7196" s="49"/>
      <c r="D7196" s="49"/>
      <c r="E7196" s="49"/>
    </row>
    <row r="7197" spans="1:5" ht="15.75" thickBot="1" x14ac:dyDescent="0.3">
      <c r="A7197" s="49"/>
      <c r="B7197" s="49"/>
      <c r="C7197" s="49"/>
      <c r="D7197" s="49"/>
      <c r="E7197" s="49"/>
    </row>
    <row r="7198" spans="1:5" ht="15.75" customHeight="1" thickBot="1" x14ac:dyDescent="0.3">
      <c r="A7198" s="49"/>
      <c r="B7198" s="49"/>
      <c r="C7198" s="49"/>
      <c r="D7198" s="49"/>
      <c r="E7198" s="49"/>
    </row>
    <row r="7199" spans="1:5" x14ac:dyDescent="0.25">
      <c r="A7199" s="48"/>
      <c r="B7199" s="48"/>
      <c r="C7199" s="48"/>
      <c r="D7199" s="48"/>
      <c r="E7199" s="48"/>
    </row>
    <row r="7200" spans="1:5" ht="15.75" thickBot="1" x14ac:dyDescent="0.3">
      <c r="A7200" s="49"/>
      <c r="B7200" s="49"/>
      <c r="C7200" s="49"/>
      <c r="D7200" s="49"/>
      <c r="E7200" s="49"/>
    </row>
    <row r="7201" spans="1:5" ht="15.75" customHeight="1" thickBot="1" x14ac:dyDescent="0.3">
      <c r="A7201" s="49"/>
      <c r="B7201" s="49"/>
      <c r="C7201" s="49"/>
      <c r="D7201" s="49"/>
      <c r="E7201" s="49"/>
    </row>
    <row r="7202" spans="1:5" x14ac:dyDescent="0.25">
      <c r="A7202" s="48"/>
      <c r="B7202" s="48"/>
      <c r="C7202" s="48"/>
      <c r="D7202" s="48"/>
      <c r="E7202" s="48"/>
    </row>
    <row r="7203" spans="1:5" ht="15.75" thickBot="1" x14ac:dyDescent="0.3">
      <c r="A7203" s="49"/>
      <c r="B7203" s="49"/>
      <c r="C7203" s="49"/>
      <c r="D7203" s="49"/>
      <c r="E7203" s="49"/>
    </row>
    <row r="7204" spans="1:5" ht="15.75" customHeight="1" thickBot="1" x14ac:dyDescent="0.3">
      <c r="A7204" s="49"/>
      <c r="B7204" s="49"/>
      <c r="C7204" s="49"/>
      <c r="D7204" s="49"/>
      <c r="E7204" s="49"/>
    </row>
    <row r="7205" spans="1:5" x14ac:dyDescent="0.25">
      <c r="A7205" s="48"/>
      <c r="B7205" s="48"/>
      <c r="C7205" s="48"/>
      <c r="D7205" s="48"/>
      <c r="E7205" s="48"/>
    </row>
    <row r="7206" spans="1:5" ht="15.75" thickBot="1" x14ac:dyDescent="0.3">
      <c r="A7206" s="49"/>
      <c r="B7206" s="49"/>
      <c r="C7206" s="49"/>
      <c r="D7206" s="49"/>
      <c r="E7206" s="49"/>
    </row>
    <row r="7207" spans="1:5" ht="15.75" customHeight="1" thickBot="1" x14ac:dyDescent="0.3">
      <c r="A7207" s="49"/>
      <c r="B7207" s="49"/>
      <c r="C7207" s="49"/>
      <c r="D7207" s="49"/>
      <c r="E7207" s="49"/>
    </row>
    <row r="7208" spans="1:5" x14ac:dyDescent="0.25">
      <c r="A7208" s="48"/>
      <c r="B7208" s="48"/>
      <c r="C7208" s="48"/>
      <c r="D7208" s="48"/>
      <c r="E7208" s="48"/>
    </row>
    <row r="7209" spans="1:5" ht="15.75" thickBot="1" x14ac:dyDescent="0.3">
      <c r="A7209" s="49"/>
      <c r="B7209" s="49"/>
      <c r="C7209" s="49"/>
      <c r="D7209" s="49"/>
      <c r="E7209" s="49"/>
    </row>
    <row r="7210" spans="1:5" ht="15.75" customHeight="1" thickBot="1" x14ac:dyDescent="0.3">
      <c r="A7210" s="49"/>
      <c r="B7210" s="49"/>
      <c r="C7210" s="49"/>
      <c r="D7210" s="49"/>
      <c r="E7210" s="49"/>
    </row>
    <row r="7211" spans="1:5" ht="15.75" thickBot="1" x14ac:dyDescent="0.3">
      <c r="A7211" s="49"/>
      <c r="B7211" s="49"/>
      <c r="C7211" s="49"/>
      <c r="D7211" s="49"/>
      <c r="E7211" s="49"/>
    </row>
    <row r="7212" spans="1:5" ht="15.75" thickBot="1" x14ac:dyDescent="0.3">
      <c r="A7212" s="49"/>
      <c r="B7212" s="49"/>
      <c r="C7212" s="49"/>
      <c r="D7212" s="49"/>
      <c r="E7212" s="49"/>
    </row>
    <row r="7213" spans="1:5" ht="15.75" customHeight="1" thickBot="1" x14ac:dyDescent="0.3">
      <c r="A7213" s="49"/>
      <c r="B7213" s="49"/>
      <c r="C7213" s="49"/>
      <c r="D7213" s="49"/>
      <c r="E7213" s="49"/>
    </row>
    <row r="7214" spans="1:5" ht="15.75" thickBot="1" x14ac:dyDescent="0.3">
      <c r="A7214" s="49"/>
      <c r="B7214" s="49"/>
      <c r="C7214" s="49"/>
      <c r="D7214" s="49"/>
      <c r="E7214" s="49"/>
    </row>
    <row r="7215" spans="1:5" ht="15.75" thickBot="1" x14ac:dyDescent="0.3">
      <c r="A7215" s="49"/>
      <c r="B7215" s="49"/>
      <c r="C7215" s="49"/>
      <c r="D7215" s="49"/>
      <c r="E7215" s="49"/>
    </row>
    <row r="7216" spans="1:5" ht="15.75" thickBot="1" x14ac:dyDescent="0.3">
      <c r="A7216" s="49"/>
      <c r="B7216" s="49"/>
      <c r="C7216" s="49"/>
      <c r="D7216" s="49"/>
      <c r="E7216" s="49"/>
    </row>
    <row r="7217" spans="1:5" ht="15.75" thickBot="1" x14ac:dyDescent="0.3">
      <c r="A7217" s="49"/>
      <c r="B7217" s="49"/>
      <c r="C7217" s="49"/>
      <c r="D7217" s="49"/>
      <c r="E7217" s="49"/>
    </row>
    <row r="7218" spans="1:5" ht="15.75" customHeight="1" thickBot="1" x14ac:dyDescent="0.3">
      <c r="A7218" s="49"/>
      <c r="B7218" s="49"/>
      <c r="C7218" s="49"/>
      <c r="D7218" s="49"/>
      <c r="E7218" s="49"/>
    </row>
    <row r="7219" spans="1:5" ht="15.75" thickBot="1" x14ac:dyDescent="0.3">
      <c r="A7219" s="49"/>
      <c r="B7219" s="49"/>
      <c r="C7219" s="49"/>
      <c r="D7219" s="49"/>
      <c r="E7219" s="49"/>
    </row>
    <row r="7220" spans="1:5" ht="15.75" customHeight="1" thickBot="1" x14ac:dyDescent="0.3">
      <c r="A7220" s="49"/>
      <c r="B7220" s="49"/>
      <c r="C7220" s="49"/>
      <c r="D7220" s="49"/>
      <c r="E7220" s="49"/>
    </row>
    <row r="7221" spans="1:5" x14ac:dyDescent="0.25">
      <c r="A7221" s="48"/>
      <c r="B7221" s="48"/>
      <c r="C7221" s="48"/>
      <c r="D7221" s="48"/>
      <c r="E7221" s="48"/>
    </row>
    <row r="7222" spans="1:5" ht="15.75" thickBot="1" x14ac:dyDescent="0.3">
      <c r="A7222" s="49"/>
      <c r="B7222" s="49"/>
      <c r="C7222" s="49"/>
      <c r="D7222" s="49"/>
      <c r="E7222" s="49"/>
    </row>
    <row r="7223" spans="1:5" ht="15.75" customHeight="1" thickBot="1" x14ac:dyDescent="0.3">
      <c r="A7223" s="49"/>
      <c r="B7223" s="49"/>
      <c r="C7223" s="49"/>
      <c r="D7223" s="49"/>
      <c r="E7223" s="49"/>
    </row>
    <row r="7224" spans="1:5" x14ac:dyDescent="0.25">
      <c r="A7224" s="48"/>
      <c r="B7224" s="48"/>
      <c r="C7224" s="48"/>
      <c r="D7224" s="48"/>
      <c r="E7224" s="48"/>
    </row>
    <row r="7225" spans="1:5" ht="15.75" thickBot="1" x14ac:dyDescent="0.3">
      <c r="A7225" s="49"/>
      <c r="B7225" s="49"/>
      <c r="C7225" s="49"/>
      <c r="D7225" s="49"/>
      <c r="E7225" s="49"/>
    </row>
    <row r="7226" spans="1:5" ht="15.75" customHeight="1" thickBot="1" x14ac:dyDescent="0.3">
      <c r="A7226" s="49"/>
      <c r="B7226" s="49"/>
      <c r="C7226" s="49"/>
      <c r="D7226" s="49"/>
      <c r="E7226" s="49"/>
    </row>
    <row r="7227" spans="1:5" x14ac:dyDescent="0.25">
      <c r="A7227" s="48"/>
      <c r="B7227" s="48"/>
      <c r="C7227" s="48"/>
      <c r="D7227" s="48"/>
      <c r="E7227" s="48"/>
    </row>
    <row r="7228" spans="1:5" ht="15.75" thickBot="1" x14ac:dyDescent="0.3">
      <c r="A7228" s="49"/>
      <c r="B7228" s="49"/>
      <c r="C7228" s="49"/>
      <c r="D7228" s="49"/>
      <c r="E7228" s="49"/>
    </row>
    <row r="7229" spans="1:5" ht="15.75" customHeight="1" thickBot="1" x14ac:dyDescent="0.3">
      <c r="A7229" s="49"/>
      <c r="B7229" s="49"/>
      <c r="C7229" s="49"/>
      <c r="D7229" s="49"/>
      <c r="E7229" s="49"/>
    </row>
    <row r="7230" spans="1:5" x14ac:dyDescent="0.25">
      <c r="A7230" s="48"/>
      <c r="B7230" s="48"/>
      <c r="C7230" s="48"/>
      <c r="D7230" s="48"/>
      <c r="E7230" s="48"/>
    </row>
    <row r="7231" spans="1:5" ht="15.75" thickBot="1" x14ac:dyDescent="0.3">
      <c r="A7231" s="49"/>
      <c r="B7231" s="49"/>
      <c r="C7231" s="49"/>
      <c r="D7231" s="49"/>
      <c r="E7231" s="49"/>
    </row>
    <row r="7232" spans="1:5" ht="15.75" customHeight="1" thickBot="1" x14ac:dyDescent="0.3">
      <c r="A7232" s="49"/>
      <c r="B7232" s="49"/>
      <c r="C7232" s="49"/>
      <c r="D7232" s="49"/>
      <c r="E7232" s="49"/>
    </row>
    <row r="7233" spans="1:5" x14ac:dyDescent="0.25">
      <c r="A7233" s="48"/>
      <c r="B7233" s="48"/>
      <c r="C7233" s="48"/>
      <c r="D7233" s="48"/>
      <c r="E7233" s="48"/>
    </row>
    <row r="7234" spans="1:5" ht="15.75" thickBot="1" x14ac:dyDescent="0.3">
      <c r="A7234" s="49"/>
      <c r="B7234" s="49"/>
      <c r="C7234" s="49"/>
      <c r="D7234" s="49"/>
      <c r="E7234" s="49"/>
    </row>
    <row r="7235" spans="1:5" ht="15.75" customHeight="1" thickBot="1" x14ac:dyDescent="0.3">
      <c r="A7235" s="49"/>
      <c r="B7235" s="49"/>
      <c r="C7235" s="49"/>
      <c r="D7235" s="49"/>
      <c r="E7235" s="49"/>
    </row>
    <row r="7236" spans="1:5" x14ac:dyDescent="0.25">
      <c r="A7236" s="48"/>
      <c r="B7236" s="48"/>
      <c r="C7236" s="48"/>
      <c r="D7236" s="48"/>
      <c r="E7236" s="48"/>
    </row>
    <row r="7237" spans="1:5" x14ac:dyDescent="0.25">
      <c r="A7237" s="48"/>
      <c r="B7237" s="48"/>
      <c r="C7237" s="48"/>
      <c r="D7237" s="48"/>
      <c r="E7237" s="48"/>
    </row>
    <row r="7238" spans="1:5" ht="15.75" thickBot="1" x14ac:dyDescent="0.3">
      <c r="A7238" s="49"/>
      <c r="B7238" s="49"/>
      <c r="C7238" s="49"/>
      <c r="D7238" s="49"/>
      <c r="E7238" s="49"/>
    </row>
    <row r="7239" spans="1:5" ht="15.75" customHeight="1" thickBot="1" x14ac:dyDescent="0.3">
      <c r="A7239" s="49"/>
      <c r="B7239" s="49"/>
      <c r="C7239" s="49"/>
      <c r="D7239" s="49"/>
      <c r="E7239" s="49"/>
    </row>
    <row r="7240" spans="1:5" x14ac:dyDescent="0.25">
      <c r="A7240" s="48"/>
      <c r="B7240" s="48"/>
      <c r="C7240" s="48"/>
      <c r="D7240" s="48"/>
      <c r="E7240" s="48"/>
    </row>
    <row r="7241" spans="1:5" x14ac:dyDescent="0.25">
      <c r="A7241" s="48"/>
      <c r="B7241" s="48"/>
      <c r="C7241" s="48"/>
      <c r="D7241" s="48"/>
      <c r="E7241" s="48"/>
    </row>
    <row r="7242" spans="1:5" ht="15.75" thickBot="1" x14ac:dyDescent="0.3">
      <c r="A7242" s="49"/>
      <c r="B7242" s="49"/>
      <c r="C7242" s="49"/>
      <c r="D7242" s="49"/>
      <c r="E7242" s="49"/>
    </row>
    <row r="7243" spans="1:5" ht="15.75" customHeight="1" thickBot="1" x14ac:dyDescent="0.3">
      <c r="A7243" s="49"/>
      <c r="B7243" s="49"/>
      <c r="C7243" s="49"/>
      <c r="D7243" s="49"/>
      <c r="E7243" s="49"/>
    </row>
    <row r="7244" spans="1:5" x14ac:dyDescent="0.25">
      <c r="A7244" s="48"/>
      <c r="B7244" s="48"/>
      <c r="C7244" s="48"/>
      <c r="D7244" s="48"/>
      <c r="E7244" s="48"/>
    </row>
    <row r="7245" spans="1:5" x14ac:dyDescent="0.25">
      <c r="A7245" s="48"/>
      <c r="B7245" s="48"/>
      <c r="C7245" s="48"/>
      <c r="D7245" s="48"/>
      <c r="E7245" s="48"/>
    </row>
    <row r="7246" spans="1:5" ht="15.75" thickBot="1" x14ac:dyDescent="0.3">
      <c r="A7246" s="49"/>
      <c r="B7246" s="49"/>
      <c r="C7246" s="49"/>
      <c r="D7246" s="49"/>
      <c r="E7246" s="49"/>
    </row>
    <row r="7247" spans="1:5" ht="15.75" customHeight="1" thickBot="1" x14ac:dyDescent="0.3">
      <c r="A7247" s="49"/>
      <c r="B7247" s="49"/>
      <c r="C7247" s="49"/>
      <c r="D7247" s="49"/>
      <c r="E7247" s="49"/>
    </row>
    <row r="7248" spans="1:5" x14ac:dyDescent="0.25">
      <c r="A7248" s="48"/>
      <c r="B7248" s="48"/>
      <c r="C7248" s="48"/>
      <c r="D7248" s="48"/>
      <c r="E7248" s="48"/>
    </row>
    <row r="7249" spans="1:5" x14ac:dyDescent="0.25">
      <c r="A7249" s="48"/>
      <c r="B7249" s="48"/>
      <c r="C7249" s="48"/>
      <c r="D7249" s="48"/>
      <c r="E7249" s="48"/>
    </row>
    <row r="7250" spans="1:5" ht="15.75" thickBot="1" x14ac:dyDescent="0.3">
      <c r="A7250" s="49"/>
      <c r="B7250" s="49"/>
      <c r="C7250" s="49"/>
      <c r="D7250" s="49"/>
      <c r="E7250" s="49"/>
    </row>
    <row r="7251" spans="1:5" ht="15.75" customHeight="1" thickBot="1" x14ac:dyDescent="0.3">
      <c r="A7251" s="49"/>
      <c r="B7251" s="49"/>
      <c r="C7251" s="49"/>
      <c r="D7251" s="49"/>
      <c r="E7251" s="49"/>
    </row>
    <row r="7252" spans="1:5" x14ac:dyDescent="0.25">
      <c r="A7252" s="48"/>
      <c r="B7252" s="48"/>
      <c r="C7252" s="48"/>
      <c r="D7252" s="48"/>
      <c r="E7252" s="48"/>
    </row>
    <row r="7253" spans="1:5" x14ac:dyDescent="0.25">
      <c r="A7253" s="48"/>
      <c r="B7253" s="48"/>
      <c r="C7253" s="48"/>
      <c r="D7253" s="48"/>
      <c r="E7253" s="48"/>
    </row>
    <row r="7254" spans="1:5" ht="15.75" thickBot="1" x14ac:dyDescent="0.3">
      <c r="A7254" s="49"/>
      <c r="B7254" s="49"/>
      <c r="C7254" s="49"/>
      <c r="D7254" s="49"/>
      <c r="E7254" s="49"/>
    </row>
    <row r="7255" spans="1:5" ht="15.75" customHeight="1" thickBot="1" x14ac:dyDescent="0.3">
      <c r="A7255" s="49"/>
      <c r="B7255" s="49"/>
      <c r="C7255" s="49"/>
      <c r="D7255" s="49"/>
      <c r="E7255" s="49"/>
    </row>
    <row r="7256" spans="1:5" x14ac:dyDescent="0.25">
      <c r="A7256" s="48"/>
      <c r="B7256" s="48"/>
      <c r="C7256" s="48"/>
      <c r="D7256" s="48"/>
      <c r="E7256" s="48"/>
    </row>
    <row r="7257" spans="1:5" x14ac:dyDescent="0.25">
      <c r="A7257" s="48"/>
      <c r="B7257" s="48"/>
      <c r="C7257" s="48"/>
      <c r="D7257" s="48"/>
      <c r="E7257" s="48"/>
    </row>
    <row r="7258" spans="1:5" ht="15.75" thickBot="1" x14ac:dyDescent="0.3">
      <c r="A7258" s="49"/>
      <c r="B7258" s="49"/>
      <c r="C7258" s="49"/>
      <c r="D7258" s="49"/>
      <c r="E7258" s="49"/>
    </row>
    <row r="7259" spans="1:5" ht="15.75" customHeight="1" thickBot="1" x14ac:dyDescent="0.3">
      <c r="A7259" s="49"/>
      <c r="B7259" s="49"/>
      <c r="C7259" s="49"/>
      <c r="D7259" s="49"/>
      <c r="E7259" s="49"/>
    </row>
    <row r="7260" spans="1:5" x14ac:dyDescent="0.25">
      <c r="A7260" s="48"/>
      <c r="B7260" s="48"/>
      <c r="C7260" s="48"/>
      <c r="D7260" s="48"/>
      <c r="E7260" s="48"/>
    </row>
    <row r="7261" spans="1:5" x14ac:dyDescent="0.25">
      <c r="A7261" s="48"/>
      <c r="B7261" s="48"/>
      <c r="C7261" s="48"/>
      <c r="D7261" s="48"/>
      <c r="E7261" s="48"/>
    </row>
    <row r="7262" spans="1:5" ht="15.75" thickBot="1" x14ac:dyDescent="0.3">
      <c r="A7262" s="49"/>
      <c r="B7262" s="49"/>
      <c r="C7262" s="49"/>
      <c r="D7262" s="49"/>
      <c r="E7262" s="49"/>
    </row>
    <row r="7263" spans="1:5" ht="15.75" customHeight="1" thickBot="1" x14ac:dyDescent="0.3">
      <c r="A7263" s="49"/>
      <c r="B7263" s="49"/>
      <c r="C7263" s="49"/>
      <c r="D7263" s="49"/>
      <c r="E7263" s="49"/>
    </row>
    <row r="7264" spans="1:5" x14ac:dyDescent="0.25">
      <c r="A7264" s="48"/>
      <c r="B7264" s="48"/>
      <c r="C7264" s="48"/>
      <c r="D7264" s="48"/>
      <c r="E7264" s="48"/>
    </row>
    <row r="7265" spans="1:5" x14ac:dyDescent="0.25">
      <c r="A7265" s="48"/>
      <c r="B7265" s="48"/>
      <c r="C7265" s="48"/>
      <c r="D7265" s="48"/>
      <c r="E7265" s="48"/>
    </row>
    <row r="7266" spans="1:5" ht="15.75" thickBot="1" x14ac:dyDescent="0.3">
      <c r="A7266" s="49"/>
      <c r="B7266" s="49"/>
      <c r="C7266" s="49"/>
      <c r="D7266" s="49"/>
      <c r="E7266" s="49"/>
    </row>
    <row r="7267" spans="1:5" ht="15.75" customHeight="1" thickBot="1" x14ac:dyDescent="0.3">
      <c r="A7267" s="49"/>
      <c r="B7267" s="49"/>
      <c r="C7267" s="49"/>
      <c r="D7267" s="49"/>
      <c r="E7267" s="49"/>
    </row>
    <row r="7268" spans="1:5" x14ac:dyDescent="0.25">
      <c r="A7268" s="48"/>
      <c r="B7268" s="48"/>
      <c r="C7268" s="48"/>
      <c r="D7268" s="48"/>
      <c r="E7268" s="48"/>
    </row>
    <row r="7269" spans="1:5" x14ac:dyDescent="0.25">
      <c r="A7269" s="48"/>
      <c r="B7269" s="48"/>
      <c r="C7269" s="48"/>
      <c r="D7269" s="48"/>
      <c r="E7269" s="48"/>
    </row>
    <row r="7270" spans="1:5" ht="15.75" thickBot="1" x14ac:dyDescent="0.3">
      <c r="A7270" s="49"/>
      <c r="B7270" s="49"/>
      <c r="C7270" s="49"/>
      <c r="D7270" s="49"/>
      <c r="E7270" s="49"/>
    </row>
    <row r="7271" spans="1:5" ht="15.75" customHeight="1" thickBot="1" x14ac:dyDescent="0.3">
      <c r="A7271" s="49"/>
      <c r="B7271" s="49"/>
      <c r="C7271" s="49"/>
      <c r="D7271" s="49"/>
      <c r="E7271" s="49"/>
    </row>
    <row r="7272" spans="1:5" x14ac:dyDescent="0.25">
      <c r="A7272" s="48"/>
      <c r="B7272" s="48"/>
      <c r="C7272" s="48"/>
      <c r="D7272" s="48"/>
      <c r="E7272" s="48"/>
    </row>
    <row r="7273" spans="1:5" x14ac:dyDescent="0.25">
      <c r="A7273" s="48"/>
      <c r="B7273" s="48"/>
      <c r="C7273" s="48"/>
      <c r="D7273" s="48"/>
      <c r="E7273" s="48"/>
    </row>
    <row r="7274" spans="1:5" ht="15.75" thickBot="1" x14ac:dyDescent="0.3">
      <c r="A7274" s="49"/>
      <c r="B7274" s="49"/>
      <c r="C7274" s="49"/>
      <c r="D7274" s="49"/>
      <c r="E7274" s="49"/>
    </row>
    <row r="7275" spans="1:5" ht="15.75" thickBot="1" x14ac:dyDescent="0.3">
      <c r="A7275" s="49"/>
      <c r="B7275" s="49"/>
      <c r="C7275" s="49"/>
      <c r="D7275" s="49"/>
      <c r="E7275" s="49"/>
    </row>
    <row r="7276" spans="1:5" ht="15.75" thickBot="1" x14ac:dyDescent="0.3">
      <c r="A7276" s="49"/>
      <c r="B7276" s="49"/>
      <c r="C7276" s="49"/>
      <c r="D7276" s="49"/>
      <c r="E7276" s="49"/>
    </row>
    <row r="7277" spans="1:5" ht="15.75" thickBot="1" x14ac:dyDescent="0.3">
      <c r="A7277" s="49"/>
      <c r="B7277" s="49"/>
      <c r="C7277" s="49"/>
      <c r="D7277" s="49"/>
      <c r="E7277" s="49"/>
    </row>
    <row r="7278" spans="1:5" ht="15.75" thickBot="1" x14ac:dyDescent="0.3">
      <c r="A7278" s="49"/>
      <c r="B7278" s="49"/>
      <c r="C7278" s="49"/>
      <c r="D7278" s="49"/>
      <c r="E7278" s="49"/>
    </row>
    <row r="7279" spans="1:5" ht="15.75" customHeight="1" thickBot="1" x14ac:dyDescent="0.3">
      <c r="A7279" s="49"/>
      <c r="B7279" s="49"/>
      <c r="C7279" s="49"/>
      <c r="D7279" s="49"/>
      <c r="E7279" s="49"/>
    </row>
    <row r="7280" spans="1:5" ht="15.75" thickBot="1" x14ac:dyDescent="0.3">
      <c r="A7280" s="49"/>
      <c r="B7280" s="49"/>
      <c r="C7280" s="49"/>
      <c r="D7280" s="49"/>
      <c r="E7280" s="49"/>
    </row>
    <row r="7281" spans="1:5" ht="15.75" thickBot="1" x14ac:dyDescent="0.3">
      <c r="A7281" s="49"/>
      <c r="B7281" s="49"/>
      <c r="C7281" s="49"/>
      <c r="D7281" s="49"/>
      <c r="E7281" s="49"/>
    </row>
    <row r="7282" spans="1:5" ht="15.75" customHeight="1" thickBot="1" x14ac:dyDescent="0.3">
      <c r="A7282" s="49"/>
      <c r="B7282" s="49"/>
      <c r="C7282" s="49"/>
      <c r="D7282" s="49"/>
      <c r="E7282" s="49"/>
    </row>
    <row r="7283" spans="1:5" ht="15.75" thickBot="1" x14ac:dyDescent="0.3">
      <c r="A7283" s="49"/>
      <c r="B7283" s="49"/>
      <c r="C7283" s="49"/>
      <c r="D7283" s="49"/>
      <c r="E7283" s="49"/>
    </row>
    <row r="7284" spans="1:5" ht="15.75" customHeight="1" thickBot="1" x14ac:dyDescent="0.3">
      <c r="A7284" s="49"/>
      <c r="B7284" s="49"/>
      <c r="C7284" s="49"/>
      <c r="D7284" s="49"/>
      <c r="E7284" s="49"/>
    </row>
    <row r="7285" spans="1:5" ht="15.75" thickBot="1" x14ac:dyDescent="0.3">
      <c r="A7285" s="49"/>
      <c r="B7285" s="49"/>
      <c r="C7285" s="49"/>
      <c r="D7285" s="49"/>
      <c r="E7285" s="49"/>
    </row>
    <row r="7286" spans="1:5" ht="15.75" customHeight="1" thickBot="1" x14ac:dyDescent="0.3">
      <c r="A7286" s="49"/>
      <c r="B7286" s="49"/>
      <c r="C7286" s="49"/>
      <c r="D7286" s="49"/>
      <c r="E7286" s="49"/>
    </row>
    <row r="7287" spans="1:5" ht="15.75" thickBot="1" x14ac:dyDescent="0.3">
      <c r="A7287" s="49"/>
      <c r="B7287" s="49"/>
      <c r="C7287" s="49"/>
      <c r="D7287" s="49"/>
      <c r="E7287" s="49"/>
    </row>
    <row r="7288" spans="1:5" ht="15.75" customHeight="1" thickBot="1" x14ac:dyDescent="0.3">
      <c r="A7288" s="49"/>
      <c r="B7288" s="49"/>
      <c r="C7288" s="49"/>
      <c r="D7288" s="49"/>
      <c r="E7288" s="49"/>
    </row>
    <row r="7289" spans="1:5" ht="15.75" thickBot="1" x14ac:dyDescent="0.3">
      <c r="A7289" s="49"/>
      <c r="B7289" s="49"/>
      <c r="C7289" s="49"/>
      <c r="D7289" s="49"/>
      <c r="E7289" s="49"/>
    </row>
    <row r="7290" spans="1:5" ht="15.75" customHeight="1" thickBot="1" x14ac:dyDescent="0.3">
      <c r="A7290" s="49"/>
      <c r="B7290" s="49"/>
      <c r="C7290" s="49"/>
      <c r="D7290" s="49"/>
      <c r="E7290" s="49"/>
    </row>
    <row r="7291" spans="1:5" ht="15.75" thickBot="1" x14ac:dyDescent="0.3">
      <c r="A7291" s="49"/>
      <c r="B7291" s="49"/>
      <c r="C7291" s="49"/>
      <c r="D7291" s="49"/>
      <c r="E7291" s="49"/>
    </row>
    <row r="7292" spans="1:5" ht="15.75" customHeight="1" thickBot="1" x14ac:dyDescent="0.3">
      <c r="A7292" s="49"/>
      <c r="B7292" s="49"/>
      <c r="C7292" s="49"/>
      <c r="D7292" s="49"/>
      <c r="E7292" s="49"/>
    </row>
    <row r="7293" spans="1:5" ht="15.75" thickBot="1" x14ac:dyDescent="0.3">
      <c r="A7293" s="49"/>
      <c r="B7293" s="49"/>
      <c r="C7293" s="49"/>
      <c r="D7293" s="49"/>
      <c r="E7293" s="49"/>
    </row>
    <row r="7294" spans="1:5" ht="15.75" customHeight="1" thickBot="1" x14ac:dyDescent="0.3">
      <c r="A7294" s="49"/>
      <c r="B7294" s="49"/>
      <c r="C7294" s="49"/>
      <c r="D7294" s="49"/>
      <c r="E7294" s="49"/>
    </row>
    <row r="7295" spans="1:5" ht="15.75" thickBot="1" x14ac:dyDescent="0.3">
      <c r="A7295" s="49"/>
      <c r="B7295" s="49"/>
      <c r="C7295" s="49"/>
      <c r="D7295" s="49"/>
      <c r="E7295" s="49"/>
    </row>
    <row r="7296" spans="1:5" ht="15.75" customHeight="1" thickBot="1" x14ac:dyDescent="0.3">
      <c r="A7296" s="49"/>
      <c r="B7296" s="49"/>
      <c r="C7296" s="49"/>
      <c r="D7296" s="49"/>
      <c r="E7296" s="49"/>
    </row>
    <row r="7297" spans="1:5" ht="15.75" thickBot="1" x14ac:dyDescent="0.3">
      <c r="A7297" s="49"/>
      <c r="B7297" s="49"/>
      <c r="C7297" s="49"/>
      <c r="D7297" s="49"/>
      <c r="E7297" s="49"/>
    </row>
    <row r="7298" spans="1:5" ht="15.75" customHeight="1" thickBot="1" x14ac:dyDescent="0.3">
      <c r="A7298" s="49"/>
      <c r="B7298" s="49"/>
      <c r="C7298" s="49"/>
      <c r="D7298" s="49"/>
      <c r="E7298" s="49"/>
    </row>
    <row r="7299" spans="1:5" ht="15.75" thickBot="1" x14ac:dyDescent="0.3">
      <c r="A7299" s="49"/>
      <c r="B7299" s="49"/>
      <c r="C7299" s="49"/>
      <c r="D7299" s="49"/>
      <c r="E7299" s="49"/>
    </row>
    <row r="7300" spans="1:5" ht="15.75" customHeight="1" thickBot="1" x14ac:dyDescent="0.3">
      <c r="A7300" s="49"/>
      <c r="B7300" s="49"/>
      <c r="C7300" s="49"/>
      <c r="D7300" s="49"/>
      <c r="E7300" s="49"/>
    </row>
    <row r="7301" spans="1:5" ht="15.75" thickBot="1" x14ac:dyDescent="0.3">
      <c r="A7301" s="49"/>
      <c r="B7301" s="49"/>
      <c r="C7301" s="49"/>
      <c r="D7301" s="49"/>
      <c r="E7301" s="49"/>
    </row>
    <row r="7302" spans="1:5" ht="15.75" customHeight="1" thickBot="1" x14ac:dyDescent="0.3">
      <c r="A7302" s="49"/>
      <c r="B7302" s="49"/>
      <c r="C7302" s="49"/>
      <c r="D7302" s="49"/>
      <c r="E7302" s="49"/>
    </row>
    <row r="7303" spans="1:5" ht="15.75" thickBot="1" x14ac:dyDescent="0.3">
      <c r="A7303" s="49"/>
      <c r="B7303" s="49"/>
      <c r="C7303" s="49"/>
      <c r="D7303" s="49"/>
      <c r="E7303" s="49"/>
    </row>
    <row r="7304" spans="1:5" ht="15.75" customHeight="1" thickBot="1" x14ac:dyDescent="0.3">
      <c r="A7304" s="49"/>
      <c r="B7304" s="49"/>
      <c r="C7304" s="49"/>
      <c r="D7304" s="49"/>
      <c r="E7304" s="49"/>
    </row>
    <row r="7305" spans="1:5" ht="15.75" thickBot="1" x14ac:dyDescent="0.3">
      <c r="A7305" s="49"/>
      <c r="B7305" s="49"/>
      <c r="C7305" s="49"/>
      <c r="D7305" s="49"/>
      <c r="E7305" s="49"/>
    </row>
    <row r="7306" spans="1:5" ht="15.75" customHeight="1" thickBot="1" x14ac:dyDescent="0.3">
      <c r="A7306" s="49"/>
      <c r="B7306" s="49"/>
      <c r="C7306" s="49"/>
      <c r="D7306" s="49"/>
      <c r="E7306" s="49"/>
    </row>
    <row r="7307" spans="1:5" ht="15.75" thickBot="1" x14ac:dyDescent="0.3">
      <c r="A7307" s="49"/>
      <c r="B7307" s="49"/>
      <c r="C7307" s="49"/>
      <c r="D7307" s="49"/>
      <c r="E7307" s="49"/>
    </row>
    <row r="7308" spans="1:5" ht="15.75" customHeight="1" thickBot="1" x14ac:dyDescent="0.3">
      <c r="A7308" s="49"/>
      <c r="B7308" s="49"/>
      <c r="C7308" s="49"/>
      <c r="D7308" s="49"/>
      <c r="E7308" s="49"/>
    </row>
    <row r="7309" spans="1:5" ht="15.75" thickBot="1" x14ac:dyDescent="0.3">
      <c r="A7309" s="49"/>
      <c r="B7309" s="49"/>
      <c r="C7309" s="49"/>
      <c r="D7309" s="49"/>
      <c r="E7309" s="49"/>
    </row>
    <row r="7310" spans="1:5" ht="15.75" customHeight="1" thickBot="1" x14ac:dyDescent="0.3">
      <c r="A7310" s="49"/>
      <c r="B7310" s="49"/>
      <c r="C7310" s="49"/>
      <c r="D7310" s="49"/>
      <c r="E7310" s="49"/>
    </row>
    <row r="7311" spans="1:5" ht="15.75" thickBot="1" x14ac:dyDescent="0.3">
      <c r="A7311" s="49"/>
      <c r="B7311" s="49"/>
      <c r="C7311" s="49"/>
      <c r="D7311" s="49"/>
      <c r="E7311" s="49"/>
    </row>
    <row r="7312" spans="1:5" ht="15.75" customHeight="1" thickBot="1" x14ac:dyDescent="0.3">
      <c r="A7312" s="49"/>
      <c r="B7312" s="49"/>
      <c r="C7312" s="49"/>
      <c r="D7312" s="49"/>
      <c r="E7312" s="49"/>
    </row>
    <row r="7313" spans="1:5" ht="15.75" thickBot="1" x14ac:dyDescent="0.3">
      <c r="A7313" s="49"/>
      <c r="B7313" s="49"/>
      <c r="C7313" s="49"/>
      <c r="D7313" s="49"/>
      <c r="E7313" s="49"/>
    </row>
    <row r="7314" spans="1:5" ht="15.75" customHeight="1" thickBot="1" x14ac:dyDescent="0.3">
      <c r="A7314" s="49"/>
      <c r="B7314" s="49"/>
      <c r="C7314" s="49"/>
      <c r="D7314" s="49"/>
      <c r="E7314" s="49"/>
    </row>
    <row r="7315" spans="1:5" ht="15.75" thickBot="1" x14ac:dyDescent="0.3">
      <c r="A7315" s="49"/>
      <c r="B7315" s="49"/>
      <c r="C7315" s="49"/>
      <c r="D7315" s="49"/>
      <c r="E7315" s="49"/>
    </row>
    <row r="7316" spans="1:5" ht="15.75" customHeight="1" thickBot="1" x14ac:dyDescent="0.3">
      <c r="A7316" s="49"/>
      <c r="B7316" s="49"/>
      <c r="C7316" s="49"/>
      <c r="D7316" s="49"/>
      <c r="E7316" s="49"/>
    </row>
    <row r="7317" spans="1:5" ht="15.75" thickBot="1" x14ac:dyDescent="0.3">
      <c r="A7317" s="49"/>
      <c r="B7317" s="49"/>
      <c r="C7317" s="49"/>
      <c r="D7317" s="49"/>
      <c r="E7317" s="49"/>
    </row>
    <row r="7318" spans="1:5" ht="15.75" customHeight="1" thickBot="1" x14ac:dyDescent="0.3">
      <c r="A7318" s="49"/>
      <c r="B7318" s="49"/>
      <c r="C7318" s="49"/>
      <c r="D7318" s="49"/>
      <c r="E7318" s="49"/>
    </row>
    <row r="7319" spans="1:5" x14ac:dyDescent="0.25">
      <c r="A7319" s="48"/>
      <c r="B7319" s="48"/>
      <c r="C7319" s="48"/>
      <c r="D7319" s="48"/>
      <c r="E7319" s="48"/>
    </row>
    <row r="7320" spans="1:5" ht="15.75" thickBot="1" x14ac:dyDescent="0.3">
      <c r="A7320" s="49"/>
      <c r="B7320" s="49"/>
      <c r="C7320" s="49"/>
      <c r="D7320" s="49"/>
      <c r="E7320" s="49"/>
    </row>
    <row r="7321" spans="1:5" ht="15.75" customHeight="1" thickBot="1" x14ac:dyDescent="0.3">
      <c r="A7321" s="49"/>
      <c r="B7321" s="49"/>
      <c r="C7321" s="49"/>
      <c r="D7321" s="49"/>
      <c r="E7321" s="49"/>
    </row>
    <row r="7322" spans="1:5" x14ac:dyDescent="0.25">
      <c r="A7322" s="48"/>
      <c r="B7322" s="48"/>
      <c r="C7322" s="48"/>
      <c r="D7322" s="48"/>
      <c r="E7322" s="48"/>
    </row>
    <row r="7323" spans="1:5" ht="15.75" thickBot="1" x14ac:dyDescent="0.3">
      <c r="A7323" s="49"/>
      <c r="B7323" s="49"/>
      <c r="C7323" s="49"/>
      <c r="D7323" s="49"/>
      <c r="E7323" s="49"/>
    </row>
    <row r="7324" spans="1:5" ht="15.75" customHeight="1" thickBot="1" x14ac:dyDescent="0.3">
      <c r="A7324" s="49"/>
      <c r="B7324" s="49"/>
      <c r="C7324" s="49"/>
      <c r="D7324" s="49"/>
      <c r="E7324" s="49"/>
    </row>
    <row r="7325" spans="1:5" x14ac:dyDescent="0.25">
      <c r="A7325" s="48"/>
      <c r="B7325" s="48"/>
      <c r="C7325" s="48"/>
      <c r="D7325" s="48"/>
      <c r="E7325" s="48"/>
    </row>
    <row r="7326" spans="1:5" ht="15.75" thickBot="1" x14ac:dyDescent="0.3">
      <c r="A7326" s="49"/>
      <c r="B7326" s="49"/>
      <c r="C7326" s="49"/>
      <c r="D7326" s="49"/>
      <c r="E7326" s="49"/>
    </row>
    <row r="7327" spans="1:5" ht="15.75" customHeight="1" thickBot="1" x14ac:dyDescent="0.3">
      <c r="A7327" s="49"/>
      <c r="B7327" s="49"/>
      <c r="C7327" s="49"/>
      <c r="D7327" s="49"/>
      <c r="E7327" s="49"/>
    </row>
    <row r="7328" spans="1:5" x14ac:dyDescent="0.25">
      <c r="A7328" s="48"/>
      <c r="B7328" s="48"/>
      <c r="C7328" s="48"/>
      <c r="D7328" s="48"/>
      <c r="E7328" s="48"/>
    </row>
    <row r="7329" spans="1:5" ht="15.75" thickBot="1" x14ac:dyDescent="0.3">
      <c r="A7329" s="49"/>
      <c r="B7329" s="49"/>
      <c r="C7329" s="49"/>
      <c r="D7329" s="49"/>
      <c r="E7329" s="49"/>
    </row>
    <row r="7330" spans="1:5" ht="15.75" customHeight="1" thickBot="1" x14ac:dyDescent="0.3">
      <c r="A7330" s="49"/>
      <c r="B7330" s="49"/>
      <c r="C7330" s="49"/>
      <c r="D7330" s="49"/>
      <c r="E7330" s="49"/>
    </row>
    <row r="7331" spans="1:5" x14ac:dyDescent="0.25">
      <c r="A7331" s="48"/>
      <c r="B7331" s="48"/>
      <c r="C7331" s="48"/>
      <c r="D7331" s="48"/>
      <c r="E7331" s="48"/>
    </row>
    <row r="7332" spans="1:5" ht="15.75" thickBot="1" x14ac:dyDescent="0.3">
      <c r="A7332" s="49"/>
      <c r="B7332" s="49"/>
      <c r="C7332" s="49"/>
      <c r="D7332" s="49"/>
      <c r="E7332" s="49"/>
    </row>
    <row r="7333" spans="1:5" ht="15.75" customHeight="1" thickBot="1" x14ac:dyDescent="0.3">
      <c r="A7333" s="49"/>
      <c r="B7333" s="49"/>
      <c r="C7333" s="49"/>
      <c r="D7333" s="49"/>
      <c r="E7333" s="49"/>
    </row>
    <row r="7334" spans="1:5" x14ac:dyDescent="0.25">
      <c r="A7334" s="48"/>
      <c r="B7334" s="48"/>
      <c r="C7334" s="48"/>
      <c r="D7334" s="48"/>
      <c r="E7334" s="48"/>
    </row>
    <row r="7335" spans="1:5" ht="15.75" thickBot="1" x14ac:dyDescent="0.3">
      <c r="A7335" s="49"/>
      <c r="B7335" s="49"/>
      <c r="C7335" s="49"/>
      <c r="D7335" s="49"/>
      <c r="E7335" s="49"/>
    </row>
    <row r="7336" spans="1:5" ht="15.75" customHeight="1" thickBot="1" x14ac:dyDescent="0.3">
      <c r="A7336" s="49"/>
      <c r="B7336" s="49"/>
      <c r="C7336" s="49"/>
      <c r="D7336" s="49"/>
      <c r="E7336" s="49"/>
    </row>
    <row r="7337" spans="1:5" x14ac:dyDescent="0.25">
      <c r="A7337" s="48"/>
      <c r="B7337" s="48"/>
      <c r="C7337" s="48"/>
      <c r="D7337" s="48"/>
      <c r="E7337" s="48"/>
    </row>
    <row r="7338" spans="1:5" ht="15.75" thickBot="1" x14ac:dyDescent="0.3">
      <c r="A7338" s="49"/>
      <c r="B7338" s="49"/>
      <c r="C7338" s="49"/>
      <c r="D7338" s="49"/>
      <c r="E7338" s="49"/>
    </row>
    <row r="7339" spans="1:5" ht="15.75" thickBot="1" x14ac:dyDescent="0.3">
      <c r="A7339" s="49"/>
      <c r="B7339" s="49"/>
      <c r="C7339" s="49"/>
      <c r="D7339" s="49"/>
      <c r="E7339" s="49"/>
    </row>
    <row r="7340" spans="1:5" ht="15.75" thickBot="1" x14ac:dyDescent="0.3">
      <c r="A7340" s="49"/>
      <c r="B7340" s="49"/>
      <c r="C7340" s="49"/>
      <c r="D7340" s="49"/>
      <c r="E7340" s="49"/>
    </row>
    <row r="7341" spans="1:5" ht="15.75" thickBot="1" x14ac:dyDescent="0.3">
      <c r="A7341" s="49"/>
      <c r="B7341" s="49"/>
      <c r="C7341" s="49"/>
      <c r="D7341" s="49"/>
      <c r="E7341" s="49"/>
    </row>
    <row r="7342" spans="1:5" ht="15.75" thickBot="1" x14ac:dyDescent="0.3">
      <c r="A7342" s="49"/>
      <c r="B7342" s="49"/>
      <c r="C7342" s="49"/>
      <c r="D7342" s="49"/>
      <c r="E7342" s="49"/>
    </row>
    <row r="7343" spans="1:5" ht="15.75" thickBot="1" x14ac:dyDescent="0.3">
      <c r="A7343" s="49"/>
      <c r="B7343" s="49"/>
      <c r="C7343" s="49"/>
      <c r="D7343" s="49"/>
      <c r="E7343" s="49"/>
    </row>
    <row r="7344" spans="1:5" ht="15.75" thickBot="1" x14ac:dyDescent="0.3">
      <c r="A7344" s="49"/>
      <c r="B7344" s="49"/>
      <c r="C7344" s="49"/>
      <c r="D7344" s="49"/>
      <c r="E7344" s="49"/>
    </row>
    <row r="7345" spans="1:5" ht="15.75" thickBot="1" x14ac:dyDescent="0.3">
      <c r="A7345" s="49"/>
      <c r="B7345" s="49"/>
      <c r="C7345" s="49"/>
      <c r="D7345" s="49"/>
      <c r="E7345" s="49"/>
    </row>
    <row r="7346" spans="1:5" ht="15.75" thickBot="1" x14ac:dyDescent="0.3">
      <c r="A7346" s="49"/>
      <c r="B7346" s="49"/>
      <c r="C7346" s="49"/>
      <c r="D7346" s="49"/>
      <c r="E7346" s="49"/>
    </row>
    <row r="7347" spans="1:5" ht="15.75" thickBot="1" x14ac:dyDescent="0.3">
      <c r="A7347" s="49"/>
      <c r="B7347" s="49"/>
      <c r="C7347" s="49"/>
      <c r="D7347" s="49"/>
      <c r="E7347" s="49"/>
    </row>
    <row r="7348" spans="1:5" ht="15.75" thickBot="1" x14ac:dyDescent="0.3">
      <c r="A7348" s="49"/>
      <c r="B7348" s="49"/>
      <c r="C7348" s="49"/>
      <c r="D7348" s="49"/>
      <c r="E7348" s="49"/>
    </row>
    <row r="7349" spans="1:5" ht="15.75" thickBot="1" x14ac:dyDescent="0.3">
      <c r="A7349" s="49"/>
      <c r="B7349" s="49"/>
      <c r="C7349" s="49"/>
      <c r="D7349" s="49"/>
      <c r="E7349" s="49"/>
    </row>
    <row r="7350" spans="1:5" ht="15.75" thickBot="1" x14ac:dyDescent="0.3">
      <c r="A7350" s="49"/>
      <c r="B7350" s="49"/>
      <c r="C7350" s="49"/>
      <c r="D7350" s="49"/>
      <c r="E7350" s="49"/>
    </row>
    <row r="7351" spans="1:5" ht="15.75" thickBot="1" x14ac:dyDescent="0.3">
      <c r="A7351" s="49"/>
      <c r="B7351" s="49"/>
      <c r="C7351" s="49"/>
      <c r="D7351" s="49"/>
      <c r="E7351" s="49"/>
    </row>
    <row r="7352" spans="1:5" ht="15.75" thickBot="1" x14ac:dyDescent="0.3">
      <c r="A7352" s="49"/>
      <c r="B7352" s="49"/>
      <c r="C7352" s="49"/>
      <c r="D7352" s="49"/>
      <c r="E7352" s="49"/>
    </row>
    <row r="7353" spans="1:5" ht="15.75" thickBot="1" x14ac:dyDescent="0.3">
      <c r="A7353" s="49"/>
      <c r="B7353" s="49"/>
      <c r="C7353" s="49"/>
      <c r="D7353" s="49"/>
      <c r="E7353" s="49"/>
    </row>
    <row r="7354" spans="1:5" ht="15.75" thickBot="1" x14ac:dyDescent="0.3">
      <c r="A7354" s="49"/>
      <c r="B7354" s="49"/>
      <c r="C7354" s="49"/>
      <c r="D7354" s="49"/>
      <c r="E7354" s="49"/>
    </row>
    <row r="7355" spans="1:5" ht="15.75" thickBot="1" x14ac:dyDescent="0.3">
      <c r="A7355" s="49"/>
      <c r="B7355" s="49"/>
      <c r="C7355" s="49"/>
      <c r="D7355" s="49"/>
      <c r="E7355" s="49"/>
    </row>
    <row r="7356" spans="1:5" ht="15.75" thickBot="1" x14ac:dyDescent="0.3">
      <c r="A7356" s="49"/>
      <c r="B7356" s="49"/>
      <c r="C7356" s="49"/>
      <c r="D7356" s="49"/>
      <c r="E7356" s="49"/>
    </row>
    <row r="7357" spans="1:5" ht="15.75" thickBot="1" x14ac:dyDescent="0.3">
      <c r="A7357" s="49"/>
      <c r="B7357" s="49"/>
      <c r="C7357" s="49"/>
      <c r="D7357" s="49"/>
      <c r="E7357" s="49"/>
    </row>
    <row r="7358" spans="1:5" ht="15.75" thickBot="1" x14ac:dyDescent="0.3">
      <c r="A7358" s="49"/>
      <c r="B7358" s="49"/>
      <c r="C7358" s="49"/>
      <c r="D7358" s="49"/>
      <c r="E7358" s="49"/>
    </row>
    <row r="7359" spans="1:5" ht="15.75" thickBot="1" x14ac:dyDescent="0.3">
      <c r="A7359" s="49"/>
      <c r="B7359" s="49"/>
      <c r="C7359" s="49"/>
      <c r="D7359" s="49"/>
      <c r="E7359" s="49"/>
    </row>
    <row r="7360" spans="1:5" ht="15.75" thickBot="1" x14ac:dyDescent="0.3">
      <c r="A7360" s="49"/>
      <c r="B7360" s="49"/>
      <c r="C7360" s="49"/>
      <c r="D7360" s="49"/>
      <c r="E7360" s="49"/>
    </row>
    <row r="7361" spans="1:5" ht="15.75" thickBot="1" x14ac:dyDescent="0.3">
      <c r="A7361" s="49"/>
      <c r="B7361" s="49"/>
      <c r="C7361" s="49"/>
      <c r="D7361" s="49"/>
      <c r="E7361" s="49"/>
    </row>
    <row r="7362" spans="1:5" ht="15.75" thickBot="1" x14ac:dyDescent="0.3">
      <c r="A7362" s="49"/>
      <c r="B7362" s="49"/>
      <c r="C7362" s="49"/>
      <c r="D7362" s="49"/>
      <c r="E7362" s="49"/>
    </row>
    <row r="7363" spans="1:5" ht="15.75" thickBot="1" x14ac:dyDescent="0.3">
      <c r="A7363" s="49"/>
      <c r="B7363" s="49"/>
      <c r="C7363" s="49"/>
      <c r="D7363" s="49"/>
      <c r="E7363" s="49"/>
    </row>
    <row r="7364" spans="1:5" ht="15.75" thickBot="1" x14ac:dyDescent="0.3">
      <c r="A7364" s="49"/>
      <c r="B7364" s="49"/>
      <c r="C7364" s="49"/>
      <c r="D7364" s="49"/>
      <c r="E7364" s="49"/>
    </row>
    <row r="7365" spans="1:5" ht="15.75" thickBot="1" x14ac:dyDescent="0.3">
      <c r="A7365" s="49"/>
      <c r="B7365" s="49"/>
      <c r="C7365" s="49"/>
      <c r="D7365" s="49"/>
      <c r="E7365" s="49"/>
    </row>
    <row r="7366" spans="1:5" ht="15.75" thickBot="1" x14ac:dyDescent="0.3">
      <c r="A7366" s="49"/>
      <c r="B7366" s="49"/>
      <c r="C7366" s="49"/>
      <c r="D7366" s="49"/>
      <c r="E7366" s="49"/>
    </row>
    <row r="7367" spans="1:5" ht="15.75" thickBot="1" x14ac:dyDescent="0.3">
      <c r="A7367" s="49"/>
      <c r="B7367" s="49"/>
      <c r="C7367" s="49"/>
      <c r="D7367" s="49"/>
      <c r="E7367" s="49"/>
    </row>
    <row r="7368" spans="1:5" ht="15.75" thickBot="1" x14ac:dyDescent="0.3">
      <c r="A7368" s="49"/>
      <c r="B7368" s="49"/>
      <c r="C7368" s="49"/>
      <c r="D7368" s="49"/>
      <c r="E7368" s="49"/>
    </row>
    <row r="7369" spans="1:5" ht="15.75" thickBot="1" x14ac:dyDescent="0.3">
      <c r="A7369" s="49"/>
      <c r="B7369" s="49"/>
      <c r="C7369" s="49"/>
      <c r="D7369" s="49"/>
      <c r="E7369" s="49"/>
    </row>
    <row r="7370" spans="1:5" ht="15.75" thickBot="1" x14ac:dyDescent="0.3">
      <c r="A7370" s="49"/>
      <c r="B7370" s="49"/>
      <c r="C7370" s="49"/>
      <c r="D7370" s="49"/>
      <c r="E7370" s="49"/>
    </row>
    <row r="7371" spans="1:5" ht="15.75" thickBot="1" x14ac:dyDescent="0.3">
      <c r="A7371" s="49"/>
      <c r="B7371" s="49"/>
      <c r="C7371" s="49"/>
      <c r="D7371" s="49"/>
      <c r="E7371" s="49"/>
    </row>
    <row r="7372" spans="1:5" ht="15.75" thickBot="1" x14ac:dyDescent="0.3">
      <c r="A7372" s="49"/>
      <c r="B7372" s="49"/>
      <c r="C7372" s="49"/>
      <c r="D7372" s="49"/>
      <c r="E7372" s="49"/>
    </row>
    <row r="7373" spans="1:5" ht="15.75" thickBot="1" x14ac:dyDescent="0.3">
      <c r="A7373" s="49"/>
      <c r="B7373" s="49"/>
      <c r="C7373" s="49"/>
      <c r="D7373" s="49"/>
      <c r="E7373" s="49"/>
    </row>
    <row r="7374" spans="1:5" ht="15.75" thickBot="1" x14ac:dyDescent="0.3">
      <c r="A7374" s="49"/>
      <c r="B7374" s="49"/>
      <c r="C7374" s="49"/>
      <c r="D7374" s="49"/>
      <c r="E7374" s="49"/>
    </row>
    <row r="7375" spans="1:5" ht="15.75" thickBot="1" x14ac:dyDescent="0.3">
      <c r="A7375" s="49"/>
      <c r="B7375" s="49"/>
      <c r="C7375" s="49"/>
      <c r="D7375" s="49"/>
      <c r="E7375" s="49"/>
    </row>
    <row r="7376" spans="1:5" ht="15.75" thickBot="1" x14ac:dyDescent="0.3">
      <c r="A7376" s="49"/>
      <c r="B7376" s="49"/>
      <c r="C7376" s="49"/>
      <c r="D7376" s="49"/>
      <c r="E7376" s="49"/>
    </row>
    <row r="7377" spans="1:5" ht="15.75" thickBot="1" x14ac:dyDescent="0.3">
      <c r="A7377" s="49"/>
      <c r="B7377" s="49"/>
      <c r="C7377" s="49"/>
      <c r="D7377" s="49"/>
      <c r="E7377" s="49"/>
    </row>
    <row r="7378" spans="1:5" ht="15.75" thickBot="1" x14ac:dyDescent="0.3">
      <c r="A7378" s="49"/>
      <c r="B7378" s="49"/>
      <c r="C7378" s="49"/>
      <c r="D7378" s="49"/>
      <c r="E7378" s="49"/>
    </row>
    <row r="7379" spans="1:5" ht="15.75" thickBot="1" x14ac:dyDescent="0.3">
      <c r="A7379" s="49"/>
      <c r="B7379" s="49"/>
      <c r="C7379" s="49"/>
      <c r="D7379" s="49"/>
      <c r="E7379" s="49"/>
    </row>
    <row r="7380" spans="1:5" ht="15.75" thickBot="1" x14ac:dyDescent="0.3">
      <c r="A7380" s="49"/>
      <c r="B7380" s="49"/>
      <c r="C7380" s="49"/>
      <c r="D7380" s="49"/>
      <c r="E7380" s="49"/>
    </row>
    <row r="7381" spans="1:5" ht="15.75" thickBot="1" x14ac:dyDescent="0.3">
      <c r="A7381" s="49"/>
      <c r="B7381" s="49"/>
      <c r="C7381" s="49"/>
      <c r="D7381" s="49"/>
      <c r="E7381" s="49"/>
    </row>
    <row r="7382" spans="1:5" ht="15.75" thickBot="1" x14ac:dyDescent="0.3">
      <c r="A7382" s="49"/>
      <c r="B7382" s="49"/>
      <c r="C7382" s="49"/>
      <c r="D7382" s="49"/>
      <c r="E7382" s="49"/>
    </row>
    <row r="7383" spans="1:5" ht="15.75" thickBot="1" x14ac:dyDescent="0.3">
      <c r="A7383" s="49"/>
      <c r="B7383" s="49"/>
      <c r="C7383" s="49"/>
      <c r="D7383" s="49"/>
      <c r="E7383" s="49"/>
    </row>
    <row r="7384" spans="1:5" ht="15.75" thickBot="1" x14ac:dyDescent="0.3">
      <c r="A7384" s="49"/>
      <c r="B7384" s="49"/>
      <c r="C7384" s="49"/>
      <c r="D7384" s="49"/>
      <c r="E7384" s="49"/>
    </row>
    <row r="7385" spans="1:5" ht="15.75" thickBot="1" x14ac:dyDescent="0.3">
      <c r="A7385" s="49"/>
      <c r="B7385" s="49"/>
      <c r="C7385" s="49"/>
      <c r="D7385" s="49"/>
      <c r="E7385" s="49"/>
    </row>
    <row r="7386" spans="1:5" ht="15.75" thickBot="1" x14ac:dyDescent="0.3">
      <c r="A7386" s="49"/>
      <c r="B7386" s="49"/>
      <c r="C7386" s="49"/>
      <c r="D7386" s="49"/>
      <c r="E7386" s="49"/>
    </row>
    <row r="7387" spans="1:5" ht="15.75" thickBot="1" x14ac:dyDescent="0.3">
      <c r="A7387" s="49"/>
      <c r="B7387" s="49"/>
      <c r="C7387" s="49"/>
      <c r="D7387" s="49"/>
      <c r="E7387" s="49"/>
    </row>
    <row r="7388" spans="1:5" ht="15.75" thickBot="1" x14ac:dyDescent="0.3">
      <c r="A7388" s="49"/>
      <c r="B7388" s="49"/>
      <c r="C7388" s="49"/>
      <c r="D7388" s="49"/>
      <c r="E7388" s="49"/>
    </row>
    <row r="7389" spans="1:5" ht="15.75" thickBot="1" x14ac:dyDescent="0.3">
      <c r="A7389" s="49"/>
      <c r="B7389" s="49"/>
      <c r="C7389" s="49"/>
      <c r="D7389" s="49"/>
      <c r="E7389" s="49"/>
    </row>
    <row r="7390" spans="1:5" ht="15.75" thickBot="1" x14ac:dyDescent="0.3">
      <c r="A7390" s="49"/>
      <c r="B7390" s="49"/>
      <c r="C7390" s="49"/>
      <c r="D7390" s="49"/>
      <c r="E7390" s="49"/>
    </row>
    <row r="7391" spans="1:5" ht="15.75" thickBot="1" x14ac:dyDescent="0.3">
      <c r="A7391" s="49"/>
      <c r="B7391" s="49"/>
      <c r="C7391" s="49"/>
      <c r="D7391" s="49"/>
      <c r="E7391" s="49"/>
    </row>
    <row r="7392" spans="1:5" ht="15.75" thickBot="1" x14ac:dyDescent="0.3">
      <c r="A7392" s="49"/>
      <c r="B7392" s="49"/>
      <c r="C7392" s="49"/>
      <c r="D7392" s="49"/>
      <c r="E7392" s="49"/>
    </row>
    <row r="7393" spans="1:5" ht="15.75" thickBot="1" x14ac:dyDescent="0.3">
      <c r="A7393" s="49"/>
      <c r="B7393" s="49"/>
      <c r="C7393" s="49"/>
      <c r="D7393" s="49"/>
      <c r="E7393" s="49"/>
    </row>
    <row r="7394" spans="1:5" ht="15.75" thickBot="1" x14ac:dyDescent="0.3">
      <c r="A7394" s="49"/>
      <c r="B7394" s="49"/>
      <c r="C7394" s="49"/>
      <c r="D7394" s="49"/>
      <c r="E7394" s="49"/>
    </row>
    <row r="7395" spans="1:5" ht="15.75" customHeight="1" thickBot="1" x14ac:dyDescent="0.3">
      <c r="A7395" s="49"/>
      <c r="B7395" s="49"/>
      <c r="C7395" s="49"/>
      <c r="D7395" s="49"/>
      <c r="E7395" s="49"/>
    </row>
    <row r="7396" spans="1:5" ht="15.75" thickBot="1" x14ac:dyDescent="0.3">
      <c r="A7396" s="49"/>
      <c r="B7396" s="49"/>
      <c r="C7396" s="49"/>
      <c r="D7396" s="49"/>
      <c r="E7396" s="49"/>
    </row>
    <row r="7397" spans="1:5" ht="15.75" customHeight="1" thickBot="1" x14ac:dyDescent="0.3">
      <c r="A7397" s="49"/>
      <c r="B7397" s="49"/>
      <c r="C7397" s="49"/>
      <c r="D7397" s="49"/>
      <c r="E7397" s="49"/>
    </row>
    <row r="7398" spans="1:5" ht="15.75" thickBot="1" x14ac:dyDescent="0.3">
      <c r="A7398" s="49"/>
      <c r="B7398" s="49"/>
      <c r="C7398" s="49"/>
      <c r="D7398" s="49"/>
      <c r="E7398" s="49"/>
    </row>
    <row r="7399" spans="1:5" ht="15.75" customHeight="1" thickBot="1" x14ac:dyDescent="0.3">
      <c r="A7399" s="49"/>
      <c r="B7399" s="49"/>
      <c r="C7399" s="49"/>
      <c r="D7399" s="49"/>
      <c r="E7399" s="49"/>
    </row>
    <row r="7400" spans="1:5" ht="15.75" thickBot="1" x14ac:dyDescent="0.3">
      <c r="A7400" s="49"/>
      <c r="B7400" s="49"/>
      <c r="C7400" s="49"/>
      <c r="D7400" s="49"/>
      <c r="E7400" s="49"/>
    </row>
    <row r="7401" spans="1:5" ht="15.75" customHeight="1" thickBot="1" x14ac:dyDescent="0.3">
      <c r="A7401" s="49"/>
      <c r="B7401" s="49"/>
      <c r="C7401" s="49"/>
      <c r="D7401" s="49"/>
      <c r="E7401" s="49"/>
    </row>
    <row r="7402" spans="1:5" ht="15.75" thickBot="1" x14ac:dyDescent="0.3">
      <c r="A7402" s="49"/>
      <c r="B7402" s="49"/>
      <c r="C7402" s="49"/>
      <c r="D7402" s="49"/>
      <c r="E7402" s="49"/>
    </row>
    <row r="7403" spans="1:5" ht="15.75" customHeight="1" thickBot="1" x14ac:dyDescent="0.3">
      <c r="A7403" s="49"/>
      <c r="B7403" s="49"/>
      <c r="C7403" s="49"/>
      <c r="D7403" s="49"/>
      <c r="E7403" s="49"/>
    </row>
    <row r="7404" spans="1:5" ht="15.75" thickBot="1" x14ac:dyDescent="0.3">
      <c r="A7404" s="49"/>
      <c r="B7404" s="49"/>
      <c r="C7404" s="49"/>
      <c r="D7404" s="49"/>
      <c r="E7404" s="49"/>
    </row>
    <row r="7405" spans="1:5" ht="15.75" thickBot="1" x14ac:dyDescent="0.3">
      <c r="A7405" s="49"/>
      <c r="B7405" s="49"/>
      <c r="C7405" s="49"/>
      <c r="D7405" s="49"/>
      <c r="E7405" s="49"/>
    </row>
    <row r="7406" spans="1:5" ht="15.75" thickBot="1" x14ac:dyDescent="0.3">
      <c r="A7406" s="49"/>
      <c r="B7406" s="49"/>
      <c r="C7406" s="49"/>
      <c r="D7406" s="49"/>
      <c r="E7406" s="49"/>
    </row>
    <row r="7407" spans="1:5" ht="15.75" customHeight="1" thickBot="1" x14ac:dyDescent="0.3">
      <c r="A7407" s="49"/>
      <c r="B7407" s="49"/>
      <c r="C7407" s="49"/>
      <c r="D7407" s="49"/>
      <c r="E7407" s="49"/>
    </row>
    <row r="7408" spans="1:5" x14ac:dyDescent="0.25">
      <c r="A7408" s="48"/>
      <c r="B7408" s="48"/>
      <c r="C7408" s="48"/>
      <c r="D7408" s="48"/>
      <c r="E7408" s="48"/>
    </row>
    <row r="7409" spans="1:5" ht="15.75" thickBot="1" x14ac:dyDescent="0.3">
      <c r="A7409" s="49"/>
      <c r="B7409" s="49"/>
      <c r="C7409" s="49"/>
      <c r="D7409" s="49"/>
      <c r="E7409" s="49"/>
    </row>
    <row r="7410" spans="1:5" ht="15.75" customHeight="1" thickBot="1" x14ac:dyDescent="0.3">
      <c r="A7410" s="49"/>
      <c r="B7410" s="49"/>
      <c r="C7410" s="49"/>
      <c r="D7410" s="49"/>
      <c r="E7410" s="49"/>
    </row>
    <row r="7411" spans="1:5" x14ac:dyDescent="0.25">
      <c r="A7411" s="48"/>
      <c r="B7411" s="48"/>
      <c r="C7411" s="48"/>
      <c r="D7411" s="48"/>
      <c r="E7411" s="48"/>
    </row>
    <row r="7412" spans="1:5" ht="15.75" thickBot="1" x14ac:dyDescent="0.3">
      <c r="A7412" s="49"/>
      <c r="B7412" s="49"/>
      <c r="C7412" s="49"/>
      <c r="D7412" s="49"/>
      <c r="E7412" s="49"/>
    </row>
    <row r="7413" spans="1:5" ht="15.75" customHeight="1" thickBot="1" x14ac:dyDescent="0.3">
      <c r="A7413" s="49"/>
      <c r="B7413" s="49"/>
      <c r="C7413" s="49"/>
      <c r="D7413" s="49"/>
      <c r="E7413" s="49"/>
    </row>
    <row r="7414" spans="1:5" x14ac:dyDescent="0.25">
      <c r="A7414" s="48"/>
      <c r="B7414" s="48"/>
      <c r="C7414" s="48"/>
      <c r="D7414" s="48"/>
      <c r="E7414" s="48"/>
    </row>
    <row r="7415" spans="1:5" ht="15.75" thickBot="1" x14ac:dyDescent="0.3">
      <c r="A7415" s="49"/>
      <c r="B7415" s="49"/>
      <c r="C7415" s="49"/>
      <c r="D7415" s="49"/>
      <c r="E7415" s="49"/>
    </row>
    <row r="7416" spans="1:5" ht="15.75" customHeight="1" thickBot="1" x14ac:dyDescent="0.3">
      <c r="A7416" s="49"/>
      <c r="B7416" s="49"/>
      <c r="C7416" s="49"/>
      <c r="D7416" s="49"/>
      <c r="E7416" s="49"/>
    </row>
    <row r="7417" spans="1:5" x14ac:dyDescent="0.25">
      <c r="A7417" s="48"/>
      <c r="B7417" s="48"/>
      <c r="C7417" s="48"/>
      <c r="D7417" s="48"/>
      <c r="E7417" s="48"/>
    </row>
    <row r="7418" spans="1:5" ht="15.75" thickBot="1" x14ac:dyDescent="0.3">
      <c r="A7418" s="49"/>
      <c r="B7418" s="49"/>
      <c r="C7418" s="49"/>
      <c r="D7418" s="49"/>
      <c r="E7418" s="49"/>
    </row>
    <row r="7419" spans="1:5" ht="15.75" customHeight="1" thickBot="1" x14ac:dyDescent="0.3">
      <c r="A7419" s="49"/>
      <c r="B7419" s="49"/>
      <c r="C7419" s="49"/>
      <c r="D7419" s="49"/>
      <c r="E7419" s="49"/>
    </row>
    <row r="7420" spans="1:5" x14ac:dyDescent="0.25">
      <c r="A7420" s="48"/>
      <c r="B7420" s="48"/>
      <c r="C7420" s="48"/>
      <c r="D7420" s="48"/>
      <c r="E7420" s="48"/>
    </row>
    <row r="7421" spans="1:5" ht="15.75" thickBot="1" x14ac:dyDescent="0.3">
      <c r="A7421" s="49"/>
      <c r="B7421" s="49"/>
      <c r="C7421" s="49"/>
      <c r="D7421" s="49"/>
      <c r="E7421" s="49"/>
    </row>
    <row r="7422" spans="1:5" ht="15.75" customHeight="1" thickBot="1" x14ac:dyDescent="0.3">
      <c r="A7422" s="49"/>
      <c r="B7422" s="49"/>
      <c r="C7422" s="49"/>
      <c r="D7422" s="49"/>
      <c r="E7422" s="49"/>
    </row>
    <row r="7423" spans="1:5" x14ac:dyDescent="0.25">
      <c r="A7423" s="48"/>
      <c r="B7423" s="48"/>
      <c r="C7423" s="48"/>
      <c r="D7423" s="48"/>
      <c r="E7423" s="48"/>
    </row>
    <row r="7424" spans="1:5" ht="15.75" thickBot="1" x14ac:dyDescent="0.3">
      <c r="A7424" s="49"/>
      <c r="B7424" s="49"/>
      <c r="C7424" s="49"/>
      <c r="D7424" s="49"/>
      <c r="E7424" s="49"/>
    </row>
    <row r="7425" spans="1:5" ht="15.75" customHeight="1" thickBot="1" x14ac:dyDescent="0.3">
      <c r="A7425" s="49"/>
      <c r="B7425" s="49"/>
      <c r="C7425" s="49"/>
      <c r="D7425" s="49"/>
      <c r="E7425" s="49"/>
    </row>
    <row r="7426" spans="1:5" x14ac:dyDescent="0.25">
      <c r="A7426" s="48"/>
      <c r="B7426" s="48"/>
      <c r="C7426" s="48"/>
      <c r="D7426" s="48"/>
      <c r="E7426" s="48"/>
    </row>
    <row r="7427" spans="1:5" ht="15.75" thickBot="1" x14ac:dyDescent="0.3">
      <c r="A7427" s="49"/>
      <c r="B7427" s="49"/>
      <c r="C7427" s="49"/>
      <c r="D7427" s="49"/>
      <c r="E7427" s="49"/>
    </row>
    <row r="7428" spans="1:5" ht="15.75" customHeight="1" thickBot="1" x14ac:dyDescent="0.3">
      <c r="A7428" s="49"/>
      <c r="B7428" s="49"/>
      <c r="C7428" s="49"/>
      <c r="D7428" s="49"/>
      <c r="E7428" s="49"/>
    </row>
    <row r="7429" spans="1:5" x14ac:dyDescent="0.25">
      <c r="A7429" s="48"/>
      <c r="B7429" s="48"/>
      <c r="C7429" s="48"/>
      <c r="D7429" s="48"/>
      <c r="E7429" s="48"/>
    </row>
    <row r="7430" spans="1:5" ht="15.75" thickBot="1" x14ac:dyDescent="0.3">
      <c r="A7430" s="49"/>
      <c r="B7430" s="49"/>
      <c r="C7430" s="49"/>
      <c r="D7430" s="49"/>
      <c r="E7430" s="49"/>
    </row>
    <row r="7431" spans="1:5" ht="15.75" customHeight="1" thickBot="1" x14ac:dyDescent="0.3">
      <c r="A7431" s="49"/>
      <c r="B7431" s="49"/>
      <c r="C7431" s="49"/>
      <c r="D7431" s="49"/>
      <c r="E7431" s="49"/>
    </row>
    <row r="7432" spans="1:5" x14ac:dyDescent="0.25">
      <c r="A7432" s="48"/>
      <c r="B7432" s="48"/>
      <c r="C7432" s="48"/>
      <c r="D7432" s="48"/>
      <c r="E7432" s="48"/>
    </row>
    <row r="7433" spans="1:5" ht="15.75" thickBot="1" x14ac:dyDescent="0.3">
      <c r="A7433" s="49"/>
      <c r="B7433" s="49"/>
      <c r="C7433" s="49"/>
      <c r="D7433" s="49"/>
      <c r="E7433" s="49"/>
    </row>
    <row r="7434" spans="1:5" ht="15.75" customHeight="1" thickBot="1" x14ac:dyDescent="0.3">
      <c r="A7434" s="49"/>
      <c r="B7434" s="49"/>
      <c r="C7434" s="49"/>
      <c r="D7434" s="49"/>
      <c r="E7434" s="49"/>
    </row>
    <row r="7435" spans="1:5" x14ac:dyDescent="0.25">
      <c r="A7435" s="48"/>
      <c r="B7435" s="48"/>
      <c r="C7435" s="48"/>
      <c r="D7435" s="48"/>
      <c r="E7435" s="48"/>
    </row>
    <row r="7436" spans="1:5" ht="15.75" thickBot="1" x14ac:dyDescent="0.3">
      <c r="A7436" s="49"/>
      <c r="B7436" s="49"/>
      <c r="C7436" s="49"/>
      <c r="D7436" s="49"/>
      <c r="E7436" s="49"/>
    </row>
    <row r="7437" spans="1:5" ht="15.75" customHeight="1" thickBot="1" x14ac:dyDescent="0.3">
      <c r="A7437" s="49"/>
      <c r="B7437" s="49"/>
      <c r="C7437" s="49"/>
      <c r="D7437" s="49"/>
      <c r="E7437" s="49"/>
    </row>
    <row r="7438" spans="1:5" x14ac:dyDescent="0.25">
      <c r="A7438" s="48"/>
      <c r="B7438" s="48"/>
      <c r="C7438" s="48"/>
      <c r="D7438" s="48"/>
      <c r="E7438" s="48"/>
    </row>
    <row r="7439" spans="1:5" ht="15.75" thickBot="1" x14ac:dyDescent="0.3">
      <c r="A7439" s="49"/>
      <c r="B7439" s="49"/>
      <c r="C7439" s="49"/>
      <c r="D7439" s="49"/>
      <c r="E7439" s="49"/>
    </row>
    <row r="7440" spans="1:5" ht="15.75" customHeight="1" thickBot="1" x14ac:dyDescent="0.3">
      <c r="A7440" s="49"/>
      <c r="B7440" s="49"/>
      <c r="C7440" s="49"/>
      <c r="D7440" s="49"/>
      <c r="E7440" s="49"/>
    </row>
    <row r="7441" spans="1:5" x14ac:dyDescent="0.25">
      <c r="A7441" s="48"/>
      <c r="B7441" s="48"/>
      <c r="C7441" s="48"/>
      <c r="D7441" s="48"/>
      <c r="E7441" s="48"/>
    </row>
    <row r="7442" spans="1:5" ht="15.75" thickBot="1" x14ac:dyDescent="0.3">
      <c r="A7442" s="49"/>
      <c r="B7442" s="49"/>
      <c r="C7442" s="49"/>
      <c r="D7442" s="49"/>
      <c r="E7442" s="49"/>
    </row>
    <row r="7443" spans="1:5" ht="15.75" customHeight="1" thickBot="1" x14ac:dyDescent="0.3">
      <c r="A7443" s="49"/>
      <c r="B7443" s="49"/>
      <c r="C7443" s="49"/>
      <c r="D7443" s="49"/>
      <c r="E7443" s="49"/>
    </row>
    <row r="7444" spans="1:5" x14ac:dyDescent="0.25">
      <c r="A7444" s="48"/>
      <c r="B7444" s="48"/>
      <c r="C7444" s="48"/>
      <c r="D7444" s="48"/>
      <c r="E7444" s="48"/>
    </row>
    <row r="7445" spans="1:5" ht="15.75" thickBot="1" x14ac:dyDescent="0.3">
      <c r="A7445" s="49"/>
      <c r="B7445" s="49"/>
      <c r="C7445" s="49"/>
      <c r="D7445" s="49"/>
      <c r="E7445" s="49"/>
    </row>
    <row r="7446" spans="1:5" ht="15.75" customHeight="1" thickBot="1" x14ac:dyDescent="0.3">
      <c r="A7446" s="49"/>
      <c r="B7446" s="49"/>
      <c r="C7446" s="49"/>
      <c r="D7446" s="49"/>
      <c r="E7446" s="49"/>
    </row>
    <row r="7447" spans="1:5" x14ac:dyDescent="0.25">
      <c r="A7447" s="48"/>
      <c r="B7447" s="48"/>
      <c r="C7447" s="48"/>
      <c r="D7447" s="48"/>
      <c r="E7447" s="48"/>
    </row>
    <row r="7448" spans="1:5" ht="15.75" thickBot="1" x14ac:dyDescent="0.3">
      <c r="A7448" s="49"/>
      <c r="B7448" s="49"/>
      <c r="C7448" s="49"/>
      <c r="D7448" s="49"/>
      <c r="E7448" s="49"/>
    </row>
    <row r="7449" spans="1:5" ht="15.75" customHeight="1" thickBot="1" x14ac:dyDescent="0.3">
      <c r="A7449" s="49"/>
      <c r="B7449" s="49"/>
      <c r="C7449" s="49"/>
      <c r="D7449" s="49"/>
      <c r="E7449" s="49"/>
    </row>
    <row r="7450" spans="1:5" x14ac:dyDescent="0.25">
      <c r="A7450" s="48"/>
      <c r="B7450" s="48"/>
      <c r="C7450" s="48"/>
      <c r="D7450" s="48"/>
      <c r="E7450" s="48"/>
    </row>
    <row r="7451" spans="1:5" ht="15.75" thickBot="1" x14ac:dyDescent="0.3">
      <c r="A7451" s="49"/>
      <c r="B7451" s="49"/>
      <c r="C7451" s="49"/>
      <c r="D7451" s="49"/>
      <c r="E7451" s="49"/>
    </row>
    <row r="7452" spans="1:5" ht="15.75" customHeight="1" thickBot="1" x14ac:dyDescent="0.3">
      <c r="A7452" s="49"/>
      <c r="B7452" s="49"/>
      <c r="C7452" s="49"/>
      <c r="D7452" s="49"/>
      <c r="E7452" s="49"/>
    </row>
    <row r="7453" spans="1:5" x14ac:dyDescent="0.25">
      <c r="A7453" s="48"/>
      <c r="B7453" s="48"/>
      <c r="C7453" s="48"/>
      <c r="D7453" s="48"/>
      <c r="E7453" s="48"/>
    </row>
    <row r="7454" spans="1:5" ht="15.75" thickBot="1" x14ac:dyDescent="0.3">
      <c r="A7454" s="49"/>
      <c r="B7454" s="49"/>
      <c r="C7454" s="49"/>
      <c r="D7454" s="49"/>
      <c r="E7454" s="49"/>
    </row>
    <row r="7455" spans="1:5" ht="15.75" customHeight="1" thickBot="1" x14ac:dyDescent="0.3">
      <c r="A7455" s="49"/>
      <c r="B7455" s="49"/>
      <c r="C7455" s="49"/>
      <c r="D7455" s="49"/>
      <c r="E7455" s="49"/>
    </row>
    <row r="7456" spans="1:5" x14ac:dyDescent="0.25">
      <c r="A7456" s="48"/>
      <c r="B7456" s="48"/>
      <c r="C7456" s="48"/>
      <c r="D7456" s="48"/>
      <c r="E7456" s="48"/>
    </row>
    <row r="7457" spans="1:5" ht="15.75" thickBot="1" x14ac:dyDescent="0.3">
      <c r="A7457" s="49"/>
      <c r="B7457" s="49"/>
      <c r="C7457" s="49"/>
      <c r="D7457" s="49"/>
      <c r="E7457" s="49"/>
    </row>
    <row r="7458" spans="1:5" ht="15.75" customHeight="1" thickBot="1" x14ac:dyDescent="0.3">
      <c r="A7458" s="49"/>
      <c r="B7458" s="49"/>
      <c r="C7458" s="49"/>
      <c r="D7458" s="49"/>
      <c r="E7458" s="49"/>
    </row>
    <row r="7459" spans="1:5" x14ac:dyDescent="0.25">
      <c r="A7459" s="48"/>
      <c r="B7459" s="48"/>
      <c r="C7459" s="48"/>
      <c r="D7459" s="48"/>
      <c r="E7459" s="48"/>
    </row>
    <row r="7460" spans="1:5" ht="15.75" thickBot="1" x14ac:dyDescent="0.3">
      <c r="A7460" s="49"/>
      <c r="B7460" s="49"/>
      <c r="C7460" s="49"/>
      <c r="D7460" s="49"/>
      <c r="E7460" s="49"/>
    </row>
    <row r="7461" spans="1:5" ht="15.75" customHeight="1" thickBot="1" x14ac:dyDescent="0.3">
      <c r="A7461" s="49"/>
      <c r="B7461" s="49"/>
      <c r="C7461" s="49"/>
      <c r="D7461" s="49"/>
      <c r="E7461" s="49"/>
    </row>
    <row r="7462" spans="1:5" x14ac:dyDescent="0.25">
      <c r="A7462" s="48"/>
      <c r="B7462" s="48"/>
      <c r="C7462" s="48"/>
      <c r="D7462" s="48"/>
      <c r="E7462" s="48"/>
    </row>
    <row r="7463" spans="1:5" ht="15.75" thickBot="1" x14ac:dyDescent="0.3">
      <c r="A7463" s="49"/>
      <c r="B7463" s="49"/>
      <c r="C7463" s="49"/>
      <c r="D7463" s="49"/>
      <c r="E7463" s="49"/>
    </row>
    <row r="7464" spans="1:5" ht="15.75" thickBot="1" x14ac:dyDescent="0.3">
      <c r="A7464" s="49"/>
      <c r="B7464" s="49"/>
      <c r="C7464" s="49"/>
      <c r="D7464" s="49"/>
      <c r="E7464" s="49"/>
    </row>
    <row r="7465" spans="1:5" ht="15.75" customHeight="1" thickBot="1" x14ac:dyDescent="0.3">
      <c r="A7465" s="49"/>
      <c r="B7465" s="49"/>
      <c r="C7465" s="49"/>
      <c r="D7465" s="49"/>
      <c r="E7465" s="49"/>
    </row>
    <row r="7466" spans="1:5" ht="15.75" thickBot="1" x14ac:dyDescent="0.3">
      <c r="A7466" s="49"/>
      <c r="B7466" s="49"/>
      <c r="C7466" s="49"/>
      <c r="D7466" s="49"/>
      <c r="E7466" s="49"/>
    </row>
    <row r="7467" spans="1:5" ht="15.75" thickBot="1" x14ac:dyDescent="0.3">
      <c r="A7467" s="49"/>
      <c r="B7467" s="49"/>
      <c r="C7467" s="49"/>
      <c r="D7467" s="49"/>
      <c r="E7467" s="49"/>
    </row>
    <row r="7468" spans="1:5" ht="15.75" customHeight="1" thickBot="1" x14ac:dyDescent="0.3">
      <c r="A7468" s="49"/>
      <c r="B7468" s="49"/>
      <c r="C7468" s="49"/>
      <c r="D7468" s="49"/>
      <c r="E7468" s="49"/>
    </row>
    <row r="7469" spans="1:5" ht="15.75" thickBot="1" x14ac:dyDescent="0.3">
      <c r="A7469" s="49"/>
      <c r="B7469" s="49"/>
      <c r="C7469" s="49"/>
      <c r="D7469" s="49"/>
      <c r="E7469" s="49"/>
    </row>
    <row r="7470" spans="1:5" ht="15.75" customHeight="1" thickBot="1" x14ac:dyDescent="0.3">
      <c r="A7470" s="49"/>
      <c r="B7470" s="49"/>
      <c r="C7470" s="49"/>
      <c r="D7470" s="49"/>
      <c r="E7470" s="49"/>
    </row>
    <row r="7471" spans="1:5" ht="15.75" thickBot="1" x14ac:dyDescent="0.3">
      <c r="A7471" s="49"/>
      <c r="B7471" s="49"/>
      <c r="C7471" s="49"/>
      <c r="D7471" s="49"/>
      <c r="E7471" s="49"/>
    </row>
    <row r="7472" spans="1:5" ht="15.75" customHeight="1" thickBot="1" x14ac:dyDescent="0.3">
      <c r="A7472" s="49"/>
      <c r="B7472" s="49"/>
      <c r="C7472" s="49"/>
      <c r="D7472" s="49"/>
      <c r="E7472" s="49"/>
    </row>
    <row r="7473" spans="1:5" ht="15.75" thickBot="1" x14ac:dyDescent="0.3">
      <c r="A7473" s="49"/>
      <c r="B7473" s="49"/>
      <c r="C7473" s="49"/>
      <c r="D7473" s="49"/>
      <c r="E7473" s="49"/>
    </row>
    <row r="7474" spans="1:5" ht="15.75" thickBot="1" x14ac:dyDescent="0.3">
      <c r="A7474" s="49"/>
      <c r="B7474" s="49"/>
      <c r="C7474" s="49"/>
      <c r="D7474" s="49"/>
      <c r="E7474" s="49"/>
    </row>
    <row r="7475" spans="1:5" ht="15.75" customHeight="1" thickBot="1" x14ac:dyDescent="0.3">
      <c r="A7475" s="49"/>
      <c r="B7475" s="49"/>
      <c r="C7475" s="49"/>
      <c r="D7475" s="49"/>
      <c r="E7475" s="49"/>
    </row>
    <row r="7476" spans="1:5" x14ac:dyDescent="0.25">
      <c r="A7476" s="48"/>
      <c r="B7476" s="48"/>
      <c r="C7476" s="48"/>
      <c r="D7476" s="48"/>
      <c r="E7476" s="48"/>
    </row>
    <row r="7477" spans="1:5" x14ac:dyDescent="0.25">
      <c r="A7477" s="48"/>
      <c r="B7477" s="48"/>
      <c r="C7477" s="48"/>
      <c r="D7477" s="48"/>
      <c r="E7477" s="48"/>
    </row>
    <row r="7478" spans="1:5" x14ac:dyDescent="0.25">
      <c r="A7478" s="48"/>
      <c r="B7478" s="48"/>
      <c r="C7478" s="48"/>
      <c r="D7478" s="48"/>
      <c r="E7478" s="48"/>
    </row>
    <row r="7479" spans="1:5" ht="15.75" thickBot="1" x14ac:dyDescent="0.3">
      <c r="A7479" s="49"/>
      <c r="B7479" s="49"/>
      <c r="C7479" s="49"/>
      <c r="D7479" s="49"/>
      <c r="E7479" s="49"/>
    </row>
    <row r="7480" spans="1:5" ht="15.75" customHeight="1" thickBot="1" x14ac:dyDescent="0.3">
      <c r="A7480" s="49"/>
      <c r="B7480" s="49"/>
      <c r="C7480" s="49"/>
      <c r="D7480" s="49"/>
      <c r="E7480" s="49"/>
    </row>
    <row r="7481" spans="1:5" x14ac:dyDescent="0.25">
      <c r="A7481" s="48"/>
      <c r="B7481" s="48"/>
      <c r="C7481" s="48"/>
      <c r="D7481" s="48"/>
      <c r="E7481" s="48"/>
    </row>
    <row r="7482" spans="1:5" x14ac:dyDescent="0.25">
      <c r="A7482" s="48"/>
      <c r="B7482" s="48"/>
      <c r="C7482" s="48"/>
      <c r="D7482" s="48"/>
      <c r="E7482" s="48"/>
    </row>
    <row r="7483" spans="1:5" x14ac:dyDescent="0.25">
      <c r="A7483" s="48"/>
      <c r="B7483" s="48"/>
      <c r="C7483" s="48"/>
      <c r="D7483" s="48"/>
      <c r="E7483" s="48"/>
    </row>
    <row r="7484" spans="1:5" ht="15.75" thickBot="1" x14ac:dyDescent="0.3">
      <c r="A7484" s="49"/>
      <c r="B7484" s="49"/>
      <c r="C7484" s="49"/>
      <c r="D7484" s="49"/>
      <c r="E7484" s="49"/>
    </row>
    <row r="7485" spans="1:5" ht="15.75" customHeight="1" thickBot="1" x14ac:dyDescent="0.3">
      <c r="A7485" s="49"/>
      <c r="B7485" s="49"/>
      <c r="C7485" s="49"/>
      <c r="D7485" s="49"/>
      <c r="E7485" s="49"/>
    </row>
    <row r="7486" spans="1:5" x14ac:dyDescent="0.25">
      <c r="A7486" s="48"/>
      <c r="B7486" s="48"/>
      <c r="C7486" s="48"/>
      <c r="D7486" s="48"/>
      <c r="E7486" s="48"/>
    </row>
    <row r="7487" spans="1:5" x14ac:dyDescent="0.25">
      <c r="A7487" s="48"/>
      <c r="B7487" s="48"/>
      <c r="C7487" s="48"/>
      <c r="D7487" s="48"/>
      <c r="E7487" s="48"/>
    </row>
    <row r="7488" spans="1:5" x14ac:dyDescent="0.25">
      <c r="A7488" s="48"/>
      <c r="B7488" s="48"/>
      <c r="C7488" s="48"/>
      <c r="D7488" s="48"/>
      <c r="E7488" s="48"/>
    </row>
    <row r="7489" spans="1:5" ht="15.75" thickBot="1" x14ac:dyDescent="0.3">
      <c r="A7489" s="49"/>
      <c r="B7489" s="49"/>
      <c r="C7489" s="49"/>
      <c r="D7489" s="49"/>
      <c r="E7489" s="49"/>
    </row>
    <row r="7490" spans="1:5" ht="15.75" customHeight="1" thickBot="1" x14ac:dyDescent="0.3">
      <c r="A7490" s="49"/>
      <c r="B7490" s="49"/>
      <c r="C7490" s="49"/>
      <c r="D7490" s="49"/>
      <c r="E7490" s="49"/>
    </row>
    <row r="7491" spans="1:5" x14ac:dyDescent="0.25">
      <c r="A7491" s="48"/>
      <c r="B7491" s="48"/>
      <c r="C7491" s="48"/>
      <c r="D7491" s="48"/>
      <c r="E7491" s="48"/>
    </row>
    <row r="7492" spans="1:5" x14ac:dyDescent="0.25">
      <c r="A7492" s="48"/>
      <c r="B7492" s="48"/>
      <c r="C7492" s="48"/>
      <c r="D7492" s="48"/>
      <c r="E7492" s="48"/>
    </row>
    <row r="7493" spans="1:5" x14ac:dyDescent="0.25">
      <c r="A7493" s="48"/>
      <c r="B7493" s="48"/>
      <c r="C7493" s="48"/>
      <c r="D7493" s="48"/>
      <c r="E7493" s="48"/>
    </row>
    <row r="7494" spans="1:5" ht="15.75" thickBot="1" x14ac:dyDescent="0.3">
      <c r="A7494" s="49"/>
      <c r="B7494" s="49"/>
      <c r="C7494" s="49"/>
      <c r="D7494" s="49"/>
      <c r="E7494" s="49"/>
    </row>
    <row r="7495" spans="1:5" ht="15.75" customHeight="1" thickBot="1" x14ac:dyDescent="0.3">
      <c r="A7495" s="49"/>
      <c r="B7495" s="49"/>
      <c r="C7495" s="49"/>
      <c r="D7495" s="49"/>
      <c r="E7495" s="49"/>
    </row>
    <row r="7496" spans="1:5" x14ac:dyDescent="0.25">
      <c r="A7496" s="48"/>
      <c r="B7496" s="48"/>
      <c r="C7496" s="48"/>
      <c r="D7496" s="48"/>
      <c r="E7496" s="48"/>
    </row>
    <row r="7497" spans="1:5" x14ac:dyDescent="0.25">
      <c r="A7497" s="48"/>
      <c r="B7497" s="48"/>
      <c r="C7497" s="48"/>
      <c r="D7497" s="48"/>
      <c r="E7497" s="48"/>
    </row>
    <row r="7498" spans="1:5" x14ac:dyDescent="0.25">
      <c r="A7498" s="48"/>
      <c r="B7498" s="48"/>
      <c r="C7498" s="48"/>
      <c r="D7498" s="48"/>
      <c r="E7498" s="48"/>
    </row>
    <row r="7499" spans="1:5" ht="15.75" thickBot="1" x14ac:dyDescent="0.3">
      <c r="A7499" s="49"/>
      <c r="B7499" s="49"/>
      <c r="C7499" s="49"/>
      <c r="D7499" s="49"/>
      <c r="E7499" s="49"/>
    </row>
    <row r="7500" spans="1:5" ht="15.75" customHeight="1" thickBot="1" x14ac:dyDescent="0.3">
      <c r="A7500" s="49"/>
      <c r="B7500" s="49"/>
      <c r="C7500" s="49"/>
      <c r="D7500" s="49"/>
      <c r="E7500" s="49"/>
    </row>
    <row r="7501" spans="1:5" x14ac:dyDescent="0.25">
      <c r="A7501" s="48"/>
      <c r="B7501" s="48"/>
      <c r="C7501" s="48"/>
      <c r="D7501" s="48"/>
      <c r="E7501" s="48"/>
    </row>
    <row r="7502" spans="1:5" x14ac:dyDescent="0.25">
      <c r="A7502" s="48"/>
      <c r="B7502" s="48"/>
      <c r="C7502" s="48"/>
      <c r="D7502" s="48"/>
      <c r="E7502" s="48"/>
    </row>
    <row r="7503" spans="1:5" x14ac:dyDescent="0.25">
      <c r="A7503" s="48"/>
      <c r="B7503" s="48"/>
      <c r="C7503" s="48"/>
      <c r="D7503" s="48"/>
      <c r="E7503" s="48"/>
    </row>
    <row r="7504" spans="1:5" ht="15.75" thickBot="1" x14ac:dyDescent="0.3">
      <c r="A7504" s="49"/>
      <c r="B7504" s="49"/>
      <c r="C7504" s="49"/>
      <c r="D7504" s="49"/>
      <c r="E7504" s="49"/>
    </row>
    <row r="7505" spans="1:5" ht="15.75" customHeight="1" thickBot="1" x14ac:dyDescent="0.3">
      <c r="A7505" s="49"/>
      <c r="B7505" s="49"/>
      <c r="C7505" s="49"/>
      <c r="D7505" s="49"/>
      <c r="E7505" s="49"/>
    </row>
    <row r="7506" spans="1:5" x14ac:dyDescent="0.25">
      <c r="A7506" s="48"/>
      <c r="B7506" s="48"/>
      <c r="C7506" s="48"/>
      <c r="D7506" s="48"/>
      <c r="E7506" s="48"/>
    </row>
    <row r="7507" spans="1:5" x14ac:dyDescent="0.25">
      <c r="A7507" s="48"/>
      <c r="B7507" s="48"/>
      <c r="C7507" s="48"/>
      <c r="D7507" s="48"/>
      <c r="E7507" s="48"/>
    </row>
    <row r="7508" spans="1:5" x14ac:dyDescent="0.25">
      <c r="A7508" s="48"/>
      <c r="B7508" s="48"/>
      <c r="C7508" s="48"/>
      <c r="D7508" s="48"/>
      <c r="E7508" s="48"/>
    </row>
    <row r="7509" spans="1:5" ht="15.75" thickBot="1" x14ac:dyDescent="0.3">
      <c r="A7509" s="49"/>
      <c r="B7509" s="49"/>
      <c r="C7509" s="49"/>
      <c r="D7509" s="49"/>
      <c r="E7509" s="49"/>
    </row>
    <row r="7510" spans="1:5" ht="15.75" customHeight="1" thickBot="1" x14ac:dyDescent="0.3">
      <c r="A7510" s="49"/>
      <c r="B7510" s="49"/>
      <c r="C7510" s="49"/>
      <c r="D7510" s="49"/>
      <c r="E7510" s="49"/>
    </row>
    <row r="7511" spans="1:5" x14ac:dyDescent="0.25">
      <c r="A7511" s="48"/>
      <c r="B7511" s="48"/>
      <c r="C7511" s="48"/>
      <c r="D7511" s="48"/>
      <c r="E7511" s="48"/>
    </row>
    <row r="7512" spans="1:5" x14ac:dyDescent="0.25">
      <c r="A7512" s="48"/>
      <c r="B7512" s="48"/>
      <c r="C7512" s="48"/>
      <c r="D7512" s="48"/>
      <c r="E7512" s="48"/>
    </row>
    <row r="7513" spans="1:5" x14ac:dyDescent="0.25">
      <c r="A7513" s="48"/>
      <c r="B7513" s="48"/>
      <c r="C7513" s="48"/>
      <c r="D7513" s="48"/>
      <c r="E7513" s="48"/>
    </row>
    <row r="7514" spans="1:5" ht="15.75" thickBot="1" x14ac:dyDescent="0.3">
      <c r="A7514" s="49"/>
      <c r="B7514" s="49"/>
      <c r="C7514" s="49"/>
      <c r="D7514" s="49"/>
      <c r="E7514" s="49"/>
    </row>
    <row r="7515" spans="1:5" ht="15.75" customHeight="1" thickBot="1" x14ac:dyDescent="0.3">
      <c r="A7515" s="49"/>
      <c r="B7515" s="49"/>
      <c r="C7515" s="49"/>
      <c r="D7515" s="49"/>
      <c r="E7515" s="49"/>
    </row>
    <row r="7516" spans="1:5" x14ac:dyDescent="0.25">
      <c r="A7516" s="48"/>
      <c r="B7516" s="48"/>
      <c r="C7516" s="48"/>
      <c r="D7516" s="48"/>
      <c r="E7516" s="48"/>
    </row>
    <row r="7517" spans="1:5" x14ac:dyDescent="0.25">
      <c r="A7517" s="48"/>
      <c r="B7517" s="48"/>
      <c r="C7517" s="48"/>
      <c r="D7517" s="48"/>
      <c r="E7517" s="48"/>
    </row>
    <row r="7518" spans="1:5" x14ac:dyDescent="0.25">
      <c r="A7518" s="48"/>
      <c r="B7518" s="48"/>
      <c r="C7518" s="48"/>
      <c r="D7518" s="48"/>
      <c r="E7518" s="48"/>
    </row>
    <row r="7519" spans="1:5" ht="15.75" thickBot="1" x14ac:dyDescent="0.3">
      <c r="A7519" s="49"/>
      <c r="B7519" s="49"/>
      <c r="C7519" s="49"/>
      <c r="D7519" s="49"/>
      <c r="E7519" s="49"/>
    </row>
    <row r="7520" spans="1:5" ht="15.75" customHeight="1" thickBot="1" x14ac:dyDescent="0.3">
      <c r="A7520" s="49"/>
      <c r="B7520" s="49"/>
      <c r="C7520" s="49"/>
      <c r="D7520" s="49"/>
      <c r="E7520" s="49"/>
    </row>
    <row r="7521" spans="1:5" x14ac:dyDescent="0.25">
      <c r="A7521" s="48"/>
      <c r="B7521" s="48"/>
      <c r="C7521" s="48"/>
      <c r="D7521" s="48"/>
      <c r="E7521" s="48"/>
    </row>
    <row r="7522" spans="1:5" x14ac:dyDescent="0.25">
      <c r="A7522" s="48"/>
      <c r="B7522" s="48"/>
      <c r="C7522" s="48"/>
      <c r="D7522" s="48"/>
      <c r="E7522" s="48"/>
    </row>
    <row r="7523" spans="1:5" x14ac:dyDescent="0.25">
      <c r="A7523" s="48"/>
      <c r="B7523" s="48"/>
      <c r="C7523" s="48"/>
      <c r="D7523" s="48"/>
      <c r="E7523" s="48"/>
    </row>
    <row r="7524" spans="1:5" ht="15.75" thickBot="1" x14ac:dyDescent="0.3">
      <c r="A7524" s="49"/>
      <c r="B7524" s="49"/>
      <c r="C7524" s="49"/>
      <c r="D7524" s="49"/>
      <c r="E7524" s="49"/>
    </row>
    <row r="7525" spans="1:5" ht="15.75" customHeight="1" thickBot="1" x14ac:dyDescent="0.3">
      <c r="A7525" s="49"/>
      <c r="B7525" s="49"/>
      <c r="C7525" s="49"/>
      <c r="D7525" s="49"/>
      <c r="E7525" s="49"/>
    </row>
    <row r="7526" spans="1:5" x14ac:dyDescent="0.25">
      <c r="A7526" s="48"/>
      <c r="B7526" s="48"/>
      <c r="C7526" s="48"/>
      <c r="D7526" s="48"/>
      <c r="E7526" s="48"/>
    </row>
    <row r="7527" spans="1:5" x14ac:dyDescent="0.25">
      <c r="A7527" s="48"/>
      <c r="B7527" s="48"/>
      <c r="C7527" s="48"/>
      <c r="D7527" s="48"/>
      <c r="E7527" s="48"/>
    </row>
    <row r="7528" spans="1:5" x14ac:dyDescent="0.25">
      <c r="A7528" s="48"/>
      <c r="B7528" s="48"/>
      <c r="C7528" s="48"/>
      <c r="D7528" s="48"/>
      <c r="E7528" s="48"/>
    </row>
    <row r="7529" spans="1:5" ht="15.75" thickBot="1" x14ac:dyDescent="0.3">
      <c r="A7529" s="49"/>
      <c r="B7529" s="49"/>
      <c r="C7529" s="49"/>
      <c r="D7529" s="49"/>
      <c r="E7529" s="49"/>
    </row>
    <row r="7530" spans="1:5" ht="15.75" customHeight="1" thickBot="1" x14ac:dyDescent="0.3">
      <c r="A7530" s="49"/>
      <c r="B7530" s="49"/>
      <c r="C7530" s="49"/>
      <c r="D7530" s="49"/>
      <c r="E7530" s="49"/>
    </row>
    <row r="7531" spans="1:5" x14ac:dyDescent="0.25">
      <c r="A7531" s="48"/>
      <c r="B7531" s="48"/>
      <c r="C7531" s="48"/>
      <c r="D7531" s="48"/>
      <c r="E7531" s="48"/>
    </row>
    <row r="7532" spans="1:5" x14ac:dyDescent="0.25">
      <c r="A7532" s="48"/>
      <c r="B7532" s="48"/>
      <c r="C7532" s="48"/>
      <c r="D7532" s="48"/>
      <c r="E7532" s="48"/>
    </row>
    <row r="7533" spans="1:5" x14ac:dyDescent="0.25">
      <c r="A7533" s="48"/>
      <c r="B7533" s="48"/>
      <c r="C7533" s="48"/>
      <c r="D7533" s="48"/>
      <c r="E7533" s="48"/>
    </row>
    <row r="7534" spans="1:5" ht="15.75" thickBot="1" x14ac:dyDescent="0.3">
      <c r="A7534" s="49"/>
      <c r="B7534" s="49"/>
      <c r="C7534" s="49"/>
      <c r="D7534" s="49"/>
      <c r="E7534" s="49"/>
    </row>
    <row r="7535" spans="1:5" ht="15.75" customHeight="1" thickBot="1" x14ac:dyDescent="0.3">
      <c r="A7535" s="49"/>
      <c r="B7535" s="49"/>
      <c r="C7535" s="49"/>
      <c r="D7535" s="49"/>
      <c r="E7535" s="49"/>
    </row>
    <row r="7536" spans="1:5" x14ac:dyDescent="0.25">
      <c r="A7536" s="48"/>
      <c r="B7536" s="48"/>
      <c r="C7536" s="48"/>
      <c r="D7536" s="48"/>
      <c r="E7536" s="48"/>
    </row>
    <row r="7537" spans="1:5" x14ac:dyDescent="0.25">
      <c r="A7537" s="48"/>
      <c r="B7537" s="48"/>
      <c r="C7537" s="48"/>
      <c r="D7537" s="48"/>
      <c r="E7537" s="48"/>
    </row>
    <row r="7538" spans="1:5" x14ac:dyDescent="0.25">
      <c r="A7538" s="48"/>
      <c r="B7538" s="48"/>
      <c r="C7538" s="48"/>
      <c r="D7538" s="48"/>
      <c r="E7538" s="48"/>
    </row>
    <row r="7539" spans="1:5" ht="15.75" thickBot="1" x14ac:dyDescent="0.3">
      <c r="A7539" s="49"/>
      <c r="B7539" s="49"/>
      <c r="C7539" s="49"/>
      <c r="D7539" s="49"/>
      <c r="E7539" s="49"/>
    </row>
    <row r="7540" spans="1:5" ht="15.75" customHeight="1" thickBot="1" x14ac:dyDescent="0.3">
      <c r="A7540" s="49"/>
      <c r="B7540" s="49"/>
      <c r="C7540" s="49"/>
      <c r="D7540" s="49"/>
      <c r="E7540" s="49"/>
    </row>
    <row r="7541" spans="1:5" x14ac:dyDescent="0.25">
      <c r="A7541" s="48"/>
      <c r="B7541" s="48"/>
      <c r="C7541" s="48"/>
      <c r="D7541" s="48"/>
      <c r="E7541" s="48"/>
    </row>
    <row r="7542" spans="1:5" x14ac:dyDescent="0.25">
      <c r="A7542" s="48"/>
      <c r="B7542" s="48"/>
      <c r="C7542" s="48"/>
      <c r="D7542" s="48"/>
      <c r="E7542" s="48"/>
    </row>
    <row r="7543" spans="1:5" x14ac:dyDescent="0.25">
      <c r="A7543" s="48"/>
      <c r="B7543" s="48"/>
      <c r="C7543" s="48"/>
      <c r="D7543" s="48"/>
      <c r="E7543" s="48"/>
    </row>
    <row r="7544" spans="1:5" ht="15.75" thickBot="1" x14ac:dyDescent="0.3">
      <c r="A7544" s="49"/>
      <c r="B7544" s="49"/>
      <c r="C7544" s="49"/>
      <c r="D7544" s="49"/>
      <c r="E7544" s="49"/>
    </row>
    <row r="7545" spans="1:5" ht="15.75" customHeight="1" thickBot="1" x14ac:dyDescent="0.3">
      <c r="A7545" s="49"/>
      <c r="B7545" s="49"/>
      <c r="C7545" s="49"/>
      <c r="D7545" s="49"/>
      <c r="E7545" s="49"/>
    </row>
    <row r="7546" spans="1:5" x14ac:dyDescent="0.25">
      <c r="A7546" s="48"/>
      <c r="B7546" s="48"/>
      <c r="C7546" s="48"/>
      <c r="D7546" s="48"/>
      <c r="E7546" s="48"/>
    </row>
    <row r="7547" spans="1:5" x14ac:dyDescent="0.25">
      <c r="A7547" s="48"/>
      <c r="B7547" s="48"/>
      <c r="C7547" s="48"/>
      <c r="D7547" s="48"/>
      <c r="E7547" s="48"/>
    </row>
    <row r="7548" spans="1:5" x14ac:dyDescent="0.25">
      <c r="A7548" s="48"/>
      <c r="B7548" s="48"/>
      <c r="C7548" s="48"/>
      <c r="D7548" s="48"/>
      <c r="E7548" s="48"/>
    </row>
    <row r="7549" spans="1:5" ht="15.75" thickBot="1" x14ac:dyDescent="0.3">
      <c r="A7549" s="49"/>
      <c r="B7549" s="49"/>
      <c r="C7549" s="49"/>
      <c r="D7549" s="49"/>
      <c r="E7549" s="49"/>
    </row>
    <row r="7550" spans="1:5" ht="15.75" customHeight="1" thickBot="1" x14ac:dyDescent="0.3">
      <c r="A7550" s="49"/>
      <c r="B7550" s="49"/>
      <c r="C7550" s="49"/>
      <c r="D7550" s="49"/>
      <c r="E7550" s="49"/>
    </row>
    <row r="7551" spans="1:5" x14ac:dyDescent="0.25">
      <c r="A7551" s="48"/>
      <c r="B7551" s="48"/>
      <c r="C7551" s="48"/>
      <c r="D7551" s="48"/>
      <c r="E7551" s="48"/>
    </row>
    <row r="7552" spans="1:5" x14ac:dyDescent="0.25">
      <c r="A7552" s="48"/>
      <c r="B7552" s="48"/>
      <c r="C7552" s="48"/>
      <c r="D7552" s="48"/>
      <c r="E7552" s="48"/>
    </row>
    <row r="7553" spans="1:5" x14ac:dyDescent="0.25">
      <c r="A7553" s="48"/>
      <c r="B7553" s="48"/>
      <c r="C7553" s="48"/>
      <c r="D7553" s="48"/>
      <c r="E7553" s="48"/>
    </row>
    <row r="7554" spans="1:5" ht="15.75" thickBot="1" x14ac:dyDescent="0.3">
      <c r="A7554" s="49"/>
      <c r="B7554" s="49"/>
      <c r="C7554" s="49"/>
      <c r="D7554" s="49"/>
      <c r="E7554" s="49"/>
    </row>
    <row r="7555" spans="1:5" ht="15.75" customHeight="1" thickBot="1" x14ac:dyDescent="0.3">
      <c r="A7555" s="49"/>
      <c r="B7555" s="49"/>
      <c r="C7555" s="49"/>
      <c r="D7555" s="49"/>
      <c r="E7555" s="49"/>
    </row>
    <row r="7556" spans="1:5" x14ac:dyDescent="0.25">
      <c r="A7556" s="48"/>
      <c r="B7556" s="48"/>
      <c r="C7556" s="48"/>
      <c r="D7556" s="48"/>
      <c r="E7556" s="48"/>
    </row>
    <row r="7557" spans="1:5" x14ac:dyDescent="0.25">
      <c r="A7557" s="48"/>
      <c r="B7557" s="48"/>
      <c r="C7557" s="48"/>
      <c r="D7557" s="48"/>
      <c r="E7557" s="48"/>
    </row>
    <row r="7558" spans="1:5" x14ac:dyDescent="0.25">
      <c r="A7558" s="48"/>
      <c r="B7558" s="48"/>
      <c r="C7558" s="48"/>
      <c r="D7558" s="48"/>
      <c r="E7558" s="48"/>
    </row>
    <row r="7559" spans="1:5" ht="15.75" thickBot="1" x14ac:dyDescent="0.3">
      <c r="A7559" s="49"/>
      <c r="B7559" s="49"/>
      <c r="C7559" s="49"/>
      <c r="D7559" s="49"/>
      <c r="E7559" s="49"/>
    </row>
    <row r="7560" spans="1:5" ht="15.75" customHeight="1" thickBot="1" x14ac:dyDescent="0.3">
      <c r="A7560" s="49"/>
      <c r="B7560" s="49"/>
      <c r="C7560" s="49"/>
      <c r="D7560" s="49"/>
      <c r="E7560" s="49"/>
    </row>
    <row r="7561" spans="1:5" x14ac:dyDescent="0.25">
      <c r="A7561" s="48"/>
      <c r="B7561" s="48"/>
      <c r="C7561" s="48"/>
      <c r="D7561" s="48"/>
      <c r="E7561" s="48"/>
    </row>
    <row r="7562" spans="1:5" x14ac:dyDescent="0.25">
      <c r="A7562" s="48"/>
      <c r="B7562" s="48"/>
      <c r="C7562" s="48"/>
      <c r="D7562" s="48"/>
      <c r="E7562" s="48"/>
    </row>
    <row r="7563" spans="1:5" x14ac:dyDescent="0.25">
      <c r="A7563" s="48"/>
      <c r="B7563" s="48"/>
      <c r="C7563" s="48"/>
      <c r="D7563" s="48"/>
      <c r="E7563" s="48"/>
    </row>
    <row r="7564" spans="1:5" ht="15.75" thickBot="1" x14ac:dyDescent="0.3">
      <c r="A7564" s="49"/>
      <c r="B7564" s="49"/>
      <c r="C7564" s="49"/>
      <c r="D7564" s="49"/>
      <c r="E7564" s="49"/>
    </row>
    <row r="7565" spans="1:5" ht="15.75" customHeight="1" thickBot="1" x14ac:dyDescent="0.3">
      <c r="A7565" s="49"/>
      <c r="B7565" s="49"/>
      <c r="C7565" s="49"/>
      <c r="D7565" s="49"/>
      <c r="E7565" s="49"/>
    </row>
    <row r="7566" spans="1:5" x14ac:dyDescent="0.25">
      <c r="A7566" s="48"/>
      <c r="B7566" s="48"/>
      <c r="C7566" s="48"/>
      <c r="D7566" s="48"/>
      <c r="E7566" s="48"/>
    </row>
    <row r="7567" spans="1:5" x14ac:dyDescent="0.25">
      <c r="A7567" s="48"/>
      <c r="B7567" s="48"/>
      <c r="C7567" s="48"/>
      <c r="D7567" s="48"/>
      <c r="E7567" s="48"/>
    </row>
    <row r="7568" spans="1:5" x14ac:dyDescent="0.25">
      <c r="A7568" s="48"/>
      <c r="B7568" s="48"/>
      <c r="C7568" s="48"/>
      <c r="D7568" s="48"/>
      <c r="E7568" s="48"/>
    </row>
    <row r="7569" spans="1:5" ht="15.75" thickBot="1" x14ac:dyDescent="0.3">
      <c r="A7569" s="49"/>
      <c r="B7569" s="49"/>
      <c r="C7569" s="49"/>
      <c r="D7569" s="49"/>
      <c r="E7569" s="49"/>
    </row>
    <row r="7570" spans="1:5" ht="15.75" customHeight="1" thickBot="1" x14ac:dyDescent="0.3">
      <c r="A7570" s="49"/>
      <c r="B7570" s="49"/>
      <c r="C7570" s="49"/>
      <c r="D7570" s="49"/>
      <c r="E7570" s="49"/>
    </row>
    <row r="7571" spans="1:5" x14ac:dyDescent="0.25">
      <c r="A7571" s="48"/>
      <c r="B7571" s="48"/>
      <c r="C7571" s="48"/>
      <c r="D7571" s="48"/>
      <c r="E7571" s="48"/>
    </row>
    <row r="7572" spans="1:5" x14ac:dyDescent="0.25">
      <c r="A7572" s="48"/>
      <c r="B7572" s="48"/>
      <c r="C7572" s="48"/>
      <c r="D7572" s="48"/>
      <c r="E7572" s="48"/>
    </row>
    <row r="7573" spans="1:5" x14ac:dyDescent="0.25">
      <c r="A7573" s="48"/>
      <c r="B7573" s="48"/>
      <c r="C7573" s="48"/>
      <c r="D7573" s="48"/>
      <c r="E7573" s="48"/>
    </row>
    <row r="7574" spans="1:5" ht="15.75" thickBot="1" x14ac:dyDescent="0.3">
      <c r="A7574" s="49"/>
      <c r="B7574" s="49"/>
      <c r="C7574" s="49"/>
      <c r="D7574" s="49"/>
      <c r="E7574" s="49"/>
    </row>
    <row r="7575" spans="1:5" ht="15.75" customHeight="1" thickBot="1" x14ac:dyDescent="0.3">
      <c r="A7575" s="49"/>
      <c r="B7575" s="49"/>
      <c r="C7575" s="49"/>
      <c r="D7575" s="49"/>
      <c r="E7575" s="49"/>
    </row>
    <row r="7576" spans="1:5" x14ac:dyDescent="0.25">
      <c r="A7576" s="48"/>
      <c r="B7576" s="48"/>
      <c r="C7576" s="48"/>
      <c r="D7576" s="48"/>
      <c r="E7576" s="48"/>
    </row>
    <row r="7577" spans="1:5" x14ac:dyDescent="0.25">
      <c r="A7577" s="48"/>
      <c r="B7577" s="48"/>
      <c r="C7577" s="48"/>
      <c r="D7577" s="48"/>
      <c r="E7577" s="48"/>
    </row>
    <row r="7578" spans="1:5" x14ac:dyDescent="0.25">
      <c r="A7578" s="48"/>
      <c r="B7578" s="48"/>
      <c r="C7578" s="48"/>
      <c r="D7578" s="48"/>
      <c r="E7578" s="48"/>
    </row>
    <row r="7579" spans="1:5" ht="15.75" thickBot="1" x14ac:dyDescent="0.3">
      <c r="A7579" s="49"/>
      <c r="B7579" s="49"/>
      <c r="C7579" s="49"/>
      <c r="D7579" s="49"/>
      <c r="E7579" s="49"/>
    </row>
    <row r="7580" spans="1:5" ht="15.75" customHeight="1" thickBot="1" x14ac:dyDescent="0.3">
      <c r="A7580" s="49"/>
      <c r="B7580" s="49"/>
      <c r="C7580" s="49"/>
      <c r="D7580" s="49"/>
      <c r="E7580" s="49"/>
    </row>
    <row r="7581" spans="1:5" x14ac:dyDescent="0.25">
      <c r="A7581" s="48"/>
      <c r="B7581" s="48"/>
      <c r="C7581" s="48"/>
      <c r="D7581" s="48"/>
      <c r="E7581" s="48"/>
    </row>
    <row r="7582" spans="1:5" x14ac:dyDescent="0.25">
      <c r="A7582" s="48"/>
      <c r="B7582" s="48"/>
      <c r="C7582" s="48"/>
      <c r="D7582" s="48"/>
      <c r="E7582" s="48"/>
    </row>
    <row r="7583" spans="1:5" x14ac:dyDescent="0.25">
      <c r="A7583" s="48"/>
      <c r="B7583" s="48"/>
      <c r="C7583" s="48"/>
      <c r="D7583" s="48"/>
      <c r="E7583" s="48"/>
    </row>
    <row r="7584" spans="1:5" ht="15.75" thickBot="1" x14ac:dyDescent="0.3">
      <c r="A7584" s="49"/>
      <c r="B7584" s="49"/>
      <c r="C7584" s="49"/>
      <c r="D7584" s="49"/>
      <c r="E7584" s="49"/>
    </row>
    <row r="7585" spans="1:5" ht="15.75" customHeight="1" thickBot="1" x14ac:dyDescent="0.3">
      <c r="A7585" s="49"/>
      <c r="B7585" s="49"/>
      <c r="C7585" s="49"/>
      <c r="D7585" s="49"/>
      <c r="E7585" s="49"/>
    </row>
    <row r="7586" spans="1:5" x14ac:dyDescent="0.25">
      <c r="A7586" s="48"/>
      <c r="B7586" s="48"/>
      <c r="C7586" s="48"/>
      <c r="D7586" s="48"/>
      <c r="E7586" s="48"/>
    </row>
    <row r="7587" spans="1:5" x14ac:dyDescent="0.25">
      <c r="A7587" s="48"/>
      <c r="B7587" s="48"/>
      <c r="C7587" s="48"/>
      <c r="D7587" s="48"/>
      <c r="E7587" s="48"/>
    </row>
    <row r="7588" spans="1:5" x14ac:dyDescent="0.25">
      <c r="A7588" s="48"/>
      <c r="B7588" s="48"/>
      <c r="C7588" s="48"/>
      <c r="D7588" s="48"/>
      <c r="E7588" s="48"/>
    </row>
    <row r="7589" spans="1:5" ht="15.75" thickBot="1" x14ac:dyDescent="0.3">
      <c r="A7589" s="49"/>
      <c r="B7589" s="49"/>
      <c r="C7589" s="49"/>
      <c r="D7589" s="49"/>
      <c r="E7589" s="49"/>
    </row>
    <row r="7590" spans="1:5" ht="15.75" customHeight="1" thickBot="1" x14ac:dyDescent="0.3">
      <c r="A7590" s="49"/>
      <c r="B7590" s="49"/>
      <c r="C7590" s="49"/>
      <c r="D7590" s="49"/>
      <c r="E7590" s="49"/>
    </row>
    <row r="7591" spans="1:5" x14ac:dyDescent="0.25">
      <c r="A7591" s="48"/>
      <c r="B7591" s="48"/>
      <c r="C7591" s="48"/>
      <c r="D7591" s="48"/>
      <c r="E7591" s="48"/>
    </row>
    <row r="7592" spans="1:5" x14ac:dyDescent="0.25">
      <c r="A7592" s="48"/>
      <c r="B7592" s="48"/>
      <c r="C7592" s="48"/>
      <c r="D7592" s="48"/>
      <c r="E7592" s="48"/>
    </row>
    <row r="7593" spans="1:5" x14ac:dyDescent="0.25">
      <c r="A7593" s="48"/>
      <c r="B7593" s="48"/>
      <c r="C7593" s="48"/>
      <c r="D7593" s="48"/>
      <c r="E7593" s="48"/>
    </row>
    <row r="7594" spans="1:5" ht="15.75" thickBot="1" x14ac:dyDescent="0.3">
      <c r="A7594" s="49"/>
      <c r="B7594" s="49"/>
      <c r="C7594" s="49"/>
      <c r="D7594" s="49"/>
      <c r="E7594" s="49"/>
    </row>
    <row r="7595" spans="1:5" ht="15.75" customHeight="1" thickBot="1" x14ac:dyDescent="0.3">
      <c r="A7595" s="49"/>
      <c r="B7595" s="49"/>
      <c r="C7595" s="49"/>
      <c r="D7595" s="49"/>
      <c r="E7595" s="49"/>
    </row>
    <row r="7596" spans="1:5" x14ac:dyDescent="0.25">
      <c r="A7596" s="48"/>
      <c r="B7596" s="48"/>
      <c r="C7596" s="48"/>
      <c r="D7596" s="48"/>
      <c r="E7596" s="48"/>
    </row>
    <row r="7597" spans="1:5" x14ac:dyDescent="0.25">
      <c r="A7597" s="48"/>
      <c r="B7597" s="48"/>
      <c r="C7597" s="48"/>
      <c r="D7597" s="48"/>
      <c r="E7597" s="48"/>
    </row>
    <row r="7598" spans="1:5" x14ac:dyDescent="0.25">
      <c r="A7598" s="48"/>
      <c r="B7598" s="48"/>
      <c r="C7598" s="48"/>
      <c r="D7598" s="48"/>
      <c r="E7598" s="48"/>
    </row>
    <row r="7599" spans="1:5" ht="15.75" thickBot="1" x14ac:dyDescent="0.3">
      <c r="A7599" s="49"/>
      <c r="B7599" s="49"/>
      <c r="C7599" s="49"/>
      <c r="D7599" s="49"/>
      <c r="E7599" s="49"/>
    </row>
    <row r="7600" spans="1:5" ht="15.75" customHeight="1" thickBot="1" x14ac:dyDescent="0.3">
      <c r="A7600" s="49"/>
      <c r="B7600" s="49"/>
      <c r="C7600" s="49"/>
      <c r="D7600" s="49"/>
      <c r="E7600" s="49"/>
    </row>
    <row r="7601" spans="1:5" x14ac:dyDescent="0.25">
      <c r="A7601" s="48"/>
      <c r="B7601" s="48"/>
      <c r="C7601" s="48"/>
      <c r="D7601" s="48"/>
      <c r="E7601" s="48"/>
    </row>
    <row r="7602" spans="1:5" x14ac:dyDescent="0.25">
      <c r="A7602" s="48"/>
      <c r="B7602" s="48"/>
      <c r="C7602" s="48"/>
      <c r="D7602" s="48"/>
      <c r="E7602" s="48"/>
    </row>
    <row r="7603" spans="1:5" x14ac:dyDescent="0.25">
      <c r="A7603" s="48"/>
      <c r="B7603" s="48"/>
      <c r="C7603" s="48"/>
      <c r="D7603" s="48"/>
      <c r="E7603" s="48"/>
    </row>
    <row r="7604" spans="1:5" ht="15.75" thickBot="1" x14ac:dyDescent="0.3">
      <c r="A7604" s="49"/>
      <c r="B7604" s="49"/>
      <c r="C7604" s="49"/>
      <c r="D7604" s="49"/>
      <c r="E7604" s="49"/>
    </row>
    <row r="7605" spans="1:5" ht="15.75" customHeight="1" thickBot="1" x14ac:dyDescent="0.3">
      <c r="A7605" s="49"/>
      <c r="B7605" s="49"/>
      <c r="C7605" s="49"/>
      <c r="D7605" s="49"/>
      <c r="E7605" s="49"/>
    </row>
    <row r="7606" spans="1:5" x14ac:dyDescent="0.25">
      <c r="A7606" s="48"/>
      <c r="B7606" s="48"/>
      <c r="C7606" s="48"/>
      <c r="D7606" s="48"/>
      <c r="E7606" s="48"/>
    </row>
    <row r="7607" spans="1:5" x14ac:dyDescent="0.25">
      <c r="A7607" s="48"/>
      <c r="B7607" s="48"/>
      <c r="C7607" s="48"/>
      <c r="D7607" s="48"/>
      <c r="E7607" s="48"/>
    </row>
    <row r="7608" spans="1:5" x14ac:dyDescent="0.25">
      <c r="A7608" s="48"/>
      <c r="B7608" s="48"/>
      <c r="C7608" s="48"/>
      <c r="D7608" s="48"/>
      <c r="E7608" s="48"/>
    </row>
    <row r="7609" spans="1:5" ht="15.75" thickBot="1" x14ac:dyDescent="0.3">
      <c r="A7609" s="49"/>
      <c r="B7609" s="49"/>
      <c r="C7609" s="49"/>
      <c r="D7609" s="49"/>
      <c r="E7609" s="49"/>
    </row>
    <row r="7610" spans="1:5" ht="15.75" customHeight="1" thickBot="1" x14ac:dyDescent="0.3">
      <c r="A7610" s="49"/>
      <c r="B7610" s="49"/>
      <c r="C7610" s="49"/>
      <c r="D7610" s="49"/>
      <c r="E7610" s="49"/>
    </row>
    <row r="7611" spans="1:5" x14ac:dyDescent="0.25">
      <c r="A7611" s="48"/>
      <c r="B7611" s="48"/>
      <c r="C7611" s="48"/>
      <c r="D7611" s="48"/>
      <c r="E7611" s="48"/>
    </row>
    <row r="7612" spans="1:5" x14ac:dyDescent="0.25">
      <c r="A7612" s="48"/>
      <c r="B7612" s="48"/>
      <c r="C7612" s="48"/>
      <c r="D7612" s="48"/>
      <c r="E7612" s="48"/>
    </row>
    <row r="7613" spans="1:5" x14ac:dyDescent="0.25">
      <c r="A7613" s="48"/>
      <c r="B7613" s="48"/>
      <c r="C7613" s="48"/>
      <c r="D7613" s="48"/>
      <c r="E7613" s="48"/>
    </row>
    <row r="7614" spans="1:5" ht="15.75" thickBot="1" x14ac:dyDescent="0.3">
      <c r="A7614" s="49"/>
      <c r="B7614" s="49"/>
      <c r="C7614" s="49"/>
      <c r="D7614" s="49"/>
      <c r="E7614" s="49"/>
    </row>
    <row r="7615" spans="1:5" ht="15.75" customHeight="1" thickBot="1" x14ac:dyDescent="0.3">
      <c r="A7615" s="49"/>
      <c r="B7615" s="49"/>
      <c r="C7615" s="49"/>
      <c r="D7615" s="49"/>
      <c r="E7615" s="49"/>
    </row>
    <row r="7616" spans="1:5" x14ac:dyDescent="0.25">
      <c r="A7616" s="48"/>
      <c r="B7616" s="48"/>
      <c r="C7616" s="48"/>
      <c r="D7616" s="48"/>
      <c r="E7616" s="48"/>
    </row>
    <row r="7617" spans="1:5" x14ac:dyDescent="0.25">
      <c r="A7617" s="48"/>
      <c r="B7617" s="48"/>
      <c r="C7617" s="48"/>
      <c r="D7617" s="48"/>
      <c r="E7617" s="48"/>
    </row>
    <row r="7618" spans="1:5" x14ac:dyDescent="0.25">
      <c r="A7618" s="48"/>
      <c r="B7618" s="48"/>
      <c r="C7618" s="48"/>
      <c r="D7618" s="48"/>
      <c r="E7618" s="48"/>
    </row>
    <row r="7619" spans="1:5" ht="15.75" thickBot="1" x14ac:dyDescent="0.3">
      <c r="A7619" s="49"/>
      <c r="B7619" s="49"/>
      <c r="C7619" s="49"/>
      <c r="D7619" s="49"/>
      <c r="E7619" s="49"/>
    </row>
    <row r="7620" spans="1:5" ht="15.75" customHeight="1" thickBot="1" x14ac:dyDescent="0.3">
      <c r="A7620" s="49"/>
      <c r="B7620" s="49"/>
      <c r="C7620" s="49"/>
      <c r="D7620" s="49"/>
      <c r="E7620" s="49"/>
    </row>
    <row r="7621" spans="1:5" x14ac:dyDescent="0.25">
      <c r="A7621" s="48"/>
      <c r="B7621" s="48"/>
      <c r="C7621" s="48"/>
      <c r="D7621" s="48"/>
      <c r="E7621" s="48"/>
    </row>
    <row r="7622" spans="1:5" x14ac:dyDescent="0.25">
      <c r="A7622" s="48"/>
      <c r="B7622" s="48"/>
      <c r="C7622" s="48"/>
      <c r="D7622" s="48"/>
      <c r="E7622" s="48"/>
    </row>
    <row r="7623" spans="1:5" x14ac:dyDescent="0.25">
      <c r="A7623" s="48"/>
      <c r="B7623" s="48"/>
      <c r="C7623" s="48"/>
      <c r="D7623" s="48"/>
      <c r="E7623" s="48"/>
    </row>
    <row r="7624" spans="1:5" ht="15.75" thickBot="1" x14ac:dyDescent="0.3">
      <c r="A7624" s="49"/>
      <c r="B7624" s="49"/>
      <c r="C7624" s="49"/>
      <c r="D7624" s="49"/>
      <c r="E7624" s="49"/>
    </row>
    <row r="7625" spans="1:5" ht="15.75" customHeight="1" thickBot="1" x14ac:dyDescent="0.3">
      <c r="A7625" s="49"/>
      <c r="B7625" s="49"/>
      <c r="C7625" s="49"/>
      <c r="D7625" s="49"/>
      <c r="E7625" s="49"/>
    </row>
    <row r="7626" spans="1:5" x14ac:dyDescent="0.25">
      <c r="A7626" s="48"/>
      <c r="B7626" s="48"/>
      <c r="C7626" s="48"/>
      <c r="D7626" s="48"/>
      <c r="E7626" s="48"/>
    </row>
    <row r="7627" spans="1:5" x14ac:dyDescent="0.25">
      <c r="A7627" s="48"/>
      <c r="B7627" s="48"/>
      <c r="C7627" s="48"/>
      <c r="D7627" s="48"/>
      <c r="E7627" s="48"/>
    </row>
    <row r="7628" spans="1:5" x14ac:dyDescent="0.25">
      <c r="A7628" s="48"/>
      <c r="B7628" s="48"/>
      <c r="C7628" s="48"/>
      <c r="D7628" s="48"/>
      <c r="E7628" s="48"/>
    </row>
    <row r="7629" spans="1:5" ht="15.75" thickBot="1" x14ac:dyDescent="0.3">
      <c r="A7629" s="49"/>
      <c r="B7629" s="49"/>
      <c r="C7629" s="49"/>
      <c r="D7629" s="49"/>
      <c r="E7629" s="49"/>
    </row>
    <row r="7630" spans="1:5" ht="15.75" customHeight="1" thickBot="1" x14ac:dyDescent="0.3">
      <c r="A7630" s="49"/>
      <c r="B7630" s="49"/>
      <c r="C7630" s="49"/>
      <c r="D7630" s="49"/>
      <c r="E7630" s="49"/>
    </row>
    <row r="7631" spans="1:5" x14ac:dyDescent="0.25">
      <c r="A7631" s="48"/>
      <c r="B7631" s="48"/>
      <c r="C7631" s="48"/>
      <c r="D7631" s="48"/>
      <c r="E7631" s="48"/>
    </row>
    <row r="7632" spans="1:5" x14ac:dyDescent="0.25">
      <c r="A7632" s="48"/>
      <c r="B7632" s="48"/>
      <c r="C7632" s="48"/>
      <c r="D7632" s="48"/>
      <c r="E7632" s="48"/>
    </row>
    <row r="7633" spans="1:5" x14ac:dyDescent="0.25">
      <c r="A7633" s="48"/>
      <c r="B7633" s="48"/>
      <c r="C7633" s="48"/>
      <c r="D7633" s="48"/>
      <c r="E7633" s="48"/>
    </row>
    <row r="7634" spans="1:5" ht="15.75" thickBot="1" x14ac:dyDescent="0.3">
      <c r="A7634" s="49"/>
      <c r="B7634" s="49"/>
      <c r="C7634" s="49"/>
      <c r="D7634" s="49"/>
      <c r="E7634" s="49"/>
    </row>
    <row r="7635" spans="1:5" ht="15.75" customHeight="1" thickBot="1" x14ac:dyDescent="0.3">
      <c r="A7635" s="49"/>
      <c r="B7635" s="49"/>
      <c r="C7635" s="49"/>
      <c r="D7635" s="49"/>
      <c r="E7635" s="49"/>
    </row>
    <row r="7636" spans="1:5" x14ac:dyDescent="0.25">
      <c r="A7636" s="48"/>
      <c r="B7636" s="48"/>
      <c r="C7636" s="48"/>
      <c r="D7636" s="48"/>
      <c r="E7636" s="48"/>
    </row>
    <row r="7637" spans="1:5" x14ac:dyDescent="0.25">
      <c r="A7637" s="48"/>
      <c r="B7637" s="48"/>
      <c r="C7637" s="48"/>
      <c r="D7637" s="48"/>
      <c r="E7637" s="48"/>
    </row>
    <row r="7638" spans="1:5" x14ac:dyDescent="0.25">
      <c r="A7638" s="48"/>
      <c r="B7638" s="48"/>
      <c r="C7638" s="48"/>
      <c r="D7638" s="48"/>
      <c r="E7638" s="48"/>
    </row>
    <row r="7639" spans="1:5" ht="15.75" thickBot="1" x14ac:dyDescent="0.3">
      <c r="A7639" s="49"/>
      <c r="B7639" s="49"/>
      <c r="C7639" s="49"/>
      <c r="D7639" s="49"/>
      <c r="E7639" s="49"/>
    </row>
    <row r="7640" spans="1:5" ht="15.75" customHeight="1" thickBot="1" x14ac:dyDescent="0.3">
      <c r="A7640" s="49"/>
      <c r="B7640" s="49"/>
      <c r="C7640" s="49"/>
      <c r="D7640" s="49"/>
      <c r="E7640" s="49"/>
    </row>
    <row r="7641" spans="1:5" x14ac:dyDescent="0.25">
      <c r="A7641" s="48"/>
      <c r="B7641" s="48"/>
      <c r="C7641" s="48"/>
      <c r="D7641" s="48"/>
      <c r="E7641" s="48"/>
    </row>
    <row r="7642" spans="1:5" x14ac:dyDescent="0.25">
      <c r="A7642" s="48"/>
      <c r="B7642" s="48"/>
      <c r="C7642" s="48"/>
      <c r="D7642" s="48"/>
      <c r="E7642" s="48"/>
    </row>
    <row r="7643" spans="1:5" x14ac:dyDescent="0.25">
      <c r="A7643" s="48"/>
      <c r="B7643" s="48"/>
      <c r="C7643" s="48"/>
      <c r="D7643" s="48"/>
      <c r="E7643" s="48"/>
    </row>
    <row r="7644" spans="1:5" ht="15.75" thickBot="1" x14ac:dyDescent="0.3">
      <c r="A7644" s="49"/>
      <c r="B7644" s="49"/>
      <c r="C7644" s="49"/>
      <c r="D7644" s="49"/>
      <c r="E7644" s="49"/>
    </row>
    <row r="7645" spans="1:5" ht="15.75" customHeight="1" thickBot="1" x14ac:dyDescent="0.3">
      <c r="A7645" s="49"/>
      <c r="B7645" s="49"/>
      <c r="C7645" s="49"/>
      <c r="D7645" s="49"/>
      <c r="E7645" s="49"/>
    </row>
    <row r="7646" spans="1:5" x14ac:dyDescent="0.25">
      <c r="A7646" s="48"/>
      <c r="B7646" s="48"/>
      <c r="C7646" s="48"/>
      <c r="D7646" s="48"/>
      <c r="E7646" s="48"/>
    </row>
    <row r="7647" spans="1:5" x14ac:dyDescent="0.25">
      <c r="A7647" s="48"/>
      <c r="B7647" s="48"/>
      <c r="C7647" s="48"/>
      <c r="D7647" s="48"/>
      <c r="E7647" s="48"/>
    </row>
    <row r="7648" spans="1:5" x14ac:dyDescent="0.25">
      <c r="A7648" s="48"/>
      <c r="B7648" s="48"/>
      <c r="C7648" s="48"/>
      <c r="D7648" s="48"/>
      <c r="E7648" s="48"/>
    </row>
    <row r="7649" spans="1:5" ht="15.75" thickBot="1" x14ac:dyDescent="0.3">
      <c r="A7649" s="49"/>
      <c r="B7649" s="49"/>
      <c r="C7649" s="49"/>
      <c r="D7649" s="49"/>
      <c r="E7649" s="49"/>
    </row>
    <row r="7650" spans="1:5" ht="15.75" customHeight="1" thickBot="1" x14ac:dyDescent="0.3">
      <c r="A7650" s="49"/>
      <c r="B7650" s="49"/>
      <c r="C7650" s="49"/>
      <c r="D7650" s="49"/>
      <c r="E7650" s="49"/>
    </row>
    <row r="7651" spans="1:5" x14ac:dyDescent="0.25">
      <c r="A7651" s="48"/>
      <c r="B7651" s="48"/>
      <c r="C7651" s="48"/>
      <c r="D7651" s="48"/>
      <c r="E7651" s="48"/>
    </row>
    <row r="7652" spans="1:5" x14ac:dyDescent="0.25">
      <c r="A7652" s="48"/>
      <c r="B7652" s="48"/>
      <c r="C7652" s="48"/>
      <c r="D7652" s="48"/>
      <c r="E7652" s="48"/>
    </row>
    <row r="7653" spans="1:5" x14ac:dyDescent="0.25">
      <c r="A7653" s="48"/>
      <c r="B7653" s="48"/>
      <c r="C7653" s="48"/>
      <c r="D7653" s="48"/>
      <c r="E7653" s="48"/>
    </row>
    <row r="7654" spans="1:5" ht="15.75" thickBot="1" x14ac:dyDescent="0.3">
      <c r="A7654" s="49"/>
      <c r="B7654" s="49"/>
      <c r="C7654" s="49"/>
      <c r="D7654" s="49"/>
      <c r="E7654" s="49"/>
    </row>
    <row r="7655" spans="1:5" ht="15.75" customHeight="1" thickBot="1" x14ac:dyDescent="0.3">
      <c r="A7655" s="49"/>
      <c r="B7655" s="49"/>
      <c r="C7655" s="49"/>
      <c r="D7655" s="49"/>
      <c r="E7655" s="49"/>
    </row>
    <row r="7656" spans="1:5" x14ac:dyDescent="0.25">
      <c r="A7656" s="48"/>
      <c r="B7656" s="48"/>
      <c r="C7656" s="48"/>
      <c r="D7656" s="48"/>
      <c r="E7656" s="48"/>
    </row>
    <row r="7657" spans="1:5" x14ac:dyDescent="0.25">
      <c r="A7657" s="48"/>
      <c r="B7657" s="48"/>
      <c r="C7657" s="48"/>
      <c r="D7657" s="48"/>
      <c r="E7657" s="48"/>
    </row>
    <row r="7658" spans="1:5" x14ac:dyDescent="0.25">
      <c r="A7658" s="48"/>
      <c r="B7658" s="48"/>
      <c r="C7658" s="48"/>
      <c r="D7658" s="48"/>
      <c r="E7658" s="48"/>
    </row>
    <row r="7659" spans="1:5" ht="15.75" thickBot="1" x14ac:dyDescent="0.3">
      <c r="A7659" s="49"/>
      <c r="B7659" s="49"/>
      <c r="C7659" s="49"/>
      <c r="D7659" s="49"/>
      <c r="E7659" s="49"/>
    </row>
    <row r="7660" spans="1:5" ht="15.75" customHeight="1" thickBot="1" x14ac:dyDescent="0.3">
      <c r="A7660" s="49"/>
      <c r="B7660" s="49"/>
      <c r="C7660" s="49"/>
      <c r="D7660" s="49"/>
      <c r="E7660" s="49"/>
    </row>
    <row r="7661" spans="1:5" x14ac:dyDescent="0.25">
      <c r="A7661" s="48"/>
      <c r="B7661" s="48"/>
      <c r="C7661" s="48"/>
      <c r="D7661" s="48"/>
      <c r="E7661" s="48"/>
    </row>
    <row r="7662" spans="1:5" x14ac:dyDescent="0.25">
      <c r="A7662" s="48"/>
      <c r="B7662" s="48"/>
      <c r="C7662" s="48"/>
      <c r="D7662" s="48"/>
      <c r="E7662" s="48"/>
    </row>
    <row r="7663" spans="1:5" x14ac:dyDescent="0.25">
      <c r="A7663" s="48"/>
      <c r="B7663" s="48"/>
      <c r="C7663" s="48"/>
      <c r="D7663" s="48"/>
      <c r="E7663" s="48"/>
    </row>
    <row r="7664" spans="1:5" ht="15.75" thickBot="1" x14ac:dyDescent="0.3">
      <c r="A7664" s="49"/>
      <c r="B7664" s="49"/>
      <c r="C7664" s="49"/>
      <c r="D7664" s="49"/>
      <c r="E7664" s="49"/>
    </row>
    <row r="7665" spans="1:5" ht="15.75" customHeight="1" thickBot="1" x14ac:dyDescent="0.3">
      <c r="A7665" s="49"/>
      <c r="B7665" s="49"/>
      <c r="C7665" s="49"/>
      <c r="D7665" s="49"/>
      <c r="E7665" s="49"/>
    </row>
    <row r="7666" spans="1:5" x14ac:dyDescent="0.25">
      <c r="A7666" s="48"/>
      <c r="B7666" s="48"/>
      <c r="C7666" s="48"/>
      <c r="D7666" s="48"/>
      <c r="E7666" s="48"/>
    </row>
    <row r="7667" spans="1:5" x14ac:dyDescent="0.25">
      <c r="A7667" s="48"/>
      <c r="B7667" s="48"/>
      <c r="C7667" s="48"/>
      <c r="D7667" s="48"/>
      <c r="E7667" s="48"/>
    </row>
    <row r="7668" spans="1:5" x14ac:dyDescent="0.25">
      <c r="A7668" s="48"/>
      <c r="B7668" s="48"/>
      <c r="C7668" s="48"/>
      <c r="D7668" s="48"/>
      <c r="E7668" s="48"/>
    </row>
    <row r="7669" spans="1:5" ht="15.75" thickBot="1" x14ac:dyDescent="0.3">
      <c r="A7669" s="49"/>
      <c r="B7669" s="49"/>
      <c r="C7669" s="49"/>
      <c r="D7669" s="49"/>
      <c r="E7669" s="49"/>
    </row>
    <row r="7670" spans="1:5" ht="15.75" customHeight="1" thickBot="1" x14ac:dyDescent="0.3">
      <c r="A7670" s="49"/>
      <c r="B7670" s="49"/>
      <c r="C7670" s="49"/>
      <c r="D7670" s="49"/>
      <c r="E7670" s="49"/>
    </row>
    <row r="7671" spans="1:5" x14ac:dyDescent="0.25">
      <c r="A7671" s="48"/>
      <c r="B7671" s="48"/>
      <c r="C7671" s="48"/>
      <c r="D7671" s="48"/>
      <c r="E7671" s="48"/>
    </row>
    <row r="7672" spans="1:5" x14ac:dyDescent="0.25">
      <c r="A7672" s="48"/>
      <c r="B7672" s="48"/>
      <c r="C7672" s="48"/>
      <c r="D7672" s="48"/>
      <c r="E7672" s="48"/>
    </row>
    <row r="7673" spans="1:5" x14ac:dyDescent="0.25">
      <c r="A7673" s="48"/>
      <c r="B7673" s="48"/>
      <c r="C7673" s="48"/>
      <c r="D7673" s="48"/>
      <c r="E7673" s="48"/>
    </row>
    <row r="7674" spans="1:5" ht="15.75" thickBot="1" x14ac:dyDescent="0.3">
      <c r="A7674" s="49"/>
      <c r="B7674" s="49"/>
      <c r="C7674" s="49"/>
      <c r="D7674" s="49"/>
      <c r="E7674" s="49"/>
    </row>
    <row r="7675" spans="1:5" ht="15.75" customHeight="1" thickBot="1" x14ac:dyDescent="0.3">
      <c r="A7675" s="49"/>
      <c r="B7675" s="49"/>
      <c r="C7675" s="49"/>
      <c r="D7675" s="49"/>
      <c r="E7675" s="49"/>
    </row>
    <row r="7676" spans="1:5" x14ac:dyDescent="0.25">
      <c r="A7676" s="48"/>
      <c r="B7676" s="48"/>
      <c r="C7676" s="48"/>
      <c r="D7676" s="48"/>
      <c r="E7676" s="48"/>
    </row>
    <row r="7677" spans="1:5" x14ac:dyDescent="0.25">
      <c r="A7677" s="48"/>
      <c r="B7677" s="48"/>
      <c r="C7677" s="48"/>
      <c r="D7677" s="48"/>
      <c r="E7677" s="48"/>
    </row>
    <row r="7678" spans="1:5" x14ac:dyDescent="0.25">
      <c r="A7678" s="48"/>
      <c r="B7678" s="48"/>
      <c r="C7678" s="48"/>
      <c r="D7678" s="48"/>
      <c r="E7678" s="48"/>
    </row>
    <row r="7679" spans="1:5" ht="15.75" thickBot="1" x14ac:dyDescent="0.3">
      <c r="A7679" s="49"/>
      <c r="B7679" s="49"/>
      <c r="C7679" s="49"/>
      <c r="D7679" s="49"/>
      <c r="E7679" s="49"/>
    </row>
    <row r="7680" spans="1:5" ht="15.75" customHeight="1" thickBot="1" x14ac:dyDescent="0.3">
      <c r="A7680" s="49"/>
      <c r="B7680" s="49"/>
      <c r="C7680" s="49"/>
      <c r="D7680" s="49"/>
      <c r="E7680" s="49"/>
    </row>
    <row r="7681" spans="1:5" x14ac:dyDescent="0.25">
      <c r="A7681" s="48"/>
      <c r="B7681" s="48"/>
      <c r="C7681" s="48"/>
      <c r="D7681" s="48"/>
      <c r="E7681" s="48"/>
    </row>
    <row r="7682" spans="1:5" x14ac:dyDescent="0.25">
      <c r="A7682" s="48"/>
      <c r="B7682" s="48"/>
      <c r="C7682" s="48"/>
      <c r="D7682" s="48"/>
      <c r="E7682" s="48"/>
    </row>
    <row r="7683" spans="1:5" x14ac:dyDescent="0.25">
      <c r="A7683" s="48"/>
      <c r="B7683" s="48"/>
      <c r="C7683" s="48"/>
      <c r="D7683" s="48"/>
      <c r="E7683" s="48"/>
    </row>
    <row r="7684" spans="1:5" ht="15.75" thickBot="1" x14ac:dyDescent="0.3">
      <c r="A7684" s="49"/>
      <c r="B7684" s="49"/>
      <c r="C7684" s="49"/>
      <c r="D7684" s="49"/>
      <c r="E7684" s="49"/>
    </row>
    <row r="7685" spans="1:5" ht="15.75" customHeight="1" thickBot="1" x14ac:dyDescent="0.3">
      <c r="A7685" s="49"/>
      <c r="B7685" s="49"/>
      <c r="C7685" s="49"/>
      <c r="D7685" s="49"/>
      <c r="E7685" s="49"/>
    </row>
    <row r="7686" spans="1:5" x14ac:dyDescent="0.25">
      <c r="A7686" s="48"/>
      <c r="B7686" s="48"/>
      <c r="C7686" s="48"/>
      <c r="D7686" s="48"/>
      <c r="E7686" s="48"/>
    </row>
    <row r="7687" spans="1:5" x14ac:dyDescent="0.25">
      <c r="A7687" s="48"/>
      <c r="B7687" s="48"/>
      <c r="C7687" s="48"/>
      <c r="D7687" s="48"/>
      <c r="E7687" s="48"/>
    </row>
    <row r="7688" spans="1:5" x14ac:dyDescent="0.25">
      <c r="A7688" s="48"/>
      <c r="B7688" s="48"/>
      <c r="C7688" s="48"/>
      <c r="D7688" s="48"/>
      <c r="E7688" s="48"/>
    </row>
    <row r="7689" spans="1:5" ht="15.75" thickBot="1" x14ac:dyDescent="0.3">
      <c r="A7689" s="49"/>
      <c r="B7689" s="49"/>
      <c r="C7689" s="49"/>
      <c r="D7689" s="49"/>
      <c r="E7689" s="49"/>
    </row>
    <row r="7690" spans="1:5" ht="15.75" customHeight="1" thickBot="1" x14ac:dyDescent="0.3">
      <c r="A7690" s="49"/>
      <c r="B7690" s="49"/>
      <c r="C7690" s="49"/>
      <c r="D7690" s="49"/>
      <c r="E7690" s="49"/>
    </row>
    <row r="7691" spans="1:5" x14ac:dyDescent="0.25">
      <c r="A7691" s="48"/>
      <c r="B7691" s="48"/>
      <c r="C7691" s="48"/>
      <c r="D7691" s="48"/>
      <c r="E7691" s="48"/>
    </row>
    <row r="7692" spans="1:5" x14ac:dyDescent="0.25">
      <c r="A7692" s="48"/>
      <c r="B7692" s="48"/>
      <c r="C7692" s="48"/>
      <c r="D7692" s="48"/>
      <c r="E7692" s="48"/>
    </row>
    <row r="7693" spans="1:5" x14ac:dyDescent="0.25">
      <c r="A7693" s="48"/>
      <c r="B7693" s="48"/>
      <c r="C7693" s="48"/>
      <c r="D7693" s="48"/>
      <c r="E7693" s="48"/>
    </row>
    <row r="7694" spans="1:5" ht="15.75" thickBot="1" x14ac:dyDescent="0.3">
      <c r="A7694" s="49"/>
      <c r="B7694" s="49"/>
      <c r="C7694" s="49"/>
      <c r="D7694" s="49"/>
      <c r="E7694" s="49"/>
    </row>
    <row r="7695" spans="1:5" ht="15.75" customHeight="1" thickBot="1" x14ac:dyDescent="0.3">
      <c r="A7695" s="49"/>
      <c r="B7695" s="49"/>
      <c r="C7695" s="49"/>
      <c r="D7695" s="49"/>
      <c r="E7695" s="49"/>
    </row>
    <row r="7696" spans="1:5" x14ac:dyDescent="0.25">
      <c r="A7696" s="48"/>
      <c r="B7696" s="48"/>
      <c r="C7696" s="48"/>
      <c r="D7696" s="48"/>
      <c r="E7696" s="48"/>
    </row>
    <row r="7697" spans="1:5" x14ac:dyDescent="0.25">
      <c r="A7697" s="48"/>
      <c r="B7697" s="48"/>
      <c r="C7697" s="48"/>
      <c r="D7697" s="48"/>
      <c r="E7697" s="48"/>
    </row>
    <row r="7698" spans="1:5" x14ac:dyDescent="0.25">
      <c r="A7698" s="48"/>
      <c r="B7698" s="48"/>
      <c r="C7698" s="48"/>
      <c r="D7698" s="48"/>
      <c r="E7698" s="48"/>
    </row>
    <row r="7699" spans="1:5" ht="15.75" thickBot="1" x14ac:dyDescent="0.3">
      <c r="A7699" s="49"/>
      <c r="B7699" s="49"/>
      <c r="C7699" s="49"/>
      <c r="D7699" s="49"/>
      <c r="E7699" s="49"/>
    </row>
    <row r="7700" spans="1:5" ht="15.75" customHeight="1" thickBot="1" x14ac:dyDescent="0.3">
      <c r="A7700" s="49"/>
      <c r="B7700" s="49"/>
      <c r="C7700" s="49"/>
      <c r="D7700" s="49"/>
      <c r="E7700" s="49"/>
    </row>
    <row r="7701" spans="1:5" x14ac:dyDescent="0.25">
      <c r="A7701" s="48"/>
      <c r="B7701" s="48"/>
      <c r="C7701" s="48"/>
      <c r="D7701" s="48"/>
      <c r="E7701" s="48"/>
    </row>
    <row r="7702" spans="1:5" x14ac:dyDescent="0.25">
      <c r="A7702" s="48"/>
      <c r="B7702" s="48"/>
      <c r="C7702" s="48"/>
      <c r="D7702" s="48"/>
      <c r="E7702" s="48"/>
    </row>
    <row r="7703" spans="1:5" x14ac:dyDescent="0.25">
      <c r="A7703" s="48"/>
      <c r="B7703" s="48"/>
      <c r="C7703" s="48"/>
      <c r="D7703" s="48"/>
      <c r="E7703" s="48"/>
    </row>
    <row r="7704" spans="1:5" ht="15.75" thickBot="1" x14ac:dyDescent="0.3">
      <c r="A7704" s="49"/>
      <c r="B7704" s="49"/>
      <c r="C7704" s="49"/>
      <c r="D7704" s="49"/>
      <c r="E7704" s="49"/>
    </row>
    <row r="7705" spans="1:5" ht="15.75" thickBot="1" x14ac:dyDescent="0.3">
      <c r="A7705" s="49"/>
      <c r="B7705" s="49"/>
      <c r="C7705" s="49"/>
      <c r="D7705" s="49"/>
      <c r="E7705" s="49"/>
    </row>
    <row r="7706" spans="1:5" ht="15.75" thickBot="1" x14ac:dyDescent="0.3">
      <c r="A7706" s="49"/>
      <c r="B7706" s="49"/>
      <c r="C7706" s="49"/>
      <c r="D7706" s="49"/>
      <c r="E7706" s="49"/>
    </row>
    <row r="7707" spans="1:5" ht="15.75" thickBot="1" x14ac:dyDescent="0.3">
      <c r="A7707" s="49"/>
      <c r="B7707" s="49"/>
      <c r="C7707" s="49"/>
      <c r="D7707" s="49"/>
      <c r="E7707" s="49"/>
    </row>
    <row r="7708" spans="1:5" ht="15.75" thickBot="1" x14ac:dyDescent="0.3">
      <c r="A7708" s="49"/>
      <c r="B7708" s="49"/>
      <c r="C7708" s="49"/>
      <c r="D7708" s="49"/>
      <c r="E7708" s="49"/>
    </row>
    <row r="7709" spans="1:5" ht="15.75" thickBot="1" x14ac:dyDescent="0.3">
      <c r="A7709" s="49"/>
      <c r="B7709" s="49"/>
      <c r="C7709" s="49"/>
      <c r="D7709" s="49"/>
      <c r="E7709" s="49"/>
    </row>
    <row r="7710" spans="1:5" ht="15.75" thickBot="1" x14ac:dyDescent="0.3">
      <c r="A7710" s="49"/>
      <c r="B7710" s="49"/>
      <c r="C7710" s="49"/>
      <c r="D7710" s="49"/>
      <c r="E7710" s="49"/>
    </row>
    <row r="7711" spans="1:5" ht="15.75" thickBot="1" x14ac:dyDescent="0.3">
      <c r="A7711" s="49"/>
      <c r="B7711" s="49"/>
      <c r="C7711" s="49"/>
      <c r="D7711" s="49"/>
      <c r="E7711" s="49"/>
    </row>
    <row r="7712" spans="1:5" ht="15.75" thickBot="1" x14ac:dyDescent="0.3">
      <c r="A7712" s="49"/>
      <c r="B7712" s="49"/>
      <c r="C7712" s="49"/>
      <c r="D7712" s="49"/>
      <c r="E7712" s="49"/>
    </row>
    <row r="7713" spans="1:5" ht="15.75" thickBot="1" x14ac:dyDescent="0.3">
      <c r="A7713" s="49"/>
      <c r="B7713" s="49"/>
      <c r="C7713" s="49"/>
      <c r="D7713" s="49"/>
      <c r="E7713" s="49"/>
    </row>
    <row r="7714" spans="1:5" ht="15.75" thickBot="1" x14ac:dyDescent="0.3">
      <c r="A7714" s="49"/>
      <c r="B7714" s="49"/>
      <c r="C7714" s="49"/>
      <c r="D7714" s="49"/>
      <c r="E7714" s="49"/>
    </row>
    <row r="7715" spans="1:5" ht="15.75" thickBot="1" x14ac:dyDescent="0.3">
      <c r="A7715" s="49"/>
      <c r="B7715" s="49"/>
      <c r="C7715" s="49"/>
      <c r="D7715" s="49"/>
      <c r="E7715" s="49"/>
    </row>
    <row r="7716" spans="1:5" ht="15.75" thickBot="1" x14ac:dyDescent="0.3">
      <c r="A7716" s="49"/>
      <c r="B7716" s="49"/>
      <c r="C7716" s="49"/>
      <c r="D7716" s="49"/>
      <c r="E7716" s="49"/>
    </row>
    <row r="7717" spans="1:5" ht="15.75" thickBot="1" x14ac:dyDescent="0.3">
      <c r="A7717" s="49"/>
      <c r="B7717" s="49"/>
      <c r="C7717" s="49"/>
      <c r="D7717" s="49"/>
      <c r="E7717" s="49"/>
    </row>
    <row r="7718" spans="1:5" ht="15.75" thickBot="1" x14ac:dyDescent="0.3">
      <c r="A7718" s="49"/>
      <c r="B7718" s="49"/>
      <c r="C7718" s="49"/>
      <c r="D7718" s="49"/>
      <c r="E7718" s="49"/>
    </row>
    <row r="7719" spans="1:5" ht="15.75" thickBot="1" x14ac:dyDescent="0.3">
      <c r="A7719" s="49"/>
      <c r="B7719" s="49"/>
      <c r="C7719" s="49"/>
      <c r="D7719" s="49"/>
      <c r="E7719" s="49"/>
    </row>
    <row r="7720" spans="1:5" ht="15.75" thickBot="1" x14ac:dyDescent="0.3">
      <c r="A7720" s="49"/>
      <c r="B7720" s="49"/>
      <c r="C7720" s="49"/>
      <c r="D7720" s="49"/>
      <c r="E7720" s="49"/>
    </row>
    <row r="7721" spans="1:5" ht="15.75" thickBot="1" x14ac:dyDescent="0.3">
      <c r="A7721" s="49"/>
      <c r="B7721" s="49"/>
      <c r="C7721" s="49"/>
      <c r="D7721" s="49"/>
      <c r="E7721" s="49"/>
    </row>
    <row r="7722" spans="1:5" ht="15.75" thickBot="1" x14ac:dyDescent="0.3">
      <c r="A7722" s="49"/>
      <c r="B7722" s="49"/>
      <c r="C7722" s="49"/>
      <c r="D7722" s="49"/>
      <c r="E7722" s="49"/>
    </row>
    <row r="7723" spans="1:5" ht="15.75" thickBot="1" x14ac:dyDescent="0.3">
      <c r="A7723" s="49"/>
      <c r="B7723" s="49"/>
      <c r="C7723" s="49"/>
      <c r="D7723" s="49"/>
      <c r="E7723" s="49"/>
    </row>
    <row r="7724" spans="1:5" ht="15.75" thickBot="1" x14ac:dyDescent="0.3">
      <c r="A7724" s="49"/>
      <c r="B7724" s="49"/>
      <c r="C7724" s="49"/>
      <c r="D7724" s="49"/>
      <c r="E7724" s="49"/>
    </row>
    <row r="7725" spans="1:5" ht="15.75" thickBot="1" x14ac:dyDescent="0.3">
      <c r="A7725" s="49"/>
      <c r="B7725" s="49"/>
      <c r="C7725" s="49"/>
      <c r="D7725" s="49"/>
      <c r="E7725" s="49"/>
    </row>
    <row r="7726" spans="1:5" ht="15.75" thickBot="1" x14ac:dyDescent="0.3">
      <c r="A7726" s="49"/>
      <c r="B7726" s="49"/>
      <c r="C7726" s="49"/>
      <c r="D7726" s="49"/>
      <c r="E7726" s="49"/>
    </row>
    <row r="7727" spans="1:5" ht="15.75" customHeight="1" thickBot="1" x14ac:dyDescent="0.3">
      <c r="A7727" s="49"/>
      <c r="B7727" s="49"/>
      <c r="C7727" s="49"/>
      <c r="D7727" s="49"/>
      <c r="E7727" s="49"/>
    </row>
    <row r="7728" spans="1:5" ht="15.75" thickBot="1" x14ac:dyDescent="0.3">
      <c r="A7728" s="49"/>
      <c r="B7728" s="49"/>
      <c r="C7728" s="49"/>
      <c r="D7728" s="49"/>
      <c r="E7728" s="49"/>
    </row>
    <row r="7729" spans="1:5" ht="15.75" customHeight="1" thickBot="1" x14ac:dyDescent="0.3">
      <c r="A7729" s="49"/>
      <c r="B7729" s="49"/>
      <c r="C7729" s="49"/>
      <c r="D7729" s="49"/>
      <c r="E7729" s="49"/>
    </row>
    <row r="7730" spans="1:5" ht="15.75" thickBot="1" x14ac:dyDescent="0.3">
      <c r="A7730" s="49"/>
      <c r="B7730" s="49"/>
      <c r="C7730" s="49"/>
      <c r="D7730" s="49"/>
      <c r="E7730" s="49"/>
    </row>
    <row r="7731" spans="1:5" ht="15.75" customHeight="1" thickBot="1" x14ac:dyDescent="0.3">
      <c r="A7731" s="49"/>
      <c r="B7731" s="49"/>
      <c r="C7731" s="49"/>
      <c r="D7731" s="49"/>
      <c r="E7731" s="49"/>
    </row>
    <row r="7732" spans="1:5" ht="15.75" thickBot="1" x14ac:dyDescent="0.3">
      <c r="A7732" s="49"/>
      <c r="B7732" s="49"/>
      <c r="C7732" s="49"/>
      <c r="D7732" s="49"/>
      <c r="E7732" s="49"/>
    </row>
    <row r="7733" spans="1:5" ht="15.75" customHeight="1" thickBot="1" x14ac:dyDescent="0.3">
      <c r="A7733" s="49"/>
      <c r="B7733" s="49"/>
      <c r="C7733" s="49"/>
      <c r="D7733" s="49"/>
      <c r="E7733" s="49"/>
    </row>
    <row r="7734" spans="1:5" ht="15.75" thickBot="1" x14ac:dyDescent="0.3">
      <c r="A7734" s="49"/>
      <c r="B7734" s="49"/>
      <c r="C7734" s="49"/>
      <c r="D7734" s="49"/>
      <c r="E7734" s="49"/>
    </row>
    <row r="7735" spans="1:5" ht="15.75" customHeight="1" thickBot="1" x14ac:dyDescent="0.3">
      <c r="A7735" s="49"/>
      <c r="B7735" s="49"/>
      <c r="C7735" s="49"/>
      <c r="D7735" s="49"/>
      <c r="E7735" s="49"/>
    </row>
    <row r="7736" spans="1:5" ht="15.75" thickBot="1" x14ac:dyDescent="0.3">
      <c r="A7736" s="49"/>
      <c r="B7736" s="49"/>
      <c r="C7736" s="49"/>
      <c r="D7736" s="49"/>
      <c r="E7736" s="49"/>
    </row>
    <row r="7737" spans="1:5" ht="15.75" customHeight="1" thickBot="1" x14ac:dyDescent="0.3">
      <c r="A7737" s="49"/>
      <c r="B7737" s="49"/>
      <c r="C7737" s="49"/>
      <c r="D7737" s="49"/>
      <c r="E7737" s="49"/>
    </row>
    <row r="7738" spans="1:5" ht="15.75" thickBot="1" x14ac:dyDescent="0.3">
      <c r="A7738" s="49"/>
      <c r="B7738" s="49"/>
      <c r="C7738" s="49"/>
      <c r="D7738" s="49"/>
      <c r="E7738" s="49"/>
    </row>
    <row r="7739" spans="1:5" ht="15.75" customHeight="1" thickBot="1" x14ac:dyDescent="0.3">
      <c r="A7739" s="49"/>
      <c r="B7739" s="49"/>
      <c r="C7739" s="49"/>
      <c r="D7739" s="49"/>
      <c r="E7739" s="49"/>
    </row>
    <row r="7740" spans="1:5" ht="15.75" thickBot="1" x14ac:dyDescent="0.3">
      <c r="A7740" s="49"/>
      <c r="B7740" s="49"/>
      <c r="C7740" s="49"/>
      <c r="D7740" s="49"/>
      <c r="E7740" s="49"/>
    </row>
    <row r="7741" spans="1:5" ht="15.75" customHeight="1" thickBot="1" x14ac:dyDescent="0.3">
      <c r="A7741" s="49"/>
      <c r="B7741" s="49"/>
      <c r="C7741" s="49"/>
      <c r="D7741" s="49"/>
      <c r="E7741" s="49"/>
    </row>
    <row r="7742" spans="1:5" ht="15.75" thickBot="1" x14ac:dyDescent="0.3">
      <c r="A7742" s="49"/>
      <c r="B7742" s="49"/>
      <c r="C7742" s="49"/>
      <c r="D7742" s="49"/>
      <c r="E7742" s="49"/>
    </row>
    <row r="7743" spans="1:5" ht="15.75" customHeight="1" thickBot="1" x14ac:dyDescent="0.3">
      <c r="A7743" s="49"/>
      <c r="B7743" s="49"/>
      <c r="C7743" s="49"/>
      <c r="D7743" s="49"/>
      <c r="E7743" s="49"/>
    </row>
    <row r="7744" spans="1:5" ht="15.75" thickBot="1" x14ac:dyDescent="0.3">
      <c r="A7744" s="49"/>
      <c r="B7744" s="49"/>
      <c r="C7744" s="49"/>
      <c r="D7744" s="49"/>
      <c r="E7744" s="49"/>
    </row>
    <row r="7745" spans="1:5" ht="15.75" customHeight="1" thickBot="1" x14ac:dyDescent="0.3">
      <c r="A7745" s="49"/>
      <c r="B7745" s="49"/>
      <c r="C7745" s="49"/>
      <c r="D7745" s="49"/>
      <c r="E7745" s="49"/>
    </row>
    <row r="7746" spans="1:5" ht="15.75" thickBot="1" x14ac:dyDescent="0.3">
      <c r="A7746" s="49"/>
      <c r="B7746" s="49"/>
      <c r="C7746" s="49"/>
      <c r="D7746" s="49"/>
      <c r="E7746" s="49"/>
    </row>
    <row r="7747" spans="1:5" ht="15.75" customHeight="1" thickBot="1" x14ac:dyDescent="0.3">
      <c r="A7747" s="49"/>
      <c r="B7747" s="49"/>
      <c r="C7747" s="49"/>
      <c r="D7747" s="49"/>
      <c r="E7747" s="49"/>
    </row>
    <row r="7748" spans="1:5" ht="15.75" thickBot="1" x14ac:dyDescent="0.3">
      <c r="A7748" s="49"/>
      <c r="B7748" s="49"/>
      <c r="C7748" s="49"/>
      <c r="D7748" s="49"/>
      <c r="E7748" s="49"/>
    </row>
    <row r="7749" spans="1:5" ht="15.75" customHeight="1" thickBot="1" x14ac:dyDescent="0.3">
      <c r="A7749" s="49"/>
      <c r="B7749" s="49"/>
      <c r="C7749" s="49"/>
      <c r="D7749" s="49"/>
      <c r="E7749" s="49"/>
    </row>
    <row r="7750" spans="1:5" ht="15.75" thickBot="1" x14ac:dyDescent="0.3">
      <c r="A7750" s="49"/>
      <c r="B7750" s="49"/>
      <c r="C7750" s="49"/>
      <c r="D7750" s="49"/>
      <c r="E7750" s="49"/>
    </row>
    <row r="7751" spans="1:5" ht="15.75" customHeight="1" thickBot="1" x14ac:dyDescent="0.3">
      <c r="A7751" s="49"/>
      <c r="B7751" s="49"/>
      <c r="C7751" s="49"/>
      <c r="D7751" s="49"/>
      <c r="E7751" s="49"/>
    </row>
    <row r="7752" spans="1:5" ht="15.75" thickBot="1" x14ac:dyDescent="0.3">
      <c r="A7752" s="49"/>
      <c r="B7752" s="49"/>
      <c r="C7752" s="49"/>
      <c r="D7752" s="49"/>
      <c r="E7752" s="49"/>
    </row>
    <row r="7753" spans="1:5" ht="15.75" customHeight="1" thickBot="1" x14ac:dyDescent="0.3">
      <c r="A7753" s="49"/>
      <c r="B7753" s="49"/>
      <c r="C7753" s="49"/>
      <c r="D7753" s="49"/>
      <c r="E7753" s="49"/>
    </row>
    <row r="7754" spans="1:5" ht="15.75" thickBot="1" x14ac:dyDescent="0.3">
      <c r="A7754" s="49"/>
      <c r="B7754" s="49"/>
      <c r="C7754" s="49"/>
      <c r="D7754" s="49"/>
      <c r="E7754" s="49"/>
    </row>
    <row r="7755" spans="1:5" ht="15.75" customHeight="1" thickBot="1" x14ac:dyDescent="0.3">
      <c r="A7755" s="49"/>
      <c r="B7755" s="49"/>
      <c r="C7755" s="49"/>
      <c r="D7755" s="49"/>
      <c r="E7755" s="49"/>
    </row>
    <row r="7756" spans="1:5" ht="15.75" thickBot="1" x14ac:dyDescent="0.3">
      <c r="A7756" s="49"/>
      <c r="B7756" s="49"/>
      <c r="C7756" s="49"/>
      <c r="D7756" s="49"/>
      <c r="E7756" s="49"/>
    </row>
    <row r="7757" spans="1:5" ht="15.75" customHeight="1" thickBot="1" x14ac:dyDescent="0.3">
      <c r="A7757" s="49"/>
      <c r="B7757" s="49"/>
      <c r="C7757" s="49"/>
      <c r="D7757" s="49"/>
      <c r="E7757" s="49"/>
    </row>
    <row r="7758" spans="1:5" ht="15.75" thickBot="1" x14ac:dyDescent="0.3">
      <c r="A7758" s="49"/>
      <c r="B7758" s="49"/>
      <c r="C7758" s="49"/>
      <c r="D7758" s="49"/>
      <c r="E7758" s="49"/>
    </row>
    <row r="7759" spans="1:5" ht="15.75" customHeight="1" thickBot="1" x14ac:dyDescent="0.3">
      <c r="A7759" s="49"/>
      <c r="B7759" s="49"/>
      <c r="C7759" s="49"/>
      <c r="D7759" s="49"/>
      <c r="E7759" s="49"/>
    </row>
    <row r="7760" spans="1:5" ht="15.75" thickBot="1" x14ac:dyDescent="0.3">
      <c r="A7760" s="49"/>
      <c r="B7760" s="49"/>
      <c r="C7760" s="49"/>
      <c r="D7760" s="49"/>
      <c r="E7760" s="49"/>
    </row>
    <row r="7761" spans="1:5" ht="15.75" customHeight="1" thickBot="1" x14ac:dyDescent="0.3">
      <c r="A7761" s="49"/>
      <c r="B7761" s="49"/>
      <c r="C7761" s="49"/>
      <c r="D7761" s="49"/>
      <c r="E7761" s="49"/>
    </row>
    <row r="7762" spans="1:5" ht="15.75" thickBot="1" x14ac:dyDescent="0.3">
      <c r="A7762" s="49"/>
      <c r="B7762" s="49"/>
      <c r="C7762" s="49"/>
      <c r="D7762" s="49"/>
      <c r="E7762" s="49"/>
    </row>
    <row r="7763" spans="1:5" ht="15.75" customHeight="1" thickBot="1" x14ac:dyDescent="0.3">
      <c r="A7763" s="49"/>
      <c r="B7763" s="49"/>
      <c r="C7763" s="49"/>
      <c r="D7763" s="49"/>
      <c r="E7763" s="49"/>
    </row>
    <row r="7764" spans="1:5" ht="15.75" thickBot="1" x14ac:dyDescent="0.3">
      <c r="A7764" s="49"/>
      <c r="B7764" s="49"/>
      <c r="C7764" s="49"/>
      <c r="D7764" s="49"/>
      <c r="E7764" s="49"/>
    </row>
    <row r="7765" spans="1:5" ht="15.75" customHeight="1" thickBot="1" x14ac:dyDescent="0.3">
      <c r="A7765" s="49"/>
      <c r="B7765" s="49"/>
      <c r="C7765" s="49"/>
      <c r="D7765" s="49"/>
      <c r="E7765" s="49"/>
    </row>
    <row r="7766" spans="1:5" ht="15.75" thickBot="1" x14ac:dyDescent="0.3">
      <c r="A7766" s="49"/>
      <c r="B7766" s="49"/>
      <c r="C7766" s="49"/>
      <c r="D7766" s="49"/>
      <c r="E7766" s="49"/>
    </row>
    <row r="7767" spans="1:5" ht="15.75" customHeight="1" thickBot="1" x14ac:dyDescent="0.3">
      <c r="A7767" s="49"/>
      <c r="B7767" s="49"/>
      <c r="C7767" s="49"/>
      <c r="D7767" s="49"/>
      <c r="E7767" s="49"/>
    </row>
    <row r="7768" spans="1:5" ht="15.75" thickBot="1" x14ac:dyDescent="0.3">
      <c r="A7768" s="49"/>
      <c r="B7768" s="49"/>
      <c r="C7768" s="49"/>
      <c r="D7768" s="49"/>
      <c r="E7768" s="49"/>
    </row>
    <row r="7769" spans="1:5" ht="15.75" customHeight="1" thickBot="1" x14ac:dyDescent="0.3">
      <c r="A7769" s="49"/>
      <c r="B7769" s="49"/>
      <c r="C7769" s="49"/>
      <c r="D7769" s="49"/>
      <c r="E7769" s="49"/>
    </row>
    <row r="7770" spans="1:5" ht="15.75" thickBot="1" x14ac:dyDescent="0.3">
      <c r="A7770" s="49"/>
      <c r="B7770" s="49"/>
      <c r="C7770" s="49"/>
      <c r="D7770" s="49"/>
      <c r="E7770" s="49"/>
    </row>
    <row r="7771" spans="1:5" ht="15.75" customHeight="1" thickBot="1" x14ac:dyDescent="0.3">
      <c r="A7771" s="49"/>
      <c r="B7771" s="49"/>
      <c r="C7771" s="49"/>
      <c r="D7771" s="49"/>
      <c r="E7771" s="49"/>
    </row>
    <row r="7772" spans="1:5" ht="15.75" thickBot="1" x14ac:dyDescent="0.3">
      <c r="A7772" s="49"/>
      <c r="B7772" s="49"/>
      <c r="C7772" s="49"/>
      <c r="D7772" s="49"/>
      <c r="E7772" s="49"/>
    </row>
    <row r="7773" spans="1:5" ht="15.75" customHeight="1" thickBot="1" x14ac:dyDescent="0.3">
      <c r="A7773" s="49"/>
      <c r="B7773" s="49"/>
      <c r="C7773" s="49"/>
      <c r="D7773" s="49"/>
      <c r="E7773" s="49"/>
    </row>
    <row r="7774" spans="1:5" ht="15.75" thickBot="1" x14ac:dyDescent="0.3">
      <c r="A7774" s="49"/>
      <c r="B7774" s="49"/>
      <c r="C7774" s="49"/>
      <c r="D7774" s="49"/>
      <c r="E7774" s="49"/>
    </row>
    <row r="7775" spans="1:5" ht="15.75" customHeight="1" thickBot="1" x14ac:dyDescent="0.3">
      <c r="A7775" s="49"/>
      <c r="B7775" s="49"/>
      <c r="C7775" s="49"/>
      <c r="D7775" s="49"/>
      <c r="E7775" s="49"/>
    </row>
    <row r="7776" spans="1:5" ht="15.75" thickBot="1" x14ac:dyDescent="0.3">
      <c r="A7776" s="49"/>
      <c r="B7776" s="49"/>
      <c r="C7776" s="49"/>
      <c r="D7776" s="49"/>
      <c r="E7776" s="49"/>
    </row>
    <row r="7777" spans="1:5" ht="15.75" customHeight="1" thickBot="1" x14ac:dyDescent="0.3">
      <c r="A7777" s="49"/>
      <c r="B7777" s="49"/>
      <c r="C7777" s="49"/>
      <c r="D7777" s="49"/>
      <c r="E7777" s="49"/>
    </row>
    <row r="7778" spans="1:5" ht="15.75" thickBot="1" x14ac:dyDescent="0.3">
      <c r="A7778" s="49"/>
      <c r="B7778" s="49"/>
      <c r="C7778" s="49"/>
      <c r="D7778" s="49"/>
      <c r="E7778" s="49"/>
    </row>
    <row r="7779" spans="1:5" ht="15.75" customHeight="1" thickBot="1" x14ac:dyDescent="0.3">
      <c r="A7779" s="49"/>
      <c r="B7779" s="49"/>
      <c r="C7779" s="49"/>
      <c r="D7779" s="49"/>
      <c r="E7779" s="49"/>
    </row>
    <row r="7780" spans="1:5" ht="15.75" thickBot="1" x14ac:dyDescent="0.3">
      <c r="A7780" s="49"/>
      <c r="B7780" s="49"/>
      <c r="C7780" s="49"/>
      <c r="D7780" s="49"/>
      <c r="E7780" s="49"/>
    </row>
    <row r="7781" spans="1:5" ht="15.75" customHeight="1" thickBot="1" x14ac:dyDescent="0.3">
      <c r="A7781" s="49"/>
      <c r="B7781" s="49"/>
      <c r="C7781" s="49"/>
      <c r="D7781" s="49"/>
      <c r="E7781" s="49"/>
    </row>
    <row r="7782" spans="1:5" ht="15.75" thickBot="1" x14ac:dyDescent="0.3">
      <c r="A7782" s="49"/>
      <c r="B7782" s="49"/>
      <c r="C7782" s="49"/>
      <c r="D7782" s="49"/>
      <c r="E7782" s="49"/>
    </row>
    <row r="7783" spans="1:5" ht="15.75" customHeight="1" thickBot="1" x14ac:dyDescent="0.3">
      <c r="A7783" s="49"/>
      <c r="B7783" s="49"/>
      <c r="C7783" s="49"/>
      <c r="D7783" s="49"/>
      <c r="E7783" s="49"/>
    </row>
    <row r="7784" spans="1:5" ht="15.75" thickBot="1" x14ac:dyDescent="0.3">
      <c r="A7784" s="49"/>
      <c r="B7784" s="49"/>
      <c r="C7784" s="49"/>
      <c r="D7784" s="49"/>
      <c r="E7784" s="49"/>
    </row>
    <row r="7785" spans="1:5" ht="15.75" customHeight="1" thickBot="1" x14ac:dyDescent="0.3">
      <c r="A7785" s="49"/>
      <c r="B7785" s="49"/>
      <c r="C7785" s="49"/>
      <c r="D7785" s="49"/>
      <c r="E7785" s="49"/>
    </row>
    <row r="7786" spans="1:5" ht="15.75" thickBot="1" x14ac:dyDescent="0.3">
      <c r="A7786" s="49"/>
      <c r="B7786" s="49"/>
      <c r="C7786" s="49"/>
      <c r="D7786" s="49"/>
      <c r="E7786" s="49"/>
    </row>
    <row r="7787" spans="1:5" ht="15.75" customHeight="1" thickBot="1" x14ac:dyDescent="0.3">
      <c r="A7787" s="49"/>
      <c r="B7787" s="49"/>
      <c r="C7787" s="49"/>
      <c r="D7787" s="49"/>
      <c r="E7787" s="49"/>
    </row>
    <row r="7788" spans="1:5" ht="15.75" thickBot="1" x14ac:dyDescent="0.3">
      <c r="A7788" s="49"/>
      <c r="B7788" s="49"/>
      <c r="C7788" s="49"/>
      <c r="D7788" s="49"/>
      <c r="E7788" s="49"/>
    </row>
    <row r="7789" spans="1:5" ht="15.75" customHeight="1" thickBot="1" x14ac:dyDescent="0.3">
      <c r="A7789" s="49"/>
      <c r="B7789" s="49"/>
      <c r="C7789" s="49"/>
      <c r="D7789" s="49"/>
      <c r="E7789" s="49"/>
    </row>
    <row r="7790" spans="1:5" ht="15.75" thickBot="1" x14ac:dyDescent="0.3">
      <c r="A7790" s="49"/>
      <c r="B7790" s="49"/>
      <c r="C7790" s="49"/>
      <c r="D7790" s="49"/>
      <c r="E7790" s="49"/>
    </row>
    <row r="7791" spans="1:5" ht="15.75" customHeight="1" thickBot="1" x14ac:dyDescent="0.3">
      <c r="A7791" s="49"/>
      <c r="B7791" s="49"/>
      <c r="C7791" s="49"/>
      <c r="D7791" s="49"/>
      <c r="E7791" s="49"/>
    </row>
    <row r="7792" spans="1:5" ht="15.75" thickBot="1" x14ac:dyDescent="0.3">
      <c r="A7792" s="49"/>
      <c r="B7792" s="49"/>
      <c r="C7792" s="49"/>
      <c r="D7792" s="49"/>
      <c r="E7792" s="49"/>
    </row>
    <row r="7793" spans="1:5" ht="15.75" customHeight="1" thickBot="1" x14ac:dyDescent="0.3">
      <c r="A7793" s="49"/>
      <c r="B7793" s="49"/>
      <c r="C7793" s="49"/>
      <c r="D7793" s="49"/>
      <c r="E7793" s="49"/>
    </row>
    <row r="7794" spans="1:5" ht="15.75" thickBot="1" x14ac:dyDescent="0.3">
      <c r="A7794" s="49"/>
      <c r="B7794" s="49"/>
      <c r="C7794" s="49"/>
      <c r="D7794" s="49"/>
      <c r="E7794" s="49"/>
    </row>
    <row r="7795" spans="1:5" ht="15.75" customHeight="1" thickBot="1" x14ac:dyDescent="0.3">
      <c r="A7795" s="49"/>
      <c r="B7795" s="49"/>
      <c r="C7795" s="49"/>
      <c r="D7795" s="49"/>
      <c r="E7795" s="49"/>
    </row>
    <row r="7796" spans="1:5" ht="15.75" thickBot="1" x14ac:dyDescent="0.3">
      <c r="A7796" s="49"/>
      <c r="B7796" s="49"/>
      <c r="C7796" s="49"/>
      <c r="D7796" s="49"/>
      <c r="E7796" s="49"/>
    </row>
    <row r="7797" spans="1:5" ht="15.75" customHeight="1" thickBot="1" x14ac:dyDescent="0.3">
      <c r="A7797" s="49"/>
      <c r="B7797" s="49"/>
      <c r="C7797" s="49"/>
      <c r="D7797" s="49"/>
      <c r="E7797" s="49"/>
    </row>
    <row r="7798" spans="1:5" ht="15.75" thickBot="1" x14ac:dyDescent="0.3">
      <c r="A7798" s="49"/>
      <c r="B7798" s="49"/>
      <c r="C7798" s="49"/>
      <c r="D7798" s="49"/>
      <c r="E7798" s="49"/>
    </row>
    <row r="7799" spans="1:5" ht="15.75" customHeight="1" thickBot="1" x14ac:dyDescent="0.3">
      <c r="A7799" s="49"/>
      <c r="B7799" s="49"/>
      <c r="C7799" s="49"/>
      <c r="D7799" s="49"/>
      <c r="E7799" s="49"/>
    </row>
    <row r="7800" spans="1:5" x14ac:dyDescent="0.25">
      <c r="A7800" s="48"/>
      <c r="B7800" s="48"/>
      <c r="C7800" s="48"/>
      <c r="D7800" s="48"/>
      <c r="E7800" s="48"/>
    </row>
    <row r="7801" spans="1:5" ht="15.75" thickBot="1" x14ac:dyDescent="0.3">
      <c r="A7801" s="49"/>
      <c r="B7801" s="49"/>
      <c r="C7801" s="49"/>
      <c r="D7801" s="49"/>
      <c r="E7801" s="49"/>
    </row>
    <row r="7802" spans="1:5" ht="15.75" customHeight="1" thickBot="1" x14ac:dyDescent="0.3">
      <c r="A7802" s="49"/>
      <c r="B7802" s="49"/>
      <c r="C7802" s="49"/>
      <c r="D7802" s="49"/>
      <c r="E7802" s="49"/>
    </row>
    <row r="7803" spans="1:5" x14ac:dyDescent="0.25">
      <c r="A7803" s="48"/>
      <c r="B7803" s="48"/>
      <c r="C7803" s="48"/>
      <c r="D7803" s="48"/>
      <c r="E7803" s="48"/>
    </row>
    <row r="7804" spans="1:5" ht="15.75" thickBot="1" x14ac:dyDescent="0.3">
      <c r="A7804" s="49"/>
      <c r="B7804" s="49"/>
      <c r="C7804" s="49"/>
      <c r="D7804" s="49"/>
      <c r="E7804" s="49"/>
    </row>
    <row r="7805" spans="1:5" ht="15.75" customHeight="1" thickBot="1" x14ac:dyDescent="0.3">
      <c r="A7805" s="49"/>
      <c r="B7805" s="49"/>
      <c r="C7805" s="49"/>
      <c r="D7805" s="49"/>
      <c r="E7805" s="49"/>
    </row>
    <row r="7806" spans="1:5" x14ac:dyDescent="0.25">
      <c r="A7806" s="48"/>
      <c r="B7806" s="48"/>
      <c r="C7806" s="48"/>
      <c r="D7806" s="48"/>
      <c r="E7806" s="48"/>
    </row>
    <row r="7807" spans="1:5" ht="15.75" thickBot="1" x14ac:dyDescent="0.3">
      <c r="A7807" s="49"/>
      <c r="B7807" s="49"/>
      <c r="C7807" s="49"/>
      <c r="D7807" s="49"/>
      <c r="E7807" s="49"/>
    </row>
    <row r="7808" spans="1:5" ht="15.75" customHeight="1" thickBot="1" x14ac:dyDescent="0.3">
      <c r="A7808" s="49"/>
      <c r="B7808" s="49"/>
      <c r="C7808" s="49"/>
      <c r="D7808" s="49"/>
      <c r="E7808" s="49"/>
    </row>
    <row r="7809" spans="1:5" x14ac:dyDescent="0.25">
      <c r="A7809" s="48"/>
      <c r="B7809" s="48"/>
      <c r="C7809" s="48"/>
      <c r="D7809" s="48"/>
      <c r="E7809" s="48"/>
    </row>
    <row r="7810" spans="1:5" ht="15.75" thickBot="1" x14ac:dyDescent="0.3">
      <c r="A7810" s="49"/>
      <c r="B7810" s="49"/>
      <c r="C7810" s="49"/>
      <c r="D7810" s="49"/>
      <c r="E7810" s="49"/>
    </row>
    <row r="7811" spans="1:5" ht="15.75" customHeight="1" thickBot="1" x14ac:dyDescent="0.3">
      <c r="A7811" s="49"/>
      <c r="B7811" s="49"/>
      <c r="C7811" s="49"/>
      <c r="D7811" s="49"/>
      <c r="E7811" s="49"/>
    </row>
    <row r="7812" spans="1:5" x14ac:dyDescent="0.25">
      <c r="A7812" s="48"/>
      <c r="B7812" s="48"/>
      <c r="C7812" s="48"/>
      <c r="D7812" s="48"/>
      <c r="E7812" s="48"/>
    </row>
    <row r="7813" spans="1:5" ht="15.75" thickBot="1" x14ac:dyDescent="0.3">
      <c r="A7813" s="49"/>
      <c r="B7813" s="49"/>
      <c r="C7813" s="49"/>
      <c r="D7813" s="49"/>
      <c r="E7813" s="49"/>
    </row>
    <row r="7814" spans="1:5" ht="15.75" thickBot="1" x14ac:dyDescent="0.3">
      <c r="A7814" s="49"/>
      <c r="B7814" s="49"/>
      <c r="C7814" s="49"/>
      <c r="D7814" s="49"/>
      <c r="E7814" s="49"/>
    </row>
    <row r="7815" spans="1:5" ht="15.75" customHeight="1" thickBot="1" x14ac:dyDescent="0.3">
      <c r="A7815" s="49"/>
      <c r="B7815" s="49"/>
      <c r="C7815" s="49"/>
      <c r="D7815" s="49"/>
      <c r="E7815" s="49"/>
    </row>
    <row r="7816" spans="1:5" x14ac:dyDescent="0.25">
      <c r="A7816" s="48"/>
      <c r="B7816" s="48"/>
      <c r="C7816" s="48"/>
      <c r="D7816" s="48"/>
      <c r="E7816" s="48"/>
    </row>
    <row r="7817" spans="1:5" ht="15.75" thickBot="1" x14ac:dyDescent="0.3">
      <c r="A7817" s="49"/>
      <c r="B7817" s="49"/>
      <c r="C7817" s="49"/>
      <c r="D7817" s="49"/>
      <c r="E7817" s="49"/>
    </row>
    <row r="7818" spans="1:5" ht="15.75" customHeight="1" thickBot="1" x14ac:dyDescent="0.3">
      <c r="A7818" s="49"/>
      <c r="B7818" s="49"/>
      <c r="C7818" s="49"/>
      <c r="D7818" s="49"/>
      <c r="E7818" s="49"/>
    </row>
    <row r="7819" spans="1:5" x14ac:dyDescent="0.25">
      <c r="A7819" s="48"/>
      <c r="B7819" s="48"/>
      <c r="C7819" s="48"/>
      <c r="D7819" s="48"/>
      <c r="E7819" s="48"/>
    </row>
    <row r="7820" spans="1:5" ht="15.75" thickBot="1" x14ac:dyDescent="0.3">
      <c r="A7820" s="49"/>
      <c r="B7820" s="49"/>
      <c r="C7820" s="49"/>
      <c r="D7820" s="49"/>
      <c r="E7820" s="49"/>
    </row>
    <row r="7821" spans="1:5" ht="15.75" customHeight="1" thickBot="1" x14ac:dyDescent="0.3">
      <c r="A7821" s="49"/>
      <c r="B7821" s="49"/>
      <c r="C7821" s="49"/>
      <c r="D7821" s="49"/>
      <c r="E7821" s="49"/>
    </row>
    <row r="7822" spans="1:5" x14ac:dyDescent="0.25">
      <c r="A7822" s="48"/>
      <c r="B7822" s="48"/>
      <c r="C7822" s="48"/>
      <c r="D7822" s="48"/>
      <c r="E7822" s="48"/>
    </row>
    <row r="7823" spans="1:5" ht="15.75" thickBot="1" x14ac:dyDescent="0.3">
      <c r="A7823" s="49"/>
      <c r="B7823" s="49"/>
      <c r="C7823" s="49"/>
      <c r="D7823" s="49"/>
      <c r="E7823" s="49"/>
    </row>
    <row r="7824" spans="1:5" ht="15.75" customHeight="1" thickBot="1" x14ac:dyDescent="0.3">
      <c r="A7824" s="49"/>
      <c r="B7824" s="49"/>
      <c r="C7824" s="49"/>
      <c r="D7824" s="49"/>
      <c r="E7824" s="49"/>
    </row>
    <row r="7825" spans="1:5" x14ac:dyDescent="0.25">
      <c r="A7825" s="48"/>
      <c r="B7825" s="48"/>
      <c r="C7825" s="48"/>
      <c r="D7825" s="48"/>
      <c r="E7825" s="48"/>
    </row>
    <row r="7826" spans="1:5" ht="15.75" thickBot="1" x14ac:dyDescent="0.3">
      <c r="A7826" s="49"/>
      <c r="B7826" s="49"/>
      <c r="C7826" s="49"/>
      <c r="D7826" s="49"/>
      <c r="E7826" s="49"/>
    </row>
    <row r="7827" spans="1:5" ht="15.75" customHeight="1" thickBot="1" x14ac:dyDescent="0.3">
      <c r="A7827" s="49"/>
      <c r="B7827" s="49"/>
      <c r="C7827" s="49"/>
      <c r="D7827" s="49"/>
      <c r="E7827" s="49"/>
    </row>
    <row r="7828" spans="1:5" x14ac:dyDescent="0.25">
      <c r="A7828" s="48"/>
      <c r="B7828" s="48"/>
      <c r="C7828" s="48"/>
      <c r="D7828" s="48"/>
      <c r="E7828" s="48"/>
    </row>
    <row r="7829" spans="1:5" ht="15.75" thickBot="1" x14ac:dyDescent="0.3">
      <c r="A7829" s="49"/>
      <c r="B7829" s="49"/>
      <c r="C7829" s="49"/>
      <c r="D7829" s="49"/>
      <c r="E7829" s="49"/>
    </row>
    <row r="7830" spans="1:5" ht="15.75" customHeight="1" thickBot="1" x14ac:dyDescent="0.3">
      <c r="A7830" s="49"/>
      <c r="B7830" s="49"/>
      <c r="C7830" s="49"/>
      <c r="D7830" s="49"/>
      <c r="E7830" s="49"/>
    </row>
    <row r="7831" spans="1:5" x14ac:dyDescent="0.25">
      <c r="A7831" s="48"/>
      <c r="B7831" s="48"/>
      <c r="C7831" s="48"/>
      <c r="D7831" s="48"/>
      <c r="E7831" s="48"/>
    </row>
    <row r="7832" spans="1:5" ht="15.75" thickBot="1" x14ac:dyDescent="0.3">
      <c r="A7832" s="49"/>
      <c r="B7832" s="49"/>
      <c r="C7832" s="49"/>
      <c r="D7832" s="49"/>
      <c r="E7832" s="49"/>
    </row>
    <row r="7833" spans="1:5" ht="15.75" customHeight="1" thickBot="1" x14ac:dyDescent="0.3">
      <c r="A7833" s="49"/>
      <c r="B7833" s="49"/>
      <c r="C7833" s="49"/>
      <c r="D7833" s="49"/>
      <c r="E7833" s="49"/>
    </row>
    <row r="7834" spans="1:5" x14ac:dyDescent="0.25">
      <c r="A7834" s="48"/>
      <c r="B7834" s="48"/>
      <c r="C7834" s="48"/>
      <c r="D7834" s="48"/>
      <c r="E7834" s="48"/>
    </row>
    <row r="7835" spans="1:5" ht="15.75" thickBot="1" x14ac:dyDescent="0.3">
      <c r="A7835" s="49"/>
      <c r="B7835" s="49"/>
      <c r="C7835" s="49"/>
      <c r="D7835" s="49"/>
      <c r="E7835" s="49"/>
    </row>
    <row r="7836" spans="1:5" ht="15.75" customHeight="1" thickBot="1" x14ac:dyDescent="0.3">
      <c r="A7836" s="49"/>
      <c r="B7836" s="49"/>
      <c r="C7836" s="49"/>
      <c r="D7836" s="49"/>
      <c r="E7836" s="49"/>
    </row>
    <row r="7837" spans="1:5" x14ac:dyDescent="0.25">
      <c r="A7837" s="48"/>
      <c r="B7837" s="48"/>
      <c r="C7837" s="48"/>
      <c r="D7837" s="48"/>
      <c r="E7837" s="48"/>
    </row>
    <row r="7838" spans="1:5" ht="15.75" thickBot="1" x14ac:dyDescent="0.3">
      <c r="A7838" s="49"/>
      <c r="B7838" s="49"/>
      <c r="C7838" s="49"/>
      <c r="D7838" s="49"/>
      <c r="E7838" s="49"/>
    </row>
    <row r="7839" spans="1:5" ht="15.75" customHeight="1" thickBot="1" x14ac:dyDescent="0.3">
      <c r="A7839" s="49"/>
      <c r="B7839" s="49"/>
      <c r="C7839" s="49"/>
      <c r="D7839" s="49"/>
      <c r="E7839" s="49"/>
    </row>
    <row r="7840" spans="1:5" x14ac:dyDescent="0.25">
      <c r="A7840" s="48"/>
      <c r="B7840" s="48"/>
      <c r="C7840" s="48"/>
      <c r="D7840" s="48"/>
      <c r="E7840" s="48"/>
    </row>
    <row r="7841" spans="1:5" ht="15.75" thickBot="1" x14ac:dyDescent="0.3">
      <c r="A7841" s="49"/>
      <c r="B7841" s="49"/>
      <c r="C7841" s="49"/>
      <c r="D7841" s="49"/>
      <c r="E7841" s="49"/>
    </row>
    <row r="7842" spans="1:5" ht="15.75" customHeight="1" thickBot="1" x14ac:dyDescent="0.3">
      <c r="A7842" s="49"/>
      <c r="B7842" s="49"/>
      <c r="C7842" s="49"/>
      <c r="D7842" s="49"/>
      <c r="E7842" s="49"/>
    </row>
    <row r="7843" spans="1:5" x14ac:dyDescent="0.25">
      <c r="A7843" s="48"/>
      <c r="B7843" s="48"/>
      <c r="C7843" s="48"/>
      <c r="D7843" s="48"/>
      <c r="E7843" s="48"/>
    </row>
    <row r="7844" spans="1:5" ht="15.75" thickBot="1" x14ac:dyDescent="0.3">
      <c r="A7844" s="49"/>
      <c r="B7844" s="49"/>
      <c r="C7844" s="49"/>
      <c r="D7844" s="49"/>
      <c r="E7844" s="49"/>
    </row>
    <row r="7845" spans="1:5" ht="15.75" customHeight="1" thickBot="1" x14ac:dyDescent="0.3">
      <c r="A7845" s="49"/>
      <c r="B7845" s="49"/>
      <c r="C7845" s="49"/>
      <c r="D7845" s="49"/>
      <c r="E7845" s="49"/>
    </row>
    <row r="7846" spans="1:5" x14ac:dyDescent="0.25">
      <c r="A7846" s="48"/>
      <c r="B7846" s="48"/>
      <c r="C7846" s="48"/>
      <c r="D7846" s="48"/>
      <c r="E7846" s="48"/>
    </row>
    <row r="7847" spans="1:5" ht="15.75" thickBot="1" x14ac:dyDescent="0.3">
      <c r="A7847" s="49"/>
      <c r="B7847" s="49"/>
      <c r="C7847" s="49"/>
      <c r="D7847" s="49"/>
      <c r="E7847" s="49"/>
    </row>
    <row r="7848" spans="1:5" ht="15.75" customHeight="1" thickBot="1" x14ac:dyDescent="0.3">
      <c r="A7848" s="49"/>
      <c r="B7848" s="49"/>
      <c r="C7848" s="49"/>
      <c r="D7848" s="49"/>
      <c r="E7848" s="49"/>
    </row>
    <row r="7849" spans="1:5" x14ac:dyDescent="0.25">
      <c r="A7849" s="48"/>
      <c r="B7849" s="48"/>
      <c r="C7849" s="48"/>
      <c r="D7849" s="48"/>
      <c r="E7849" s="48"/>
    </row>
    <row r="7850" spans="1:5" ht="15.75" thickBot="1" x14ac:dyDescent="0.3">
      <c r="A7850" s="49"/>
      <c r="B7850" s="49"/>
      <c r="C7850" s="49"/>
      <c r="D7850" s="49"/>
      <c r="E7850" s="49"/>
    </row>
    <row r="7851" spans="1:5" ht="15.75" customHeight="1" thickBot="1" x14ac:dyDescent="0.3">
      <c r="A7851" s="49"/>
      <c r="B7851" s="49"/>
      <c r="C7851" s="49"/>
      <c r="D7851" s="49"/>
      <c r="E7851" s="49"/>
    </row>
    <row r="7852" spans="1:5" x14ac:dyDescent="0.25">
      <c r="A7852" s="48"/>
      <c r="B7852" s="48"/>
      <c r="C7852" s="48"/>
      <c r="D7852" s="48"/>
      <c r="E7852" s="48"/>
    </row>
    <row r="7853" spans="1:5" ht="15.75" thickBot="1" x14ac:dyDescent="0.3">
      <c r="A7853" s="49"/>
      <c r="B7853" s="49"/>
      <c r="C7853" s="49"/>
      <c r="D7853" s="49"/>
      <c r="E7853" s="49"/>
    </row>
    <row r="7854" spans="1:5" ht="15.75" customHeight="1" thickBot="1" x14ac:dyDescent="0.3">
      <c r="A7854" s="49"/>
      <c r="B7854" s="49"/>
      <c r="C7854" s="49"/>
      <c r="D7854" s="49"/>
      <c r="E7854" s="49"/>
    </row>
    <row r="7855" spans="1:5" x14ac:dyDescent="0.25">
      <c r="A7855" s="48"/>
      <c r="B7855" s="48"/>
      <c r="C7855" s="48"/>
      <c r="D7855" s="48"/>
      <c r="E7855" s="48"/>
    </row>
    <row r="7856" spans="1:5" ht="15.75" thickBot="1" x14ac:dyDescent="0.3">
      <c r="A7856" s="49"/>
      <c r="B7856" s="49"/>
      <c r="C7856" s="49"/>
      <c r="D7856" s="49"/>
      <c r="E7856" s="49"/>
    </row>
    <row r="7857" spans="1:5" ht="15.75" customHeight="1" thickBot="1" x14ac:dyDescent="0.3">
      <c r="A7857" s="49"/>
      <c r="B7857" s="49"/>
      <c r="C7857" s="49"/>
      <c r="D7857" s="49"/>
      <c r="E7857" s="49"/>
    </row>
    <row r="7858" spans="1:5" x14ac:dyDescent="0.25">
      <c r="A7858" s="48"/>
      <c r="B7858" s="48"/>
      <c r="C7858" s="48"/>
      <c r="D7858" s="48"/>
      <c r="E7858" s="48"/>
    </row>
    <row r="7859" spans="1:5" ht="15.75" thickBot="1" x14ac:dyDescent="0.3">
      <c r="A7859" s="49"/>
      <c r="B7859" s="49"/>
      <c r="C7859" s="49"/>
      <c r="D7859" s="49"/>
      <c r="E7859" s="49"/>
    </row>
    <row r="7860" spans="1:5" ht="15.75" customHeight="1" thickBot="1" x14ac:dyDescent="0.3">
      <c r="A7860" s="49"/>
      <c r="B7860" s="49"/>
      <c r="C7860" s="49"/>
      <c r="D7860" s="49"/>
      <c r="E7860" s="49"/>
    </row>
    <row r="7861" spans="1:5" x14ac:dyDescent="0.25">
      <c r="A7861" s="48"/>
      <c r="B7861" s="48"/>
      <c r="C7861" s="48"/>
      <c r="D7861" s="48"/>
      <c r="E7861" s="48"/>
    </row>
    <row r="7862" spans="1:5" ht="15.75" thickBot="1" x14ac:dyDescent="0.3">
      <c r="A7862" s="49"/>
      <c r="B7862" s="49"/>
      <c r="C7862" s="49"/>
      <c r="D7862" s="49"/>
      <c r="E7862" s="49"/>
    </row>
    <row r="7863" spans="1:5" ht="15.75" customHeight="1" thickBot="1" x14ac:dyDescent="0.3">
      <c r="A7863" s="49"/>
      <c r="B7863" s="49"/>
      <c r="C7863" s="49"/>
      <c r="D7863" s="49"/>
      <c r="E7863" s="49"/>
    </row>
    <row r="7864" spans="1:5" x14ac:dyDescent="0.25">
      <c r="A7864" s="48"/>
      <c r="B7864" s="48"/>
      <c r="C7864" s="48"/>
      <c r="D7864" s="48"/>
      <c r="E7864" s="48"/>
    </row>
    <row r="7865" spans="1:5" ht="15.75" thickBot="1" x14ac:dyDescent="0.3">
      <c r="A7865" s="49"/>
      <c r="B7865" s="49"/>
      <c r="C7865" s="49"/>
      <c r="D7865" s="49"/>
      <c r="E7865" s="49"/>
    </row>
    <row r="7866" spans="1:5" ht="15.75" customHeight="1" thickBot="1" x14ac:dyDescent="0.3">
      <c r="A7866" s="49"/>
      <c r="B7866" s="49"/>
      <c r="C7866" s="49"/>
      <c r="D7866" s="49"/>
      <c r="E7866" s="49"/>
    </row>
    <row r="7867" spans="1:5" x14ac:dyDescent="0.25">
      <c r="A7867" s="48"/>
      <c r="B7867" s="48"/>
      <c r="C7867" s="48"/>
      <c r="D7867" s="48"/>
      <c r="E7867" s="48"/>
    </row>
    <row r="7868" spans="1:5" ht="15.75" thickBot="1" x14ac:dyDescent="0.3">
      <c r="A7868" s="49"/>
      <c r="B7868" s="49"/>
      <c r="C7868" s="49"/>
      <c r="D7868" s="49"/>
      <c r="E7868" s="49"/>
    </row>
    <row r="7869" spans="1:5" ht="15.75" customHeight="1" thickBot="1" x14ac:dyDescent="0.3">
      <c r="A7869" s="49"/>
      <c r="B7869" s="49"/>
      <c r="C7869" s="49"/>
      <c r="D7869" s="49"/>
      <c r="E7869" s="49"/>
    </row>
    <row r="7870" spans="1:5" x14ac:dyDescent="0.25">
      <c r="A7870" s="48"/>
      <c r="B7870" s="48"/>
      <c r="C7870" s="48"/>
      <c r="D7870" s="48"/>
      <c r="E7870" s="48"/>
    </row>
    <row r="7871" spans="1:5" ht="15.75" thickBot="1" x14ac:dyDescent="0.3">
      <c r="A7871" s="49"/>
      <c r="B7871" s="49"/>
      <c r="C7871" s="49"/>
      <c r="D7871" s="49"/>
      <c r="E7871" s="49"/>
    </row>
    <row r="7872" spans="1:5" ht="15.75" customHeight="1" thickBot="1" x14ac:dyDescent="0.3">
      <c r="A7872" s="49"/>
      <c r="B7872" s="49"/>
      <c r="C7872" s="49"/>
      <c r="D7872" s="49"/>
      <c r="E7872" s="49"/>
    </row>
    <row r="7873" spans="1:5" x14ac:dyDescent="0.25">
      <c r="A7873" s="48"/>
      <c r="B7873" s="48"/>
      <c r="C7873" s="48"/>
      <c r="D7873" s="48"/>
      <c r="E7873" s="48"/>
    </row>
    <row r="7874" spans="1:5" ht="15.75" thickBot="1" x14ac:dyDescent="0.3">
      <c r="A7874" s="49"/>
      <c r="B7874" s="49"/>
      <c r="C7874" s="49"/>
      <c r="D7874" s="49"/>
      <c r="E7874" s="49"/>
    </row>
    <row r="7875" spans="1:5" ht="15.75" customHeight="1" thickBot="1" x14ac:dyDescent="0.3">
      <c r="A7875" s="49"/>
      <c r="B7875" s="49"/>
      <c r="C7875" s="49"/>
      <c r="D7875" s="49"/>
      <c r="E7875" s="49"/>
    </row>
    <row r="7876" spans="1:5" x14ac:dyDescent="0.25">
      <c r="A7876" s="48"/>
      <c r="B7876" s="48"/>
      <c r="C7876" s="48"/>
      <c r="D7876" s="48"/>
      <c r="E7876" s="48"/>
    </row>
    <row r="7877" spans="1:5" ht="15.75" thickBot="1" x14ac:dyDescent="0.3">
      <c r="A7877" s="49"/>
      <c r="B7877" s="49"/>
      <c r="C7877" s="49"/>
      <c r="D7877" s="49"/>
      <c r="E7877" s="49"/>
    </row>
    <row r="7878" spans="1:5" ht="15.75" customHeight="1" thickBot="1" x14ac:dyDescent="0.3">
      <c r="A7878" s="49"/>
      <c r="B7878" s="49"/>
      <c r="C7878" s="49"/>
      <c r="D7878" s="49"/>
      <c r="E7878" s="49"/>
    </row>
    <row r="7879" spans="1:5" x14ac:dyDescent="0.25">
      <c r="A7879" s="48"/>
      <c r="B7879" s="48"/>
      <c r="C7879" s="48"/>
      <c r="D7879" s="48"/>
      <c r="E7879" s="48"/>
    </row>
    <row r="7880" spans="1:5" ht="15.75" thickBot="1" x14ac:dyDescent="0.3">
      <c r="A7880" s="49"/>
      <c r="B7880" s="49"/>
      <c r="C7880" s="49"/>
      <c r="D7880" s="49"/>
      <c r="E7880" s="49"/>
    </row>
    <row r="7881" spans="1:5" ht="15.75" customHeight="1" thickBot="1" x14ac:dyDescent="0.3">
      <c r="A7881" s="49"/>
      <c r="B7881" s="49"/>
      <c r="C7881" s="49"/>
      <c r="D7881" s="49"/>
      <c r="E7881" s="49"/>
    </row>
    <row r="7882" spans="1:5" x14ac:dyDescent="0.25">
      <c r="A7882" s="48"/>
      <c r="B7882" s="48"/>
      <c r="C7882" s="48"/>
      <c r="D7882" s="48"/>
      <c r="E7882" s="48"/>
    </row>
    <row r="7883" spans="1:5" ht="15.75" thickBot="1" x14ac:dyDescent="0.3">
      <c r="A7883" s="49"/>
      <c r="B7883" s="49"/>
      <c r="C7883" s="49"/>
      <c r="D7883" s="49"/>
      <c r="E7883" s="49"/>
    </row>
    <row r="7884" spans="1:5" ht="15.75" customHeight="1" thickBot="1" x14ac:dyDescent="0.3">
      <c r="A7884" s="49"/>
      <c r="B7884" s="49"/>
      <c r="C7884" s="49"/>
      <c r="D7884" s="49"/>
      <c r="E7884" s="49"/>
    </row>
    <row r="7885" spans="1:5" x14ac:dyDescent="0.25">
      <c r="A7885" s="48"/>
      <c r="B7885" s="48"/>
      <c r="C7885" s="48"/>
      <c r="D7885" s="48"/>
      <c r="E7885" s="48"/>
    </row>
    <row r="7886" spans="1:5" ht="15.75" thickBot="1" x14ac:dyDescent="0.3">
      <c r="A7886" s="49"/>
      <c r="B7886" s="49"/>
      <c r="C7886" s="49"/>
      <c r="D7886" s="49"/>
      <c r="E7886" s="49"/>
    </row>
    <row r="7887" spans="1:5" ht="15.75" customHeight="1" thickBot="1" x14ac:dyDescent="0.3">
      <c r="A7887" s="49"/>
      <c r="B7887" s="49"/>
      <c r="C7887" s="49"/>
      <c r="D7887" s="49"/>
      <c r="E7887" s="49"/>
    </row>
    <row r="7888" spans="1:5" x14ac:dyDescent="0.25">
      <c r="A7888" s="48"/>
      <c r="B7888" s="48"/>
      <c r="C7888" s="48"/>
      <c r="D7888" s="48"/>
      <c r="E7888" s="48"/>
    </row>
    <row r="7889" spans="1:5" ht="15.75" thickBot="1" x14ac:dyDescent="0.3">
      <c r="A7889" s="49"/>
      <c r="B7889" s="49"/>
      <c r="C7889" s="49"/>
      <c r="D7889" s="49"/>
      <c r="E7889" s="49"/>
    </row>
    <row r="7890" spans="1:5" ht="15.75" customHeight="1" thickBot="1" x14ac:dyDescent="0.3">
      <c r="A7890" s="49"/>
      <c r="B7890" s="49"/>
      <c r="C7890" s="49"/>
      <c r="D7890" s="49"/>
      <c r="E7890" s="49"/>
    </row>
    <row r="7891" spans="1:5" x14ac:dyDescent="0.25">
      <c r="A7891" s="48"/>
      <c r="B7891" s="48"/>
      <c r="C7891" s="48"/>
      <c r="D7891" s="48"/>
      <c r="E7891" s="48"/>
    </row>
    <row r="7892" spans="1:5" ht="15.75" thickBot="1" x14ac:dyDescent="0.3">
      <c r="A7892" s="49"/>
      <c r="B7892" s="49"/>
      <c r="C7892" s="49"/>
      <c r="D7892" s="49"/>
      <c r="E7892" s="49"/>
    </row>
    <row r="7893" spans="1:5" ht="15.75" customHeight="1" thickBot="1" x14ac:dyDescent="0.3">
      <c r="A7893" s="49"/>
      <c r="B7893" s="49"/>
      <c r="C7893" s="49"/>
      <c r="D7893" s="49"/>
      <c r="E7893" s="49"/>
    </row>
    <row r="7894" spans="1:5" x14ac:dyDescent="0.25">
      <c r="A7894" s="48"/>
      <c r="B7894" s="48"/>
      <c r="C7894" s="48"/>
      <c r="D7894" s="48"/>
      <c r="E7894" s="48"/>
    </row>
    <row r="7895" spans="1:5" ht="15.75" thickBot="1" x14ac:dyDescent="0.3">
      <c r="A7895" s="49"/>
      <c r="B7895" s="49"/>
      <c r="C7895" s="49"/>
      <c r="D7895" s="49"/>
      <c r="E7895" s="49"/>
    </row>
    <row r="7896" spans="1:5" ht="15.75" customHeight="1" thickBot="1" x14ac:dyDescent="0.3">
      <c r="A7896" s="49"/>
      <c r="B7896" s="49"/>
      <c r="C7896" s="49"/>
      <c r="D7896" s="49"/>
      <c r="E7896" s="49"/>
    </row>
    <row r="7897" spans="1:5" x14ac:dyDescent="0.25">
      <c r="A7897" s="48"/>
      <c r="B7897" s="48"/>
      <c r="C7897" s="48"/>
      <c r="D7897" s="48"/>
      <c r="E7897" s="48"/>
    </row>
    <row r="7898" spans="1:5" ht="15.75" thickBot="1" x14ac:dyDescent="0.3">
      <c r="A7898" s="49"/>
      <c r="B7898" s="49"/>
      <c r="C7898" s="49"/>
      <c r="D7898" s="49"/>
      <c r="E7898" s="49"/>
    </row>
    <row r="7899" spans="1:5" ht="15.75" customHeight="1" thickBot="1" x14ac:dyDescent="0.3">
      <c r="A7899" s="49"/>
      <c r="B7899" s="49"/>
      <c r="C7899" s="49"/>
      <c r="D7899" s="49"/>
      <c r="E7899" s="49"/>
    </row>
    <row r="7900" spans="1:5" x14ac:dyDescent="0.25">
      <c r="A7900" s="48"/>
      <c r="B7900" s="48"/>
      <c r="C7900" s="48"/>
      <c r="D7900" s="48"/>
      <c r="E7900" s="48"/>
    </row>
    <row r="7901" spans="1:5" ht="15.75" thickBot="1" x14ac:dyDescent="0.3">
      <c r="A7901" s="49"/>
      <c r="B7901" s="49"/>
      <c r="C7901" s="49"/>
      <c r="D7901" s="49"/>
      <c r="E7901" s="49"/>
    </row>
    <row r="7902" spans="1:5" ht="15.75" customHeight="1" thickBot="1" x14ac:dyDescent="0.3">
      <c r="A7902" s="49"/>
      <c r="B7902" s="49"/>
      <c r="C7902" s="49"/>
      <c r="D7902" s="49"/>
      <c r="E7902" s="49"/>
    </row>
    <row r="7903" spans="1:5" x14ac:dyDescent="0.25">
      <c r="A7903" s="48"/>
      <c r="B7903" s="48"/>
      <c r="C7903" s="48"/>
      <c r="D7903" s="48"/>
      <c r="E7903" s="48"/>
    </row>
    <row r="7904" spans="1:5" ht="15.75" thickBot="1" x14ac:dyDescent="0.3">
      <c r="A7904" s="49"/>
      <c r="B7904" s="49"/>
      <c r="C7904" s="49"/>
      <c r="D7904" s="49"/>
      <c r="E7904" s="49"/>
    </row>
    <row r="7905" spans="1:5" ht="15.75" customHeight="1" thickBot="1" x14ac:dyDescent="0.3">
      <c r="A7905" s="49"/>
      <c r="B7905" s="49"/>
      <c r="C7905" s="49"/>
      <c r="D7905" s="49"/>
      <c r="E7905" s="49"/>
    </row>
    <row r="7906" spans="1:5" x14ac:dyDescent="0.25">
      <c r="A7906" s="48"/>
      <c r="B7906" s="48"/>
      <c r="C7906" s="48"/>
      <c r="D7906" s="48"/>
      <c r="E7906" s="48"/>
    </row>
    <row r="7907" spans="1:5" ht="15.75" thickBot="1" x14ac:dyDescent="0.3">
      <c r="A7907" s="49"/>
      <c r="B7907" s="49"/>
      <c r="C7907" s="49"/>
      <c r="D7907" s="49"/>
      <c r="E7907" s="49"/>
    </row>
    <row r="7908" spans="1:5" ht="15.75" customHeight="1" thickBot="1" x14ac:dyDescent="0.3">
      <c r="A7908" s="49"/>
      <c r="B7908" s="49"/>
      <c r="C7908" s="49"/>
      <c r="D7908" s="49"/>
      <c r="E7908" s="49"/>
    </row>
    <row r="7909" spans="1:5" x14ac:dyDescent="0.25">
      <c r="A7909" s="48"/>
      <c r="B7909" s="48"/>
      <c r="C7909" s="48"/>
      <c r="D7909" s="48"/>
      <c r="E7909" s="48"/>
    </row>
    <row r="7910" spans="1:5" ht="15.75" thickBot="1" x14ac:dyDescent="0.3">
      <c r="A7910" s="49"/>
      <c r="B7910" s="49"/>
      <c r="C7910" s="49"/>
      <c r="D7910" s="49"/>
      <c r="E7910" s="49"/>
    </row>
    <row r="7911" spans="1:5" ht="15.75" customHeight="1" thickBot="1" x14ac:dyDescent="0.3">
      <c r="A7911" s="49"/>
      <c r="B7911" s="49"/>
      <c r="C7911" s="49"/>
      <c r="D7911" s="49"/>
      <c r="E7911" s="49"/>
    </row>
    <row r="7912" spans="1:5" x14ac:dyDescent="0.25">
      <c r="A7912" s="48"/>
      <c r="B7912" s="48"/>
      <c r="C7912" s="48"/>
      <c r="D7912" s="48"/>
      <c r="E7912" s="48"/>
    </row>
    <row r="7913" spans="1:5" ht="15.75" thickBot="1" x14ac:dyDescent="0.3">
      <c r="A7913" s="49"/>
      <c r="B7913" s="49"/>
      <c r="C7913" s="49"/>
      <c r="D7913" s="49"/>
      <c r="E7913" s="49"/>
    </row>
    <row r="7914" spans="1:5" ht="15.75" customHeight="1" thickBot="1" x14ac:dyDescent="0.3">
      <c r="A7914" s="49"/>
      <c r="B7914" s="49"/>
      <c r="C7914" s="49"/>
      <c r="D7914" s="49"/>
      <c r="E7914" s="49"/>
    </row>
    <row r="7915" spans="1:5" x14ac:dyDescent="0.25">
      <c r="A7915" s="48"/>
      <c r="B7915" s="48"/>
      <c r="C7915" s="48"/>
      <c r="D7915" s="48"/>
      <c r="E7915" s="48"/>
    </row>
    <row r="7916" spans="1:5" ht="15.75" thickBot="1" x14ac:dyDescent="0.3">
      <c r="A7916" s="49"/>
      <c r="B7916" s="49"/>
      <c r="C7916" s="49"/>
      <c r="D7916" s="49"/>
      <c r="E7916" s="49"/>
    </row>
    <row r="7917" spans="1:5" ht="15.75" customHeight="1" thickBot="1" x14ac:dyDescent="0.3">
      <c r="A7917" s="49"/>
      <c r="B7917" s="49"/>
      <c r="C7917" s="49"/>
      <c r="D7917" s="49"/>
      <c r="E7917" s="49"/>
    </row>
    <row r="7918" spans="1:5" x14ac:dyDescent="0.25">
      <c r="A7918" s="48"/>
      <c r="B7918" s="48"/>
      <c r="C7918" s="48"/>
      <c r="D7918" s="48"/>
      <c r="E7918" s="48"/>
    </row>
    <row r="7919" spans="1:5" ht="15.75" thickBot="1" x14ac:dyDescent="0.3">
      <c r="A7919" s="49"/>
      <c r="B7919" s="49"/>
      <c r="C7919" s="49"/>
      <c r="D7919" s="49"/>
      <c r="E7919" s="49"/>
    </row>
    <row r="7920" spans="1:5" ht="15.75" customHeight="1" thickBot="1" x14ac:dyDescent="0.3">
      <c r="A7920" s="49"/>
      <c r="B7920" s="49"/>
      <c r="C7920" s="49"/>
      <c r="D7920" s="49"/>
      <c r="E7920" s="49"/>
    </row>
    <row r="7921" spans="1:5" x14ac:dyDescent="0.25">
      <c r="A7921" s="48"/>
      <c r="B7921" s="48"/>
      <c r="C7921" s="48"/>
      <c r="D7921" s="48"/>
      <c r="E7921" s="48"/>
    </row>
    <row r="7922" spans="1:5" ht="15.75" thickBot="1" x14ac:dyDescent="0.3">
      <c r="A7922" s="49"/>
      <c r="B7922" s="49"/>
      <c r="C7922" s="49"/>
      <c r="D7922" s="49"/>
      <c r="E7922" s="49"/>
    </row>
    <row r="7923" spans="1:5" ht="15.75" customHeight="1" thickBot="1" x14ac:dyDescent="0.3">
      <c r="A7923" s="49"/>
      <c r="B7923" s="49"/>
      <c r="C7923" s="49"/>
      <c r="D7923" s="49"/>
      <c r="E7923" s="49"/>
    </row>
    <row r="7924" spans="1:5" x14ac:dyDescent="0.25">
      <c r="A7924" s="48"/>
      <c r="B7924" s="48"/>
      <c r="C7924" s="48"/>
      <c r="D7924" s="48"/>
      <c r="E7924" s="48"/>
    </row>
    <row r="7925" spans="1:5" ht="15.75" thickBot="1" x14ac:dyDescent="0.3">
      <c r="A7925" s="49"/>
      <c r="B7925" s="49"/>
      <c r="C7925" s="49"/>
      <c r="D7925" s="49"/>
      <c r="E7925" s="49"/>
    </row>
    <row r="7926" spans="1:5" ht="15.75" customHeight="1" thickBot="1" x14ac:dyDescent="0.3">
      <c r="A7926" s="49"/>
      <c r="B7926" s="49"/>
      <c r="C7926" s="49"/>
      <c r="D7926" s="49"/>
      <c r="E7926" s="49"/>
    </row>
    <row r="7927" spans="1:5" x14ac:dyDescent="0.25">
      <c r="A7927" s="48"/>
      <c r="B7927" s="48"/>
      <c r="C7927" s="48"/>
      <c r="D7927" s="48"/>
      <c r="E7927" s="48"/>
    </row>
    <row r="7928" spans="1:5" ht="15.75" thickBot="1" x14ac:dyDescent="0.3">
      <c r="A7928" s="49"/>
      <c r="B7928" s="49"/>
      <c r="C7928" s="49"/>
      <c r="D7928" s="49"/>
      <c r="E7928" s="49"/>
    </row>
    <row r="7929" spans="1:5" ht="15.75" customHeight="1" thickBot="1" x14ac:dyDescent="0.3">
      <c r="A7929" s="49"/>
      <c r="B7929" s="49"/>
      <c r="C7929" s="49"/>
      <c r="D7929" s="49"/>
      <c r="E7929" s="49"/>
    </row>
    <row r="7930" spans="1:5" x14ac:dyDescent="0.25">
      <c r="A7930" s="48"/>
      <c r="B7930" s="48"/>
      <c r="C7930" s="48"/>
      <c r="D7930" s="48"/>
      <c r="E7930" s="48"/>
    </row>
    <row r="7931" spans="1:5" ht="15.75" thickBot="1" x14ac:dyDescent="0.3">
      <c r="A7931" s="49"/>
      <c r="B7931" s="49"/>
      <c r="C7931" s="49"/>
      <c r="D7931" s="49"/>
      <c r="E7931" s="49"/>
    </row>
    <row r="7932" spans="1:5" ht="15.75" customHeight="1" thickBot="1" x14ac:dyDescent="0.3">
      <c r="A7932" s="49"/>
      <c r="B7932" s="49"/>
      <c r="C7932" s="49"/>
      <c r="D7932" s="49"/>
      <c r="E7932" s="49"/>
    </row>
    <row r="7933" spans="1:5" x14ac:dyDescent="0.25">
      <c r="A7933" s="48"/>
      <c r="B7933" s="48"/>
      <c r="C7933" s="48"/>
      <c r="D7933" s="48"/>
      <c r="E7933" s="48"/>
    </row>
    <row r="7934" spans="1:5" ht="15.75" thickBot="1" x14ac:dyDescent="0.3">
      <c r="A7934" s="49"/>
      <c r="B7934" s="49"/>
      <c r="C7934" s="49"/>
      <c r="D7934" s="49"/>
      <c r="E7934" s="49"/>
    </row>
    <row r="7935" spans="1:5" ht="15.75" customHeight="1" thickBot="1" x14ac:dyDescent="0.3">
      <c r="A7935" s="49"/>
      <c r="B7935" s="49"/>
      <c r="C7935" s="49"/>
      <c r="D7935" s="49"/>
      <c r="E7935" s="49"/>
    </row>
    <row r="7936" spans="1:5" ht="15.75" thickBot="1" x14ac:dyDescent="0.3">
      <c r="A7936" s="49"/>
      <c r="B7936" s="49"/>
      <c r="C7936" s="49"/>
      <c r="D7936" s="49"/>
      <c r="E7936" s="49"/>
    </row>
    <row r="7937" spans="1:5" ht="15.75" customHeight="1" thickBot="1" x14ac:dyDescent="0.3">
      <c r="A7937" s="49"/>
      <c r="B7937" s="49"/>
      <c r="C7937" s="49"/>
      <c r="D7937" s="49"/>
      <c r="E7937" s="49"/>
    </row>
    <row r="7938" spans="1:5" ht="15.75" thickBot="1" x14ac:dyDescent="0.3">
      <c r="A7938" s="49"/>
      <c r="B7938" s="49"/>
      <c r="C7938" s="49"/>
      <c r="D7938" s="49"/>
      <c r="E7938" s="49"/>
    </row>
    <row r="7939" spans="1:5" ht="15.75" customHeight="1" thickBot="1" x14ac:dyDescent="0.3">
      <c r="A7939" s="49"/>
      <c r="B7939" s="49"/>
      <c r="C7939" s="49"/>
      <c r="D7939" s="49"/>
      <c r="E7939" s="49"/>
    </row>
    <row r="7940" spans="1:5" ht="15.75" thickBot="1" x14ac:dyDescent="0.3">
      <c r="A7940" s="49"/>
      <c r="B7940" s="49"/>
      <c r="C7940" s="49"/>
      <c r="D7940" s="49"/>
      <c r="E7940" s="49"/>
    </row>
    <row r="7941" spans="1:5" ht="15.75" customHeight="1" thickBot="1" x14ac:dyDescent="0.3">
      <c r="A7941" s="49"/>
      <c r="B7941" s="49"/>
      <c r="C7941" s="49"/>
      <c r="D7941" s="49"/>
      <c r="E7941" s="49"/>
    </row>
    <row r="7942" spans="1:5" ht="15.75" thickBot="1" x14ac:dyDescent="0.3">
      <c r="A7942" s="49"/>
      <c r="B7942" s="49"/>
      <c r="C7942" s="49"/>
      <c r="D7942" s="49"/>
      <c r="E7942" s="49"/>
    </row>
    <row r="7943" spans="1:5" ht="15.75" customHeight="1" thickBot="1" x14ac:dyDescent="0.3">
      <c r="A7943" s="49"/>
      <c r="B7943" s="49"/>
      <c r="C7943" s="49"/>
      <c r="D7943" s="49"/>
      <c r="E7943" s="49"/>
    </row>
    <row r="7944" spans="1:5" ht="15.75" thickBot="1" x14ac:dyDescent="0.3">
      <c r="A7944" s="49"/>
      <c r="B7944" s="49"/>
      <c r="C7944" s="49"/>
      <c r="D7944" s="49"/>
      <c r="E7944" s="49"/>
    </row>
    <row r="7945" spans="1:5" ht="15.75" customHeight="1" thickBot="1" x14ac:dyDescent="0.3">
      <c r="A7945" s="49"/>
      <c r="B7945" s="49"/>
      <c r="C7945" s="49"/>
      <c r="D7945" s="49"/>
      <c r="E7945" s="49"/>
    </row>
    <row r="7946" spans="1:5" ht="15.75" thickBot="1" x14ac:dyDescent="0.3">
      <c r="A7946" s="49"/>
      <c r="B7946" s="49"/>
      <c r="C7946" s="49"/>
      <c r="D7946" s="49"/>
      <c r="E7946" s="49"/>
    </row>
    <row r="7947" spans="1:5" ht="15.75" customHeight="1" thickBot="1" x14ac:dyDescent="0.3">
      <c r="A7947" s="49"/>
      <c r="B7947" s="49"/>
      <c r="C7947" s="49"/>
      <c r="D7947" s="49"/>
      <c r="E7947" s="49"/>
    </row>
    <row r="7948" spans="1:5" ht="15.75" thickBot="1" x14ac:dyDescent="0.3">
      <c r="A7948" s="49"/>
      <c r="B7948" s="49"/>
      <c r="C7948" s="49"/>
      <c r="D7948" s="49"/>
      <c r="E7948" s="49"/>
    </row>
    <row r="7949" spans="1:5" ht="15.75" customHeight="1" thickBot="1" x14ac:dyDescent="0.3">
      <c r="A7949" s="49"/>
      <c r="B7949" s="49"/>
      <c r="C7949" s="49"/>
      <c r="D7949" s="49"/>
      <c r="E7949" s="49"/>
    </row>
    <row r="7950" spans="1:5" ht="15.75" thickBot="1" x14ac:dyDescent="0.3">
      <c r="A7950" s="49"/>
      <c r="B7950" s="49"/>
      <c r="C7950" s="49"/>
      <c r="D7950" s="49"/>
      <c r="E7950" s="49"/>
    </row>
    <row r="7951" spans="1:5" ht="15.75" customHeight="1" thickBot="1" x14ac:dyDescent="0.3">
      <c r="A7951" s="49"/>
      <c r="B7951" s="49"/>
      <c r="C7951" s="49"/>
      <c r="D7951" s="49"/>
      <c r="E7951" s="49"/>
    </row>
    <row r="7952" spans="1:5" ht="15.75" thickBot="1" x14ac:dyDescent="0.3">
      <c r="A7952" s="49"/>
      <c r="B7952" s="49"/>
      <c r="C7952" s="49"/>
      <c r="D7952" s="49"/>
      <c r="E7952" s="49"/>
    </row>
    <row r="7953" spans="1:5" ht="15.75" customHeight="1" thickBot="1" x14ac:dyDescent="0.3">
      <c r="A7953" s="49"/>
      <c r="B7953" s="49"/>
      <c r="C7953" s="49"/>
      <c r="D7953" s="49"/>
      <c r="E7953" s="49"/>
    </row>
    <row r="7954" spans="1:5" ht="15.75" thickBot="1" x14ac:dyDescent="0.3">
      <c r="A7954" s="49"/>
      <c r="B7954" s="49"/>
      <c r="C7954" s="49"/>
      <c r="D7954" s="49"/>
      <c r="E7954" s="49"/>
    </row>
    <row r="7955" spans="1:5" ht="15.75" customHeight="1" thickBot="1" x14ac:dyDescent="0.3">
      <c r="A7955" s="49"/>
      <c r="B7955" s="49"/>
      <c r="C7955" s="49"/>
      <c r="D7955" s="49"/>
      <c r="E7955" s="49"/>
    </row>
    <row r="7956" spans="1:5" ht="15.75" thickBot="1" x14ac:dyDescent="0.3">
      <c r="A7956" s="49"/>
      <c r="B7956" s="49"/>
      <c r="C7956" s="49"/>
      <c r="D7956" s="49"/>
      <c r="E7956" s="49"/>
    </row>
    <row r="7957" spans="1:5" ht="15.75" customHeight="1" thickBot="1" x14ac:dyDescent="0.3">
      <c r="A7957" s="49"/>
      <c r="B7957" s="49"/>
      <c r="C7957" s="49"/>
      <c r="D7957" s="49"/>
      <c r="E7957" s="49"/>
    </row>
    <row r="7958" spans="1:5" ht="15.75" thickBot="1" x14ac:dyDescent="0.3">
      <c r="A7958" s="49"/>
      <c r="B7958" s="49"/>
      <c r="C7958" s="49"/>
      <c r="D7958" s="49"/>
      <c r="E7958" s="49"/>
    </row>
    <row r="7959" spans="1:5" ht="15.75" customHeight="1" thickBot="1" x14ac:dyDescent="0.3">
      <c r="A7959" s="49"/>
      <c r="B7959" s="49"/>
      <c r="C7959" s="49"/>
      <c r="D7959" s="49"/>
      <c r="E7959" s="49"/>
    </row>
    <row r="7960" spans="1:5" ht="15.75" thickBot="1" x14ac:dyDescent="0.3">
      <c r="A7960" s="49"/>
      <c r="B7960" s="49"/>
      <c r="C7960" s="49"/>
      <c r="D7960" s="49"/>
      <c r="E7960" s="49"/>
    </row>
    <row r="7961" spans="1:5" ht="15.75" customHeight="1" thickBot="1" x14ac:dyDescent="0.3">
      <c r="A7961" s="49"/>
      <c r="B7961" s="49"/>
      <c r="C7961" s="49"/>
      <c r="D7961" s="49"/>
      <c r="E7961" s="49"/>
    </row>
    <row r="7962" spans="1:5" ht="15.75" thickBot="1" x14ac:dyDescent="0.3">
      <c r="A7962" s="49"/>
      <c r="B7962" s="49"/>
      <c r="C7962" s="49"/>
      <c r="D7962" s="49"/>
      <c r="E7962" s="49"/>
    </row>
    <row r="7963" spans="1:5" ht="15.75" customHeight="1" thickBot="1" x14ac:dyDescent="0.3">
      <c r="A7963" s="49"/>
      <c r="B7963" s="49"/>
      <c r="C7963" s="49"/>
      <c r="D7963" s="49"/>
      <c r="E7963" s="49"/>
    </row>
    <row r="7964" spans="1:5" ht="15.75" thickBot="1" x14ac:dyDescent="0.3">
      <c r="A7964" s="49"/>
      <c r="B7964" s="49"/>
      <c r="C7964" s="49"/>
      <c r="D7964" s="49"/>
      <c r="E7964" s="49"/>
    </row>
    <row r="7965" spans="1:5" ht="15.75" customHeight="1" thickBot="1" x14ac:dyDescent="0.3">
      <c r="A7965" s="49"/>
      <c r="B7965" s="49"/>
      <c r="C7965" s="49"/>
      <c r="D7965" s="49"/>
      <c r="E7965" s="49"/>
    </row>
    <row r="7966" spans="1:5" ht="15.75" thickBot="1" x14ac:dyDescent="0.3">
      <c r="A7966" s="49"/>
      <c r="B7966" s="49"/>
      <c r="C7966" s="49"/>
      <c r="D7966" s="49"/>
      <c r="E7966" s="49"/>
    </row>
    <row r="7967" spans="1:5" ht="15.75" customHeight="1" thickBot="1" x14ac:dyDescent="0.3">
      <c r="A7967" s="49"/>
      <c r="B7967" s="49"/>
      <c r="C7967" s="49"/>
      <c r="D7967" s="49"/>
      <c r="E7967" s="49"/>
    </row>
    <row r="7968" spans="1:5" ht="15.75" thickBot="1" x14ac:dyDescent="0.3">
      <c r="A7968" s="49"/>
      <c r="B7968" s="49"/>
      <c r="C7968" s="49"/>
      <c r="D7968" s="49"/>
      <c r="E7968" s="49"/>
    </row>
    <row r="7969" spans="1:5" ht="15.75" customHeight="1" thickBot="1" x14ac:dyDescent="0.3">
      <c r="A7969" s="49"/>
      <c r="B7969" s="49"/>
      <c r="C7969" s="49"/>
      <c r="D7969" s="49"/>
      <c r="E7969" s="49"/>
    </row>
    <row r="7970" spans="1:5" ht="15.75" thickBot="1" x14ac:dyDescent="0.3">
      <c r="A7970" s="49"/>
      <c r="B7970" s="49"/>
      <c r="C7970" s="49"/>
      <c r="D7970" s="49"/>
      <c r="E7970" s="49"/>
    </row>
    <row r="7971" spans="1:5" ht="15.75" customHeight="1" thickBot="1" x14ac:dyDescent="0.3">
      <c r="A7971" s="49"/>
      <c r="B7971" s="49"/>
      <c r="C7971" s="49"/>
      <c r="D7971" s="49"/>
      <c r="E7971" s="49"/>
    </row>
    <row r="7972" spans="1:5" ht="15.75" thickBot="1" x14ac:dyDescent="0.3">
      <c r="A7972" s="49"/>
      <c r="B7972" s="49"/>
      <c r="C7972" s="49"/>
      <c r="D7972" s="49"/>
      <c r="E7972" s="49"/>
    </row>
    <row r="7973" spans="1:5" ht="15.75" customHeight="1" thickBot="1" x14ac:dyDescent="0.3">
      <c r="A7973" s="49"/>
      <c r="B7973" s="49"/>
      <c r="C7973" s="49"/>
      <c r="D7973" s="49"/>
      <c r="E7973" s="49"/>
    </row>
    <row r="7974" spans="1:5" ht="15.75" thickBot="1" x14ac:dyDescent="0.3">
      <c r="A7974" s="49"/>
      <c r="B7974" s="49"/>
      <c r="C7974" s="49"/>
      <c r="D7974" s="49"/>
      <c r="E7974" s="49"/>
    </row>
    <row r="7975" spans="1:5" ht="15.75" customHeight="1" thickBot="1" x14ac:dyDescent="0.3">
      <c r="A7975" s="49"/>
      <c r="B7975" s="49"/>
      <c r="C7975" s="49"/>
      <c r="D7975" s="49"/>
      <c r="E7975" s="49"/>
    </row>
    <row r="7976" spans="1:5" ht="15.75" thickBot="1" x14ac:dyDescent="0.3">
      <c r="A7976" s="49"/>
      <c r="B7976" s="49"/>
      <c r="C7976" s="49"/>
      <c r="D7976" s="49"/>
      <c r="E7976" s="49"/>
    </row>
    <row r="7977" spans="1:5" ht="15.75" customHeight="1" thickBot="1" x14ac:dyDescent="0.3">
      <c r="A7977" s="49"/>
      <c r="B7977" s="49"/>
      <c r="C7977" s="49"/>
      <c r="D7977" s="49"/>
      <c r="E7977" s="49"/>
    </row>
    <row r="7978" spans="1:5" ht="15.75" thickBot="1" x14ac:dyDescent="0.3">
      <c r="A7978" s="49"/>
      <c r="B7978" s="49"/>
      <c r="C7978" s="49"/>
      <c r="D7978" s="49"/>
      <c r="E7978" s="49"/>
    </row>
    <row r="7979" spans="1:5" ht="15.75" customHeight="1" thickBot="1" x14ac:dyDescent="0.3">
      <c r="A7979" s="49"/>
      <c r="B7979" s="49"/>
      <c r="C7979" s="49"/>
      <c r="D7979" s="49"/>
      <c r="E7979" s="49"/>
    </row>
    <row r="7980" spans="1:5" ht="15.75" thickBot="1" x14ac:dyDescent="0.3">
      <c r="A7980" s="49"/>
      <c r="B7980" s="49"/>
      <c r="C7980" s="49"/>
      <c r="D7980" s="49"/>
      <c r="E7980" s="49"/>
    </row>
    <row r="7981" spans="1:5" ht="15.75" customHeight="1" thickBot="1" x14ac:dyDescent="0.3">
      <c r="A7981" s="49"/>
      <c r="B7981" s="49"/>
      <c r="C7981" s="49"/>
      <c r="D7981" s="49"/>
      <c r="E7981" s="49"/>
    </row>
    <row r="7982" spans="1:5" ht="15.75" thickBot="1" x14ac:dyDescent="0.3">
      <c r="A7982" s="49"/>
      <c r="B7982" s="49"/>
      <c r="C7982" s="49"/>
      <c r="D7982" s="49"/>
      <c r="E7982" s="49"/>
    </row>
    <row r="7983" spans="1:5" ht="15.75" customHeight="1" thickBot="1" x14ac:dyDescent="0.3">
      <c r="A7983" s="49"/>
      <c r="B7983" s="49"/>
      <c r="C7983" s="49"/>
      <c r="D7983" s="49"/>
      <c r="E7983" s="49"/>
    </row>
    <row r="7984" spans="1:5" ht="15.75" thickBot="1" x14ac:dyDescent="0.3">
      <c r="A7984" s="49"/>
      <c r="B7984" s="49"/>
      <c r="C7984" s="49"/>
      <c r="D7984" s="49"/>
      <c r="E7984" s="49"/>
    </row>
    <row r="7985" spans="1:5" ht="15.75" customHeight="1" thickBot="1" x14ac:dyDescent="0.3">
      <c r="A7985" s="49"/>
      <c r="B7985" s="49"/>
      <c r="C7985" s="49"/>
      <c r="D7985" s="49"/>
      <c r="E7985" s="49"/>
    </row>
    <row r="7986" spans="1:5" ht="15.75" thickBot="1" x14ac:dyDescent="0.3">
      <c r="A7986" s="49"/>
      <c r="B7986" s="49"/>
      <c r="C7986" s="49"/>
      <c r="D7986" s="49"/>
      <c r="E7986" s="49"/>
    </row>
    <row r="7987" spans="1:5" ht="15.75" customHeight="1" thickBot="1" x14ac:dyDescent="0.3">
      <c r="A7987" s="49"/>
      <c r="B7987" s="49"/>
      <c r="C7987" s="49"/>
      <c r="D7987" s="49"/>
      <c r="E7987" s="49"/>
    </row>
    <row r="7988" spans="1:5" ht="15.75" thickBot="1" x14ac:dyDescent="0.3">
      <c r="A7988" s="49"/>
      <c r="B7988" s="49"/>
      <c r="C7988" s="49"/>
      <c r="D7988" s="49"/>
      <c r="E7988" s="49"/>
    </row>
    <row r="7989" spans="1:5" ht="15.75" customHeight="1" thickBot="1" x14ac:dyDescent="0.3">
      <c r="A7989" s="49"/>
      <c r="B7989" s="49"/>
      <c r="C7989" s="49"/>
      <c r="D7989" s="49"/>
      <c r="E7989" s="49"/>
    </row>
    <row r="7990" spans="1:5" ht="15.75" thickBot="1" x14ac:dyDescent="0.3">
      <c r="A7990" s="49"/>
      <c r="B7990" s="49"/>
      <c r="C7990" s="49"/>
      <c r="D7990" s="49"/>
      <c r="E7990" s="49"/>
    </row>
    <row r="7991" spans="1:5" ht="15.75" customHeight="1" thickBot="1" x14ac:dyDescent="0.3">
      <c r="A7991" s="49"/>
      <c r="B7991" s="49"/>
      <c r="C7991" s="49"/>
      <c r="D7991" s="49"/>
      <c r="E7991" s="49"/>
    </row>
    <row r="7992" spans="1:5" ht="15.75" thickBot="1" x14ac:dyDescent="0.3">
      <c r="A7992" s="49"/>
      <c r="B7992" s="49"/>
      <c r="C7992" s="49"/>
      <c r="D7992" s="49"/>
      <c r="E7992" s="49"/>
    </row>
    <row r="7993" spans="1:5" ht="15.75" customHeight="1" thickBot="1" x14ac:dyDescent="0.3">
      <c r="A7993" s="49"/>
      <c r="B7993" s="49"/>
      <c r="C7993" s="49"/>
      <c r="D7993" s="49"/>
      <c r="E7993" s="49"/>
    </row>
    <row r="7994" spans="1:5" ht="15.75" thickBot="1" x14ac:dyDescent="0.3">
      <c r="A7994" s="49"/>
      <c r="B7994" s="49"/>
      <c r="C7994" s="49"/>
      <c r="D7994" s="49"/>
      <c r="E7994" s="49"/>
    </row>
    <row r="7995" spans="1:5" ht="15.75" customHeight="1" thickBot="1" x14ac:dyDescent="0.3">
      <c r="A7995" s="49"/>
      <c r="B7995" s="49"/>
      <c r="C7995" s="49"/>
      <c r="D7995" s="49"/>
      <c r="E7995" s="49"/>
    </row>
    <row r="7996" spans="1:5" ht="15.75" thickBot="1" x14ac:dyDescent="0.3">
      <c r="A7996" s="49"/>
      <c r="B7996" s="49"/>
      <c r="C7996" s="49"/>
      <c r="D7996" s="49"/>
      <c r="E7996" s="49"/>
    </row>
    <row r="7997" spans="1:5" ht="15.75" customHeight="1" thickBot="1" x14ac:dyDescent="0.3">
      <c r="A7997" s="49"/>
      <c r="B7997" s="49"/>
      <c r="C7997" s="49"/>
      <c r="D7997" s="49"/>
      <c r="E7997" s="49"/>
    </row>
    <row r="7998" spans="1:5" ht="15.75" thickBot="1" x14ac:dyDescent="0.3">
      <c r="A7998" s="49"/>
      <c r="B7998" s="49"/>
      <c r="C7998" s="49"/>
      <c r="D7998" s="49"/>
      <c r="E7998" s="49"/>
    </row>
    <row r="7999" spans="1:5" ht="15.75" customHeight="1" thickBot="1" x14ac:dyDescent="0.3">
      <c r="A7999" s="49"/>
      <c r="B7999" s="49"/>
      <c r="C7999" s="49"/>
      <c r="D7999" s="49"/>
      <c r="E7999" s="49"/>
    </row>
    <row r="8000" spans="1:5" ht="15.75" thickBot="1" x14ac:dyDescent="0.3">
      <c r="A8000" s="49"/>
      <c r="B8000" s="49"/>
      <c r="C8000" s="49"/>
      <c r="D8000" s="49"/>
      <c r="E8000" s="49"/>
    </row>
    <row r="8001" spans="1:5" ht="15.75" customHeight="1" thickBot="1" x14ac:dyDescent="0.3">
      <c r="A8001" s="49"/>
      <c r="B8001" s="49"/>
      <c r="C8001" s="49"/>
      <c r="D8001" s="49"/>
      <c r="E8001" s="49"/>
    </row>
    <row r="8002" spans="1:5" ht="15.75" thickBot="1" x14ac:dyDescent="0.3">
      <c r="A8002" s="49"/>
      <c r="B8002" s="49"/>
      <c r="C8002" s="49"/>
      <c r="D8002" s="49"/>
      <c r="E8002" s="49"/>
    </row>
    <row r="8003" spans="1:5" ht="15.75" customHeight="1" thickBot="1" x14ac:dyDescent="0.3">
      <c r="A8003" s="49"/>
      <c r="B8003" s="49"/>
      <c r="C8003" s="49"/>
      <c r="D8003" s="49"/>
      <c r="E8003" s="49"/>
    </row>
    <row r="8004" spans="1:5" ht="15.75" thickBot="1" x14ac:dyDescent="0.3">
      <c r="A8004" s="49"/>
      <c r="B8004" s="49"/>
      <c r="C8004" s="49"/>
      <c r="D8004" s="49"/>
      <c r="E8004" s="49"/>
    </row>
    <row r="8005" spans="1:5" ht="15.75" customHeight="1" thickBot="1" x14ac:dyDescent="0.3">
      <c r="A8005" s="49"/>
      <c r="B8005" s="49"/>
      <c r="C8005" s="49"/>
      <c r="D8005" s="49"/>
      <c r="E8005" s="49"/>
    </row>
    <row r="8006" spans="1:5" ht="15.75" thickBot="1" x14ac:dyDescent="0.3">
      <c r="A8006" s="49"/>
      <c r="B8006" s="49"/>
      <c r="C8006" s="49"/>
      <c r="D8006" s="49"/>
      <c r="E8006" s="49"/>
    </row>
    <row r="8007" spans="1:5" ht="15.75" customHeight="1" thickBot="1" x14ac:dyDescent="0.3">
      <c r="A8007" s="49"/>
      <c r="B8007" s="49"/>
      <c r="C8007" s="49"/>
      <c r="D8007" s="49"/>
      <c r="E8007" s="49"/>
    </row>
    <row r="8008" spans="1:5" ht="15.75" thickBot="1" x14ac:dyDescent="0.3">
      <c r="A8008" s="49"/>
      <c r="B8008" s="49"/>
      <c r="C8008" s="49"/>
      <c r="D8008" s="49"/>
      <c r="E8008" s="49"/>
    </row>
    <row r="8009" spans="1:5" ht="15.75" customHeight="1" thickBot="1" x14ac:dyDescent="0.3">
      <c r="A8009" s="49"/>
      <c r="B8009" s="49"/>
      <c r="C8009" s="49"/>
      <c r="D8009" s="49"/>
      <c r="E8009" s="49"/>
    </row>
    <row r="8010" spans="1:5" ht="15.75" thickBot="1" x14ac:dyDescent="0.3">
      <c r="A8010" s="49"/>
      <c r="B8010" s="49"/>
      <c r="C8010" s="49"/>
      <c r="D8010" s="49"/>
      <c r="E8010" s="49"/>
    </row>
    <row r="8011" spans="1:5" ht="15.75" customHeight="1" thickBot="1" x14ac:dyDescent="0.3">
      <c r="A8011" s="49"/>
      <c r="B8011" s="49"/>
      <c r="C8011" s="49"/>
      <c r="D8011" s="49"/>
      <c r="E8011" s="49"/>
    </row>
    <row r="8012" spans="1:5" ht="15.75" thickBot="1" x14ac:dyDescent="0.3">
      <c r="A8012" s="49"/>
      <c r="B8012" s="49"/>
      <c r="C8012" s="49"/>
      <c r="D8012" s="49"/>
      <c r="E8012" s="49"/>
    </row>
    <row r="8013" spans="1:5" ht="15.75" customHeight="1" thickBot="1" x14ac:dyDescent="0.3">
      <c r="A8013" s="49"/>
      <c r="B8013" s="49"/>
      <c r="C8013" s="49"/>
      <c r="D8013" s="49"/>
      <c r="E8013" s="49"/>
    </row>
    <row r="8014" spans="1:5" ht="15.75" thickBot="1" x14ac:dyDescent="0.3">
      <c r="A8014" s="49"/>
      <c r="B8014" s="49"/>
      <c r="C8014" s="49"/>
      <c r="D8014" s="49"/>
      <c r="E8014" s="49"/>
    </row>
    <row r="8015" spans="1:5" ht="15.75" customHeight="1" thickBot="1" x14ac:dyDescent="0.3">
      <c r="A8015" s="49"/>
      <c r="B8015" s="49"/>
      <c r="C8015" s="49"/>
      <c r="D8015" s="49"/>
      <c r="E8015" s="49"/>
    </row>
    <row r="8016" spans="1:5" x14ac:dyDescent="0.25">
      <c r="A8016" s="48"/>
      <c r="B8016" s="48"/>
      <c r="C8016" s="48"/>
      <c r="D8016" s="48"/>
      <c r="E8016" s="48"/>
    </row>
    <row r="8017" spans="1:5" ht="15.75" thickBot="1" x14ac:dyDescent="0.3">
      <c r="A8017" s="49"/>
      <c r="B8017" s="49"/>
      <c r="C8017" s="49"/>
      <c r="D8017" s="49"/>
      <c r="E8017" s="49"/>
    </row>
    <row r="8018" spans="1:5" ht="15.75" customHeight="1" thickBot="1" x14ac:dyDescent="0.3">
      <c r="A8018" s="49"/>
      <c r="B8018" s="49"/>
      <c r="C8018" s="49"/>
      <c r="D8018" s="49"/>
      <c r="E8018" s="49"/>
    </row>
    <row r="8019" spans="1:5" x14ac:dyDescent="0.25">
      <c r="A8019" s="48"/>
      <c r="B8019" s="48"/>
      <c r="C8019" s="48"/>
      <c r="D8019" s="48"/>
      <c r="E8019" s="48"/>
    </row>
    <row r="8020" spans="1:5" ht="15.75" thickBot="1" x14ac:dyDescent="0.3">
      <c r="A8020" s="49"/>
      <c r="B8020" s="49"/>
      <c r="C8020" s="49"/>
      <c r="D8020" s="49"/>
      <c r="E8020" s="49"/>
    </row>
    <row r="8021" spans="1:5" ht="15.75" customHeight="1" thickBot="1" x14ac:dyDescent="0.3">
      <c r="A8021" s="49"/>
      <c r="B8021" s="49"/>
      <c r="C8021" s="49"/>
      <c r="D8021" s="49"/>
      <c r="E8021" s="49"/>
    </row>
    <row r="8022" spans="1:5" x14ac:dyDescent="0.25">
      <c r="A8022" s="48"/>
      <c r="B8022" s="48"/>
      <c r="C8022" s="48"/>
      <c r="D8022" s="48"/>
      <c r="E8022" s="48"/>
    </row>
    <row r="8023" spans="1:5" ht="15.75" thickBot="1" x14ac:dyDescent="0.3">
      <c r="A8023" s="49"/>
      <c r="B8023" s="49"/>
      <c r="C8023" s="49"/>
      <c r="D8023" s="49"/>
      <c r="E8023" s="49"/>
    </row>
    <row r="8024" spans="1:5" ht="15.75" customHeight="1" thickBot="1" x14ac:dyDescent="0.3">
      <c r="A8024" s="49"/>
      <c r="B8024" s="49"/>
      <c r="C8024" s="49"/>
      <c r="D8024" s="49"/>
      <c r="E8024" s="49"/>
    </row>
    <row r="8025" spans="1:5" x14ac:dyDescent="0.25">
      <c r="A8025" s="48"/>
      <c r="B8025" s="48"/>
      <c r="C8025" s="48"/>
      <c r="D8025" s="48"/>
      <c r="E8025" s="48"/>
    </row>
    <row r="8026" spans="1:5" ht="15.75" thickBot="1" x14ac:dyDescent="0.3">
      <c r="A8026" s="49"/>
      <c r="B8026" s="49"/>
      <c r="C8026" s="49"/>
      <c r="D8026" s="49"/>
      <c r="E8026" s="49"/>
    </row>
    <row r="8027" spans="1:5" ht="15.75" customHeight="1" thickBot="1" x14ac:dyDescent="0.3">
      <c r="A8027" s="49"/>
      <c r="B8027" s="49"/>
      <c r="C8027" s="49"/>
      <c r="D8027" s="49"/>
      <c r="E8027" s="49"/>
    </row>
    <row r="8028" spans="1:5" x14ac:dyDescent="0.25">
      <c r="A8028" s="48"/>
      <c r="B8028" s="48"/>
      <c r="C8028" s="48"/>
      <c r="D8028" s="48"/>
      <c r="E8028" s="48"/>
    </row>
    <row r="8029" spans="1:5" ht="15.75" thickBot="1" x14ac:dyDescent="0.3">
      <c r="A8029" s="49"/>
      <c r="B8029" s="49"/>
      <c r="C8029" s="49"/>
      <c r="D8029" s="49"/>
      <c r="E8029" s="49"/>
    </row>
    <row r="8030" spans="1:5" ht="15.75" customHeight="1" thickBot="1" x14ac:dyDescent="0.3">
      <c r="A8030" s="49"/>
      <c r="B8030" s="49"/>
      <c r="C8030" s="49"/>
      <c r="D8030" s="49"/>
      <c r="E8030" s="49"/>
    </row>
    <row r="8031" spans="1:5" x14ac:dyDescent="0.25">
      <c r="A8031" s="48"/>
      <c r="B8031" s="48"/>
      <c r="C8031" s="48"/>
      <c r="D8031" s="48"/>
      <c r="E8031" s="48"/>
    </row>
    <row r="8032" spans="1:5" ht="15.75" thickBot="1" x14ac:dyDescent="0.3">
      <c r="A8032" s="49"/>
      <c r="B8032" s="49"/>
      <c r="C8032" s="49"/>
      <c r="D8032" s="49"/>
      <c r="E8032" s="49"/>
    </row>
    <row r="8033" spans="1:5" ht="15.75" customHeight="1" thickBot="1" x14ac:dyDescent="0.3">
      <c r="A8033" s="49"/>
      <c r="B8033" s="49"/>
      <c r="C8033" s="49"/>
      <c r="D8033" s="49"/>
      <c r="E8033" s="49"/>
    </row>
    <row r="8034" spans="1:5" x14ac:dyDescent="0.25">
      <c r="A8034" s="48"/>
      <c r="B8034" s="48"/>
      <c r="C8034" s="48"/>
      <c r="D8034" s="48"/>
      <c r="E8034" s="48"/>
    </row>
    <row r="8035" spans="1:5" ht="15.75" thickBot="1" x14ac:dyDescent="0.3">
      <c r="A8035" s="49"/>
      <c r="B8035" s="49"/>
      <c r="C8035" s="49"/>
      <c r="D8035" s="49"/>
      <c r="E8035" s="49"/>
    </row>
    <row r="8036" spans="1:5" ht="15.75" customHeight="1" thickBot="1" x14ac:dyDescent="0.3">
      <c r="A8036" s="49"/>
      <c r="B8036" s="49"/>
      <c r="C8036" s="49"/>
      <c r="D8036" s="49"/>
      <c r="E8036" s="49"/>
    </row>
    <row r="8037" spans="1:5" x14ac:dyDescent="0.25">
      <c r="A8037" s="48"/>
      <c r="B8037" s="48"/>
      <c r="C8037" s="48"/>
      <c r="D8037" s="48"/>
      <c r="E8037" s="48"/>
    </row>
    <row r="8038" spans="1:5" ht="15.75" thickBot="1" x14ac:dyDescent="0.3">
      <c r="A8038" s="49"/>
      <c r="B8038" s="49"/>
      <c r="C8038" s="49"/>
      <c r="D8038" s="49"/>
      <c r="E8038" s="49"/>
    </row>
    <row r="8039" spans="1:5" ht="15.75" customHeight="1" thickBot="1" x14ac:dyDescent="0.3">
      <c r="A8039" s="49"/>
      <c r="B8039" s="49"/>
      <c r="C8039" s="49"/>
      <c r="D8039" s="49"/>
      <c r="E8039" s="49"/>
    </row>
    <row r="8040" spans="1:5" x14ac:dyDescent="0.25">
      <c r="A8040" s="48"/>
      <c r="B8040" s="48"/>
      <c r="C8040" s="48"/>
      <c r="D8040" s="48"/>
      <c r="E8040" s="48"/>
    </row>
    <row r="8041" spans="1:5" ht="15.75" thickBot="1" x14ac:dyDescent="0.3">
      <c r="A8041" s="49"/>
      <c r="B8041" s="49"/>
      <c r="C8041" s="49"/>
      <c r="D8041" s="49"/>
      <c r="E8041" s="49"/>
    </row>
    <row r="8042" spans="1:5" ht="15.75" customHeight="1" thickBot="1" x14ac:dyDescent="0.3">
      <c r="A8042" s="49"/>
      <c r="B8042" s="49"/>
      <c r="C8042" s="49"/>
      <c r="D8042" s="49"/>
      <c r="E8042" s="49"/>
    </row>
    <row r="8043" spans="1:5" x14ac:dyDescent="0.25">
      <c r="A8043" s="48"/>
      <c r="B8043" s="48"/>
      <c r="C8043" s="48"/>
      <c r="D8043" s="48"/>
      <c r="E8043" s="48"/>
    </row>
    <row r="8044" spans="1:5" ht="15.75" thickBot="1" x14ac:dyDescent="0.3">
      <c r="A8044" s="49"/>
      <c r="B8044" s="49"/>
      <c r="C8044" s="49"/>
      <c r="D8044" s="49"/>
      <c r="E8044" s="49"/>
    </row>
    <row r="8045" spans="1:5" ht="15.75" customHeight="1" thickBot="1" x14ac:dyDescent="0.3">
      <c r="A8045" s="49"/>
      <c r="B8045" s="49"/>
      <c r="C8045" s="49"/>
      <c r="D8045" s="49"/>
      <c r="E8045" s="49"/>
    </row>
    <row r="8046" spans="1:5" x14ac:dyDescent="0.25">
      <c r="A8046" s="48"/>
      <c r="B8046" s="48"/>
      <c r="C8046" s="48"/>
      <c r="D8046" s="48"/>
      <c r="E8046" s="48"/>
    </row>
    <row r="8047" spans="1:5" ht="15.75" thickBot="1" x14ac:dyDescent="0.3">
      <c r="A8047" s="49"/>
      <c r="B8047" s="49"/>
      <c r="C8047" s="49"/>
      <c r="D8047" s="49"/>
      <c r="E8047" s="49"/>
    </row>
    <row r="8048" spans="1:5" ht="15.75" customHeight="1" thickBot="1" x14ac:dyDescent="0.3">
      <c r="A8048" s="49"/>
      <c r="B8048" s="49"/>
      <c r="C8048" s="49"/>
      <c r="D8048" s="49"/>
      <c r="E8048" s="49"/>
    </row>
    <row r="8049" spans="1:5" x14ac:dyDescent="0.25">
      <c r="A8049" s="48"/>
      <c r="B8049" s="48"/>
      <c r="C8049" s="48"/>
      <c r="D8049" s="48"/>
      <c r="E8049" s="48"/>
    </row>
    <row r="8050" spans="1:5" ht="15.75" thickBot="1" x14ac:dyDescent="0.3">
      <c r="A8050" s="49"/>
      <c r="B8050" s="49"/>
      <c r="C8050" s="49"/>
      <c r="D8050" s="49"/>
      <c r="E8050" s="49"/>
    </row>
    <row r="8051" spans="1:5" ht="15.75" customHeight="1" thickBot="1" x14ac:dyDescent="0.3">
      <c r="A8051" s="49"/>
      <c r="B8051" s="49"/>
      <c r="C8051" s="49"/>
      <c r="D8051" s="49"/>
      <c r="E8051" s="49"/>
    </row>
    <row r="8052" spans="1:5" x14ac:dyDescent="0.25">
      <c r="A8052" s="48"/>
      <c r="B8052" s="48"/>
      <c r="C8052" s="48"/>
      <c r="D8052" s="48"/>
      <c r="E8052" s="48"/>
    </row>
    <row r="8053" spans="1:5" ht="15.75" thickBot="1" x14ac:dyDescent="0.3">
      <c r="A8053" s="49"/>
      <c r="B8053" s="49"/>
      <c r="C8053" s="49"/>
      <c r="D8053" s="49"/>
      <c r="E8053" s="49"/>
    </row>
    <row r="8054" spans="1:5" ht="15.75" customHeight="1" thickBot="1" x14ac:dyDescent="0.3">
      <c r="A8054" s="49"/>
      <c r="B8054" s="49"/>
      <c r="C8054" s="49"/>
      <c r="D8054" s="49"/>
      <c r="E8054" s="49"/>
    </row>
    <row r="8055" spans="1:5" x14ac:dyDescent="0.25">
      <c r="A8055" s="48"/>
      <c r="B8055" s="48"/>
      <c r="C8055" s="48"/>
      <c r="D8055" s="48"/>
      <c r="E8055" s="48"/>
    </row>
    <row r="8056" spans="1:5" ht="15.75" thickBot="1" x14ac:dyDescent="0.3">
      <c r="A8056" s="49"/>
      <c r="B8056" s="49"/>
      <c r="C8056" s="49"/>
      <c r="D8056" s="49"/>
      <c r="E8056" s="49"/>
    </row>
    <row r="8057" spans="1:5" ht="15.75" customHeight="1" thickBot="1" x14ac:dyDescent="0.3">
      <c r="A8057" s="49"/>
      <c r="B8057" s="49"/>
      <c r="C8057" s="49"/>
      <c r="D8057" s="49"/>
      <c r="E8057" s="49"/>
    </row>
    <row r="8058" spans="1:5" x14ac:dyDescent="0.25">
      <c r="A8058" s="48"/>
      <c r="B8058" s="48"/>
      <c r="C8058" s="48"/>
      <c r="D8058" s="48"/>
      <c r="E8058" s="48"/>
    </row>
    <row r="8059" spans="1:5" ht="15.75" thickBot="1" x14ac:dyDescent="0.3">
      <c r="A8059" s="49"/>
      <c r="B8059" s="49"/>
      <c r="C8059" s="49"/>
      <c r="D8059" s="49"/>
      <c r="E8059" s="49"/>
    </row>
    <row r="8060" spans="1:5" ht="15.75" customHeight="1" thickBot="1" x14ac:dyDescent="0.3">
      <c r="A8060" s="49"/>
      <c r="B8060" s="49"/>
      <c r="C8060" s="49"/>
      <c r="D8060" s="49"/>
      <c r="E8060" s="49"/>
    </row>
    <row r="8061" spans="1:5" x14ac:dyDescent="0.25">
      <c r="A8061" s="48"/>
      <c r="B8061" s="48"/>
      <c r="C8061" s="48"/>
      <c r="D8061" s="48"/>
      <c r="E8061" s="48"/>
    </row>
    <row r="8062" spans="1:5" ht="15.75" thickBot="1" x14ac:dyDescent="0.3">
      <c r="A8062" s="49"/>
      <c r="B8062" s="49"/>
      <c r="C8062" s="49"/>
      <c r="D8062" s="49"/>
      <c r="E8062" s="49"/>
    </row>
    <row r="8063" spans="1:5" ht="15.75" customHeight="1" thickBot="1" x14ac:dyDescent="0.3">
      <c r="A8063" s="49"/>
      <c r="B8063" s="49"/>
      <c r="C8063" s="49"/>
      <c r="D8063" s="49"/>
      <c r="E8063" s="49"/>
    </row>
    <row r="8064" spans="1:5" x14ac:dyDescent="0.25">
      <c r="A8064" s="48"/>
      <c r="B8064" s="48"/>
      <c r="C8064" s="48"/>
      <c r="D8064" s="48"/>
      <c r="E8064" s="48"/>
    </row>
    <row r="8065" spans="1:5" ht="15.75" thickBot="1" x14ac:dyDescent="0.3">
      <c r="A8065" s="49"/>
      <c r="B8065" s="49"/>
      <c r="C8065" s="49"/>
      <c r="D8065" s="49"/>
      <c r="E8065" s="49"/>
    </row>
    <row r="8066" spans="1:5" ht="15.75" customHeight="1" thickBot="1" x14ac:dyDescent="0.3">
      <c r="A8066" s="49"/>
      <c r="B8066" s="49"/>
      <c r="C8066" s="49"/>
      <c r="D8066" s="49"/>
      <c r="E8066" s="49"/>
    </row>
    <row r="8067" spans="1:5" x14ac:dyDescent="0.25">
      <c r="A8067" s="48"/>
      <c r="B8067" s="48"/>
      <c r="C8067" s="48"/>
      <c r="D8067" s="48"/>
      <c r="E8067" s="48"/>
    </row>
    <row r="8068" spans="1:5" ht="15.75" thickBot="1" x14ac:dyDescent="0.3">
      <c r="A8068" s="49"/>
      <c r="B8068" s="49"/>
      <c r="C8068" s="49"/>
      <c r="D8068" s="49"/>
      <c r="E8068" s="49"/>
    </row>
    <row r="8069" spans="1:5" ht="15.75" customHeight="1" thickBot="1" x14ac:dyDescent="0.3">
      <c r="A8069" s="49"/>
      <c r="B8069" s="49"/>
      <c r="C8069" s="49"/>
      <c r="D8069" s="49"/>
      <c r="E8069" s="49"/>
    </row>
    <row r="8070" spans="1:5" x14ac:dyDescent="0.25">
      <c r="A8070" s="48"/>
      <c r="B8070" s="48"/>
      <c r="C8070" s="48"/>
      <c r="D8070" s="48"/>
      <c r="E8070" s="48"/>
    </row>
    <row r="8071" spans="1:5" ht="15.75" thickBot="1" x14ac:dyDescent="0.3">
      <c r="A8071" s="49"/>
      <c r="B8071" s="49"/>
      <c r="C8071" s="49"/>
      <c r="D8071" s="49"/>
      <c r="E8071" s="49"/>
    </row>
    <row r="8072" spans="1:5" ht="15.75" customHeight="1" thickBot="1" x14ac:dyDescent="0.3">
      <c r="A8072" s="49"/>
      <c r="B8072" s="49"/>
      <c r="C8072" s="49"/>
      <c r="D8072" s="49"/>
      <c r="E8072" s="49"/>
    </row>
    <row r="8073" spans="1:5" x14ac:dyDescent="0.25">
      <c r="A8073" s="48"/>
      <c r="B8073" s="48"/>
      <c r="C8073" s="48"/>
      <c r="D8073" s="48"/>
      <c r="E8073" s="48"/>
    </row>
    <row r="8074" spans="1:5" ht="15.75" thickBot="1" x14ac:dyDescent="0.3">
      <c r="A8074" s="49"/>
      <c r="B8074" s="49"/>
      <c r="C8074" s="49"/>
      <c r="D8074" s="49"/>
      <c r="E8074" s="49"/>
    </row>
    <row r="8075" spans="1:5" ht="15.75" customHeight="1" thickBot="1" x14ac:dyDescent="0.3">
      <c r="A8075" s="49"/>
      <c r="B8075" s="49"/>
      <c r="C8075" s="49"/>
      <c r="D8075" s="49"/>
      <c r="E8075" s="49"/>
    </row>
    <row r="8076" spans="1:5" x14ac:dyDescent="0.25">
      <c r="A8076" s="48"/>
      <c r="B8076" s="48"/>
      <c r="C8076" s="48"/>
      <c r="D8076" s="48"/>
      <c r="E8076" s="48"/>
    </row>
    <row r="8077" spans="1:5" ht="15.75" thickBot="1" x14ac:dyDescent="0.3">
      <c r="A8077" s="49"/>
      <c r="B8077" s="49"/>
      <c r="C8077" s="49"/>
      <c r="D8077" s="49"/>
      <c r="E8077" s="49"/>
    </row>
    <row r="8078" spans="1:5" ht="15.75" customHeight="1" thickBot="1" x14ac:dyDescent="0.3">
      <c r="A8078" s="49"/>
      <c r="B8078" s="49"/>
      <c r="C8078" s="49"/>
      <c r="D8078" s="49"/>
      <c r="E8078" s="49"/>
    </row>
    <row r="8079" spans="1:5" x14ac:dyDescent="0.25">
      <c r="A8079" s="48"/>
      <c r="B8079" s="48"/>
      <c r="C8079" s="48"/>
      <c r="D8079" s="48"/>
      <c r="E8079" s="48"/>
    </row>
    <row r="8080" spans="1:5" ht="15.75" thickBot="1" x14ac:dyDescent="0.3">
      <c r="A8080" s="49"/>
      <c r="B8080" s="49"/>
      <c r="C8080" s="49"/>
      <c r="D8080" s="49"/>
      <c r="E8080" s="49"/>
    </row>
    <row r="8081" spans="1:5" ht="15.75" customHeight="1" thickBot="1" x14ac:dyDescent="0.3">
      <c r="A8081" s="49"/>
      <c r="B8081" s="49"/>
      <c r="C8081" s="49"/>
      <c r="D8081" s="49"/>
      <c r="E8081" s="49"/>
    </row>
    <row r="8082" spans="1:5" x14ac:dyDescent="0.25">
      <c r="A8082" s="48"/>
      <c r="B8082" s="48"/>
      <c r="C8082" s="48"/>
      <c r="D8082" s="48"/>
      <c r="E8082" s="48"/>
    </row>
    <row r="8083" spans="1:5" ht="15.75" thickBot="1" x14ac:dyDescent="0.3">
      <c r="A8083" s="49"/>
      <c r="B8083" s="49"/>
      <c r="C8083" s="49"/>
      <c r="D8083" s="49"/>
      <c r="E8083" s="49"/>
    </row>
    <row r="8084" spans="1:5" ht="15.75" customHeight="1" thickBot="1" x14ac:dyDescent="0.3">
      <c r="A8084" s="49"/>
      <c r="B8084" s="49"/>
      <c r="C8084" s="49"/>
      <c r="D8084" s="49"/>
      <c r="E8084" s="49"/>
    </row>
    <row r="8085" spans="1:5" x14ac:dyDescent="0.25">
      <c r="A8085" s="48"/>
      <c r="B8085" s="48"/>
      <c r="C8085" s="48"/>
      <c r="D8085" s="48"/>
      <c r="E8085" s="48"/>
    </row>
    <row r="8086" spans="1:5" ht="15.75" thickBot="1" x14ac:dyDescent="0.3">
      <c r="A8086" s="49"/>
      <c r="B8086" s="49"/>
      <c r="C8086" s="49"/>
      <c r="D8086" s="49"/>
      <c r="E8086" s="49"/>
    </row>
    <row r="8087" spans="1:5" ht="15.75" customHeight="1" thickBot="1" x14ac:dyDescent="0.3">
      <c r="A8087" s="49"/>
      <c r="B8087" s="49"/>
      <c r="C8087" s="49"/>
      <c r="D8087" s="49"/>
      <c r="E8087" s="49"/>
    </row>
    <row r="8088" spans="1:5" x14ac:dyDescent="0.25">
      <c r="A8088" s="48"/>
      <c r="B8088" s="48"/>
      <c r="C8088" s="48"/>
      <c r="D8088" s="48"/>
      <c r="E8088" s="48"/>
    </row>
    <row r="8089" spans="1:5" ht="15.75" thickBot="1" x14ac:dyDescent="0.3">
      <c r="A8089" s="49"/>
      <c r="B8089" s="49"/>
      <c r="C8089" s="49"/>
      <c r="D8089" s="49"/>
      <c r="E8089" s="49"/>
    </row>
    <row r="8090" spans="1:5" ht="15.75" customHeight="1" thickBot="1" x14ac:dyDescent="0.3">
      <c r="A8090" s="49"/>
      <c r="B8090" s="49"/>
      <c r="C8090" s="49"/>
      <c r="D8090" s="49"/>
      <c r="E8090" s="49"/>
    </row>
    <row r="8091" spans="1:5" x14ac:dyDescent="0.25">
      <c r="A8091" s="48"/>
      <c r="B8091" s="48"/>
      <c r="C8091" s="48"/>
      <c r="D8091" s="48"/>
      <c r="E8091" s="48"/>
    </row>
    <row r="8092" spans="1:5" ht="15.75" thickBot="1" x14ac:dyDescent="0.3">
      <c r="A8092" s="49"/>
      <c r="B8092" s="49"/>
      <c r="C8092" s="49"/>
      <c r="D8092" s="49"/>
      <c r="E8092" s="49"/>
    </row>
    <row r="8093" spans="1:5" ht="15.75" customHeight="1" thickBot="1" x14ac:dyDescent="0.3">
      <c r="A8093" s="49"/>
      <c r="B8093" s="49"/>
      <c r="C8093" s="49"/>
      <c r="D8093" s="49"/>
      <c r="E8093" s="49"/>
    </row>
    <row r="8094" spans="1:5" x14ac:dyDescent="0.25">
      <c r="A8094" s="48"/>
      <c r="B8094" s="48"/>
      <c r="C8094" s="48"/>
      <c r="D8094" s="48"/>
      <c r="E8094" s="48"/>
    </row>
    <row r="8095" spans="1:5" ht="15.75" thickBot="1" x14ac:dyDescent="0.3">
      <c r="A8095" s="49"/>
      <c r="B8095" s="49"/>
      <c r="C8095" s="49"/>
      <c r="D8095" s="49"/>
      <c r="E8095" s="49"/>
    </row>
    <row r="8096" spans="1:5" ht="15.75" customHeight="1" thickBot="1" x14ac:dyDescent="0.3">
      <c r="A8096" s="49"/>
      <c r="B8096" s="49"/>
      <c r="C8096" s="49"/>
      <c r="D8096" s="49"/>
      <c r="E8096" s="49"/>
    </row>
    <row r="8097" spans="1:5" x14ac:dyDescent="0.25">
      <c r="A8097" s="48"/>
      <c r="B8097" s="48"/>
      <c r="C8097" s="48"/>
      <c r="D8097" s="48"/>
      <c r="E8097" s="48"/>
    </row>
    <row r="8098" spans="1:5" ht="15.75" thickBot="1" x14ac:dyDescent="0.3">
      <c r="A8098" s="49"/>
      <c r="B8098" s="49"/>
      <c r="C8098" s="49"/>
      <c r="D8098" s="49"/>
      <c r="E8098" s="49"/>
    </row>
    <row r="8099" spans="1:5" ht="15.75" customHeight="1" thickBot="1" x14ac:dyDescent="0.3">
      <c r="A8099" s="49"/>
      <c r="B8099" s="49"/>
      <c r="C8099" s="49"/>
      <c r="D8099" s="49"/>
      <c r="E8099" s="49"/>
    </row>
    <row r="8100" spans="1:5" x14ac:dyDescent="0.25">
      <c r="A8100" s="48"/>
      <c r="B8100" s="48"/>
      <c r="C8100" s="48"/>
      <c r="D8100" s="48"/>
      <c r="E8100" s="48"/>
    </row>
    <row r="8101" spans="1:5" ht="15.75" thickBot="1" x14ac:dyDescent="0.3">
      <c r="A8101" s="49"/>
      <c r="B8101" s="49"/>
      <c r="C8101" s="49"/>
      <c r="D8101" s="49"/>
      <c r="E8101" s="49"/>
    </row>
    <row r="8102" spans="1:5" ht="15.75" customHeight="1" thickBot="1" x14ac:dyDescent="0.3">
      <c r="A8102" s="49"/>
      <c r="B8102" s="49"/>
      <c r="C8102" s="49"/>
      <c r="D8102" s="49"/>
      <c r="E8102" s="49"/>
    </row>
    <row r="8103" spans="1:5" x14ac:dyDescent="0.25">
      <c r="A8103" s="48"/>
      <c r="B8103" s="48"/>
      <c r="C8103" s="48"/>
      <c r="D8103" s="48"/>
      <c r="E8103" s="48"/>
    </row>
    <row r="8104" spans="1:5" ht="15.75" thickBot="1" x14ac:dyDescent="0.3">
      <c r="A8104" s="49"/>
      <c r="B8104" s="49"/>
      <c r="C8104" s="49"/>
      <c r="D8104" s="49"/>
      <c r="E8104" s="49"/>
    </row>
    <row r="8105" spans="1:5" ht="15.75" customHeight="1" thickBot="1" x14ac:dyDescent="0.3">
      <c r="A8105" s="49"/>
      <c r="B8105" s="49"/>
      <c r="C8105" s="49"/>
      <c r="D8105" s="49"/>
      <c r="E8105" s="49"/>
    </row>
    <row r="8106" spans="1:5" x14ac:dyDescent="0.25">
      <c r="A8106" s="48"/>
      <c r="B8106" s="48"/>
      <c r="C8106" s="48"/>
      <c r="D8106" s="48"/>
      <c r="E8106" s="48"/>
    </row>
    <row r="8107" spans="1:5" ht="15.75" thickBot="1" x14ac:dyDescent="0.3">
      <c r="A8107" s="49"/>
      <c r="B8107" s="49"/>
      <c r="C8107" s="49"/>
      <c r="D8107" s="49"/>
      <c r="E8107" s="49"/>
    </row>
    <row r="8108" spans="1:5" ht="15.75" customHeight="1" thickBot="1" x14ac:dyDescent="0.3">
      <c r="A8108" s="49"/>
      <c r="B8108" s="49"/>
      <c r="C8108" s="49"/>
      <c r="D8108" s="49"/>
      <c r="E8108" s="49"/>
    </row>
    <row r="8109" spans="1:5" x14ac:dyDescent="0.25">
      <c r="A8109" s="48"/>
      <c r="B8109" s="48"/>
      <c r="C8109" s="48"/>
      <c r="D8109" s="48"/>
      <c r="E8109" s="48"/>
    </row>
    <row r="8110" spans="1:5" ht="15.75" thickBot="1" x14ac:dyDescent="0.3">
      <c r="A8110" s="49"/>
      <c r="B8110" s="49"/>
      <c r="C8110" s="49"/>
      <c r="D8110" s="49"/>
      <c r="E8110" s="49"/>
    </row>
    <row r="8111" spans="1:5" ht="15.75" customHeight="1" thickBot="1" x14ac:dyDescent="0.3">
      <c r="A8111" s="49"/>
      <c r="B8111" s="49"/>
      <c r="C8111" s="49"/>
      <c r="D8111" s="49"/>
      <c r="E8111" s="49"/>
    </row>
    <row r="8112" spans="1:5" x14ac:dyDescent="0.25">
      <c r="A8112" s="48"/>
      <c r="B8112" s="48"/>
      <c r="C8112" s="48"/>
      <c r="D8112" s="48"/>
      <c r="E8112" s="48"/>
    </row>
    <row r="8113" spans="1:5" ht="15.75" thickBot="1" x14ac:dyDescent="0.3">
      <c r="A8113" s="49"/>
      <c r="B8113" s="49"/>
      <c r="C8113" s="49"/>
      <c r="D8113" s="49"/>
      <c r="E8113" s="49"/>
    </row>
    <row r="8114" spans="1:5" ht="15.75" customHeight="1" thickBot="1" x14ac:dyDescent="0.3">
      <c r="A8114" s="49"/>
      <c r="B8114" s="49"/>
      <c r="C8114" s="49"/>
      <c r="D8114" s="49"/>
      <c r="E8114" s="49"/>
    </row>
    <row r="8115" spans="1:5" x14ac:dyDescent="0.25">
      <c r="A8115" s="48"/>
      <c r="B8115" s="48"/>
      <c r="C8115" s="48"/>
      <c r="D8115" s="48"/>
      <c r="E8115" s="48"/>
    </row>
    <row r="8116" spans="1:5" x14ac:dyDescent="0.25">
      <c r="A8116" s="48"/>
      <c r="B8116" s="48"/>
      <c r="C8116" s="48"/>
      <c r="D8116" s="48"/>
      <c r="E8116" s="48"/>
    </row>
    <row r="8117" spans="1:5" x14ac:dyDescent="0.25">
      <c r="A8117" s="48"/>
      <c r="B8117" s="48"/>
      <c r="C8117" s="48"/>
      <c r="D8117" s="48"/>
      <c r="E8117" s="48"/>
    </row>
    <row r="8118" spans="1:5" ht="15.75" thickBot="1" x14ac:dyDescent="0.3">
      <c r="A8118" s="49"/>
      <c r="B8118" s="49"/>
      <c r="C8118" s="49"/>
      <c r="D8118" s="49"/>
      <c r="E8118" s="49"/>
    </row>
    <row r="8119" spans="1:5" ht="15.75" customHeight="1" thickBot="1" x14ac:dyDescent="0.3">
      <c r="A8119" s="49"/>
      <c r="B8119" s="49"/>
      <c r="C8119" s="49"/>
      <c r="D8119" s="49"/>
      <c r="E8119" s="49"/>
    </row>
    <row r="8120" spans="1:5" x14ac:dyDescent="0.25">
      <c r="A8120" s="48"/>
      <c r="B8120" s="48"/>
      <c r="C8120" s="48"/>
      <c r="D8120" s="48"/>
      <c r="E8120" s="48"/>
    </row>
    <row r="8121" spans="1:5" x14ac:dyDescent="0.25">
      <c r="A8121" s="48"/>
      <c r="B8121" s="48"/>
      <c r="C8121" s="48"/>
      <c r="D8121" s="48"/>
      <c r="E8121" s="48"/>
    </row>
    <row r="8122" spans="1:5" x14ac:dyDescent="0.25">
      <c r="A8122" s="48"/>
      <c r="B8122" s="48"/>
      <c r="C8122" s="48"/>
      <c r="D8122" s="48"/>
      <c r="E8122" s="48"/>
    </row>
    <row r="8123" spans="1:5" ht="15.75" thickBot="1" x14ac:dyDescent="0.3">
      <c r="A8123" s="49"/>
      <c r="B8123" s="49"/>
      <c r="C8123" s="49"/>
      <c r="D8123" s="49"/>
      <c r="E8123" s="49"/>
    </row>
    <row r="8124" spans="1:5" ht="15.75" thickBot="1" x14ac:dyDescent="0.3">
      <c r="A8124" s="49"/>
      <c r="B8124" s="49"/>
      <c r="C8124" s="49"/>
      <c r="D8124" s="49"/>
      <c r="E8124" s="49"/>
    </row>
    <row r="8125" spans="1:5" ht="15.75" thickBot="1" x14ac:dyDescent="0.3">
      <c r="A8125" s="49"/>
      <c r="B8125" s="49"/>
      <c r="C8125" s="49"/>
      <c r="D8125" s="49"/>
      <c r="E8125" s="49"/>
    </row>
    <row r="8126" spans="1:5" ht="15.75" thickBot="1" x14ac:dyDescent="0.3">
      <c r="A8126" s="49"/>
      <c r="B8126" s="49"/>
      <c r="C8126" s="49"/>
      <c r="D8126" s="49"/>
      <c r="E8126" s="49"/>
    </row>
    <row r="8127" spans="1:5" ht="15.75" thickBot="1" x14ac:dyDescent="0.3">
      <c r="A8127" s="49"/>
      <c r="B8127" s="49"/>
      <c r="C8127" s="49"/>
      <c r="D8127" s="49"/>
      <c r="E8127" s="49"/>
    </row>
    <row r="8128" spans="1:5" ht="15.75" thickBot="1" x14ac:dyDescent="0.3">
      <c r="A8128" s="49"/>
      <c r="B8128" s="49"/>
      <c r="C8128" s="49"/>
      <c r="D8128" s="49"/>
      <c r="E8128" s="49"/>
    </row>
    <row r="8129" spans="1:5" ht="15.75" thickBot="1" x14ac:dyDescent="0.3">
      <c r="A8129" s="49"/>
      <c r="B8129" s="49"/>
      <c r="C8129" s="49"/>
      <c r="D8129" s="49"/>
      <c r="E8129" s="49"/>
    </row>
    <row r="8130" spans="1:5" ht="15.75" thickBot="1" x14ac:dyDescent="0.3">
      <c r="A8130" s="49"/>
      <c r="B8130" s="49"/>
      <c r="C8130" s="49"/>
      <c r="D8130" s="49"/>
      <c r="E8130" s="49"/>
    </row>
    <row r="8131" spans="1:5" ht="15.75" thickBot="1" x14ac:dyDescent="0.3">
      <c r="A8131" s="49"/>
      <c r="B8131" s="49"/>
      <c r="C8131" s="49"/>
      <c r="D8131" s="49"/>
      <c r="E8131" s="49"/>
    </row>
    <row r="8132" spans="1:5" ht="15.75" thickBot="1" x14ac:dyDescent="0.3">
      <c r="A8132" s="49"/>
      <c r="B8132" s="49"/>
      <c r="C8132" s="49"/>
      <c r="D8132" s="49"/>
      <c r="E8132" s="49"/>
    </row>
    <row r="8133" spans="1:5" ht="15.75" thickBot="1" x14ac:dyDescent="0.3">
      <c r="A8133" s="49"/>
      <c r="B8133" s="49"/>
      <c r="C8133" s="49"/>
      <c r="D8133" s="49"/>
      <c r="E8133" s="49"/>
    </row>
    <row r="8134" spans="1:5" ht="15.75" thickBot="1" x14ac:dyDescent="0.3">
      <c r="A8134" s="49"/>
      <c r="B8134" s="49"/>
      <c r="C8134" s="49"/>
      <c r="D8134" s="49"/>
      <c r="E8134" s="49"/>
    </row>
    <row r="8135" spans="1:5" ht="15.75" thickBot="1" x14ac:dyDescent="0.3">
      <c r="A8135" s="49"/>
      <c r="B8135" s="49"/>
      <c r="C8135" s="49"/>
      <c r="D8135" s="49"/>
      <c r="E8135" s="49"/>
    </row>
    <row r="8136" spans="1:5" ht="15.75" thickBot="1" x14ac:dyDescent="0.3">
      <c r="A8136" s="49"/>
      <c r="B8136" s="49"/>
      <c r="C8136" s="49"/>
      <c r="D8136" s="49"/>
      <c r="E8136" s="49"/>
    </row>
    <row r="8137" spans="1:5" ht="15.75" thickBot="1" x14ac:dyDescent="0.3">
      <c r="A8137" s="49"/>
      <c r="B8137" s="49"/>
      <c r="C8137" s="49"/>
      <c r="D8137" s="49"/>
      <c r="E8137" s="49"/>
    </row>
    <row r="8138" spans="1:5" ht="15.75" thickBot="1" x14ac:dyDescent="0.3">
      <c r="A8138" s="49"/>
      <c r="B8138" s="49"/>
      <c r="C8138" s="49"/>
      <c r="D8138" s="49"/>
      <c r="E8138" s="49"/>
    </row>
    <row r="8139" spans="1:5" ht="15.75" thickBot="1" x14ac:dyDescent="0.3">
      <c r="A8139" s="49"/>
      <c r="B8139" s="49"/>
      <c r="C8139" s="49"/>
      <c r="D8139" s="49"/>
      <c r="E8139" s="49"/>
    </row>
    <row r="8140" spans="1:5" ht="15.75" thickBot="1" x14ac:dyDescent="0.3">
      <c r="A8140" s="49"/>
      <c r="B8140" s="49"/>
      <c r="C8140" s="49"/>
      <c r="D8140" s="49"/>
      <c r="E8140" s="49"/>
    </row>
    <row r="8141" spans="1:5" ht="15.75" thickBot="1" x14ac:dyDescent="0.3">
      <c r="A8141" s="49"/>
      <c r="B8141" s="49"/>
      <c r="C8141" s="49"/>
      <c r="D8141" s="49"/>
      <c r="E8141" s="49"/>
    </row>
    <row r="8142" spans="1:5" ht="15.75" thickBot="1" x14ac:dyDescent="0.3">
      <c r="A8142" s="49"/>
      <c r="B8142" s="49"/>
      <c r="C8142" s="49"/>
      <c r="D8142" s="49"/>
      <c r="E8142" s="49"/>
    </row>
    <row r="8143" spans="1:5" ht="15.75" thickBot="1" x14ac:dyDescent="0.3">
      <c r="A8143" s="49"/>
      <c r="B8143" s="49"/>
      <c r="C8143" s="49"/>
      <c r="D8143" s="49"/>
      <c r="E8143" s="49"/>
    </row>
    <row r="8144" spans="1:5" ht="15.75" thickBot="1" x14ac:dyDescent="0.3">
      <c r="A8144" s="49"/>
      <c r="B8144" s="49"/>
      <c r="C8144" s="49"/>
      <c r="D8144" s="49"/>
      <c r="E8144" s="49"/>
    </row>
    <row r="8145" spans="1:5" ht="15.75" thickBot="1" x14ac:dyDescent="0.3">
      <c r="A8145" s="49"/>
      <c r="B8145" s="49"/>
      <c r="C8145" s="49"/>
      <c r="D8145" s="49"/>
      <c r="E8145" s="49"/>
    </row>
    <row r="8146" spans="1:5" ht="15.75" thickBot="1" x14ac:dyDescent="0.3">
      <c r="A8146" s="49"/>
      <c r="B8146" s="49"/>
      <c r="C8146" s="49"/>
      <c r="D8146" s="49"/>
      <c r="E8146" s="49"/>
    </row>
    <row r="8147" spans="1:5" ht="15.75" thickBot="1" x14ac:dyDescent="0.3">
      <c r="A8147" s="49"/>
      <c r="B8147" s="49"/>
      <c r="C8147" s="49"/>
      <c r="D8147" s="49"/>
      <c r="E8147" s="49"/>
    </row>
    <row r="8148" spans="1:5" ht="15.75" thickBot="1" x14ac:dyDescent="0.3">
      <c r="A8148" s="49"/>
      <c r="B8148" s="49"/>
      <c r="C8148" s="49"/>
      <c r="D8148" s="49"/>
      <c r="E8148" s="49"/>
    </row>
    <row r="8149" spans="1:5" ht="15.75" thickBot="1" x14ac:dyDescent="0.3">
      <c r="A8149" s="49"/>
      <c r="B8149" s="49"/>
      <c r="C8149" s="49"/>
      <c r="D8149" s="49"/>
      <c r="E8149" s="49"/>
    </row>
    <row r="8150" spans="1:5" ht="15.75" thickBot="1" x14ac:dyDescent="0.3">
      <c r="A8150" s="49"/>
      <c r="B8150" s="49"/>
      <c r="C8150" s="49"/>
      <c r="D8150" s="49"/>
      <c r="E8150" s="49"/>
    </row>
    <row r="8151" spans="1:5" ht="15.75" thickBot="1" x14ac:dyDescent="0.3">
      <c r="A8151" s="49"/>
      <c r="B8151" s="49"/>
      <c r="C8151" s="49"/>
      <c r="D8151" s="49"/>
      <c r="E8151" s="49"/>
    </row>
    <row r="8152" spans="1:5" ht="15.75" thickBot="1" x14ac:dyDescent="0.3">
      <c r="A8152" s="49"/>
      <c r="B8152" s="49"/>
      <c r="C8152" s="49"/>
      <c r="D8152" s="49"/>
      <c r="E8152" s="49"/>
    </row>
    <row r="8153" spans="1:5" ht="15.75" thickBot="1" x14ac:dyDescent="0.3">
      <c r="A8153" s="49"/>
      <c r="B8153" s="49"/>
      <c r="C8153" s="49"/>
      <c r="D8153" s="49"/>
      <c r="E8153" s="49"/>
    </row>
    <row r="8154" spans="1:5" ht="15.75" thickBot="1" x14ac:dyDescent="0.3">
      <c r="A8154" s="49"/>
      <c r="B8154" s="49"/>
      <c r="C8154" s="49"/>
      <c r="D8154" s="49"/>
      <c r="E8154" s="49"/>
    </row>
    <row r="8155" spans="1:5" ht="15.75" thickBot="1" x14ac:dyDescent="0.3">
      <c r="A8155" s="49"/>
      <c r="B8155" s="49"/>
      <c r="C8155" s="49"/>
      <c r="D8155" s="49"/>
      <c r="E8155" s="49"/>
    </row>
    <row r="8156" spans="1:5" ht="15.75" thickBot="1" x14ac:dyDescent="0.3">
      <c r="A8156" s="49"/>
      <c r="B8156" s="49"/>
      <c r="C8156" s="49"/>
      <c r="D8156" s="49"/>
      <c r="E8156" s="49"/>
    </row>
    <row r="8157" spans="1:5" ht="15.75" thickBot="1" x14ac:dyDescent="0.3">
      <c r="A8157" s="49"/>
      <c r="B8157" s="49"/>
      <c r="C8157" s="49"/>
      <c r="D8157" s="49"/>
      <c r="E8157" s="49"/>
    </row>
    <row r="8158" spans="1:5" ht="15.75" thickBot="1" x14ac:dyDescent="0.3">
      <c r="A8158" s="49"/>
      <c r="B8158" s="49"/>
      <c r="C8158" s="49"/>
      <c r="D8158" s="49"/>
      <c r="E8158" s="49"/>
    </row>
    <row r="8159" spans="1:5" ht="15.75" thickBot="1" x14ac:dyDescent="0.3">
      <c r="A8159" s="49"/>
      <c r="B8159" s="49"/>
      <c r="C8159" s="49"/>
      <c r="D8159" s="49"/>
      <c r="E8159" s="49"/>
    </row>
    <row r="8160" spans="1:5" ht="15.75" thickBot="1" x14ac:dyDescent="0.3">
      <c r="A8160" s="49"/>
      <c r="B8160" s="49"/>
      <c r="C8160" s="49"/>
      <c r="D8160" s="49"/>
      <c r="E8160" s="49"/>
    </row>
    <row r="8161" spans="1:5" ht="15.75" thickBot="1" x14ac:dyDescent="0.3">
      <c r="A8161" s="49"/>
      <c r="B8161" s="49"/>
      <c r="C8161" s="49"/>
      <c r="D8161" s="49"/>
      <c r="E8161" s="49"/>
    </row>
    <row r="8162" spans="1:5" ht="15.75" thickBot="1" x14ac:dyDescent="0.3">
      <c r="A8162" s="49"/>
      <c r="B8162" s="49"/>
      <c r="C8162" s="49"/>
      <c r="D8162" s="49"/>
      <c r="E8162" s="49"/>
    </row>
    <row r="8163" spans="1:5" ht="15.75" thickBot="1" x14ac:dyDescent="0.3">
      <c r="A8163" s="49"/>
      <c r="B8163" s="49"/>
      <c r="C8163" s="49"/>
      <c r="D8163" s="49"/>
      <c r="E8163" s="49"/>
    </row>
    <row r="8164" spans="1:5" ht="15.75" thickBot="1" x14ac:dyDescent="0.3">
      <c r="A8164" s="49"/>
      <c r="B8164" s="49"/>
      <c r="C8164" s="49"/>
      <c r="D8164" s="49"/>
      <c r="E8164" s="49"/>
    </row>
    <row r="8165" spans="1:5" ht="15.75" thickBot="1" x14ac:dyDescent="0.3">
      <c r="A8165" s="49"/>
      <c r="B8165" s="49"/>
      <c r="C8165" s="49"/>
      <c r="D8165" s="49"/>
      <c r="E8165" s="49"/>
    </row>
    <row r="8166" spans="1:5" ht="15.75" thickBot="1" x14ac:dyDescent="0.3">
      <c r="A8166" s="49"/>
      <c r="B8166" s="49"/>
      <c r="C8166" s="49"/>
      <c r="D8166" s="49"/>
      <c r="E8166" s="49"/>
    </row>
    <row r="8167" spans="1:5" ht="15.75" thickBot="1" x14ac:dyDescent="0.3">
      <c r="A8167" s="49"/>
      <c r="B8167" s="49"/>
      <c r="C8167" s="49"/>
      <c r="D8167" s="49"/>
      <c r="E8167" s="49"/>
    </row>
    <row r="8168" spans="1:5" ht="15.75" thickBot="1" x14ac:dyDescent="0.3">
      <c r="A8168" s="49"/>
      <c r="B8168" s="49"/>
      <c r="C8168" s="49"/>
      <c r="D8168" s="49"/>
      <c r="E8168" s="49"/>
    </row>
    <row r="8169" spans="1:5" ht="15.75" thickBot="1" x14ac:dyDescent="0.3">
      <c r="A8169" s="49"/>
      <c r="B8169" s="49"/>
      <c r="C8169" s="49"/>
      <c r="D8169" s="49"/>
      <c r="E8169" s="49"/>
    </row>
    <row r="8170" spans="1:5" ht="15.75" thickBot="1" x14ac:dyDescent="0.3">
      <c r="A8170" s="49"/>
      <c r="B8170" s="49"/>
      <c r="C8170" s="49"/>
      <c r="D8170" s="49"/>
      <c r="E8170" s="49"/>
    </row>
    <row r="8171" spans="1:5" ht="15.75" customHeight="1" thickBot="1" x14ac:dyDescent="0.3">
      <c r="A8171" s="49"/>
      <c r="B8171" s="49"/>
      <c r="C8171" s="49"/>
      <c r="D8171" s="49"/>
      <c r="E8171" s="49"/>
    </row>
    <row r="8172" spans="1:5" x14ac:dyDescent="0.25">
      <c r="A8172" s="48"/>
      <c r="B8172" s="48"/>
      <c r="C8172" s="48"/>
      <c r="D8172" s="48"/>
      <c r="E8172" s="48"/>
    </row>
    <row r="8173" spans="1:5" ht="15.75" thickBot="1" x14ac:dyDescent="0.3">
      <c r="A8173" s="49"/>
      <c r="B8173" s="49"/>
      <c r="C8173" s="49"/>
      <c r="D8173" s="49"/>
      <c r="E8173" s="49"/>
    </row>
    <row r="8174" spans="1:5" ht="15.75" customHeight="1" thickBot="1" x14ac:dyDescent="0.3">
      <c r="A8174" s="49"/>
      <c r="B8174" s="49"/>
      <c r="C8174" s="49"/>
      <c r="D8174" s="49"/>
      <c r="E8174" s="49"/>
    </row>
    <row r="8175" spans="1:5" x14ac:dyDescent="0.25">
      <c r="A8175" s="48"/>
      <c r="B8175" s="48"/>
      <c r="C8175" s="48"/>
      <c r="D8175" s="48"/>
      <c r="E8175" s="48"/>
    </row>
    <row r="8176" spans="1:5" ht="15.75" thickBot="1" x14ac:dyDescent="0.3">
      <c r="A8176" s="49"/>
      <c r="B8176" s="49"/>
      <c r="C8176" s="49"/>
      <c r="D8176" s="49"/>
      <c r="E8176" s="49"/>
    </row>
    <row r="8177" spans="1:5" ht="15.75" customHeight="1" thickBot="1" x14ac:dyDescent="0.3">
      <c r="A8177" s="49"/>
      <c r="B8177" s="49"/>
      <c r="C8177" s="49"/>
      <c r="D8177" s="49"/>
      <c r="E8177" s="49"/>
    </row>
    <row r="8178" spans="1:5" x14ac:dyDescent="0.25">
      <c r="A8178" s="48"/>
      <c r="B8178" s="48"/>
      <c r="C8178" s="48"/>
      <c r="D8178" s="48"/>
      <c r="E8178" s="48"/>
    </row>
    <row r="8179" spans="1:5" ht="15.75" thickBot="1" x14ac:dyDescent="0.3">
      <c r="A8179" s="49"/>
      <c r="B8179" s="49"/>
      <c r="C8179" s="49"/>
      <c r="D8179" s="49"/>
      <c r="E8179" s="49"/>
    </row>
    <row r="8180" spans="1:5" ht="15.75" customHeight="1" thickBot="1" x14ac:dyDescent="0.3">
      <c r="A8180" s="49"/>
      <c r="B8180" s="49"/>
      <c r="C8180" s="49"/>
      <c r="D8180" s="49"/>
      <c r="E8180" s="49"/>
    </row>
    <row r="8181" spans="1:5" x14ac:dyDescent="0.25">
      <c r="A8181" s="48"/>
      <c r="B8181" s="48"/>
      <c r="C8181" s="48"/>
      <c r="D8181" s="48"/>
      <c r="E8181" s="48"/>
    </row>
    <row r="8182" spans="1:5" ht="15.75" thickBot="1" x14ac:dyDescent="0.3">
      <c r="A8182" s="49"/>
      <c r="B8182" s="49"/>
      <c r="C8182" s="49"/>
      <c r="D8182" s="49"/>
      <c r="E8182" s="49"/>
    </row>
    <row r="8183" spans="1:5" ht="15.75" customHeight="1" thickBot="1" x14ac:dyDescent="0.3">
      <c r="A8183" s="49"/>
      <c r="B8183" s="49"/>
      <c r="C8183" s="49"/>
      <c r="D8183" s="49"/>
      <c r="E8183" s="49"/>
    </row>
    <row r="8184" spans="1:5" x14ac:dyDescent="0.25">
      <c r="A8184" s="48"/>
      <c r="B8184" s="48"/>
      <c r="C8184" s="48"/>
      <c r="D8184" s="48"/>
      <c r="E8184" s="48"/>
    </row>
    <row r="8185" spans="1:5" ht="15.75" thickBot="1" x14ac:dyDescent="0.3">
      <c r="A8185" s="49"/>
      <c r="B8185" s="49"/>
      <c r="C8185" s="49"/>
      <c r="D8185" s="49"/>
      <c r="E8185" s="49"/>
    </row>
    <row r="8186" spans="1:5" ht="15.75" customHeight="1" thickBot="1" x14ac:dyDescent="0.3">
      <c r="A8186" s="49"/>
      <c r="B8186" s="49"/>
      <c r="C8186" s="49"/>
      <c r="D8186" s="49"/>
      <c r="E8186" s="49"/>
    </row>
    <row r="8187" spans="1:5" x14ac:dyDescent="0.25">
      <c r="A8187" s="48"/>
      <c r="B8187" s="48"/>
      <c r="C8187" s="48"/>
      <c r="D8187" s="48"/>
      <c r="E8187" s="48"/>
    </row>
    <row r="8188" spans="1:5" ht="15.75" thickBot="1" x14ac:dyDescent="0.3">
      <c r="A8188" s="49"/>
      <c r="B8188" s="49"/>
      <c r="C8188" s="49"/>
      <c r="D8188" s="49"/>
      <c r="E8188" s="49"/>
    </row>
    <row r="8189" spans="1:5" ht="15.75" customHeight="1" thickBot="1" x14ac:dyDescent="0.3">
      <c r="A8189" s="49"/>
      <c r="B8189" s="49"/>
      <c r="C8189" s="49"/>
      <c r="D8189" s="49"/>
      <c r="E8189" s="49"/>
    </row>
    <row r="8190" spans="1:5" x14ac:dyDescent="0.25">
      <c r="A8190" s="48"/>
      <c r="B8190" s="48"/>
      <c r="C8190" s="48"/>
      <c r="D8190" s="48"/>
      <c r="E8190" s="48"/>
    </row>
    <row r="8191" spans="1:5" ht="15.75" thickBot="1" x14ac:dyDescent="0.3">
      <c r="A8191" s="49"/>
      <c r="B8191" s="49"/>
      <c r="C8191" s="49"/>
      <c r="D8191" s="49"/>
      <c r="E8191" s="49"/>
    </row>
    <row r="8192" spans="1:5" ht="15.75" customHeight="1" thickBot="1" x14ac:dyDescent="0.3">
      <c r="A8192" s="49"/>
      <c r="B8192" s="49"/>
      <c r="C8192" s="49"/>
      <c r="D8192" s="49"/>
      <c r="E8192" s="49"/>
    </row>
    <row r="8193" spans="1:5" x14ac:dyDescent="0.25">
      <c r="A8193" s="48"/>
      <c r="B8193" s="48"/>
      <c r="C8193" s="48"/>
      <c r="D8193" s="48"/>
      <c r="E8193" s="48"/>
    </row>
    <row r="8194" spans="1:5" ht="15.75" thickBot="1" x14ac:dyDescent="0.3">
      <c r="A8194" s="49"/>
      <c r="B8194" s="49"/>
      <c r="C8194" s="49"/>
      <c r="D8194" s="49"/>
      <c r="E8194" s="49"/>
    </row>
    <row r="8195" spans="1:5" ht="15.75" customHeight="1" thickBot="1" x14ac:dyDescent="0.3">
      <c r="A8195" s="49"/>
      <c r="B8195" s="49"/>
      <c r="C8195" s="49"/>
      <c r="D8195" s="49"/>
      <c r="E8195" s="49"/>
    </row>
    <row r="8196" spans="1:5" x14ac:dyDescent="0.25">
      <c r="A8196" s="48"/>
      <c r="B8196" s="48"/>
      <c r="C8196" s="48"/>
      <c r="D8196" s="48"/>
      <c r="E8196" s="48"/>
    </row>
    <row r="8197" spans="1:5" ht="15.75" thickBot="1" x14ac:dyDescent="0.3">
      <c r="A8197" s="49"/>
      <c r="B8197" s="49"/>
      <c r="C8197" s="49"/>
      <c r="D8197" s="49"/>
      <c r="E8197" s="49"/>
    </row>
    <row r="8198" spans="1:5" ht="15.75" customHeight="1" thickBot="1" x14ac:dyDescent="0.3">
      <c r="A8198" s="49"/>
      <c r="B8198" s="49"/>
      <c r="C8198" s="49"/>
      <c r="D8198" s="49"/>
      <c r="E8198" s="49"/>
    </row>
    <row r="8199" spans="1:5" x14ac:dyDescent="0.25">
      <c r="A8199" s="48"/>
      <c r="B8199" s="48"/>
      <c r="C8199" s="48"/>
      <c r="D8199" s="48"/>
      <c r="E8199" s="48"/>
    </row>
    <row r="8200" spans="1:5" ht="15.75" thickBot="1" x14ac:dyDescent="0.3">
      <c r="A8200" s="49"/>
      <c r="B8200" s="49"/>
      <c r="C8200" s="49"/>
      <c r="D8200" s="49"/>
      <c r="E8200" s="49"/>
    </row>
    <row r="8201" spans="1:5" ht="15.75" customHeight="1" thickBot="1" x14ac:dyDescent="0.3">
      <c r="A8201" s="49"/>
      <c r="B8201" s="49"/>
      <c r="C8201" s="49"/>
      <c r="D8201" s="49"/>
      <c r="E8201" s="49"/>
    </row>
    <row r="8202" spans="1:5" x14ac:dyDescent="0.25">
      <c r="A8202" s="48"/>
      <c r="B8202" s="48"/>
      <c r="C8202" s="48"/>
      <c r="D8202" s="48"/>
      <c r="E8202" s="48"/>
    </row>
    <row r="8203" spans="1:5" ht="15.75" thickBot="1" x14ac:dyDescent="0.3">
      <c r="A8203" s="49"/>
      <c r="B8203" s="49"/>
      <c r="C8203" s="49"/>
      <c r="D8203" s="49"/>
      <c r="E8203" s="49"/>
    </row>
    <row r="8204" spans="1:5" ht="15.75" customHeight="1" thickBot="1" x14ac:dyDescent="0.3">
      <c r="A8204" s="49"/>
      <c r="B8204" s="49"/>
      <c r="C8204" s="49"/>
      <c r="D8204" s="49"/>
      <c r="E8204" s="49"/>
    </row>
    <row r="8205" spans="1:5" x14ac:dyDescent="0.25">
      <c r="A8205" s="48"/>
      <c r="B8205" s="48"/>
      <c r="C8205" s="48"/>
      <c r="D8205" s="48"/>
      <c r="E8205" s="48"/>
    </row>
    <row r="8206" spans="1:5" ht="15.75" thickBot="1" x14ac:dyDescent="0.3">
      <c r="A8206" s="49"/>
      <c r="B8206" s="49"/>
      <c r="C8206" s="49"/>
      <c r="D8206" s="49"/>
      <c r="E8206" s="49"/>
    </row>
    <row r="8207" spans="1:5" ht="15.75" customHeight="1" thickBot="1" x14ac:dyDescent="0.3">
      <c r="A8207" s="49"/>
      <c r="B8207" s="49"/>
      <c r="C8207" s="49"/>
      <c r="D8207" s="49"/>
      <c r="E8207" s="49"/>
    </row>
    <row r="8208" spans="1:5" x14ac:dyDescent="0.25">
      <c r="A8208" s="48"/>
      <c r="B8208" s="48"/>
      <c r="C8208" s="48"/>
      <c r="D8208" s="48"/>
      <c r="E8208" s="48"/>
    </row>
    <row r="8209" spans="1:5" ht="15.75" thickBot="1" x14ac:dyDescent="0.3">
      <c r="A8209" s="49"/>
      <c r="B8209" s="49"/>
      <c r="C8209" s="49"/>
      <c r="D8209" s="49"/>
      <c r="E8209" s="49"/>
    </row>
    <row r="8210" spans="1:5" ht="15.75" customHeight="1" thickBot="1" x14ac:dyDescent="0.3">
      <c r="A8210" s="49"/>
      <c r="B8210" s="49"/>
      <c r="C8210" s="49"/>
      <c r="D8210" s="49"/>
      <c r="E8210" s="49"/>
    </row>
    <row r="8211" spans="1:5" x14ac:dyDescent="0.25">
      <c r="A8211" s="48"/>
      <c r="B8211" s="48"/>
      <c r="C8211" s="48"/>
      <c r="D8211" s="48"/>
      <c r="E8211" s="48"/>
    </row>
    <row r="8212" spans="1:5" ht="15.75" thickBot="1" x14ac:dyDescent="0.3">
      <c r="A8212" s="49"/>
      <c r="B8212" s="49"/>
      <c r="C8212" s="49"/>
      <c r="D8212" s="49"/>
      <c r="E8212" s="49"/>
    </row>
    <row r="8213" spans="1:5" ht="15.75" customHeight="1" thickBot="1" x14ac:dyDescent="0.3">
      <c r="A8213" s="49"/>
      <c r="B8213" s="49"/>
      <c r="C8213" s="49"/>
      <c r="D8213" s="49"/>
      <c r="E8213" s="49"/>
    </row>
    <row r="8214" spans="1:5" x14ac:dyDescent="0.25">
      <c r="A8214" s="48"/>
      <c r="B8214" s="48"/>
      <c r="C8214" s="48"/>
      <c r="D8214" s="48"/>
      <c r="E8214" s="48"/>
    </row>
    <row r="8215" spans="1:5" ht="15.75" thickBot="1" x14ac:dyDescent="0.3">
      <c r="A8215" s="49"/>
      <c r="B8215" s="49"/>
      <c r="C8215" s="49"/>
      <c r="D8215" s="49"/>
      <c r="E8215" s="49"/>
    </row>
    <row r="8216" spans="1:5" ht="15.75" customHeight="1" thickBot="1" x14ac:dyDescent="0.3">
      <c r="A8216" s="49"/>
      <c r="B8216" s="49"/>
      <c r="C8216" s="49"/>
      <c r="D8216" s="49"/>
      <c r="E8216" s="49"/>
    </row>
    <row r="8217" spans="1:5" x14ac:dyDescent="0.25">
      <c r="A8217" s="48"/>
      <c r="B8217" s="48"/>
      <c r="C8217" s="48"/>
      <c r="D8217" s="48"/>
      <c r="E8217" s="48"/>
    </row>
    <row r="8218" spans="1:5" ht="15.75" thickBot="1" x14ac:dyDescent="0.3">
      <c r="A8218" s="49"/>
      <c r="B8218" s="49"/>
      <c r="C8218" s="49"/>
      <c r="D8218" s="49"/>
      <c r="E8218" s="49"/>
    </row>
    <row r="8219" spans="1:5" ht="15.75" customHeight="1" thickBot="1" x14ac:dyDescent="0.3">
      <c r="A8219" s="49"/>
      <c r="B8219" s="49"/>
      <c r="C8219" s="49"/>
      <c r="D8219" s="49"/>
      <c r="E8219" s="49"/>
    </row>
    <row r="8220" spans="1:5" x14ac:dyDescent="0.25">
      <c r="A8220" s="48"/>
      <c r="B8220" s="48"/>
      <c r="C8220" s="48"/>
      <c r="D8220" s="48"/>
      <c r="E8220" s="48"/>
    </row>
    <row r="8221" spans="1:5" ht="15.75" thickBot="1" x14ac:dyDescent="0.3">
      <c r="A8221" s="49"/>
      <c r="B8221" s="49"/>
      <c r="C8221" s="49"/>
      <c r="D8221" s="49"/>
      <c r="E8221" s="49"/>
    </row>
    <row r="8222" spans="1:5" ht="15.75" customHeight="1" thickBot="1" x14ac:dyDescent="0.3">
      <c r="A8222" s="49"/>
      <c r="B8222" s="49"/>
      <c r="C8222" s="49"/>
      <c r="D8222" s="49"/>
      <c r="E8222" s="49"/>
    </row>
    <row r="8223" spans="1:5" x14ac:dyDescent="0.25">
      <c r="A8223" s="48"/>
      <c r="B8223" s="48"/>
      <c r="C8223" s="48"/>
      <c r="D8223" s="48"/>
      <c r="E8223" s="48"/>
    </row>
    <row r="8224" spans="1:5" ht="15.75" thickBot="1" x14ac:dyDescent="0.3">
      <c r="A8224" s="49"/>
      <c r="B8224" s="49"/>
      <c r="C8224" s="49"/>
      <c r="D8224" s="49"/>
      <c r="E8224" s="49"/>
    </row>
    <row r="8225" spans="1:5" ht="15.75" customHeight="1" thickBot="1" x14ac:dyDescent="0.3">
      <c r="A8225" s="49"/>
      <c r="B8225" s="49"/>
      <c r="C8225" s="49"/>
      <c r="D8225" s="49"/>
      <c r="E8225" s="49"/>
    </row>
    <row r="8226" spans="1:5" x14ac:dyDescent="0.25">
      <c r="A8226" s="48"/>
      <c r="B8226" s="48"/>
      <c r="C8226" s="48"/>
      <c r="D8226" s="48"/>
      <c r="E8226" s="48"/>
    </row>
    <row r="8227" spans="1:5" ht="15.75" thickBot="1" x14ac:dyDescent="0.3">
      <c r="A8227" s="49"/>
      <c r="B8227" s="49"/>
      <c r="C8227" s="49"/>
      <c r="D8227" s="49"/>
      <c r="E8227" s="49"/>
    </row>
    <row r="8228" spans="1:5" ht="15.75" customHeight="1" thickBot="1" x14ac:dyDescent="0.3">
      <c r="A8228" s="49"/>
      <c r="B8228" s="49"/>
      <c r="C8228" s="49"/>
      <c r="D8228" s="49"/>
      <c r="E8228" s="49"/>
    </row>
    <row r="8229" spans="1:5" x14ac:dyDescent="0.25">
      <c r="A8229" s="48"/>
      <c r="B8229" s="48"/>
      <c r="C8229" s="48"/>
      <c r="D8229" s="48"/>
      <c r="E8229" s="48"/>
    </row>
    <row r="8230" spans="1:5" ht="15.75" thickBot="1" x14ac:dyDescent="0.3">
      <c r="A8230" s="49"/>
      <c r="B8230" s="49"/>
      <c r="C8230" s="49"/>
      <c r="D8230" s="49"/>
      <c r="E8230" s="49"/>
    </row>
    <row r="8231" spans="1:5" ht="15.75" customHeight="1" thickBot="1" x14ac:dyDescent="0.3">
      <c r="A8231" s="49"/>
      <c r="B8231" s="49"/>
      <c r="C8231" s="49"/>
      <c r="D8231" s="49"/>
      <c r="E8231" s="49"/>
    </row>
    <row r="8232" spans="1:5" x14ac:dyDescent="0.25">
      <c r="A8232" s="48"/>
      <c r="B8232" s="48"/>
      <c r="C8232" s="48"/>
      <c r="D8232" s="48"/>
      <c r="E8232" s="48"/>
    </row>
    <row r="8233" spans="1:5" ht="15.75" thickBot="1" x14ac:dyDescent="0.3">
      <c r="A8233" s="49"/>
      <c r="B8233" s="49"/>
      <c r="C8233" s="49"/>
      <c r="D8233" s="49"/>
      <c r="E8233" s="49"/>
    </row>
    <row r="8234" spans="1:5" ht="15.75" customHeight="1" thickBot="1" x14ac:dyDescent="0.3">
      <c r="A8234" s="49"/>
      <c r="B8234" s="49"/>
      <c r="C8234" s="49"/>
      <c r="D8234" s="49"/>
      <c r="E8234" s="49"/>
    </row>
    <row r="8235" spans="1:5" x14ac:dyDescent="0.25">
      <c r="A8235" s="48"/>
      <c r="B8235" s="48"/>
      <c r="C8235" s="48"/>
      <c r="D8235" s="48"/>
      <c r="E8235" s="48"/>
    </row>
    <row r="8236" spans="1:5" ht="15.75" thickBot="1" x14ac:dyDescent="0.3">
      <c r="A8236" s="49"/>
      <c r="B8236" s="49"/>
      <c r="C8236" s="49"/>
      <c r="D8236" s="49"/>
      <c r="E8236" s="49"/>
    </row>
    <row r="8237" spans="1:5" ht="15.75" customHeight="1" thickBot="1" x14ac:dyDescent="0.3">
      <c r="A8237" s="49"/>
      <c r="B8237" s="49"/>
      <c r="C8237" s="49"/>
      <c r="D8237" s="49"/>
      <c r="E8237" s="49"/>
    </row>
    <row r="8238" spans="1:5" x14ac:dyDescent="0.25">
      <c r="A8238" s="48"/>
      <c r="B8238" s="48"/>
      <c r="C8238" s="48"/>
      <c r="D8238" s="48"/>
      <c r="E8238" s="48"/>
    </row>
    <row r="8239" spans="1:5" ht="15.75" thickBot="1" x14ac:dyDescent="0.3">
      <c r="A8239" s="49"/>
      <c r="B8239" s="49"/>
      <c r="C8239" s="49"/>
      <c r="D8239" s="49"/>
      <c r="E8239" s="49"/>
    </row>
    <row r="8240" spans="1:5" ht="15.75" customHeight="1" thickBot="1" x14ac:dyDescent="0.3">
      <c r="A8240" s="49"/>
      <c r="B8240" s="49"/>
      <c r="C8240" s="49"/>
      <c r="D8240" s="49"/>
      <c r="E8240" s="49"/>
    </row>
    <row r="8241" spans="1:5" x14ac:dyDescent="0.25">
      <c r="A8241" s="48"/>
      <c r="B8241" s="48"/>
      <c r="C8241" s="48"/>
      <c r="D8241" s="48"/>
      <c r="E8241" s="48"/>
    </row>
    <row r="8242" spans="1:5" ht="15.75" thickBot="1" x14ac:dyDescent="0.3">
      <c r="A8242" s="49"/>
      <c r="B8242" s="49"/>
      <c r="C8242" s="49"/>
      <c r="D8242" s="49"/>
      <c r="E8242" s="49"/>
    </row>
    <row r="8243" spans="1:5" ht="15.75" customHeight="1" thickBot="1" x14ac:dyDescent="0.3">
      <c r="A8243" s="49"/>
      <c r="B8243" s="49"/>
      <c r="C8243" s="49"/>
      <c r="D8243" s="49"/>
      <c r="E8243" s="49"/>
    </row>
    <row r="8244" spans="1:5" x14ac:dyDescent="0.25">
      <c r="A8244" s="48"/>
      <c r="B8244" s="48"/>
      <c r="C8244" s="48"/>
      <c r="D8244" s="48"/>
      <c r="E8244" s="48"/>
    </row>
    <row r="8245" spans="1:5" ht="15.75" thickBot="1" x14ac:dyDescent="0.3">
      <c r="A8245" s="49"/>
      <c r="B8245" s="49"/>
      <c r="C8245" s="49"/>
      <c r="D8245" s="49"/>
      <c r="E8245" s="49"/>
    </row>
    <row r="8246" spans="1:5" ht="15.75" customHeight="1" thickBot="1" x14ac:dyDescent="0.3">
      <c r="A8246" s="49"/>
      <c r="B8246" s="49"/>
      <c r="C8246" s="49"/>
      <c r="D8246" s="49"/>
      <c r="E8246" s="49"/>
    </row>
    <row r="8247" spans="1:5" x14ac:dyDescent="0.25">
      <c r="A8247" s="48"/>
      <c r="B8247" s="48"/>
      <c r="C8247" s="48"/>
      <c r="D8247" s="48"/>
      <c r="E8247" s="48"/>
    </row>
    <row r="8248" spans="1:5" ht="15.75" thickBot="1" x14ac:dyDescent="0.3">
      <c r="A8248" s="49"/>
      <c r="B8248" s="49"/>
      <c r="C8248" s="49"/>
      <c r="D8248" s="49"/>
      <c r="E8248" s="49"/>
    </row>
    <row r="8249" spans="1:5" ht="15.75" customHeight="1" thickBot="1" x14ac:dyDescent="0.3">
      <c r="A8249" s="49"/>
      <c r="B8249" s="49"/>
      <c r="C8249" s="49"/>
      <c r="D8249" s="49"/>
      <c r="E8249" s="49"/>
    </row>
    <row r="8250" spans="1:5" x14ac:dyDescent="0.25">
      <c r="A8250" s="48"/>
      <c r="B8250" s="48"/>
      <c r="C8250" s="48"/>
      <c r="D8250" s="48"/>
      <c r="E8250" s="48"/>
    </row>
    <row r="8251" spans="1:5" ht="15.75" thickBot="1" x14ac:dyDescent="0.3">
      <c r="A8251" s="49"/>
      <c r="B8251" s="49"/>
      <c r="C8251" s="49"/>
      <c r="D8251" s="49"/>
      <c r="E8251" s="49"/>
    </row>
    <row r="8252" spans="1:5" ht="15.75" customHeight="1" thickBot="1" x14ac:dyDescent="0.3">
      <c r="A8252" s="49"/>
      <c r="B8252" s="49"/>
      <c r="C8252" s="49"/>
      <c r="D8252" s="49"/>
      <c r="E8252" s="49"/>
    </row>
    <row r="8253" spans="1:5" x14ac:dyDescent="0.25">
      <c r="A8253" s="48"/>
      <c r="B8253" s="48"/>
      <c r="C8253" s="48"/>
      <c r="D8253" s="48"/>
      <c r="E8253" s="48"/>
    </row>
    <row r="8254" spans="1:5" ht="15.75" thickBot="1" x14ac:dyDescent="0.3">
      <c r="A8254" s="49"/>
      <c r="B8254" s="49"/>
      <c r="C8254" s="49"/>
      <c r="D8254" s="49"/>
      <c r="E8254" s="49"/>
    </row>
    <row r="8255" spans="1:5" ht="15.75" customHeight="1" thickBot="1" x14ac:dyDescent="0.3">
      <c r="A8255" s="49"/>
      <c r="B8255" s="49"/>
      <c r="C8255" s="49"/>
      <c r="D8255" s="49"/>
      <c r="E8255" s="49"/>
    </row>
    <row r="8256" spans="1:5" x14ac:dyDescent="0.25">
      <c r="A8256" s="48"/>
      <c r="B8256" s="48"/>
      <c r="C8256" s="48"/>
      <c r="D8256" s="48"/>
      <c r="E8256" s="48"/>
    </row>
    <row r="8257" spans="1:5" ht="15.75" thickBot="1" x14ac:dyDescent="0.3">
      <c r="A8257" s="49"/>
      <c r="B8257" s="49"/>
      <c r="C8257" s="49"/>
      <c r="D8257" s="49"/>
      <c r="E8257" s="49"/>
    </row>
    <row r="8258" spans="1:5" ht="15.75" customHeight="1" thickBot="1" x14ac:dyDescent="0.3">
      <c r="A8258" s="49"/>
      <c r="B8258" s="49"/>
      <c r="C8258" s="49"/>
      <c r="D8258" s="49"/>
      <c r="E8258" s="49"/>
    </row>
    <row r="8259" spans="1:5" x14ac:dyDescent="0.25">
      <c r="A8259" s="48"/>
      <c r="B8259" s="48"/>
      <c r="C8259" s="48"/>
      <c r="D8259" s="48"/>
      <c r="E8259" s="48"/>
    </row>
    <row r="8260" spans="1:5" ht="15.75" thickBot="1" x14ac:dyDescent="0.3">
      <c r="A8260" s="49"/>
      <c r="B8260" s="49"/>
      <c r="C8260" s="49"/>
      <c r="D8260" s="49"/>
      <c r="E8260" s="49"/>
    </row>
    <row r="8261" spans="1:5" ht="15.75" customHeight="1" thickBot="1" x14ac:dyDescent="0.3">
      <c r="A8261" s="49"/>
      <c r="B8261" s="49"/>
      <c r="C8261" s="49"/>
      <c r="D8261" s="49"/>
      <c r="E8261" s="49"/>
    </row>
    <row r="8262" spans="1:5" x14ac:dyDescent="0.25">
      <c r="A8262" s="48"/>
      <c r="B8262" s="48"/>
      <c r="C8262" s="48"/>
      <c r="D8262" s="48"/>
      <c r="E8262" s="48"/>
    </row>
    <row r="8263" spans="1:5" ht="15.75" thickBot="1" x14ac:dyDescent="0.3">
      <c r="A8263" s="49"/>
      <c r="B8263" s="49"/>
      <c r="C8263" s="49"/>
      <c r="D8263" s="49"/>
      <c r="E8263" s="49"/>
    </row>
    <row r="8264" spans="1:5" ht="15.75" customHeight="1" thickBot="1" x14ac:dyDescent="0.3">
      <c r="A8264" s="49"/>
      <c r="B8264" s="49"/>
      <c r="C8264" s="49"/>
      <c r="D8264" s="49"/>
      <c r="E8264" s="49"/>
    </row>
    <row r="8265" spans="1:5" x14ac:dyDescent="0.25">
      <c r="A8265" s="48"/>
      <c r="B8265" s="48"/>
      <c r="C8265" s="48"/>
      <c r="D8265" s="48"/>
      <c r="E8265" s="48"/>
    </row>
    <row r="8266" spans="1:5" ht="15.75" thickBot="1" x14ac:dyDescent="0.3">
      <c r="A8266" s="49"/>
      <c r="B8266" s="49"/>
      <c r="C8266" s="49"/>
      <c r="D8266" s="49"/>
      <c r="E8266" s="49"/>
    </row>
    <row r="8267" spans="1:5" ht="15.75" customHeight="1" thickBot="1" x14ac:dyDescent="0.3">
      <c r="A8267" s="49"/>
      <c r="B8267" s="49"/>
      <c r="C8267" s="49"/>
      <c r="D8267" s="49"/>
      <c r="E8267" s="49"/>
    </row>
    <row r="8268" spans="1:5" x14ac:dyDescent="0.25">
      <c r="A8268" s="48"/>
      <c r="B8268" s="48"/>
      <c r="C8268" s="48"/>
      <c r="D8268" s="48"/>
      <c r="E8268" s="48"/>
    </row>
    <row r="8269" spans="1:5" ht="15.75" thickBot="1" x14ac:dyDescent="0.3">
      <c r="A8269" s="49"/>
      <c r="B8269" s="49"/>
      <c r="C8269" s="49"/>
      <c r="D8269" s="49"/>
      <c r="E8269" s="49"/>
    </row>
    <row r="8270" spans="1:5" ht="15.75" customHeight="1" thickBot="1" x14ac:dyDescent="0.3">
      <c r="A8270" s="49"/>
      <c r="B8270" s="49"/>
      <c r="C8270" s="49"/>
      <c r="D8270" s="49"/>
      <c r="E8270" s="49"/>
    </row>
    <row r="8271" spans="1:5" x14ac:dyDescent="0.25">
      <c r="A8271" s="48"/>
      <c r="B8271" s="48"/>
      <c r="C8271" s="48"/>
      <c r="D8271" s="48"/>
      <c r="E8271" s="48"/>
    </row>
    <row r="8272" spans="1:5" ht="15.75" thickBot="1" x14ac:dyDescent="0.3">
      <c r="A8272" s="49"/>
      <c r="B8272" s="49"/>
      <c r="C8272" s="49"/>
      <c r="D8272" s="49"/>
      <c r="E8272" s="49"/>
    </row>
    <row r="8273" spans="1:5" ht="15.75" customHeight="1" thickBot="1" x14ac:dyDescent="0.3">
      <c r="A8273" s="49"/>
      <c r="B8273" s="49"/>
      <c r="C8273" s="49"/>
      <c r="D8273" s="49"/>
      <c r="E8273" s="49"/>
    </row>
    <row r="8274" spans="1:5" x14ac:dyDescent="0.25">
      <c r="A8274" s="48"/>
      <c r="B8274" s="48"/>
      <c r="C8274" s="48"/>
      <c r="D8274" s="48"/>
      <c r="E8274" s="48"/>
    </row>
    <row r="8275" spans="1:5" ht="15.75" thickBot="1" x14ac:dyDescent="0.3">
      <c r="A8275" s="49"/>
      <c r="B8275" s="49"/>
      <c r="C8275" s="49"/>
      <c r="D8275" s="49"/>
      <c r="E8275" s="49"/>
    </row>
    <row r="8276" spans="1:5" ht="15.75" customHeight="1" thickBot="1" x14ac:dyDescent="0.3">
      <c r="A8276" s="49"/>
      <c r="B8276" s="49"/>
      <c r="C8276" s="49"/>
      <c r="D8276" s="49"/>
      <c r="E8276" s="49"/>
    </row>
    <row r="8277" spans="1:5" x14ac:dyDescent="0.25">
      <c r="A8277" s="48"/>
      <c r="B8277" s="48"/>
      <c r="C8277" s="48"/>
      <c r="D8277" s="48"/>
      <c r="E8277" s="48"/>
    </row>
    <row r="8278" spans="1:5" ht="15.75" thickBot="1" x14ac:dyDescent="0.3">
      <c r="A8278" s="49"/>
      <c r="B8278" s="49"/>
      <c r="C8278" s="49"/>
      <c r="D8278" s="49"/>
      <c r="E8278" s="49"/>
    </row>
    <row r="8279" spans="1:5" ht="15.75" customHeight="1" thickBot="1" x14ac:dyDescent="0.3">
      <c r="A8279" s="49"/>
      <c r="B8279" s="49"/>
      <c r="C8279" s="49"/>
      <c r="D8279" s="49"/>
      <c r="E8279" s="49"/>
    </row>
    <row r="8280" spans="1:5" x14ac:dyDescent="0.25">
      <c r="A8280" s="48"/>
      <c r="B8280" s="48"/>
      <c r="C8280" s="48"/>
      <c r="D8280" s="48"/>
      <c r="E8280" s="48"/>
    </row>
    <row r="8281" spans="1:5" ht="15.75" thickBot="1" x14ac:dyDescent="0.3">
      <c r="A8281" s="49"/>
      <c r="B8281" s="49"/>
      <c r="C8281" s="49"/>
      <c r="D8281" s="49"/>
      <c r="E8281" s="49"/>
    </row>
    <row r="8282" spans="1:5" ht="15.75" customHeight="1" thickBot="1" x14ac:dyDescent="0.3">
      <c r="A8282" s="49"/>
      <c r="B8282" s="49"/>
      <c r="C8282" s="49"/>
      <c r="D8282" s="49"/>
      <c r="E8282" s="49"/>
    </row>
    <row r="8283" spans="1:5" x14ac:dyDescent="0.25">
      <c r="A8283" s="48"/>
      <c r="B8283" s="48"/>
      <c r="C8283" s="48"/>
      <c r="D8283" s="48"/>
      <c r="E8283" s="48"/>
    </row>
    <row r="8284" spans="1:5" ht="15.75" thickBot="1" x14ac:dyDescent="0.3">
      <c r="A8284" s="49"/>
      <c r="B8284" s="49"/>
      <c r="C8284" s="49"/>
      <c r="D8284" s="49"/>
      <c r="E8284" s="49"/>
    </row>
    <row r="8285" spans="1:5" ht="15.75" customHeight="1" thickBot="1" x14ac:dyDescent="0.3">
      <c r="A8285" s="49"/>
      <c r="B8285" s="49"/>
      <c r="C8285" s="49"/>
      <c r="D8285" s="49"/>
      <c r="E8285" s="49"/>
    </row>
    <row r="8286" spans="1:5" x14ac:dyDescent="0.25">
      <c r="A8286" s="48"/>
      <c r="B8286" s="48"/>
      <c r="C8286" s="48"/>
      <c r="D8286" s="48"/>
      <c r="E8286" s="48"/>
    </row>
    <row r="8287" spans="1:5" ht="15.75" thickBot="1" x14ac:dyDescent="0.3">
      <c r="A8287" s="49"/>
      <c r="B8287" s="49"/>
      <c r="C8287" s="49"/>
      <c r="D8287" s="49"/>
      <c r="E8287" s="49"/>
    </row>
    <row r="8288" spans="1:5" ht="15.75" customHeight="1" thickBot="1" x14ac:dyDescent="0.3">
      <c r="A8288" s="49"/>
      <c r="B8288" s="49"/>
      <c r="C8288" s="49"/>
      <c r="D8288" s="49"/>
      <c r="E8288" s="49"/>
    </row>
    <row r="8289" spans="1:5" x14ac:dyDescent="0.25">
      <c r="A8289" s="48"/>
      <c r="B8289" s="48"/>
      <c r="C8289" s="48"/>
      <c r="D8289" s="48"/>
      <c r="E8289" s="48"/>
    </row>
    <row r="8290" spans="1:5" ht="15.75" thickBot="1" x14ac:dyDescent="0.3">
      <c r="A8290" s="49"/>
      <c r="B8290" s="49"/>
      <c r="C8290" s="49"/>
      <c r="D8290" s="49"/>
      <c r="E8290" s="49"/>
    </row>
    <row r="8291" spans="1:5" ht="15.75" customHeight="1" thickBot="1" x14ac:dyDescent="0.3">
      <c r="A8291" s="49"/>
      <c r="B8291" s="49"/>
      <c r="C8291" s="49"/>
      <c r="D8291" s="49"/>
      <c r="E8291" s="49"/>
    </row>
    <row r="8292" spans="1:5" x14ac:dyDescent="0.25">
      <c r="A8292" s="48"/>
      <c r="B8292" s="48"/>
      <c r="C8292" s="48"/>
      <c r="D8292" s="48"/>
      <c r="E8292" s="48"/>
    </row>
    <row r="8293" spans="1:5" ht="15.75" thickBot="1" x14ac:dyDescent="0.3">
      <c r="A8293" s="49"/>
      <c r="B8293" s="49"/>
      <c r="C8293" s="49"/>
      <c r="D8293" s="49"/>
      <c r="E8293" s="49"/>
    </row>
    <row r="8294" spans="1:5" ht="15.75" customHeight="1" thickBot="1" x14ac:dyDescent="0.3">
      <c r="A8294" s="49"/>
      <c r="B8294" s="49"/>
      <c r="C8294" s="49"/>
      <c r="D8294" s="49"/>
      <c r="E8294" s="49"/>
    </row>
    <row r="8295" spans="1:5" x14ac:dyDescent="0.25">
      <c r="A8295" s="48"/>
      <c r="B8295" s="48"/>
      <c r="C8295" s="48"/>
      <c r="D8295" s="48"/>
      <c r="E8295" s="48"/>
    </row>
    <row r="8296" spans="1:5" ht="15.75" thickBot="1" x14ac:dyDescent="0.3">
      <c r="A8296" s="49"/>
      <c r="B8296" s="49"/>
      <c r="C8296" s="49"/>
      <c r="D8296" s="49"/>
      <c r="E8296" s="49"/>
    </row>
    <row r="8297" spans="1:5" ht="15.75" customHeight="1" thickBot="1" x14ac:dyDescent="0.3">
      <c r="A8297" s="49"/>
      <c r="B8297" s="49"/>
      <c r="C8297" s="49"/>
      <c r="D8297" s="49"/>
      <c r="E8297" s="49"/>
    </row>
    <row r="8298" spans="1:5" x14ac:dyDescent="0.25">
      <c r="A8298" s="48"/>
      <c r="B8298" s="48"/>
      <c r="C8298" s="48"/>
      <c r="D8298" s="48"/>
      <c r="E8298" s="48"/>
    </row>
    <row r="8299" spans="1:5" ht="15.75" thickBot="1" x14ac:dyDescent="0.3">
      <c r="A8299" s="49"/>
      <c r="B8299" s="49"/>
      <c r="C8299" s="49"/>
      <c r="D8299" s="49"/>
      <c r="E8299" s="49"/>
    </row>
    <row r="8300" spans="1:5" ht="15.75" customHeight="1" thickBot="1" x14ac:dyDescent="0.3">
      <c r="A8300" s="49"/>
      <c r="B8300" s="49"/>
      <c r="C8300" s="49"/>
      <c r="D8300" s="49"/>
      <c r="E8300" s="49"/>
    </row>
    <row r="8301" spans="1:5" x14ac:dyDescent="0.25">
      <c r="A8301" s="48"/>
      <c r="B8301" s="48"/>
      <c r="C8301" s="48"/>
      <c r="D8301" s="48"/>
      <c r="E8301" s="48"/>
    </row>
    <row r="8302" spans="1:5" ht="15.75" thickBot="1" x14ac:dyDescent="0.3">
      <c r="A8302" s="49"/>
      <c r="B8302" s="49"/>
      <c r="C8302" s="49"/>
      <c r="D8302" s="49"/>
      <c r="E8302" s="49"/>
    </row>
    <row r="8303" spans="1:5" ht="15.75" customHeight="1" thickBot="1" x14ac:dyDescent="0.3">
      <c r="A8303" s="49"/>
      <c r="B8303" s="49"/>
      <c r="C8303" s="49"/>
      <c r="D8303" s="49"/>
      <c r="E8303" s="49"/>
    </row>
    <row r="8304" spans="1:5" x14ac:dyDescent="0.25">
      <c r="A8304" s="48"/>
      <c r="B8304" s="48"/>
      <c r="C8304" s="48"/>
      <c r="D8304" s="48"/>
      <c r="E8304" s="48"/>
    </row>
    <row r="8305" spans="1:5" ht="15.75" thickBot="1" x14ac:dyDescent="0.3">
      <c r="A8305" s="49"/>
      <c r="B8305" s="49"/>
      <c r="C8305" s="49"/>
      <c r="D8305" s="49"/>
      <c r="E8305" s="49"/>
    </row>
    <row r="8306" spans="1:5" ht="15.75" customHeight="1" thickBot="1" x14ac:dyDescent="0.3">
      <c r="A8306" s="49"/>
      <c r="B8306" s="49"/>
      <c r="C8306" s="49"/>
      <c r="D8306" s="49"/>
      <c r="E8306" s="49"/>
    </row>
    <row r="8307" spans="1:5" x14ac:dyDescent="0.25">
      <c r="A8307" s="48"/>
      <c r="B8307" s="48"/>
      <c r="C8307" s="48"/>
      <c r="D8307" s="48"/>
      <c r="E8307" s="48"/>
    </row>
    <row r="8308" spans="1:5" ht="15.75" thickBot="1" x14ac:dyDescent="0.3">
      <c r="A8308" s="49"/>
      <c r="B8308" s="49"/>
      <c r="C8308" s="49"/>
      <c r="D8308" s="49"/>
      <c r="E8308" s="49"/>
    </row>
    <row r="8309" spans="1:5" ht="15.75" customHeight="1" thickBot="1" x14ac:dyDescent="0.3">
      <c r="A8309" s="49"/>
      <c r="B8309" s="49"/>
      <c r="C8309" s="49"/>
      <c r="D8309" s="49"/>
      <c r="E8309" s="49"/>
    </row>
    <row r="8310" spans="1:5" x14ac:dyDescent="0.25">
      <c r="A8310" s="48"/>
      <c r="B8310" s="48"/>
      <c r="C8310" s="48"/>
      <c r="D8310" s="48"/>
      <c r="E8310" s="48"/>
    </row>
    <row r="8311" spans="1:5" ht="15.75" thickBot="1" x14ac:dyDescent="0.3">
      <c r="A8311" s="49"/>
      <c r="B8311" s="49"/>
      <c r="C8311" s="49"/>
      <c r="D8311" s="49"/>
      <c r="E8311" s="49"/>
    </row>
    <row r="8312" spans="1:5" ht="15.75" customHeight="1" thickBot="1" x14ac:dyDescent="0.3">
      <c r="A8312" s="49"/>
      <c r="B8312" s="49"/>
      <c r="C8312" s="49"/>
      <c r="D8312" s="49"/>
      <c r="E8312" s="49"/>
    </row>
    <row r="8313" spans="1:5" x14ac:dyDescent="0.25">
      <c r="A8313" s="48"/>
      <c r="B8313" s="48"/>
      <c r="C8313" s="48"/>
      <c r="D8313" s="48"/>
      <c r="E8313" s="48"/>
    </row>
    <row r="8314" spans="1:5" ht="15.75" thickBot="1" x14ac:dyDescent="0.3">
      <c r="A8314" s="49"/>
      <c r="B8314" s="49"/>
      <c r="C8314" s="49"/>
      <c r="D8314" s="49"/>
      <c r="E8314" s="49"/>
    </row>
    <row r="8315" spans="1:5" ht="15.75" customHeight="1" thickBot="1" x14ac:dyDescent="0.3">
      <c r="A8315" s="49"/>
      <c r="B8315" s="49"/>
      <c r="C8315" s="49"/>
      <c r="D8315" s="49"/>
      <c r="E8315" s="49"/>
    </row>
    <row r="8316" spans="1:5" x14ac:dyDescent="0.25">
      <c r="A8316" s="48"/>
      <c r="B8316" s="48"/>
      <c r="C8316" s="48"/>
      <c r="D8316" s="48"/>
      <c r="E8316" s="48"/>
    </row>
    <row r="8317" spans="1:5" ht="15.75" thickBot="1" x14ac:dyDescent="0.3">
      <c r="A8317" s="49"/>
      <c r="B8317" s="49"/>
      <c r="C8317" s="49"/>
      <c r="D8317" s="49"/>
      <c r="E8317" s="49"/>
    </row>
    <row r="8318" spans="1:5" ht="15.75" customHeight="1" thickBot="1" x14ac:dyDescent="0.3">
      <c r="A8318" s="49"/>
      <c r="B8318" s="49"/>
      <c r="C8318" s="49"/>
      <c r="D8318" s="49"/>
      <c r="E8318" s="49"/>
    </row>
    <row r="8319" spans="1:5" x14ac:dyDescent="0.25">
      <c r="A8319" s="48"/>
      <c r="B8319" s="48"/>
      <c r="C8319" s="48"/>
      <c r="D8319" s="48"/>
      <c r="E8319" s="48"/>
    </row>
    <row r="8320" spans="1:5" ht="15.75" thickBot="1" x14ac:dyDescent="0.3">
      <c r="A8320" s="49"/>
      <c r="B8320" s="49"/>
      <c r="C8320" s="49"/>
      <c r="D8320" s="49"/>
      <c r="E8320" s="49"/>
    </row>
    <row r="8321" spans="1:5" ht="15.75" customHeight="1" thickBot="1" x14ac:dyDescent="0.3">
      <c r="A8321" s="49"/>
      <c r="B8321" s="49"/>
      <c r="C8321" s="49"/>
      <c r="D8321" s="49"/>
      <c r="E8321" s="49"/>
    </row>
    <row r="8322" spans="1:5" x14ac:dyDescent="0.25">
      <c r="A8322" s="48"/>
      <c r="B8322" s="48"/>
      <c r="C8322" s="48"/>
      <c r="D8322" s="48"/>
      <c r="E8322" s="48"/>
    </row>
    <row r="8323" spans="1:5" ht="15.75" thickBot="1" x14ac:dyDescent="0.3">
      <c r="A8323" s="49"/>
      <c r="B8323" s="49"/>
      <c r="C8323" s="49"/>
      <c r="D8323" s="49"/>
      <c r="E8323" s="49"/>
    </row>
    <row r="8324" spans="1:5" ht="15.75" customHeight="1" thickBot="1" x14ac:dyDescent="0.3">
      <c r="A8324" s="49"/>
      <c r="B8324" s="49"/>
      <c r="C8324" s="49"/>
      <c r="D8324" s="49"/>
      <c r="E8324" s="49"/>
    </row>
    <row r="8325" spans="1:5" x14ac:dyDescent="0.25">
      <c r="A8325" s="48"/>
      <c r="B8325" s="48"/>
      <c r="C8325" s="48"/>
      <c r="D8325" s="48"/>
      <c r="E8325" s="48"/>
    </row>
    <row r="8326" spans="1:5" ht="15.75" thickBot="1" x14ac:dyDescent="0.3">
      <c r="A8326" s="49"/>
      <c r="B8326" s="49"/>
      <c r="C8326" s="49"/>
      <c r="D8326" s="49"/>
      <c r="E8326" s="49"/>
    </row>
    <row r="8327" spans="1:5" ht="15.75" customHeight="1" thickBot="1" x14ac:dyDescent="0.3">
      <c r="A8327" s="49"/>
      <c r="B8327" s="49"/>
      <c r="C8327" s="49"/>
      <c r="D8327" s="49"/>
      <c r="E8327" s="49"/>
    </row>
    <row r="8328" spans="1:5" x14ac:dyDescent="0.25">
      <c r="A8328" s="48"/>
      <c r="B8328" s="48"/>
      <c r="C8328" s="48"/>
      <c r="D8328" s="48"/>
      <c r="E8328" s="48"/>
    </row>
    <row r="8329" spans="1:5" ht="15.75" thickBot="1" x14ac:dyDescent="0.3">
      <c r="A8329" s="49"/>
      <c r="B8329" s="49"/>
      <c r="C8329" s="49"/>
      <c r="D8329" s="49"/>
      <c r="E8329" s="49"/>
    </row>
    <row r="8330" spans="1:5" ht="15.75" customHeight="1" thickBot="1" x14ac:dyDescent="0.3">
      <c r="A8330" s="49"/>
      <c r="B8330" s="49"/>
      <c r="C8330" s="49"/>
      <c r="D8330" s="49"/>
      <c r="E8330" s="49"/>
    </row>
    <row r="8331" spans="1:5" x14ac:dyDescent="0.25">
      <c r="A8331" s="48"/>
      <c r="B8331" s="48"/>
      <c r="C8331" s="48"/>
      <c r="D8331" s="48"/>
      <c r="E8331" s="48"/>
    </row>
    <row r="8332" spans="1:5" ht="15.75" thickBot="1" x14ac:dyDescent="0.3">
      <c r="A8332" s="49"/>
      <c r="B8332" s="49"/>
      <c r="C8332" s="49"/>
      <c r="D8332" s="49"/>
      <c r="E8332" s="49"/>
    </row>
    <row r="8333" spans="1:5" ht="15.75" customHeight="1" thickBot="1" x14ac:dyDescent="0.3">
      <c r="A8333" s="49"/>
      <c r="B8333" s="49"/>
      <c r="C8333" s="49"/>
      <c r="D8333" s="49"/>
      <c r="E8333" s="49"/>
    </row>
    <row r="8334" spans="1:5" x14ac:dyDescent="0.25">
      <c r="A8334" s="48"/>
      <c r="B8334" s="48"/>
      <c r="C8334" s="48"/>
      <c r="D8334" s="48"/>
      <c r="E8334" s="48"/>
    </row>
    <row r="8335" spans="1:5" ht="15.75" thickBot="1" x14ac:dyDescent="0.3">
      <c r="A8335" s="49"/>
      <c r="B8335" s="49"/>
      <c r="C8335" s="49"/>
      <c r="D8335" s="49"/>
      <c r="E8335" s="49"/>
    </row>
    <row r="8336" spans="1:5" ht="15.75" customHeight="1" thickBot="1" x14ac:dyDescent="0.3">
      <c r="A8336" s="49"/>
      <c r="B8336" s="49"/>
      <c r="C8336" s="49"/>
      <c r="D8336" s="49"/>
      <c r="E8336" s="49"/>
    </row>
    <row r="8337" spans="1:5" x14ac:dyDescent="0.25">
      <c r="A8337" s="48"/>
      <c r="B8337" s="48"/>
      <c r="C8337" s="48"/>
      <c r="D8337" s="48"/>
      <c r="E8337" s="48"/>
    </row>
    <row r="8338" spans="1:5" ht="15.75" thickBot="1" x14ac:dyDescent="0.3">
      <c r="A8338" s="49"/>
      <c r="B8338" s="49"/>
      <c r="C8338" s="49"/>
      <c r="D8338" s="49"/>
      <c r="E8338" s="49"/>
    </row>
    <row r="8339" spans="1:5" ht="15.75" customHeight="1" thickBot="1" x14ac:dyDescent="0.3">
      <c r="A8339" s="49"/>
      <c r="B8339" s="49"/>
      <c r="C8339" s="49"/>
      <c r="D8339" s="49"/>
      <c r="E8339" s="49"/>
    </row>
    <row r="8340" spans="1:5" x14ac:dyDescent="0.25">
      <c r="A8340" s="48"/>
      <c r="B8340" s="48"/>
      <c r="C8340" s="48"/>
      <c r="D8340" s="48"/>
      <c r="E8340" s="48"/>
    </row>
    <row r="8341" spans="1:5" ht="15.75" thickBot="1" x14ac:dyDescent="0.3">
      <c r="A8341" s="49"/>
      <c r="B8341" s="49"/>
      <c r="C8341" s="49"/>
      <c r="D8341" s="49"/>
      <c r="E8341" s="49"/>
    </row>
    <row r="8342" spans="1:5" ht="15.75" customHeight="1" thickBot="1" x14ac:dyDescent="0.3">
      <c r="A8342" s="49"/>
      <c r="B8342" s="49"/>
      <c r="C8342" s="49"/>
      <c r="D8342" s="49"/>
      <c r="E8342" s="49"/>
    </row>
    <row r="8343" spans="1:5" x14ac:dyDescent="0.25">
      <c r="A8343" s="48"/>
      <c r="B8343" s="48"/>
      <c r="C8343" s="48"/>
      <c r="D8343" s="48"/>
      <c r="E8343" s="48"/>
    </row>
    <row r="8344" spans="1:5" ht="15.75" thickBot="1" x14ac:dyDescent="0.3">
      <c r="A8344" s="49"/>
      <c r="B8344" s="49"/>
      <c r="C8344" s="49"/>
      <c r="D8344" s="49"/>
      <c r="E8344" s="49"/>
    </row>
    <row r="8345" spans="1:5" ht="15.75" customHeight="1" thickBot="1" x14ac:dyDescent="0.3">
      <c r="A8345" s="49"/>
      <c r="B8345" s="49"/>
      <c r="C8345" s="49"/>
      <c r="D8345" s="49"/>
      <c r="E8345" s="49"/>
    </row>
    <row r="8346" spans="1:5" x14ac:dyDescent="0.25">
      <c r="A8346" s="48"/>
      <c r="B8346" s="48"/>
      <c r="C8346" s="48"/>
      <c r="D8346" s="48"/>
      <c r="E8346" s="48"/>
    </row>
    <row r="8347" spans="1:5" ht="15.75" thickBot="1" x14ac:dyDescent="0.3">
      <c r="A8347" s="49"/>
      <c r="B8347" s="49"/>
      <c r="C8347" s="49"/>
      <c r="D8347" s="49"/>
      <c r="E8347" s="49"/>
    </row>
    <row r="8348" spans="1:5" ht="15.75" customHeight="1" thickBot="1" x14ac:dyDescent="0.3">
      <c r="A8348" s="49"/>
      <c r="B8348" s="49"/>
      <c r="C8348" s="49"/>
      <c r="D8348" s="49"/>
      <c r="E8348" s="49"/>
    </row>
    <row r="8349" spans="1:5" x14ac:dyDescent="0.25">
      <c r="A8349" s="48"/>
      <c r="B8349" s="48"/>
      <c r="C8349" s="48"/>
      <c r="D8349" s="48"/>
      <c r="E8349" s="48"/>
    </row>
    <row r="8350" spans="1:5" ht="15.75" thickBot="1" x14ac:dyDescent="0.3">
      <c r="A8350" s="49"/>
      <c r="B8350" s="49"/>
      <c r="C8350" s="49"/>
      <c r="D8350" s="49"/>
      <c r="E8350" s="49"/>
    </row>
    <row r="8351" spans="1:5" ht="15.75" customHeight="1" thickBot="1" x14ac:dyDescent="0.3">
      <c r="A8351" s="49"/>
      <c r="B8351" s="49"/>
      <c r="C8351" s="49"/>
      <c r="D8351" s="49"/>
      <c r="E8351" s="49"/>
    </row>
    <row r="8352" spans="1:5" x14ac:dyDescent="0.25">
      <c r="A8352" s="48"/>
      <c r="B8352" s="48"/>
      <c r="C8352" s="48"/>
      <c r="D8352" s="48"/>
      <c r="E8352" s="48"/>
    </row>
    <row r="8353" spans="1:5" ht="15.75" thickBot="1" x14ac:dyDescent="0.3">
      <c r="A8353" s="49"/>
      <c r="B8353" s="49"/>
      <c r="C8353" s="49"/>
      <c r="D8353" s="49"/>
      <c r="E8353" s="49"/>
    </row>
    <row r="8354" spans="1:5" ht="15.75" customHeight="1" thickBot="1" x14ac:dyDescent="0.3">
      <c r="A8354" s="49"/>
      <c r="B8354" s="49"/>
      <c r="C8354" s="49"/>
      <c r="D8354" s="49"/>
      <c r="E8354" s="49"/>
    </row>
    <row r="8355" spans="1:5" x14ac:dyDescent="0.25">
      <c r="A8355" s="48"/>
      <c r="B8355" s="48"/>
      <c r="C8355" s="48"/>
      <c r="D8355" s="48"/>
      <c r="E8355" s="48"/>
    </row>
    <row r="8356" spans="1:5" ht="15.75" thickBot="1" x14ac:dyDescent="0.3">
      <c r="A8356" s="49"/>
      <c r="B8356" s="49"/>
      <c r="C8356" s="49"/>
      <c r="D8356" s="49"/>
      <c r="E8356" s="49"/>
    </row>
    <row r="8357" spans="1:5" ht="15.75" customHeight="1" thickBot="1" x14ac:dyDescent="0.3">
      <c r="A8357" s="49"/>
      <c r="B8357" s="49"/>
      <c r="C8357" s="49"/>
      <c r="D8357" s="49"/>
      <c r="E8357" s="49"/>
    </row>
    <row r="8358" spans="1:5" x14ac:dyDescent="0.25">
      <c r="A8358" s="48"/>
      <c r="B8358" s="48"/>
      <c r="C8358" s="48"/>
      <c r="D8358" s="48"/>
      <c r="E8358" s="48"/>
    </row>
    <row r="8359" spans="1:5" ht="15.75" thickBot="1" x14ac:dyDescent="0.3">
      <c r="A8359" s="49"/>
      <c r="B8359" s="49"/>
      <c r="C8359" s="49"/>
      <c r="D8359" s="49"/>
      <c r="E8359" s="49"/>
    </row>
    <row r="8360" spans="1:5" ht="15.75" customHeight="1" thickBot="1" x14ac:dyDescent="0.3">
      <c r="A8360" s="49"/>
      <c r="B8360" s="49"/>
      <c r="C8360" s="49"/>
      <c r="D8360" s="49"/>
      <c r="E8360" s="49"/>
    </row>
    <row r="8361" spans="1:5" x14ac:dyDescent="0.25">
      <c r="A8361" s="48"/>
      <c r="B8361" s="48"/>
      <c r="C8361" s="48"/>
      <c r="D8361" s="48"/>
      <c r="E8361" s="48"/>
    </row>
    <row r="8362" spans="1:5" ht="15.75" thickBot="1" x14ac:dyDescent="0.3">
      <c r="A8362" s="49"/>
      <c r="B8362" s="49"/>
      <c r="C8362" s="49"/>
      <c r="D8362" s="49"/>
      <c r="E8362" s="49"/>
    </row>
    <row r="8363" spans="1:5" ht="15.75" customHeight="1" thickBot="1" x14ac:dyDescent="0.3">
      <c r="A8363" s="49"/>
      <c r="B8363" s="49"/>
      <c r="C8363" s="49"/>
      <c r="D8363" s="49"/>
      <c r="E8363" s="49"/>
    </row>
    <row r="8364" spans="1:5" x14ac:dyDescent="0.25">
      <c r="A8364" s="48"/>
      <c r="B8364" s="48"/>
      <c r="C8364" s="48"/>
      <c r="D8364" s="48"/>
      <c r="E8364" s="48"/>
    </row>
    <row r="8365" spans="1:5" ht="15.75" thickBot="1" x14ac:dyDescent="0.3">
      <c r="A8365" s="49"/>
      <c r="B8365" s="49"/>
      <c r="C8365" s="49"/>
      <c r="D8365" s="49"/>
      <c r="E8365" s="49"/>
    </row>
    <row r="8366" spans="1:5" ht="15.75" customHeight="1" thickBot="1" x14ac:dyDescent="0.3">
      <c r="A8366" s="49"/>
      <c r="B8366" s="49"/>
      <c r="C8366" s="49"/>
      <c r="D8366" s="49"/>
      <c r="E8366" s="49"/>
    </row>
    <row r="8367" spans="1:5" x14ac:dyDescent="0.25">
      <c r="A8367" s="48"/>
      <c r="B8367" s="48"/>
      <c r="C8367" s="48"/>
      <c r="D8367" s="48"/>
      <c r="E8367" s="48"/>
    </row>
    <row r="8368" spans="1:5" ht="15.75" thickBot="1" x14ac:dyDescent="0.3">
      <c r="A8368" s="49"/>
      <c r="B8368" s="49"/>
      <c r="C8368" s="49"/>
      <c r="D8368" s="49"/>
      <c r="E8368" s="49"/>
    </row>
    <row r="8369" spans="1:5" ht="15.75" customHeight="1" thickBot="1" x14ac:dyDescent="0.3">
      <c r="A8369" s="49"/>
      <c r="B8369" s="49"/>
      <c r="C8369" s="49"/>
      <c r="D8369" s="49"/>
      <c r="E8369" s="49"/>
    </row>
    <row r="8370" spans="1:5" x14ac:dyDescent="0.25">
      <c r="A8370" s="48"/>
      <c r="B8370" s="48"/>
      <c r="C8370" s="48"/>
      <c r="D8370" s="48"/>
      <c r="E8370" s="48"/>
    </row>
    <row r="8371" spans="1:5" ht="15.75" thickBot="1" x14ac:dyDescent="0.3">
      <c r="A8371" s="49"/>
      <c r="B8371" s="49"/>
      <c r="C8371" s="49"/>
      <c r="D8371" s="49"/>
      <c r="E8371" s="49"/>
    </row>
    <row r="8372" spans="1:5" ht="15.75" customHeight="1" thickBot="1" x14ac:dyDescent="0.3">
      <c r="A8372" s="49"/>
      <c r="B8372" s="49"/>
      <c r="C8372" s="49"/>
      <c r="D8372" s="49"/>
      <c r="E8372" s="49"/>
    </row>
    <row r="8373" spans="1:5" x14ac:dyDescent="0.25">
      <c r="A8373" s="48"/>
      <c r="B8373" s="48"/>
      <c r="C8373" s="48"/>
      <c r="D8373" s="48"/>
      <c r="E8373" s="48"/>
    </row>
    <row r="8374" spans="1:5" ht="15.75" thickBot="1" x14ac:dyDescent="0.3">
      <c r="A8374" s="49"/>
      <c r="B8374" s="49"/>
      <c r="C8374" s="49"/>
      <c r="D8374" s="49"/>
      <c r="E8374" s="49"/>
    </row>
    <row r="8375" spans="1:5" ht="15.75" customHeight="1" thickBot="1" x14ac:dyDescent="0.3">
      <c r="A8375" s="49"/>
      <c r="B8375" s="49"/>
      <c r="C8375" s="49"/>
      <c r="D8375" s="49"/>
      <c r="E8375" s="49"/>
    </row>
    <row r="8376" spans="1:5" x14ac:dyDescent="0.25">
      <c r="A8376" s="48"/>
      <c r="B8376" s="48"/>
      <c r="C8376" s="48"/>
      <c r="D8376" s="48"/>
      <c r="E8376" s="48"/>
    </row>
    <row r="8377" spans="1:5" ht="15.75" thickBot="1" x14ac:dyDescent="0.3">
      <c r="A8377" s="49"/>
      <c r="B8377" s="49"/>
      <c r="C8377" s="49"/>
      <c r="D8377" s="49"/>
      <c r="E8377" s="49"/>
    </row>
    <row r="8378" spans="1:5" ht="15.75" customHeight="1" thickBot="1" x14ac:dyDescent="0.3">
      <c r="A8378" s="49"/>
      <c r="B8378" s="49"/>
      <c r="C8378" s="49"/>
      <c r="D8378" s="49"/>
      <c r="E8378" s="49"/>
    </row>
    <row r="8379" spans="1:5" x14ac:dyDescent="0.25">
      <c r="A8379" s="48"/>
      <c r="B8379" s="48"/>
      <c r="C8379" s="48"/>
      <c r="D8379" s="48"/>
      <c r="E8379" s="48"/>
    </row>
    <row r="8380" spans="1:5" ht="15.75" thickBot="1" x14ac:dyDescent="0.3">
      <c r="A8380" s="49"/>
      <c r="B8380" s="49"/>
      <c r="C8380" s="49"/>
      <c r="D8380" s="49"/>
      <c r="E8380" s="49"/>
    </row>
    <row r="8381" spans="1:5" ht="15.75" customHeight="1" thickBot="1" x14ac:dyDescent="0.3">
      <c r="A8381" s="49"/>
      <c r="B8381" s="49"/>
      <c r="C8381" s="49"/>
      <c r="D8381" s="49"/>
      <c r="E8381" s="49"/>
    </row>
    <row r="8382" spans="1:5" x14ac:dyDescent="0.25">
      <c r="A8382" s="48"/>
      <c r="B8382" s="48"/>
      <c r="C8382" s="48"/>
      <c r="D8382" s="48"/>
      <c r="E8382" s="48"/>
    </row>
    <row r="8383" spans="1:5" ht="15.75" thickBot="1" x14ac:dyDescent="0.3">
      <c r="A8383" s="49"/>
      <c r="B8383" s="49"/>
      <c r="C8383" s="49"/>
      <c r="D8383" s="49"/>
      <c r="E8383" s="49"/>
    </row>
    <row r="8384" spans="1:5" ht="15.75" customHeight="1" thickBot="1" x14ac:dyDescent="0.3">
      <c r="A8384" s="49"/>
      <c r="B8384" s="49"/>
      <c r="C8384" s="49"/>
      <c r="D8384" s="49"/>
      <c r="E8384" s="49"/>
    </row>
    <row r="8385" spans="1:5" x14ac:dyDescent="0.25">
      <c r="A8385" s="48"/>
      <c r="B8385" s="48"/>
      <c r="C8385" s="48"/>
      <c r="D8385" s="48"/>
      <c r="E8385" s="48"/>
    </row>
    <row r="8386" spans="1:5" ht="15.75" thickBot="1" x14ac:dyDescent="0.3">
      <c r="A8386" s="49"/>
      <c r="B8386" s="49"/>
      <c r="C8386" s="49"/>
      <c r="D8386" s="49"/>
      <c r="E8386" s="49"/>
    </row>
    <row r="8387" spans="1:5" ht="15.75" customHeight="1" thickBot="1" x14ac:dyDescent="0.3">
      <c r="A8387" s="49"/>
      <c r="B8387" s="49"/>
      <c r="C8387" s="49"/>
      <c r="D8387" s="49"/>
      <c r="E8387" s="49"/>
    </row>
    <row r="8388" spans="1:5" x14ac:dyDescent="0.25">
      <c r="A8388" s="48"/>
      <c r="B8388" s="48"/>
      <c r="C8388" s="48"/>
      <c r="D8388" s="48"/>
      <c r="E8388" s="48"/>
    </row>
    <row r="8389" spans="1:5" ht="15.75" thickBot="1" x14ac:dyDescent="0.3">
      <c r="A8389" s="49"/>
      <c r="B8389" s="49"/>
      <c r="C8389" s="49"/>
      <c r="D8389" s="49"/>
      <c r="E8389" s="49"/>
    </row>
    <row r="8390" spans="1:5" ht="15.75" customHeight="1" thickBot="1" x14ac:dyDescent="0.3">
      <c r="A8390" s="49"/>
      <c r="B8390" s="49"/>
      <c r="C8390" s="49"/>
      <c r="D8390" s="49"/>
      <c r="E8390" s="49"/>
    </row>
    <row r="8391" spans="1:5" x14ac:dyDescent="0.25">
      <c r="A8391" s="48"/>
      <c r="B8391" s="48"/>
      <c r="C8391" s="48"/>
      <c r="D8391" s="48"/>
      <c r="E8391" s="48"/>
    </row>
    <row r="8392" spans="1:5" ht="15.75" thickBot="1" x14ac:dyDescent="0.3">
      <c r="A8392" s="49"/>
      <c r="B8392" s="49"/>
      <c r="C8392" s="49"/>
      <c r="D8392" s="49"/>
      <c r="E8392" s="49"/>
    </row>
    <row r="8393" spans="1:5" ht="15.75" customHeight="1" thickBot="1" x14ac:dyDescent="0.3">
      <c r="A8393" s="49"/>
      <c r="B8393" s="49"/>
      <c r="C8393" s="49"/>
      <c r="D8393" s="49"/>
      <c r="E8393" s="49"/>
    </row>
    <row r="8394" spans="1:5" x14ac:dyDescent="0.25">
      <c r="A8394" s="48"/>
      <c r="B8394" s="48"/>
      <c r="C8394" s="48"/>
      <c r="D8394" s="48"/>
      <c r="E8394" s="48"/>
    </row>
    <row r="8395" spans="1:5" ht="15.75" thickBot="1" x14ac:dyDescent="0.3">
      <c r="A8395" s="49"/>
      <c r="B8395" s="49"/>
      <c r="C8395" s="49"/>
      <c r="D8395" s="49"/>
      <c r="E8395" s="49"/>
    </row>
    <row r="8396" spans="1:5" ht="15.75" customHeight="1" thickBot="1" x14ac:dyDescent="0.3">
      <c r="A8396" s="49"/>
      <c r="B8396" s="49"/>
      <c r="C8396" s="49"/>
      <c r="D8396" s="49"/>
      <c r="E8396" s="49"/>
    </row>
    <row r="8397" spans="1:5" x14ac:dyDescent="0.25">
      <c r="A8397" s="48"/>
      <c r="B8397" s="48"/>
      <c r="C8397" s="48"/>
      <c r="D8397" s="48"/>
      <c r="E8397" s="48"/>
    </row>
    <row r="8398" spans="1:5" ht="15.75" thickBot="1" x14ac:dyDescent="0.3">
      <c r="A8398" s="49"/>
      <c r="B8398" s="49"/>
      <c r="C8398" s="49"/>
      <c r="D8398" s="49"/>
      <c r="E8398" s="49"/>
    </row>
    <row r="8399" spans="1:5" ht="15.75" customHeight="1" thickBot="1" x14ac:dyDescent="0.3">
      <c r="A8399" s="49"/>
      <c r="B8399" s="49"/>
      <c r="C8399" s="49"/>
      <c r="D8399" s="49"/>
      <c r="E8399" s="49"/>
    </row>
    <row r="8400" spans="1:5" x14ac:dyDescent="0.25">
      <c r="A8400" s="48"/>
      <c r="B8400" s="48"/>
      <c r="C8400" s="48"/>
      <c r="D8400" s="48"/>
      <c r="E8400" s="48"/>
    </row>
    <row r="8401" spans="1:5" ht="15.75" thickBot="1" x14ac:dyDescent="0.3">
      <c r="A8401" s="49"/>
      <c r="B8401" s="49"/>
      <c r="C8401" s="49"/>
      <c r="D8401" s="49"/>
      <c r="E8401" s="49"/>
    </row>
    <row r="8402" spans="1:5" ht="15.75" customHeight="1" thickBot="1" x14ac:dyDescent="0.3">
      <c r="A8402" s="49"/>
      <c r="B8402" s="49"/>
      <c r="C8402" s="49"/>
      <c r="D8402" s="49"/>
      <c r="E8402" s="49"/>
    </row>
    <row r="8403" spans="1:5" x14ac:dyDescent="0.25">
      <c r="A8403" s="48"/>
      <c r="B8403" s="48"/>
      <c r="C8403" s="48"/>
      <c r="D8403" s="48"/>
      <c r="E8403" s="48"/>
    </row>
    <row r="8404" spans="1:5" ht="15.75" thickBot="1" x14ac:dyDescent="0.3">
      <c r="A8404" s="49"/>
      <c r="B8404" s="49"/>
      <c r="C8404" s="49"/>
      <c r="D8404" s="49"/>
      <c r="E8404" s="49"/>
    </row>
    <row r="8405" spans="1:5" ht="15.75" customHeight="1" thickBot="1" x14ac:dyDescent="0.3">
      <c r="A8405" s="49"/>
      <c r="B8405" s="49"/>
      <c r="C8405" s="49"/>
      <c r="D8405" s="49"/>
      <c r="E8405" s="49"/>
    </row>
    <row r="8406" spans="1:5" x14ac:dyDescent="0.25">
      <c r="A8406" s="48"/>
      <c r="B8406" s="48"/>
      <c r="C8406" s="48"/>
      <c r="D8406" s="48"/>
      <c r="E8406" s="48"/>
    </row>
    <row r="8407" spans="1:5" ht="15.75" thickBot="1" x14ac:dyDescent="0.3">
      <c r="A8407" s="49"/>
      <c r="B8407" s="49"/>
      <c r="C8407" s="49"/>
      <c r="D8407" s="49"/>
      <c r="E8407" s="49"/>
    </row>
    <row r="8408" spans="1:5" ht="15.75" customHeight="1" thickBot="1" x14ac:dyDescent="0.3">
      <c r="A8408" s="49"/>
      <c r="B8408" s="49"/>
      <c r="C8408" s="49"/>
      <c r="D8408" s="49"/>
      <c r="E8408" s="49"/>
    </row>
    <row r="8409" spans="1:5" x14ac:dyDescent="0.25">
      <c r="A8409" s="48"/>
      <c r="B8409" s="48"/>
      <c r="C8409" s="48"/>
      <c r="D8409" s="48"/>
      <c r="E8409" s="48"/>
    </row>
    <row r="8410" spans="1:5" ht="15.75" thickBot="1" x14ac:dyDescent="0.3">
      <c r="A8410" s="49"/>
      <c r="B8410" s="49"/>
      <c r="C8410" s="49"/>
      <c r="D8410" s="49"/>
      <c r="E8410" s="49"/>
    </row>
    <row r="8411" spans="1:5" ht="15.75" customHeight="1" thickBot="1" x14ac:dyDescent="0.3">
      <c r="A8411" s="49"/>
      <c r="B8411" s="49"/>
      <c r="C8411" s="49"/>
      <c r="D8411" s="49"/>
      <c r="E8411" s="49"/>
    </row>
    <row r="8412" spans="1:5" x14ac:dyDescent="0.25">
      <c r="A8412" s="48"/>
      <c r="B8412" s="48"/>
      <c r="C8412" s="48"/>
      <c r="D8412" s="48"/>
      <c r="E8412" s="48"/>
    </row>
    <row r="8413" spans="1:5" ht="15.75" thickBot="1" x14ac:dyDescent="0.3">
      <c r="A8413" s="49"/>
      <c r="B8413" s="49"/>
      <c r="C8413" s="49"/>
      <c r="D8413" s="49"/>
      <c r="E8413" s="49"/>
    </row>
    <row r="8414" spans="1:5" ht="15.75" customHeight="1" thickBot="1" x14ac:dyDescent="0.3">
      <c r="A8414" s="49"/>
      <c r="B8414" s="49"/>
      <c r="C8414" s="49"/>
      <c r="D8414" s="49"/>
      <c r="E8414" s="49"/>
    </row>
    <row r="8415" spans="1:5" x14ac:dyDescent="0.25">
      <c r="A8415" s="48"/>
      <c r="B8415" s="48"/>
      <c r="C8415" s="48"/>
      <c r="D8415" s="48"/>
      <c r="E8415" s="48"/>
    </row>
    <row r="8416" spans="1:5" ht="15.75" thickBot="1" x14ac:dyDescent="0.3">
      <c r="A8416" s="49"/>
      <c r="B8416" s="49"/>
      <c r="C8416" s="49"/>
      <c r="D8416" s="49"/>
      <c r="E8416" s="49"/>
    </row>
    <row r="8417" spans="1:5" ht="15.75" customHeight="1" thickBot="1" x14ac:dyDescent="0.3">
      <c r="A8417" s="49"/>
      <c r="B8417" s="49"/>
      <c r="C8417" s="49"/>
      <c r="D8417" s="49"/>
      <c r="E8417" s="49"/>
    </row>
    <row r="8418" spans="1:5" x14ac:dyDescent="0.25">
      <c r="A8418" s="48"/>
      <c r="B8418" s="48"/>
      <c r="C8418" s="48"/>
      <c r="D8418" s="48"/>
      <c r="E8418" s="48"/>
    </row>
    <row r="8419" spans="1:5" ht="15.75" thickBot="1" x14ac:dyDescent="0.3">
      <c r="A8419" s="49"/>
      <c r="B8419" s="49"/>
      <c r="C8419" s="49"/>
      <c r="D8419" s="49"/>
      <c r="E8419" s="49"/>
    </row>
    <row r="8420" spans="1:5" ht="15.75" customHeight="1" thickBot="1" x14ac:dyDescent="0.3">
      <c r="A8420" s="49"/>
      <c r="B8420" s="49"/>
      <c r="C8420" s="49"/>
      <c r="D8420" s="49"/>
      <c r="E8420" s="49"/>
    </row>
    <row r="8421" spans="1:5" x14ac:dyDescent="0.25">
      <c r="A8421" s="48"/>
      <c r="B8421" s="48"/>
      <c r="C8421" s="48"/>
      <c r="D8421" s="48"/>
      <c r="E8421" s="48"/>
    </row>
    <row r="8422" spans="1:5" ht="15.75" thickBot="1" x14ac:dyDescent="0.3">
      <c r="A8422" s="49"/>
      <c r="B8422" s="49"/>
      <c r="C8422" s="49"/>
      <c r="D8422" s="49"/>
      <c r="E8422" s="49"/>
    </row>
    <row r="8423" spans="1:5" ht="15.75" customHeight="1" thickBot="1" x14ac:dyDescent="0.3">
      <c r="A8423" s="49"/>
      <c r="B8423" s="49"/>
      <c r="C8423" s="49"/>
      <c r="D8423" s="49"/>
      <c r="E8423" s="49"/>
    </row>
    <row r="8424" spans="1:5" x14ac:dyDescent="0.25">
      <c r="A8424" s="48"/>
      <c r="B8424" s="48"/>
      <c r="C8424" s="48"/>
      <c r="D8424" s="48"/>
      <c r="E8424" s="48"/>
    </row>
    <row r="8425" spans="1:5" ht="15.75" thickBot="1" x14ac:dyDescent="0.3">
      <c r="A8425" s="49"/>
      <c r="B8425" s="49"/>
      <c r="C8425" s="49"/>
      <c r="D8425" s="49"/>
      <c r="E8425" s="49"/>
    </row>
    <row r="8426" spans="1:5" ht="15.75" customHeight="1" thickBot="1" x14ac:dyDescent="0.3">
      <c r="A8426" s="49"/>
      <c r="B8426" s="49"/>
      <c r="C8426" s="49"/>
      <c r="D8426" s="49"/>
      <c r="E8426" s="49"/>
    </row>
    <row r="8427" spans="1:5" x14ac:dyDescent="0.25">
      <c r="A8427" s="48"/>
      <c r="B8427" s="48"/>
      <c r="C8427" s="48"/>
      <c r="D8427" s="48"/>
      <c r="E8427" s="48"/>
    </row>
    <row r="8428" spans="1:5" ht="15.75" thickBot="1" x14ac:dyDescent="0.3">
      <c r="A8428" s="49"/>
      <c r="B8428" s="49"/>
      <c r="C8428" s="49"/>
      <c r="D8428" s="49"/>
      <c r="E8428" s="49"/>
    </row>
    <row r="8429" spans="1:5" ht="15.75" customHeight="1" thickBot="1" x14ac:dyDescent="0.3">
      <c r="A8429" s="49"/>
      <c r="B8429" s="49"/>
      <c r="C8429" s="49"/>
      <c r="D8429" s="49"/>
      <c r="E8429" s="49"/>
    </row>
    <row r="8430" spans="1:5" x14ac:dyDescent="0.25">
      <c r="A8430" s="48"/>
      <c r="B8430" s="48"/>
      <c r="C8430" s="48"/>
      <c r="D8430" s="48"/>
      <c r="E8430" s="48"/>
    </row>
    <row r="8431" spans="1:5" ht="15.75" thickBot="1" x14ac:dyDescent="0.3">
      <c r="A8431" s="49"/>
      <c r="B8431" s="49"/>
      <c r="C8431" s="49"/>
      <c r="D8431" s="49"/>
      <c r="E8431" s="49"/>
    </row>
    <row r="8432" spans="1:5" ht="15.75" customHeight="1" thickBot="1" x14ac:dyDescent="0.3">
      <c r="A8432" s="49"/>
      <c r="B8432" s="49"/>
      <c r="C8432" s="49"/>
      <c r="D8432" s="49"/>
      <c r="E8432" s="49"/>
    </row>
    <row r="8433" spans="1:5" x14ac:dyDescent="0.25">
      <c r="A8433" s="48"/>
      <c r="B8433" s="48"/>
      <c r="C8433" s="48"/>
      <c r="D8433" s="48"/>
      <c r="E8433" s="48"/>
    </row>
    <row r="8434" spans="1:5" ht="15.75" thickBot="1" x14ac:dyDescent="0.3">
      <c r="A8434" s="49"/>
      <c r="B8434" s="49"/>
      <c r="C8434" s="49"/>
      <c r="D8434" s="49"/>
      <c r="E8434" s="49"/>
    </row>
    <row r="8435" spans="1:5" ht="15.75" customHeight="1" thickBot="1" x14ac:dyDescent="0.3">
      <c r="A8435" s="49"/>
      <c r="B8435" s="49"/>
      <c r="C8435" s="49"/>
      <c r="D8435" s="49"/>
      <c r="E8435" s="49"/>
    </row>
    <row r="8436" spans="1:5" x14ac:dyDescent="0.25">
      <c r="A8436" s="48"/>
      <c r="B8436" s="48"/>
      <c r="C8436" s="48"/>
      <c r="D8436" s="48"/>
      <c r="E8436" s="48"/>
    </row>
    <row r="8437" spans="1:5" ht="15.75" thickBot="1" x14ac:dyDescent="0.3">
      <c r="A8437" s="49"/>
      <c r="B8437" s="49"/>
      <c r="C8437" s="49"/>
      <c r="D8437" s="49"/>
      <c r="E8437" s="49"/>
    </row>
    <row r="8438" spans="1:5" ht="15.75" customHeight="1" thickBot="1" x14ac:dyDescent="0.3">
      <c r="A8438" s="49"/>
      <c r="B8438" s="49"/>
      <c r="C8438" s="49"/>
      <c r="D8438" s="49"/>
      <c r="E8438" s="49"/>
    </row>
    <row r="8439" spans="1:5" x14ac:dyDescent="0.25">
      <c r="A8439" s="48"/>
      <c r="B8439" s="48"/>
      <c r="C8439" s="48"/>
      <c r="D8439" s="48"/>
      <c r="E8439" s="48"/>
    </row>
    <row r="8440" spans="1:5" ht="15.75" thickBot="1" x14ac:dyDescent="0.3">
      <c r="A8440" s="49"/>
      <c r="B8440" s="49"/>
      <c r="C8440" s="49"/>
      <c r="D8440" s="49"/>
      <c r="E8440" s="49"/>
    </row>
    <row r="8441" spans="1:5" ht="15.75" customHeight="1" thickBot="1" x14ac:dyDescent="0.3">
      <c r="A8441" s="49"/>
      <c r="B8441" s="49"/>
      <c r="C8441" s="49"/>
      <c r="D8441" s="49"/>
      <c r="E8441" s="49"/>
    </row>
    <row r="8442" spans="1:5" x14ac:dyDescent="0.25">
      <c r="A8442" s="48"/>
      <c r="B8442" s="48"/>
      <c r="C8442" s="48"/>
      <c r="D8442" s="48"/>
      <c r="E8442" s="48"/>
    </row>
    <row r="8443" spans="1:5" ht="15.75" thickBot="1" x14ac:dyDescent="0.3">
      <c r="A8443" s="49"/>
      <c r="B8443" s="49"/>
      <c r="C8443" s="49"/>
      <c r="D8443" s="49"/>
      <c r="E8443" s="49"/>
    </row>
    <row r="8444" spans="1:5" ht="15.75" customHeight="1" thickBot="1" x14ac:dyDescent="0.3">
      <c r="A8444" s="49"/>
      <c r="B8444" s="49"/>
      <c r="C8444" s="49"/>
      <c r="D8444" s="49"/>
      <c r="E8444" s="49"/>
    </row>
    <row r="8445" spans="1:5" x14ac:dyDescent="0.25">
      <c r="A8445" s="48"/>
      <c r="B8445" s="48"/>
      <c r="C8445" s="48"/>
      <c r="D8445" s="48"/>
      <c r="E8445" s="48"/>
    </row>
    <row r="8446" spans="1:5" ht="15.75" thickBot="1" x14ac:dyDescent="0.3">
      <c r="A8446" s="49"/>
      <c r="B8446" s="49"/>
      <c r="C8446" s="49"/>
      <c r="D8446" s="49"/>
      <c r="E8446" s="49"/>
    </row>
    <row r="8447" spans="1:5" ht="15.75" customHeight="1" thickBot="1" x14ac:dyDescent="0.3">
      <c r="A8447" s="49"/>
      <c r="B8447" s="49"/>
      <c r="C8447" s="49"/>
      <c r="D8447" s="49"/>
      <c r="E8447" s="49"/>
    </row>
    <row r="8448" spans="1:5" x14ac:dyDescent="0.25">
      <c r="A8448" s="48"/>
      <c r="B8448" s="48"/>
      <c r="C8448" s="48"/>
      <c r="D8448" s="48"/>
      <c r="E8448" s="48"/>
    </row>
    <row r="8449" spans="1:5" ht="15.75" thickBot="1" x14ac:dyDescent="0.3">
      <c r="A8449" s="49"/>
      <c r="B8449" s="49"/>
      <c r="C8449" s="49"/>
      <c r="D8449" s="49"/>
      <c r="E8449" s="49"/>
    </row>
    <row r="8450" spans="1:5" ht="15.75" customHeight="1" thickBot="1" x14ac:dyDescent="0.3">
      <c r="A8450" s="49"/>
      <c r="B8450" s="49"/>
      <c r="C8450" s="49"/>
      <c r="D8450" s="49"/>
      <c r="E8450" s="49"/>
    </row>
    <row r="8451" spans="1:5" x14ac:dyDescent="0.25">
      <c r="A8451" s="48"/>
      <c r="B8451" s="48"/>
      <c r="C8451" s="48"/>
      <c r="D8451" s="48"/>
      <c r="E8451" s="48"/>
    </row>
    <row r="8452" spans="1:5" ht="15.75" thickBot="1" x14ac:dyDescent="0.3">
      <c r="A8452" s="49"/>
      <c r="B8452" s="49"/>
      <c r="C8452" s="49"/>
      <c r="D8452" s="49"/>
      <c r="E8452" s="49"/>
    </row>
    <row r="8453" spans="1:5" ht="15.75" customHeight="1" thickBot="1" x14ac:dyDescent="0.3">
      <c r="A8453" s="49"/>
      <c r="B8453" s="49"/>
      <c r="C8453" s="49"/>
      <c r="D8453" s="49"/>
      <c r="E8453" s="49"/>
    </row>
    <row r="8454" spans="1:5" x14ac:dyDescent="0.25">
      <c r="A8454" s="48"/>
      <c r="B8454" s="48"/>
      <c r="C8454" s="48"/>
      <c r="D8454" s="48"/>
      <c r="E8454" s="48"/>
    </row>
    <row r="8455" spans="1:5" ht="15.75" thickBot="1" x14ac:dyDescent="0.3">
      <c r="A8455" s="49"/>
      <c r="B8455" s="49"/>
      <c r="C8455" s="49"/>
      <c r="D8455" s="49"/>
      <c r="E8455" s="49"/>
    </row>
    <row r="8456" spans="1:5" ht="15.75" customHeight="1" thickBot="1" x14ac:dyDescent="0.3">
      <c r="A8456" s="49"/>
      <c r="B8456" s="49"/>
      <c r="C8456" s="49"/>
      <c r="D8456" s="49"/>
      <c r="E8456" s="49"/>
    </row>
    <row r="8457" spans="1:5" x14ac:dyDescent="0.25">
      <c r="A8457" s="48"/>
      <c r="B8457" s="48"/>
      <c r="C8457" s="48"/>
      <c r="D8457" s="48"/>
      <c r="E8457" s="48"/>
    </row>
    <row r="8458" spans="1:5" ht="15.75" thickBot="1" x14ac:dyDescent="0.3">
      <c r="A8458" s="49"/>
      <c r="B8458" s="49"/>
      <c r="C8458" s="49"/>
      <c r="D8458" s="49"/>
      <c r="E8458" s="49"/>
    </row>
    <row r="8459" spans="1:5" ht="15.75" customHeight="1" thickBot="1" x14ac:dyDescent="0.3">
      <c r="A8459" s="49"/>
      <c r="B8459" s="49"/>
      <c r="C8459" s="49"/>
      <c r="D8459" s="49"/>
      <c r="E8459" s="49"/>
    </row>
    <row r="8460" spans="1:5" x14ac:dyDescent="0.25">
      <c r="A8460" s="48"/>
      <c r="B8460" s="48"/>
      <c r="C8460" s="48"/>
      <c r="D8460" s="48"/>
      <c r="E8460" s="48"/>
    </row>
    <row r="8461" spans="1:5" ht="15.75" thickBot="1" x14ac:dyDescent="0.3">
      <c r="A8461" s="49"/>
      <c r="B8461" s="49"/>
      <c r="C8461" s="49"/>
      <c r="D8461" s="49"/>
      <c r="E8461" s="49"/>
    </row>
    <row r="8462" spans="1:5" ht="15.75" customHeight="1" thickBot="1" x14ac:dyDescent="0.3">
      <c r="A8462" s="49"/>
      <c r="B8462" s="49"/>
      <c r="C8462" s="49"/>
      <c r="D8462" s="49"/>
      <c r="E8462" s="49"/>
    </row>
    <row r="8463" spans="1:5" x14ac:dyDescent="0.25">
      <c r="A8463" s="48"/>
      <c r="B8463" s="48"/>
      <c r="C8463" s="48"/>
      <c r="D8463" s="48"/>
      <c r="E8463" s="48"/>
    </row>
    <row r="8464" spans="1:5" ht="15.75" thickBot="1" x14ac:dyDescent="0.3">
      <c r="A8464" s="49"/>
      <c r="B8464" s="49"/>
      <c r="C8464" s="49"/>
      <c r="D8464" s="49"/>
      <c r="E8464" s="49"/>
    </row>
    <row r="8465" spans="1:5" ht="15.75" customHeight="1" thickBot="1" x14ac:dyDescent="0.3">
      <c r="A8465" s="49"/>
      <c r="B8465" s="49"/>
      <c r="C8465" s="49"/>
      <c r="D8465" s="49"/>
      <c r="E8465" s="49"/>
    </row>
    <row r="8466" spans="1:5" x14ac:dyDescent="0.25">
      <c r="A8466" s="48"/>
      <c r="B8466" s="48"/>
      <c r="C8466" s="48"/>
      <c r="D8466" s="48"/>
      <c r="E8466" s="48"/>
    </row>
    <row r="8467" spans="1:5" ht="15.75" thickBot="1" x14ac:dyDescent="0.3">
      <c r="A8467" s="49"/>
      <c r="B8467" s="49"/>
      <c r="C8467" s="49"/>
      <c r="D8467" s="49"/>
      <c r="E8467" s="49"/>
    </row>
    <row r="8468" spans="1:5" ht="15.75" customHeight="1" thickBot="1" x14ac:dyDescent="0.3">
      <c r="A8468" s="49"/>
      <c r="B8468" s="49"/>
      <c r="C8468" s="49"/>
      <c r="D8468" s="49"/>
      <c r="E8468" s="49"/>
    </row>
    <row r="8469" spans="1:5" x14ac:dyDescent="0.25">
      <c r="A8469" s="48"/>
      <c r="B8469" s="48"/>
      <c r="C8469" s="48"/>
      <c r="D8469" s="48"/>
      <c r="E8469" s="48"/>
    </row>
    <row r="8470" spans="1:5" ht="15.75" thickBot="1" x14ac:dyDescent="0.3">
      <c r="A8470" s="49"/>
      <c r="B8470" s="49"/>
      <c r="C8470" s="49"/>
      <c r="D8470" s="49"/>
      <c r="E8470" s="49"/>
    </row>
    <row r="8471" spans="1:5" ht="15.75" customHeight="1" thickBot="1" x14ac:dyDescent="0.3">
      <c r="A8471" s="49"/>
      <c r="B8471" s="49"/>
      <c r="C8471" s="49"/>
      <c r="D8471" s="49"/>
      <c r="E8471" s="49"/>
    </row>
    <row r="8472" spans="1:5" x14ac:dyDescent="0.25">
      <c r="A8472" s="48"/>
      <c r="B8472" s="48"/>
      <c r="C8472" s="48"/>
      <c r="D8472" s="48"/>
      <c r="E8472" s="48"/>
    </row>
    <row r="8473" spans="1:5" ht="15.75" thickBot="1" x14ac:dyDescent="0.3">
      <c r="A8473" s="49"/>
      <c r="B8473" s="49"/>
      <c r="C8473" s="49"/>
      <c r="D8473" s="49"/>
      <c r="E8473" s="49"/>
    </row>
    <row r="8474" spans="1:5" ht="15.75" customHeight="1" thickBot="1" x14ac:dyDescent="0.3">
      <c r="A8474" s="49"/>
      <c r="B8474" s="49"/>
      <c r="C8474" s="49"/>
      <c r="D8474" s="49"/>
      <c r="E8474" s="49"/>
    </row>
    <row r="8475" spans="1:5" x14ac:dyDescent="0.25">
      <c r="A8475" s="48"/>
      <c r="B8475" s="48"/>
      <c r="C8475" s="48"/>
      <c r="D8475" s="48"/>
      <c r="E8475" s="48"/>
    </row>
    <row r="8476" spans="1:5" ht="15.75" thickBot="1" x14ac:dyDescent="0.3">
      <c r="A8476" s="49"/>
      <c r="B8476" s="49"/>
      <c r="C8476" s="49"/>
      <c r="D8476" s="49"/>
      <c r="E8476" s="49"/>
    </row>
    <row r="8477" spans="1:5" ht="15.75" customHeight="1" thickBot="1" x14ac:dyDescent="0.3">
      <c r="A8477" s="49"/>
      <c r="B8477" s="49"/>
      <c r="C8477" s="49"/>
      <c r="D8477" s="49"/>
      <c r="E8477" s="49"/>
    </row>
    <row r="8478" spans="1:5" x14ac:dyDescent="0.25">
      <c r="A8478" s="48"/>
      <c r="B8478" s="48"/>
      <c r="C8478" s="48"/>
      <c r="D8478" s="48"/>
      <c r="E8478" s="48"/>
    </row>
    <row r="8479" spans="1:5" ht="15.75" thickBot="1" x14ac:dyDescent="0.3">
      <c r="A8479" s="49"/>
      <c r="B8479" s="49"/>
      <c r="C8479" s="49"/>
      <c r="D8479" s="49"/>
      <c r="E8479" s="49"/>
    </row>
    <row r="8480" spans="1:5" ht="15.75" customHeight="1" thickBot="1" x14ac:dyDescent="0.3">
      <c r="A8480" s="49"/>
      <c r="B8480" s="49"/>
      <c r="C8480" s="49"/>
      <c r="D8480" s="49"/>
      <c r="E8480" s="49"/>
    </row>
    <row r="8481" spans="1:5" x14ac:dyDescent="0.25">
      <c r="A8481" s="48"/>
      <c r="B8481" s="48"/>
      <c r="C8481" s="48"/>
      <c r="D8481" s="48"/>
      <c r="E8481" s="48"/>
    </row>
    <row r="8482" spans="1:5" ht="15.75" thickBot="1" x14ac:dyDescent="0.3">
      <c r="A8482" s="49"/>
      <c r="B8482" s="49"/>
      <c r="C8482" s="49"/>
      <c r="D8482" s="49"/>
      <c r="E8482" s="49"/>
    </row>
    <row r="8483" spans="1:5" ht="15.75" thickBot="1" x14ac:dyDescent="0.3">
      <c r="A8483" s="49"/>
      <c r="B8483" s="49"/>
      <c r="C8483" s="49"/>
      <c r="D8483" s="49"/>
      <c r="E8483" s="49"/>
    </row>
    <row r="8484" spans="1:5" ht="15.75" thickBot="1" x14ac:dyDescent="0.3">
      <c r="A8484" s="49"/>
      <c r="B8484" s="49"/>
      <c r="C8484" s="49"/>
      <c r="D8484" s="49"/>
      <c r="E8484" s="49"/>
    </row>
    <row r="8485" spans="1:5" ht="15.75" thickBot="1" x14ac:dyDescent="0.3">
      <c r="A8485" s="49"/>
      <c r="B8485" s="49"/>
      <c r="C8485" s="49"/>
      <c r="D8485" s="49"/>
      <c r="E8485" s="49"/>
    </row>
    <row r="8486" spans="1:5" ht="15.75" thickBot="1" x14ac:dyDescent="0.3">
      <c r="A8486" s="49"/>
      <c r="B8486" s="49"/>
      <c r="C8486" s="49"/>
      <c r="D8486" s="49"/>
      <c r="E8486" s="49"/>
    </row>
    <row r="8487" spans="1:5" ht="15.75" thickBot="1" x14ac:dyDescent="0.3">
      <c r="A8487" s="49"/>
      <c r="B8487" s="49"/>
      <c r="C8487" s="49"/>
      <c r="D8487" s="49"/>
      <c r="E8487" s="49"/>
    </row>
    <row r="8488" spans="1:5" ht="15.75" thickBot="1" x14ac:dyDescent="0.3">
      <c r="A8488" s="49"/>
      <c r="B8488" s="49"/>
      <c r="C8488" s="49"/>
      <c r="D8488" s="49"/>
      <c r="E8488" s="49"/>
    </row>
    <row r="8489" spans="1:5" ht="15.75" thickBot="1" x14ac:dyDescent="0.3">
      <c r="A8489" s="49"/>
      <c r="B8489" s="49"/>
      <c r="C8489" s="49"/>
      <c r="D8489" s="49"/>
      <c r="E8489" s="49"/>
    </row>
    <row r="8490" spans="1:5" ht="15.75" thickBot="1" x14ac:dyDescent="0.3">
      <c r="A8490" s="49"/>
      <c r="B8490" s="49"/>
      <c r="C8490" s="49"/>
      <c r="D8490" s="49"/>
      <c r="E8490" s="49"/>
    </row>
    <row r="8491" spans="1:5" ht="15.75" thickBot="1" x14ac:dyDescent="0.3">
      <c r="A8491" s="49"/>
      <c r="B8491" s="49"/>
      <c r="C8491" s="49"/>
      <c r="D8491" s="49"/>
      <c r="E8491" s="49"/>
    </row>
    <row r="8492" spans="1:5" ht="15.75" thickBot="1" x14ac:dyDescent="0.3">
      <c r="A8492" s="49"/>
      <c r="B8492" s="49"/>
      <c r="C8492" s="49"/>
      <c r="D8492" s="49"/>
      <c r="E8492" s="49"/>
    </row>
    <row r="8493" spans="1:5" ht="15.75" thickBot="1" x14ac:dyDescent="0.3">
      <c r="A8493" s="49"/>
      <c r="B8493" s="49"/>
      <c r="C8493" s="49"/>
      <c r="D8493" s="49"/>
      <c r="E8493" s="49"/>
    </row>
    <row r="8494" spans="1:5" ht="15.75" thickBot="1" x14ac:dyDescent="0.3">
      <c r="A8494" s="49"/>
      <c r="B8494" s="49"/>
      <c r="C8494" s="49"/>
      <c r="D8494" s="49"/>
      <c r="E8494" s="49"/>
    </row>
    <row r="8495" spans="1:5" ht="15.75" thickBot="1" x14ac:dyDescent="0.3">
      <c r="A8495" s="49"/>
      <c r="B8495" s="49"/>
      <c r="C8495" s="49"/>
      <c r="D8495" s="49"/>
      <c r="E8495" s="49"/>
    </row>
    <row r="8496" spans="1:5" ht="15.75" thickBot="1" x14ac:dyDescent="0.3">
      <c r="A8496" s="49"/>
      <c r="B8496" s="49"/>
      <c r="C8496" s="49"/>
      <c r="D8496" s="49"/>
      <c r="E8496" s="49"/>
    </row>
    <row r="8497" spans="1:5" ht="15.75" thickBot="1" x14ac:dyDescent="0.3">
      <c r="A8497" s="49"/>
      <c r="B8497" s="49"/>
      <c r="C8497" s="49"/>
      <c r="D8497" s="49"/>
      <c r="E8497" s="49"/>
    </row>
    <row r="8498" spans="1:5" ht="15.75" thickBot="1" x14ac:dyDescent="0.3">
      <c r="A8498" s="49"/>
      <c r="B8498" s="49"/>
      <c r="C8498" s="49"/>
      <c r="D8498" s="49"/>
      <c r="E8498" s="49"/>
    </row>
    <row r="8499" spans="1:5" ht="15.75" thickBot="1" x14ac:dyDescent="0.3">
      <c r="A8499" s="49"/>
      <c r="B8499" s="49"/>
      <c r="C8499" s="49"/>
      <c r="D8499" s="49"/>
      <c r="E8499" s="49"/>
    </row>
    <row r="8500" spans="1:5" ht="15.75" thickBot="1" x14ac:dyDescent="0.3">
      <c r="A8500" s="49"/>
      <c r="B8500" s="49"/>
      <c r="C8500" s="49"/>
      <c r="D8500" s="49"/>
      <c r="E8500" s="49"/>
    </row>
    <row r="8501" spans="1:5" ht="15.75" thickBot="1" x14ac:dyDescent="0.3">
      <c r="A8501" s="49"/>
      <c r="B8501" s="49"/>
      <c r="C8501" s="49"/>
      <c r="D8501" s="49"/>
      <c r="E8501" s="49"/>
    </row>
    <row r="8502" spans="1:5" ht="15.75" thickBot="1" x14ac:dyDescent="0.3">
      <c r="A8502" s="49"/>
      <c r="B8502" s="49"/>
      <c r="C8502" s="49"/>
      <c r="D8502" s="49"/>
      <c r="E8502" s="49"/>
    </row>
    <row r="8503" spans="1:5" ht="15.75" thickBot="1" x14ac:dyDescent="0.3">
      <c r="A8503" s="49"/>
      <c r="B8503" s="49"/>
      <c r="C8503" s="49"/>
      <c r="D8503" s="49"/>
      <c r="E8503" s="49"/>
    </row>
    <row r="8504" spans="1:5" ht="15.75" thickBot="1" x14ac:dyDescent="0.3">
      <c r="A8504" s="49"/>
      <c r="B8504" s="49"/>
      <c r="C8504" s="49"/>
      <c r="D8504" s="49"/>
      <c r="E8504" s="49"/>
    </row>
    <row r="8505" spans="1:5" ht="15.75" thickBot="1" x14ac:dyDescent="0.3">
      <c r="A8505" s="49"/>
      <c r="B8505" s="49"/>
      <c r="C8505" s="49"/>
      <c r="D8505" s="49"/>
      <c r="E8505" s="49"/>
    </row>
    <row r="8506" spans="1:5" ht="15.75" thickBot="1" x14ac:dyDescent="0.3">
      <c r="A8506" s="49"/>
      <c r="B8506" s="49"/>
      <c r="C8506" s="49"/>
      <c r="D8506" s="49"/>
      <c r="E8506" s="49"/>
    </row>
    <row r="8507" spans="1:5" ht="15.75" thickBot="1" x14ac:dyDescent="0.3">
      <c r="A8507" s="49"/>
      <c r="B8507" s="49"/>
      <c r="C8507" s="49"/>
      <c r="D8507" s="49"/>
      <c r="E8507" s="49"/>
    </row>
    <row r="8508" spans="1:5" ht="15.75" thickBot="1" x14ac:dyDescent="0.3">
      <c r="A8508" s="49"/>
      <c r="B8508" s="49"/>
      <c r="C8508" s="49"/>
      <c r="D8508" s="49"/>
      <c r="E8508" s="49"/>
    </row>
    <row r="8509" spans="1:5" ht="15.75" thickBot="1" x14ac:dyDescent="0.3">
      <c r="A8509" s="49"/>
      <c r="B8509" s="49"/>
      <c r="C8509" s="49"/>
      <c r="D8509" s="49"/>
      <c r="E8509" s="49"/>
    </row>
    <row r="8510" spans="1:5" ht="15.75" thickBot="1" x14ac:dyDescent="0.3">
      <c r="A8510" s="49"/>
      <c r="B8510" s="49"/>
      <c r="C8510" s="49"/>
      <c r="D8510" s="49"/>
      <c r="E8510" s="49"/>
    </row>
    <row r="8511" spans="1:5" ht="15.75" thickBot="1" x14ac:dyDescent="0.3">
      <c r="A8511" s="49"/>
      <c r="B8511" s="49"/>
      <c r="C8511" s="49"/>
      <c r="D8511" s="49"/>
      <c r="E8511" s="49"/>
    </row>
    <row r="8512" spans="1:5" ht="15.75" thickBot="1" x14ac:dyDescent="0.3">
      <c r="A8512" s="49"/>
      <c r="B8512" s="49"/>
      <c r="C8512" s="49"/>
      <c r="D8512" s="49"/>
      <c r="E8512" s="49"/>
    </row>
    <row r="8513" spans="1:5" ht="15.75" thickBot="1" x14ac:dyDescent="0.3">
      <c r="A8513" s="49"/>
      <c r="B8513" s="49"/>
      <c r="C8513" s="49"/>
      <c r="D8513" s="49"/>
      <c r="E8513" s="49"/>
    </row>
    <row r="8514" spans="1:5" ht="15.75" thickBot="1" x14ac:dyDescent="0.3">
      <c r="A8514" s="49"/>
      <c r="B8514" s="49"/>
      <c r="C8514" s="49"/>
      <c r="D8514" s="49"/>
      <c r="E8514" s="49"/>
    </row>
    <row r="8515" spans="1:5" ht="15.75" thickBot="1" x14ac:dyDescent="0.3">
      <c r="A8515" s="49"/>
      <c r="B8515" s="49"/>
      <c r="C8515" s="49"/>
      <c r="D8515" s="49"/>
      <c r="E8515" s="49"/>
    </row>
    <row r="8516" spans="1:5" ht="15.75" thickBot="1" x14ac:dyDescent="0.3">
      <c r="A8516" s="49"/>
      <c r="B8516" s="49"/>
      <c r="C8516" s="49"/>
      <c r="D8516" s="49"/>
      <c r="E8516" s="49"/>
    </row>
    <row r="8517" spans="1:5" ht="15.75" thickBot="1" x14ac:dyDescent="0.3">
      <c r="A8517" s="49"/>
      <c r="B8517" s="49"/>
      <c r="C8517" s="49"/>
      <c r="D8517" s="49"/>
      <c r="E8517" s="49"/>
    </row>
    <row r="8518" spans="1:5" ht="15.75" thickBot="1" x14ac:dyDescent="0.3">
      <c r="A8518" s="49"/>
      <c r="B8518" s="49"/>
      <c r="C8518" s="49"/>
      <c r="D8518" s="49"/>
      <c r="E8518" s="49"/>
    </row>
    <row r="8519" spans="1:5" ht="15.75" thickBot="1" x14ac:dyDescent="0.3">
      <c r="A8519" s="49"/>
      <c r="B8519" s="49"/>
      <c r="C8519" s="49"/>
      <c r="D8519" s="49"/>
      <c r="E8519" s="49"/>
    </row>
    <row r="8520" spans="1:5" ht="15.75" thickBot="1" x14ac:dyDescent="0.3">
      <c r="A8520" s="49"/>
      <c r="B8520" s="49"/>
      <c r="C8520" s="49"/>
      <c r="D8520" s="49"/>
      <c r="E8520" s="49"/>
    </row>
    <row r="8521" spans="1:5" ht="15.75" thickBot="1" x14ac:dyDescent="0.3">
      <c r="A8521" s="49"/>
      <c r="B8521" s="49"/>
      <c r="C8521" s="49"/>
      <c r="D8521" s="49"/>
      <c r="E8521" s="49"/>
    </row>
    <row r="8522" spans="1:5" ht="15.75" thickBot="1" x14ac:dyDescent="0.3">
      <c r="A8522" s="49"/>
      <c r="B8522" s="49"/>
      <c r="C8522" s="49"/>
      <c r="D8522" s="49"/>
      <c r="E8522" s="49"/>
    </row>
    <row r="8523" spans="1:5" ht="15.75" thickBot="1" x14ac:dyDescent="0.3">
      <c r="A8523" s="49"/>
      <c r="B8523" s="49"/>
      <c r="C8523" s="49"/>
      <c r="D8523" s="49"/>
      <c r="E8523" s="49"/>
    </row>
    <row r="8524" spans="1:5" ht="15.75" thickBot="1" x14ac:dyDescent="0.3">
      <c r="A8524" s="49"/>
      <c r="B8524" s="49"/>
      <c r="C8524" s="49"/>
      <c r="D8524" s="49"/>
      <c r="E8524" s="49"/>
    </row>
    <row r="8525" spans="1:5" ht="15.75" thickBot="1" x14ac:dyDescent="0.3">
      <c r="A8525" s="49"/>
      <c r="B8525" s="49"/>
      <c r="C8525" s="49"/>
      <c r="D8525" s="49"/>
      <c r="E8525" s="49"/>
    </row>
    <row r="8526" spans="1:5" ht="15.75" thickBot="1" x14ac:dyDescent="0.3">
      <c r="A8526" s="49"/>
      <c r="B8526" s="49"/>
      <c r="C8526" s="49"/>
      <c r="D8526" s="49"/>
      <c r="E8526" s="49"/>
    </row>
    <row r="8527" spans="1:5" ht="15.75" thickBot="1" x14ac:dyDescent="0.3">
      <c r="A8527" s="49"/>
      <c r="B8527" s="49"/>
      <c r="C8527" s="49"/>
      <c r="D8527" s="49"/>
      <c r="E8527" s="49"/>
    </row>
    <row r="8528" spans="1:5" ht="15.75" thickBot="1" x14ac:dyDescent="0.3">
      <c r="A8528" s="49"/>
      <c r="B8528" s="49"/>
      <c r="C8528" s="49"/>
      <c r="D8528" s="49"/>
      <c r="E8528" s="49"/>
    </row>
    <row r="8529" spans="1:5" ht="15.75" thickBot="1" x14ac:dyDescent="0.3">
      <c r="A8529" s="49"/>
      <c r="B8529" s="49"/>
      <c r="C8529" s="49"/>
      <c r="D8529" s="49"/>
      <c r="E8529" s="49"/>
    </row>
    <row r="8530" spans="1:5" ht="15.75" thickBot="1" x14ac:dyDescent="0.3">
      <c r="A8530" s="49"/>
      <c r="B8530" s="49"/>
      <c r="C8530" s="49"/>
      <c r="D8530" s="49"/>
      <c r="E8530" s="49"/>
    </row>
    <row r="8531" spans="1:5" ht="15.75" thickBot="1" x14ac:dyDescent="0.3">
      <c r="A8531" s="49"/>
      <c r="B8531" s="49"/>
      <c r="C8531" s="49"/>
      <c r="D8531" s="49"/>
      <c r="E8531" s="49"/>
    </row>
    <row r="8532" spans="1:5" ht="15.75" thickBot="1" x14ac:dyDescent="0.3">
      <c r="A8532" s="49"/>
      <c r="B8532" s="49"/>
      <c r="C8532" s="49"/>
      <c r="D8532" s="49"/>
      <c r="E8532" s="49"/>
    </row>
    <row r="8533" spans="1:5" ht="15.75" thickBot="1" x14ac:dyDescent="0.3">
      <c r="A8533" s="49"/>
      <c r="B8533" s="49"/>
      <c r="C8533" s="49"/>
      <c r="D8533" s="49"/>
      <c r="E8533" s="49"/>
    </row>
    <row r="8534" spans="1:5" ht="15.75" thickBot="1" x14ac:dyDescent="0.3">
      <c r="A8534" s="49"/>
      <c r="B8534" s="49"/>
      <c r="C8534" s="49"/>
      <c r="D8534" s="49"/>
      <c r="E8534" s="49"/>
    </row>
    <row r="8535" spans="1:5" ht="15.75" thickBot="1" x14ac:dyDescent="0.3">
      <c r="A8535" s="49"/>
      <c r="B8535" s="49"/>
      <c r="C8535" s="49"/>
      <c r="D8535" s="49"/>
      <c r="E8535" s="49"/>
    </row>
    <row r="8536" spans="1:5" ht="15.75" thickBot="1" x14ac:dyDescent="0.3">
      <c r="A8536" s="49"/>
      <c r="B8536" s="49"/>
      <c r="C8536" s="49"/>
      <c r="D8536" s="49"/>
      <c r="E8536" s="49"/>
    </row>
    <row r="8537" spans="1:5" ht="15.75" thickBot="1" x14ac:dyDescent="0.3">
      <c r="A8537" s="49"/>
      <c r="B8537" s="49"/>
      <c r="C8537" s="49"/>
      <c r="D8537" s="49"/>
      <c r="E8537" s="49"/>
    </row>
    <row r="8538" spans="1:5" ht="15.75" thickBot="1" x14ac:dyDescent="0.3">
      <c r="A8538" s="49"/>
      <c r="B8538" s="49"/>
      <c r="C8538" s="49"/>
      <c r="D8538" s="49"/>
      <c r="E8538" s="49"/>
    </row>
    <row r="8539" spans="1:5" ht="15.75" thickBot="1" x14ac:dyDescent="0.3">
      <c r="A8539" s="49"/>
      <c r="B8539" s="49"/>
      <c r="C8539" s="49"/>
      <c r="D8539" s="49"/>
      <c r="E8539" s="49"/>
    </row>
    <row r="8540" spans="1:5" ht="15.75" thickBot="1" x14ac:dyDescent="0.3">
      <c r="A8540" s="49"/>
      <c r="B8540" s="49"/>
      <c r="C8540" s="49"/>
      <c r="D8540" s="49"/>
      <c r="E8540" s="49"/>
    </row>
    <row r="8541" spans="1:5" ht="15.75" thickBot="1" x14ac:dyDescent="0.3">
      <c r="A8541" s="49"/>
      <c r="B8541" s="49"/>
      <c r="C8541" s="49"/>
      <c r="D8541" s="49"/>
      <c r="E8541" s="49"/>
    </row>
    <row r="8542" spans="1:5" ht="15.75" thickBot="1" x14ac:dyDescent="0.3">
      <c r="A8542" s="49"/>
      <c r="B8542" s="49"/>
      <c r="C8542" s="49"/>
      <c r="D8542" s="49"/>
      <c r="E8542" s="49"/>
    </row>
    <row r="8543" spans="1:5" ht="15.75" thickBot="1" x14ac:dyDescent="0.3">
      <c r="A8543" s="49"/>
      <c r="B8543" s="49"/>
      <c r="C8543" s="49"/>
      <c r="D8543" s="49"/>
      <c r="E8543" s="49"/>
    </row>
    <row r="8544" spans="1:5" ht="15.75" customHeight="1" thickBot="1" x14ac:dyDescent="0.3">
      <c r="A8544" s="49"/>
      <c r="B8544" s="49"/>
      <c r="C8544" s="49"/>
      <c r="D8544" s="49"/>
      <c r="E8544" s="49"/>
    </row>
    <row r="8545" spans="1:5" ht="15.75" thickBot="1" x14ac:dyDescent="0.3">
      <c r="A8545" s="49"/>
      <c r="B8545" s="49"/>
      <c r="C8545" s="49"/>
      <c r="D8545" s="49"/>
      <c r="E8545" s="49"/>
    </row>
    <row r="8546" spans="1:5" ht="15.75" customHeight="1" thickBot="1" x14ac:dyDescent="0.3">
      <c r="A8546" s="49"/>
      <c r="B8546" s="49"/>
      <c r="C8546" s="49"/>
      <c r="D8546" s="49"/>
      <c r="E8546" s="49"/>
    </row>
    <row r="8547" spans="1:5" ht="15.75" thickBot="1" x14ac:dyDescent="0.3">
      <c r="A8547" s="49"/>
      <c r="B8547" s="49"/>
      <c r="C8547" s="49"/>
      <c r="D8547" s="49"/>
      <c r="E8547" s="49"/>
    </row>
    <row r="8548" spans="1:5" ht="15.75" customHeight="1" thickBot="1" x14ac:dyDescent="0.3">
      <c r="A8548" s="49"/>
      <c r="B8548" s="49"/>
      <c r="C8548" s="49"/>
      <c r="D8548" s="49"/>
      <c r="E8548" s="49"/>
    </row>
    <row r="8549" spans="1:5" ht="15.75" thickBot="1" x14ac:dyDescent="0.3">
      <c r="A8549" s="49"/>
      <c r="B8549" s="49"/>
      <c r="C8549" s="49"/>
      <c r="D8549" s="49"/>
      <c r="E8549" s="49"/>
    </row>
    <row r="8550" spans="1:5" ht="15.75" customHeight="1" thickBot="1" x14ac:dyDescent="0.3">
      <c r="A8550" s="49"/>
      <c r="B8550" s="49"/>
      <c r="C8550" s="49"/>
      <c r="D8550" s="49"/>
      <c r="E8550" s="49"/>
    </row>
    <row r="8551" spans="1:5" ht="15.75" thickBot="1" x14ac:dyDescent="0.3">
      <c r="A8551" s="49"/>
      <c r="B8551" s="49"/>
      <c r="C8551" s="49"/>
      <c r="D8551" s="49"/>
      <c r="E8551" s="49"/>
    </row>
    <row r="8552" spans="1:5" ht="15.75" customHeight="1" thickBot="1" x14ac:dyDescent="0.3">
      <c r="A8552" s="49"/>
      <c r="B8552" s="49"/>
      <c r="C8552" s="49"/>
      <c r="D8552" s="49"/>
      <c r="E8552" s="49"/>
    </row>
    <row r="8553" spans="1:5" x14ac:dyDescent="0.25">
      <c r="A8553" s="48"/>
      <c r="B8553" s="48"/>
      <c r="C8553" s="48"/>
      <c r="D8553" s="48"/>
      <c r="E8553" s="48"/>
    </row>
    <row r="8554" spans="1:5" ht="15.75" thickBot="1" x14ac:dyDescent="0.3">
      <c r="A8554" s="49"/>
      <c r="B8554" s="49"/>
      <c r="C8554" s="49"/>
      <c r="D8554" s="49"/>
      <c r="E8554" s="49"/>
    </row>
    <row r="8555" spans="1:5" ht="15.75" customHeight="1" thickBot="1" x14ac:dyDescent="0.3">
      <c r="A8555" s="49"/>
      <c r="B8555" s="49"/>
      <c r="C8555" s="49"/>
      <c r="D8555" s="49"/>
      <c r="E8555" s="49"/>
    </row>
    <row r="8556" spans="1:5" x14ac:dyDescent="0.25">
      <c r="A8556" s="48"/>
      <c r="B8556" s="48"/>
      <c r="C8556" s="48"/>
      <c r="D8556" s="48"/>
      <c r="E8556" s="48"/>
    </row>
    <row r="8557" spans="1:5" ht="15.75" thickBot="1" x14ac:dyDescent="0.3">
      <c r="A8557" s="49"/>
      <c r="B8557" s="49"/>
      <c r="C8557" s="49"/>
      <c r="D8557" s="49"/>
      <c r="E8557" s="49"/>
    </row>
    <row r="8558" spans="1:5" ht="15.75" customHeight="1" thickBot="1" x14ac:dyDescent="0.3">
      <c r="A8558" s="49"/>
      <c r="B8558" s="49"/>
      <c r="C8558" s="49"/>
      <c r="D8558" s="49"/>
      <c r="E8558" s="49"/>
    </row>
    <row r="8559" spans="1:5" x14ac:dyDescent="0.25">
      <c r="A8559" s="48"/>
      <c r="B8559" s="48"/>
      <c r="C8559" s="48"/>
      <c r="D8559" s="48"/>
      <c r="E8559" s="48"/>
    </row>
    <row r="8560" spans="1:5" ht="15.75" thickBot="1" x14ac:dyDescent="0.3">
      <c r="A8560" s="49"/>
      <c r="B8560" s="49"/>
      <c r="C8560" s="49"/>
      <c r="D8560" s="49"/>
      <c r="E8560" s="49"/>
    </row>
    <row r="8561" spans="1:5" ht="15.75" customHeight="1" thickBot="1" x14ac:dyDescent="0.3">
      <c r="A8561" s="49"/>
      <c r="B8561" s="49"/>
      <c r="C8561" s="49"/>
      <c r="D8561" s="49"/>
      <c r="E8561" s="49"/>
    </row>
    <row r="8562" spans="1:5" x14ac:dyDescent="0.25">
      <c r="A8562" s="48"/>
      <c r="B8562" s="48"/>
      <c r="C8562" s="48"/>
      <c r="D8562" s="48"/>
      <c r="E8562" s="48"/>
    </row>
    <row r="8563" spans="1:5" ht="15.75" thickBot="1" x14ac:dyDescent="0.3">
      <c r="A8563" s="49"/>
      <c r="B8563" s="49"/>
      <c r="C8563" s="49"/>
      <c r="D8563" s="49"/>
      <c r="E8563" s="49"/>
    </row>
    <row r="8564" spans="1:5" ht="15.75" customHeight="1" thickBot="1" x14ac:dyDescent="0.3">
      <c r="A8564" s="49"/>
      <c r="B8564" s="49"/>
      <c r="C8564" s="49"/>
      <c r="D8564" s="49"/>
      <c r="E8564" s="49"/>
    </row>
    <row r="8565" spans="1:5" x14ac:dyDescent="0.25">
      <c r="A8565" s="48"/>
      <c r="B8565" s="48"/>
      <c r="C8565" s="48"/>
      <c r="D8565" s="48"/>
      <c r="E8565" s="48"/>
    </row>
    <row r="8566" spans="1:5" ht="15.75" thickBot="1" x14ac:dyDescent="0.3">
      <c r="A8566" s="49"/>
      <c r="B8566" s="49"/>
      <c r="C8566" s="49"/>
      <c r="D8566" s="49"/>
      <c r="E8566" s="49"/>
    </row>
    <row r="8567" spans="1:5" ht="15.75" customHeight="1" thickBot="1" x14ac:dyDescent="0.3">
      <c r="A8567" s="49"/>
      <c r="B8567" s="49"/>
      <c r="C8567" s="49"/>
      <c r="D8567" s="49"/>
      <c r="E8567" s="49"/>
    </row>
    <row r="8568" spans="1:5" ht="15.75" thickBot="1" x14ac:dyDescent="0.3">
      <c r="A8568" s="49"/>
      <c r="B8568" s="49"/>
      <c r="C8568" s="49"/>
      <c r="D8568" s="49"/>
      <c r="E8568" s="49"/>
    </row>
    <row r="8569" spans="1:5" ht="15.75" customHeight="1" thickBot="1" x14ac:dyDescent="0.3">
      <c r="A8569" s="49"/>
      <c r="B8569" s="49"/>
      <c r="C8569" s="49"/>
      <c r="D8569" s="49"/>
      <c r="E8569" s="49"/>
    </row>
    <row r="8570" spans="1:5" ht="15.75" thickBot="1" x14ac:dyDescent="0.3">
      <c r="A8570" s="49"/>
      <c r="B8570" s="49"/>
      <c r="C8570" s="49"/>
      <c r="D8570" s="49"/>
      <c r="E8570" s="49"/>
    </row>
    <row r="8571" spans="1:5" ht="15.75" customHeight="1" thickBot="1" x14ac:dyDescent="0.3">
      <c r="A8571" s="49"/>
      <c r="B8571" s="49"/>
      <c r="C8571" s="49"/>
      <c r="D8571" s="49"/>
      <c r="E8571" s="49"/>
    </row>
    <row r="8572" spans="1:5" ht="15.75" thickBot="1" x14ac:dyDescent="0.3">
      <c r="A8572" s="49"/>
      <c r="B8572" s="49"/>
      <c r="C8572" s="49"/>
      <c r="D8572" s="49"/>
      <c r="E8572" s="49"/>
    </row>
    <row r="8573" spans="1:5" ht="15.75" customHeight="1" thickBot="1" x14ac:dyDescent="0.3">
      <c r="A8573" s="49"/>
      <c r="B8573" s="49"/>
      <c r="C8573" s="49"/>
      <c r="D8573" s="49"/>
      <c r="E8573" s="49"/>
    </row>
    <row r="8574" spans="1:5" ht="15.75" thickBot="1" x14ac:dyDescent="0.3">
      <c r="A8574" s="49"/>
      <c r="B8574" s="49"/>
      <c r="C8574" s="49"/>
      <c r="D8574" s="49"/>
      <c r="E8574" s="49"/>
    </row>
    <row r="8575" spans="1:5" ht="15.75" customHeight="1" thickBot="1" x14ac:dyDescent="0.3">
      <c r="A8575" s="49"/>
      <c r="B8575" s="49"/>
      <c r="C8575" s="49"/>
      <c r="D8575" s="49"/>
      <c r="E8575" s="49"/>
    </row>
    <row r="8576" spans="1:5" ht="15.75" thickBot="1" x14ac:dyDescent="0.3">
      <c r="A8576" s="49"/>
      <c r="B8576" s="49"/>
      <c r="C8576" s="49"/>
      <c r="D8576" s="49"/>
      <c r="E8576" s="49"/>
    </row>
    <row r="8577" spans="1:5" ht="15.75" customHeight="1" thickBot="1" x14ac:dyDescent="0.3">
      <c r="A8577" s="49"/>
      <c r="B8577" s="49"/>
      <c r="C8577" s="49"/>
      <c r="D8577" s="49"/>
      <c r="E8577" s="49"/>
    </row>
    <row r="8578" spans="1:5" ht="15.75" thickBot="1" x14ac:dyDescent="0.3">
      <c r="A8578" s="49"/>
      <c r="B8578" s="49"/>
      <c r="C8578" s="49"/>
      <c r="D8578" s="49"/>
      <c r="E8578" s="49"/>
    </row>
    <row r="8579" spans="1:5" ht="15.75" customHeight="1" thickBot="1" x14ac:dyDescent="0.3">
      <c r="A8579" s="49"/>
      <c r="B8579" s="49"/>
      <c r="C8579" s="49"/>
      <c r="D8579" s="49"/>
      <c r="E8579" s="49"/>
    </row>
    <row r="8580" spans="1:5" ht="15.75" thickBot="1" x14ac:dyDescent="0.3">
      <c r="A8580" s="49"/>
      <c r="B8580" s="49"/>
      <c r="C8580" s="49"/>
      <c r="D8580" s="49"/>
      <c r="E8580" s="49"/>
    </row>
    <row r="8581" spans="1:5" ht="15.75" customHeight="1" thickBot="1" x14ac:dyDescent="0.3">
      <c r="A8581" s="49"/>
      <c r="B8581" s="49"/>
      <c r="C8581" s="49"/>
      <c r="D8581" s="49"/>
      <c r="E8581" s="49"/>
    </row>
    <row r="8582" spans="1:5" ht="15.75" thickBot="1" x14ac:dyDescent="0.3">
      <c r="A8582" s="49"/>
      <c r="B8582" s="49"/>
      <c r="C8582" s="49"/>
      <c r="D8582" s="49"/>
      <c r="E8582" s="49"/>
    </row>
    <row r="8583" spans="1:5" ht="15.75" customHeight="1" thickBot="1" x14ac:dyDescent="0.3">
      <c r="A8583" s="49"/>
      <c r="B8583" s="49"/>
      <c r="C8583" s="49"/>
      <c r="D8583" s="49"/>
      <c r="E8583" s="49"/>
    </row>
    <row r="8584" spans="1:5" ht="15.75" thickBot="1" x14ac:dyDescent="0.3">
      <c r="A8584" s="49"/>
      <c r="B8584" s="49"/>
      <c r="C8584" s="49"/>
      <c r="D8584" s="49"/>
      <c r="E8584" s="49"/>
    </row>
    <row r="8585" spans="1:5" ht="15.75" customHeight="1" thickBot="1" x14ac:dyDescent="0.3">
      <c r="A8585" s="49"/>
      <c r="B8585" s="49"/>
      <c r="C8585" s="49"/>
      <c r="D8585" s="49"/>
      <c r="E8585" s="49"/>
    </row>
    <row r="8586" spans="1:5" ht="15.75" thickBot="1" x14ac:dyDescent="0.3">
      <c r="A8586" s="49"/>
      <c r="B8586" s="49"/>
      <c r="C8586" s="49"/>
      <c r="D8586" s="49"/>
      <c r="E8586" s="49"/>
    </row>
    <row r="8587" spans="1:5" ht="15.75" customHeight="1" thickBot="1" x14ac:dyDescent="0.3">
      <c r="A8587" s="49"/>
      <c r="B8587" s="49"/>
      <c r="C8587" s="49"/>
      <c r="D8587" s="49"/>
      <c r="E8587" s="49"/>
    </row>
    <row r="8588" spans="1:5" ht="15.75" thickBot="1" x14ac:dyDescent="0.3">
      <c r="A8588" s="49"/>
      <c r="B8588" s="49"/>
      <c r="C8588" s="49"/>
      <c r="D8588" s="49"/>
      <c r="E8588" s="49"/>
    </row>
    <row r="8589" spans="1:5" ht="15.75" customHeight="1" thickBot="1" x14ac:dyDescent="0.3">
      <c r="A8589" s="49"/>
      <c r="B8589" s="49"/>
      <c r="C8589" s="49"/>
      <c r="D8589" s="49"/>
      <c r="E8589" s="49"/>
    </row>
    <row r="8590" spans="1:5" ht="15.75" thickBot="1" x14ac:dyDescent="0.3">
      <c r="A8590" s="49"/>
      <c r="B8590" s="49"/>
      <c r="C8590" s="49"/>
      <c r="D8590" s="49"/>
      <c r="E8590" s="49"/>
    </row>
    <row r="8591" spans="1:5" ht="15.75" customHeight="1" thickBot="1" x14ac:dyDescent="0.3">
      <c r="A8591" s="49"/>
      <c r="B8591" s="49"/>
      <c r="C8591" s="49"/>
      <c r="D8591" s="49"/>
      <c r="E8591" s="49"/>
    </row>
    <row r="8592" spans="1:5" ht="15.75" thickBot="1" x14ac:dyDescent="0.3">
      <c r="A8592" s="49"/>
      <c r="B8592" s="49"/>
      <c r="C8592" s="49"/>
      <c r="D8592" s="49"/>
      <c r="E8592" s="49"/>
    </row>
    <row r="8593" spans="1:5" ht="15.75" customHeight="1" thickBot="1" x14ac:dyDescent="0.3">
      <c r="A8593" s="49"/>
      <c r="B8593" s="49"/>
      <c r="C8593" s="49"/>
      <c r="D8593" s="49"/>
      <c r="E8593" s="49"/>
    </row>
    <row r="8594" spans="1:5" ht="15.75" thickBot="1" x14ac:dyDescent="0.3">
      <c r="A8594" s="49"/>
      <c r="B8594" s="49"/>
      <c r="C8594" s="49"/>
      <c r="D8594" s="49"/>
      <c r="E8594" s="49"/>
    </row>
    <row r="8595" spans="1:5" ht="15.75" customHeight="1" thickBot="1" x14ac:dyDescent="0.3">
      <c r="A8595" s="49"/>
      <c r="B8595" s="49"/>
      <c r="C8595" s="49"/>
      <c r="D8595" s="49"/>
      <c r="E8595" s="49"/>
    </row>
    <row r="8596" spans="1:5" ht="15.75" thickBot="1" x14ac:dyDescent="0.3">
      <c r="A8596" s="49"/>
      <c r="B8596" s="49"/>
      <c r="C8596" s="49"/>
      <c r="D8596" s="49"/>
      <c r="E8596" s="49"/>
    </row>
    <row r="8597" spans="1:5" ht="15.75" customHeight="1" thickBot="1" x14ac:dyDescent="0.3">
      <c r="A8597" s="49"/>
      <c r="B8597" s="49"/>
      <c r="C8597" s="49"/>
      <c r="D8597" s="49"/>
      <c r="E8597" s="49"/>
    </row>
    <row r="8598" spans="1:5" ht="15.75" thickBot="1" x14ac:dyDescent="0.3">
      <c r="A8598" s="49"/>
      <c r="B8598" s="49"/>
      <c r="C8598" s="49"/>
      <c r="D8598" s="49"/>
      <c r="E8598" s="49"/>
    </row>
    <row r="8599" spans="1:5" ht="15.75" customHeight="1" thickBot="1" x14ac:dyDescent="0.3">
      <c r="A8599" s="49"/>
      <c r="B8599" s="49"/>
      <c r="C8599" s="49"/>
      <c r="D8599" s="49"/>
      <c r="E8599" s="49"/>
    </row>
    <row r="8600" spans="1:5" ht="15.75" thickBot="1" x14ac:dyDescent="0.3">
      <c r="A8600" s="49"/>
      <c r="B8600" s="49"/>
      <c r="C8600" s="49"/>
      <c r="D8600" s="49"/>
      <c r="E8600" s="49"/>
    </row>
    <row r="8601" spans="1:5" ht="15.75" customHeight="1" thickBot="1" x14ac:dyDescent="0.3">
      <c r="A8601" s="49"/>
      <c r="B8601" s="49"/>
      <c r="C8601" s="49"/>
      <c r="D8601" s="49"/>
      <c r="E8601" s="49"/>
    </row>
    <row r="8602" spans="1:5" ht="15.75" thickBot="1" x14ac:dyDescent="0.3">
      <c r="A8602" s="49"/>
      <c r="B8602" s="49"/>
      <c r="C8602" s="49"/>
      <c r="D8602" s="49"/>
      <c r="E8602" s="49"/>
    </row>
    <row r="8603" spans="1:5" ht="15.75" customHeight="1" thickBot="1" x14ac:dyDescent="0.3">
      <c r="A8603" s="49"/>
      <c r="B8603" s="49"/>
      <c r="C8603" s="49"/>
      <c r="D8603" s="49"/>
      <c r="E8603" s="49"/>
    </row>
    <row r="8604" spans="1:5" x14ac:dyDescent="0.25">
      <c r="A8604" s="48"/>
      <c r="B8604" s="48"/>
      <c r="C8604" s="48"/>
      <c r="D8604" s="48"/>
      <c r="E8604" s="48"/>
    </row>
    <row r="8605" spans="1:5" ht="15.75" thickBot="1" x14ac:dyDescent="0.3">
      <c r="A8605" s="49"/>
      <c r="B8605" s="49"/>
      <c r="C8605" s="49"/>
      <c r="D8605" s="49"/>
      <c r="E8605" s="49"/>
    </row>
    <row r="8606" spans="1:5" ht="15.75" customHeight="1" thickBot="1" x14ac:dyDescent="0.3">
      <c r="A8606" s="49"/>
      <c r="B8606" s="49"/>
      <c r="C8606" s="49"/>
      <c r="D8606" s="49"/>
      <c r="E8606" s="49"/>
    </row>
    <row r="8607" spans="1:5" x14ac:dyDescent="0.25">
      <c r="A8607" s="48"/>
      <c r="B8607" s="48"/>
      <c r="C8607" s="48"/>
      <c r="D8607" s="48"/>
      <c r="E8607" s="48"/>
    </row>
    <row r="8608" spans="1:5" ht="15.75" thickBot="1" x14ac:dyDescent="0.3">
      <c r="A8608" s="49"/>
      <c r="B8608" s="49"/>
      <c r="C8608" s="49"/>
      <c r="D8608" s="49"/>
      <c r="E8608" s="49"/>
    </row>
    <row r="8609" spans="1:5" ht="15.75" customHeight="1" thickBot="1" x14ac:dyDescent="0.3">
      <c r="A8609" s="49"/>
      <c r="B8609" s="49"/>
      <c r="C8609" s="49"/>
      <c r="D8609" s="49"/>
      <c r="E8609" s="49"/>
    </row>
    <row r="8610" spans="1:5" x14ac:dyDescent="0.25">
      <c r="A8610" s="48"/>
      <c r="B8610" s="48"/>
      <c r="C8610" s="48"/>
      <c r="D8610" s="48"/>
      <c r="E8610" s="48"/>
    </row>
    <row r="8611" spans="1:5" ht="15.75" thickBot="1" x14ac:dyDescent="0.3">
      <c r="A8611" s="49"/>
      <c r="B8611" s="49"/>
      <c r="C8611" s="49"/>
      <c r="D8611" s="49"/>
      <c r="E8611" s="49"/>
    </row>
    <row r="8612" spans="1:5" ht="15.75" customHeight="1" thickBot="1" x14ac:dyDescent="0.3">
      <c r="A8612" s="49"/>
      <c r="B8612" s="49"/>
      <c r="C8612" s="49"/>
      <c r="D8612" s="49"/>
      <c r="E8612" s="49"/>
    </row>
    <row r="8613" spans="1:5" x14ac:dyDescent="0.25">
      <c r="A8613" s="48"/>
      <c r="B8613" s="48"/>
      <c r="C8613" s="48"/>
      <c r="D8613" s="48"/>
      <c r="E8613" s="48"/>
    </row>
    <row r="8614" spans="1:5" ht="15.75" thickBot="1" x14ac:dyDescent="0.3">
      <c r="A8614" s="49"/>
      <c r="B8614" s="49"/>
      <c r="C8614" s="49"/>
      <c r="D8614" s="49"/>
      <c r="E8614" s="49"/>
    </row>
    <row r="8615" spans="1:5" ht="15.75" customHeight="1" thickBot="1" x14ac:dyDescent="0.3">
      <c r="A8615" s="49"/>
      <c r="B8615" s="49"/>
      <c r="C8615" s="49"/>
      <c r="D8615" s="49"/>
      <c r="E8615" s="49"/>
    </row>
    <row r="8616" spans="1:5" x14ac:dyDescent="0.25">
      <c r="A8616" s="48"/>
      <c r="B8616" s="48"/>
      <c r="C8616" s="48"/>
      <c r="D8616" s="48"/>
      <c r="E8616" s="48"/>
    </row>
    <row r="8617" spans="1:5" ht="15.75" thickBot="1" x14ac:dyDescent="0.3">
      <c r="A8617" s="49"/>
      <c r="B8617" s="49"/>
      <c r="C8617" s="49"/>
      <c r="D8617" s="49"/>
      <c r="E8617" s="49"/>
    </row>
    <row r="8618" spans="1:5" ht="15.75" customHeight="1" thickBot="1" x14ac:dyDescent="0.3">
      <c r="A8618" s="49"/>
      <c r="B8618" s="49"/>
      <c r="C8618" s="49"/>
      <c r="D8618" s="49"/>
      <c r="E8618" s="49"/>
    </row>
    <row r="8619" spans="1:5" x14ac:dyDescent="0.25">
      <c r="A8619" s="48"/>
      <c r="B8619" s="48"/>
      <c r="C8619" s="48"/>
      <c r="D8619" s="48"/>
      <c r="E8619" s="48"/>
    </row>
    <row r="8620" spans="1:5" ht="15.75" thickBot="1" x14ac:dyDescent="0.3">
      <c r="A8620" s="49"/>
      <c r="B8620" s="49"/>
      <c r="C8620" s="49"/>
      <c r="D8620" s="49"/>
      <c r="E8620" s="49"/>
    </row>
    <row r="8621" spans="1:5" ht="15.75" customHeight="1" thickBot="1" x14ac:dyDescent="0.3">
      <c r="A8621" s="49"/>
      <c r="B8621" s="49"/>
      <c r="C8621" s="49"/>
      <c r="D8621" s="49"/>
      <c r="E8621" s="49"/>
    </row>
    <row r="8622" spans="1:5" x14ac:dyDescent="0.25">
      <c r="A8622" s="48"/>
      <c r="B8622" s="48"/>
      <c r="C8622" s="48"/>
      <c r="D8622" s="48"/>
      <c r="E8622" s="48"/>
    </row>
    <row r="8623" spans="1:5" ht="15.75" thickBot="1" x14ac:dyDescent="0.3">
      <c r="A8623" s="49"/>
      <c r="B8623" s="49"/>
      <c r="C8623" s="49"/>
      <c r="D8623" s="49"/>
      <c r="E8623" s="49"/>
    </row>
    <row r="8624" spans="1:5" ht="15.75" customHeight="1" thickBot="1" x14ac:dyDescent="0.3">
      <c r="A8624" s="49"/>
      <c r="B8624" s="49"/>
      <c r="C8624" s="49"/>
      <c r="D8624" s="49"/>
      <c r="E8624" s="49"/>
    </row>
    <row r="8625" spans="1:5" x14ac:dyDescent="0.25">
      <c r="A8625" s="48"/>
      <c r="B8625" s="48"/>
      <c r="C8625" s="48"/>
      <c r="D8625" s="48"/>
      <c r="E8625" s="48"/>
    </row>
    <row r="8626" spans="1:5" ht="15.75" thickBot="1" x14ac:dyDescent="0.3">
      <c r="A8626" s="49"/>
      <c r="B8626" s="49"/>
      <c r="C8626" s="49"/>
      <c r="D8626" s="49"/>
      <c r="E8626" s="49"/>
    </row>
    <row r="8627" spans="1:5" ht="15.75" customHeight="1" thickBot="1" x14ac:dyDescent="0.3">
      <c r="A8627" s="49"/>
      <c r="B8627" s="49"/>
      <c r="C8627" s="49"/>
      <c r="D8627" s="49"/>
      <c r="E8627" s="49"/>
    </row>
    <row r="8628" spans="1:5" x14ac:dyDescent="0.25">
      <c r="A8628" s="48"/>
      <c r="B8628" s="48"/>
      <c r="C8628" s="48"/>
      <c r="D8628" s="48"/>
      <c r="E8628" s="48"/>
    </row>
    <row r="8629" spans="1:5" ht="15.75" thickBot="1" x14ac:dyDescent="0.3">
      <c r="A8629" s="49"/>
      <c r="B8629" s="49"/>
      <c r="C8629" s="49"/>
      <c r="D8629" s="49"/>
      <c r="E8629" s="49"/>
    </row>
    <row r="8630" spans="1:5" ht="15.75" customHeight="1" thickBot="1" x14ac:dyDescent="0.3">
      <c r="A8630" s="49"/>
      <c r="B8630" s="49"/>
      <c r="C8630" s="49"/>
      <c r="D8630" s="49"/>
      <c r="E8630" s="49"/>
    </row>
    <row r="8631" spans="1:5" x14ac:dyDescent="0.25">
      <c r="A8631" s="48"/>
      <c r="B8631" s="48"/>
      <c r="C8631" s="48"/>
      <c r="D8631" s="48"/>
      <c r="E8631" s="48"/>
    </row>
    <row r="8632" spans="1:5" ht="15.75" thickBot="1" x14ac:dyDescent="0.3">
      <c r="A8632" s="49"/>
      <c r="B8632" s="49"/>
      <c r="C8632" s="49"/>
      <c r="D8632" s="49"/>
      <c r="E8632" s="49"/>
    </row>
    <row r="8633" spans="1:5" ht="15.75" customHeight="1" thickBot="1" x14ac:dyDescent="0.3">
      <c r="A8633" s="49"/>
      <c r="B8633" s="49"/>
      <c r="C8633" s="49"/>
      <c r="D8633" s="49"/>
      <c r="E8633" s="49"/>
    </row>
    <row r="8634" spans="1:5" x14ac:dyDescent="0.25">
      <c r="A8634" s="48"/>
      <c r="B8634" s="48"/>
      <c r="C8634" s="48"/>
      <c r="D8634" s="48"/>
      <c r="E8634" s="48"/>
    </row>
    <row r="8635" spans="1:5" ht="15.75" thickBot="1" x14ac:dyDescent="0.3">
      <c r="A8635" s="49"/>
      <c r="B8635" s="49"/>
      <c r="C8635" s="49"/>
      <c r="D8635" s="49"/>
      <c r="E8635" s="49"/>
    </row>
    <row r="8636" spans="1:5" ht="15.75" customHeight="1" thickBot="1" x14ac:dyDescent="0.3">
      <c r="A8636" s="49"/>
      <c r="B8636" s="49"/>
      <c r="C8636" s="49"/>
      <c r="D8636" s="49"/>
      <c r="E8636" s="49"/>
    </row>
    <row r="8637" spans="1:5" ht="15.75" thickBot="1" x14ac:dyDescent="0.3">
      <c r="A8637" s="49"/>
      <c r="B8637" s="49"/>
      <c r="C8637" s="49"/>
      <c r="D8637" s="49"/>
      <c r="E8637" s="49"/>
    </row>
    <row r="8638" spans="1:5" ht="15.75" customHeight="1" thickBot="1" x14ac:dyDescent="0.3">
      <c r="A8638" s="49"/>
      <c r="B8638" s="49"/>
      <c r="C8638" s="49"/>
      <c r="D8638" s="49"/>
      <c r="E8638" s="49"/>
    </row>
    <row r="8639" spans="1:5" ht="15.75" thickBot="1" x14ac:dyDescent="0.3">
      <c r="A8639" s="49"/>
      <c r="B8639" s="49"/>
      <c r="C8639" s="49"/>
      <c r="D8639" s="49"/>
      <c r="E8639" s="49"/>
    </row>
    <row r="8640" spans="1:5" ht="15.75" thickBot="1" x14ac:dyDescent="0.3">
      <c r="A8640" s="49"/>
      <c r="B8640" s="49"/>
      <c r="C8640" s="49"/>
      <c r="D8640" s="49"/>
      <c r="E8640" s="49"/>
    </row>
    <row r="8641" spans="1:5" ht="15.75" thickBot="1" x14ac:dyDescent="0.3">
      <c r="A8641" s="49"/>
      <c r="B8641" s="49"/>
      <c r="C8641" s="49"/>
      <c r="D8641" s="49"/>
      <c r="E8641" s="49"/>
    </row>
    <row r="8642" spans="1:5" ht="15.75" thickBot="1" x14ac:dyDescent="0.3">
      <c r="A8642" s="49"/>
      <c r="B8642" s="49"/>
      <c r="C8642" s="49"/>
      <c r="D8642" s="49"/>
      <c r="E8642" s="49"/>
    </row>
    <row r="8643" spans="1:5" ht="15.75" customHeight="1" thickBot="1" x14ac:dyDescent="0.3">
      <c r="A8643" s="49"/>
      <c r="B8643" s="49"/>
      <c r="C8643" s="49"/>
      <c r="D8643" s="49"/>
      <c r="E8643" s="49"/>
    </row>
    <row r="8644" spans="1:5" ht="15.75" thickBot="1" x14ac:dyDescent="0.3">
      <c r="A8644" s="49"/>
      <c r="B8644" s="49"/>
      <c r="C8644" s="49"/>
      <c r="D8644" s="49"/>
      <c r="E8644" s="49"/>
    </row>
    <row r="8645" spans="1:5" ht="15.75" customHeight="1" thickBot="1" x14ac:dyDescent="0.3">
      <c r="A8645" s="49"/>
      <c r="B8645" s="49"/>
      <c r="C8645" s="49"/>
      <c r="D8645" s="49"/>
      <c r="E8645" s="49"/>
    </row>
    <row r="8646" spans="1:5" ht="15.75" thickBot="1" x14ac:dyDescent="0.3">
      <c r="A8646" s="49"/>
      <c r="B8646" s="49"/>
      <c r="C8646" s="49"/>
      <c r="D8646" s="49"/>
      <c r="E8646" s="49"/>
    </row>
    <row r="8647" spans="1:5" ht="15.75" customHeight="1" thickBot="1" x14ac:dyDescent="0.3">
      <c r="A8647" s="49"/>
      <c r="B8647" s="49"/>
      <c r="C8647" s="49"/>
      <c r="D8647" s="49"/>
      <c r="E8647" s="49"/>
    </row>
    <row r="8648" spans="1:5" ht="15.75" thickBot="1" x14ac:dyDescent="0.3">
      <c r="A8648" s="49"/>
      <c r="B8648" s="49"/>
      <c r="C8648" s="49"/>
      <c r="D8648" s="49"/>
      <c r="E8648" s="49"/>
    </row>
    <row r="8649" spans="1:5" ht="15.75" customHeight="1" thickBot="1" x14ac:dyDescent="0.3">
      <c r="A8649" s="49"/>
      <c r="B8649" s="49"/>
      <c r="C8649" s="49"/>
      <c r="D8649" s="49"/>
      <c r="E8649" s="49"/>
    </row>
    <row r="8650" spans="1:5" ht="15.75" thickBot="1" x14ac:dyDescent="0.3">
      <c r="A8650" s="49"/>
      <c r="B8650" s="49"/>
      <c r="C8650" s="49"/>
      <c r="D8650" s="49"/>
      <c r="E8650" s="49"/>
    </row>
    <row r="8651" spans="1:5" ht="15.75" customHeight="1" thickBot="1" x14ac:dyDescent="0.3">
      <c r="A8651" s="49"/>
      <c r="B8651" s="49"/>
      <c r="C8651" s="49"/>
      <c r="D8651" s="49"/>
      <c r="E8651" s="49"/>
    </row>
    <row r="8652" spans="1:5" x14ac:dyDescent="0.25">
      <c r="A8652" s="48"/>
      <c r="B8652" s="48"/>
      <c r="C8652" s="48"/>
      <c r="D8652" s="48"/>
      <c r="E8652" s="48"/>
    </row>
    <row r="8653" spans="1:5" ht="15.75" thickBot="1" x14ac:dyDescent="0.3">
      <c r="A8653" s="49"/>
      <c r="B8653" s="49"/>
      <c r="C8653" s="49"/>
      <c r="D8653" s="49"/>
      <c r="E8653" s="49"/>
    </row>
    <row r="8654" spans="1:5" ht="15.75" customHeight="1" thickBot="1" x14ac:dyDescent="0.3">
      <c r="A8654" s="49"/>
      <c r="B8654" s="49"/>
      <c r="C8654" s="49"/>
      <c r="D8654" s="49"/>
      <c r="E8654" s="49"/>
    </row>
    <row r="8655" spans="1:5" x14ac:dyDescent="0.25">
      <c r="A8655" s="48"/>
      <c r="B8655" s="48"/>
      <c r="C8655" s="48"/>
      <c r="D8655" s="48"/>
      <c r="E8655" s="48"/>
    </row>
    <row r="8656" spans="1:5" ht="15.75" thickBot="1" x14ac:dyDescent="0.3">
      <c r="A8656" s="49"/>
      <c r="B8656" s="49"/>
      <c r="C8656" s="49"/>
      <c r="D8656" s="49"/>
      <c r="E8656" s="49"/>
    </row>
    <row r="8657" spans="1:5" ht="15.75" customHeight="1" thickBot="1" x14ac:dyDescent="0.3">
      <c r="A8657" s="49"/>
      <c r="B8657" s="49"/>
      <c r="C8657" s="49"/>
      <c r="D8657" s="49"/>
      <c r="E8657" s="49"/>
    </row>
    <row r="8658" spans="1:5" ht="15.75" thickBot="1" x14ac:dyDescent="0.3">
      <c r="A8658" s="49"/>
      <c r="B8658" s="49"/>
      <c r="C8658" s="49"/>
      <c r="D8658" s="49"/>
      <c r="E8658" s="49"/>
    </row>
    <row r="8659" spans="1:5" ht="15.75" customHeight="1" thickBot="1" x14ac:dyDescent="0.3">
      <c r="A8659" s="49"/>
      <c r="B8659" s="49"/>
      <c r="C8659" s="49"/>
      <c r="D8659" s="49"/>
      <c r="E8659" s="49"/>
    </row>
    <row r="8660" spans="1:5" x14ac:dyDescent="0.25">
      <c r="A8660" s="48"/>
      <c r="B8660" s="48"/>
      <c r="C8660" s="48"/>
      <c r="D8660" s="48"/>
      <c r="E8660" s="48"/>
    </row>
    <row r="8661" spans="1:5" ht="15.75" thickBot="1" x14ac:dyDescent="0.3">
      <c r="A8661" s="49"/>
      <c r="B8661" s="49"/>
      <c r="C8661" s="49"/>
      <c r="D8661" s="49"/>
      <c r="E8661" s="49"/>
    </row>
    <row r="8662" spans="1:5" ht="15.75" customHeight="1" thickBot="1" x14ac:dyDescent="0.3">
      <c r="A8662" s="49"/>
      <c r="B8662" s="49"/>
      <c r="C8662" s="49"/>
      <c r="D8662" s="49"/>
      <c r="E8662" s="49"/>
    </row>
    <row r="8663" spans="1:5" x14ac:dyDescent="0.25">
      <c r="A8663" s="48"/>
      <c r="B8663" s="48"/>
      <c r="C8663" s="48"/>
      <c r="D8663" s="48"/>
      <c r="E8663" s="48"/>
    </row>
    <row r="8664" spans="1:5" ht="15.75" thickBot="1" x14ac:dyDescent="0.3">
      <c r="A8664" s="49"/>
      <c r="B8664" s="49"/>
      <c r="C8664" s="49"/>
      <c r="D8664" s="49"/>
      <c r="E8664" s="49"/>
    </row>
    <row r="8665" spans="1:5" ht="15.75" thickBot="1" x14ac:dyDescent="0.3">
      <c r="A8665" s="49"/>
      <c r="B8665" s="49"/>
      <c r="C8665" s="49"/>
      <c r="D8665" s="49"/>
      <c r="E8665" s="49"/>
    </row>
    <row r="8666" spans="1:5" ht="15.75" thickBot="1" x14ac:dyDescent="0.3">
      <c r="A8666" s="49"/>
      <c r="B8666" s="49"/>
      <c r="C8666" s="49"/>
      <c r="D8666" s="49"/>
      <c r="E8666" s="49"/>
    </row>
    <row r="8667" spans="1:5" ht="15.75" thickBot="1" x14ac:dyDescent="0.3">
      <c r="A8667" s="49"/>
      <c r="B8667" s="49"/>
      <c r="C8667" s="49"/>
      <c r="D8667" s="49"/>
      <c r="E8667" s="49"/>
    </row>
    <row r="8668" spans="1:5" ht="15.75" thickBot="1" x14ac:dyDescent="0.3">
      <c r="A8668" s="49"/>
      <c r="B8668" s="49"/>
      <c r="C8668" s="49"/>
      <c r="D8668" s="49"/>
      <c r="E8668" s="49"/>
    </row>
    <row r="8669" spans="1:5" ht="15.75" thickBot="1" x14ac:dyDescent="0.3">
      <c r="A8669" s="49"/>
      <c r="B8669" s="49"/>
      <c r="C8669" s="49"/>
      <c r="D8669" s="49"/>
      <c r="E8669" s="49"/>
    </row>
    <row r="8670" spans="1:5" ht="15.75" customHeight="1" thickBot="1" x14ac:dyDescent="0.3">
      <c r="A8670" s="49"/>
      <c r="B8670" s="49"/>
      <c r="C8670" s="49"/>
      <c r="D8670" s="49"/>
      <c r="E8670" s="49"/>
    </row>
    <row r="8671" spans="1:5" ht="15.75" thickBot="1" x14ac:dyDescent="0.3">
      <c r="A8671" s="49"/>
      <c r="B8671" s="49"/>
      <c r="C8671" s="49"/>
      <c r="D8671" s="49"/>
      <c r="E8671" s="49"/>
    </row>
    <row r="8672" spans="1:5" ht="15.75" customHeight="1" thickBot="1" x14ac:dyDescent="0.3">
      <c r="A8672" s="49"/>
      <c r="B8672" s="49"/>
      <c r="C8672" s="49"/>
      <c r="D8672" s="49"/>
      <c r="E8672" s="49"/>
    </row>
    <row r="8673" spans="1:5" ht="15.75" thickBot="1" x14ac:dyDescent="0.3">
      <c r="A8673" s="49"/>
      <c r="B8673" s="49"/>
      <c r="C8673" s="49"/>
      <c r="D8673" s="49"/>
      <c r="E8673" s="49"/>
    </row>
    <row r="8674" spans="1:5" ht="15.75" customHeight="1" thickBot="1" x14ac:dyDescent="0.3">
      <c r="A8674" s="49"/>
      <c r="B8674" s="49"/>
      <c r="C8674" s="49"/>
      <c r="D8674" s="49"/>
      <c r="E8674" s="49"/>
    </row>
    <row r="8675" spans="1:5" ht="15.75" thickBot="1" x14ac:dyDescent="0.3">
      <c r="A8675" s="49"/>
      <c r="B8675" s="49"/>
      <c r="C8675" s="49"/>
      <c r="D8675" s="49"/>
      <c r="E8675" s="49"/>
    </row>
    <row r="8676" spans="1:5" ht="15.75" thickBot="1" x14ac:dyDescent="0.3">
      <c r="A8676" s="49"/>
      <c r="B8676" s="49"/>
      <c r="C8676" s="49"/>
      <c r="D8676" s="49"/>
      <c r="E8676" s="49"/>
    </row>
    <row r="8677" spans="1:5" ht="15.75" customHeight="1" thickBot="1" x14ac:dyDescent="0.3">
      <c r="A8677" s="49"/>
      <c r="B8677" s="49"/>
      <c r="C8677" s="49"/>
      <c r="D8677" s="49"/>
      <c r="E8677" s="49"/>
    </row>
    <row r="8678" spans="1:5" ht="15.75" thickBot="1" x14ac:dyDescent="0.3">
      <c r="A8678" s="49"/>
      <c r="B8678" s="49"/>
      <c r="C8678" s="49"/>
      <c r="D8678" s="49"/>
      <c r="E8678" s="49"/>
    </row>
    <row r="8679" spans="1:5" ht="15.75" customHeight="1" thickBot="1" x14ac:dyDescent="0.3">
      <c r="A8679" s="49"/>
      <c r="B8679" s="49"/>
      <c r="C8679" s="49"/>
      <c r="D8679" s="49"/>
      <c r="E8679" s="49"/>
    </row>
    <row r="8680" spans="1:5" ht="15.75" thickBot="1" x14ac:dyDescent="0.3">
      <c r="A8680" s="49"/>
      <c r="B8680" s="49"/>
      <c r="C8680" s="49"/>
      <c r="D8680" s="49"/>
      <c r="E8680" s="49"/>
    </row>
    <row r="8681" spans="1:5" ht="15.75" customHeight="1" thickBot="1" x14ac:dyDescent="0.3">
      <c r="A8681" s="49"/>
      <c r="B8681" s="49"/>
      <c r="C8681" s="49"/>
      <c r="D8681" s="49"/>
      <c r="E8681" s="49"/>
    </row>
    <row r="8682" spans="1:5" ht="15.75" thickBot="1" x14ac:dyDescent="0.3">
      <c r="A8682" s="49"/>
      <c r="B8682" s="49"/>
      <c r="C8682" s="49"/>
      <c r="D8682" s="49"/>
      <c r="E8682" s="49"/>
    </row>
    <row r="8683" spans="1:5" ht="15.75" customHeight="1" thickBot="1" x14ac:dyDescent="0.3">
      <c r="A8683" s="49"/>
      <c r="B8683" s="49"/>
      <c r="C8683" s="49"/>
      <c r="D8683" s="49"/>
      <c r="E8683" s="49"/>
    </row>
    <row r="8684" spans="1:5" ht="15.75" thickBot="1" x14ac:dyDescent="0.3">
      <c r="A8684" s="49"/>
      <c r="B8684" s="49"/>
      <c r="C8684" s="49"/>
      <c r="D8684" s="49"/>
      <c r="E8684" s="49"/>
    </row>
    <row r="8685" spans="1:5" ht="15.75" customHeight="1" thickBot="1" x14ac:dyDescent="0.3">
      <c r="A8685" s="49"/>
      <c r="B8685" s="49"/>
      <c r="C8685" s="49"/>
      <c r="D8685" s="49"/>
      <c r="E8685" s="49"/>
    </row>
    <row r="8686" spans="1:5" ht="15.75" thickBot="1" x14ac:dyDescent="0.3">
      <c r="A8686" s="49"/>
      <c r="B8686" s="49"/>
      <c r="C8686" s="49"/>
      <c r="D8686" s="49"/>
      <c r="E8686" s="49"/>
    </row>
    <row r="8687" spans="1:5" ht="15.75" customHeight="1" thickBot="1" x14ac:dyDescent="0.3">
      <c r="A8687" s="49"/>
      <c r="B8687" s="49"/>
      <c r="C8687" s="49"/>
      <c r="D8687" s="49"/>
      <c r="E8687" s="49"/>
    </row>
    <row r="8688" spans="1:5" ht="15.75" thickBot="1" x14ac:dyDescent="0.3">
      <c r="A8688" s="49"/>
      <c r="B8688" s="49"/>
      <c r="C8688" s="49"/>
      <c r="D8688" s="49"/>
      <c r="E8688" s="49"/>
    </row>
    <row r="8689" spans="1:5" ht="15.75" customHeight="1" thickBot="1" x14ac:dyDescent="0.3">
      <c r="A8689" s="49"/>
      <c r="B8689" s="49"/>
      <c r="C8689" s="49"/>
      <c r="D8689" s="49"/>
      <c r="E8689" s="49"/>
    </row>
    <row r="8690" spans="1:5" ht="15.75" thickBot="1" x14ac:dyDescent="0.3">
      <c r="A8690" s="49"/>
      <c r="B8690" s="49"/>
      <c r="C8690" s="49"/>
      <c r="D8690" s="49"/>
      <c r="E8690" s="49"/>
    </row>
    <row r="8691" spans="1:5" ht="15.75" customHeight="1" thickBot="1" x14ac:dyDescent="0.3">
      <c r="A8691" s="49"/>
      <c r="B8691" s="49"/>
      <c r="C8691" s="49"/>
      <c r="D8691" s="49"/>
      <c r="E8691" s="49"/>
    </row>
    <row r="8692" spans="1:5" ht="15.75" thickBot="1" x14ac:dyDescent="0.3">
      <c r="A8692" s="49"/>
      <c r="B8692" s="49"/>
      <c r="C8692" s="49"/>
      <c r="D8692" s="49"/>
      <c r="E8692" s="49"/>
    </row>
    <row r="8693" spans="1:5" ht="15.75" customHeight="1" thickBot="1" x14ac:dyDescent="0.3">
      <c r="A8693" s="49"/>
      <c r="B8693" s="49"/>
      <c r="C8693" s="49"/>
      <c r="D8693" s="49"/>
      <c r="E8693" s="49"/>
    </row>
    <row r="8694" spans="1:5" ht="15.75" thickBot="1" x14ac:dyDescent="0.3">
      <c r="A8694" s="49"/>
      <c r="B8694" s="49"/>
      <c r="C8694" s="49"/>
      <c r="D8694" s="49"/>
      <c r="E8694" s="49"/>
    </row>
    <row r="8695" spans="1:5" ht="15.75" customHeight="1" thickBot="1" x14ac:dyDescent="0.3">
      <c r="A8695" s="49"/>
      <c r="B8695" s="49"/>
      <c r="C8695" s="49"/>
      <c r="D8695" s="49"/>
      <c r="E8695" s="49"/>
    </row>
    <row r="8696" spans="1:5" ht="15.75" thickBot="1" x14ac:dyDescent="0.3">
      <c r="A8696" s="49"/>
      <c r="B8696" s="49"/>
      <c r="C8696" s="49"/>
      <c r="D8696" s="49"/>
      <c r="E8696" s="49"/>
    </row>
    <row r="8697" spans="1:5" ht="15.75" customHeight="1" thickBot="1" x14ac:dyDescent="0.3">
      <c r="A8697" s="49"/>
      <c r="B8697" s="49"/>
      <c r="C8697" s="49"/>
      <c r="D8697" s="49"/>
      <c r="E8697" s="49"/>
    </row>
    <row r="8698" spans="1:5" ht="15.75" thickBot="1" x14ac:dyDescent="0.3">
      <c r="A8698" s="49"/>
      <c r="B8698" s="49"/>
      <c r="C8698" s="49"/>
      <c r="D8698" s="49"/>
      <c r="E8698" s="49"/>
    </row>
    <row r="8699" spans="1:5" ht="15.75" customHeight="1" thickBot="1" x14ac:dyDescent="0.3">
      <c r="A8699" s="49"/>
      <c r="B8699" s="49"/>
      <c r="C8699" s="49"/>
      <c r="D8699" s="49"/>
      <c r="E8699" s="49"/>
    </row>
    <row r="8700" spans="1:5" x14ac:dyDescent="0.25">
      <c r="A8700" s="48"/>
      <c r="B8700" s="48"/>
      <c r="C8700" s="48"/>
      <c r="D8700" s="48"/>
      <c r="E8700" s="48"/>
    </row>
    <row r="8701" spans="1:5" ht="15.75" thickBot="1" x14ac:dyDescent="0.3">
      <c r="A8701" s="49"/>
      <c r="B8701" s="49"/>
      <c r="C8701" s="49"/>
      <c r="D8701" s="49"/>
      <c r="E8701" s="49"/>
    </row>
    <row r="8702" spans="1:5" ht="15.75" customHeight="1" thickBot="1" x14ac:dyDescent="0.3">
      <c r="A8702" s="49"/>
      <c r="B8702" s="49"/>
      <c r="C8702" s="49"/>
      <c r="D8702" s="49"/>
      <c r="E8702" s="49"/>
    </row>
    <row r="8703" spans="1:5" ht="15.75" thickBot="1" x14ac:dyDescent="0.3">
      <c r="A8703" s="49"/>
      <c r="B8703" s="49"/>
      <c r="C8703" s="49"/>
      <c r="D8703" s="49"/>
      <c r="E8703" s="49"/>
    </row>
    <row r="8704" spans="1:5" ht="15.75" thickBot="1" x14ac:dyDescent="0.3">
      <c r="A8704" s="49"/>
      <c r="B8704" s="49"/>
      <c r="C8704" s="49"/>
      <c r="D8704" s="49"/>
      <c r="E8704" s="49"/>
    </row>
    <row r="8705" spans="1:5" ht="15.75" thickBot="1" x14ac:dyDescent="0.3">
      <c r="A8705" s="49"/>
      <c r="B8705" s="49"/>
      <c r="C8705" s="49"/>
      <c r="D8705" s="49"/>
      <c r="E8705" s="49"/>
    </row>
    <row r="8706" spans="1:5" ht="15.75" thickBot="1" x14ac:dyDescent="0.3">
      <c r="A8706" s="49"/>
      <c r="B8706" s="49"/>
      <c r="C8706" s="49"/>
      <c r="D8706" s="49"/>
      <c r="E8706" s="49"/>
    </row>
    <row r="8707" spans="1:5" ht="15.75" thickBot="1" x14ac:dyDescent="0.3">
      <c r="A8707" s="49"/>
      <c r="B8707" s="49"/>
      <c r="C8707" s="49"/>
      <c r="D8707" s="49"/>
      <c r="E8707" s="49"/>
    </row>
    <row r="8708" spans="1:5" ht="15.75" thickBot="1" x14ac:dyDescent="0.3">
      <c r="A8708" s="49"/>
      <c r="B8708" s="49"/>
      <c r="C8708" s="49"/>
      <c r="D8708" s="49"/>
      <c r="E8708" s="49"/>
    </row>
    <row r="8709" spans="1:5" ht="15.75" thickBot="1" x14ac:dyDescent="0.3">
      <c r="A8709" s="49"/>
      <c r="B8709" s="49"/>
      <c r="C8709" s="49"/>
      <c r="D8709" s="49"/>
      <c r="E8709" s="49"/>
    </row>
    <row r="8710" spans="1:5" ht="15.75" thickBot="1" x14ac:dyDescent="0.3">
      <c r="A8710" s="49"/>
      <c r="B8710" s="49"/>
      <c r="C8710" s="49"/>
      <c r="D8710" s="49"/>
      <c r="E8710" s="49"/>
    </row>
    <row r="8711" spans="1:5" ht="15.75" thickBot="1" x14ac:dyDescent="0.3">
      <c r="A8711" s="49"/>
      <c r="B8711" s="49"/>
      <c r="C8711" s="49"/>
      <c r="D8711" s="49"/>
      <c r="E8711" s="49"/>
    </row>
    <row r="8712" spans="1:5" ht="15.75" thickBot="1" x14ac:dyDescent="0.3">
      <c r="A8712" s="49"/>
      <c r="B8712" s="49"/>
      <c r="C8712" s="49"/>
      <c r="D8712" s="49"/>
      <c r="E8712" s="49"/>
    </row>
    <row r="8713" spans="1:5" ht="15.75" thickBot="1" x14ac:dyDescent="0.3">
      <c r="A8713" s="49"/>
      <c r="B8713" s="49"/>
      <c r="C8713" s="49"/>
      <c r="D8713" s="49"/>
      <c r="E8713" s="49"/>
    </row>
    <row r="8714" spans="1:5" ht="15.75" customHeight="1" thickBot="1" x14ac:dyDescent="0.3">
      <c r="A8714" s="49"/>
      <c r="B8714" s="49"/>
      <c r="C8714" s="49"/>
      <c r="D8714" s="49"/>
      <c r="E8714" s="49"/>
    </row>
    <row r="8715" spans="1:5" ht="15.75" thickBot="1" x14ac:dyDescent="0.3">
      <c r="A8715" s="49"/>
      <c r="B8715" s="49"/>
      <c r="C8715" s="49"/>
      <c r="D8715" s="49"/>
      <c r="E8715" s="49"/>
    </row>
    <row r="8716" spans="1:5" ht="15.75" customHeight="1" thickBot="1" x14ac:dyDescent="0.3">
      <c r="A8716" s="49"/>
      <c r="B8716" s="49"/>
      <c r="C8716" s="49"/>
      <c r="D8716" s="49"/>
      <c r="E8716" s="49"/>
    </row>
    <row r="8717" spans="1:5" ht="15.75" thickBot="1" x14ac:dyDescent="0.3">
      <c r="A8717" s="49"/>
      <c r="B8717" s="49"/>
      <c r="C8717" s="49"/>
      <c r="D8717" s="49"/>
      <c r="E8717" s="49"/>
    </row>
    <row r="8718" spans="1:5" ht="15.75" thickBot="1" x14ac:dyDescent="0.3">
      <c r="A8718" s="49"/>
      <c r="B8718" s="49"/>
      <c r="C8718" s="49"/>
      <c r="D8718" s="49"/>
      <c r="E8718" s="49"/>
    </row>
    <row r="8719" spans="1:5" ht="15.75" thickBot="1" x14ac:dyDescent="0.3">
      <c r="A8719" s="49"/>
      <c r="B8719" s="49"/>
      <c r="C8719" s="49"/>
      <c r="D8719" s="49"/>
      <c r="E8719" s="49"/>
    </row>
    <row r="8720" spans="1:5" ht="15.75" thickBot="1" x14ac:dyDescent="0.3">
      <c r="A8720" s="49"/>
      <c r="B8720" s="49"/>
      <c r="C8720" s="49"/>
      <c r="D8720" s="49"/>
      <c r="E8720" s="49"/>
    </row>
    <row r="8721" spans="1:5" ht="15.75" thickBot="1" x14ac:dyDescent="0.3">
      <c r="A8721" s="49"/>
      <c r="B8721" s="49"/>
      <c r="C8721" s="49"/>
      <c r="D8721" s="49"/>
      <c r="E8721" s="49"/>
    </row>
    <row r="8722" spans="1:5" ht="15.75" thickBot="1" x14ac:dyDescent="0.3">
      <c r="A8722" s="49"/>
      <c r="B8722" s="49"/>
      <c r="C8722" s="49"/>
      <c r="D8722" s="49"/>
      <c r="E8722" s="49"/>
    </row>
    <row r="8723" spans="1:5" ht="15.75" thickBot="1" x14ac:dyDescent="0.3">
      <c r="A8723" s="49"/>
      <c r="B8723" s="49"/>
      <c r="C8723" s="49"/>
      <c r="D8723" s="49"/>
      <c r="E8723" s="49"/>
    </row>
    <row r="8724" spans="1:5" ht="15.75" thickBot="1" x14ac:dyDescent="0.3">
      <c r="A8724" s="49"/>
      <c r="B8724" s="49"/>
      <c r="C8724" s="49"/>
      <c r="D8724" s="49"/>
      <c r="E8724" s="49"/>
    </row>
    <row r="8725" spans="1:5" ht="15.75" thickBot="1" x14ac:dyDescent="0.3">
      <c r="A8725" s="49"/>
      <c r="B8725" s="49"/>
      <c r="C8725" s="49"/>
      <c r="D8725" s="49"/>
      <c r="E8725" s="49"/>
    </row>
    <row r="8726" spans="1:5" ht="15.75" customHeight="1" thickBot="1" x14ac:dyDescent="0.3">
      <c r="A8726" s="49"/>
      <c r="B8726" s="49"/>
      <c r="C8726" s="49"/>
      <c r="D8726" s="49"/>
      <c r="E8726" s="49"/>
    </row>
    <row r="8727" spans="1:5" ht="15.75" thickBot="1" x14ac:dyDescent="0.3">
      <c r="A8727" s="49"/>
      <c r="B8727" s="49"/>
      <c r="C8727" s="49"/>
      <c r="D8727" s="49"/>
      <c r="E8727" s="49"/>
    </row>
    <row r="8728" spans="1:5" ht="15.75" customHeight="1" thickBot="1" x14ac:dyDescent="0.3">
      <c r="A8728" s="49"/>
      <c r="B8728" s="49"/>
      <c r="C8728" s="49"/>
      <c r="D8728" s="49"/>
      <c r="E8728" s="49"/>
    </row>
    <row r="8729" spans="1:5" ht="15.75" thickBot="1" x14ac:dyDescent="0.3">
      <c r="A8729" s="49"/>
      <c r="B8729" s="49"/>
      <c r="C8729" s="49"/>
      <c r="D8729" s="49"/>
      <c r="E8729" s="49"/>
    </row>
    <row r="8730" spans="1:5" ht="15.75" thickBot="1" x14ac:dyDescent="0.3">
      <c r="A8730" s="49"/>
      <c r="B8730" s="49"/>
      <c r="C8730" s="49"/>
      <c r="D8730" s="49"/>
      <c r="E8730" s="49"/>
    </row>
    <row r="8731" spans="1:5" ht="15.75" thickBot="1" x14ac:dyDescent="0.3">
      <c r="A8731" s="49"/>
      <c r="B8731" s="49"/>
      <c r="C8731" s="49"/>
      <c r="D8731" s="49"/>
      <c r="E8731" s="49"/>
    </row>
    <row r="8732" spans="1:5" ht="15.75" thickBot="1" x14ac:dyDescent="0.3">
      <c r="A8732" s="49"/>
      <c r="B8732" s="49"/>
      <c r="C8732" s="49"/>
      <c r="D8732" s="49"/>
      <c r="E8732" s="49"/>
    </row>
    <row r="8733" spans="1:5" ht="15.75" thickBot="1" x14ac:dyDescent="0.3">
      <c r="A8733" s="49"/>
      <c r="B8733" s="49"/>
      <c r="C8733" s="49"/>
      <c r="D8733" s="49"/>
      <c r="E8733" s="49"/>
    </row>
    <row r="8734" spans="1:5" ht="15.75" thickBot="1" x14ac:dyDescent="0.3">
      <c r="A8734" s="49"/>
      <c r="B8734" s="49"/>
      <c r="C8734" s="49"/>
      <c r="D8734" s="49"/>
      <c r="E8734" s="49"/>
    </row>
    <row r="8735" spans="1:5" ht="15.75" customHeight="1" thickBot="1" x14ac:dyDescent="0.3">
      <c r="A8735" s="49"/>
      <c r="B8735" s="49"/>
      <c r="C8735" s="49"/>
      <c r="D8735" s="49"/>
      <c r="E8735" s="49"/>
    </row>
    <row r="8736" spans="1:5" ht="15.75" thickBot="1" x14ac:dyDescent="0.3">
      <c r="A8736" s="49"/>
      <c r="B8736" s="49"/>
      <c r="C8736" s="49"/>
      <c r="D8736" s="49"/>
      <c r="E8736" s="49"/>
    </row>
    <row r="8737" spans="1:5" ht="15.75" customHeight="1" thickBot="1" x14ac:dyDescent="0.3">
      <c r="A8737" s="49"/>
      <c r="B8737" s="49"/>
      <c r="C8737" s="49"/>
      <c r="D8737" s="49"/>
      <c r="E8737" s="49"/>
    </row>
    <row r="8738" spans="1:5" x14ac:dyDescent="0.25">
      <c r="A8738" s="48"/>
      <c r="B8738" s="48"/>
      <c r="C8738" s="48"/>
      <c r="D8738" s="48"/>
      <c r="E8738" s="48"/>
    </row>
    <row r="8739" spans="1:5" ht="15.75" thickBot="1" x14ac:dyDescent="0.3">
      <c r="A8739" s="49"/>
      <c r="B8739" s="49"/>
      <c r="C8739" s="49"/>
      <c r="D8739" s="49"/>
      <c r="E8739" s="49"/>
    </row>
    <row r="8740" spans="1:5" ht="15.75" customHeight="1" thickBot="1" x14ac:dyDescent="0.3">
      <c r="A8740" s="49"/>
      <c r="B8740" s="49"/>
      <c r="C8740" s="49"/>
      <c r="D8740" s="49"/>
      <c r="E8740" s="49"/>
    </row>
    <row r="8741" spans="1:5" x14ac:dyDescent="0.25">
      <c r="A8741" s="48"/>
      <c r="B8741" s="48"/>
      <c r="C8741" s="48"/>
      <c r="D8741" s="48"/>
      <c r="E8741" s="48"/>
    </row>
    <row r="8742" spans="1:5" ht="15.75" thickBot="1" x14ac:dyDescent="0.3">
      <c r="A8742" s="49"/>
      <c r="B8742" s="49"/>
      <c r="C8742" s="49"/>
      <c r="D8742" s="49"/>
      <c r="E8742" s="49"/>
    </row>
    <row r="8743" spans="1:5" ht="15.75" thickBot="1" x14ac:dyDescent="0.3">
      <c r="A8743" s="49"/>
      <c r="B8743" s="49"/>
      <c r="C8743" s="49"/>
      <c r="D8743" s="49"/>
      <c r="E8743" s="49"/>
    </row>
    <row r="8744" spans="1:5" ht="15.75" customHeight="1" thickBot="1" x14ac:dyDescent="0.3">
      <c r="A8744" s="49"/>
      <c r="B8744" s="49"/>
      <c r="C8744" s="49"/>
      <c r="D8744" s="49"/>
      <c r="E8744" s="49"/>
    </row>
    <row r="8745" spans="1:5" ht="15.75" thickBot="1" x14ac:dyDescent="0.3">
      <c r="A8745" s="49"/>
      <c r="B8745" s="49"/>
      <c r="C8745" s="49"/>
      <c r="D8745" s="49"/>
      <c r="E8745" s="49"/>
    </row>
    <row r="8746" spans="1:5" ht="15.75" thickBot="1" x14ac:dyDescent="0.3">
      <c r="A8746" s="49"/>
      <c r="B8746" s="49"/>
      <c r="C8746" s="49"/>
      <c r="D8746" s="49"/>
      <c r="E8746" s="49"/>
    </row>
    <row r="8747" spans="1:5" ht="15.75" thickBot="1" x14ac:dyDescent="0.3">
      <c r="A8747" s="49"/>
      <c r="B8747" s="49"/>
      <c r="C8747" s="49"/>
      <c r="D8747" s="49"/>
      <c r="E8747" s="49"/>
    </row>
    <row r="8748" spans="1:5" ht="15.75" thickBot="1" x14ac:dyDescent="0.3">
      <c r="A8748" s="49"/>
      <c r="B8748" s="49"/>
      <c r="C8748" s="49"/>
      <c r="D8748" s="49"/>
      <c r="E8748" s="49"/>
    </row>
    <row r="8749" spans="1:5" ht="15.75" customHeight="1" thickBot="1" x14ac:dyDescent="0.3">
      <c r="A8749" s="49"/>
      <c r="B8749" s="49"/>
      <c r="C8749" s="49"/>
      <c r="D8749" s="49"/>
      <c r="E8749" s="49"/>
    </row>
    <row r="8750" spans="1:5" x14ac:dyDescent="0.25">
      <c r="A8750" s="48"/>
      <c r="B8750" s="48"/>
      <c r="C8750" s="48"/>
      <c r="D8750" s="48"/>
      <c r="E8750" s="48"/>
    </row>
    <row r="8751" spans="1:5" ht="15.75" thickBot="1" x14ac:dyDescent="0.3">
      <c r="A8751" s="49"/>
      <c r="B8751" s="49"/>
      <c r="C8751" s="49"/>
      <c r="D8751" s="49"/>
      <c r="E8751" s="49"/>
    </row>
    <row r="8752" spans="1:5" ht="15.75" customHeight="1" thickBot="1" x14ac:dyDescent="0.3">
      <c r="A8752" s="49"/>
      <c r="B8752" s="49"/>
      <c r="C8752" s="49"/>
      <c r="D8752" s="49"/>
      <c r="E8752" s="49"/>
    </row>
    <row r="8753" spans="1:5" x14ac:dyDescent="0.25">
      <c r="A8753" s="48"/>
      <c r="B8753" s="48"/>
      <c r="C8753" s="48"/>
      <c r="D8753" s="48"/>
      <c r="E8753" s="48"/>
    </row>
    <row r="8754" spans="1:5" ht="15.75" thickBot="1" x14ac:dyDescent="0.3">
      <c r="A8754" s="49"/>
      <c r="B8754" s="49"/>
      <c r="C8754" s="49"/>
      <c r="D8754" s="49"/>
      <c r="E8754" s="49"/>
    </row>
    <row r="8755" spans="1:5" ht="15.75" customHeight="1" thickBot="1" x14ac:dyDescent="0.3">
      <c r="A8755" s="49"/>
      <c r="B8755" s="49"/>
      <c r="C8755" s="49"/>
      <c r="D8755" s="49"/>
      <c r="E8755" s="49"/>
    </row>
    <row r="8756" spans="1:5" x14ac:dyDescent="0.25">
      <c r="A8756" s="48"/>
      <c r="B8756" s="48"/>
      <c r="C8756" s="48"/>
      <c r="D8756" s="48"/>
      <c r="E8756" s="48"/>
    </row>
    <row r="8757" spans="1:5" ht="15.75" thickBot="1" x14ac:dyDescent="0.3">
      <c r="A8757" s="49"/>
      <c r="B8757" s="49"/>
      <c r="C8757" s="49"/>
      <c r="D8757" s="49"/>
      <c r="E8757" s="49"/>
    </row>
    <row r="8758" spans="1:5" ht="15.75" thickBot="1" x14ac:dyDescent="0.3">
      <c r="A8758" s="49"/>
      <c r="B8758" s="49"/>
      <c r="C8758" s="49"/>
      <c r="D8758" s="49"/>
      <c r="E8758" s="49"/>
    </row>
    <row r="8759" spans="1:5" ht="15.75" thickBot="1" x14ac:dyDescent="0.3">
      <c r="A8759" s="49"/>
      <c r="B8759" s="49"/>
      <c r="C8759" s="49"/>
      <c r="D8759" s="49"/>
      <c r="E8759" s="49"/>
    </row>
    <row r="8760" spans="1:5" ht="15.75" thickBot="1" x14ac:dyDescent="0.3">
      <c r="A8760" s="49"/>
      <c r="B8760" s="49"/>
      <c r="C8760" s="49"/>
      <c r="D8760" s="49"/>
      <c r="E8760" s="49"/>
    </row>
    <row r="8761" spans="1:5" ht="15.75" thickBot="1" x14ac:dyDescent="0.3">
      <c r="A8761" s="49"/>
      <c r="B8761" s="49"/>
      <c r="C8761" s="49"/>
      <c r="D8761" s="49"/>
      <c r="E8761" s="49"/>
    </row>
    <row r="8762" spans="1:5" ht="15.75" customHeight="1" thickBot="1" x14ac:dyDescent="0.3">
      <c r="A8762" s="49"/>
      <c r="B8762" s="49"/>
      <c r="C8762" s="49"/>
      <c r="D8762" s="49"/>
      <c r="E8762" s="49"/>
    </row>
    <row r="8763" spans="1:5" ht="15.75" thickBot="1" x14ac:dyDescent="0.3">
      <c r="A8763" s="49"/>
      <c r="B8763" s="49"/>
      <c r="C8763" s="49"/>
      <c r="D8763" s="49"/>
      <c r="E8763" s="49"/>
    </row>
    <row r="8764" spans="1:5" ht="15.75" customHeight="1" thickBot="1" x14ac:dyDescent="0.3">
      <c r="A8764" s="49"/>
      <c r="B8764" s="49"/>
      <c r="C8764" s="49"/>
      <c r="D8764" s="49"/>
      <c r="E8764" s="49"/>
    </row>
    <row r="8765" spans="1:5" ht="15.75" thickBot="1" x14ac:dyDescent="0.3">
      <c r="A8765" s="49"/>
      <c r="B8765" s="49"/>
      <c r="C8765" s="49"/>
      <c r="D8765" s="49"/>
      <c r="E8765" s="49"/>
    </row>
    <row r="8766" spans="1:5" ht="15.75" customHeight="1" thickBot="1" x14ac:dyDescent="0.3">
      <c r="A8766" s="49"/>
      <c r="B8766" s="49"/>
      <c r="C8766" s="49"/>
      <c r="D8766" s="49"/>
      <c r="E8766" s="49"/>
    </row>
    <row r="8767" spans="1:5" ht="15.75" thickBot="1" x14ac:dyDescent="0.3">
      <c r="A8767" s="49"/>
      <c r="B8767" s="49"/>
      <c r="C8767" s="49"/>
      <c r="D8767" s="49"/>
      <c r="E8767" s="49"/>
    </row>
    <row r="8768" spans="1:5" ht="15.75" customHeight="1" thickBot="1" x14ac:dyDescent="0.3">
      <c r="A8768" s="49"/>
      <c r="B8768" s="49"/>
      <c r="C8768" s="49"/>
      <c r="D8768" s="49"/>
      <c r="E8768" s="49"/>
    </row>
    <row r="8769" spans="1:5" ht="15.75" thickBot="1" x14ac:dyDescent="0.3">
      <c r="A8769" s="49"/>
      <c r="B8769" s="49"/>
      <c r="C8769" s="49"/>
      <c r="D8769" s="49"/>
      <c r="E8769" s="49"/>
    </row>
    <row r="8770" spans="1:5" ht="15.75" customHeight="1" thickBot="1" x14ac:dyDescent="0.3">
      <c r="A8770" s="49"/>
      <c r="B8770" s="49"/>
      <c r="C8770" s="49"/>
      <c r="D8770" s="49"/>
      <c r="E8770" s="49"/>
    </row>
    <row r="8771" spans="1:5" ht="15.75" thickBot="1" x14ac:dyDescent="0.3">
      <c r="A8771" s="49"/>
      <c r="B8771" s="49"/>
      <c r="C8771" s="49"/>
      <c r="D8771" s="49"/>
      <c r="E8771" s="49"/>
    </row>
    <row r="8772" spans="1:5" ht="15.75" customHeight="1" thickBot="1" x14ac:dyDescent="0.3">
      <c r="A8772" s="49"/>
      <c r="B8772" s="49"/>
      <c r="C8772" s="49"/>
      <c r="D8772" s="49"/>
      <c r="E8772" s="49"/>
    </row>
    <row r="8773" spans="1:5" ht="15.75" thickBot="1" x14ac:dyDescent="0.3">
      <c r="A8773" s="49"/>
      <c r="B8773" s="49"/>
      <c r="C8773" s="49"/>
      <c r="D8773" s="49"/>
      <c r="E8773" s="49"/>
    </row>
    <row r="8774" spans="1:5" ht="15.75" customHeight="1" thickBot="1" x14ac:dyDescent="0.3">
      <c r="A8774" s="49"/>
      <c r="B8774" s="49"/>
      <c r="C8774" s="49"/>
      <c r="D8774" s="49"/>
      <c r="E8774" s="49"/>
    </row>
    <row r="8775" spans="1:5" ht="15.75" thickBot="1" x14ac:dyDescent="0.3">
      <c r="A8775" s="49"/>
      <c r="B8775" s="49"/>
      <c r="C8775" s="49"/>
      <c r="D8775" s="49"/>
      <c r="E8775" s="49"/>
    </row>
    <row r="8776" spans="1:5" ht="15.75" customHeight="1" thickBot="1" x14ac:dyDescent="0.3">
      <c r="A8776" s="49"/>
      <c r="B8776" s="49"/>
      <c r="C8776" s="49"/>
      <c r="D8776" s="49"/>
      <c r="E8776" s="49"/>
    </row>
    <row r="8777" spans="1:5" ht="15.75" thickBot="1" x14ac:dyDescent="0.3">
      <c r="A8777" s="49"/>
      <c r="B8777" s="49"/>
      <c r="C8777" s="49"/>
      <c r="D8777" s="49"/>
      <c r="E8777" s="49"/>
    </row>
    <row r="8778" spans="1:5" ht="15.75" customHeight="1" thickBot="1" x14ac:dyDescent="0.3">
      <c r="A8778" s="49"/>
      <c r="B8778" s="49"/>
      <c r="C8778" s="49"/>
      <c r="D8778" s="49"/>
      <c r="E8778" s="49"/>
    </row>
    <row r="8779" spans="1:5" ht="15.75" thickBot="1" x14ac:dyDescent="0.3">
      <c r="A8779" s="49"/>
      <c r="B8779" s="49"/>
      <c r="C8779" s="49"/>
      <c r="D8779" s="49"/>
      <c r="E8779" s="49"/>
    </row>
    <row r="8780" spans="1:5" ht="15.75" customHeight="1" thickBot="1" x14ac:dyDescent="0.3">
      <c r="A8780" s="49"/>
      <c r="B8780" s="49"/>
      <c r="C8780" s="49"/>
      <c r="D8780" s="49"/>
      <c r="E8780" s="49"/>
    </row>
    <row r="8781" spans="1:5" ht="15.75" thickBot="1" x14ac:dyDescent="0.3">
      <c r="A8781" s="49"/>
      <c r="B8781" s="49"/>
      <c r="C8781" s="49"/>
      <c r="D8781" s="49"/>
      <c r="E8781" s="49"/>
    </row>
    <row r="8782" spans="1:5" ht="15.75" customHeight="1" thickBot="1" x14ac:dyDescent="0.3">
      <c r="A8782" s="49"/>
      <c r="B8782" s="49"/>
      <c r="C8782" s="49"/>
      <c r="D8782" s="49"/>
      <c r="E8782" s="49"/>
    </row>
    <row r="8783" spans="1:5" ht="15.75" thickBot="1" x14ac:dyDescent="0.3">
      <c r="A8783" s="49"/>
      <c r="B8783" s="49"/>
      <c r="C8783" s="49"/>
      <c r="D8783" s="49"/>
      <c r="E8783" s="49"/>
    </row>
    <row r="8784" spans="1:5" ht="15.75" customHeight="1" thickBot="1" x14ac:dyDescent="0.3">
      <c r="A8784" s="49"/>
      <c r="B8784" s="49"/>
      <c r="C8784" s="49"/>
      <c r="D8784" s="49"/>
      <c r="E8784" s="49"/>
    </row>
    <row r="8785" spans="1:5" ht="15.75" thickBot="1" x14ac:dyDescent="0.3">
      <c r="A8785" s="49"/>
      <c r="B8785" s="49"/>
      <c r="C8785" s="49"/>
      <c r="D8785" s="49"/>
      <c r="E8785" s="49"/>
    </row>
    <row r="8786" spans="1:5" ht="15.75" customHeight="1" thickBot="1" x14ac:dyDescent="0.3">
      <c r="A8786" s="49"/>
      <c r="B8786" s="49"/>
      <c r="C8786" s="49"/>
      <c r="D8786" s="49"/>
      <c r="E8786" s="49"/>
    </row>
    <row r="8787" spans="1:5" ht="15.75" thickBot="1" x14ac:dyDescent="0.3">
      <c r="A8787" s="49"/>
      <c r="B8787" s="49"/>
      <c r="C8787" s="49"/>
      <c r="D8787" s="49"/>
      <c r="E8787" s="49"/>
    </row>
    <row r="8788" spans="1:5" ht="15.75" customHeight="1" thickBot="1" x14ac:dyDescent="0.3">
      <c r="A8788" s="49"/>
      <c r="B8788" s="49"/>
      <c r="C8788" s="49"/>
      <c r="D8788" s="49"/>
      <c r="E8788" s="49"/>
    </row>
    <row r="8789" spans="1:5" ht="15.75" thickBot="1" x14ac:dyDescent="0.3">
      <c r="A8789" s="49"/>
      <c r="B8789" s="49"/>
      <c r="C8789" s="49"/>
      <c r="D8789" s="49"/>
      <c r="E8789" s="49"/>
    </row>
    <row r="8790" spans="1:5" ht="15.75" customHeight="1" thickBot="1" x14ac:dyDescent="0.3">
      <c r="A8790" s="49"/>
      <c r="B8790" s="49"/>
      <c r="C8790" s="49"/>
      <c r="D8790" s="49"/>
      <c r="E8790" s="49"/>
    </row>
    <row r="8791" spans="1:5" ht="15.75" thickBot="1" x14ac:dyDescent="0.3">
      <c r="A8791" s="49"/>
      <c r="B8791" s="49"/>
      <c r="C8791" s="49"/>
      <c r="D8791" s="49"/>
      <c r="E8791" s="49"/>
    </row>
    <row r="8792" spans="1:5" ht="15.75" customHeight="1" thickBot="1" x14ac:dyDescent="0.3">
      <c r="A8792" s="49"/>
      <c r="B8792" s="49"/>
      <c r="C8792" s="49"/>
      <c r="D8792" s="49"/>
      <c r="E8792" s="49"/>
    </row>
    <row r="8793" spans="1:5" ht="15.75" thickBot="1" x14ac:dyDescent="0.3">
      <c r="A8793" s="49"/>
      <c r="B8793" s="49"/>
      <c r="C8793" s="49"/>
      <c r="D8793" s="49"/>
      <c r="E8793" s="49"/>
    </row>
    <row r="8794" spans="1:5" ht="15.75" customHeight="1" thickBot="1" x14ac:dyDescent="0.3">
      <c r="A8794" s="49"/>
      <c r="B8794" s="49"/>
      <c r="C8794" s="49"/>
      <c r="D8794" s="49"/>
      <c r="E8794" s="49"/>
    </row>
    <row r="8795" spans="1:5" ht="15.75" thickBot="1" x14ac:dyDescent="0.3">
      <c r="A8795" s="49"/>
      <c r="B8795" s="49"/>
      <c r="C8795" s="49"/>
      <c r="D8795" s="49"/>
      <c r="E8795" s="49"/>
    </row>
    <row r="8796" spans="1:5" ht="15.75" customHeight="1" thickBot="1" x14ac:dyDescent="0.3">
      <c r="A8796" s="49"/>
      <c r="B8796" s="49"/>
      <c r="C8796" s="49"/>
      <c r="D8796" s="49"/>
      <c r="E8796" s="49"/>
    </row>
    <row r="8797" spans="1:5" ht="15.75" thickBot="1" x14ac:dyDescent="0.3">
      <c r="A8797" s="49"/>
      <c r="B8797" s="49"/>
      <c r="C8797" s="49"/>
      <c r="D8797" s="49"/>
      <c r="E8797" s="49"/>
    </row>
    <row r="8798" spans="1:5" ht="15.75" customHeight="1" thickBot="1" x14ac:dyDescent="0.3">
      <c r="A8798" s="49"/>
      <c r="B8798" s="49"/>
      <c r="C8798" s="49"/>
      <c r="D8798" s="49"/>
      <c r="E8798" s="49"/>
    </row>
    <row r="8799" spans="1:5" ht="15.75" thickBot="1" x14ac:dyDescent="0.3">
      <c r="A8799" s="49"/>
      <c r="B8799" s="49"/>
      <c r="C8799" s="49"/>
      <c r="D8799" s="49"/>
      <c r="E8799" s="49"/>
    </row>
    <row r="8800" spans="1:5" ht="15.75" customHeight="1" thickBot="1" x14ac:dyDescent="0.3">
      <c r="A8800" s="49"/>
      <c r="B8800" s="49"/>
      <c r="C8800" s="49"/>
      <c r="D8800" s="49"/>
      <c r="E8800" s="49"/>
    </row>
    <row r="8801" spans="1:5" ht="15.75" thickBot="1" x14ac:dyDescent="0.3">
      <c r="A8801" s="49"/>
      <c r="B8801" s="49"/>
      <c r="C8801" s="49"/>
      <c r="D8801" s="49"/>
      <c r="E8801" s="49"/>
    </row>
    <row r="8802" spans="1:5" ht="15.75" customHeight="1" thickBot="1" x14ac:dyDescent="0.3">
      <c r="A8802" s="49"/>
      <c r="B8802" s="49"/>
      <c r="C8802" s="49"/>
      <c r="D8802" s="49"/>
      <c r="E8802" s="49"/>
    </row>
    <row r="8803" spans="1:5" ht="15.75" thickBot="1" x14ac:dyDescent="0.3">
      <c r="A8803" s="49"/>
      <c r="B8803" s="49"/>
      <c r="C8803" s="49"/>
      <c r="D8803" s="49"/>
      <c r="E8803" s="49"/>
    </row>
    <row r="8804" spans="1:5" ht="15.75" customHeight="1" thickBot="1" x14ac:dyDescent="0.3">
      <c r="A8804" s="49"/>
      <c r="B8804" s="49"/>
      <c r="C8804" s="49"/>
      <c r="D8804" s="49"/>
      <c r="E8804" s="49"/>
    </row>
    <row r="8805" spans="1:5" ht="15.75" thickBot="1" x14ac:dyDescent="0.3">
      <c r="A8805" s="49"/>
      <c r="B8805" s="49"/>
      <c r="C8805" s="49"/>
      <c r="D8805" s="49"/>
      <c r="E8805" s="49"/>
    </row>
    <row r="8806" spans="1:5" ht="15.75" customHeight="1" thickBot="1" x14ac:dyDescent="0.3">
      <c r="A8806" s="49"/>
      <c r="B8806" s="49"/>
      <c r="C8806" s="49"/>
      <c r="D8806" s="49"/>
      <c r="E8806" s="49"/>
    </row>
    <row r="8807" spans="1:5" ht="15.75" thickBot="1" x14ac:dyDescent="0.3">
      <c r="A8807" s="49"/>
      <c r="B8807" s="49"/>
      <c r="C8807" s="49"/>
      <c r="D8807" s="49"/>
      <c r="E8807" s="49"/>
    </row>
    <row r="8808" spans="1:5" ht="15.75" customHeight="1" thickBot="1" x14ac:dyDescent="0.3">
      <c r="A8808" s="49"/>
      <c r="B8808" s="49"/>
      <c r="C8808" s="49"/>
      <c r="D8808" s="49"/>
      <c r="E8808" s="49"/>
    </row>
    <row r="8809" spans="1:5" ht="15.75" thickBot="1" x14ac:dyDescent="0.3">
      <c r="A8809" s="49"/>
      <c r="B8809" s="49"/>
      <c r="C8809" s="49"/>
      <c r="D8809" s="49"/>
      <c r="E8809" s="49"/>
    </row>
    <row r="8810" spans="1:5" ht="15.75" customHeight="1" thickBot="1" x14ac:dyDescent="0.3">
      <c r="A8810" s="49"/>
      <c r="B8810" s="49"/>
      <c r="C8810" s="49"/>
      <c r="D8810" s="49"/>
      <c r="E8810" s="49"/>
    </row>
    <row r="8811" spans="1:5" ht="15.75" thickBot="1" x14ac:dyDescent="0.3">
      <c r="A8811" s="49"/>
      <c r="B8811" s="49"/>
      <c r="C8811" s="49"/>
      <c r="D8811" s="49"/>
      <c r="E8811" s="49"/>
    </row>
    <row r="8812" spans="1:5" ht="15.75" customHeight="1" thickBot="1" x14ac:dyDescent="0.3">
      <c r="A8812" s="49"/>
      <c r="B8812" s="49"/>
      <c r="C8812" s="49"/>
      <c r="D8812" s="49"/>
      <c r="E8812" s="49"/>
    </row>
    <row r="8813" spans="1:5" ht="15.75" thickBot="1" x14ac:dyDescent="0.3">
      <c r="A8813" s="49"/>
      <c r="B8813" s="49"/>
      <c r="C8813" s="49"/>
      <c r="D8813" s="49"/>
      <c r="E8813" s="49"/>
    </row>
    <row r="8814" spans="1:5" ht="15.75" thickBot="1" x14ac:dyDescent="0.3">
      <c r="A8814" s="49"/>
      <c r="B8814" s="49"/>
      <c r="C8814" s="49"/>
      <c r="D8814" s="49"/>
      <c r="E8814" s="49"/>
    </row>
    <row r="8815" spans="1:5" ht="15.75" thickBot="1" x14ac:dyDescent="0.3">
      <c r="A8815" s="49"/>
      <c r="B8815" s="49"/>
      <c r="C8815" s="49"/>
      <c r="D8815" s="49"/>
      <c r="E8815" s="49"/>
    </row>
    <row r="8816" spans="1:5" ht="15.75" thickBot="1" x14ac:dyDescent="0.3">
      <c r="A8816" s="49"/>
      <c r="B8816" s="49"/>
      <c r="C8816" s="49"/>
      <c r="D8816" s="49"/>
      <c r="E8816" s="49"/>
    </row>
    <row r="8817" spans="1:5" ht="15.75" thickBot="1" x14ac:dyDescent="0.3">
      <c r="A8817" s="49"/>
      <c r="B8817" s="49"/>
      <c r="C8817" s="49"/>
      <c r="D8817" s="49"/>
      <c r="E8817" s="49"/>
    </row>
    <row r="8818" spans="1:5" ht="15.75" customHeight="1" thickBot="1" x14ac:dyDescent="0.3">
      <c r="A8818" s="49"/>
      <c r="B8818" s="49"/>
      <c r="C8818" s="49"/>
      <c r="D8818" s="49"/>
      <c r="E8818" s="49"/>
    </row>
    <row r="8819" spans="1:5" ht="15.75" thickBot="1" x14ac:dyDescent="0.3">
      <c r="A8819" s="49"/>
      <c r="B8819" s="49"/>
      <c r="C8819" s="49"/>
      <c r="D8819" s="49"/>
      <c r="E8819" s="49"/>
    </row>
    <row r="8820" spans="1:5" ht="15.75" customHeight="1" thickBot="1" x14ac:dyDescent="0.3">
      <c r="A8820" s="49"/>
      <c r="B8820" s="49"/>
      <c r="C8820" s="49"/>
      <c r="D8820" s="49"/>
      <c r="E8820" s="49"/>
    </row>
    <row r="8821" spans="1:5" ht="15.75" thickBot="1" x14ac:dyDescent="0.3">
      <c r="A8821" s="49"/>
      <c r="B8821" s="49"/>
      <c r="C8821" s="49"/>
      <c r="D8821" s="49"/>
      <c r="E8821" s="49"/>
    </row>
    <row r="8822" spans="1:5" ht="15.75" customHeight="1" thickBot="1" x14ac:dyDescent="0.3">
      <c r="A8822" s="49"/>
      <c r="B8822" s="49"/>
      <c r="C8822" s="49"/>
      <c r="D8822" s="49"/>
      <c r="E8822" s="49"/>
    </row>
    <row r="8823" spans="1:5" ht="15.75" thickBot="1" x14ac:dyDescent="0.3">
      <c r="A8823" s="49"/>
      <c r="B8823" s="49"/>
      <c r="C8823" s="49"/>
      <c r="D8823" s="49"/>
      <c r="E8823" s="49"/>
    </row>
    <row r="8824" spans="1:5" ht="15.75" customHeight="1" thickBot="1" x14ac:dyDescent="0.3">
      <c r="A8824" s="49"/>
      <c r="B8824" s="49"/>
      <c r="C8824" s="49"/>
      <c r="D8824" s="49"/>
      <c r="E8824" s="49"/>
    </row>
    <row r="8825" spans="1:5" ht="15.75" thickBot="1" x14ac:dyDescent="0.3">
      <c r="A8825" s="49"/>
      <c r="B8825" s="49"/>
      <c r="C8825" s="49"/>
      <c r="D8825" s="49"/>
      <c r="E8825" s="49"/>
    </row>
    <row r="8826" spans="1:5" ht="15.75" customHeight="1" thickBot="1" x14ac:dyDescent="0.3">
      <c r="A8826" s="49"/>
      <c r="B8826" s="49"/>
      <c r="C8826" s="49"/>
      <c r="D8826" s="49"/>
      <c r="E8826" s="49"/>
    </row>
    <row r="8827" spans="1:5" ht="15.75" thickBot="1" x14ac:dyDescent="0.3">
      <c r="A8827" s="49"/>
      <c r="B8827" s="49"/>
      <c r="C8827" s="49"/>
      <c r="D8827" s="49"/>
      <c r="E8827" s="49"/>
    </row>
    <row r="8828" spans="1:5" ht="15.75" customHeight="1" thickBot="1" x14ac:dyDescent="0.3">
      <c r="A8828" s="49"/>
      <c r="B8828" s="49"/>
      <c r="C8828" s="49"/>
      <c r="D8828" s="49"/>
      <c r="E8828" s="49"/>
    </row>
    <row r="8829" spans="1:5" ht="15.75" thickBot="1" x14ac:dyDescent="0.3">
      <c r="A8829" s="49"/>
      <c r="B8829" s="49"/>
      <c r="C8829" s="49"/>
      <c r="D8829" s="49"/>
      <c r="E8829" s="49"/>
    </row>
    <row r="8830" spans="1:5" ht="15.75" customHeight="1" thickBot="1" x14ac:dyDescent="0.3">
      <c r="A8830" s="49"/>
      <c r="B8830" s="49"/>
      <c r="C8830" s="49"/>
      <c r="D8830" s="49"/>
      <c r="E8830" s="49"/>
    </row>
    <row r="8831" spans="1:5" ht="15.75" thickBot="1" x14ac:dyDescent="0.3">
      <c r="A8831" s="49"/>
      <c r="B8831" s="49"/>
      <c r="C8831" s="49"/>
      <c r="D8831" s="49"/>
      <c r="E8831" s="49"/>
    </row>
    <row r="8832" spans="1:5" ht="15.75" customHeight="1" thickBot="1" x14ac:dyDescent="0.3">
      <c r="A8832" s="49"/>
      <c r="B8832" s="49"/>
      <c r="C8832" s="49"/>
      <c r="D8832" s="49"/>
      <c r="E8832" s="49"/>
    </row>
    <row r="8833" spans="1:5" ht="15.75" thickBot="1" x14ac:dyDescent="0.3">
      <c r="A8833" s="49"/>
      <c r="B8833" s="49"/>
      <c r="C8833" s="49"/>
      <c r="D8833" s="49"/>
      <c r="E8833" s="49"/>
    </row>
    <row r="8834" spans="1:5" ht="15.75" customHeight="1" thickBot="1" x14ac:dyDescent="0.3">
      <c r="A8834" s="49"/>
      <c r="B8834" s="49"/>
      <c r="C8834" s="49"/>
      <c r="D8834" s="49"/>
      <c r="E8834" s="49"/>
    </row>
    <row r="8835" spans="1:5" ht="15.75" thickBot="1" x14ac:dyDescent="0.3">
      <c r="A8835" s="49"/>
      <c r="B8835" s="49"/>
      <c r="C8835" s="49"/>
      <c r="D8835" s="49"/>
      <c r="E8835" s="49"/>
    </row>
    <row r="8836" spans="1:5" ht="15.75" customHeight="1" thickBot="1" x14ac:dyDescent="0.3">
      <c r="A8836" s="49"/>
      <c r="B8836" s="49"/>
      <c r="C8836" s="49"/>
      <c r="D8836" s="49"/>
      <c r="E8836" s="49"/>
    </row>
    <row r="8837" spans="1:5" ht="15.75" thickBot="1" x14ac:dyDescent="0.3">
      <c r="A8837" s="49"/>
      <c r="B8837" s="49"/>
      <c r="C8837" s="49"/>
      <c r="D8837" s="49"/>
      <c r="E8837" s="49"/>
    </row>
    <row r="8838" spans="1:5" ht="15.75" customHeight="1" thickBot="1" x14ac:dyDescent="0.3">
      <c r="A8838" s="49"/>
      <c r="B8838" s="49"/>
      <c r="C8838" s="49"/>
      <c r="D8838" s="49"/>
      <c r="E8838" s="49"/>
    </row>
    <row r="8839" spans="1:5" ht="15.75" thickBot="1" x14ac:dyDescent="0.3">
      <c r="A8839" s="49"/>
      <c r="B8839" s="49"/>
      <c r="C8839" s="49"/>
      <c r="D8839" s="49"/>
      <c r="E8839" s="49"/>
    </row>
    <row r="8840" spans="1:5" ht="15.75" customHeight="1" thickBot="1" x14ac:dyDescent="0.3">
      <c r="A8840" s="49"/>
      <c r="B8840" s="49"/>
      <c r="C8840" s="49"/>
      <c r="D8840" s="49"/>
      <c r="E8840" s="49"/>
    </row>
    <row r="8841" spans="1:5" ht="15.75" thickBot="1" x14ac:dyDescent="0.3">
      <c r="A8841" s="49"/>
      <c r="B8841" s="49"/>
      <c r="C8841" s="49"/>
      <c r="D8841" s="49"/>
      <c r="E8841" s="49"/>
    </row>
    <row r="8842" spans="1:5" ht="15.75" customHeight="1" thickBot="1" x14ac:dyDescent="0.3">
      <c r="A8842" s="49"/>
      <c r="B8842" s="49"/>
      <c r="C8842" s="49"/>
      <c r="D8842" s="49"/>
      <c r="E8842" s="49"/>
    </row>
    <row r="8843" spans="1:5" ht="15.75" thickBot="1" x14ac:dyDescent="0.3">
      <c r="A8843" s="49"/>
      <c r="B8843" s="49"/>
      <c r="C8843" s="49"/>
      <c r="D8843" s="49"/>
      <c r="E8843" s="49"/>
    </row>
    <row r="8844" spans="1:5" ht="15.75" customHeight="1" thickBot="1" x14ac:dyDescent="0.3">
      <c r="A8844" s="49"/>
      <c r="B8844" s="49"/>
      <c r="C8844" s="49"/>
      <c r="D8844" s="49"/>
      <c r="E8844" s="49"/>
    </row>
    <row r="8845" spans="1:5" ht="15.75" thickBot="1" x14ac:dyDescent="0.3">
      <c r="A8845" s="49"/>
      <c r="B8845" s="49"/>
      <c r="C8845" s="49"/>
      <c r="D8845" s="49"/>
      <c r="E8845" s="49"/>
    </row>
    <row r="8846" spans="1:5" ht="15.75" customHeight="1" thickBot="1" x14ac:dyDescent="0.3">
      <c r="A8846" s="49"/>
      <c r="B8846" s="49"/>
      <c r="C8846" s="49"/>
      <c r="D8846" s="49"/>
      <c r="E8846" s="49"/>
    </row>
    <row r="8847" spans="1:5" ht="15.75" thickBot="1" x14ac:dyDescent="0.3">
      <c r="A8847" s="49"/>
      <c r="B8847" s="49"/>
      <c r="C8847" s="49"/>
      <c r="D8847" s="49"/>
      <c r="E8847" s="49"/>
    </row>
    <row r="8848" spans="1:5" ht="15.75" customHeight="1" thickBot="1" x14ac:dyDescent="0.3">
      <c r="A8848" s="49"/>
      <c r="B8848" s="49"/>
      <c r="C8848" s="49"/>
      <c r="D8848" s="49"/>
      <c r="E8848" s="49"/>
    </row>
    <row r="8849" spans="1:5" ht="15.75" thickBot="1" x14ac:dyDescent="0.3">
      <c r="A8849" s="49"/>
      <c r="B8849" s="49"/>
      <c r="C8849" s="49"/>
      <c r="D8849" s="49"/>
      <c r="E8849" s="49"/>
    </row>
    <row r="8850" spans="1:5" ht="15.75" customHeight="1" thickBot="1" x14ac:dyDescent="0.3">
      <c r="A8850" s="49"/>
      <c r="B8850" s="49"/>
      <c r="C8850" s="49"/>
      <c r="D8850" s="49"/>
      <c r="E8850" s="49"/>
    </row>
    <row r="8851" spans="1:5" ht="15.75" thickBot="1" x14ac:dyDescent="0.3">
      <c r="A8851" s="49"/>
      <c r="B8851" s="49"/>
      <c r="C8851" s="49"/>
      <c r="D8851" s="49"/>
      <c r="E8851" s="49"/>
    </row>
    <row r="8852" spans="1:5" ht="15.75" customHeight="1" thickBot="1" x14ac:dyDescent="0.3">
      <c r="A8852" s="49"/>
      <c r="B8852" s="49"/>
      <c r="C8852" s="49"/>
      <c r="D8852" s="49"/>
      <c r="E8852" s="49"/>
    </row>
    <row r="8853" spans="1:5" ht="15.75" thickBot="1" x14ac:dyDescent="0.3">
      <c r="A8853" s="49"/>
      <c r="B8853" s="49"/>
      <c r="C8853" s="49"/>
      <c r="D8853" s="49"/>
      <c r="E8853" s="49"/>
    </row>
    <row r="8854" spans="1:5" ht="15.75" customHeight="1" thickBot="1" x14ac:dyDescent="0.3">
      <c r="A8854" s="49"/>
      <c r="B8854" s="49"/>
      <c r="C8854" s="49"/>
      <c r="D8854" s="49"/>
      <c r="E8854" s="49"/>
    </row>
    <row r="8855" spans="1:5" ht="15.75" thickBot="1" x14ac:dyDescent="0.3">
      <c r="A8855" s="49"/>
      <c r="B8855" s="49"/>
      <c r="C8855" s="49"/>
      <c r="D8855" s="49"/>
      <c r="E8855" s="49"/>
    </row>
    <row r="8856" spans="1:5" ht="15.75" customHeight="1" thickBot="1" x14ac:dyDescent="0.3">
      <c r="A8856" s="49"/>
      <c r="B8856" s="49"/>
      <c r="C8856" s="49"/>
      <c r="D8856" s="49"/>
      <c r="E8856" s="49"/>
    </row>
    <row r="8857" spans="1:5" ht="15.75" thickBot="1" x14ac:dyDescent="0.3">
      <c r="A8857" s="49"/>
      <c r="B8857" s="49"/>
      <c r="C8857" s="49"/>
      <c r="D8857" s="49"/>
      <c r="E8857" s="49"/>
    </row>
    <row r="8858" spans="1:5" ht="15.75" customHeight="1" thickBot="1" x14ac:dyDescent="0.3">
      <c r="A8858" s="49"/>
      <c r="B8858" s="49"/>
      <c r="C8858" s="49"/>
      <c r="D8858" s="49"/>
      <c r="E8858" s="49"/>
    </row>
    <row r="8859" spans="1:5" ht="15.75" thickBot="1" x14ac:dyDescent="0.3">
      <c r="A8859" s="49"/>
      <c r="B8859" s="49"/>
      <c r="C8859" s="49"/>
      <c r="D8859" s="49"/>
      <c r="E8859" s="49"/>
    </row>
    <row r="8860" spans="1:5" ht="15.75" customHeight="1" thickBot="1" x14ac:dyDescent="0.3">
      <c r="A8860" s="49"/>
      <c r="B8860" s="49"/>
      <c r="C8860" s="49"/>
      <c r="D8860" s="49"/>
      <c r="E8860" s="49"/>
    </row>
    <row r="8861" spans="1:5" ht="15.75" thickBot="1" x14ac:dyDescent="0.3">
      <c r="A8861" s="49"/>
      <c r="B8861" s="49"/>
      <c r="C8861" s="49"/>
      <c r="D8861" s="49"/>
      <c r="E8861" s="49"/>
    </row>
    <row r="8862" spans="1:5" ht="15.75" customHeight="1" thickBot="1" x14ac:dyDescent="0.3">
      <c r="A8862" s="49"/>
      <c r="B8862" s="49"/>
      <c r="C8862" s="49"/>
      <c r="D8862" s="49"/>
      <c r="E8862" s="49"/>
    </row>
    <row r="8863" spans="1:5" ht="15.75" thickBot="1" x14ac:dyDescent="0.3">
      <c r="A8863" s="49"/>
      <c r="B8863" s="49"/>
      <c r="C8863" s="49"/>
      <c r="D8863" s="49"/>
      <c r="E8863" s="49"/>
    </row>
    <row r="8864" spans="1:5" ht="15.75" customHeight="1" thickBot="1" x14ac:dyDescent="0.3">
      <c r="A8864" s="49"/>
      <c r="B8864" s="49"/>
      <c r="C8864" s="49"/>
      <c r="D8864" s="49"/>
      <c r="E8864" s="49"/>
    </row>
    <row r="8865" spans="1:5" ht="15.75" thickBot="1" x14ac:dyDescent="0.3">
      <c r="A8865" s="49"/>
      <c r="B8865" s="49"/>
      <c r="C8865" s="49"/>
      <c r="D8865" s="49"/>
      <c r="E8865" s="49"/>
    </row>
    <row r="8866" spans="1:5" ht="15.75" customHeight="1" thickBot="1" x14ac:dyDescent="0.3">
      <c r="A8866" s="49"/>
      <c r="B8866" s="49"/>
      <c r="C8866" s="49"/>
      <c r="D8866" s="49"/>
      <c r="E8866" s="49"/>
    </row>
    <row r="8867" spans="1:5" ht="15.75" thickBot="1" x14ac:dyDescent="0.3">
      <c r="A8867" s="49"/>
      <c r="B8867" s="49"/>
      <c r="C8867" s="49"/>
      <c r="D8867" s="49"/>
      <c r="E8867" s="49"/>
    </row>
    <row r="8868" spans="1:5" ht="15.75" customHeight="1" thickBot="1" x14ac:dyDescent="0.3">
      <c r="A8868" s="49"/>
      <c r="B8868" s="49"/>
      <c r="C8868" s="49"/>
      <c r="D8868" s="49"/>
      <c r="E8868" s="49"/>
    </row>
    <row r="8869" spans="1:5" ht="15.75" thickBot="1" x14ac:dyDescent="0.3">
      <c r="A8869" s="49"/>
      <c r="B8869" s="49"/>
      <c r="C8869" s="49"/>
      <c r="D8869" s="49"/>
      <c r="E8869" s="49"/>
    </row>
    <row r="8870" spans="1:5" ht="15.75" customHeight="1" thickBot="1" x14ac:dyDescent="0.3">
      <c r="A8870" s="49"/>
      <c r="B8870" s="49"/>
      <c r="C8870" s="49"/>
      <c r="D8870" s="49"/>
      <c r="E8870" s="49"/>
    </row>
    <row r="8871" spans="1:5" ht="15.75" thickBot="1" x14ac:dyDescent="0.3">
      <c r="A8871" s="49"/>
      <c r="B8871" s="49"/>
      <c r="C8871" s="49"/>
      <c r="D8871" s="49"/>
      <c r="E8871" s="49"/>
    </row>
    <row r="8872" spans="1:5" ht="15.75" customHeight="1" thickBot="1" x14ac:dyDescent="0.3">
      <c r="A8872" s="49"/>
      <c r="B8872" s="49"/>
      <c r="C8872" s="49"/>
      <c r="D8872" s="49"/>
      <c r="E8872" s="49"/>
    </row>
    <row r="8873" spans="1:5" ht="15.75" thickBot="1" x14ac:dyDescent="0.3">
      <c r="A8873" s="49"/>
      <c r="B8873" s="49"/>
      <c r="C8873" s="49"/>
      <c r="D8873" s="49"/>
      <c r="E8873" s="49"/>
    </row>
    <row r="8874" spans="1:5" ht="15.75" customHeight="1" thickBot="1" x14ac:dyDescent="0.3">
      <c r="A8874" s="49"/>
      <c r="B8874" s="49"/>
      <c r="C8874" s="49"/>
      <c r="D8874" s="49"/>
      <c r="E8874" s="49"/>
    </row>
    <row r="8875" spans="1:5" ht="15.75" thickBot="1" x14ac:dyDescent="0.3">
      <c r="A8875" s="49"/>
      <c r="B8875" s="49"/>
      <c r="C8875" s="49"/>
      <c r="D8875" s="49"/>
      <c r="E8875" s="49"/>
    </row>
    <row r="8876" spans="1:5" ht="15.75" customHeight="1" thickBot="1" x14ac:dyDescent="0.3">
      <c r="A8876" s="49"/>
      <c r="B8876" s="49"/>
      <c r="C8876" s="49"/>
      <c r="D8876" s="49"/>
      <c r="E8876" s="49"/>
    </row>
    <row r="8877" spans="1:5" ht="15.75" thickBot="1" x14ac:dyDescent="0.3">
      <c r="A8877" s="49"/>
      <c r="B8877" s="49"/>
      <c r="C8877" s="49"/>
      <c r="D8877" s="49"/>
      <c r="E8877" s="49"/>
    </row>
    <row r="8878" spans="1:5" ht="15.75" customHeight="1" thickBot="1" x14ac:dyDescent="0.3">
      <c r="A8878" s="49"/>
      <c r="B8878" s="49"/>
      <c r="C8878" s="49"/>
      <c r="D8878" s="49"/>
      <c r="E8878" s="49"/>
    </row>
    <row r="8879" spans="1:5" ht="15.75" thickBot="1" x14ac:dyDescent="0.3">
      <c r="A8879" s="49"/>
      <c r="B8879" s="49"/>
      <c r="C8879" s="49"/>
      <c r="D8879" s="49"/>
      <c r="E8879" s="49"/>
    </row>
    <row r="8880" spans="1:5" ht="15.75" customHeight="1" thickBot="1" x14ac:dyDescent="0.3">
      <c r="A8880" s="49"/>
      <c r="B8880" s="49"/>
      <c r="C8880" s="49"/>
      <c r="D8880" s="49"/>
      <c r="E8880" s="49"/>
    </row>
    <row r="8881" spans="1:5" x14ac:dyDescent="0.25">
      <c r="A8881" s="48"/>
      <c r="B8881" s="48"/>
      <c r="C8881" s="48"/>
      <c r="D8881" s="48"/>
      <c r="E8881" s="48"/>
    </row>
    <row r="8882" spans="1:5" ht="15.75" thickBot="1" x14ac:dyDescent="0.3">
      <c r="A8882" s="49"/>
      <c r="B8882" s="49"/>
      <c r="C8882" s="49"/>
      <c r="D8882" s="49"/>
      <c r="E8882" s="49"/>
    </row>
    <row r="8883" spans="1:5" ht="15.75" customHeight="1" thickBot="1" x14ac:dyDescent="0.3">
      <c r="A8883" s="49"/>
      <c r="B8883" s="49"/>
      <c r="C8883" s="49"/>
      <c r="D8883" s="49"/>
      <c r="E8883" s="49"/>
    </row>
    <row r="8884" spans="1:5" x14ac:dyDescent="0.25">
      <c r="A8884" s="48"/>
      <c r="B8884" s="48"/>
      <c r="C8884" s="48"/>
      <c r="D8884" s="48"/>
      <c r="E8884" s="48"/>
    </row>
    <row r="8885" spans="1:5" ht="15.75" thickBot="1" x14ac:dyDescent="0.3">
      <c r="A8885" s="49"/>
      <c r="B8885" s="49"/>
      <c r="C8885" s="49"/>
      <c r="D8885" s="49"/>
      <c r="E8885" s="49"/>
    </row>
    <row r="8886" spans="1:5" ht="15.75" customHeight="1" thickBot="1" x14ac:dyDescent="0.3">
      <c r="A8886" s="49"/>
      <c r="B8886" s="49"/>
      <c r="C8886" s="49"/>
      <c r="D8886" s="49"/>
      <c r="E8886" s="49"/>
    </row>
    <row r="8887" spans="1:5" x14ac:dyDescent="0.25">
      <c r="A8887" s="48"/>
      <c r="B8887" s="48"/>
      <c r="C8887" s="48"/>
      <c r="D8887" s="48"/>
      <c r="E8887" s="48"/>
    </row>
    <row r="8888" spans="1:5" ht="15.75" thickBot="1" x14ac:dyDescent="0.3">
      <c r="A8888" s="49"/>
      <c r="B8888" s="49"/>
      <c r="C8888" s="49"/>
      <c r="D8888" s="49"/>
      <c r="E8888" s="49"/>
    </row>
    <row r="8889" spans="1:5" ht="15.75" customHeight="1" thickBot="1" x14ac:dyDescent="0.3">
      <c r="A8889" s="49"/>
      <c r="B8889" s="49"/>
      <c r="C8889" s="49"/>
      <c r="D8889" s="49"/>
      <c r="E8889" s="49"/>
    </row>
    <row r="8890" spans="1:5" x14ac:dyDescent="0.25">
      <c r="A8890" s="48"/>
      <c r="B8890" s="48"/>
      <c r="C8890" s="48"/>
      <c r="D8890" s="48"/>
      <c r="E8890" s="48"/>
    </row>
    <row r="8891" spans="1:5" ht="15.75" thickBot="1" x14ac:dyDescent="0.3">
      <c r="A8891" s="49"/>
      <c r="B8891" s="49"/>
      <c r="C8891" s="49"/>
      <c r="D8891" s="49"/>
      <c r="E8891" s="49"/>
    </row>
    <row r="8892" spans="1:5" ht="15.75" customHeight="1" thickBot="1" x14ac:dyDescent="0.3">
      <c r="A8892" s="49"/>
      <c r="B8892" s="49"/>
      <c r="C8892" s="49"/>
      <c r="D8892" s="49"/>
      <c r="E8892" s="49"/>
    </row>
    <row r="8893" spans="1:5" x14ac:dyDescent="0.25">
      <c r="A8893" s="48"/>
      <c r="B8893" s="48"/>
      <c r="C8893" s="48"/>
      <c r="D8893" s="48"/>
      <c r="E8893" s="48"/>
    </row>
    <row r="8894" spans="1:5" ht="15.75" thickBot="1" x14ac:dyDescent="0.3">
      <c r="A8894" s="49"/>
      <c r="B8894" s="49"/>
      <c r="C8894" s="49"/>
      <c r="D8894" s="49"/>
      <c r="E8894" s="49"/>
    </row>
    <row r="8895" spans="1:5" ht="15.75" customHeight="1" thickBot="1" x14ac:dyDescent="0.3">
      <c r="A8895" s="49"/>
      <c r="B8895" s="49"/>
      <c r="C8895" s="49"/>
      <c r="D8895" s="49"/>
      <c r="E8895" s="49"/>
    </row>
    <row r="8896" spans="1:5" x14ac:dyDescent="0.25">
      <c r="A8896" s="48"/>
      <c r="B8896" s="48"/>
      <c r="C8896" s="48"/>
      <c r="D8896" s="48"/>
      <c r="E8896" s="48"/>
    </row>
    <row r="8897" spans="1:5" ht="15.75" thickBot="1" x14ac:dyDescent="0.3">
      <c r="A8897" s="49"/>
      <c r="B8897" s="49"/>
      <c r="C8897" s="49"/>
      <c r="D8897" s="49"/>
      <c r="E8897" s="49"/>
    </row>
    <row r="8898" spans="1:5" ht="15.75" customHeight="1" thickBot="1" x14ac:dyDescent="0.3">
      <c r="A8898" s="49"/>
      <c r="B8898" s="49"/>
      <c r="C8898" s="49"/>
      <c r="D8898" s="49"/>
      <c r="E8898" s="49"/>
    </row>
    <row r="8899" spans="1:5" x14ac:dyDescent="0.25">
      <c r="A8899" s="48"/>
      <c r="B8899" s="48"/>
      <c r="C8899" s="48"/>
      <c r="D8899" s="48"/>
      <c r="E8899" s="48"/>
    </row>
    <row r="8900" spans="1:5" ht="15.75" thickBot="1" x14ac:dyDescent="0.3">
      <c r="A8900" s="49"/>
      <c r="B8900" s="49"/>
      <c r="C8900" s="49"/>
      <c r="D8900" s="49"/>
      <c r="E8900" s="49"/>
    </row>
    <row r="8901" spans="1:5" ht="15.75" customHeight="1" thickBot="1" x14ac:dyDescent="0.3">
      <c r="A8901" s="49"/>
      <c r="B8901" s="49"/>
      <c r="C8901" s="49"/>
      <c r="D8901" s="49"/>
      <c r="E8901" s="49"/>
    </row>
    <row r="8902" spans="1:5" x14ac:dyDescent="0.25">
      <c r="A8902" s="48"/>
      <c r="B8902" s="48"/>
      <c r="C8902" s="48"/>
      <c r="D8902" s="48"/>
      <c r="E8902" s="48"/>
    </row>
    <row r="8903" spans="1:5" ht="15.75" thickBot="1" x14ac:dyDescent="0.3">
      <c r="A8903" s="49"/>
      <c r="B8903" s="49"/>
      <c r="C8903" s="49"/>
      <c r="D8903" s="49"/>
      <c r="E8903" s="49"/>
    </row>
    <row r="8904" spans="1:5" ht="15.75" customHeight="1" thickBot="1" x14ac:dyDescent="0.3">
      <c r="A8904" s="49"/>
      <c r="B8904" s="49"/>
      <c r="C8904" s="49"/>
      <c r="D8904" s="49"/>
      <c r="E8904" s="49"/>
    </row>
    <row r="8905" spans="1:5" x14ac:dyDescent="0.25">
      <c r="A8905" s="48"/>
      <c r="B8905" s="48"/>
      <c r="C8905" s="48"/>
      <c r="D8905" s="48"/>
      <c r="E8905" s="48"/>
    </row>
    <row r="8906" spans="1:5" ht="15.75" thickBot="1" x14ac:dyDescent="0.3">
      <c r="A8906" s="49"/>
      <c r="B8906" s="49"/>
      <c r="C8906" s="49"/>
      <c r="D8906" s="49"/>
      <c r="E8906" s="49"/>
    </row>
    <row r="8907" spans="1:5" ht="15.75" customHeight="1" thickBot="1" x14ac:dyDescent="0.3">
      <c r="A8907" s="49"/>
      <c r="B8907" s="49"/>
      <c r="C8907" s="49"/>
      <c r="D8907" s="49"/>
      <c r="E8907" s="49"/>
    </row>
    <row r="8908" spans="1:5" x14ac:dyDescent="0.25">
      <c r="A8908" s="48"/>
      <c r="B8908" s="48"/>
      <c r="C8908" s="48"/>
      <c r="D8908" s="48"/>
      <c r="E8908" s="48"/>
    </row>
    <row r="8909" spans="1:5" ht="15.75" thickBot="1" x14ac:dyDescent="0.3">
      <c r="A8909" s="49"/>
      <c r="B8909" s="49"/>
      <c r="C8909" s="49"/>
      <c r="D8909" s="49"/>
      <c r="E8909" s="49"/>
    </row>
    <row r="8910" spans="1:5" ht="15.75" customHeight="1" thickBot="1" x14ac:dyDescent="0.3">
      <c r="A8910" s="49"/>
      <c r="B8910" s="49"/>
      <c r="C8910" s="49"/>
      <c r="D8910" s="49"/>
      <c r="E8910" s="49"/>
    </row>
    <row r="8911" spans="1:5" x14ac:dyDescent="0.25">
      <c r="A8911" s="48"/>
      <c r="B8911" s="48"/>
      <c r="C8911" s="48"/>
      <c r="D8911" s="48"/>
      <c r="E8911" s="48"/>
    </row>
    <row r="8912" spans="1:5" ht="15.75" thickBot="1" x14ac:dyDescent="0.3">
      <c r="A8912" s="49"/>
      <c r="B8912" s="49"/>
      <c r="C8912" s="49"/>
      <c r="D8912" s="49"/>
      <c r="E8912" s="49"/>
    </row>
    <row r="8913" spans="1:5" ht="15.75" thickBot="1" x14ac:dyDescent="0.3">
      <c r="A8913" s="49"/>
      <c r="B8913" s="49"/>
      <c r="C8913" s="49"/>
      <c r="D8913" s="49"/>
      <c r="E8913" s="49"/>
    </row>
    <row r="8914" spans="1:5" ht="15.75" thickBot="1" x14ac:dyDescent="0.3">
      <c r="A8914" s="49"/>
      <c r="B8914" s="49"/>
      <c r="C8914" s="49"/>
      <c r="D8914" s="49"/>
      <c r="E8914" s="49"/>
    </row>
    <row r="8915" spans="1:5" ht="15.75" thickBot="1" x14ac:dyDescent="0.3">
      <c r="A8915" s="49"/>
      <c r="B8915" s="49"/>
      <c r="C8915" s="49"/>
      <c r="D8915" s="49"/>
      <c r="E8915" s="49"/>
    </row>
    <row r="8916" spans="1:5" ht="15.75" thickBot="1" x14ac:dyDescent="0.3">
      <c r="A8916" s="49"/>
      <c r="B8916" s="49"/>
      <c r="C8916" s="49"/>
      <c r="D8916" s="49"/>
      <c r="E8916" s="49"/>
    </row>
    <row r="8917" spans="1:5" ht="15.75" thickBot="1" x14ac:dyDescent="0.3">
      <c r="A8917" s="49"/>
      <c r="B8917" s="49"/>
      <c r="C8917" s="49"/>
      <c r="D8917" s="49"/>
      <c r="E8917" s="49"/>
    </row>
    <row r="8918" spans="1:5" ht="15.75" thickBot="1" x14ac:dyDescent="0.3">
      <c r="A8918" s="49"/>
      <c r="B8918" s="49"/>
      <c r="C8918" s="49"/>
      <c r="D8918" s="49"/>
      <c r="E8918" s="49"/>
    </row>
    <row r="8919" spans="1:5" ht="15.75" thickBot="1" x14ac:dyDescent="0.3">
      <c r="A8919" s="49"/>
      <c r="B8919" s="49"/>
      <c r="C8919" s="49"/>
      <c r="D8919" s="49"/>
      <c r="E8919" s="49"/>
    </row>
    <row r="8920" spans="1:5" ht="15.75" thickBot="1" x14ac:dyDescent="0.3">
      <c r="A8920" s="49"/>
      <c r="B8920" s="49"/>
      <c r="C8920" s="49"/>
      <c r="D8920" s="49"/>
      <c r="E8920" s="49"/>
    </row>
    <row r="8921" spans="1:5" ht="15.75" thickBot="1" x14ac:dyDescent="0.3">
      <c r="A8921" s="49"/>
      <c r="B8921" s="49"/>
      <c r="C8921" s="49"/>
      <c r="D8921" s="49"/>
      <c r="E8921" s="49"/>
    </row>
    <row r="8922" spans="1:5" ht="15.75" thickBot="1" x14ac:dyDescent="0.3">
      <c r="A8922" s="49"/>
      <c r="B8922" s="49"/>
      <c r="C8922" s="49"/>
      <c r="D8922" s="49"/>
      <c r="E8922" s="49"/>
    </row>
    <row r="8923" spans="1:5" ht="15.75" thickBot="1" x14ac:dyDescent="0.3">
      <c r="A8923" s="49"/>
      <c r="B8923" s="49"/>
      <c r="C8923" s="49"/>
      <c r="D8923" s="49"/>
      <c r="E8923" s="49"/>
    </row>
    <row r="8924" spans="1:5" ht="15.75" customHeight="1" thickBot="1" x14ac:dyDescent="0.3">
      <c r="A8924" s="49"/>
      <c r="B8924" s="49"/>
      <c r="C8924" s="49"/>
      <c r="D8924" s="49"/>
      <c r="E8924" s="49"/>
    </row>
    <row r="8925" spans="1:5" ht="15.75" thickBot="1" x14ac:dyDescent="0.3">
      <c r="A8925" s="49"/>
      <c r="B8925" s="49"/>
      <c r="C8925" s="49"/>
      <c r="D8925" s="49"/>
      <c r="E8925" s="49"/>
    </row>
    <row r="8926" spans="1:5" ht="15.75" customHeight="1" thickBot="1" x14ac:dyDescent="0.3">
      <c r="A8926" s="49"/>
      <c r="B8926" s="49"/>
      <c r="C8926" s="49"/>
      <c r="D8926" s="49"/>
      <c r="E8926" s="49"/>
    </row>
    <row r="8927" spans="1:5" ht="15.75" thickBot="1" x14ac:dyDescent="0.3">
      <c r="A8927" s="49"/>
      <c r="B8927" s="49"/>
      <c r="C8927" s="49"/>
      <c r="D8927" s="49"/>
      <c r="E8927" s="49"/>
    </row>
    <row r="8928" spans="1:5" ht="15.75" customHeight="1" thickBot="1" x14ac:dyDescent="0.3">
      <c r="A8928" s="49"/>
      <c r="B8928" s="49"/>
      <c r="C8928" s="49"/>
      <c r="D8928" s="49"/>
      <c r="E8928" s="49"/>
    </row>
    <row r="8929" spans="1:5" ht="15.75" thickBot="1" x14ac:dyDescent="0.3">
      <c r="A8929" s="49"/>
      <c r="B8929" s="49"/>
      <c r="C8929" s="49"/>
      <c r="D8929" s="49"/>
      <c r="E8929" s="49"/>
    </row>
    <row r="8930" spans="1:5" ht="15.75" customHeight="1" thickBot="1" x14ac:dyDescent="0.3">
      <c r="A8930" s="49"/>
      <c r="B8930" s="49"/>
      <c r="C8930" s="49"/>
      <c r="D8930" s="49"/>
      <c r="E8930" s="49"/>
    </row>
    <row r="8931" spans="1:5" ht="15.75" thickBot="1" x14ac:dyDescent="0.3">
      <c r="A8931" s="49"/>
      <c r="B8931" s="49"/>
      <c r="C8931" s="49"/>
      <c r="D8931" s="49"/>
      <c r="E8931" s="49"/>
    </row>
    <row r="8932" spans="1:5" ht="15.75" customHeight="1" thickBot="1" x14ac:dyDescent="0.3">
      <c r="A8932" s="49"/>
      <c r="B8932" s="49"/>
      <c r="C8932" s="49"/>
      <c r="D8932" s="49"/>
      <c r="E8932" s="49"/>
    </row>
    <row r="8933" spans="1:5" ht="15.75" thickBot="1" x14ac:dyDescent="0.3">
      <c r="A8933" s="49"/>
      <c r="B8933" s="49"/>
      <c r="C8933" s="49"/>
      <c r="D8933" s="49"/>
      <c r="E8933" s="49"/>
    </row>
    <row r="8934" spans="1:5" ht="15.75" customHeight="1" thickBot="1" x14ac:dyDescent="0.3">
      <c r="A8934" s="49"/>
      <c r="B8934" s="49"/>
      <c r="C8934" s="49"/>
      <c r="D8934" s="49"/>
      <c r="E8934" s="49"/>
    </row>
    <row r="8935" spans="1:5" ht="15.75" thickBot="1" x14ac:dyDescent="0.3">
      <c r="A8935" s="49"/>
      <c r="B8935" s="49"/>
      <c r="C8935" s="49"/>
      <c r="D8935" s="49"/>
      <c r="E8935" s="49"/>
    </row>
    <row r="8936" spans="1:5" ht="15.75" customHeight="1" thickBot="1" x14ac:dyDescent="0.3">
      <c r="A8936" s="49"/>
      <c r="B8936" s="49"/>
      <c r="C8936" s="49"/>
      <c r="D8936" s="49"/>
      <c r="E8936" s="49"/>
    </row>
    <row r="8937" spans="1:5" ht="15.75" thickBot="1" x14ac:dyDescent="0.3">
      <c r="A8937" s="49"/>
      <c r="B8937" s="49"/>
      <c r="C8937" s="49"/>
      <c r="D8937" s="49"/>
      <c r="E8937" s="49"/>
    </row>
    <row r="8938" spans="1:5" ht="15.75" customHeight="1" thickBot="1" x14ac:dyDescent="0.3">
      <c r="A8938" s="49"/>
      <c r="B8938" s="49"/>
      <c r="C8938" s="49"/>
      <c r="D8938" s="49"/>
      <c r="E8938" s="49"/>
    </row>
    <row r="8939" spans="1:5" ht="15.75" thickBot="1" x14ac:dyDescent="0.3">
      <c r="A8939" s="49"/>
      <c r="B8939" s="49"/>
      <c r="C8939" s="49"/>
      <c r="D8939" s="49"/>
      <c r="E8939" s="49"/>
    </row>
    <row r="8940" spans="1:5" ht="15.75" customHeight="1" thickBot="1" x14ac:dyDescent="0.3">
      <c r="A8940" s="49"/>
      <c r="B8940" s="49"/>
      <c r="C8940" s="49"/>
      <c r="D8940" s="49"/>
      <c r="E8940" s="49"/>
    </row>
    <row r="8941" spans="1:5" ht="15.75" thickBot="1" x14ac:dyDescent="0.3">
      <c r="A8941" s="49"/>
      <c r="B8941" s="49"/>
      <c r="C8941" s="49"/>
      <c r="D8941" s="49"/>
      <c r="E8941" s="49"/>
    </row>
    <row r="8942" spans="1:5" ht="15.75" customHeight="1" thickBot="1" x14ac:dyDescent="0.3">
      <c r="A8942" s="49"/>
      <c r="B8942" s="49"/>
      <c r="C8942" s="49"/>
      <c r="D8942" s="49"/>
      <c r="E8942" s="49"/>
    </row>
    <row r="8943" spans="1:5" ht="15.75" thickBot="1" x14ac:dyDescent="0.3">
      <c r="A8943" s="49"/>
      <c r="B8943" s="49"/>
      <c r="C8943" s="49"/>
      <c r="D8943" s="49"/>
      <c r="E8943" s="49"/>
    </row>
    <row r="8944" spans="1:5" ht="15.75" customHeight="1" thickBot="1" x14ac:dyDescent="0.3">
      <c r="A8944" s="49"/>
      <c r="B8944" s="49"/>
      <c r="C8944" s="49"/>
      <c r="D8944" s="49"/>
      <c r="E8944" s="49"/>
    </row>
    <row r="8945" spans="1:5" ht="15.75" thickBot="1" x14ac:dyDescent="0.3">
      <c r="A8945" s="49"/>
      <c r="B8945" s="49"/>
      <c r="C8945" s="49"/>
      <c r="D8945" s="49"/>
      <c r="E8945" s="49"/>
    </row>
    <row r="8946" spans="1:5" ht="15.75" thickBot="1" x14ac:dyDescent="0.3">
      <c r="A8946" s="49"/>
      <c r="B8946" s="49"/>
      <c r="C8946" s="49"/>
      <c r="D8946" s="49"/>
      <c r="E8946" s="49"/>
    </row>
    <row r="8947" spans="1:5" ht="15.75" thickBot="1" x14ac:dyDescent="0.3">
      <c r="A8947" s="49"/>
      <c r="B8947" s="49"/>
      <c r="C8947" s="49"/>
      <c r="D8947" s="49"/>
      <c r="E8947" s="49"/>
    </row>
    <row r="8948" spans="1:5" ht="15.75" thickBot="1" x14ac:dyDescent="0.3">
      <c r="A8948" s="49"/>
      <c r="B8948" s="49"/>
      <c r="C8948" s="49"/>
      <c r="D8948" s="49"/>
      <c r="E8948" s="49"/>
    </row>
    <row r="8949" spans="1:5" ht="15.75" thickBot="1" x14ac:dyDescent="0.3">
      <c r="A8949" s="49"/>
      <c r="B8949" s="49"/>
      <c r="C8949" s="49"/>
      <c r="D8949" s="49"/>
      <c r="E8949" s="49"/>
    </row>
    <row r="8950" spans="1:5" ht="15.75" thickBot="1" x14ac:dyDescent="0.3">
      <c r="A8950" s="49"/>
      <c r="B8950" s="49"/>
      <c r="C8950" s="49"/>
      <c r="D8950" s="49"/>
      <c r="E8950" s="49"/>
    </row>
    <row r="8951" spans="1:5" ht="15.75" thickBot="1" x14ac:dyDescent="0.3">
      <c r="A8951" s="49"/>
      <c r="B8951" s="49"/>
      <c r="C8951" s="49"/>
      <c r="D8951" s="49"/>
      <c r="E8951" s="49"/>
    </row>
    <row r="8952" spans="1:5" ht="15.75" customHeight="1" thickBot="1" x14ac:dyDescent="0.3">
      <c r="A8952" s="49"/>
      <c r="B8952" s="49"/>
      <c r="C8952" s="49"/>
      <c r="D8952" s="49"/>
      <c r="E8952" s="49"/>
    </row>
    <row r="8953" spans="1:5" ht="15.75" thickBot="1" x14ac:dyDescent="0.3">
      <c r="A8953" s="49"/>
      <c r="B8953" s="49"/>
      <c r="C8953" s="49"/>
      <c r="D8953" s="49"/>
      <c r="E8953" s="49"/>
    </row>
    <row r="8954" spans="1:5" ht="15.75" customHeight="1" thickBot="1" x14ac:dyDescent="0.3">
      <c r="A8954" s="49"/>
      <c r="B8954" s="49"/>
      <c r="C8954" s="49"/>
      <c r="D8954" s="49"/>
      <c r="E8954" s="49"/>
    </row>
    <row r="8955" spans="1:5" ht="15.75" thickBot="1" x14ac:dyDescent="0.3">
      <c r="A8955" s="49"/>
      <c r="B8955" s="49"/>
      <c r="C8955" s="49"/>
      <c r="D8955" s="49"/>
      <c r="E8955" s="49"/>
    </row>
    <row r="8956" spans="1:5" ht="15.75" customHeight="1" thickBot="1" x14ac:dyDescent="0.3">
      <c r="A8956" s="49"/>
      <c r="B8956" s="49"/>
      <c r="C8956" s="49"/>
      <c r="D8956" s="49"/>
      <c r="E8956" s="49"/>
    </row>
    <row r="8957" spans="1:5" ht="15.75" thickBot="1" x14ac:dyDescent="0.3">
      <c r="A8957" s="49"/>
      <c r="B8957" s="49"/>
      <c r="C8957" s="49"/>
      <c r="D8957" s="49"/>
      <c r="E8957" s="49"/>
    </row>
    <row r="8958" spans="1:5" ht="15.75" customHeight="1" thickBot="1" x14ac:dyDescent="0.3">
      <c r="A8958" s="49"/>
      <c r="B8958" s="49"/>
      <c r="C8958" s="49"/>
      <c r="D8958" s="49"/>
      <c r="E8958" s="49"/>
    </row>
    <row r="8959" spans="1:5" ht="15.75" thickBot="1" x14ac:dyDescent="0.3">
      <c r="A8959" s="49"/>
      <c r="B8959" s="49"/>
      <c r="C8959" s="49"/>
      <c r="D8959" s="49"/>
      <c r="E8959" s="49"/>
    </row>
    <row r="8960" spans="1:5" ht="15.75" customHeight="1" thickBot="1" x14ac:dyDescent="0.3">
      <c r="A8960" s="49"/>
      <c r="B8960" s="49"/>
      <c r="C8960" s="49"/>
      <c r="D8960" s="49"/>
      <c r="E8960" s="49"/>
    </row>
    <row r="8961" spans="1:5" ht="15.75" thickBot="1" x14ac:dyDescent="0.3">
      <c r="A8961" s="49"/>
      <c r="B8961" s="49"/>
      <c r="C8961" s="49"/>
      <c r="D8961" s="49"/>
      <c r="E8961" s="49"/>
    </row>
    <row r="8962" spans="1:5" ht="15.75" customHeight="1" thickBot="1" x14ac:dyDescent="0.3">
      <c r="A8962" s="49"/>
      <c r="B8962" s="49"/>
      <c r="C8962" s="49"/>
      <c r="D8962" s="49"/>
      <c r="E8962" s="49"/>
    </row>
    <row r="8963" spans="1:5" ht="15.75" thickBot="1" x14ac:dyDescent="0.3">
      <c r="A8963" s="49"/>
      <c r="B8963" s="49"/>
      <c r="C8963" s="49"/>
      <c r="D8963" s="49"/>
      <c r="E8963" s="49"/>
    </row>
    <row r="8964" spans="1:5" ht="15.75" customHeight="1" thickBot="1" x14ac:dyDescent="0.3">
      <c r="A8964" s="49"/>
      <c r="B8964" s="49"/>
      <c r="C8964" s="49"/>
      <c r="D8964" s="49"/>
      <c r="E8964" s="49"/>
    </row>
    <row r="8965" spans="1:5" ht="15.75" thickBot="1" x14ac:dyDescent="0.3">
      <c r="A8965" s="49"/>
      <c r="B8965" s="49"/>
      <c r="C8965" s="49"/>
      <c r="D8965" s="49"/>
      <c r="E8965" s="49"/>
    </row>
    <row r="8966" spans="1:5" ht="15.75" customHeight="1" thickBot="1" x14ac:dyDescent="0.3">
      <c r="A8966" s="49"/>
      <c r="B8966" s="49"/>
      <c r="C8966" s="49"/>
      <c r="D8966" s="49"/>
      <c r="E8966" s="49"/>
    </row>
    <row r="8967" spans="1:5" ht="15.75" thickBot="1" x14ac:dyDescent="0.3">
      <c r="A8967" s="49"/>
      <c r="B8967" s="49"/>
      <c r="C8967" s="49"/>
      <c r="D8967" s="49"/>
      <c r="E8967" s="49"/>
    </row>
    <row r="8968" spans="1:5" ht="15.75" customHeight="1" thickBot="1" x14ac:dyDescent="0.3">
      <c r="A8968" s="49"/>
      <c r="B8968" s="49"/>
      <c r="C8968" s="49"/>
      <c r="D8968" s="49"/>
      <c r="E8968" s="49"/>
    </row>
    <row r="8969" spans="1:5" ht="15.75" thickBot="1" x14ac:dyDescent="0.3">
      <c r="A8969" s="49"/>
      <c r="B8969" s="49"/>
      <c r="C8969" s="49"/>
      <c r="D8969" s="49"/>
      <c r="E8969" s="49"/>
    </row>
    <row r="8970" spans="1:5" ht="15.75" customHeight="1" thickBot="1" x14ac:dyDescent="0.3">
      <c r="A8970" s="49"/>
      <c r="B8970" s="49"/>
      <c r="C8970" s="49"/>
      <c r="D8970" s="49"/>
      <c r="E8970" s="49"/>
    </row>
    <row r="8971" spans="1:5" ht="15.75" thickBot="1" x14ac:dyDescent="0.3">
      <c r="A8971" s="49"/>
      <c r="B8971" s="49"/>
      <c r="C8971" s="49"/>
      <c r="D8971" s="49"/>
      <c r="E8971" s="49"/>
    </row>
    <row r="8972" spans="1:5" ht="15.75" customHeight="1" thickBot="1" x14ac:dyDescent="0.3">
      <c r="A8972" s="49"/>
      <c r="B8972" s="49"/>
      <c r="C8972" s="49"/>
      <c r="D8972" s="49"/>
      <c r="E8972" s="49"/>
    </row>
    <row r="8973" spans="1:5" ht="15.75" thickBot="1" x14ac:dyDescent="0.3">
      <c r="A8973" s="49"/>
      <c r="B8973" s="49"/>
      <c r="C8973" s="49"/>
      <c r="D8973" s="49"/>
      <c r="E8973" s="49"/>
    </row>
    <row r="8974" spans="1:5" ht="15.75" customHeight="1" thickBot="1" x14ac:dyDescent="0.3">
      <c r="A8974" s="49"/>
      <c r="B8974" s="49"/>
      <c r="C8974" s="49"/>
      <c r="D8974" s="49"/>
      <c r="E8974" s="49"/>
    </row>
    <row r="8975" spans="1:5" ht="15.75" thickBot="1" x14ac:dyDescent="0.3">
      <c r="A8975" s="49"/>
      <c r="B8975" s="49"/>
      <c r="C8975" s="49"/>
      <c r="D8975" s="49"/>
      <c r="E8975" s="49"/>
    </row>
    <row r="8976" spans="1:5" ht="15.75" customHeight="1" thickBot="1" x14ac:dyDescent="0.3">
      <c r="A8976" s="49"/>
      <c r="B8976" s="49"/>
      <c r="C8976" s="49"/>
      <c r="D8976" s="49"/>
      <c r="E8976" s="49"/>
    </row>
    <row r="8977" spans="1:5" ht="15.75" thickBot="1" x14ac:dyDescent="0.3">
      <c r="A8977" s="49"/>
      <c r="B8977" s="49"/>
      <c r="C8977" s="49"/>
      <c r="D8977" s="49"/>
      <c r="E8977" s="49"/>
    </row>
    <row r="8978" spans="1:5" ht="15.75" customHeight="1" thickBot="1" x14ac:dyDescent="0.3">
      <c r="A8978" s="49"/>
      <c r="B8978" s="49"/>
      <c r="C8978" s="49"/>
      <c r="D8978" s="49"/>
      <c r="E8978" s="49"/>
    </row>
    <row r="8979" spans="1:5" ht="15.75" thickBot="1" x14ac:dyDescent="0.3">
      <c r="A8979" s="49"/>
      <c r="B8979" s="49"/>
      <c r="C8979" s="49"/>
      <c r="D8979" s="49"/>
      <c r="E8979" s="49"/>
    </row>
    <row r="8980" spans="1:5" ht="15.75" customHeight="1" thickBot="1" x14ac:dyDescent="0.3">
      <c r="A8980" s="49"/>
      <c r="B8980" s="49"/>
      <c r="C8980" s="49"/>
      <c r="D8980" s="49"/>
      <c r="E8980" s="49"/>
    </row>
    <row r="8981" spans="1:5" x14ac:dyDescent="0.25">
      <c r="A8981" s="48"/>
      <c r="B8981" s="48"/>
      <c r="C8981" s="48"/>
      <c r="D8981" s="48"/>
      <c r="E8981" s="48"/>
    </row>
    <row r="8982" spans="1:5" ht="15.75" thickBot="1" x14ac:dyDescent="0.3">
      <c r="A8982" s="49"/>
      <c r="B8982" s="49"/>
      <c r="C8982" s="49"/>
      <c r="D8982" s="49"/>
      <c r="E8982" s="49"/>
    </row>
    <row r="8983" spans="1:5" ht="15.75" thickBot="1" x14ac:dyDescent="0.3">
      <c r="A8983" s="49"/>
      <c r="B8983" s="49"/>
      <c r="C8983" s="49"/>
      <c r="D8983" s="49"/>
      <c r="E8983" s="49"/>
    </row>
    <row r="8984" spans="1:5" ht="15.75" thickBot="1" x14ac:dyDescent="0.3">
      <c r="A8984" s="49"/>
      <c r="B8984" s="49"/>
      <c r="C8984" s="49"/>
      <c r="D8984" s="49"/>
      <c r="E8984" s="49"/>
    </row>
    <row r="8985" spans="1:5" ht="15.75" thickBot="1" x14ac:dyDescent="0.3">
      <c r="A8985" s="49"/>
      <c r="B8985" s="49"/>
      <c r="C8985" s="49"/>
      <c r="D8985" s="49"/>
      <c r="E8985" s="49"/>
    </row>
    <row r="8986" spans="1:5" ht="15.75" customHeight="1" thickBot="1" x14ac:dyDescent="0.3">
      <c r="A8986" s="49"/>
      <c r="B8986" s="49"/>
      <c r="C8986" s="49"/>
      <c r="D8986" s="49"/>
      <c r="E8986" s="49"/>
    </row>
    <row r="8987" spans="1:5" ht="15.75" thickBot="1" x14ac:dyDescent="0.3">
      <c r="A8987" s="49"/>
      <c r="B8987" s="49"/>
      <c r="C8987" s="49"/>
      <c r="D8987" s="49"/>
      <c r="E8987" s="49"/>
    </row>
    <row r="8988" spans="1:5" ht="15.75" thickBot="1" x14ac:dyDescent="0.3">
      <c r="A8988" s="49"/>
      <c r="B8988" s="49"/>
      <c r="C8988" s="49"/>
      <c r="D8988" s="49"/>
      <c r="E8988" s="49"/>
    </row>
    <row r="8989" spans="1:5" ht="15.75" thickBot="1" x14ac:dyDescent="0.3">
      <c r="A8989" s="49"/>
      <c r="B8989" s="49"/>
      <c r="C8989" s="49"/>
      <c r="D8989" s="49"/>
      <c r="E8989" s="49"/>
    </row>
    <row r="8990" spans="1:5" ht="15.75" customHeight="1" thickBot="1" x14ac:dyDescent="0.3">
      <c r="A8990" s="49"/>
      <c r="B8990" s="49"/>
      <c r="C8990" s="49"/>
      <c r="D8990" s="49"/>
      <c r="E8990" s="49"/>
    </row>
    <row r="8991" spans="1:5" ht="15.75" thickBot="1" x14ac:dyDescent="0.3">
      <c r="A8991" s="49"/>
      <c r="B8991" s="49"/>
      <c r="C8991" s="49"/>
      <c r="D8991" s="49"/>
      <c r="E8991" s="49"/>
    </row>
    <row r="8992" spans="1:5" ht="15.75" customHeight="1" thickBot="1" x14ac:dyDescent="0.3">
      <c r="A8992" s="49"/>
      <c r="B8992" s="49"/>
      <c r="C8992" s="49"/>
      <c r="D8992" s="49"/>
      <c r="E8992" s="49"/>
    </row>
    <row r="8993" spans="1:5" ht="15.75" thickBot="1" x14ac:dyDescent="0.3">
      <c r="A8993" s="49"/>
      <c r="B8993" s="49"/>
      <c r="C8993" s="49"/>
      <c r="D8993" s="49"/>
      <c r="E8993" s="49"/>
    </row>
    <row r="8994" spans="1:5" ht="15.75" customHeight="1" thickBot="1" x14ac:dyDescent="0.3">
      <c r="A8994" s="49"/>
      <c r="B8994" s="49"/>
      <c r="C8994" s="49"/>
      <c r="D8994" s="49"/>
      <c r="E8994" s="49"/>
    </row>
    <row r="8995" spans="1:5" x14ac:dyDescent="0.25">
      <c r="A8995" s="48"/>
      <c r="B8995" s="48"/>
      <c r="C8995" s="48"/>
      <c r="D8995" s="48"/>
      <c r="E8995" s="48"/>
    </row>
    <row r="8996" spans="1:5" ht="15.75" thickBot="1" x14ac:dyDescent="0.3">
      <c r="A8996" s="49"/>
      <c r="B8996" s="49"/>
      <c r="C8996" s="49"/>
      <c r="D8996" s="49"/>
      <c r="E8996" s="49"/>
    </row>
    <row r="8997" spans="1:5" ht="15.75" customHeight="1" thickBot="1" x14ac:dyDescent="0.3">
      <c r="A8997" s="49"/>
      <c r="B8997" s="49"/>
      <c r="C8997" s="49"/>
      <c r="D8997" s="49"/>
      <c r="E8997" s="49"/>
    </row>
    <row r="8998" spans="1:5" x14ac:dyDescent="0.25">
      <c r="A8998" s="48"/>
      <c r="B8998" s="48"/>
      <c r="C8998" s="48"/>
      <c r="D8998" s="48"/>
      <c r="E8998" s="48"/>
    </row>
    <row r="8999" spans="1:5" ht="15.75" thickBot="1" x14ac:dyDescent="0.3">
      <c r="A8999" s="49"/>
      <c r="B8999" s="49"/>
      <c r="C8999" s="49"/>
      <c r="D8999" s="49"/>
      <c r="E8999" s="49"/>
    </row>
    <row r="9000" spans="1:5" ht="15.75" customHeight="1" thickBot="1" x14ac:dyDescent="0.3">
      <c r="A9000" s="49"/>
      <c r="B9000" s="49"/>
      <c r="C9000" s="49"/>
      <c r="D9000" s="49"/>
      <c r="E9000" s="49"/>
    </row>
    <row r="9001" spans="1:5" x14ac:dyDescent="0.25">
      <c r="A9001" s="48"/>
      <c r="B9001" s="48"/>
      <c r="C9001" s="48"/>
      <c r="D9001" s="48"/>
      <c r="E9001" s="48"/>
    </row>
    <row r="9002" spans="1:5" ht="15.75" thickBot="1" x14ac:dyDescent="0.3">
      <c r="A9002" s="49"/>
      <c r="B9002" s="49"/>
      <c r="C9002" s="49"/>
      <c r="D9002" s="49"/>
      <c r="E9002" s="49"/>
    </row>
    <row r="9003" spans="1:5" ht="15.75" customHeight="1" thickBot="1" x14ac:dyDescent="0.3">
      <c r="A9003" s="49"/>
      <c r="B9003" s="49"/>
      <c r="C9003" s="49"/>
      <c r="D9003" s="49"/>
      <c r="E9003" s="49"/>
    </row>
    <row r="9004" spans="1:5" x14ac:dyDescent="0.25">
      <c r="A9004" s="48"/>
      <c r="B9004" s="48"/>
      <c r="C9004" s="48"/>
      <c r="D9004" s="48"/>
      <c r="E9004" s="48"/>
    </row>
    <row r="9005" spans="1:5" ht="15.75" thickBot="1" x14ac:dyDescent="0.3">
      <c r="A9005" s="49"/>
      <c r="B9005" s="49"/>
      <c r="C9005" s="49"/>
      <c r="D9005" s="49"/>
      <c r="E9005" s="49"/>
    </row>
    <row r="9006" spans="1:5" ht="15.75" customHeight="1" thickBot="1" x14ac:dyDescent="0.3">
      <c r="A9006" s="49"/>
      <c r="B9006" s="49"/>
      <c r="C9006" s="49"/>
      <c r="D9006" s="49"/>
      <c r="E9006" s="49"/>
    </row>
    <row r="9007" spans="1:5" x14ac:dyDescent="0.25">
      <c r="A9007" s="48"/>
      <c r="B9007" s="48"/>
      <c r="C9007" s="48"/>
      <c r="D9007" s="48"/>
      <c r="E9007" s="48"/>
    </row>
    <row r="9008" spans="1:5" ht="15.75" thickBot="1" x14ac:dyDescent="0.3">
      <c r="A9008" s="49"/>
      <c r="B9008" s="49"/>
      <c r="C9008" s="49"/>
      <c r="D9008" s="49"/>
      <c r="E9008" s="49"/>
    </row>
    <row r="9009" spans="1:5" ht="15.75" customHeight="1" thickBot="1" x14ac:dyDescent="0.3">
      <c r="A9009" s="49"/>
      <c r="B9009" s="49"/>
      <c r="C9009" s="49"/>
      <c r="D9009" s="49"/>
      <c r="E9009" s="49"/>
    </row>
    <row r="9010" spans="1:5" x14ac:dyDescent="0.25">
      <c r="A9010" s="48"/>
      <c r="B9010" s="48"/>
      <c r="C9010" s="48"/>
      <c r="D9010" s="48"/>
      <c r="E9010" s="48"/>
    </row>
    <row r="9011" spans="1:5" ht="15.75" thickBot="1" x14ac:dyDescent="0.3">
      <c r="A9011" s="49"/>
      <c r="B9011" s="49"/>
      <c r="C9011" s="49"/>
      <c r="D9011" s="49"/>
      <c r="E9011" s="49"/>
    </row>
    <row r="9012" spans="1:5" ht="15.75" customHeight="1" thickBot="1" x14ac:dyDescent="0.3">
      <c r="A9012" s="49"/>
      <c r="B9012" s="49"/>
      <c r="C9012" s="49"/>
      <c r="D9012" s="49"/>
      <c r="E9012" s="49"/>
    </row>
    <row r="9013" spans="1:5" x14ac:dyDescent="0.25">
      <c r="A9013" s="48"/>
      <c r="B9013" s="48"/>
      <c r="C9013" s="48"/>
      <c r="D9013" s="48"/>
      <c r="E9013" s="48"/>
    </row>
    <row r="9014" spans="1:5" ht="15.75" thickBot="1" x14ac:dyDescent="0.3">
      <c r="A9014" s="49"/>
      <c r="B9014" s="49"/>
      <c r="C9014" s="49"/>
      <c r="D9014" s="49"/>
      <c r="E9014" s="49"/>
    </row>
    <row r="9015" spans="1:5" ht="15.75" customHeight="1" thickBot="1" x14ac:dyDescent="0.3">
      <c r="A9015" s="49"/>
      <c r="B9015" s="49"/>
      <c r="C9015" s="49"/>
      <c r="D9015" s="49"/>
      <c r="E9015" s="49"/>
    </row>
    <row r="9016" spans="1:5" x14ac:dyDescent="0.25">
      <c r="A9016" s="48"/>
      <c r="B9016" s="48"/>
      <c r="C9016" s="48"/>
      <c r="D9016" s="48"/>
      <c r="E9016" s="48"/>
    </row>
    <row r="9017" spans="1:5" ht="15.75" thickBot="1" x14ac:dyDescent="0.3">
      <c r="A9017" s="49"/>
      <c r="B9017" s="49"/>
      <c r="C9017" s="49"/>
      <c r="D9017" s="49"/>
      <c r="E9017" s="49"/>
    </row>
    <row r="9018" spans="1:5" ht="15.75" customHeight="1" thickBot="1" x14ac:dyDescent="0.3">
      <c r="A9018" s="49"/>
      <c r="B9018" s="49"/>
      <c r="C9018" s="49"/>
      <c r="D9018" s="49"/>
      <c r="E9018" s="49"/>
    </row>
    <row r="9019" spans="1:5" x14ac:dyDescent="0.25">
      <c r="A9019" s="48"/>
      <c r="B9019" s="48"/>
      <c r="C9019" s="48"/>
      <c r="D9019" s="48"/>
      <c r="E9019" s="48"/>
    </row>
    <row r="9020" spans="1:5" ht="15.75" thickBot="1" x14ac:dyDescent="0.3">
      <c r="A9020" s="49"/>
      <c r="B9020" s="49"/>
      <c r="C9020" s="49"/>
      <c r="D9020" s="49"/>
      <c r="E9020" s="49"/>
    </row>
    <row r="9021" spans="1:5" ht="15.75" customHeight="1" thickBot="1" x14ac:dyDescent="0.3">
      <c r="A9021" s="49"/>
      <c r="B9021" s="49"/>
      <c r="C9021" s="49"/>
      <c r="D9021" s="49"/>
      <c r="E9021" s="49"/>
    </row>
    <row r="9022" spans="1:5" ht="15.75" thickBot="1" x14ac:dyDescent="0.3">
      <c r="A9022" s="49"/>
      <c r="B9022" s="49"/>
      <c r="C9022" s="49"/>
      <c r="D9022" s="49"/>
      <c r="E9022" s="49"/>
    </row>
    <row r="9023" spans="1:5" ht="15.75" customHeight="1" thickBot="1" x14ac:dyDescent="0.3">
      <c r="A9023" s="49"/>
      <c r="B9023" s="49"/>
      <c r="C9023" s="49"/>
      <c r="D9023" s="49"/>
      <c r="E9023" s="49"/>
    </row>
    <row r="9024" spans="1:5" ht="15.75" thickBot="1" x14ac:dyDescent="0.3">
      <c r="A9024" s="49"/>
      <c r="B9024" s="49"/>
      <c r="C9024" s="49"/>
      <c r="D9024" s="49"/>
      <c r="E9024" s="49"/>
    </row>
    <row r="9025" spans="1:5" ht="15.75" customHeight="1" thickBot="1" x14ac:dyDescent="0.3">
      <c r="A9025" s="49"/>
      <c r="B9025" s="49"/>
      <c r="C9025" s="49"/>
      <c r="D9025" s="49"/>
      <c r="E9025" s="49"/>
    </row>
    <row r="9026" spans="1:5" ht="15.75" thickBot="1" x14ac:dyDescent="0.3">
      <c r="A9026" s="49"/>
      <c r="B9026" s="49"/>
      <c r="C9026" s="49"/>
      <c r="D9026" s="49"/>
      <c r="E9026" s="49"/>
    </row>
    <row r="9027" spans="1:5" ht="15.75" customHeight="1" thickBot="1" x14ac:dyDescent="0.3">
      <c r="A9027" s="49"/>
      <c r="B9027" s="49"/>
      <c r="C9027" s="49"/>
      <c r="D9027" s="49"/>
      <c r="E9027" s="49"/>
    </row>
    <row r="9028" spans="1:5" ht="15.75" thickBot="1" x14ac:dyDescent="0.3">
      <c r="A9028" s="49"/>
      <c r="B9028" s="49"/>
      <c r="C9028" s="49"/>
      <c r="D9028" s="49"/>
      <c r="E9028" s="49"/>
    </row>
    <row r="9029" spans="1:5" ht="15.75" customHeight="1" thickBot="1" x14ac:dyDescent="0.3">
      <c r="A9029" s="49"/>
      <c r="B9029" s="49"/>
      <c r="C9029" s="49"/>
      <c r="D9029" s="49"/>
      <c r="E9029" s="49"/>
    </row>
    <row r="9030" spans="1:5" ht="15.75" thickBot="1" x14ac:dyDescent="0.3">
      <c r="A9030" s="49"/>
      <c r="B9030" s="49"/>
      <c r="C9030" s="49"/>
      <c r="D9030" s="49"/>
      <c r="E9030" s="49"/>
    </row>
    <row r="9031" spans="1:5" ht="15.75" customHeight="1" thickBot="1" x14ac:dyDescent="0.3">
      <c r="A9031" s="49"/>
      <c r="B9031" s="49"/>
      <c r="C9031" s="49"/>
      <c r="D9031" s="49"/>
      <c r="E9031" s="49"/>
    </row>
    <row r="9032" spans="1:5" ht="15.75" thickBot="1" x14ac:dyDescent="0.3">
      <c r="A9032" s="49"/>
      <c r="B9032" s="49"/>
      <c r="C9032" s="49"/>
      <c r="D9032" s="49"/>
      <c r="E9032" s="49"/>
    </row>
    <row r="9033" spans="1:5" ht="15.75" customHeight="1" thickBot="1" x14ac:dyDescent="0.3">
      <c r="A9033" s="49"/>
      <c r="B9033" s="49"/>
      <c r="C9033" s="49"/>
      <c r="D9033" s="49"/>
      <c r="E9033" s="49"/>
    </row>
    <row r="9034" spans="1:5" ht="15.75" thickBot="1" x14ac:dyDescent="0.3">
      <c r="A9034" s="49"/>
      <c r="B9034" s="49"/>
      <c r="C9034" s="49"/>
      <c r="D9034" s="49"/>
      <c r="E9034" s="49"/>
    </row>
    <row r="9035" spans="1:5" ht="15.75" customHeight="1" thickBot="1" x14ac:dyDescent="0.3">
      <c r="A9035" s="49"/>
      <c r="B9035" s="49"/>
      <c r="C9035" s="49"/>
      <c r="D9035" s="49"/>
      <c r="E9035" s="49"/>
    </row>
    <row r="9036" spans="1:5" ht="15.75" thickBot="1" x14ac:dyDescent="0.3">
      <c r="A9036" s="49"/>
      <c r="B9036" s="49"/>
      <c r="C9036" s="49"/>
      <c r="D9036" s="49"/>
      <c r="E9036" s="49"/>
    </row>
    <row r="9037" spans="1:5" ht="15.75" customHeight="1" thickBot="1" x14ac:dyDescent="0.3">
      <c r="A9037" s="49"/>
      <c r="B9037" s="49"/>
      <c r="C9037" s="49"/>
      <c r="D9037" s="49"/>
      <c r="E9037" s="49"/>
    </row>
    <row r="9038" spans="1:5" ht="15.75" thickBot="1" x14ac:dyDescent="0.3">
      <c r="A9038" s="49"/>
      <c r="B9038" s="49"/>
      <c r="C9038" s="49"/>
      <c r="D9038" s="49"/>
      <c r="E9038" s="49"/>
    </row>
    <row r="9039" spans="1:5" ht="15.75" customHeight="1" thickBot="1" x14ac:dyDescent="0.3">
      <c r="A9039" s="49"/>
      <c r="B9039" s="49"/>
      <c r="C9039" s="49"/>
      <c r="D9039" s="49"/>
      <c r="E9039" s="49"/>
    </row>
    <row r="9040" spans="1:5" ht="15.75" thickBot="1" x14ac:dyDescent="0.3">
      <c r="A9040" s="49"/>
      <c r="B9040" s="49"/>
      <c r="C9040" s="49"/>
      <c r="D9040" s="49"/>
      <c r="E9040" s="49"/>
    </row>
    <row r="9041" spans="1:5" ht="15.75" customHeight="1" thickBot="1" x14ac:dyDescent="0.3">
      <c r="A9041" s="49"/>
      <c r="B9041" s="49"/>
      <c r="C9041" s="49"/>
      <c r="D9041" s="49"/>
      <c r="E9041" s="49"/>
    </row>
    <row r="9042" spans="1:5" ht="15.75" thickBot="1" x14ac:dyDescent="0.3">
      <c r="A9042" s="49"/>
      <c r="B9042" s="49"/>
      <c r="C9042" s="49"/>
      <c r="D9042" s="49"/>
      <c r="E9042" s="49"/>
    </row>
    <row r="9043" spans="1:5" ht="15.75" customHeight="1" thickBot="1" x14ac:dyDescent="0.3">
      <c r="A9043" s="49"/>
      <c r="B9043" s="49"/>
      <c r="C9043" s="49"/>
      <c r="D9043" s="49"/>
      <c r="E9043" s="49"/>
    </row>
    <row r="9044" spans="1:5" ht="15.75" thickBot="1" x14ac:dyDescent="0.3">
      <c r="A9044" s="49"/>
      <c r="B9044" s="49"/>
      <c r="C9044" s="49"/>
      <c r="D9044" s="49"/>
      <c r="E9044" s="49"/>
    </row>
    <row r="9045" spans="1:5" ht="15.75" customHeight="1" thickBot="1" x14ac:dyDescent="0.3">
      <c r="A9045" s="49"/>
      <c r="B9045" s="49"/>
      <c r="C9045" s="49"/>
      <c r="D9045" s="49"/>
      <c r="E9045" s="49"/>
    </row>
    <row r="9046" spans="1:5" ht="15.75" thickBot="1" x14ac:dyDescent="0.3">
      <c r="A9046" s="49"/>
      <c r="B9046" s="49"/>
      <c r="C9046" s="49"/>
      <c r="D9046" s="49"/>
      <c r="E9046" s="49"/>
    </row>
    <row r="9047" spans="1:5" ht="15.75" customHeight="1" thickBot="1" x14ac:dyDescent="0.3">
      <c r="A9047" s="49"/>
      <c r="B9047" s="49"/>
      <c r="C9047" s="49"/>
      <c r="D9047" s="49"/>
      <c r="E9047" s="49"/>
    </row>
    <row r="9048" spans="1:5" ht="15.75" thickBot="1" x14ac:dyDescent="0.3">
      <c r="A9048" s="49"/>
      <c r="B9048" s="49"/>
      <c r="C9048" s="49"/>
      <c r="D9048" s="49"/>
      <c r="E9048" s="49"/>
    </row>
    <row r="9049" spans="1:5" ht="15.75" customHeight="1" thickBot="1" x14ac:dyDescent="0.3">
      <c r="A9049" s="49"/>
      <c r="B9049" s="49"/>
      <c r="C9049" s="49"/>
      <c r="D9049" s="49"/>
      <c r="E9049" s="49"/>
    </row>
    <row r="9050" spans="1:5" ht="15.75" thickBot="1" x14ac:dyDescent="0.3">
      <c r="A9050" s="49"/>
      <c r="B9050" s="49"/>
      <c r="C9050" s="49"/>
      <c r="D9050" s="49"/>
      <c r="E9050" s="49"/>
    </row>
    <row r="9051" spans="1:5" ht="15.75" customHeight="1" thickBot="1" x14ac:dyDescent="0.3">
      <c r="A9051" s="49"/>
      <c r="B9051" s="49"/>
      <c r="C9051" s="49"/>
      <c r="D9051" s="49"/>
      <c r="E9051" s="49"/>
    </row>
    <row r="9052" spans="1:5" ht="15.75" thickBot="1" x14ac:dyDescent="0.3">
      <c r="A9052" s="49"/>
      <c r="B9052" s="49"/>
      <c r="C9052" s="49"/>
      <c r="D9052" s="49"/>
      <c r="E9052" s="49"/>
    </row>
    <row r="9053" spans="1:5" ht="15.75" customHeight="1" thickBot="1" x14ac:dyDescent="0.3">
      <c r="A9053" s="49"/>
      <c r="B9053" s="49"/>
      <c r="C9053" s="49"/>
      <c r="D9053" s="49"/>
      <c r="E9053" s="49"/>
    </row>
    <row r="9054" spans="1:5" ht="15.75" thickBot="1" x14ac:dyDescent="0.3">
      <c r="A9054" s="49"/>
      <c r="B9054" s="49"/>
      <c r="C9054" s="49"/>
      <c r="D9054" s="49"/>
      <c r="E9054" s="49"/>
    </row>
    <row r="9055" spans="1:5" ht="15.75" customHeight="1" thickBot="1" x14ac:dyDescent="0.3">
      <c r="A9055" s="49"/>
      <c r="B9055" s="49"/>
      <c r="C9055" s="49"/>
      <c r="D9055" s="49"/>
      <c r="E9055" s="49"/>
    </row>
    <row r="9056" spans="1:5" ht="15.75" thickBot="1" x14ac:dyDescent="0.3">
      <c r="A9056" s="49"/>
      <c r="B9056" s="49"/>
      <c r="C9056" s="49"/>
      <c r="D9056" s="49"/>
      <c r="E9056" s="49"/>
    </row>
    <row r="9057" spans="1:5" ht="15.75" thickBot="1" x14ac:dyDescent="0.3">
      <c r="A9057" s="49"/>
      <c r="B9057" s="49"/>
      <c r="C9057" s="49"/>
      <c r="D9057" s="49"/>
      <c r="E9057" s="49"/>
    </row>
    <row r="9058" spans="1:5" ht="15.75" thickBot="1" x14ac:dyDescent="0.3">
      <c r="A9058" s="49"/>
      <c r="B9058" s="49"/>
      <c r="C9058" s="49"/>
      <c r="D9058" s="49"/>
      <c r="E9058" s="49"/>
    </row>
    <row r="9059" spans="1:5" ht="15.75" thickBot="1" x14ac:dyDescent="0.3">
      <c r="A9059" s="49"/>
      <c r="B9059" s="49"/>
      <c r="C9059" s="49"/>
      <c r="D9059" s="49"/>
      <c r="E9059" s="49"/>
    </row>
    <row r="9060" spans="1:5" ht="15.75" thickBot="1" x14ac:dyDescent="0.3">
      <c r="A9060" s="49"/>
      <c r="B9060" s="49"/>
      <c r="C9060" s="49"/>
      <c r="D9060" s="49"/>
      <c r="E9060" s="49"/>
    </row>
    <row r="9061" spans="1:5" ht="15.75" thickBot="1" x14ac:dyDescent="0.3">
      <c r="A9061" s="49"/>
      <c r="B9061" s="49"/>
      <c r="C9061" s="49"/>
      <c r="D9061" s="49"/>
      <c r="E9061" s="49"/>
    </row>
    <row r="9062" spans="1:5" ht="15.75" thickBot="1" x14ac:dyDescent="0.3">
      <c r="A9062" s="49"/>
      <c r="B9062" s="49"/>
      <c r="C9062" s="49"/>
      <c r="D9062" s="49"/>
      <c r="E9062" s="49"/>
    </row>
    <row r="9063" spans="1:5" ht="15.75" thickBot="1" x14ac:dyDescent="0.3">
      <c r="A9063" s="49"/>
      <c r="B9063" s="49"/>
      <c r="C9063" s="49"/>
      <c r="D9063" s="49"/>
      <c r="E9063" s="49"/>
    </row>
    <row r="9064" spans="1:5" ht="15.75" thickBot="1" x14ac:dyDescent="0.3">
      <c r="A9064" s="49"/>
      <c r="B9064" s="49"/>
      <c r="C9064" s="49"/>
      <c r="D9064" s="49"/>
      <c r="E9064" s="49"/>
    </row>
    <row r="9065" spans="1:5" ht="15.75" thickBot="1" x14ac:dyDescent="0.3">
      <c r="A9065" s="49"/>
      <c r="B9065" s="49"/>
      <c r="C9065" s="49"/>
      <c r="D9065" s="49"/>
      <c r="E9065" s="49"/>
    </row>
    <row r="9066" spans="1:5" ht="15.75" thickBot="1" x14ac:dyDescent="0.3">
      <c r="A9066" s="49"/>
      <c r="B9066" s="49"/>
      <c r="C9066" s="49"/>
      <c r="D9066" s="49"/>
      <c r="E9066" s="49"/>
    </row>
    <row r="9067" spans="1:5" ht="15.75" thickBot="1" x14ac:dyDescent="0.3">
      <c r="A9067" s="49"/>
      <c r="B9067" s="49"/>
      <c r="C9067" s="49"/>
      <c r="D9067" s="49"/>
      <c r="E9067" s="49"/>
    </row>
    <row r="9068" spans="1:5" ht="15.75" thickBot="1" x14ac:dyDescent="0.3">
      <c r="A9068" s="49"/>
      <c r="B9068" s="49"/>
      <c r="C9068" s="49"/>
      <c r="D9068" s="49"/>
      <c r="E9068" s="49"/>
    </row>
    <row r="9069" spans="1:5" ht="15.75" thickBot="1" x14ac:dyDescent="0.3">
      <c r="A9069" s="49"/>
      <c r="B9069" s="49"/>
      <c r="C9069" s="49"/>
      <c r="D9069" s="49"/>
      <c r="E9069" s="49"/>
    </row>
    <row r="9070" spans="1:5" ht="15.75" thickBot="1" x14ac:dyDescent="0.3">
      <c r="A9070" s="49"/>
      <c r="B9070" s="49"/>
      <c r="C9070" s="49"/>
      <c r="D9070" s="49"/>
      <c r="E9070" s="49"/>
    </row>
    <row r="9071" spans="1:5" ht="15.75" thickBot="1" x14ac:dyDescent="0.3">
      <c r="A9071" s="49"/>
      <c r="B9071" s="49"/>
      <c r="C9071" s="49"/>
      <c r="D9071" s="49"/>
      <c r="E9071" s="49"/>
    </row>
    <row r="9072" spans="1:5" ht="15.75" thickBot="1" x14ac:dyDescent="0.3">
      <c r="A9072" s="49"/>
      <c r="B9072" s="49"/>
      <c r="C9072" s="49"/>
      <c r="D9072" s="49"/>
      <c r="E9072" s="49"/>
    </row>
    <row r="9073" spans="1:5" ht="15.75" thickBot="1" x14ac:dyDescent="0.3">
      <c r="A9073" s="49"/>
      <c r="B9073" s="49"/>
      <c r="C9073" s="49"/>
      <c r="D9073" s="49"/>
      <c r="E9073" s="49"/>
    </row>
    <row r="9074" spans="1:5" ht="15.75" thickBot="1" x14ac:dyDescent="0.3">
      <c r="A9074" s="49"/>
      <c r="B9074" s="49"/>
      <c r="C9074" s="49"/>
      <c r="D9074" s="49"/>
      <c r="E9074" s="49"/>
    </row>
    <row r="9075" spans="1:5" ht="15.75" thickBot="1" x14ac:dyDescent="0.3">
      <c r="A9075" s="49"/>
      <c r="B9075" s="49"/>
      <c r="C9075" s="49"/>
      <c r="D9075" s="49"/>
      <c r="E9075" s="49"/>
    </row>
    <row r="9076" spans="1:5" ht="15.75" thickBot="1" x14ac:dyDescent="0.3">
      <c r="A9076" s="49"/>
      <c r="B9076" s="49"/>
      <c r="C9076" s="49"/>
      <c r="D9076" s="49"/>
      <c r="E9076" s="49"/>
    </row>
    <row r="9077" spans="1:5" ht="15.75" thickBot="1" x14ac:dyDescent="0.3">
      <c r="A9077" s="49"/>
      <c r="B9077" s="49"/>
      <c r="C9077" s="49"/>
      <c r="D9077" s="49"/>
      <c r="E9077" s="49"/>
    </row>
    <row r="9078" spans="1:5" ht="15.75" thickBot="1" x14ac:dyDescent="0.3">
      <c r="A9078" s="49"/>
      <c r="B9078" s="49"/>
      <c r="C9078" s="49"/>
      <c r="D9078" s="49"/>
      <c r="E9078" s="49"/>
    </row>
    <row r="9079" spans="1:5" ht="15.75" thickBot="1" x14ac:dyDescent="0.3">
      <c r="A9079" s="49"/>
      <c r="B9079" s="49"/>
      <c r="C9079" s="49"/>
      <c r="D9079" s="49"/>
      <c r="E9079" s="49"/>
    </row>
    <row r="9080" spans="1:5" ht="15.75" thickBot="1" x14ac:dyDescent="0.3">
      <c r="A9080" s="49"/>
      <c r="B9080" s="49"/>
      <c r="C9080" s="49"/>
      <c r="D9080" s="49"/>
      <c r="E9080" s="49"/>
    </row>
    <row r="9081" spans="1:5" ht="15.75" thickBot="1" x14ac:dyDescent="0.3">
      <c r="A9081" s="49"/>
      <c r="B9081" s="49"/>
      <c r="C9081" s="49"/>
      <c r="D9081" s="49"/>
      <c r="E9081" s="49"/>
    </row>
    <row r="9082" spans="1:5" ht="15.75" thickBot="1" x14ac:dyDescent="0.3">
      <c r="A9082" s="49"/>
      <c r="B9082" s="49"/>
      <c r="C9082" s="49"/>
      <c r="D9082" s="49"/>
      <c r="E9082" s="49"/>
    </row>
    <row r="9083" spans="1:5" ht="15.75" thickBot="1" x14ac:dyDescent="0.3">
      <c r="A9083" s="49"/>
      <c r="B9083" s="49"/>
      <c r="C9083" s="49"/>
      <c r="D9083" s="49"/>
      <c r="E9083" s="49"/>
    </row>
    <row r="9084" spans="1:5" ht="15.75" thickBot="1" x14ac:dyDescent="0.3">
      <c r="A9084" s="49"/>
      <c r="B9084" s="49"/>
      <c r="C9084" s="49"/>
      <c r="D9084" s="49"/>
      <c r="E9084" s="49"/>
    </row>
    <row r="9085" spans="1:5" ht="15.75" thickBot="1" x14ac:dyDescent="0.3">
      <c r="A9085" s="49"/>
      <c r="B9085" s="49"/>
      <c r="C9085" s="49"/>
      <c r="D9085" s="49"/>
      <c r="E9085" s="49"/>
    </row>
    <row r="9086" spans="1:5" ht="15.75" thickBot="1" x14ac:dyDescent="0.3">
      <c r="A9086" s="49"/>
      <c r="B9086" s="49"/>
      <c r="C9086" s="49"/>
      <c r="D9086" s="49"/>
      <c r="E9086" s="49"/>
    </row>
    <row r="9087" spans="1:5" ht="15.75" thickBot="1" x14ac:dyDescent="0.3">
      <c r="A9087" s="49"/>
      <c r="B9087" s="49"/>
      <c r="C9087" s="49"/>
      <c r="D9087" s="49"/>
      <c r="E9087" s="49"/>
    </row>
    <row r="9088" spans="1:5" ht="15.75" thickBot="1" x14ac:dyDescent="0.3">
      <c r="A9088" s="49"/>
      <c r="B9088" s="49"/>
      <c r="C9088" s="49"/>
      <c r="D9088" s="49"/>
      <c r="E9088" s="49"/>
    </row>
    <row r="9089" spans="1:5" ht="15.75" thickBot="1" x14ac:dyDescent="0.3">
      <c r="A9089" s="49"/>
      <c r="B9089" s="49"/>
      <c r="C9089" s="49"/>
      <c r="D9089" s="49"/>
      <c r="E9089" s="49"/>
    </row>
    <row r="9090" spans="1:5" ht="15.75" thickBot="1" x14ac:dyDescent="0.3">
      <c r="A9090" s="49"/>
      <c r="B9090" s="49"/>
      <c r="C9090" s="49"/>
      <c r="D9090" s="49"/>
      <c r="E9090" s="49"/>
    </row>
    <row r="9091" spans="1:5" ht="15.75" thickBot="1" x14ac:dyDescent="0.3">
      <c r="A9091" s="49"/>
      <c r="B9091" s="49"/>
      <c r="C9091" s="49"/>
      <c r="D9091" s="49"/>
      <c r="E9091" s="49"/>
    </row>
    <row r="9092" spans="1:5" ht="15.75" thickBot="1" x14ac:dyDescent="0.3">
      <c r="A9092" s="49"/>
      <c r="B9092" s="49"/>
      <c r="C9092" s="49"/>
      <c r="D9092" s="49"/>
      <c r="E9092" s="49"/>
    </row>
    <row r="9093" spans="1:5" ht="15.75" thickBot="1" x14ac:dyDescent="0.3">
      <c r="A9093" s="49"/>
      <c r="B9093" s="49"/>
      <c r="C9093" s="49"/>
      <c r="D9093" s="49"/>
      <c r="E9093" s="49"/>
    </row>
    <row r="9094" spans="1:5" ht="15.75" thickBot="1" x14ac:dyDescent="0.3">
      <c r="A9094" s="49"/>
      <c r="B9094" s="49"/>
      <c r="C9094" s="49"/>
      <c r="D9094" s="49"/>
      <c r="E9094" s="49"/>
    </row>
    <row r="9095" spans="1:5" ht="15.75" customHeight="1" thickBot="1" x14ac:dyDescent="0.3">
      <c r="A9095" s="49"/>
      <c r="B9095" s="49"/>
      <c r="C9095" s="49"/>
      <c r="D9095" s="49"/>
      <c r="E9095" s="49"/>
    </row>
    <row r="9096" spans="1:5" ht="15.75" thickBot="1" x14ac:dyDescent="0.3">
      <c r="A9096" s="49"/>
      <c r="B9096" s="49"/>
      <c r="C9096" s="49"/>
      <c r="D9096" s="49"/>
      <c r="E9096" s="49"/>
    </row>
    <row r="9097" spans="1:5" ht="15.75" customHeight="1" thickBot="1" x14ac:dyDescent="0.3">
      <c r="A9097" s="49"/>
      <c r="B9097" s="49"/>
      <c r="C9097" s="49"/>
      <c r="D9097" s="49"/>
      <c r="E9097" s="49"/>
    </row>
    <row r="9098" spans="1:5" ht="15.75" thickBot="1" x14ac:dyDescent="0.3">
      <c r="A9098" s="49"/>
      <c r="B9098" s="49"/>
      <c r="C9098" s="49"/>
      <c r="D9098" s="49"/>
      <c r="E9098" s="49"/>
    </row>
    <row r="9099" spans="1:5" ht="15.75" customHeight="1" thickBot="1" x14ac:dyDescent="0.3">
      <c r="A9099" s="49"/>
      <c r="B9099" s="49"/>
      <c r="C9099" s="49"/>
      <c r="D9099" s="49"/>
      <c r="E9099" s="49"/>
    </row>
    <row r="9100" spans="1:5" x14ac:dyDescent="0.25">
      <c r="A9100" s="48"/>
      <c r="B9100" s="48"/>
      <c r="C9100" s="48"/>
      <c r="D9100" s="48"/>
      <c r="E9100" s="48"/>
    </row>
    <row r="9101" spans="1:5" ht="15.75" thickBot="1" x14ac:dyDescent="0.3">
      <c r="A9101" s="49"/>
      <c r="B9101" s="49"/>
      <c r="C9101" s="49"/>
      <c r="D9101" s="49"/>
      <c r="E9101" s="49"/>
    </row>
    <row r="9102" spans="1:5" ht="15.75" customHeight="1" thickBot="1" x14ac:dyDescent="0.3">
      <c r="A9102" s="49"/>
      <c r="B9102" s="49"/>
      <c r="C9102" s="49"/>
      <c r="D9102" s="49"/>
      <c r="E9102" s="49"/>
    </row>
    <row r="9103" spans="1:5" x14ac:dyDescent="0.25">
      <c r="A9103" s="48"/>
      <c r="B9103" s="48"/>
      <c r="C9103" s="48"/>
      <c r="D9103" s="48"/>
      <c r="E9103" s="48"/>
    </row>
    <row r="9104" spans="1:5" ht="15.75" thickBot="1" x14ac:dyDescent="0.3">
      <c r="A9104" s="49"/>
      <c r="B9104" s="49"/>
      <c r="C9104" s="49"/>
      <c r="D9104" s="49"/>
      <c r="E9104" s="49"/>
    </row>
    <row r="9105" spans="1:5" ht="15.75" customHeight="1" thickBot="1" x14ac:dyDescent="0.3">
      <c r="A9105" s="49"/>
      <c r="B9105" s="49"/>
      <c r="C9105" s="49"/>
      <c r="D9105" s="49"/>
      <c r="E9105" s="49"/>
    </row>
    <row r="9106" spans="1:5" x14ac:dyDescent="0.25">
      <c r="A9106" s="48"/>
      <c r="B9106" s="48"/>
      <c r="C9106" s="48"/>
      <c r="D9106" s="48"/>
      <c r="E9106" s="48"/>
    </row>
    <row r="9107" spans="1:5" ht="15.75" thickBot="1" x14ac:dyDescent="0.3">
      <c r="A9107" s="49"/>
      <c r="B9107" s="49"/>
      <c r="C9107" s="49"/>
      <c r="D9107" s="49"/>
      <c r="E9107" s="49"/>
    </row>
    <row r="9108" spans="1:5" ht="15.75" customHeight="1" thickBot="1" x14ac:dyDescent="0.3">
      <c r="A9108" s="49"/>
      <c r="B9108" s="49"/>
      <c r="C9108" s="49"/>
      <c r="D9108" s="49"/>
      <c r="E9108" s="49"/>
    </row>
    <row r="9109" spans="1:5" x14ac:dyDescent="0.25">
      <c r="A9109" s="48"/>
      <c r="B9109" s="48"/>
      <c r="C9109" s="48"/>
      <c r="D9109" s="48"/>
      <c r="E9109" s="48"/>
    </row>
    <row r="9110" spans="1:5" ht="15.75" thickBot="1" x14ac:dyDescent="0.3">
      <c r="A9110" s="49"/>
      <c r="B9110" s="49"/>
      <c r="C9110" s="49"/>
      <c r="D9110" s="49"/>
      <c r="E9110" s="49"/>
    </row>
    <row r="9111" spans="1:5" ht="15.75" customHeight="1" thickBot="1" x14ac:dyDescent="0.3">
      <c r="A9111" s="49"/>
      <c r="B9111" s="49"/>
      <c r="C9111" s="49"/>
      <c r="D9111" s="49"/>
      <c r="E9111" s="49"/>
    </row>
    <row r="9112" spans="1:5" x14ac:dyDescent="0.25">
      <c r="A9112" s="48"/>
      <c r="B9112" s="48"/>
      <c r="C9112" s="48"/>
      <c r="D9112" s="48"/>
      <c r="E9112" s="48"/>
    </row>
    <row r="9113" spans="1:5" ht="15.75" thickBot="1" x14ac:dyDescent="0.3">
      <c r="A9113" s="49"/>
      <c r="B9113" s="49"/>
      <c r="C9113" s="49"/>
      <c r="D9113" s="49"/>
      <c r="E9113" s="49"/>
    </row>
    <row r="9114" spans="1:5" ht="15.75" customHeight="1" thickBot="1" x14ac:dyDescent="0.3">
      <c r="A9114" s="49"/>
      <c r="B9114" s="49"/>
      <c r="C9114" s="49"/>
      <c r="D9114" s="49"/>
      <c r="E9114" s="49"/>
    </row>
    <row r="9115" spans="1:5" x14ac:dyDescent="0.25">
      <c r="A9115" s="48"/>
      <c r="B9115" s="48"/>
      <c r="C9115" s="48"/>
      <c r="D9115" s="48"/>
      <c r="E9115" s="48"/>
    </row>
    <row r="9116" spans="1:5" ht="15.75" thickBot="1" x14ac:dyDescent="0.3">
      <c r="A9116" s="49"/>
      <c r="B9116" s="49"/>
      <c r="C9116" s="49"/>
      <c r="D9116" s="49"/>
      <c r="E9116" s="49"/>
    </row>
    <row r="9117" spans="1:5" ht="15.75" customHeight="1" thickBot="1" x14ac:dyDescent="0.3">
      <c r="A9117" s="49"/>
      <c r="B9117" s="49"/>
      <c r="C9117" s="49"/>
      <c r="D9117" s="49"/>
      <c r="E9117" s="49"/>
    </row>
    <row r="9118" spans="1:5" x14ac:dyDescent="0.25">
      <c r="A9118" s="48"/>
      <c r="B9118" s="48"/>
      <c r="C9118" s="48"/>
      <c r="D9118" s="48"/>
      <c r="E9118" s="48"/>
    </row>
    <row r="9119" spans="1:5" ht="15.75" thickBot="1" x14ac:dyDescent="0.3">
      <c r="A9119" s="49"/>
      <c r="B9119" s="49"/>
      <c r="C9119" s="49"/>
      <c r="D9119" s="49"/>
      <c r="E9119" s="49"/>
    </row>
    <row r="9120" spans="1:5" ht="15.75" customHeight="1" thickBot="1" x14ac:dyDescent="0.3">
      <c r="A9120" s="49"/>
      <c r="B9120" s="49"/>
      <c r="C9120" s="49"/>
      <c r="D9120" s="49"/>
      <c r="E9120" s="49"/>
    </row>
    <row r="9121" spans="1:5" x14ac:dyDescent="0.25">
      <c r="A9121" s="48"/>
      <c r="B9121" s="48"/>
      <c r="C9121" s="48"/>
      <c r="D9121" s="48"/>
      <c r="E9121" s="48"/>
    </row>
    <row r="9122" spans="1:5" ht="15.75" thickBot="1" x14ac:dyDescent="0.3">
      <c r="A9122" s="49"/>
      <c r="B9122" s="49"/>
      <c r="C9122" s="49"/>
      <c r="D9122" s="49"/>
      <c r="E9122" s="49"/>
    </row>
    <row r="9123" spans="1:5" ht="15.75" customHeight="1" thickBot="1" x14ac:dyDescent="0.3">
      <c r="A9123" s="49"/>
      <c r="B9123" s="49"/>
      <c r="C9123" s="49"/>
      <c r="D9123" s="49"/>
      <c r="E9123" s="49"/>
    </row>
    <row r="9124" spans="1:5" x14ac:dyDescent="0.25">
      <c r="A9124" s="48"/>
      <c r="B9124" s="48"/>
      <c r="C9124" s="48"/>
      <c r="D9124" s="48"/>
      <c r="E9124" s="48"/>
    </row>
    <row r="9125" spans="1:5" ht="15.75" thickBot="1" x14ac:dyDescent="0.3">
      <c r="A9125" s="49"/>
      <c r="B9125" s="49"/>
      <c r="C9125" s="49"/>
      <c r="D9125" s="49"/>
      <c r="E9125" s="49"/>
    </row>
    <row r="9126" spans="1:5" ht="15.75" customHeight="1" thickBot="1" x14ac:dyDescent="0.3">
      <c r="A9126" s="49"/>
      <c r="B9126" s="49"/>
      <c r="C9126" s="49"/>
      <c r="D9126" s="49"/>
      <c r="E9126" s="49"/>
    </row>
    <row r="9127" spans="1:5" x14ac:dyDescent="0.25">
      <c r="A9127" s="48"/>
      <c r="B9127" s="48"/>
      <c r="C9127" s="48"/>
      <c r="D9127" s="48"/>
      <c r="E9127" s="48"/>
    </row>
    <row r="9128" spans="1:5" ht="15.75" thickBot="1" x14ac:dyDescent="0.3">
      <c r="A9128" s="49"/>
      <c r="B9128" s="49"/>
      <c r="C9128" s="49"/>
      <c r="D9128" s="49"/>
      <c r="E9128" s="49"/>
    </row>
    <row r="9129" spans="1:5" ht="15.75" customHeight="1" thickBot="1" x14ac:dyDescent="0.3">
      <c r="A9129" s="49"/>
      <c r="B9129" s="49"/>
      <c r="C9129" s="49"/>
      <c r="D9129" s="49"/>
      <c r="E9129" s="49"/>
    </row>
    <row r="9130" spans="1:5" x14ac:dyDescent="0.25">
      <c r="A9130" s="48"/>
      <c r="B9130" s="48"/>
      <c r="C9130" s="48"/>
      <c r="D9130" s="48"/>
      <c r="E9130" s="48"/>
    </row>
    <row r="9131" spans="1:5" ht="15.75" thickBot="1" x14ac:dyDescent="0.3">
      <c r="A9131" s="49"/>
      <c r="B9131" s="49"/>
      <c r="C9131" s="49"/>
      <c r="D9131" s="49"/>
      <c r="E9131" s="49"/>
    </row>
    <row r="9132" spans="1:5" ht="15.75" customHeight="1" thickBot="1" x14ac:dyDescent="0.3">
      <c r="A9132" s="49"/>
      <c r="B9132" s="49"/>
      <c r="C9132" s="49"/>
      <c r="D9132" s="49"/>
      <c r="E9132" s="49"/>
    </row>
    <row r="9133" spans="1:5" x14ac:dyDescent="0.25">
      <c r="A9133" s="48"/>
      <c r="B9133" s="48"/>
      <c r="C9133" s="48"/>
      <c r="D9133" s="48"/>
      <c r="E9133" s="48"/>
    </row>
    <row r="9134" spans="1:5" ht="15.75" thickBot="1" x14ac:dyDescent="0.3">
      <c r="A9134" s="49"/>
      <c r="B9134" s="49"/>
      <c r="C9134" s="49"/>
      <c r="D9134" s="49"/>
      <c r="E9134" s="49"/>
    </row>
    <row r="9135" spans="1:5" ht="15.75" customHeight="1" thickBot="1" x14ac:dyDescent="0.3">
      <c r="A9135" s="49"/>
      <c r="B9135" s="49"/>
      <c r="C9135" s="49"/>
      <c r="D9135" s="49"/>
      <c r="E9135" s="49"/>
    </row>
    <row r="9136" spans="1:5" ht="15.75" thickBot="1" x14ac:dyDescent="0.3">
      <c r="A9136" s="49"/>
      <c r="B9136" s="49"/>
      <c r="C9136" s="49"/>
      <c r="D9136" s="49"/>
      <c r="E9136" s="49"/>
    </row>
    <row r="9137" spans="1:5" ht="15.75" customHeight="1" thickBot="1" x14ac:dyDescent="0.3">
      <c r="A9137" s="49"/>
      <c r="B9137" s="49"/>
      <c r="C9137" s="49"/>
      <c r="D9137" s="49"/>
      <c r="E9137" s="49"/>
    </row>
    <row r="9138" spans="1:5" ht="15.75" thickBot="1" x14ac:dyDescent="0.3">
      <c r="A9138" s="49"/>
      <c r="B9138" s="49"/>
      <c r="C9138" s="49"/>
      <c r="D9138" s="49"/>
      <c r="E9138" s="49"/>
    </row>
    <row r="9139" spans="1:5" ht="15.75" thickBot="1" x14ac:dyDescent="0.3">
      <c r="A9139" s="49"/>
      <c r="B9139" s="49"/>
      <c r="C9139" s="49"/>
      <c r="D9139" s="49"/>
      <c r="E9139" s="49"/>
    </row>
    <row r="9140" spans="1:5" ht="15.75" thickBot="1" x14ac:dyDescent="0.3">
      <c r="A9140" s="49"/>
      <c r="B9140" s="49"/>
      <c r="C9140" s="49"/>
      <c r="D9140" s="49"/>
      <c r="E9140" s="49"/>
    </row>
    <row r="9141" spans="1:5" ht="15.75" thickBot="1" x14ac:dyDescent="0.3">
      <c r="A9141" s="49"/>
      <c r="B9141" s="49"/>
      <c r="C9141" s="49"/>
      <c r="D9141" s="49"/>
      <c r="E9141" s="49"/>
    </row>
    <row r="9142" spans="1:5" ht="15.75" thickBot="1" x14ac:dyDescent="0.3">
      <c r="A9142" s="49"/>
      <c r="B9142" s="49"/>
      <c r="C9142" s="49"/>
      <c r="D9142" s="49"/>
      <c r="E9142" s="49"/>
    </row>
    <row r="9143" spans="1:5" ht="15.75" thickBot="1" x14ac:dyDescent="0.3">
      <c r="A9143" s="49"/>
      <c r="B9143" s="49"/>
      <c r="C9143" s="49"/>
      <c r="D9143" s="49"/>
      <c r="E9143" s="49"/>
    </row>
    <row r="9144" spans="1:5" ht="15.75" thickBot="1" x14ac:dyDescent="0.3">
      <c r="A9144" s="49"/>
      <c r="B9144" s="49"/>
      <c r="C9144" s="49"/>
      <c r="D9144" s="49"/>
      <c r="E9144" s="49"/>
    </row>
    <row r="9145" spans="1:5" ht="15.75" thickBot="1" x14ac:dyDescent="0.3">
      <c r="A9145" s="49"/>
      <c r="B9145" s="49"/>
      <c r="C9145" s="49"/>
      <c r="D9145" s="49"/>
      <c r="E9145" s="49"/>
    </row>
    <row r="9146" spans="1:5" ht="15.75" thickBot="1" x14ac:dyDescent="0.3">
      <c r="A9146" s="49"/>
      <c r="B9146" s="49"/>
      <c r="C9146" s="49"/>
      <c r="D9146" s="49"/>
      <c r="E9146" s="49"/>
    </row>
    <row r="9147" spans="1:5" ht="15.75" thickBot="1" x14ac:dyDescent="0.3">
      <c r="A9147" s="49"/>
      <c r="B9147" s="49"/>
      <c r="C9147" s="49"/>
      <c r="D9147" s="49"/>
      <c r="E9147" s="49"/>
    </row>
    <row r="9148" spans="1:5" ht="15.75" thickBot="1" x14ac:dyDescent="0.3">
      <c r="A9148" s="49"/>
      <c r="B9148" s="49"/>
      <c r="C9148" s="49"/>
      <c r="D9148" s="49"/>
      <c r="E9148" s="49"/>
    </row>
    <row r="9149" spans="1:5" ht="15.75" customHeight="1" thickBot="1" x14ac:dyDescent="0.3">
      <c r="A9149" s="49"/>
      <c r="B9149" s="49"/>
      <c r="C9149" s="49"/>
      <c r="D9149" s="49"/>
      <c r="E9149" s="49"/>
    </row>
    <row r="9150" spans="1:5" ht="15.75" thickBot="1" x14ac:dyDescent="0.3">
      <c r="A9150" s="49"/>
      <c r="B9150" s="49"/>
      <c r="C9150" s="49"/>
      <c r="D9150" s="49"/>
      <c r="E9150" s="49"/>
    </row>
    <row r="9151" spans="1:5" ht="15.75" customHeight="1" thickBot="1" x14ac:dyDescent="0.3">
      <c r="A9151" s="49"/>
      <c r="B9151" s="49"/>
      <c r="C9151" s="49"/>
      <c r="D9151" s="49"/>
      <c r="E9151" s="49"/>
    </row>
    <row r="9152" spans="1:5" ht="15.75" thickBot="1" x14ac:dyDescent="0.3">
      <c r="A9152" s="49"/>
      <c r="B9152" s="49"/>
      <c r="C9152" s="49"/>
      <c r="D9152" s="49"/>
      <c r="E9152" s="49"/>
    </row>
    <row r="9153" spans="1:5" ht="15.75" customHeight="1" thickBot="1" x14ac:dyDescent="0.3">
      <c r="A9153" s="49"/>
      <c r="B9153" s="49"/>
      <c r="C9153" s="49"/>
      <c r="D9153" s="49"/>
      <c r="E9153" s="49"/>
    </row>
    <row r="9154" spans="1:5" ht="15.75" thickBot="1" x14ac:dyDescent="0.3">
      <c r="A9154" s="49"/>
      <c r="B9154" s="49"/>
      <c r="C9154" s="49"/>
      <c r="D9154" s="49"/>
      <c r="E9154" s="49"/>
    </row>
    <row r="9155" spans="1:5" ht="15.75" customHeight="1" thickBot="1" x14ac:dyDescent="0.3">
      <c r="A9155" s="49"/>
      <c r="B9155" s="49"/>
      <c r="C9155" s="49"/>
      <c r="D9155" s="49"/>
      <c r="E9155" s="49"/>
    </row>
    <row r="9156" spans="1:5" ht="15.75" thickBot="1" x14ac:dyDescent="0.3">
      <c r="A9156" s="49"/>
      <c r="B9156" s="49"/>
      <c r="C9156" s="49"/>
      <c r="D9156" s="49"/>
      <c r="E9156" s="49"/>
    </row>
    <row r="9157" spans="1:5" ht="15.75" customHeight="1" thickBot="1" x14ac:dyDescent="0.3">
      <c r="A9157" s="49"/>
      <c r="B9157" s="49"/>
      <c r="C9157" s="49"/>
      <c r="D9157" s="49"/>
      <c r="E9157" s="49"/>
    </row>
    <row r="9158" spans="1:5" ht="15.75" thickBot="1" x14ac:dyDescent="0.3">
      <c r="A9158" s="49"/>
      <c r="B9158" s="49"/>
      <c r="C9158" s="49"/>
      <c r="D9158" s="49"/>
      <c r="E9158" s="49"/>
    </row>
    <row r="9159" spans="1:5" ht="15.75" customHeight="1" thickBot="1" x14ac:dyDescent="0.3">
      <c r="A9159" s="49"/>
      <c r="B9159" s="49"/>
      <c r="C9159" s="49"/>
      <c r="D9159" s="49"/>
      <c r="E9159" s="49"/>
    </row>
    <row r="9160" spans="1:5" ht="15.75" thickBot="1" x14ac:dyDescent="0.3">
      <c r="A9160" s="49"/>
      <c r="B9160" s="49"/>
      <c r="C9160" s="49"/>
      <c r="D9160" s="49"/>
      <c r="E9160" s="49"/>
    </row>
    <row r="9161" spans="1:5" ht="15.75" customHeight="1" thickBot="1" x14ac:dyDescent="0.3">
      <c r="A9161" s="49"/>
      <c r="B9161" s="49"/>
      <c r="C9161" s="49"/>
      <c r="D9161" s="49"/>
      <c r="E9161" s="49"/>
    </row>
    <row r="9162" spans="1:5" ht="15.75" thickBot="1" x14ac:dyDescent="0.3">
      <c r="A9162" s="49"/>
      <c r="B9162" s="49"/>
      <c r="C9162" s="49"/>
      <c r="D9162" s="49"/>
      <c r="E9162" s="49"/>
    </row>
    <row r="9163" spans="1:5" ht="15.75" customHeight="1" thickBot="1" x14ac:dyDescent="0.3">
      <c r="A9163" s="49"/>
      <c r="B9163" s="49"/>
      <c r="C9163" s="49"/>
      <c r="D9163" s="49"/>
      <c r="E9163" s="49"/>
    </row>
    <row r="9164" spans="1:5" ht="15.75" thickBot="1" x14ac:dyDescent="0.3">
      <c r="A9164" s="49"/>
      <c r="B9164" s="49"/>
      <c r="C9164" s="49"/>
      <c r="D9164" s="49"/>
      <c r="E9164" s="49"/>
    </row>
    <row r="9165" spans="1:5" ht="15.75" customHeight="1" thickBot="1" x14ac:dyDescent="0.3">
      <c r="A9165" s="49"/>
      <c r="B9165" s="49"/>
      <c r="C9165" s="49"/>
      <c r="D9165" s="49"/>
      <c r="E9165" s="49"/>
    </row>
    <row r="9166" spans="1:5" ht="15.75" thickBot="1" x14ac:dyDescent="0.3">
      <c r="A9166" s="49"/>
      <c r="B9166" s="49"/>
      <c r="C9166" s="49"/>
      <c r="D9166" s="49"/>
      <c r="E9166" s="49"/>
    </row>
    <row r="9167" spans="1:5" ht="15.75" customHeight="1" thickBot="1" x14ac:dyDescent="0.3">
      <c r="A9167" s="49"/>
      <c r="B9167" s="49"/>
      <c r="C9167" s="49"/>
      <c r="D9167" s="49"/>
      <c r="E9167" s="49"/>
    </row>
    <row r="9168" spans="1:5" ht="15.75" thickBot="1" x14ac:dyDescent="0.3">
      <c r="A9168" s="49"/>
      <c r="B9168" s="49"/>
      <c r="C9168" s="49"/>
      <c r="D9168" s="49"/>
      <c r="E9168" s="49"/>
    </row>
    <row r="9169" spans="1:5" ht="15.75" customHeight="1" thickBot="1" x14ac:dyDescent="0.3">
      <c r="A9169" s="49"/>
      <c r="B9169" s="49"/>
      <c r="C9169" s="49"/>
      <c r="D9169" s="49"/>
      <c r="E9169" s="49"/>
    </row>
    <row r="9170" spans="1:5" ht="15.75" thickBot="1" x14ac:dyDescent="0.3">
      <c r="A9170" s="49"/>
      <c r="B9170" s="49"/>
      <c r="C9170" s="49"/>
      <c r="D9170" s="49"/>
      <c r="E9170" s="49"/>
    </row>
    <row r="9171" spans="1:5" ht="15.75" customHeight="1" thickBot="1" x14ac:dyDescent="0.3">
      <c r="A9171" s="49"/>
      <c r="B9171" s="49"/>
      <c r="C9171" s="49"/>
      <c r="D9171" s="49"/>
      <c r="E9171" s="49"/>
    </row>
    <row r="9172" spans="1:5" ht="15.75" thickBot="1" x14ac:dyDescent="0.3">
      <c r="A9172" s="49"/>
      <c r="B9172" s="49"/>
      <c r="C9172" s="49"/>
      <c r="D9172" s="49"/>
      <c r="E9172" s="49"/>
    </row>
    <row r="9173" spans="1:5" ht="15.75" customHeight="1" thickBot="1" x14ac:dyDescent="0.3">
      <c r="A9173" s="49"/>
      <c r="B9173" s="49"/>
      <c r="C9173" s="49"/>
      <c r="D9173" s="49"/>
      <c r="E9173" s="49"/>
    </row>
    <row r="9174" spans="1:5" ht="15.75" thickBot="1" x14ac:dyDescent="0.3">
      <c r="A9174" s="49"/>
      <c r="B9174" s="49"/>
      <c r="C9174" s="49"/>
      <c r="D9174" s="49"/>
      <c r="E9174" s="49"/>
    </row>
    <row r="9175" spans="1:5" ht="15.75" customHeight="1" thickBot="1" x14ac:dyDescent="0.3">
      <c r="A9175" s="49"/>
      <c r="B9175" s="49"/>
      <c r="C9175" s="49"/>
      <c r="D9175" s="49"/>
      <c r="E9175" s="49"/>
    </row>
    <row r="9176" spans="1:5" ht="15.75" thickBot="1" x14ac:dyDescent="0.3">
      <c r="A9176" s="49"/>
      <c r="B9176" s="49"/>
      <c r="C9176" s="49"/>
      <c r="D9176" s="49"/>
      <c r="E9176" s="49"/>
    </row>
    <row r="9177" spans="1:5" ht="15.75" customHeight="1" thickBot="1" x14ac:dyDescent="0.3">
      <c r="A9177" s="49"/>
      <c r="B9177" s="49"/>
      <c r="C9177" s="49"/>
      <c r="D9177" s="49"/>
      <c r="E9177" s="49"/>
    </row>
    <row r="9178" spans="1:5" ht="15.75" thickBot="1" x14ac:dyDescent="0.3">
      <c r="A9178" s="49"/>
      <c r="B9178" s="49"/>
      <c r="C9178" s="49"/>
      <c r="D9178" s="49"/>
      <c r="E9178" s="49"/>
    </row>
    <row r="9179" spans="1:5" ht="15.75" customHeight="1" thickBot="1" x14ac:dyDescent="0.3">
      <c r="A9179" s="49"/>
      <c r="B9179" s="49"/>
      <c r="C9179" s="49"/>
      <c r="D9179" s="49"/>
      <c r="E9179" s="49"/>
    </row>
    <row r="9180" spans="1:5" x14ac:dyDescent="0.25">
      <c r="A9180" s="48"/>
      <c r="B9180" s="48"/>
      <c r="C9180" s="48"/>
      <c r="D9180" s="48"/>
      <c r="E9180" s="48"/>
    </row>
    <row r="9181" spans="1:5" ht="15.75" thickBot="1" x14ac:dyDescent="0.3">
      <c r="A9181" s="49"/>
      <c r="B9181" s="49"/>
      <c r="C9181" s="49"/>
      <c r="D9181" s="49"/>
      <c r="E9181" s="49"/>
    </row>
    <row r="9182" spans="1:5" ht="15.75" customHeight="1" thickBot="1" x14ac:dyDescent="0.3">
      <c r="A9182" s="49"/>
      <c r="B9182" s="49"/>
      <c r="C9182" s="49"/>
      <c r="D9182" s="49"/>
      <c r="E9182" s="49"/>
    </row>
    <row r="9183" spans="1:5" ht="15.75" thickBot="1" x14ac:dyDescent="0.3">
      <c r="A9183" s="49"/>
      <c r="B9183" s="49"/>
      <c r="C9183" s="49"/>
      <c r="D9183" s="49"/>
      <c r="E9183" s="49"/>
    </row>
    <row r="9184" spans="1:5" ht="15.75" customHeight="1" thickBot="1" x14ac:dyDescent="0.3">
      <c r="A9184" s="49"/>
      <c r="B9184" s="49"/>
      <c r="C9184" s="49"/>
      <c r="D9184" s="49"/>
      <c r="E9184" s="49"/>
    </row>
    <row r="9185" spans="1:5" ht="15.75" thickBot="1" x14ac:dyDescent="0.3">
      <c r="A9185" s="49"/>
      <c r="B9185" s="49"/>
      <c r="C9185" s="49"/>
      <c r="D9185" s="49"/>
      <c r="E9185" s="49"/>
    </row>
    <row r="9186" spans="1:5" ht="15.75" customHeight="1" thickBot="1" x14ac:dyDescent="0.3">
      <c r="A9186" s="49"/>
      <c r="B9186" s="49"/>
      <c r="C9186" s="49"/>
      <c r="D9186" s="49"/>
      <c r="E9186" s="49"/>
    </row>
    <row r="9187" spans="1:5" ht="15.75" thickBot="1" x14ac:dyDescent="0.3">
      <c r="A9187" s="49"/>
      <c r="B9187" s="49"/>
      <c r="C9187" s="49"/>
      <c r="D9187" s="49"/>
      <c r="E9187" s="49"/>
    </row>
    <row r="9188" spans="1:5" ht="15.75" customHeight="1" thickBot="1" x14ac:dyDescent="0.3">
      <c r="A9188" s="49"/>
      <c r="B9188" s="49"/>
      <c r="C9188" s="49"/>
      <c r="D9188" s="49"/>
      <c r="E9188" s="49"/>
    </row>
    <row r="9189" spans="1:5" ht="15.75" thickBot="1" x14ac:dyDescent="0.3">
      <c r="A9189" s="49"/>
      <c r="B9189" s="49"/>
      <c r="C9189" s="49"/>
      <c r="D9189" s="49"/>
      <c r="E9189" s="49"/>
    </row>
    <row r="9190" spans="1:5" ht="15.75" customHeight="1" thickBot="1" x14ac:dyDescent="0.3">
      <c r="A9190" s="49"/>
      <c r="B9190" s="49"/>
      <c r="C9190" s="49"/>
      <c r="D9190" s="49"/>
      <c r="E9190" s="49"/>
    </row>
    <row r="9191" spans="1:5" ht="15.75" thickBot="1" x14ac:dyDescent="0.3">
      <c r="A9191" s="49"/>
      <c r="B9191" s="49"/>
      <c r="C9191" s="49"/>
      <c r="D9191" s="49"/>
      <c r="E9191" s="49"/>
    </row>
    <row r="9192" spans="1:5" ht="15.75" customHeight="1" thickBot="1" x14ac:dyDescent="0.3">
      <c r="A9192" s="49"/>
      <c r="B9192" s="49"/>
      <c r="C9192" s="49"/>
      <c r="D9192" s="49"/>
      <c r="E9192" s="49"/>
    </row>
    <row r="9193" spans="1:5" ht="15.75" thickBot="1" x14ac:dyDescent="0.3">
      <c r="A9193" s="49"/>
      <c r="B9193" s="49"/>
      <c r="C9193" s="49"/>
      <c r="D9193" s="49"/>
      <c r="E9193" s="49"/>
    </row>
    <row r="9194" spans="1:5" ht="15.75" customHeight="1" thickBot="1" x14ac:dyDescent="0.3">
      <c r="A9194" s="49"/>
      <c r="B9194" s="49"/>
      <c r="C9194" s="49"/>
      <c r="D9194" s="49"/>
      <c r="E9194" s="49"/>
    </row>
    <row r="9195" spans="1:5" ht="15.75" thickBot="1" x14ac:dyDescent="0.3">
      <c r="A9195" s="49"/>
      <c r="B9195" s="49"/>
      <c r="C9195" s="49"/>
      <c r="D9195" s="49"/>
      <c r="E9195" s="49"/>
    </row>
    <row r="9196" spans="1:5" ht="15.75" customHeight="1" thickBot="1" x14ac:dyDescent="0.3">
      <c r="A9196" s="49"/>
      <c r="B9196" s="49"/>
      <c r="C9196" s="49"/>
      <c r="D9196" s="49"/>
      <c r="E9196" s="49"/>
    </row>
    <row r="9197" spans="1:5" ht="15.75" thickBot="1" x14ac:dyDescent="0.3">
      <c r="A9197" s="49"/>
      <c r="B9197" s="49"/>
      <c r="C9197" s="49"/>
      <c r="D9197" s="49"/>
      <c r="E9197" s="49"/>
    </row>
    <row r="9198" spans="1:5" ht="15.75" customHeight="1" thickBot="1" x14ac:dyDescent="0.3">
      <c r="A9198" s="49"/>
      <c r="B9198" s="49"/>
      <c r="C9198" s="49"/>
      <c r="D9198" s="49"/>
      <c r="E9198" s="49"/>
    </row>
    <row r="9199" spans="1:5" ht="15.75" thickBot="1" x14ac:dyDescent="0.3">
      <c r="A9199" s="49"/>
      <c r="B9199" s="49"/>
      <c r="C9199" s="49"/>
      <c r="D9199" s="49"/>
      <c r="E9199" s="49"/>
    </row>
    <row r="9200" spans="1:5" ht="15.75" customHeight="1" thickBot="1" x14ac:dyDescent="0.3">
      <c r="A9200" s="49"/>
      <c r="B9200" s="49"/>
      <c r="C9200" s="49"/>
      <c r="D9200" s="49"/>
      <c r="E9200" s="49"/>
    </row>
    <row r="9201" spans="1:5" ht="15.75" thickBot="1" x14ac:dyDescent="0.3">
      <c r="A9201" s="49"/>
      <c r="B9201" s="49"/>
      <c r="C9201" s="49"/>
      <c r="D9201" s="49"/>
      <c r="E9201" s="49"/>
    </row>
    <row r="9202" spans="1:5" ht="15.75" customHeight="1" thickBot="1" x14ac:dyDescent="0.3">
      <c r="A9202" s="49"/>
      <c r="B9202" s="49"/>
      <c r="C9202" s="49"/>
      <c r="D9202" s="49"/>
      <c r="E9202" s="49"/>
    </row>
    <row r="9203" spans="1:5" ht="15.75" thickBot="1" x14ac:dyDescent="0.3">
      <c r="A9203" s="49"/>
      <c r="B9203" s="49"/>
      <c r="C9203" s="49"/>
      <c r="D9203" s="49"/>
      <c r="E9203" s="49"/>
    </row>
    <row r="9204" spans="1:5" ht="15.75" customHeight="1" thickBot="1" x14ac:dyDescent="0.3">
      <c r="A9204" s="49"/>
      <c r="B9204" s="49"/>
      <c r="C9204" s="49"/>
      <c r="D9204" s="49"/>
      <c r="E9204" s="49"/>
    </row>
    <row r="9205" spans="1:5" ht="15.75" thickBot="1" x14ac:dyDescent="0.3">
      <c r="A9205" s="49"/>
      <c r="B9205" s="49"/>
      <c r="C9205" s="49"/>
      <c r="D9205" s="49"/>
      <c r="E9205" s="49"/>
    </row>
    <row r="9206" spans="1:5" ht="15.75" customHeight="1" thickBot="1" x14ac:dyDescent="0.3">
      <c r="A9206" s="49"/>
      <c r="B9206" s="49"/>
      <c r="C9206" s="49"/>
      <c r="D9206" s="49"/>
      <c r="E9206" s="49"/>
    </row>
    <row r="9207" spans="1:5" ht="15.75" thickBot="1" x14ac:dyDescent="0.3">
      <c r="A9207" s="49"/>
      <c r="B9207" s="49"/>
      <c r="C9207" s="49"/>
      <c r="D9207" s="49"/>
      <c r="E9207" s="49"/>
    </row>
    <row r="9208" spans="1:5" ht="15.75" customHeight="1" thickBot="1" x14ac:dyDescent="0.3">
      <c r="A9208" s="49"/>
      <c r="B9208" s="49"/>
      <c r="C9208" s="49"/>
      <c r="D9208" s="49"/>
      <c r="E9208" s="49"/>
    </row>
    <row r="9209" spans="1:5" ht="15.75" thickBot="1" x14ac:dyDescent="0.3">
      <c r="A9209" s="49"/>
      <c r="B9209" s="49"/>
      <c r="C9209" s="49"/>
      <c r="D9209" s="49"/>
      <c r="E9209" s="49"/>
    </row>
    <row r="9210" spans="1:5" ht="15.75" customHeight="1" thickBot="1" x14ac:dyDescent="0.3">
      <c r="A9210" s="49"/>
      <c r="B9210" s="49"/>
      <c r="C9210" s="49"/>
      <c r="D9210" s="49"/>
      <c r="E9210" s="49"/>
    </row>
    <row r="9211" spans="1:5" ht="15.75" thickBot="1" x14ac:dyDescent="0.3">
      <c r="A9211" s="49"/>
      <c r="B9211" s="49"/>
      <c r="C9211" s="49"/>
      <c r="D9211" s="49"/>
      <c r="E9211" s="49"/>
    </row>
    <row r="9212" spans="1:5" ht="15.75" customHeight="1" thickBot="1" x14ac:dyDescent="0.3">
      <c r="A9212" s="49"/>
      <c r="B9212" s="49"/>
      <c r="C9212" s="49"/>
      <c r="D9212" s="49"/>
      <c r="E9212" s="49"/>
    </row>
    <row r="9213" spans="1:5" ht="15.75" thickBot="1" x14ac:dyDescent="0.3">
      <c r="A9213" s="49"/>
      <c r="B9213" s="49"/>
      <c r="C9213" s="49"/>
      <c r="D9213" s="49"/>
      <c r="E9213" s="49"/>
    </row>
    <row r="9214" spans="1:5" ht="15.75" customHeight="1" thickBot="1" x14ac:dyDescent="0.3">
      <c r="A9214" s="49"/>
      <c r="B9214" s="49"/>
      <c r="C9214" s="49"/>
      <c r="D9214" s="49"/>
      <c r="E9214" s="49"/>
    </row>
    <row r="9215" spans="1:5" ht="15.75" thickBot="1" x14ac:dyDescent="0.3">
      <c r="A9215" s="49"/>
      <c r="B9215" s="49"/>
      <c r="C9215" s="49"/>
      <c r="D9215" s="49"/>
      <c r="E9215" s="49"/>
    </row>
    <row r="9216" spans="1:5" ht="15.75" customHeight="1" thickBot="1" x14ac:dyDescent="0.3">
      <c r="A9216" s="49"/>
      <c r="B9216" s="49"/>
      <c r="C9216" s="49"/>
      <c r="D9216" s="49"/>
      <c r="E9216" s="49"/>
    </row>
    <row r="9217" spans="1:5" ht="15.75" thickBot="1" x14ac:dyDescent="0.3">
      <c r="A9217" s="49"/>
      <c r="B9217" s="49"/>
      <c r="C9217" s="49"/>
      <c r="D9217" s="49"/>
      <c r="E9217" s="49"/>
    </row>
    <row r="9218" spans="1:5" ht="15.75" customHeight="1" thickBot="1" x14ac:dyDescent="0.3">
      <c r="A9218" s="49"/>
      <c r="B9218" s="49"/>
      <c r="C9218" s="49"/>
      <c r="D9218" s="49"/>
      <c r="E9218" s="49"/>
    </row>
    <row r="9219" spans="1:5" ht="15.75" thickBot="1" x14ac:dyDescent="0.3">
      <c r="A9219" s="49"/>
      <c r="B9219" s="49"/>
      <c r="C9219" s="49"/>
      <c r="D9219" s="49"/>
      <c r="E9219" s="49"/>
    </row>
    <row r="9220" spans="1:5" ht="15.75" customHeight="1" thickBot="1" x14ac:dyDescent="0.3">
      <c r="A9220" s="49"/>
      <c r="B9220" s="49"/>
      <c r="C9220" s="49"/>
      <c r="D9220" s="49"/>
      <c r="E9220" s="49"/>
    </row>
    <row r="9221" spans="1:5" ht="15.75" thickBot="1" x14ac:dyDescent="0.3">
      <c r="A9221" s="49"/>
      <c r="B9221" s="49"/>
      <c r="C9221" s="49"/>
      <c r="D9221" s="49"/>
      <c r="E9221" s="49"/>
    </row>
    <row r="9222" spans="1:5" ht="15.75" customHeight="1" thickBot="1" x14ac:dyDescent="0.3">
      <c r="A9222" s="49"/>
      <c r="B9222" s="49"/>
      <c r="C9222" s="49"/>
      <c r="D9222" s="49"/>
      <c r="E9222" s="49"/>
    </row>
    <row r="9223" spans="1:5" ht="15.75" thickBot="1" x14ac:dyDescent="0.3">
      <c r="A9223" s="49"/>
      <c r="B9223" s="49"/>
      <c r="C9223" s="49"/>
      <c r="D9223" s="49"/>
      <c r="E9223" s="49"/>
    </row>
    <row r="9224" spans="1:5" ht="15.75" customHeight="1" thickBot="1" x14ac:dyDescent="0.3">
      <c r="A9224" s="49"/>
      <c r="B9224" s="49"/>
      <c r="C9224" s="49"/>
      <c r="D9224" s="49"/>
      <c r="E9224" s="49"/>
    </row>
    <row r="9225" spans="1:5" ht="15.75" thickBot="1" x14ac:dyDescent="0.3">
      <c r="A9225" s="49"/>
      <c r="B9225" s="49"/>
      <c r="C9225" s="49"/>
      <c r="D9225" s="49"/>
      <c r="E9225" s="49"/>
    </row>
    <row r="9226" spans="1:5" ht="15.75" customHeight="1" thickBot="1" x14ac:dyDescent="0.3">
      <c r="A9226" s="49"/>
      <c r="B9226" s="49"/>
      <c r="C9226" s="49"/>
      <c r="D9226" s="49"/>
      <c r="E9226" s="49"/>
    </row>
    <row r="9227" spans="1:5" ht="15.75" thickBot="1" x14ac:dyDescent="0.3">
      <c r="A9227" s="49"/>
      <c r="B9227" s="49"/>
      <c r="C9227" s="49"/>
      <c r="D9227" s="49"/>
      <c r="E9227" s="49"/>
    </row>
    <row r="9228" spans="1:5" ht="15.75" customHeight="1" thickBot="1" x14ac:dyDescent="0.3">
      <c r="A9228" s="49"/>
      <c r="B9228" s="49"/>
      <c r="C9228" s="49"/>
      <c r="D9228" s="49"/>
      <c r="E9228" s="49"/>
    </row>
    <row r="9229" spans="1:5" ht="15.75" thickBot="1" x14ac:dyDescent="0.3">
      <c r="A9229" s="49"/>
      <c r="B9229" s="49"/>
      <c r="C9229" s="49"/>
      <c r="D9229" s="49"/>
      <c r="E9229" s="49"/>
    </row>
    <row r="9230" spans="1:5" ht="15.75" customHeight="1" thickBot="1" x14ac:dyDescent="0.3">
      <c r="A9230" s="49"/>
      <c r="B9230" s="49"/>
      <c r="C9230" s="49"/>
      <c r="D9230" s="49"/>
      <c r="E9230" s="49"/>
    </row>
    <row r="9231" spans="1:5" ht="15.75" thickBot="1" x14ac:dyDescent="0.3">
      <c r="A9231" s="49"/>
      <c r="B9231" s="49"/>
      <c r="C9231" s="49"/>
      <c r="D9231" s="49"/>
      <c r="E9231" s="49"/>
    </row>
    <row r="9232" spans="1:5" ht="15.75" customHeight="1" thickBot="1" x14ac:dyDescent="0.3">
      <c r="A9232" s="49"/>
      <c r="B9232" s="49"/>
      <c r="C9232" s="49"/>
      <c r="D9232" s="49"/>
      <c r="E9232" s="49"/>
    </row>
    <row r="9233" spans="1:5" ht="15.75" thickBot="1" x14ac:dyDescent="0.3">
      <c r="A9233" s="49"/>
      <c r="B9233" s="49"/>
      <c r="C9233" s="49"/>
      <c r="D9233" s="49"/>
      <c r="E9233" s="49"/>
    </row>
    <row r="9234" spans="1:5" ht="15.75" customHeight="1" thickBot="1" x14ac:dyDescent="0.3">
      <c r="A9234" s="49"/>
      <c r="B9234" s="49"/>
      <c r="C9234" s="49"/>
      <c r="D9234" s="49"/>
      <c r="E9234" s="49"/>
    </row>
    <row r="9235" spans="1:5" ht="15.75" thickBot="1" x14ac:dyDescent="0.3">
      <c r="A9235" s="49"/>
      <c r="B9235" s="49"/>
      <c r="C9235" s="49"/>
      <c r="D9235" s="49"/>
      <c r="E9235" s="49"/>
    </row>
    <row r="9236" spans="1:5" ht="15.75" customHeight="1" thickBot="1" x14ac:dyDescent="0.3">
      <c r="A9236" s="49"/>
      <c r="B9236" s="49"/>
      <c r="C9236" s="49"/>
      <c r="D9236" s="49"/>
      <c r="E9236" s="49"/>
    </row>
    <row r="9237" spans="1:5" ht="15.75" thickBot="1" x14ac:dyDescent="0.3">
      <c r="A9237" s="49"/>
      <c r="B9237" s="49"/>
      <c r="C9237" s="49"/>
      <c r="D9237" s="49"/>
      <c r="E9237" s="49"/>
    </row>
    <row r="9238" spans="1:5" ht="15.75" customHeight="1" thickBot="1" x14ac:dyDescent="0.3">
      <c r="A9238" s="49"/>
      <c r="B9238" s="49"/>
      <c r="C9238" s="49"/>
      <c r="D9238" s="49"/>
      <c r="E9238" s="49"/>
    </row>
    <row r="9239" spans="1:5" ht="15.75" thickBot="1" x14ac:dyDescent="0.3">
      <c r="A9239" s="49"/>
      <c r="B9239" s="49"/>
      <c r="C9239" s="49"/>
      <c r="D9239" s="49"/>
      <c r="E9239" s="49"/>
    </row>
    <row r="9240" spans="1:5" ht="15.75" customHeight="1" thickBot="1" x14ac:dyDescent="0.3">
      <c r="A9240" s="49"/>
      <c r="B9240" s="49"/>
      <c r="C9240" s="49"/>
      <c r="D9240" s="49"/>
      <c r="E9240" s="49"/>
    </row>
    <row r="9241" spans="1:5" ht="15.75" thickBot="1" x14ac:dyDescent="0.3">
      <c r="A9241" s="49"/>
      <c r="B9241" s="49"/>
      <c r="C9241" s="49"/>
      <c r="D9241" s="49"/>
      <c r="E9241" s="49"/>
    </row>
    <row r="9242" spans="1:5" ht="15.75" customHeight="1" thickBot="1" x14ac:dyDescent="0.3">
      <c r="A9242" s="49"/>
      <c r="B9242" s="49"/>
      <c r="C9242" s="49"/>
      <c r="D9242" s="49"/>
      <c r="E9242" s="49"/>
    </row>
    <row r="9243" spans="1:5" ht="15.75" thickBot="1" x14ac:dyDescent="0.3">
      <c r="A9243" s="49"/>
      <c r="B9243" s="49"/>
      <c r="C9243" s="49"/>
      <c r="D9243" s="49"/>
      <c r="E9243" s="49"/>
    </row>
    <row r="9244" spans="1:5" ht="15.75" customHeight="1" thickBot="1" x14ac:dyDescent="0.3">
      <c r="A9244" s="49"/>
      <c r="B9244" s="49"/>
      <c r="C9244" s="49"/>
      <c r="D9244" s="49"/>
      <c r="E9244" s="49"/>
    </row>
    <row r="9245" spans="1:5" ht="15.75" thickBot="1" x14ac:dyDescent="0.3">
      <c r="A9245" s="49"/>
      <c r="B9245" s="49"/>
      <c r="C9245" s="49"/>
      <c r="D9245" s="49"/>
      <c r="E9245" s="49"/>
    </row>
    <row r="9246" spans="1:5" ht="15.75" customHeight="1" thickBot="1" x14ac:dyDescent="0.3">
      <c r="A9246" s="49"/>
      <c r="B9246" s="49"/>
      <c r="C9246" s="49"/>
      <c r="D9246" s="49"/>
      <c r="E9246" s="49"/>
    </row>
    <row r="9247" spans="1:5" ht="15.75" thickBot="1" x14ac:dyDescent="0.3">
      <c r="A9247" s="49"/>
      <c r="B9247" s="49"/>
      <c r="C9247" s="49"/>
      <c r="D9247" s="49"/>
      <c r="E9247" s="49"/>
    </row>
    <row r="9248" spans="1:5" ht="15.75" customHeight="1" thickBot="1" x14ac:dyDescent="0.3">
      <c r="A9248" s="49"/>
      <c r="B9248" s="49"/>
      <c r="C9248" s="49"/>
      <c r="D9248" s="49"/>
      <c r="E9248" s="49"/>
    </row>
    <row r="9249" spans="1:5" ht="15.75" thickBot="1" x14ac:dyDescent="0.3">
      <c r="A9249" s="49"/>
      <c r="B9249" s="49"/>
      <c r="C9249" s="49"/>
      <c r="D9249" s="49"/>
      <c r="E9249" s="49"/>
    </row>
    <row r="9250" spans="1:5" ht="15.75" customHeight="1" thickBot="1" x14ac:dyDescent="0.3">
      <c r="A9250" s="49"/>
      <c r="B9250" s="49"/>
      <c r="C9250" s="49"/>
      <c r="D9250" s="49"/>
      <c r="E9250" s="49"/>
    </row>
    <row r="9251" spans="1:5" ht="15.75" thickBot="1" x14ac:dyDescent="0.3">
      <c r="A9251" s="49"/>
      <c r="B9251" s="49"/>
      <c r="C9251" s="49"/>
      <c r="D9251" s="49"/>
      <c r="E9251" s="49"/>
    </row>
    <row r="9252" spans="1:5" ht="15.75" customHeight="1" thickBot="1" x14ac:dyDescent="0.3">
      <c r="A9252" s="49"/>
      <c r="B9252" s="49"/>
      <c r="C9252" s="49"/>
      <c r="D9252" s="49"/>
      <c r="E9252" s="49"/>
    </row>
    <row r="9253" spans="1:5" x14ac:dyDescent="0.25">
      <c r="A9253" s="48"/>
      <c r="B9253" s="48"/>
      <c r="C9253" s="48"/>
      <c r="D9253" s="48"/>
      <c r="E9253" s="48"/>
    </row>
    <row r="9254" spans="1:5" ht="15.75" thickBot="1" x14ac:dyDescent="0.3">
      <c r="A9254" s="49"/>
      <c r="B9254" s="49"/>
      <c r="C9254" s="49"/>
      <c r="D9254" s="49"/>
      <c r="E9254" s="49"/>
    </row>
    <row r="9255" spans="1:5" ht="15.75" customHeight="1" thickBot="1" x14ac:dyDescent="0.3">
      <c r="A9255" s="49"/>
      <c r="B9255" s="49"/>
      <c r="C9255" s="49"/>
      <c r="D9255" s="49"/>
      <c r="E9255" s="49"/>
    </row>
    <row r="9256" spans="1:5" x14ac:dyDescent="0.25">
      <c r="A9256" s="48"/>
      <c r="B9256" s="48"/>
      <c r="C9256" s="48"/>
      <c r="D9256" s="48"/>
      <c r="E9256" s="48"/>
    </row>
    <row r="9257" spans="1:5" ht="15.75" thickBot="1" x14ac:dyDescent="0.3">
      <c r="A9257" s="49"/>
      <c r="B9257" s="49"/>
      <c r="C9257" s="49"/>
      <c r="D9257" s="49"/>
      <c r="E9257" s="49"/>
    </row>
    <row r="9258" spans="1:5" ht="15.75" customHeight="1" thickBot="1" x14ac:dyDescent="0.3">
      <c r="A9258" s="49"/>
      <c r="B9258" s="49"/>
      <c r="C9258" s="49"/>
      <c r="D9258" s="49"/>
      <c r="E9258" s="49"/>
    </row>
    <row r="9259" spans="1:5" x14ac:dyDescent="0.25">
      <c r="A9259" s="48"/>
      <c r="B9259" s="48"/>
      <c r="C9259" s="48"/>
      <c r="D9259" s="48"/>
      <c r="E9259" s="48"/>
    </row>
    <row r="9260" spans="1:5" ht="15.75" thickBot="1" x14ac:dyDescent="0.3">
      <c r="A9260" s="49"/>
      <c r="B9260" s="49"/>
      <c r="C9260" s="49"/>
      <c r="D9260" s="49"/>
      <c r="E9260" s="49"/>
    </row>
    <row r="9261" spans="1:5" ht="15.75" customHeight="1" thickBot="1" x14ac:dyDescent="0.3">
      <c r="A9261" s="49"/>
      <c r="B9261" s="49"/>
      <c r="C9261" s="49"/>
      <c r="D9261" s="49"/>
      <c r="E9261" s="49"/>
    </row>
    <row r="9262" spans="1:5" ht="15.75" thickBot="1" x14ac:dyDescent="0.3">
      <c r="A9262" s="49"/>
      <c r="B9262" s="49"/>
      <c r="C9262" s="49"/>
      <c r="D9262" s="49"/>
      <c r="E9262" s="49"/>
    </row>
    <row r="9263" spans="1:5" ht="15.75" customHeight="1" thickBot="1" x14ac:dyDescent="0.3">
      <c r="A9263" s="49"/>
      <c r="B9263" s="49"/>
      <c r="C9263" s="49"/>
      <c r="D9263" s="49"/>
      <c r="E9263" s="49"/>
    </row>
    <row r="9264" spans="1:5" ht="15.75" thickBot="1" x14ac:dyDescent="0.3">
      <c r="A9264" s="49"/>
      <c r="B9264" s="49"/>
      <c r="C9264" s="49"/>
      <c r="D9264" s="49"/>
      <c r="E9264" s="49"/>
    </row>
    <row r="9265" spans="1:5" ht="15.75" customHeight="1" thickBot="1" x14ac:dyDescent="0.3">
      <c r="A9265" s="49"/>
      <c r="B9265" s="49"/>
      <c r="C9265" s="49"/>
      <c r="D9265" s="49"/>
      <c r="E9265" s="49"/>
    </row>
    <row r="9266" spans="1:5" ht="15.75" thickBot="1" x14ac:dyDescent="0.3">
      <c r="A9266" s="49"/>
      <c r="B9266" s="49"/>
      <c r="C9266" s="49"/>
      <c r="D9266" s="49"/>
      <c r="E9266" s="49"/>
    </row>
    <row r="9267" spans="1:5" ht="15.75" customHeight="1" thickBot="1" x14ac:dyDescent="0.3">
      <c r="A9267" s="49"/>
      <c r="B9267" s="49"/>
      <c r="C9267" s="49"/>
      <c r="D9267" s="49"/>
      <c r="E9267" s="49"/>
    </row>
    <row r="9268" spans="1:5" ht="15.75" thickBot="1" x14ac:dyDescent="0.3">
      <c r="A9268" s="49"/>
      <c r="B9268" s="49"/>
      <c r="C9268" s="49"/>
      <c r="D9268" s="49"/>
      <c r="E9268" s="49"/>
    </row>
    <row r="9269" spans="1:5" ht="15.75" customHeight="1" thickBot="1" x14ac:dyDescent="0.3">
      <c r="A9269" s="49"/>
      <c r="B9269" s="49"/>
      <c r="C9269" s="49"/>
      <c r="D9269" s="49"/>
      <c r="E9269" s="49"/>
    </row>
    <row r="9270" spans="1:5" ht="15.75" thickBot="1" x14ac:dyDescent="0.3">
      <c r="A9270" s="49"/>
      <c r="B9270" s="49"/>
      <c r="C9270" s="49"/>
      <c r="D9270" s="49"/>
      <c r="E9270" s="49"/>
    </row>
    <row r="9271" spans="1:5" ht="15.75" customHeight="1" thickBot="1" x14ac:dyDescent="0.3">
      <c r="A9271" s="49"/>
      <c r="B9271" s="49"/>
      <c r="C9271" s="49"/>
      <c r="D9271" s="49"/>
      <c r="E9271" s="49"/>
    </row>
    <row r="9272" spans="1:5" ht="15.75" thickBot="1" x14ac:dyDescent="0.3">
      <c r="A9272" s="49"/>
      <c r="B9272" s="49"/>
      <c r="C9272" s="49"/>
      <c r="D9272" s="49"/>
      <c r="E9272" s="49"/>
    </row>
    <row r="9273" spans="1:5" ht="15.75" thickBot="1" x14ac:dyDescent="0.3">
      <c r="A9273" s="49"/>
      <c r="B9273" s="49"/>
      <c r="C9273" s="49"/>
      <c r="D9273" s="49"/>
      <c r="E9273" s="49"/>
    </row>
    <row r="9274" spans="1:5" ht="15.75" customHeight="1" thickBot="1" x14ac:dyDescent="0.3">
      <c r="A9274" s="49"/>
      <c r="B9274" s="49"/>
      <c r="C9274" s="49"/>
      <c r="D9274" s="49"/>
      <c r="E9274" s="49"/>
    </row>
    <row r="9275" spans="1:5" x14ac:dyDescent="0.25">
      <c r="A9275" s="48"/>
      <c r="B9275" s="48"/>
      <c r="C9275" s="48"/>
      <c r="D9275" s="48"/>
      <c r="E9275" s="48"/>
    </row>
    <row r="9276" spans="1:5" ht="15.75" thickBot="1" x14ac:dyDescent="0.3">
      <c r="A9276" s="49"/>
      <c r="B9276" s="49"/>
      <c r="C9276" s="49"/>
      <c r="D9276" s="49"/>
      <c r="E9276" s="49"/>
    </row>
    <row r="9277" spans="1:5" ht="15.75" customHeight="1" thickBot="1" x14ac:dyDescent="0.3">
      <c r="A9277" s="49"/>
      <c r="B9277" s="49"/>
      <c r="C9277" s="49"/>
      <c r="D9277" s="49"/>
      <c r="E9277" s="49"/>
    </row>
    <row r="9278" spans="1:5" x14ac:dyDescent="0.25">
      <c r="A9278" s="48"/>
      <c r="B9278" s="48"/>
      <c r="C9278" s="48"/>
      <c r="D9278" s="48"/>
      <c r="E9278" s="48"/>
    </row>
    <row r="9279" spans="1:5" ht="15.75" thickBot="1" x14ac:dyDescent="0.3">
      <c r="A9279" s="49"/>
      <c r="B9279" s="49"/>
      <c r="C9279" s="49"/>
      <c r="D9279" s="49"/>
      <c r="E9279" s="49"/>
    </row>
    <row r="9280" spans="1:5" ht="15.75" customHeight="1" thickBot="1" x14ac:dyDescent="0.3">
      <c r="A9280" s="49"/>
      <c r="B9280" s="49"/>
      <c r="C9280" s="49"/>
      <c r="D9280" s="49"/>
      <c r="E9280" s="49"/>
    </row>
    <row r="9281" spans="1:5" ht="15.75" thickBot="1" x14ac:dyDescent="0.3">
      <c r="A9281" s="49"/>
      <c r="B9281" s="49"/>
      <c r="C9281" s="49"/>
      <c r="D9281" s="49"/>
      <c r="E9281" s="49"/>
    </row>
    <row r="9282" spans="1:5" ht="15.75" customHeight="1" thickBot="1" x14ac:dyDescent="0.3">
      <c r="A9282" s="49"/>
      <c r="B9282" s="49"/>
      <c r="C9282" s="49"/>
      <c r="D9282" s="49"/>
      <c r="E9282" s="49"/>
    </row>
    <row r="9283" spans="1:5" ht="15.75" thickBot="1" x14ac:dyDescent="0.3">
      <c r="A9283" s="49"/>
      <c r="B9283" s="49"/>
      <c r="C9283" s="49"/>
      <c r="D9283" s="49"/>
      <c r="E9283" s="49"/>
    </row>
    <row r="9284" spans="1:5" ht="15.75" thickBot="1" x14ac:dyDescent="0.3">
      <c r="A9284" s="49"/>
      <c r="B9284" s="49"/>
      <c r="C9284" s="49"/>
      <c r="D9284" s="49"/>
      <c r="E9284" s="49"/>
    </row>
    <row r="9285" spans="1:5" ht="15.75" customHeight="1" thickBot="1" x14ac:dyDescent="0.3">
      <c r="A9285" s="49"/>
      <c r="B9285" s="49"/>
      <c r="C9285" s="49"/>
      <c r="D9285" s="49"/>
      <c r="E9285" s="49"/>
    </row>
    <row r="9286" spans="1:5" ht="15.75" thickBot="1" x14ac:dyDescent="0.3">
      <c r="A9286" s="49"/>
      <c r="B9286" s="49"/>
      <c r="C9286" s="49"/>
      <c r="D9286" s="49"/>
      <c r="E9286" s="49"/>
    </row>
    <row r="9287" spans="1:5" ht="15.75" customHeight="1" thickBot="1" x14ac:dyDescent="0.3">
      <c r="A9287" s="49"/>
      <c r="B9287" s="49"/>
      <c r="C9287" s="49"/>
      <c r="D9287" s="49"/>
      <c r="E9287" s="49"/>
    </row>
    <row r="9288" spans="1:5" ht="15.75" thickBot="1" x14ac:dyDescent="0.3">
      <c r="A9288" s="49"/>
      <c r="B9288" s="49"/>
      <c r="C9288" s="49"/>
      <c r="D9288" s="49"/>
      <c r="E9288" s="49"/>
    </row>
    <row r="9289" spans="1:5" ht="15.75" customHeight="1" thickBot="1" x14ac:dyDescent="0.3">
      <c r="A9289" s="49"/>
      <c r="B9289" s="49"/>
      <c r="C9289" s="49"/>
      <c r="D9289" s="49"/>
      <c r="E9289" s="49"/>
    </row>
    <row r="9290" spans="1:5" x14ac:dyDescent="0.25">
      <c r="A9290" s="48"/>
      <c r="B9290" s="48"/>
      <c r="C9290" s="48"/>
      <c r="D9290" s="48"/>
      <c r="E9290" s="48"/>
    </row>
    <row r="9291" spans="1:5" ht="15.75" thickBot="1" x14ac:dyDescent="0.3">
      <c r="A9291" s="49"/>
      <c r="B9291" s="49"/>
      <c r="C9291" s="49"/>
      <c r="D9291" s="49"/>
      <c r="E9291" s="49"/>
    </row>
    <row r="9292" spans="1:5" ht="15.75" customHeight="1" thickBot="1" x14ac:dyDescent="0.3">
      <c r="A9292" s="49"/>
      <c r="B9292" s="49"/>
      <c r="C9292" s="49"/>
      <c r="D9292" s="49"/>
      <c r="E9292" s="49"/>
    </row>
    <row r="9293" spans="1:5" ht="15.75" thickBot="1" x14ac:dyDescent="0.3">
      <c r="A9293" s="49"/>
      <c r="B9293" s="49"/>
      <c r="C9293" s="49"/>
      <c r="D9293" s="49"/>
      <c r="E9293" s="49"/>
    </row>
    <row r="9294" spans="1:5" ht="15.75" customHeight="1" thickBot="1" x14ac:dyDescent="0.3">
      <c r="A9294" s="49"/>
      <c r="B9294" s="49"/>
      <c r="C9294" s="49"/>
      <c r="D9294" s="49"/>
      <c r="E9294" s="49"/>
    </row>
    <row r="9295" spans="1:5" ht="15.75" thickBot="1" x14ac:dyDescent="0.3">
      <c r="A9295" s="49"/>
      <c r="B9295" s="49"/>
      <c r="C9295" s="49"/>
      <c r="D9295" s="49"/>
      <c r="E9295" s="49"/>
    </row>
    <row r="9296" spans="1:5" ht="15.75" customHeight="1" thickBot="1" x14ac:dyDescent="0.3">
      <c r="A9296" s="49"/>
      <c r="B9296" s="49"/>
      <c r="C9296" s="49"/>
      <c r="D9296" s="49"/>
      <c r="E9296" s="49"/>
    </row>
    <row r="9297" spans="1:5" x14ac:dyDescent="0.25">
      <c r="A9297" s="48"/>
      <c r="B9297" s="48"/>
      <c r="C9297" s="48"/>
      <c r="D9297" s="48"/>
      <c r="E9297" s="48"/>
    </row>
    <row r="9298" spans="1:5" ht="15.75" thickBot="1" x14ac:dyDescent="0.3">
      <c r="A9298" s="49"/>
      <c r="B9298" s="49"/>
      <c r="C9298" s="49"/>
      <c r="D9298" s="49"/>
      <c r="E9298" s="49"/>
    </row>
    <row r="9299" spans="1:5" ht="15.75" customHeight="1" thickBot="1" x14ac:dyDescent="0.3">
      <c r="A9299" s="49"/>
      <c r="B9299" s="49"/>
      <c r="C9299" s="49"/>
      <c r="D9299" s="49"/>
      <c r="E9299" s="49"/>
    </row>
    <row r="9300" spans="1:5" ht="15.75" thickBot="1" x14ac:dyDescent="0.3">
      <c r="A9300" s="49"/>
      <c r="B9300" s="49"/>
      <c r="C9300" s="49"/>
      <c r="D9300" s="49"/>
      <c r="E9300" s="49"/>
    </row>
    <row r="9301" spans="1:5" ht="15.75" thickBot="1" x14ac:dyDescent="0.3">
      <c r="A9301" s="49"/>
      <c r="B9301" s="49"/>
      <c r="C9301" s="49"/>
      <c r="D9301" s="49"/>
      <c r="E9301" s="49"/>
    </row>
    <row r="9302" spans="1:5" ht="15.75" thickBot="1" x14ac:dyDescent="0.3">
      <c r="A9302" s="49"/>
      <c r="B9302" s="49"/>
      <c r="C9302" s="49"/>
      <c r="D9302" s="49"/>
      <c r="E9302" s="49"/>
    </row>
    <row r="9303" spans="1:5" ht="15.75" thickBot="1" x14ac:dyDescent="0.3">
      <c r="A9303" s="49"/>
      <c r="B9303" s="49"/>
      <c r="C9303" s="49"/>
      <c r="D9303" s="49"/>
      <c r="E9303" s="49"/>
    </row>
    <row r="9304" spans="1:5" ht="15.75" customHeight="1" thickBot="1" x14ac:dyDescent="0.3">
      <c r="A9304" s="49"/>
      <c r="B9304" s="49"/>
      <c r="C9304" s="49"/>
      <c r="D9304" s="49"/>
      <c r="E9304" s="49"/>
    </row>
    <row r="9305" spans="1:5" x14ac:dyDescent="0.25">
      <c r="A9305" s="48"/>
      <c r="B9305" s="48"/>
      <c r="C9305" s="48"/>
      <c r="D9305" s="48"/>
      <c r="E9305" s="48"/>
    </row>
    <row r="9306" spans="1:5" ht="15.75" thickBot="1" x14ac:dyDescent="0.3">
      <c r="A9306" s="49"/>
      <c r="B9306" s="49"/>
      <c r="C9306" s="49"/>
      <c r="D9306" s="49"/>
      <c r="E9306" s="49"/>
    </row>
    <row r="9307" spans="1:5" ht="15.75" thickBot="1" x14ac:dyDescent="0.3">
      <c r="A9307" s="49"/>
      <c r="B9307" s="49"/>
      <c r="C9307" s="49"/>
      <c r="D9307" s="49"/>
      <c r="E9307" s="49"/>
    </row>
    <row r="9308" spans="1:5" ht="15.75" customHeight="1" thickBot="1" x14ac:dyDescent="0.3">
      <c r="A9308" s="49"/>
      <c r="B9308" s="49"/>
      <c r="C9308" s="49"/>
      <c r="D9308" s="49"/>
      <c r="E9308" s="49"/>
    </row>
    <row r="9309" spans="1:5" ht="15.75" thickBot="1" x14ac:dyDescent="0.3">
      <c r="A9309" s="49"/>
      <c r="B9309" s="49"/>
      <c r="C9309" s="49"/>
      <c r="D9309" s="49"/>
      <c r="E9309" s="49"/>
    </row>
    <row r="9310" spans="1:5" ht="15.75" thickBot="1" x14ac:dyDescent="0.3">
      <c r="A9310" s="49"/>
      <c r="B9310" s="49"/>
      <c r="C9310" s="49"/>
      <c r="D9310" s="49"/>
      <c r="E9310" s="49"/>
    </row>
    <row r="9311" spans="1:5" ht="15.75" customHeight="1" thickBot="1" x14ac:dyDescent="0.3">
      <c r="A9311" s="49"/>
      <c r="B9311" s="49"/>
      <c r="C9311" s="49"/>
      <c r="D9311" s="49"/>
      <c r="E9311" s="49"/>
    </row>
    <row r="9312" spans="1:5" ht="15.75" thickBot="1" x14ac:dyDescent="0.3">
      <c r="A9312" s="49"/>
      <c r="B9312" s="49"/>
      <c r="C9312" s="49"/>
      <c r="D9312" s="49"/>
      <c r="E9312" s="49"/>
    </row>
    <row r="9313" spans="1:5" ht="15.75" customHeight="1" thickBot="1" x14ac:dyDescent="0.3">
      <c r="A9313" s="49"/>
      <c r="B9313" s="49"/>
      <c r="C9313" s="49"/>
      <c r="D9313" s="49"/>
      <c r="E9313" s="49"/>
    </row>
    <row r="9314" spans="1:5" x14ac:dyDescent="0.25">
      <c r="A9314" s="48"/>
      <c r="B9314" s="48"/>
      <c r="C9314" s="48"/>
      <c r="D9314" s="48"/>
      <c r="E9314" s="48"/>
    </row>
    <row r="9315" spans="1:5" ht="15.75" thickBot="1" x14ac:dyDescent="0.3">
      <c r="A9315" s="49"/>
      <c r="B9315" s="49"/>
      <c r="C9315" s="49"/>
      <c r="D9315" s="49"/>
      <c r="E9315" s="49"/>
    </row>
    <row r="9316" spans="1:5" ht="15.75" thickBot="1" x14ac:dyDescent="0.3">
      <c r="A9316" s="49"/>
      <c r="B9316" s="49"/>
      <c r="C9316" s="49"/>
      <c r="D9316" s="49"/>
      <c r="E9316" s="49"/>
    </row>
    <row r="9317" spans="1:5" ht="15.75" thickBot="1" x14ac:dyDescent="0.3">
      <c r="A9317" s="49"/>
      <c r="B9317" s="49"/>
      <c r="C9317" s="49"/>
      <c r="D9317" s="49"/>
      <c r="E9317" s="49"/>
    </row>
    <row r="9318" spans="1:5" ht="15.75" customHeight="1" thickBot="1" x14ac:dyDescent="0.3">
      <c r="A9318" s="49"/>
      <c r="B9318" s="49"/>
      <c r="C9318" s="49"/>
      <c r="D9318" s="49"/>
      <c r="E9318" s="49"/>
    </row>
    <row r="9319" spans="1:5" x14ac:dyDescent="0.25">
      <c r="A9319" s="48"/>
      <c r="B9319" s="48"/>
      <c r="C9319" s="48"/>
      <c r="D9319" s="48"/>
      <c r="E9319" s="48"/>
    </row>
    <row r="9320" spans="1:5" ht="15.75" thickBot="1" x14ac:dyDescent="0.3">
      <c r="A9320" s="49"/>
      <c r="B9320" s="49"/>
      <c r="C9320" s="49"/>
      <c r="D9320" s="49"/>
      <c r="E9320" s="49"/>
    </row>
    <row r="9321" spans="1:5" ht="15.75" customHeight="1" thickBot="1" x14ac:dyDescent="0.3">
      <c r="A9321" s="49"/>
      <c r="B9321" s="49"/>
      <c r="C9321" s="49"/>
      <c r="D9321" s="49"/>
      <c r="E9321" s="49"/>
    </row>
    <row r="9322" spans="1:5" ht="15.75" thickBot="1" x14ac:dyDescent="0.3">
      <c r="A9322" s="49"/>
      <c r="B9322" s="49"/>
      <c r="C9322" s="49"/>
      <c r="D9322" s="49"/>
      <c r="E9322" s="49"/>
    </row>
    <row r="9323" spans="1:5" ht="15.75" customHeight="1" thickBot="1" x14ac:dyDescent="0.3">
      <c r="A9323" s="49"/>
      <c r="B9323" s="49"/>
      <c r="C9323" s="49"/>
      <c r="D9323" s="49"/>
      <c r="E9323" s="49"/>
    </row>
    <row r="9324" spans="1:5" ht="15.75" thickBot="1" x14ac:dyDescent="0.3">
      <c r="A9324" s="49"/>
      <c r="B9324" s="49"/>
      <c r="C9324" s="49"/>
      <c r="D9324" s="49"/>
      <c r="E9324" s="49"/>
    </row>
    <row r="9325" spans="1:5" ht="15.75" customHeight="1" thickBot="1" x14ac:dyDescent="0.3">
      <c r="A9325" s="49"/>
      <c r="B9325" s="49"/>
      <c r="C9325" s="49"/>
      <c r="D9325" s="49"/>
      <c r="E9325" s="49"/>
    </row>
    <row r="9326" spans="1:5" ht="15.75" thickBot="1" x14ac:dyDescent="0.3">
      <c r="A9326" s="49"/>
      <c r="B9326" s="49"/>
      <c r="C9326" s="49"/>
      <c r="D9326" s="49"/>
      <c r="E9326" s="49"/>
    </row>
    <row r="9327" spans="1:5" ht="15.75" customHeight="1" thickBot="1" x14ac:dyDescent="0.3">
      <c r="A9327" s="49"/>
      <c r="B9327" s="49"/>
      <c r="C9327" s="49"/>
      <c r="D9327" s="49"/>
      <c r="E9327" s="49"/>
    </row>
    <row r="9328" spans="1:5" ht="15.75" thickBot="1" x14ac:dyDescent="0.3">
      <c r="A9328" s="49"/>
      <c r="B9328" s="49"/>
      <c r="C9328" s="49"/>
      <c r="D9328" s="49"/>
      <c r="E9328" s="49"/>
    </row>
    <row r="9329" spans="1:5" ht="15.75" customHeight="1" thickBot="1" x14ac:dyDescent="0.3">
      <c r="A9329" s="49"/>
      <c r="B9329" s="49"/>
      <c r="C9329" s="49"/>
      <c r="D9329" s="49"/>
      <c r="E9329" s="49"/>
    </row>
    <row r="9330" spans="1:5" ht="15.75" thickBot="1" x14ac:dyDescent="0.3">
      <c r="A9330" s="49"/>
      <c r="B9330" s="49"/>
      <c r="C9330" s="49"/>
      <c r="D9330" s="49"/>
      <c r="E9330" s="49"/>
    </row>
    <row r="9331" spans="1:5" ht="15.75" thickBot="1" x14ac:dyDescent="0.3">
      <c r="A9331" s="49"/>
      <c r="B9331" s="49"/>
      <c r="C9331" s="49"/>
      <c r="D9331" s="49"/>
      <c r="E9331" s="49"/>
    </row>
    <row r="9332" spans="1:5" ht="15.75" thickBot="1" x14ac:dyDescent="0.3">
      <c r="A9332" s="49"/>
      <c r="B9332" s="49"/>
      <c r="C9332" s="49"/>
      <c r="D9332" s="49"/>
      <c r="E9332" s="49"/>
    </row>
    <row r="9333" spans="1:5" ht="15.75" customHeight="1" thickBot="1" x14ac:dyDescent="0.3">
      <c r="A9333" s="49"/>
      <c r="B9333" s="49"/>
      <c r="C9333" s="49"/>
      <c r="D9333" s="49"/>
      <c r="E9333" s="49"/>
    </row>
    <row r="9334" spans="1:5" ht="15.75" thickBot="1" x14ac:dyDescent="0.3">
      <c r="A9334" s="49"/>
      <c r="B9334" s="49"/>
      <c r="C9334" s="49"/>
      <c r="D9334" s="49"/>
      <c r="E9334" s="49"/>
    </row>
    <row r="9335" spans="1:5" ht="15.75" thickBot="1" x14ac:dyDescent="0.3">
      <c r="A9335" s="49"/>
      <c r="B9335" s="49"/>
      <c r="C9335" s="49"/>
      <c r="D9335" s="49"/>
      <c r="E9335" s="49"/>
    </row>
    <row r="9336" spans="1:5" ht="15.75" thickBot="1" x14ac:dyDescent="0.3">
      <c r="A9336" s="49"/>
      <c r="B9336" s="49"/>
      <c r="C9336" s="49"/>
      <c r="D9336" s="49"/>
      <c r="E9336" s="49"/>
    </row>
    <row r="9337" spans="1:5" ht="15.75" customHeight="1" thickBot="1" x14ac:dyDescent="0.3">
      <c r="A9337" s="49"/>
      <c r="B9337" s="49"/>
      <c r="C9337" s="49"/>
      <c r="D9337" s="49"/>
      <c r="E9337" s="49"/>
    </row>
    <row r="9338" spans="1:5" ht="15.75" thickBot="1" x14ac:dyDescent="0.3">
      <c r="A9338" s="49"/>
      <c r="B9338" s="49"/>
      <c r="C9338" s="49"/>
      <c r="D9338" s="49"/>
      <c r="E9338" s="49"/>
    </row>
    <row r="9339" spans="1:5" ht="15.75" customHeight="1" thickBot="1" x14ac:dyDescent="0.3">
      <c r="A9339" s="49"/>
      <c r="B9339" s="49"/>
      <c r="C9339" s="49"/>
      <c r="D9339" s="49"/>
      <c r="E9339" s="49"/>
    </row>
    <row r="9340" spans="1:5" ht="15.75" thickBot="1" x14ac:dyDescent="0.3">
      <c r="A9340" s="49"/>
      <c r="B9340" s="49"/>
      <c r="C9340" s="49"/>
      <c r="D9340" s="49"/>
      <c r="E9340" s="49"/>
    </row>
    <row r="9341" spans="1:5" ht="15.75" customHeight="1" thickBot="1" x14ac:dyDescent="0.3">
      <c r="A9341" s="49"/>
      <c r="B9341" s="49"/>
      <c r="C9341" s="49"/>
      <c r="D9341" s="49"/>
      <c r="E9341" s="49"/>
    </row>
    <row r="9342" spans="1:5" x14ac:dyDescent="0.25">
      <c r="A9342" s="48"/>
      <c r="B9342" s="48"/>
      <c r="C9342" s="48"/>
      <c r="D9342" s="48"/>
      <c r="E9342" s="48"/>
    </row>
    <row r="9343" spans="1:5" ht="15.75" thickBot="1" x14ac:dyDescent="0.3">
      <c r="A9343" s="49"/>
      <c r="B9343" s="49"/>
      <c r="C9343" s="49"/>
      <c r="D9343" s="49"/>
      <c r="E9343" s="49"/>
    </row>
    <row r="9344" spans="1:5" ht="15.75" thickBot="1" x14ac:dyDescent="0.3">
      <c r="A9344" s="49"/>
      <c r="B9344" s="49"/>
      <c r="C9344" s="49"/>
      <c r="D9344" s="49"/>
      <c r="E9344" s="49"/>
    </row>
    <row r="9345" spans="1:5" ht="15.75" customHeight="1" thickBot="1" x14ac:dyDescent="0.3">
      <c r="A9345" s="49"/>
      <c r="B9345" s="49"/>
      <c r="C9345" s="49"/>
      <c r="D9345" s="49"/>
      <c r="E9345" s="49"/>
    </row>
    <row r="9346" spans="1:5" ht="15.75" thickBot="1" x14ac:dyDescent="0.3">
      <c r="A9346" s="49"/>
      <c r="B9346" s="49"/>
      <c r="C9346" s="49"/>
      <c r="D9346" s="49"/>
      <c r="E9346" s="49"/>
    </row>
    <row r="9347" spans="1:5" ht="15.75" customHeight="1" thickBot="1" x14ac:dyDescent="0.3">
      <c r="A9347" s="49"/>
      <c r="B9347" s="49"/>
      <c r="C9347" s="49"/>
      <c r="D9347" s="49"/>
      <c r="E9347" s="49"/>
    </row>
    <row r="9348" spans="1:5" ht="15.75" thickBot="1" x14ac:dyDescent="0.3">
      <c r="A9348" s="49"/>
      <c r="B9348" s="49"/>
      <c r="C9348" s="49"/>
      <c r="D9348" s="49"/>
      <c r="E9348" s="49"/>
    </row>
    <row r="9349" spans="1:5" ht="15.75" thickBot="1" x14ac:dyDescent="0.3">
      <c r="A9349" s="49"/>
      <c r="B9349" s="49"/>
      <c r="C9349" s="49"/>
      <c r="D9349" s="49"/>
      <c r="E9349" s="49"/>
    </row>
    <row r="9350" spans="1:5" ht="15.75" thickBot="1" x14ac:dyDescent="0.3">
      <c r="A9350" s="49"/>
      <c r="B9350" s="49"/>
      <c r="C9350" s="49"/>
      <c r="D9350" s="49"/>
      <c r="E9350" s="49"/>
    </row>
    <row r="9351" spans="1:5" ht="15.75" customHeight="1" thickBot="1" x14ac:dyDescent="0.3">
      <c r="A9351" s="49"/>
      <c r="B9351" s="49"/>
      <c r="C9351" s="49"/>
      <c r="D9351" s="49"/>
      <c r="E9351" s="49"/>
    </row>
    <row r="9352" spans="1:5" x14ac:dyDescent="0.25">
      <c r="A9352" s="48"/>
      <c r="B9352" s="48"/>
      <c r="C9352" s="48"/>
      <c r="D9352" s="48"/>
      <c r="E9352" s="48"/>
    </row>
    <row r="9353" spans="1:5" ht="15.75" thickBot="1" x14ac:dyDescent="0.3">
      <c r="A9353" s="49"/>
      <c r="B9353" s="49"/>
      <c r="C9353" s="49"/>
      <c r="D9353" s="49"/>
      <c r="E9353" s="49"/>
    </row>
    <row r="9354" spans="1:5" ht="15.75" customHeight="1" thickBot="1" x14ac:dyDescent="0.3">
      <c r="A9354" s="49"/>
      <c r="B9354" s="49"/>
      <c r="C9354" s="49"/>
      <c r="D9354" s="49"/>
      <c r="E9354" s="49"/>
    </row>
    <row r="9355" spans="1:5" ht="15.75" thickBot="1" x14ac:dyDescent="0.3">
      <c r="A9355" s="49"/>
      <c r="B9355" s="49"/>
      <c r="C9355" s="49"/>
      <c r="D9355" s="49"/>
      <c r="E9355" s="49"/>
    </row>
    <row r="9356" spans="1:5" ht="15.75" thickBot="1" x14ac:dyDescent="0.3">
      <c r="A9356" s="49"/>
      <c r="B9356" s="49"/>
      <c r="C9356" s="49"/>
      <c r="D9356" s="49"/>
      <c r="E9356" s="49"/>
    </row>
    <row r="9357" spans="1:5" ht="15.75" customHeight="1" thickBot="1" x14ac:dyDescent="0.3">
      <c r="A9357" s="49"/>
      <c r="B9357" s="49"/>
      <c r="C9357" s="49"/>
      <c r="D9357" s="49"/>
      <c r="E9357" s="49"/>
    </row>
    <row r="9358" spans="1:5" x14ac:dyDescent="0.25">
      <c r="A9358" s="48"/>
      <c r="B9358" s="48"/>
      <c r="C9358" s="48"/>
      <c r="D9358" s="48"/>
      <c r="E9358" s="48"/>
    </row>
    <row r="9359" spans="1:5" ht="15.75" thickBot="1" x14ac:dyDescent="0.3">
      <c r="A9359" s="49"/>
      <c r="B9359" s="49"/>
      <c r="C9359" s="49"/>
      <c r="D9359" s="49"/>
      <c r="E9359" s="49"/>
    </row>
    <row r="9360" spans="1:5" ht="15.75" thickBot="1" x14ac:dyDescent="0.3">
      <c r="A9360" s="49"/>
      <c r="B9360" s="49"/>
      <c r="C9360" s="49"/>
      <c r="D9360" s="49"/>
      <c r="E9360" s="49"/>
    </row>
    <row r="9361" spans="1:5" ht="15.75" thickBot="1" x14ac:dyDescent="0.3">
      <c r="A9361" s="49"/>
      <c r="B9361" s="49"/>
      <c r="C9361" s="49"/>
      <c r="D9361" s="49"/>
      <c r="E9361" s="49"/>
    </row>
    <row r="9362" spans="1:5" ht="15.75" customHeight="1" thickBot="1" x14ac:dyDescent="0.3">
      <c r="A9362" s="49"/>
      <c r="B9362" s="49"/>
      <c r="C9362" s="49"/>
      <c r="D9362" s="49"/>
      <c r="E9362" s="49"/>
    </row>
    <row r="9363" spans="1:5" ht="15.75" thickBot="1" x14ac:dyDescent="0.3">
      <c r="A9363" s="49"/>
      <c r="B9363" s="49"/>
      <c r="C9363" s="49"/>
      <c r="D9363" s="49"/>
      <c r="E9363" s="49"/>
    </row>
    <row r="9364" spans="1:5" ht="15.75" thickBot="1" x14ac:dyDescent="0.3">
      <c r="A9364" s="49"/>
      <c r="B9364" s="49"/>
      <c r="C9364" s="49"/>
      <c r="D9364" s="49"/>
      <c r="E9364" s="49"/>
    </row>
    <row r="9365" spans="1:5" ht="15.75" thickBot="1" x14ac:dyDescent="0.3">
      <c r="A9365" s="49"/>
      <c r="B9365" s="49"/>
      <c r="C9365" s="49"/>
      <c r="D9365" s="49"/>
      <c r="E9365" s="49"/>
    </row>
    <row r="9366" spans="1:5" ht="15.75" customHeight="1" thickBot="1" x14ac:dyDescent="0.3">
      <c r="A9366" s="49"/>
      <c r="B9366" s="49"/>
      <c r="C9366" s="49"/>
      <c r="D9366" s="49"/>
      <c r="E9366" s="49"/>
    </row>
    <row r="9367" spans="1:5" ht="15.75" thickBot="1" x14ac:dyDescent="0.3">
      <c r="A9367" s="49"/>
      <c r="B9367" s="49"/>
      <c r="C9367" s="49"/>
      <c r="D9367" s="49"/>
      <c r="E9367" s="49"/>
    </row>
    <row r="9368" spans="1:5" ht="15.75" customHeight="1" thickBot="1" x14ac:dyDescent="0.3">
      <c r="A9368" s="49"/>
      <c r="B9368" s="49"/>
      <c r="C9368" s="49"/>
      <c r="D9368" s="49"/>
      <c r="E9368" s="49"/>
    </row>
    <row r="9369" spans="1:5" ht="15.75" thickBot="1" x14ac:dyDescent="0.3">
      <c r="A9369" s="49"/>
      <c r="B9369" s="49"/>
      <c r="C9369" s="49"/>
      <c r="D9369" s="49"/>
      <c r="E9369" s="49"/>
    </row>
    <row r="9370" spans="1:5" ht="15.75" customHeight="1" thickBot="1" x14ac:dyDescent="0.3">
      <c r="A9370" s="49"/>
      <c r="B9370" s="49"/>
      <c r="C9370" s="49"/>
      <c r="D9370" s="49"/>
      <c r="E9370" s="49"/>
    </row>
    <row r="9371" spans="1:5" ht="15.75" thickBot="1" x14ac:dyDescent="0.3">
      <c r="A9371" s="49"/>
      <c r="B9371" s="49"/>
      <c r="C9371" s="49"/>
      <c r="D9371" s="49"/>
      <c r="E9371" s="49"/>
    </row>
    <row r="9372" spans="1:5" ht="15.75" customHeight="1" thickBot="1" x14ac:dyDescent="0.3">
      <c r="A9372" s="49"/>
      <c r="B9372" s="49"/>
      <c r="C9372" s="49"/>
      <c r="D9372" s="49"/>
      <c r="E9372" s="49"/>
    </row>
    <row r="9373" spans="1:5" ht="15.75" thickBot="1" x14ac:dyDescent="0.3">
      <c r="A9373" s="49"/>
      <c r="B9373" s="49"/>
      <c r="C9373" s="49"/>
      <c r="D9373" s="49"/>
      <c r="E9373" s="49"/>
    </row>
    <row r="9374" spans="1:5" ht="15.75" customHeight="1" thickBot="1" x14ac:dyDescent="0.3">
      <c r="A9374" s="49"/>
      <c r="B9374" s="49"/>
      <c r="C9374" s="49"/>
      <c r="D9374" s="49"/>
      <c r="E9374" s="49"/>
    </row>
    <row r="9375" spans="1:5" ht="15.75" thickBot="1" x14ac:dyDescent="0.3">
      <c r="A9375" s="49"/>
      <c r="B9375" s="49"/>
      <c r="C9375" s="49"/>
      <c r="D9375" s="49"/>
      <c r="E9375" s="49"/>
    </row>
    <row r="9376" spans="1:5" ht="15.75" customHeight="1" thickBot="1" x14ac:dyDescent="0.3">
      <c r="A9376" s="49"/>
      <c r="B9376" s="49"/>
      <c r="C9376" s="49"/>
      <c r="D9376" s="49"/>
      <c r="E9376" s="49"/>
    </row>
    <row r="9377" spans="1:5" ht="15.75" thickBot="1" x14ac:dyDescent="0.3">
      <c r="A9377" s="49"/>
      <c r="B9377" s="49"/>
      <c r="C9377" s="49"/>
      <c r="D9377" s="49"/>
      <c r="E9377" s="49"/>
    </row>
    <row r="9378" spans="1:5" ht="15.75" customHeight="1" thickBot="1" x14ac:dyDescent="0.3">
      <c r="A9378" s="49"/>
      <c r="B9378" s="49"/>
      <c r="C9378" s="49"/>
      <c r="D9378" s="49"/>
      <c r="E9378" s="49"/>
    </row>
    <row r="9379" spans="1:5" ht="15.75" thickBot="1" x14ac:dyDescent="0.3">
      <c r="A9379" s="49"/>
      <c r="B9379" s="49"/>
      <c r="C9379" s="49"/>
      <c r="D9379" s="49"/>
      <c r="E9379" s="49"/>
    </row>
    <row r="9380" spans="1:5" ht="15.75" customHeight="1" thickBot="1" x14ac:dyDescent="0.3">
      <c r="A9380" s="49"/>
      <c r="B9380" s="49"/>
      <c r="C9380" s="49"/>
      <c r="D9380" s="49"/>
      <c r="E9380" s="49"/>
    </row>
    <row r="9381" spans="1:5" ht="15.75" thickBot="1" x14ac:dyDescent="0.3">
      <c r="A9381" s="49"/>
      <c r="B9381" s="49"/>
      <c r="C9381" s="49"/>
      <c r="D9381" s="49"/>
      <c r="E9381" s="49"/>
    </row>
    <row r="9382" spans="1:5" ht="15.75" customHeight="1" thickBot="1" x14ac:dyDescent="0.3">
      <c r="A9382" s="49"/>
      <c r="B9382" s="49"/>
      <c r="C9382" s="49"/>
      <c r="D9382" s="49"/>
      <c r="E9382" s="49"/>
    </row>
    <row r="9383" spans="1:5" x14ac:dyDescent="0.25">
      <c r="A9383" s="48"/>
      <c r="B9383" s="48"/>
      <c r="C9383" s="48"/>
      <c r="D9383" s="48"/>
      <c r="E9383" s="48"/>
    </row>
    <row r="9384" spans="1:5" ht="15.75" thickBot="1" x14ac:dyDescent="0.3">
      <c r="A9384" s="49"/>
      <c r="B9384" s="49"/>
      <c r="C9384" s="49"/>
      <c r="D9384" s="49"/>
      <c r="E9384" s="49"/>
    </row>
    <row r="9385" spans="1:5" ht="15.75" customHeight="1" thickBot="1" x14ac:dyDescent="0.3">
      <c r="A9385" s="49"/>
      <c r="B9385" s="49"/>
      <c r="C9385" s="49"/>
      <c r="D9385" s="49"/>
      <c r="E9385" s="49"/>
    </row>
    <row r="9386" spans="1:5" x14ac:dyDescent="0.25">
      <c r="A9386" s="48"/>
      <c r="B9386" s="48"/>
      <c r="C9386" s="48"/>
      <c r="D9386" s="48"/>
      <c r="E9386" s="48"/>
    </row>
    <row r="9387" spans="1:5" ht="15.75" thickBot="1" x14ac:dyDescent="0.3">
      <c r="A9387" s="49"/>
      <c r="B9387" s="49"/>
      <c r="C9387" s="49"/>
      <c r="D9387" s="49"/>
      <c r="E9387" s="49"/>
    </row>
    <row r="9388" spans="1:5" ht="15.75" customHeight="1" thickBot="1" x14ac:dyDescent="0.3">
      <c r="A9388" s="49"/>
      <c r="B9388" s="49"/>
      <c r="C9388" s="49"/>
      <c r="D9388" s="49"/>
      <c r="E9388" s="49"/>
    </row>
    <row r="9389" spans="1:5" x14ac:dyDescent="0.25">
      <c r="A9389" s="48"/>
      <c r="B9389" s="48"/>
      <c r="C9389" s="48"/>
      <c r="D9389" s="48"/>
      <c r="E9389" s="48"/>
    </row>
    <row r="9390" spans="1:5" ht="15.75" thickBot="1" x14ac:dyDescent="0.3">
      <c r="A9390" s="49"/>
      <c r="B9390" s="49"/>
      <c r="C9390" s="49"/>
      <c r="D9390" s="49"/>
      <c r="E9390" s="49"/>
    </row>
    <row r="9391" spans="1:5" ht="15.75" customHeight="1" thickBot="1" x14ac:dyDescent="0.3">
      <c r="A9391" s="49"/>
      <c r="B9391" s="49"/>
      <c r="C9391" s="49"/>
      <c r="D9391" s="49"/>
      <c r="E9391" s="49"/>
    </row>
    <row r="9392" spans="1:5" x14ac:dyDescent="0.25">
      <c r="A9392" s="48"/>
      <c r="B9392" s="48"/>
      <c r="C9392" s="48"/>
      <c r="D9392" s="48"/>
      <c r="E9392" s="48"/>
    </row>
    <row r="9393" spans="1:5" ht="15.75" thickBot="1" x14ac:dyDescent="0.3">
      <c r="A9393" s="49"/>
      <c r="B9393" s="49"/>
      <c r="C9393" s="49"/>
      <c r="D9393" s="49"/>
      <c r="E9393" s="49"/>
    </row>
    <row r="9394" spans="1:5" ht="15.75" customHeight="1" thickBot="1" x14ac:dyDescent="0.3">
      <c r="A9394" s="49"/>
      <c r="B9394" s="49"/>
      <c r="C9394" s="49"/>
      <c r="D9394" s="49"/>
      <c r="E9394" s="49"/>
    </row>
    <row r="9395" spans="1:5" x14ac:dyDescent="0.25">
      <c r="A9395" s="48"/>
      <c r="B9395" s="48"/>
      <c r="C9395" s="48"/>
      <c r="D9395" s="48"/>
      <c r="E9395" s="48"/>
    </row>
    <row r="9396" spans="1:5" ht="15.75" thickBot="1" x14ac:dyDescent="0.3">
      <c r="A9396" s="49"/>
      <c r="B9396" s="49"/>
      <c r="C9396" s="49"/>
      <c r="D9396" s="49"/>
      <c r="E9396" s="49"/>
    </row>
    <row r="9397" spans="1:5" ht="15.75" customHeight="1" thickBot="1" x14ac:dyDescent="0.3">
      <c r="A9397" s="49"/>
      <c r="B9397" s="49"/>
      <c r="C9397" s="49"/>
      <c r="D9397" s="49"/>
      <c r="E9397" s="49"/>
    </row>
    <row r="9398" spans="1:5" x14ac:dyDescent="0.25">
      <c r="A9398" s="48"/>
      <c r="B9398" s="48"/>
      <c r="C9398" s="48"/>
      <c r="D9398" s="48"/>
      <c r="E9398" s="48"/>
    </row>
    <row r="9399" spans="1:5" ht="15.75" thickBot="1" x14ac:dyDescent="0.3">
      <c r="A9399" s="49"/>
      <c r="B9399" s="49"/>
      <c r="C9399" s="49"/>
      <c r="D9399" s="49"/>
      <c r="E9399" s="49"/>
    </row>
    <row r="9400" spans="1:5" ht="15.75" customHeight="1" thickBot="1" x14ac:dyDescent="0.3">
      <c r="A9400" s="49"/>
      <c r="B9400" s="49"/>
      <c r="C9400" s="49"/>
      <c r="D9400" s="49"/>
      <c r="E9400" s="49"/>
    </row>
    <row r="9401" spans="1:5" x14ac:dyDescent="0.25">
      <c r="A9401" s="48"/>
      <c r="B9401" s="48"/>
      <c r="C9401" s="48"/>
      <c r="D9401" s="48"/>
      <c r="E9401" s="48"/>
    </row>
    <row r="9402" spans="1:5" ht="15.75" thickBot="1" x14ac:dyDescent="0.3">
      <c r="A9402" s="49"/>
      <c r="B9402" s="49"/>
      <c r="C9402" s="49"/>
      <c r="D9402" s="49"/>
      <c r="E9402" s="49"/>
    </row>
    <row r="9403" spans="1:5" ht="15.75" customHeight="1" thickBot="1" x14ac:dyDescent="0.3">
      <c r="A9403" s="49"/>
      <c r="B9403" s="49"/>
      <c r="C9403" s="49"/>
      <c r="D9403" s="49"/>
      <c r="E9403" s="49"/>
    </row>
    <row r="9404" spans="1:5" x14ac:dyDescent="0.25">
      <c r="A9404" s="48"/>
      <c r="B9404" s="48"/>
      <c r="C9404" s="48"/>
      <c r="D9404" s="48"/>
      <c r="E9404" s="48"/>
    </row>
    <row r="9405" spans="1:5" ht="15.75" thickBot="1" x14ac:dyDescent="0.3">
      <c r="A9405" s="49"/>
      <c r="B9405" s="49"/>
      <c r="C9405" s="49"/>
      <c r="D9405" s="49"/>
      <c r="E9405" s="49"/>
    </row>
    <row r="9406" spans="1:5" ht="15.75" customHeight="1" thickBot="1" x14ac:dyDescent="0.3">
      <c r="A9406" s="49"/>
      <c r="B9406" s="49"/>
      <c r="C9406" s="49"/>
      <c r="D9406" s="49"/>
      <c r="E9406" s="49"/>
    </row>
    <row r="9407" spans="1:5" x14ac:dyDescent="0.25">
      <c r="A9407" s="48"/>
      <c r="B9407" s="48"/>
      <c r="C9407" s="48"/>
      <c r="D9407" s="48"/>
      <c r="E9407" s="48"/>
    </row>
    <row r="9408" spans="1:5" ht="15.75" thickBot="1" x14ac:dyDescent="0.3">
      <c r="A9408" s="49"/>
      <c r="B9408" s="49"/>
      <c r="C9408" s="49"/>
      <c r="D9408" s="49"/>
      <c r="E9408" s="49"/>
    </row>
    <row r="9409" spans="1:5" ht="15.75" customHeight="1" thickBot="1" x14ac:dyDescent="0.3">
      <c r="A9409" s="49"/>
      <c r="B9409" s="49"/>
      <c r="C9409" s="49"/>
      <c r="D9409" s="49"/>
      <c r="E9409" s="49"/>
    </row>
    <row r="9410" spans="1:5" x14ac:dyDescent="0.25">
      <c r="A9410" s="48"/>
      <c r="B9410" s="48"/>
      <c r="C9410" s="48"/>
      <c r="D9410" s="48"/>
      <c r="E9410" s="48"/>
    </row>
    <row r="9411" spans="1:5" ht="15.75" thickBot="1" x14ac:dyDescent="0.3">
      <c r="A9411" s="49"/>
      <c r="B9411" s="49"/>
      <c r="C9411" s="49"/>
      <c r="D9411" s="49"/>
      <c r="E9411" s="49"/>
    </row>
    <row r="9412" spans="1:5" ht="15.75" customHeight="1" thickBot="1" x14ac:dyDescent="0.3">
      <c r="A9412" s="49"/>
      <c r="B9412" s="49"/>
      <c r="C9412" s="49"/>
      <c r="D9412" s="49"/>
      <c r="E9412" s="49"/>
    </row>
    <row r="9413" spans="1:5" x14ac:dyDescent="0.25">
      <c r="A9413" s="48"/>
      <c r="B9413" s="48"/>
      <c r="C9413" s="48"/>
      <c r="D9413" s="48"/>
      <c r="E9413" s="48"/>
    </row>
    <row r="9414" spans="1:5" ht="15.75" thickBot="1" x14ac:dyDescent="0.3">
      <c r="A9414" s="49"/>
      <c r="B9414" s="49"/>
      <c r="C9414" s="49"/>
      <c r="D9414" s="49"/>
      <c r="E9414" s="49"/>
    </row>
    <row r="9415" spans="1:5" ht="15.75" customHeight="1" thickBot="1" x14ac:dyDescent="0.3">
      <c r="A9415" s="49"/>
      <c r="B9415" s="49"/>
      <c r="C9415" s="49"/>
      <c r="D9415" s="49"/>
      <c r="E9415" s="49"/>
    </row>
    <row r="9416" spans="1:5" x14ac:dyDescent="0.25">
      <c r="A9416" s="48"/>
      <c r="B9416" s="48"/>
      <c r="C9416" s="48"/>
      <c r="D9416" s="48"/>
      <c r="E9416" s="48"/>
    </row>
    <row r="9417" spans="1:5" ht="15.75" thickBot="1" x14ac:dyDescent="0.3">
      <c r="A9417" s="49"/>
      <c r="B9417" s="49"/>
      <c r="C9417" s="49"/>
      <c r="D9417" s="49"/>
      <c r="E9417" s="49"/>
    </row>
    <row r="9418" spans="1:5" ht="15.75" customHeight="1" thickBot="1" x14ac:dyDescent="0.3">
      <c r="A9418" s="49"/>
      <c r="B9418" s="49"/>
      <c r="C9418" s="49"/>
      <c r="D9418" s="49"/>
      <c r="E9418" s="49"/>
    </row>
    <row r="9419" spans="1:5" ht="15.75" thickBot="1" x14ac:dyDescent="0.3">
      <c r="A9419" s="49"/>
      <c r="B9419" s="49"/>
      <c r="C9419" s="49"/>
      <c r="D9419" s="49"/>
      <c r="E9419" s="49"/>
    </row>
    <row r="9420" spans="1:5" ht="15.75" customHeight="1" thickBot="1" x14ac:dyDescent="0.3">
      <c r="A9420" s="49"/>
      <c r="B9420" s="49"/>
      <c r="C9420" s="49"/>
      <c r="D9420" s="49"/>
      <c r="E9420" s="49"/>
    </row>
    <row r="9421" spans="1:5" ht="15.75" thickBot="1" x14ac:dyDescent="0.3">
      <c r="A9421" s="49"/>
      <c r="B9421" s="49"/>
      <c r="C9421" s="49"/>
      <c r="D9421" s="49"/>
      <c r="E9421" s="49"/>
    </row>
    <row r="9422" spans="1:5" ht="15.75" customHeight="1" thickBot="1" x14ac:dyDescent="0.3">
      <c r="A9422" s="49"/>
      <c r="B9422" s="49"/>
      <c r="C9422" s="49"/>
      <c r="D9422" s="49"/>
      <c r="E9422" s="49"/>
    </row>
    <row r="9423" spans="1:5" ht="15.75" thickBot="1" x14ac:dyDescent="0.3">
      <c r="A9423" s="49"/>
      <c r="B9423" s="49"/>
      <c r="C9423" s="49"/>
      <c r="D9423" s="49"/>
      <c r="E9423" s="49"/>
    </row>
    <row r="9424" spans="1:5" ht="15.75" customHeight="1" thickBot="1" x14ac:dyDescent="0.3">
      <c r="A9424" s="49"/>
      <c r="B9424" s="49"/>
      <c r="C9424" s="49"/>
      <c r="D9424" s="49"/>
      <c r="E9424" s="49"/>
    </row>
    <row r="9425" spans="1:5" ht="15.75" thickBot="1" x14ac:dyDescent="0.3">
      <c r="A9425" s="49"/>
      <c r="B9425" s="49"/>
      <c r="C9425" s="49"/>
      <c r="D9425" s="49"/>
      <c r="E9425" s="49"/>
    </row>
    <row r="9426" spans="1:5" ht="15.75" customHeight="1" thickBot="1" x14ac:dyDescent="0.3">
      <c r="A9426" s="49"/>
      <c r="B9426" s="49"/>
      <c r="C9426" s="49"/>
      <c r="D9426" s="49"/>
      <c r="E9426" s="49"/>
    </row>
    <row r="9427" spans="1:5" ht="15.75" thickBot="1" x14ac:dyDescent="0.3">
      <c r="A9427" s="49"/>
      <c r="B9427" s="49"/>
      <c r="C9427" s="49"/>
      <c r="D9427" s="49"/>
      <c r="E9427" s="49"/>
    </row>
    <row r="9428" spans="1:5" ht="15.75" customHeight="1" thickBot="1" x14ac:dyDescent="0.3">
      <c r="A9428" s="49"/>
      <c r="B9428" s="49"/>
      <c r="C9428" s="49"/>
      <c r="D9428" s="49"/>
      <c r="E9428" s="49"/>
    </row>
    <row r="9429" spans="1:5" ht="15.75" thickBot="1" x14ac:dyDescent="0.3">
      <c r="A9429" s="49"/>
      <c r="B9429" s="49"/>
      <c r="C9429" s="49"/>
      <c r="D9429" s="49"/>
      <c r="E9429" s="49"/>
    </row>
    <row r="9430" spans="1:5" ht="15.75" customHeight="1" thickBot="1" x14ac:dyDescent="0.3">
      <c r="A9430" s="49"/>
      <c r="B9430" s="49"/>
      <c r="C9430" s="49"/>
      <c r="D9430" s="49"/>
      <c r="E9430" s="49"/>
    </row>
    <row r="9431" spans="1:5" x14ac:dyDescent="0.25">
      <c r="A9431" s="48"/>
      <c r="B9431" s="48"/>
      <c r="C9431" s="48"/>
      <c r="D9431" s="48"/>
      <c r="E9431" s="48"/>
    </row>
    <row r="9432" spans="1:5" ht="15.75" thickBot="1" x14ac:dyDescent="0.3">
      <c r="A9432" s="49"/>
      <c r="B9432" s="49"/>
      <c r="C9432" s="49"/>
      <c r="D9432" s="49"/>
      <c r="E9432" s="49"/>
    </row>
    <row r="9433" spans="1:5" ht="15.75" customHeight="1" thickBot="1" x14ac:dyDescent="0.3">
      <c r="A9433" s="49"/>
      <c r="B9433" s="49"/>
      <c r="C9433" s="49"/>
      <c r="D9433" s="49"/>
      <c r="E9433" s="49"/>
    </row>
    <row r="9434" spans="1:5" x14ac:dyDescent="0.25">
      <c r="A9434" s="48"/>
      <c r="B9434" s="48"/>
      <c r="C9434" s="48"/>
      <c r="D9434" s="48"/>
      <c r="E9434" s="48"/>
    </row>
    <row r="9435" spans="1:5" ht="15.75" thickBot="1" x14ac:dyDescent="0.3">
      <c r="A9435" s="49"/>
      <c r="B9435" s="49"/>
      <c r="C9435" s="49"/>
      <c r="D9435" s="49"/>
      <c r="E9435" s="49"/>
    </row>
    <row r="9436" spans="1:5" ht="15.75" customHeight="1" thickBot="1" x14ac:dyDescent="0.3">
      <c r="A9436" s="49"/>
      <c r="B9436" s="49"/>
      <c r="C9436" s="49"/>
      <c r="D9436" s="49"/>
      <c r="E9436" s="49"/>
    </row>
    <row r="9437" spans="1:5" x14ac:dyDescent="0.25">
      <c r="A9437" s="48"/>
      <c r="B9437" s="48"/>
      <c r="C9437" s="48"/>
      <c r="D9437" s="48"/>
      <c r="E9437" s="48"/>
    </row>
    <row r="9438" spans="1:5" ht="15.75" thickBot="1" x14ac:dyDescent="0.3">
      <c r="A9438" s="49"/>
      <c r="B9438" s="49"/>
      <c r="C9438" s="49"/>
      <c r="D9438" s="49"/>
      <c r="E9438" s="49"/>
    </row>
    <row r="9439" spans="1:5" ht="15.75" customHeight="1" thickBot="1" x14ac:dyDescent="0.3">
      <c r="A9439" s="49"/>
      <c r="B9439" s="49"/>
      <c r="C9439" s="49"/>
      <c r="D9439" s="49"/>
      <c r="E9439" s="49"/>
    </row>
    <row r="9440" spans="1:5" x14ac:dyDescent="0.25">
      <c r="A9440" s="48"/>
      <c r="B9440" s="48"/>
      <c r="C9440" s="48"/>
      <c r="D9440" s="48"/>
      <c r="E9440" s="48"/>
    </row>
    <row r="9441" spans="1:5" ht="15.75" thickBot="1" x14ac:dyDescent="0.3">
      <c r="A9441" s="49"/>
      <c r="B9441" s="49"/>
      <c r="C9441" s="49"/>
      <c r="D9441" s="49"/>
      <c r="E9441" s="49"/>
    </row>
    <row r="9442" spans="1:5" ht="15.75" customHeight="1" thickBot="1" x14ac:dyDescent="0.3">
      <c r="A9442" s="49"/>
      <c r="B9442" s="49"/>
      <c r="C9442" s="49"/>
      <c r="D9442" s="49"/>
      <c r="E9442" s="49"/>
    </row>
    <row r="9443" spans="1:5" x14ac:dyDescent="0.25">
      <c r="A9443" s="48"/>
      <c r="B9443" s="48"/>
      <c r="C9443" s="48"/>
      <c r="D9443" s="48"/>
      <c r="E9443" s="48"/>
    </row>
    <row r="9444" spans="1:5" ht="15.75" thickBot="1" x14ac:dyDescent="0.3">
      <c r="A9444" s="49"/>
      <c r="B9444" s="49"/>
      <c r="C9444" s="49"/>
      <c r="D9444" s="49"/>
      <c r="E9444" s="49"/>
    </row>
    <row r="9445" spans="1:5" ht="15.75" customHeight="1" thickBot="1" x14ac:dyDescent="0.3">
      <c r="A9445" s="49"/>
      <c r="B9445" s="49"/>
      <c r="C9445" s="49"/>
      <c r="D9445" s="49"/>
      <c r="E9445" s="49"/>
    </row>
    <row r="9446" spans="1:5" x14ac:dyDescent="0.25">
      <c r="A9446" s="48"/>
      <c r="B9446" s="48"/>
      <c r="C9446" s="48"/>
      <c r="D9446" s="48"/>
      <c r="E9446" s="48"/>
    </row>
    <row r="9447" spans="1:5" ht="15.75" thickBot="1" x14ac:dyDescent="0.3">
      <c r="A9447" s="49"/>
      <c r="B9447" s="49"/>
      <c r="C9447" s="49"/>
      <c r="D9447" s="49"/>
      <c r="E9447" s="49"/>
    </row>
    <row r="9448" spans="1:5" ht="15.75" thickBot="1" x14ac:dyDescent="0.3">
      <c r="A9448" s="49"/>
      <c r="B9448" s="49"/>
      <c r="C9448" s="49"/>
      <c r="D9448" s="49"/>
      <c r="E9448" s="49"/>
    </row>
    <row r="9449" spans="1:5" ht="15.75" thickBot="1" x14ac:dyDescent="0.3">
      <c r="A9449" s="49"/>
      <c r="B9449" s="49"/>
      <c r="C9449" s="49"/>
      <c r="D9449" s="49"/>
      <c r="E9449" s="49"/>
    </row>
    <row r="9450" spans="1:5" ht="15.75" customHeight="1" thickBot="1" x14ac:dyDescent="0.3">
      <c r="A9450" s="49"/>
      <c r="B9450" s="49"/>
      <c r="C9450" s="49"/>
      <c r="D9450" s="49"/>
      <c r="E9450" s="49"/>
    </row>
    <row r="9451" spans="1:5" ht="15.75" thickBot="1" x14ac:dyDescent="0.3">
      <c r="A9451" s="49"/>
      <c r="B9451" s="49"/>
      <c r="C9451" s="49"/>
      <c r="D9451" s="49"/>
      <c r="E9451" s="49"/>
    </row>
    <row r="9452" spans="1:5" ht="15.75" customHeight="1" thickBot="1" x14ac:dyDescent="0.3">
      <c r="A9452" s="49"/>
      <c r="B9452" s="49"/>
      <c r="C9452" s="49"/>
      <c r="D9452" s="49"/>
      <c r="E9452" s="49"/>
    </row>
    <row r="9453" spans="1:5" ht="15.75" thickBot="1" x14ac:dyDescent="0.3">
      <c r="A9453" s="49"/>
      <c r="B9453" s="49"/>
      <c r="C9453" s="49"/>
      <c r="D9453" s="49"/>
      <c r="E9453" s="49"/>
    </row>
    <row r="9454" spans="1:5" ht="15.75" customHeight="1" thickBot="1" x14ac:dyDescent="0.3">
      <c r="A9454" s="49"/>
      <c r="B9454" s="49"/>
      <c r="C9454" s="49"/>
      <c r="D9454" s="49"/>
      <c r="E9454" s="49"/>
    </row>
    <row r="9455" spans="1:5" x14ac:dyDescent="0.25">
      <c r="A9455" s="48"/>
      <c r="B9455" s="48"/>
      <c r="C9455" s="48"/>
      <c r="D9455" s="48"/>
      <c r="E9455" s="48"/>
    </row>
    <row r="9456" spans="1:5" x14ac:dyDescent="0.25">
      <c r="A9456" s="48"/>
      <c r="B9456" s="48"/>
      <c r="C9456" s="48"/>
      <c r="D9456" s="48"/>
      <c r="E9456" s="48"/>
    </row>
    <row r="9457" spans="1:5" ht="15.75" thickBot="1" x14ac:dyDescent="0.3">
      <c r="A9457" s="49"/>
      <c r="B9457" s="49"/>
      <c r="C9457" s="49"/>
      <c r="D9457" s="49"/>
      <c r="E9457" s="49"/>
    </row>
    <row r="9458" spans="1:5" ht="15.75" customHeight="1" thickBot="1" x14ac:dyDescent="0.3">
      <c r="A9458" s="49"/>
      <c r="B9458" s="49"/>
      <c r="C9458" s="49"/>
      <c r="D9458" s="49"/>
      <c r="E9458" s="49"/>
    </row>
    <row r="9459" spans="1:5" ht="15.75" thickBot="1" x14ac:dyDescent="0.3">
      <c r="A9459" s="49"/>
      <c r="B9459" s="49"/>
      <c r="C9459" s="49"/>
      <c r="D9459" s="49"/>
      <c r="E9459" s="49"/>
    </row>
    <row r="9460" spans="1:5" ht="15.75" customHeight="1" thickBot="1" x14ac:dyDescent="0.3">
      <c r="A9460" s="49"/>
      <c r="B9460" s="49"/>
      <c r="C9460" s="49"/>
      <c r="D9460" s="49"/>
      <c r="E9460" s="49"/>
    </row>
    <row r="9461" spans="1:5" x14ac:dyDescent="0.25">
      <c r="A9461" s="48"/>
      <c r="B9461" s="48"/>
      <c r="C9461" s="48"/>
      <c r="D9461" s="48"/>
      <c r="E9461" s="48"/>
    </row>
    <row r="9462" spans="1:5" ht="15.75" thickBot="1" x14ac:dyDescent="0.3">
      <c r="A9462" s="49"/>
      <c r="B9462" s="49"/>
      <c r="C9462" s="49"/>
      <c r="D9462" s="49"/>
      <c r="E9462" s="49"/>
    </row>
    <row r="9463" spans="1:5" ht="15.75" customHeight="1" thickBot="1" x14ac:dyDescent="0.3">
      <c r="A9463" s="49"/>
      <c r="B9463" s="49"/>
      <c r="C9463" s="49"/>
      <c r="D9463" s="49"/>
      <c r="E9463" s="49"/>
    </row>
    <row r="9464" spans="1:5" ht="15.75" thickBot="1" x14ac:dyDescent="0.3">
      <c r="A9464" s="49"/>
      <c r="B9464" s="49"/>
      <c r="C9464" s="49"/>
      <c r="D9464" s="49"/>
      <c r="E9464" s="49"/>
    </row>
    <row r="9465" spans="1:5" ht="15.75" customHeight="1" thickBot="1" x14ac:dyDescent="0.3">
      <c r="A9465" s="49"/>
      <c r="B9465" s="49"/>
      <c r="C9465" s="49"/>
      <c r="D9465" s="49"/>
      <c r="E9465" s="49"/>
    </row>
    <row r="9466" spans="1:5" x14ac:dyDescent="0.25">
      <c r="A9466" s="48"/>
      <c r="B9466" s="48"/>
      <c r="C9466" s="48"/>
      <c r="D9466" s="48"/>
      <c r="E9466" s="48"/>
    </row>
    <row r="9467" spans="1:5" ht="15.75" thickBot="1" x14ac:dyDescent="0.3">
      <c r="A9467" s="49"/>
      <c r="B9467" s="49"/>
      <c r="C9467" s="49"/>
      <c r="D9467" s="49"/>
      <c r="E9467" s="49"/>
    </row>
    <row r="9468" spans="1:5" ht="15.75" thickBot="1" x14ac:dyDescent="0.3">
      <c r="A9468" s="49"/>
      <c r="B9468" s="49"/>
      <c r="C9468" s="49"/>
      <c r="D9468" s="49"/>
      <c r="E9468" s="49"/>
    </row>
    <row r="9469" spans="1:5" ht="15.75" customHeight="1" thickBot="1" x14ac:dyDescent="0.3">
      <c r="A9469" s="49"/>
      <c r="B9469" s="49"/>
      <c r="C9469" s="49"/>
      <c r="D9469" s="49"/>
      <c r="E9469" s="49"/>
    </row>
    <row r="9470" spans="1:5" ht="15.75" thickBot="1" x14ac:dyDescent="0.3">
      <c r="A9470" s="49"/>
      <c r="B9470" s="49"/>
      <c r="C9470" s="49"/>
      <c r="D9470" s="49"/>
      <c r="E9470" s="49"/>
    </row>
    <row r="9471" spans="1:5" ht="15.75" customHeight="1" thickBot="1" x14ac:dyDescent="0.3">
      <c r="A9471" s="49"/>
      <c r="B9471" s="49"/>
      <c r="C9471" s="49"/>
      <c r="D9471" s="49"/>
      <c r="E9471" s="49"/>
    </row>
    <row r="9472" spans="1:5" ht="15.75" thickBot="1" x14ac:dyDescent="0.3">
      <c r="A9472" s="49"/>
      <c r="B9472" s="49"/>
      <c r="C9472" s="49"/>
      <c r="D9472" s="49"/>
      <c r="E9472" s="49"/>
    </row>
    <row r="9473" spans="1:5" ht="15.75" customHeight="1" thickBot="1" x14ac:dyDescent="0.3">
      <c r="A9473" s="49"/>
      <c r="B9473" s="49"/>
      <c r="C9473" s="49"/>
      <c r="D9473" s="49"/>
      <c r="E9473" s="49"/>
    </row>
    <row r="9474" spans="1:5" ht="15.75" thickBot="1" x14ac:dyDescent="0.3">
      <c r="A9474" s="49"/>
      <c r="B9474" s="49"/>
      <c r="C9474" s="49"/>
      <c r="D9474" s="49"/>
      <c r="E9474" s="49"/>
    </row>
    <row r="9475" spans="1:5" ht="15.75" customHeight="1" thickBot="1" x14ac:dyDescent="0.3">
      <c r="A9475" s="49"/>
      <c r="B9475" s="49"/>
      <c r="C9475" s="49"/>
      <c r="D9475" s="49"/>
      <c r="E9475" s="49"/>
    </row>
    <row r="9476" spans="1:5" ht="15.75" thickBot="1" x14ac:dyDescent="0.3">
      <c r="A9476" s="49"/>
      <c r="B9476" s="49"/>
      <c r="C9476" s="49"/>
      <c r="D9476" s="49"/>
      <c r="E9476" s="49"/>
    </row>
    <row r="9477" spans="1:5" ht="15.75" customHeight="1" thickBot="1" x14ac:dyDescent="0.3">
      <c r="A9477" s="49"/>
      <c r="B9477" s="49"/>
      <c r="C9477" s="49"/>
      <c r="D9477" s="49"/>
      <c r="E9477" s="49"/>
    </row>
    <row r="9478" spans="1:5" x14ac:dyDescent="0.25">
      <c r="A9478" s="48"/>
      <c r="B9478" s="48"/>
      <c r="C9478" s="48"/>
      <c r="D9478" s="48"/>
      <c r="E9478" s="48"/>
    </row>
    <row r="9479" spans="1:5" ht="15.75" thickBot="1" x14ac:dyDescent="0.3">
      <c r="A9479" s="49"/>
      <c r="B9479" s="49"/>
      <c r="C9479" s="49"/>
      <c r="D9479" s="49"/>
      <c r="E9479" s="49"/>
    </row>
    <row r="9480" spans="1:5" ht="15.75" customHeight="1" thickBot="1" x14ac:dyDescent="0.3">
      <c r="A9480" s="49"/>
      <c r="B9480" s="49"/>
      <c r="C9480" s="49"/>
      <c r="D9480" s="49"/>
      <c r="E9480" s="49"/>
    </row>
    <row r="9481" spans="1:5" ht="15.75" thickBot="1" x14ac:dyDescent="0.3">
      <c r="A9481" s="49"/>
      <c r="B9481" s="49"/>
      <c r="C9481" s="49"/>
      <c r="D9481" s="49"/>
      <c r="E9481" s="49"/>
    </row>
    <row r="9482" spans="1:5" ht="15.75" customHeight="1" thickBot="1" x14ac:dyDescent="0.3">
      <c r="A9482" s="49"/>
      <c r="B9482" s="49"/>
      <c r="C9482" s="49"/>
      <c r="D9482" s="49"/>
      <c r="E9482" s="49"/>
    </row>
    <row r="9483" spans="1:5" ht="15.75" thickBot="1" x14ac:dyDescent="0.3">
      <c r="A9483" s="49"/>
      <c r="B9483" s="49"/>
      <c r="C9483" s="49"/>
      <c r="D9483" s="49"/>
      <c r="E9483" s="49"/>
    </row>
    <row r="9484" spans="1:5" ht="15.75" customHeight="1" thickBot="1" x14ac:dyDescent="0.3">
      <c r="A9484" s="49"/>
      <c r="B9484" s="49"/>
      <c r="C9484" s="49"/>
      <c r="D9484" s="49"/>
      <c r="E9484" s="49"/>
    </row>
    <row r="9485" spans="1:5" ht="15.75" thickBot="1" x14ac:dyDescent="0.3">
      <c r="A9485" s="49"/>
      <c r="B9485" s="49"/>
      <c r="C9485" s="49"/>
      <c r="D9485" s="49"/>
      <c r="E9485" s="49"/>
    </row>
    <row r="9486" spans="1:5" ht="15.75" customHeight="1" thickBot="1" x14ac:dyDescent="0.3">
      <c r="A9486" s="49"/>
      <c r="B9486" s="49"/>
      <c r="C9486" s="49"/>
      <c r="D9486" s="49"/>
      <c r="E9486" s="49"/>
    </row>
    <row r="9487" spans="1:5" ht="15.75" thickBot="1" x14ac:dyDescent="0.3">
      <c r="A9487" s="49"/>
      <c r="B9487" s="49"/>
      <c r="C9487" s="49"/>
      <c r="D9487" s="49"/>
      <c r="E9487" s="49"/>
    </row>
    <row r="9488" spans="1:5" ht="15.75" customHeight="1" thickBot="1" x14ac:dyDescent="0.3">
      <c r="A9488" s="49"/>
      <c r="B9488" s="49"/>
      <c r="C9488" s="49"/>
      <c r="D9488" s="49"/>
      <c r="E9488" s="49"/>
    </row>
    <row r="9489" spans="1:5" ht="15.75" thickBot="1" x14ac:dyDescent="0.3">
      <c r="A9489" s="49"/>
      <c r="B9489" s="49"/>
      <c r="C9489" s="49"/>
      <c r="D9489" s="49"/>
      <c r="E9489" s="49"/>
    </row>
    <row r="9490" spans="1:5" ht="15.75" customHeight="1" thickBot="1" x14ac:dyDescent="0.3">
      <c r="A9490" s="49"/>
      <c r="B9490" s="49"/>
      <c r="C9490" s="49"/>
      <c r="D9490" s="49"/>
      <c r="E9490" s="49"/>
    </row>
    <row r="9491" spans="1:5" ht="15.75" thickBot="1" x14ac:dyDescent="0.3">
      <c r="A9491" s="49"/>
      <c r="B9491" s="49"/>
      <c r="C9491" s="49"/>
      <c r="D9491" s="49"/>
      <c r="E9491" s="49"/>
    </row>
    <row r="9492" spans="1:5" ht="15.75" customHeight="1" thickBot="1" x14ac:dyDescent="0.3">
      <c r="A9492" s="49"/>
      <c r="B9492" s="49"/>
      <c r="C9492" s="49"/>
      <c r="D9492" s="49"/>
      <c r="E9492" s="49"/>
    </row>
    <row r="9493" spans="1:5" ht="15.75" thickBot="1" x14ac:dyDescent="0.3">
      <c r="A9493" s="49"/>
      <c r="B9493" s="49"/>
      <c r="C9493" s="49"/>
      <c r="D9493" s="49"/>
      <c r="E9493" s="49"/>
    </row>
    <row r="9494" spans="1:5" ht="15.75" customHeight="1" thickBot="1" x14ac:dyDescent="0.3">
      <c r="A9494" s="49"/>
      <c r="B9494" s="49"/>
      <c r="C9494" s="49"/>
      <c r="D9494" s="49"/>
      <c r="E9494" s="49"/>
    </row>
    <row r="9495" spans="1:5" ht="15.75" thickBot="1" x14ac:dyDescent="0.3">
      <c r="A9495" s="49"/>
      <c r="B9495" s="49"/>
      <c r="C9495" s="49"/>
      <c r="D9495" s="49"/>
      <c r="E9495" s="49"/>
    </row>
    <row r="9496" spans="1:5" ht="15.75" customHeight="1" thickBot="1" x14ac:dyDescent="0.3">
      <c r="A9496" s="49"/>
      <c r="B9496" s="49"/>
      <c r="C9496" s="49"/>
      <c r="D9496" s="49"/>
      <c r="E9496" s="49"/>
    </row>
    <row r="9497" spans="1:5" ht="15.75" thickBot="1" x14ac:dyDescent="0.3">
      <c r="A9497" s="49"/>
      <c r="B9497" s="49"/>
      <c r="C9497" s="49"/>
      <c r="D9497" s="49"/>
      <c r="E9497" s="49"/>
    </row>
    <row r="9498" spans="1:5" ht="15.75" customHeight="1" thickBot="1" x14ac:dyDescent="0.3">
      <c r="A9498" s="49"/>
      <c r="B9498" s="49"/>
      <c r="C9498" s="49"/>
      <c r="D9498" s="49"/>
      <c r="E9498" s="49"/>
    </row>
    <row r="9499" spans="1:5" ht="15.75" thickBot="1" x14ac:dyDescent="0.3">
      <c r="A9499" s="49"/>
      <c r="B9499" s="49"/>
      <c r="C9499" s="49"/>
      <c r="D9499" s="49"/>
      <c r="E9499" s="49"/>
    </row>
    <row r="9500" spans="1:5" ht="15.75" customHeight="1" thickBot="1" x14ac:dyDescent="0.3">
      <c r="A9500" s="49"/>
      <c r="B9500" s="49"/>
      <c r="C9500" s="49"/>
      <c r="D9500" s="49"/>
      <c r="E9500" s="49"/>
    </row>
    <row r="9501" spans="1:5" ht="15.75" thickBot="1" x14ac:dyDescent="0.3">
      <c r="A9501" s="49"/>
      <c r="B9501" s="49"/>
      <c r="C9501" s="49"/>
      <c r="D9501" s="49"/>
      <c r="E9501" s="49"/>
    </row>
    <row r="9502" spans="1:5" ht="15.75" thickBot="1" x14ac:dyDescent="0.3">
      <c r="A9502" s="49"/>
      <c r="B9502" s="49"/>
      <c r="C9502" s="49"/>
      <c r="D9502" s="49"/>
      <c r="E9502" s="49"/>
    </row>
    <row r="9503" spans="1:5" ht="15.75" thickBot="1" x14ac:dyDescent="0.3">
      <c r="A9503" s="49"/>
      <c r="B9503" s="49"/>
      <c r="C9503" s="49"/>
      <c r="D9503" s="49"/>
      <c r="E9503" s="49"/>
    </row>
    <row r="9504" spans="1:5" ht="15.75" thickBot="1" x14ac:dyDescent="0.3">
      <c r="A9504" s="49"/>
      <c r="B9504" s="49"/>
      <c r="C9504" s="49"/>
      <c r="D9504" s="49"/>
      <c r="E9504" s="49"/>
    </row>
    <row r="9505" spans="1:5" ht="15.75" thickBot="1" x14ac:dyDescent="0.3">
      <c r="A9505" s="49"/>
      <c r="B9505" s="49"/>
      <c r="C9505" s="49"/>
      <c r="D9505" s="49"/>
      <c r="E9505" s="49"/>
    </row>
    <row r="9506" spans="1:5" ht="15.75" thickBot="1" x14ac:dyDescent="0.3">
      <c r="A9506" s="49"/>
      <c r="B9506" s="49"/>
      <c r="C9506" s="49"/>
      <c r="D9506" s="49"/>
      <c r="E9506" s="49"/>
    </row>
    <row r="9507" spans="1:5" ht="15.75" thickBot="1" x14ac:dyDescent="0.3">
      <c r="A9507" s="49"/>
      <c r="B9507" s="49"/>
      <c r="C9507" s="49"/>
      <c r="D9507" s="49"/>
      <c r="E9507" s="49"/>
    </row>
    <row r="9508" spans="1:5" ht="15.75" thickBot="1" x14ac:dyDescent="0.3">
      <c r="A9508" s="49"/>
      <c r="B9508" s="49"/>
      <c r="C9508" s="49"/>
      <c r="D9508" s="49"/>
      <c r="E9508" s="49"/>
    </row>
    <row r="9509" spans="1:5" ht="15.75" thickBot="1" x14ac:dyDescent="0.3">
      <c r="A9509" s="49"/>
      <c r="B9509" s="49"/>
      <c r="C9509" s="49"/>
      <c r="D9509" s="49"/>
      <c r="E9509" s="49"/>
    </row>
    <row r="9510" spans="1:5" ht="15.75" thickBot="1" x14ac:dyDescent="0.3">
      <c r="A9510" s="49"/>
      <c r="B9510" s="49"/>
      <c r="C9510" s="49"/>
      <c r="D9510" s="49"/>
      <c r="E9510" s="49"/>
    </row>
    <row r="9511" spans="1:5" ht="15.75" thickBot="1" x14ac:dyDescent="0.3">
      <c r="A9511" s="49"/>
      <c r="B9511" s="49"/>
      <c r="C9511" s="49"/>
      <c r="D9511" s="49"/>
      <c r="E9511" s="49"/>
    </row>
    <row r="9512" spans="1:5" ht="15.75" thickBot="1" x14ac:dyDescent="0.3">
      <c r="A9512" s="49"/>
      <c r="B9512" s="49"/>
      <c r="C9512" s="49"/>
      <c r="D9512" s="49"/>
      <c r="E9512" s="49"/>
    </row>
    <row r="9513" spans="1:5" ht="15.75" customHeight="1" thickBot="1" x14ac:dyDescent="0.3">
      <c r="A9513" s="49"/>
      <c r="B9513" s="49"/>
      <c r="C9513" s="49"/>
      <c r="D9513" s="49"/>
      <c r="E9513" s="49"/>
    </row>
    <row r="9514" spans="1:5" ht="15.75" thickBot="1" x14ac:dyDescent="0.3">
      <c r="A9514" s="49"/>
      <c r="B9514" s="49"/>
      <c r="C9514" s="49"/>
      <c r="D9514" s="49"/>
      <c r="E9514" s="49"/>
    </row>
    <row r="9515" spans="1:5" ht="15.75" thickBot="1" x14ac:dyDescent="0.3">
      <c r="A9515" s="49"/>
      <c r="B9515" s="49"/>
      <c r="C9515" s="49"/>
      <c r="D9515" s="49"/>
      <c r="E9515" s="49"/>
    </row>
    <row r="9516" spans="1:5" ht="15.75" thickBot="1" x14ac:dyDescent="0.3">
      <c r="A9516" s="49"/>
      <c r="B9516" s="49"/>
      <c r="C9516" s="49"/>
      <c r="D9516" s="49"/>
      <c r="E9516" s="49"/>
    </row>
    <row r="9517" spans="1:5" ht="15.75" thickBot="1" x14ac:dyDescent="0.3">
      <c r="A9517" s="49"/>
      <c r="B9517" s="49"/>
      <c r="C9517" s="49"/>
      <c r="D9517" s="49"/>
      <c r="E9517" s="49"/>
    </row>
    <row r="9518" spans="1:5" ht="15.75" thickBot="1" x14ac:dyDescent="0.3">
      <c r="A9518" s="49"/>
      <c r="B9518" s="49"/>
      <c r="C9518" s="49"/>
      <c r="D9518" s="49"/>
      <c r="E9518" s="49"/>
    </row>
    <row r="9519" spans="1:5" ht="15.75" thickBot="1" x14ac:dyDescent="0.3">
      <c r="A9519" s="49"/>
      <c r="B9519" s="49"/>
      <c r="C9519" s="49"/>
      <c r="D9519" s="49"/>
      <c r="E9519" s="49"/>
    </row>
    <row r="9520" spans="1:5" ht="15.75" thickBot="1" x14ac:dyDescent="0.3">
      <c r="A9520" s="49"/>
      <c r="B9520" s="49"/>
      <c r="C9520" s="49"/>
      <c r="D9520" s="49"/>
      <c r="E9520" s="49"/>
    </row>
    <row r="9521" spans="1:5" ht="15.75" thickBot="1" x14ac:dyDescent="0.3">
      <c r="A9521" s="49"/>
      <c r="B9521" s="49"/>
      <c r="C9521" s="49"/>
      <c r="D9521" s="49"/>
      <c r="E9521" s="49"/>
    </row>
    <row r="9522" spans="1:5" ht="15.75" thickBot="1" x14ac:dyDescent="0.3">
      <c r="A9522" s="49"/>
      <c r="B9522" s="49"/>
      <c r="C9522" s="49"/>
      <c r="D9522" s="49"/>
      <c r="E9522" s="49"/>
    </row>
    <row r="9523" spans="1:5" ht="15.75" thickBot="1" x14ac:dyDescent="0.3">
      <c r="A9523" s="49"/>
      <c r="B9523" s="49"/>
      <c r="C9523" s="49"/>
      <c r="D9523" s="49"/>
      <c r="E9523" s="49"/>
    </row>
    <row r="9524" spans="1:5" ht="15.75" thickBot="1" x14ac:dyDescent="0.3">
      <c r="A9524" s="49"/>
      <c r="B9524" s="49"/>
      <c r="C9524" s="49"/>
      <c r="D9524" s="49"/>
      <c r="E9524" s="49"/>
    </row>
    <row r="9525" spans="1:5" ht="15.75" thickBot="1" x14ac:dyDescent="0.3">
      <c r="A9525" s="49"/>
      <c r="B9525" s="49"/>
      <c r="C9525" s="49"/>
      <c r="D9525" s="49"/>
      <c r="E9525" s="49"/>
    </row>
    <row r="9526" spans="1:5" ht="15.75" thickBot="1" x14ac:dyDescent="0.3">
      <c r="A9526" s="49"/>
      <c r="B9526" s="49"/>
      <c r="C9526" s="49"/>
      <c r="D9526" s="49"/>
      <c r="E9526" s="49"/>
    </row>
    <row r="9527" spans="1:5" ht="15.75" customHeight="1" thickBot="1" x14ac:dyDescent="0.3">
      <c r="A9527" s="49"/>
      <c r="B9527" s="49"/>
      <c r="C9527" s="49"/>
      <c r="D9527" s="49"/>
      <c r="E9527" s="49"/>
    </row>
    <row r="9528" spans="1:5" ht="15.75" thickBot="1" x14ac:dyDescent="0.3">
      <c r="A9528" s="49"/>
      <c r="B9528" s="49"/>
      <c r="C9528" s="49"/>
      <c r="D9528" s="49"/>
      <c r="E9528" s="49"/>
    </row>
    <row r="9529" spans="1:5" ht="15.75" customHeight="1" thickBot="1" x14ac:dyDescent="0.3">
      <c r="A9529" s="49"/>
      <c r="B9529" s="49"/>
      <c r="C9529" s="49"/>
      <c r="D9529" s="49"/>
      <c r="E9529" s="49"/>
    </row>
    <row r="9530" spans="1:5" ht="15.75" thickBot="1" x14ac:dyDescent="0.3">
      <c r="A9530" s="49"/>
      <c r="B9530" s="49"/>
      <c r="C9530" s="49"/>
      <c r="D9530" s="49"/>
      <c r="E9530" s="49"/>
    </row>
    <row r="9531" spans="1:5" ht="15.75" customHeight="1" thickBot="1" x14ac:dyDescent="0.3">
      <c r="A9531" s="49"/>
      <c r="B9531" s="49"/>
      <c r="C9531" s="49"/>
      <c r="D9531" s="49"/>
      <c r="E9531" s="49"/>
    </row>
    <row r="9532" spans="1:5" x14ac:dyDescent="0.25">
      <c r="A9532" s="48"/>
      <c r="B9532" s="48"/>
      <c r="C9532" s="48"/>
      <c r="D9532" s="48"/>
      <c r="E9532" s="48"/>
    </row>
    <row r="9533" spans="1:5" ht="15.75" thickBot="1" x14ac:dyDescent="0.3">
      <c r="A9533" s="49"/>
      <c r="B9533" s="49"/>
      <c r="C9533" s="49"/>
      <c r="D9533" s="49"/>
      <c r="E9533" s="49"/>
    </row>
    <row r="9534" spans="1:5" ht="15.75" thickBot="1" x14ac:dyDescent="0.3">
      <c r="A9534" s="49"/>
      <c r="B9534" s="49"/>
      <c r="C9534" s="49"/>
      <c r="D9534" s="49"/>
      <c r="E9534" s="49"/>
    </row>
    <row r="9535" spans="1:5" ht="15.75" thickBot="1" x14ac:dyDescent="0.3">
      <c r="A9535" s="49"/>
      <c r="B9535" s="49"/>
      <c r="C9535" s="49"/>
      <c r="D9535" s="49"/>
      <c r="E9535" s="49"/>
    </row>
    <row r="9536" spans="1:5" ht="15.75" thickBot="1" x14ac:dyDescent="0.3">
      <c r="A9536" s="49"/>
      <c r="B9536" s="49"/>
      <c r="C9536" s="49"/>
      <c r="D9536" s="49"/>
      <c r="E9536" s="49"/>
    </row>
    <row r="9537" spans="1:5" ht="15.75" thickBot="1" x14ac:dyDescent="0.3">
      <c r="A9537" s="49"/>
      <c r="B9537" s="49"/>
      <c r="C9537" s="49"/>
      <c r="D9537" s="49"/>
      <c r="E9537" s="49"/>
    </row>
    <row r="9538" spans="1:5" ht="15.75" thickBot="1" x14ac:dyDescent="0.3">
      <c r="A9538" s="49"/>
      <c r="B9538" s="49"/>
      <c r="C9538" s="49"/>
      <c r="D9538" s="49"/>
      <c r="E9538" s="49"/>
    </row>
    <row r="9539" spans="1:5" ht="15.75" thickBot="1" x14ac:dyDescent="0.3">
      <c r="A9539" s="49"/>
      <c r="B9539" s="49"/>
      <c r="C9539" s="49"/>
      <c r="D9539" s="49"/>
      <c r="E9539" s="49"/>
    </row>
    <row r="9540" spans="1:5" ht="15.75" thickBot="1" x14ac:dyDescent="0.3">
      <c r="A9540" s="49"/>
      <c r="B9540" s="49"/>
      <c r="C9540" s="49"/>
      <c r="D9540" s="49"/>
      <c r="E9540" s="49"/>
    </row>
    <row r="9541" spans="1:5" ht="15.75" thickBot="1" x14ac:dyDescent="0.3">
      <c r="A9541" s="49"/>
      <c r="B9541" s="49"/>
      <c r="C9541" s="49"/>
      <c r="D9541" s="49"/>
      <c r="E9541" s="49"/>
    </row>
    <row r="9542" spans="1:5" ht="15.75" customHeight="1" thickBot="1" x14ac:dyDescent="0.3">
      <c r="A9542" s="49"/>
      <c r="B9542" s="49"/>
      <c r="C9542" s="49"/>
      <c r="D9542" s="49"/>
      <c r="E9542" s="49"/>
    </row>
    <row r="9543" spans="1:5" x14ac:dyDescent="0.25">
      <c r="A9543" s="48"/>
      <c r="B9543" s="48"/>
      <c r="C9543" s="48"/>
      <c r="D9543" s="48"/>
      <c r="E9543" s="48"/>
    </row>
    <row r="9544" spans="1:5" ht="15.75" thickBot="1" x14ac:dyDescent="0.3">
      <c r="A9544" s="49"/>
      <c r="B9544" s="49"/>
      <c r="C9544" s="49"/>
      <c r="D9544" s="49"/>
      <c r="E9544" s="49"/>
    </row>
    <row r="9545" spans="1:5" ht="15.75" customHeight="1" thickBot="1" x14ac:dyDescent="0.3">
      <c r="A9545" s="49"/>
      <c r="B9545" s="49"/>
      <c r="C9545" s="49"/>
      <c r="D9545" s="49"/>
      <c r="E9545" s="49"/>
    </row>
    <row r="9546" spans="1:5" x14ac:dyDescent="0.25">
      <c r="A9546" s="48"/>
      <c r="B9546" s="48"/>
      <c r="C9546" s="48"/>
      <c r="D9546" s="48"/>
      <c r="E9546" s="48"/>
    </row>
    <row r="9547" spans="1:5" ht="15.75" thickBot="1" x14ac:dyDescent="0.3">
      <c r="A9547" s="49"/>
      <c r="B9547" s="49"/>
      <c r="C9547" s="49"/>
      <c r="D9547" s="49"/>
      <c r="E9547" s="49"/>
    </row>
    <row r="9548" spans="1:5" ht="15.75" customHeight="1" thickBot="1" x14ac:dyDescent="0.3">
      <c r="A9548" s="49"/>
      <c r="B9548" s="49"/>
      <c r="C9548" s="49"/>
      <c r="D9548" s="49"/>
      <c r="E9548" s="49"/>
    </row>
    <row r="9549" spans="1:5" x14ac:dyDescent="0.25">
      <c r="A9549" s="48"/>
      <c r="B9549" s="48"/>
      <c r="C9549" s="48"/>
      <c r="D9549" s="48"/>
      <c r="E9549" s="48"/>
    </row>
    <row r="9550" spans="1:5" ht="15.75" thickBot="1" x14ac:dyDescent="0.3">
      <c r="A9550" s="49"/>
      <c r="B9550" s="49"/>
      <c r="C9550" s="49"/>
      <c r="D9550" s="49"/>
      <c r="E9550" s="49"/>
    </row>
    <row r="9551" spans="1:5" ht="15.75" customHeight="1" thickBot="1" x14ac:dyDescent="0.3">
      <c r="A9551" s="49"/>
      <c r="B9551" s="49"/>
      <c r="C9551" s="49"/>
      <c r="D9551" s="49"/>
      <c r="E9551" s="49"/>
    </row>
    <row r="9552" spans="1:5" x14ac:dyDescent="0.25">
      <c r="A9552" s="48"/>
      <c r="B9552" s="48"/>
      <c r="C9552" s="48"/>
      <c r="D9552" s="48"/>
      <c r="E9552" s="48"/>
    </row>
    <row r="9553" spans="1:5" ht="15.75" thickBot="1" x14ac:dyDescent="0.3">
      <c r="A9553" s="49"/>
      <c r="B9553" s="49"/>
      <c r="C9553" s="49"/>
      <c r="D9553" s="49"/>
      <c r="E9553" s="49"/>
    </row>
    <row r="9554" spans="1:5" ht="15.75" customHeight="1" thickBot="1" x14ac:dyDescent="0.3">
      <c r="A9554" s="49"/>
      <c r="B9554" s="49"/>
      <c r="C9554" s="49"/>
      <c r="D9554" s="49"/>
      <c r="E9554" s="49"/>
    </row>
    <row r="9555" spans="1:5" x14ac:dyDescent="0.25">
      <c r="A9555" s="48"/>
      <c r="B9555" s="48"/>
      <c r="C9555" s="48"/>
      <c r="D9555" s="48"/>
      <c r="E9555" s="48"/>
    </row>
    <row r="9556" spans="1:5" ht="15.75" thickBot="1" x14ac:dyDescent="0.3">
      <c r="A9556" s="49"/>
      <c r="B9556" s="49"/>
      <c r="C9556" s="49"/>
      <c r="D9556" s="49"/>
      <c r="E9556" s="49"/>
    </row>
    <row r="9557" spans="1:5" ht="15.75" thickBot="1" x14ac:dyDescent="0.3">
      <c r="A9557" s="49"/>
      <c r="B9557" s="49"/>
      <c r="C9557" s="49"/>
      <c r="D9557" s="49"/>
      <c r="E9557" s="49"/>
    </row>
    <row r="9558" spans="1:5" ht="15.75" thickBot="1" x14ac:dyDescent="0.3">
      <c r="A9558" s="49"/>
      <c r="B9558" s="49"/>
      <c r="C9558" s="49"/>
      <c r="D9558" s="49"/>
      <c r="E9558" s="49"/>
    </row>
    <row r="9559" spans="1:5" ht="15.75" thickBot="1" x14ac:dyDescent="0.3">
      <c r="A9559" s="49"/>
      <c r="B9559" s="49"/>
      <c r="C9559" s="49"/>
      <c r="D9559" s="49"/>
      <c r="E9559" s="49"/>
    </row>
    <row r="9560" spans="1:5" ht="15.75" thickBot="1" x14ac:dyDescent="0.3">
      <c r="A9560" s="49"/>
      <c r="B9560" s="49"/>
      <c r="C9560" s="49"/>
      <c r="D9560" s="49"/>
      <c r="E9560" s="49"/>
    </row>
    <row r="9561" spans="1:5" ht="15.75" thickBot="1" x14ac:dyDescent="0.3">
      <c r="A9561" s="49"/>
      <c r="B9561" s="49"/>
      <c r="C9561" s="49"/>
      <c r="D9561" s="49"/>
      <c r="E9561" s="49"/>
    </row>
    <row r="9562" spans="1:5" ht="15.75" thickBot="1" x14ac:dyDescent="0.3">
      <c r="A9562" s="49"/>
      <c r="B9562" s="49"/>
      <c r="C9562" s="49"/>
      <c r="D9562" s="49"/>
      <c r="E9562" s="49"/>
    </row>
    <row r="9563" spans="1:5" ht="15.75" customHeight="1" thickBot="1" x14ac:dyDescent="0.3">
      <c r="A9563" s="49"/>
      <c r="B9563" s="49"/>
      <c r="C9563" s="49"/>
      <c r="D9563" s="49"/>
      <c r="E9563" s="49"/>
    </row>
    <row r="9564" spans="1:5" ht="15.75" thickBot="1" x14ac:dyDescent="0.3">
      <c r="A9564" s="49"/>
      <c r="B9564" s="49"/>
      <c r="C9564" s="49"/>
      <c r="D9564" s="49"/>
      <c r="E9564" s="49"/>
    </row>
    <row r="9565" spans="1:5" ht="15.75" customHeight="1" thickBot="1" x14ac:dyDescent="0.3">
      <c r="A9565" s="49"/>
      <c r="B9565" s="49"/>
      <c r="C9565" s="49"/>
      <c r="D9565" s="49"/>
      <c r="E9565" s="49"/>
    </row>
    <row r="9566" spans="1:5" ht="15.75" thickBot="1" x14ac:dyDescent="0.3">
      <c r="A9566" s="49"/>
      <c r="B9566" s="49"/>
      <c r="C9566" s="49"/>
      <c r="D9566" s="49"/>
      <c r="E9566" s="49"/>
    </row>
    <row r="9567" spans="1:5" ht="15.75" customHeight="1" thickBot="1" x14ac:dyDescent="0.3">
      <c r="A9567" s="49"/>
      <c r="B9567" s="49"/>
      <c r="C9567" s="49"/>
      <c r="D9567" s="49"/>
      <c r="E9567" s="49"/>
    </row>
    <row r="9568" spans="1:5" ht="15.75" thickBot="1" x14ac:dyDescent="0.3">
      <c r="A9568" s="49"/>
      <c r="B9568" s="49"/>
      <c r="C9568" s="49"/>
      <c r="D9568" s="49"/>
      <c r="E9568" s="49"/>
    </row>
    <row r="9569" spans="1:5" ht="15.75" customHeight="1" thickBot="1" x14ac:dyDescent="0.3">
      <c r="A9569" s="49"/>
      <c r="B9569" s="49"/>
      <c r="C9569" s="49"/>
      <c r="D9569" s="49"/>
      <c r="E9569" s="49"/>
    </row>
    <row r="9570" spans="1:5" x14ac:dyDescent="0.25">
      <c r="A9570" s="48"/>
      <c r="B9570" s="48"/>
      <c r="C9570" s="48"/>
      <c r="D9570" s="48"/>
      <c r="E9570" s="48"/>
    </row>
    <row r="9571" spans="1:5" ht="15.75" thickBot="1" x14ac:dyDescent="0.3">
      <c r="A9571" s="49"/>
      <c r="B9571" s="49"/>
      <c r="C9571" s="49"/>
      <c r="D9571" s="49"/>
      <c r="E9571" s="49"/>
    </row>
    <row r="9572" spans="1:5" ht="15.75" customHeight="1" thickBot="1" x14ac:dyDescent="0.3">
      <c r="A9572" s="49"/>
      <c r="B9572" s="49"/>
      <c r="C9572" s="49"/>
      <c r="D9572" s="49"/>
      <c r="E9572" s="49"/>
    </row>
    <row r="9573" spans="1:5" x14ac:dyDescent="0.25">
      <c r="A9573" s="48"/>
      <c r="B9573" s="48"/>
      <c r="C9573" s="48"/>
      <c r="D9573" s="48"/>
      <c r="E9573" s="48"/>
    </row>
    <row r="9574" spans="1:5" ht="15.75" thickBot="1" x14ac:dyDescent="0.3">
      <c r="A9574" s="49"/>
      <c r="B9574" s="49"/>
      <c r="C9574" s="49"/>
      <c r="D9574" s="49"/>
      <c r="E9574" s="49"/>
    </row>
    <row r="9575" spans="1:5" ht="15.75" customHeight="1" thickBot="1" x14ac:dyDescent="0.3">
      <c r="A9575" s="49"/>
      <c r="B9575" s="49"/>
      <c r="C9575" s="49"/>
      <c r="D9575" s="49"/>
      <c r="E9575" s="49"/>
    </row>
    <row r="9576" spans="1:5" x14ac:dyDescent="0.25">
      <c r="A9576" s="48"/>
      <c r="B9576" s="48"/>
      <c r="C9576" s="48"/>
      <c r="D9576" s="48"/>
      <c r="E9576" s="48"/>
    </row>
    <row r="9577" spans="1:5" ht="15.75" thickBot="1" x14ac:dyDescent="0.3">
      <c r="A9577" s="49"/>
      <c r="B9577" s="49"/>
      <c r="C9577" s="49"/>
      <c r="D9577" s="49"/>
      <c r="E9577" s="49"/>
    </row>
    <row r="9578" spans="1:5" ht="15.75" customHeight="1" thickBot="1" x14ac:dyDescent="0.3">
      <c r="A9578" s="49"/>
      <c r="B9578" s="49"/>
      <c r="C9578" s="49"/>
      <c r="D9578" s="49"/>
      <c r="E9578" s="49"/>
    </row>
    <row r="9579" spans="1:5" x14ac:dyDescent="0.25">
      <c r="A9579" s="48"/>
      <c r="B9579" s="48"/>
      <c r="C9579" s="48"/>
      <c r="D9579" s="48"/>
      <c r="E9579" s="48"/>
    </row>
    <row r="9580" spans="1:5" ht="15.75" thickBot="1" x14ac:dyDescent="0.3">
      <c r="A9580" s="49"/>
      <c r="B9580" s="49"/>
      <c r="C9580" s="49"/>
      <c r="D9580" s="49"/>
      <c r="E9580" s="49"/>
    </row>
    <row r="9581" spans="1:5" ht="15.75" customHeight="1" thickBot="1" x14ac:dyDescent="0.3">
      <c r="A9581" s="49"/>
      <c r="B9581" s="49"/>
      <c r="C9581" s="49"/>
      <c r="D9581" s="49"/>
      <c r="E9581" s="49"/>
    </row>
    <row r="9582" spans="1:5" x14ac:dyDescent="0.25">
      <c r="A9582" s="48"/>
      <c r="B9582" s="48"/>
      <c r="C9582" s="48"/>
      <c r="D9582" s="48"/>
      <c r="E9582" s="48"/>
    </row>
    <row r="9583" spans="1:5" ht="15.75" thickBot="1" x14ac:dyDescent="0.3">
      <c r="A9583" s="49"/>
      <c r="B9583" s="49"/>
      <c r="C9583" s="49"/>
      <c r="D9583" s="49"/>
      <c r="E9583" s="49"/>
    </row>
    <row r="9584" spans="1:5" ht="15.75" thickBot="1" x14ac:dyDescent="0.3">
      <c r="A9584" s="49"/>
      <c r="B9584" s="49"/>
      <c r="C9584" s="49"/>
      <c r="D9584" s="49"/>
      <c r="E9584" s="49"/>
    </row>
    <row r="9585" spans="1:5" ht="15.75" thickBot="1" x14ac:dyDescent="0.3">
      <c r="A9585" s="49"/>
      <c r="B9585" s="49"/>
      <c r="C9585" s="49"/>
      <c r="D9585" s="49"/>
      <c r="E9585" s="49"/>
    </row>
    <row r="9586" spans="1:5" ht="15.75" thickBot="1" x14ac:dyDescent="0.3">
      <c r="A9586" s="49"/>
      <c r="B9586" s="49"/>
      <c r="C9586" s="49"/>
      <c r="D9586" s="49"/>
      <c r="E9586" s="49"/>
    </row>
    <row r="9587" spans="1:5" ht="15.75" customHeight="1" thickBot="1" x14ac:dyDescent="0.3">
      <c r="A9587" s="49"/>
      <c r="B9587" s="49"/>
      <c r="C9587" s="49"/>
      <c r="D9587" s="49"/>
      <c r="E9587" s="49"/>
    </row>
    <row r="9588" spans="1:5" ht="15.75" thickBot="1" x14ac:dyDescent="0.3">
      <c r="A9588" s="49"/>
      <c r="B9588" s="49"/>
      <c r="C9588" s="49"/>
      <c r="D9588" s="49"/>
      <c r="E9588" s="49"/>
    </row>
    <row r="9589" spans="1:5" ht="15.75" customHeight="1" thickBot="1" x14ac:dyDescent="0.3">
      <c r="A9589" s="49"/>
      <c r="B9589" s="49"/>
      <c r="C9589" s="49"/>
      <c r="D9589" s="49"/>
      <c r="E9589" s="49"/>
    </row>
    <row r="9590" spans="1:5" x14ac:dyDescent="0.25">
      <c r="A9590" s="48"/>
      <c r="B9590" s="48"/>
      <c r="C9590" s="48"/>
      <c r="D9590" s="48"/>
      <c r="E9590" s="48"/>
    </row>
    <row r="9591" spans="1:5" x14ac:dyDescent="0.25">
      <c r="A9591" s="48"/>
      <c r="B9591" s="48"/>
      <c r="C9591" s="48"/>
      <c r="D9591" s="48"/>
      <c r="E9591" s="48"/>
    </row>
    <row r="9592" spans="1:5" ht="15.75" thickBot="1" x14ac:dyDescent="0.3">
      <c r="A9592" s="49"/>
      <c r="B9592" s="49"/>
      <c r="C9592" s="49"/>
      <c r="D9592" s="49"/>
      <c r="E9592" s="49"/>
    </row>
    <row r="9593" spans="1:5" ht="15.75" customHeight="1" thickBot="1" x14ac:dyDescent="0.3">
      <c r="A9593" s="49"/>
      <c r="B9593" s="49"/>
      <c r="C9593" s="49"/>
      <c r="D9593" s="49"/>
      <c r="E9593" s="49"/>
    </row>
    <row r="9594" spans="1:5" x14ac:dyDescent="0.25">
      <c r="A9594" s="48"/>
      <c r="B9594" s="48"/>
      <c r="C9594" s="48"/>
      <c r="D9594" s="48"/>
      <c r="E9594" s="48"/>
    </row>
    <row r="9595" spans="1:5" x14ac:dyDescent="0.25">
      <c r="A9595" s="48"/>
      <c r="B9595" s="48"/>
      <c r="C9595" s="48"/>
      <c r="D9595" s="48"/>
      <c r="E9595" s="48"/>
    </row>
    <row r="9596" spans="1:5" ht="15.75" thickBot="1" x14ac:dyDescent="0.3">
      <c r="A9596" s="49"/>
      <c r="B9596" s="49"/>
      <c r="C9596" s="49"/>
      <c r="D9596" s="49"/>
      <c r="E9596" s="49"/>
    </row>
    <row r="9597" spans="1:5" ht="15.75" customHeight="1" thickBot="1" x14ac:dyDescent="0.3">
      <c r="A9597" s="49"/>
      <c r="B9597" s="49"/>
      <c r="C9597" s="49"/>
      <c r="D9597" s="49"/>
      <c r="E9597" s="49"/>
    </row>
    <row r="9598" spans="1:5" x14ac:dyDescent="0.25">
      <c r="A9598" s="48"/>
      <c r="B9598" s="48"/>
      <c r="C9598" s="48"/>
      <c r="D9598" s="48"/>
      <c r="E9598" s="48"/>
    </row>
    <row r="9599" spans="1:5" x14ac:dyDescent="0.25">
      <c r="A9599" s="48"/>
      <c r="B9599" s="48"/>
      <c r="C9599" s="48"/>
      <c r="D9599" s="48"/>
      <c r="E9599" s="48"/>
    </row>
    <row r="9600" spans="1:5" ht="15.75" thickBot="1" x14ac:dyDescent="0.3">
      <c r="A9600" s="49"/>
      <c r="B9600" s="49"/>
      <c r="C9600" s="49"/>
      <c r="D9600" s="49"/>
      <c r="E9600" s="49"/>
    </row>
    <row r="9601" spans="1:5" ht="15.75" thickBot="1" x14ac:dyDescent="0.3">
      <c r="A9601" s="49"/>
      <c r="B9601" s="49"/>
      <c r="C9601" s="49"/>
      <c r="D9601" s="49"/>
      <c r="E9601" s="49"/>
    </row>
    <row r="9602" spans="1:5" ht="15.75" customHeight="1" thickBot="1" x14ac:dyDescent="0.3">
      <c r="A9602" s="49"/>
      <c r="B9602" s="49"/>
      <c r="C9602" s="49"/>
      <c r="D9602" s="49"/>
      <c r="E9602" s="49"/>
    </row>
    <row r="9603" spans="1:5" x14ac:dyDescent="0.25">
      <c r="A9603" s="48"/>
      <c r="B9603" s="48"/>
      <c r="C9603" s="48"/>
      <c r="D9603" s="48"/>
      <c r="E9603" s="48"/>
    </row>
    <row r="9604" spans="1:5" x14ac:dyDescent="0.25">
      <c r="A9604" s="48"/>
      <c r="B9604" s="48"/>
      <c r="C9604" s="48"/>
      <c r="D9604" s="48"/>
      <c r="E9604" s="48"/>
    </row>
    <row r="9605" spans="1:5" x14ac:dyDescent="0.25">
      <c r="A9605" s="48"/>
      <c r="B9605" s="48"/>
      <c r="C9605" s="48"/>
      <c r="D9605" s="48"/>
      <c r="E9605" s="48"/>
    </row>
    <row r="9606" spans="1:5" ht="15.75" thickBot="1" x14ac:dyDescent="0.3">
      <c r="A9606" s="49"/>
      <c r="B9606" s="49"/>
      <c r="C9606" s="49"/>
      <c r="D9606" s="49"/>
      <c r="E9606" s="49"/>
    </row>
    <row r="9607" spans="1:5" ht="15.75" customHeight="1" thickBot="1" x14ac:dyDescent="0.3">
      <c r="A9607" s="49"/>
      <c r="B9607" s="49"/>
      <c r="C9607" s="49"/>
      <c r="D9607" s="49"/>
      <c r="E9607" s="49"/>
    </row>
    <row r="9608" spans="1:5" x14ac:dyDescent="0.25">
      <c r="A9608" s="48"/>
      <c r="B9608" s="48"/>
      <c r="C9608" s="48"/>
      <c r="D9608" s="48"/>
      <c r="E9608" s="48"/>
    </row>
    <row r="9609" spans="1:5" ht="15.75" thickBot="1" x14ac:dyDescent="0.3">
      <c r="A9609" s="49"/>
      <c r="B9609" s="49"/>
      <c r="C9609" s="49"/>
      <c r="D9609" s="49"/>
      <c r="E9609" s="49"/>
    </row>
    <row r="9610" spans="1:5" ht="15.75" thickBot="1" x14ac:dyDescent="0.3">
      <c r="A9610" s="49"/>
      <c r="B9610" s="49"/>
      <c r="C9610" s="49"/>
      <c r="D9610" s="49"/>
      <c r="E9610" s="49"/>
    </row>
    <row r="9611" spans="1:5" ht="15.75" thickBot="1" x14ac:dyDescent="0.3">
      <c r="A9611" s="49"/>
      <c r="B9611" s="49"/>
      <c r="C9611" s="49"/>
      <c r="D9611" s="49"/>
      <c r="E9611" s="49"/>
    </row>
    <row r="9612" spans="1:5" ht="15.75" thickBot="1" x14ac:dyDescent="0.3">
      <c r="A9612" s="49"/>
      <c r="B9612" s="49"/>
      <c r="C9612" s="49"/>
      <c r="D9612" s="49"/>
      <c r="E9612" s="49"/>
    </row>
    <row r="9613" spans="1:5" ht="15.75" thickBot="1" x14ac:dyDescent="0.3">
      <c r="A9613" s="49"/>
      <c r="B9613" s="49"/>
      <c r="C9613" s="49"/>
      <c r="D9613" s="49"/>
      <c r="E9613" s="49"/>
    </row>
    <row r="9614" spans="1:5" ht="15.75" thickBot="1" x14ac:dyDescent="0.3">
      <c r="A9614" s="49"/>
      <c r="B9614" s="49"/>
      <c r="C9614" s="49"/>
      <c r="D9614" s="49"/>
      <c r="E9614" s="49"/>
    </row>
    <row r="9615" spans="1:5" ht="15.75" customHeight="1" thickBot="1" x14ac:dyDescent="0.3">
      <c r="A9615" s="49"/>
      <c r="B9615" s="49"/>
      <c r="C9615" s="49"/>
      <c r="D9615" s="49"/>
      <c r="E9615" s="49"/>
    </row>
    <row r="9616" spans="1:5" ht="15.75" thickBot="1" x14ac:dyDescent="0.3">
      <c r="A9616" s="49"/>
      <c r="B9616" s="49"/>
      <c r="C9616" s="49"/>
      <c r="D9616" s="49"/>
      <c r="E9616" s="49"/>
    </row>
    <row r="9617" spans="1:5" ht="15.75" customHeight="1" thickBot="1" x14ac:dyDescent="0.3">
      <c r="A9617" s="49"/>
      <c r="B9617" s="49"/>
      <c r="C9617" s="49"/>
      <c r="D9617" s="49"/>
      <c r="E9617" s="49"/>
    </row>
    <row r="9618" spans="1:5" ht="15.75" thickBot="1" x14ac:dyDescent="0.3">
      <c r="A9618" s="49"/>
      <c r="B9618" s="49"/>
      <c r="C9618" s="49"/>
      <c r="D9618" s="49"/>
      <c r="E9618" s="49"/>
    </row>
    <row r="9619" spans="1:5" ht="15.75" customHeight="1" thickBot="1" x14ac:dyDescent="0.3">
      <c r="A9619" s="49"/>
      <c r="B9619" s="49"/>
      <c r="C9619" s="49"/>
      <c r="D9619" s="49"/>
      <c r="E9619" s="49"/>
    </row>
    <row r="9620" spans="1:5" x14ac:dyDescent="0.25">
      <c r="A9620" s="48"/>
      <c r="B9620" s="48"/>
      <c r="C9620" s="48"/>
      <c r="D9620" s="48"/>
      <c r="E9620" s="48"/>
    </row>
    <row r="9621" spans="1:5" ht="15.75" thickBot="1" x14ac:dyDescent="0.3">
      <c r="A9621" s="49"/>
      <c r="B9621" s="49"/>
      <c r="C9621" s="49"/>
      <c r="D9621" s="49"/>
      <c r="E9621" s="49"/>
    </row>
    <row r="9622" spans="1:5" ht="15.75" customHeight="1" thickBot="1" x14ac:dyDescent="0.3">
      <c r="A9622" s="49"/>
      <c r="B9622" s="49"/>
      <c r="C9622" s="49"/>
      <c r="D9622" s="49"/>
      <c r="E9622" s="49"/>
    </row>
    <row r="9623" spans="1:5" ht="15.75" thickBot="1" x14ac:dyDescent="0.3">
      <c r="A9623" s="49"/>
      <c r="B9623" s="49"/>
      <c r="C9623" s="49"/>
      <c r="D9623" s="49"/>
      <c r="E9623" s="49"/>
    </row>
    <row r="9624" spans="1:5" ht="15.75" customHeight="1" thickBot="1" x14ac:dyDescent="0.3">
      <c r="A9624" s="49"/>
      <c r="B9624" s="49"/>
      <c r="C9624" s="49"/>
      <c r="D9624" s="49"/>
      <c r="E9624" s="49"/>
    </row>
    <row r="9625" spans="1:5" ht="15.75" thickBot="1" x14ac:dyDescent="0.3">
      <c r="A9625" s="49"/>
      <c r="B9625" s="49"/>
      <c r="C9625" s="49"/>
      <c r="D9625" s="49"/>
      <c r="E9625" s="49"/>
    </row>
    <row r="9626" spans="1:5" ht="15.75" thickBot="1" x14ac:dyDescent="0.3">
      <c r="A9626" s="49"/>
      <c r="B9626" s="49"/>
      <c r="C9626" s="49"/>
      <c r="D9626" s="49"/>
      <c r="E9626" s="49"/>
    </row>
    <row r="9627" spans="1:5" ht="15.75" thickBot="1" x14ac:dyDescent="0.3">
      <c r="A9627" s="49"/>
      <c r="B9627" s="49"/>
      <c r="C9627" s="49"/>
      <c r="D9627" s="49"/>
      <c r="E9627" s="49"/>
    </row>
    <row r="9628" spans="1:5" ht="15.75" thickBot="1" x14ac:dyDescent="0.3">
      <c r="A9628" s="49"/>
      <c r="B9628" s="49"/>
      <c r="C9628" s="49"/>
      <c r="D9628" s="49"/>
      <c r="E9628" s="49"/>
    </row>
    <row r="9629" spans="1:5" ht="15.75" thickBot="1" x14ac:dyDescent="0.3">
      <c r="A9629" s="49"/>
      <c r="B9629" s="49"/>
      <c r="C9629" s="49"/>
      <c r="D9629" s="49"/>
      <c r="E9629" s="49"/>
    </row>
    <row r="9630" spans="1:5" ht="15.75" thickBot="1" x14ac:dyDescent="0.3">
      <c r="A9630" s="49"/>
      <c r="B9630" s="49"/>
      <c r="C9630" s="49"/>
      <c r="D9630" s="49"/>
      <c r="E9630" s="49"/>
    </row>
    <row r="9631" spans="1:5" ht="15.75" thickBot="1" x14ac:dyDescent="0.3">
      <c r="A9631" s="49"/>
      <c r="B9631" s="49"/>
      <c r="C9631" s="49"/>
      <c r="D9631" s="49"/>
      <c r="E9631" s="49"/>
    </row>
    <row r="9632" spans="1:5" ht="15.75" thickBot="1" x14ac:dyDescent="0.3">
      <c r="A9632" s="49"/>
      <c r="B9632" s="49"/>
      <c r="C9632" s="49"/>
      <c r="D9632" s="49"/>
      <c r="E9632" s="49"/>
    </row>
    <row r="9633" spans="1:5" ht="15.75" thickBot="1" x14ac:dyDescent="0.3">
      <c r="A9633" s="49"/>
      <c r="B9633" s="49"/>
      <c r="C9633" s="49"/>
      <c r="D9633" s="49"/>
      <c r="E9633" s="49"/>
    </row>
    <row r="9634" spans="1:5" ht="15.75" customHeight="1" thickBot="1" x14ac:dyDescent="0.3">
      <c r="A9634" s="49"/>
      <c r="B9634" s="49"/>
      <c r="C9634" s="49"/>
      <c r="D9634" s="49"/>
      <c r="E9634" s="49"/>
    </row>
    <row r="9635" spans="1:5" ht="15.75" thickBot="1" x14ac:dyDescent="0.3">
      <c r="A9635" s="49"/>
      <c r="B9635" s="49"/>
      <c r="C9635" s="49"/>
      <c r="D9635" s="49"/>
      <c r="E9635" s="49"/>
    </row>
    <row r="9636" spans="1:5" ht="15.75" customHeight="1" thickBot="1" x14ac:dyDescent="0.3">
      <c r="A9636" s="49"/>
      <c r="B9636" s="49"/>
      <c r="C9636" s="49"/>
      <c r="D9636" s="49"/>
      <c r="E9636" s="49"/>
    </row>
    <row r="9637" spans="1:5" ht="15.75" thickBot="1" x14ac:dyDescent="0.3">
      <c r="A9637" s="49"/>
      <c r="B9637" s="49"/>
      <c r="C9637" s="49"/>
      <c r="D9637" s="49"/>
      <c r="E9637" s="49"/>
    </row>
    <row r="9638" spans="1:5" ht="15.75" customHeight="1" thickBot="1" x14ac:dyDescent="0.3">
      <c r="A9638" s="49"/>
      <c r="B9638" s="49"/>
      <c r="C9638" s="49"/>
      <c r="D9638" s="49"/>
      <c r="E9638" s="49"/>
    </row>
    <row r="9639" spans="1:5" ht="15.75" thickBot="1" x14ac:dyDescent="0.3">
      <c r="A9639" s="49"/>
      <c r="B9639" s="49"/>
      <c r="C9639" s="49"/>
      <c r="D9639" s="49"/>
      <c r="E9639" s="49"/>
    </row>
    <row r="9640" spans="1:5" ht="15.75" customHeight="1" thickBot="1" x14ac:dyDescent="0.3">
      <c r="A9640" s="49"/>
      <c r="B9640" s="49"/>
      <c r="C9640" s="49"/>
      <c r="D9640" s="49"/>
      <c r="E9640" s="49"/>
    </row>
    <row r="9641" spans="1:5" ht="15.75" thickBot="1" x14ac:dyDescent="0.3">
      <c r="A9641" s="49"/>
      <c r="B9641" s="49"/>
      <c r="C9641" s="49"/>
      <c r="D9641" s="49"/>
      <c r="E9641" s="49"/>
    </row>
    <row r="9642" spans="1:5" ht="15.75" customHeight="1" thickBot="1" x14ac:dyDescent="0.3">
      <c r="A9642" s="49"/>
      <c r="B9642" s="49"/>
      <c r="C9642" s="49"/>
      <c r="D9642" s="49"/>
      <c r="E9642" s="49"/>
    </row>
    <row r="9643" spans="1:5" ht="15.75" thickBot="1" x14ac:dyDescent="0.3">
      <c r="A9643" s="49"/>
      <c r="B9643" s="49"/>
      <c r="C9643" s="49"/>
      <c r="D9643" s="49"/>
      <c r="E9643" s="49"/>
    </row>
    <row r="9644" spans="1:5" ht="15.75" customHeight="1" thickBot="1" x14ac:dyDescent="0.3">
      <c r="A9644" s="49"/>
      <c r="B9644" s="49"/>
      <c r="C9644" s="49"/>
      <c r="D9644" s="49"/>
      <c r="E9644" s="49"/>
    </row>
    <row r="9645" spans="1:5" ht="15.75" thickBot="1" x14ac:dyDescent="0.3">
      <c r="A9645" s="49"/>
      <c r="B9645" s="49"/>
      <c r="C9645" s="49"/>
      <c r="D9645" s="49"/>
      <c r="E9645" s="49"/>
    </row>
    <row r="9646" spans="1:5" ht="15.75" thickBot="1" x14ac:dyDescent="0.3">
      <c r="A9646" s="49"/>
      <c r="B9646" s="49"/>
      <c r="C9646" s="49"/>
      <c r="D9646" s="49"/>
      <c r="E9646" s="49"/>
    </row>
    <row r="9647" spans="1:5" ht="15.75" thickBot="1" x14ac:dyDescent="0.3">
      <c r="A9647" s="49"/>
      <c r="B9647" s="49"/>
      <c r="C9647" s="49"/>
      <c r="D9647" s="49"/>
      <c r="E9647" s="49"/>
    </row>
    <row r="9648" spans="1:5" ht="15.75" thickBot="1" x14ac:dyDescent="0.3">
      <c r="A9648" s="49"/>
      <c r="B9648" s="49"/>
      <c r="C9648" s="49"/>
      <c r="D9648" s="49"/>
      <c r="E9648" s="49"/>
    </row>
    <row r="9649" spans="1:5" ht="15.75" customHeight="1" thickBot="1" x14ac:dyDescent="0.3">
      <c r="A9649" s="49"/>
      <c r="B9649" s="49"/>
      <c r="C9649" s="49"/>
      <c r="D9649" s="49"/>
      <c r="E9649" s="49"/>
    </row>
    <row r="9650" spans="1:5" ht="15.75" thickBot="1" x14ac:dyDescent="0.3">
      <c r="A9650" s="49"/>
      <c r="B9650" s="49"/>
      <c r="C9650" s="49"/>
      <c r="D9650" s="49"/>
      <c r="E9650" s="49"/>
    </row>
    <row r="9651" spans="1:5" ht="15.75" thickBot="1" x14ac:dyDescent="0.3">
      <c r="A9651" s="49"/>
      <c r="B9651" s="49"/>
      <c r="C9651" s="49"/>
      <c r="D9651" s="49"/>
      <c r="E9651" s="49"/>
    </row>
    <row r="9652" spans="1:5" ht="15.75" thickBot="1" x14ac:dyDescent="0.3">
      <c r="A9652" s="49"/>
      <c r="B9652" s="49"/>
      <c r="C9652" s="49"/>
      <c r="D9652" s="49"/>
      <c r="E9652" s="49"/>
    </row>
    <row r="9653" spans="1:5" ht="15.75" thickBot="1" x14ac:dyDescent="0.3">
      <c r="A9653" s="49"/>
      <c r="B9653" s="49"/>
      <c r="C9653" s="49"/>
      <c r="D9653" s="49"/>
      <c r="E9653" s="49"/>
    </row>
    <row r="9654" spans="1:5" ht="15.75" thickBot="1" x14ac:dyDescent="0.3">
      <c r="A9654" s="49"/>
      <c r="B9654" s="49"/>
      <c r="C9654" s="49"/>
      <c r="D9654" s="49"/>
      <c r="E9654" s="49"/>
    </row>
    <row r="9655" spans="1:5" ht="15.75" thickBot="1" x14ac:dyDescent="0.3">
      <c r="A9655" s="49"/>
      <c r="B9655" s="49"/>
      <c r="C9655" s="49"/>
      <c r="D9655" s="49"/>
      <c r="E9655" s="49"/>
    </row>
    <row r="9656" spans="1:5" ht="15.75" thickBot="1" x14ac:dyDescent="0.3">
      <c r="A9656" s="49"/>
      <c r="B9656" s="49"/>
      <c r="C9656" s="49"/>
      <c r="D9656" s="49"/>
      <c r="E9656" s="49"/>
    </row>
    <row r="9657" spans="1:5" ht="15.75" customHeight="1" thickBot="1" x14ac:dyDescent="0.3">
      <c r="A9657" s="49"/>
      <c r="B9657" s="49"/>
      <c r="C9657" s="49"/>
      <c r="D9657" s="49"/>
      <c r="E9657" s="49"/>
    </row>
    <row r="9658" spans="1:5" x14ac:dyDescent="0.25">
      <c r="A9658" s="48"/>
      <c r="B9658" s="48"/>
      <c r="C9658" s="48"/>
      <c r="D9658" s="48"/>
      <c r="E9658" s="48"/>
    </row>
    <row r="9659" spans="1:5" ht="15.75" thickBot="1" x14ac:dyDescent="0.3">
      <c r="A9659" s="49"/>
      <c r="B9659" s="49"/>
      <c r="C9659" s="49"/>
      <c r="D9659" s="49"/>
      <c r="E9659" s="49"/>
    </row>
    <row r="9660" spans="1:5" ht="15.75" customHeight="1" thickBot="1" x14ac:dyDescent="0.3">
      <c r="A9660" s="49"/>
      <c r="B9660" s="49"/>
      <c r="C9660" s="49"/>
      <c r="D9660" s="49"/>
      <c r="E9660" s="49"/>
    </row>
    <row r="9661" spans="1:5" x14ac:dyDescent="0.25">
      <c r="A9661" s="48"/>
      <c r="B9661" s="48"/>
      <c r="C9661" s="48"/>
      <c r="D9661" s="48"/>
      <c r="E9661" s="48"/>
    </row>
    <row r="9662" spans="1:5" ht="15.75" thickBot="1" x14ac:dyDescent="0.3">
      <c r="A9662" s="49"/>
      <c r="B9662" s="49"/>
      <c r="C9662" s="49"/>
      <c r="D9662" s="49"/>
      <c r="E9662" s="49"/>
    </row>
    <row r="9663" spans="1:5" ht="15.75" customHeight="1" thickBot="1" x14ac:dyDescent="0.3">
      <c r="A9663" s="49"/>
      <c r="B9663" s="49"/>
      <c r="C9663" s="49"/>
      <c r="D9663" s="49"/>
      <c r="E9663" s="49"/>
    </row>
    <row r="9664" spans="1:5" x14ac:dyDescent="0.25">
      <c r="A9664" s="48"/>
      <c r="B9664" s="48"/>
      <c r="C9664" s="48"/>
      <c r="D9664" s="48"/>
      <c r="E9664" s="48"/>
    </row>
    <row r="9665" spans="1:5" ht="15.75" thickBot="1" x14ac:dyDescent="0.3">
      <c r="A9665" s="49"/>
      <c r="B9665" s="49"/>
      <c r="C9665" s="49"/>
      <c r="D9665" s="49"/>
      <c r="E9665" s="49"/>
    </row>
    <row r="9666" spans="1:5" ht="15.75" customHeight="1" thickBot="1" x14ac:dyDescent="0.3">
      <c r="A9666" s="49"/>
      <c r="B9666" s="49"/>
      <c r="C9666" s="49"/>
      <c r="D9666" s="49"/>
      <c r="E9666" s="49"/>
    </row>
    <row r="9667" spans="1:5" x14ac:dyDescent="0.25">
      <c r="A9667" s="48"/>
      <c r="B9667" s="48"/>
      <c r="C9667" s="48"/>
      <c r="D9667" s="48"/>
      <c r="E9667" s="48"/>
    </row>
    <row r="9668" spans="1:5" ht="15.75" thickBot="1" x14ac:dyDescent="0.3">
      <c r="A9668" s="49"/>
      <c r="B9668" s="49"/>
      <c r="C9668" s="49"/>
      <c r="D9668" s="49"/>
      <c r="E9668" s="49"/>
    </row>
    <row r="9669" spans="1:5" ht="15.75" customHeight="1" thickBot="1" x14ac:dyDescent="0.3">
      <c r="A9669" s="49"/>
      <c r="B9669" s="49"/>
      <c r="C9669" s="49"/>
      <c r="D9669" s="49"/>
      <c r="E9669" s="49"/>
    </row>
    <row r="9670" spans="1:5" x14ac:dyDescent="0.25">
      <c r="A9670" s="48"/>
      <c r="B9670" s="48"/>
      <c r="C9670" s="48"/>
      <c r="D9670" s="48"/>
      <c r="E9670" s="48"/>
    </row>
    <row r="9671" spans="1:5" ht="15.75" thickBot="1" x14ac:dyDescent="0.3">
      <c r="A9671" s="49"/>
      <c r="B9671" s="49"/>
      <c r="C9671" s="49"/>
      <c r="D9671" s="49"/>
      <c r="E9671" s="49"/>
    </row>
    <row r="9672" spans="1:5" ht="15.75" customHeight="1" thickBot="1" x14ac:dyDescent="0.3">
      <c r="A9672" s="49"/>
      <c r="B9672" s="49"/>
      <c r="C9672" s="49"/>
      <c r="D9672" s="49"/>
      <c r="E9672" s="49"/>
    </row>
    <row r="9673" spans="1:5" x14ac:dyDescent="0.25">
      <c r="A9673" s="48"/>
      <c r="B9673" s="48"/>
      <c r="C9673" s="48"/>
      <c r="D9673" s="48"/>
      <c r="E9673" s="48"/>
    </row>
    <row r="9674" spans="1:5" ht="15.75" thickBot="1" x14ac:dyDescent="0.3">
      <c r="A9674" s="49"/>
      <c r="B9674" s="49"/>
      <c r="C9674" s="49"/>
      <c r="D9674" s="49"/>
      <c r="E9674" s="49"/>
    </row>
    <row r="9675" spans="1:5" ht="15.75" customHeight="1" thickBot="1" x14ac:dyDescent="0.3">
      <c r="A9675" s="49"/>
      <c r="B9675" s="49"/>
      <c r="C9675" s="49"/>
      <c r="D9675" s="49"/>
      <c r="E9675" s="49"/>
    </row>
    <row r="9676" spans="1:5" x14ac:dyDescent="0.25">
      <c r="A9676" s="48"/>
      <c r="B9676" s="48"/>
      <c r="C9676" s="48"/>
      <c r="D9676" s="48"/>
      <c r="E9676" s="48"/>
    </row>
    <row r="9677" spans="1:5" x14ac:dyDescent="0.25">
      <c r="A9677" s="48"/>
      <c r="B9677" s="48"/>
      <c r="C9677" s="48"/>
      <c r="D9677" s="48"/>
      <c r="E9677" s="48"/>
    </row>
    <row r="9678" spans="1:5" ht="15.75" thickBot="1" x14ac:dyDescent="0.3">
      <c r="A9678" s="49"/>
      <c r="B9678" s="49"/>
      <c r="C9678" s="49"/>
      <c r="D9678" s="49"/>
      <c r="E9678" s="49"/>
    </row>
    <row r="9679" spans="1:5" ht="15.75" customHeight="1" thickBot="1" x14ac:dyDescent="0.3">
      <c r="A9679" s="49"/>
      <c r="B9679" s="49"/>
      <c r="C9679" s="49"/>
      <c r="D9679" s="49"/>
      <c r="E9679" s="49"/>
    </row>
    <row r="9680" spans="1:5" x14ac:dyDescent="0.25">
      <c r="A9680" s="48"/>
      <c r="B9680" s="48"/>
      <c r="C9680" s="48"/>
      <c r="D9680" s="48"/>
      <c r="E9680" s="48"/>
    </row>
    <row r="9681" spans="1:5" x14ac:dyDescent="0.25">
      <c r="A9681" s="48"/>
      <c r="B9681" s="48"/>
      <c r="C9681" s="48"/>
      <c r="D9681" s="48"/>
      <c r="E9681" s="48"/>
    </row>
    <row r="9682" spans="1:5" ht="15.75" thickBot="1" x14ac:dyDescent="0.3">
      <c r="A9682" s="49"/>
      <c r="B9682" s="49"/>
      <c r="C9682" s="49"/>
      <c r="D9682" s="49"/>
      <c r="E9682" s="49"/>
    </row>
    <row r="9683" spans="1:5" ht="15.75" customHeight="1" thickBot="1" x14ac:dyDescent="0.3">
      <c r="A9683" s="49"/>
      <c r="B9683" s="49"/>
      <c r="C9683" s="49"/>
      <c r="D9683" s="49"/>
      <c r="E9683" s="49"/>
    </row>
    <row r="9684" spans="1:5" x14ac:dyDescent="0.25">
      <c r="A9684" s="48"/>
      <c r="B9684" s="48"/>
      <c r="C9684" s="48"/>
      <c r="D9684" s="48"/>
      <c r="E9684" s="48"/>
    </row>
    <row r="9685" spans="1:5" x14ac:dyDescent="0.25">
      <c r="A9685" s="48"/>
      <c r="B9685" s="48"/>
      <c r="C9685" s="48"/>
      <c r="D9685" s="48"/>
      <c r="E9685" s="48"/>
    </row>
    <row r="9686" spans="1:5" ht="15.75" thickBot="1" x14ac:dyDescent="0.3">
      <c r="A9686" s="49"/>
      <c r="B9686" s="49"/>
      <c r="C9686" s="49"/>
      <c r="D9686" s="49"/>
      <c r="E9686" s="49"/>
    </row>
    <row r="9687" spans="1:5" ht="15.75" customHeight="1" thickBot="1" x14ac:dyDescent="0.3">
      <c r="A9687" s="49"/>
      <c r="B9687" s="49"/>
      <c r="C9687" s="49"/>
      <c r="D9687" s="49"/>
      <c r="E9687" s="49"/>
    </row>
    <row r="9688" spans="1:5" x14ac:dyDescent="0.25">
      <c r="A9688" s="48"/>
      <c r="B9688" s="48"/>
      <c r="C9688" s="48"/>
      <c r="D9688" s="48"/>
      <c r="E9688" s="48"/>
    </row>
    <row r="9689" spans="1:5" ht="15.75" thickBot="1" x14ac:dyDescent="0.3">
      <c r="A9689" s="49"/>
      <c r="B9689" s="49"/>
      <c r="C9689" s="49"/>
      <c r="D9689" s="49"/>
      <c r="E9689" s="49"/>
    </row>
    <row r="9690" spans="1:5" ht="15.75" customHeight="1" thickBot="1" x14ac:dyDescent="0.3">
      <c r="A9690" s="49"/>
      <c r="B9690" s="49"/>
      <c r="C9690" s="49"/>
      <c r="D9690" s="49"/>
      <c r="E9690" s="49"/>
    </row>
    <row r="9691" spans="1:5" x14ac:dyDescent="0.25">
      <c r="A9691" s="48"/>
      <c r="B9691" s="48"/>
      <c r="C9691" s="48"/>
      <c r="D9691" s="48"/>
      <c r="E9691" s="48"/>
    </row>
    <row r="9692" spans="1:5" ht="15.75" thickBot="1" x14ac:dyDescent="0.3">
      <c r="A9692" s="49"/>
      <c r="B9692" s="49"/>
      <c r="C9692" s="49"/>
      <c r="D9692" s="49"/>
      <c r="E9692" s="49"/>
    </row>
    <row r="9693" spans="1:5" ht="15.75" customHeight="1" thickBot="1" x14ac:dyDescent="0.3">
      <c r="A9693" s="49"/>
      <c r="B9693" s="49"/>
      <c r="C9693" s="49"/>
      <c r="D9693" s="49"/>
      <c r="E9693" s="49"/>
    </row>
    <row r="9694" spans="1:5" ht="15.75" thickBot="1" x14ac:dyDescent="0.3">
      <c r="A9694" s="49"/>
      <c r="B9694" s="49"/>
      <c r="C9694" s="49"/>
      <c r="D9694" s="49"/>
      <c r="E9694" s="49"/>
    </row>
    <row r="9695" spans="1:5" ht="15.75" customHeight="1" thickBot="1" x14ac:dyDescent="0.3">
      <c r="A9695" s="49"/>
      <c r="B9695" s="49"/>
      <c r="C9695" s="49"/>
      <c r="D9695" s="49"/>
      <c r="E9695" s="49"/>
    </row>
    <row r="9696" spans="1:5" ht="15.75" thickBot="1" x14ac:dyDescent="0.3">
      <c r="A9696" s="49"/>
      <c r="B9696" s="49"/>
      <c r="C9696" s="49"/>
      <c r="D9696" s="49"/>
      <c r="E9696" s="49"/>
    </row>
    <row r="9697" spans="1:5" ht="15.75" thickBot="1" x14ac:dyDescent="0.3">
      <c r="A9697" s="49"/>
      <c r="B9697" s="49"/>
      <c r="C9697" s="49"/>
      <c r="D9697" s="49"/>
      <c r="E9697" s="49"/>
    </row>
    <row r="9698" spans="1:5" ht="15.75" thickBot="1" x14ac:dyDescent="0.3">
      <c r="A9698" s="49"/>
      <c r="B9698" s="49"/>
      <c r="C9698" s="49"/>
      <c r="D9698" s="49"/>
      <c r="E9698" s="49"/>
    </row>
    <row r="9699" spans="1:5" ht="15.75" thickBot="1" x14ac:dyDescent="0.3">
      <c r="A9699" s="49"/>
      <c r="B9699" s="49"/>
      <c r="C9699" s="49"/>
      <c r="D9699" s="49"/>
      <c r="E9699" s="49"/>
    </row>
    <row r="9700" spans="1:5" ht="15.75" thickBot="1" x14ac:dyDescent="0.3">
      <c r="A9700" s="49"/>
      <c r="B9700" s="49"/>
      <c r="C9700" s="49"/>
      <c r="D9700" s="49"/>
      <c r="E9700" s="49"/>
    </row>
    <row r="9701" spans="1:5" ht="15.75" thickBot="1" x14ac:dyDescent="0.3">
      <c r="A9701" s="49"/>
      <c r="B9701" s="49"/>
      <c r="C9701" s="49"/>
      <c r="D9701" s="49"/>
      <c r="E9701" s="49"/>
    </row>
    <row r="9702" spans="1:5" ht="15.75" thickBot="1" x14ac:dyDescent="0.3">
      <c r="A9702" s="49"/>
      <c r="B9702" s="49"/>
      <c r="C9702" s="49"/>
      <c r="D9702" s="49"/>
      <c r="E9702" s="49"/>
    </row>
    <row r="9703" spans="1:5" ht="15.75" thickBot="1" x14ac:dyDescent="0.3">
      <c r="A9703" s="49"/>
      <c r="B9703" s="49"/>
      <c r="C9703" s="49"/>
      <c r="D9703" s="49"/>
      <c r="E9703" s="49"/>
    </row>
    <row r="9704" spans="1:5" ht="15.75" thickBot="1" x14ac:dyDescent="0.3">
      <c r="A9704" s="49"/>
      <c r="B9704" s="49"/>
      <c r="C9704" s="49"/>
      <c r="D9704" s="49"/>
      <c r="E9704" s="49"/>
    </row>
    <row r="9705" spans="1:5" ht="15.75" thickBot="1" x14ac:dyDescent="0.3">
      <c r="A9705" s="49"/>
      <c r="B9705" s="49"/>
      <c r="C9705" s="49"/>
      <c r="D9705" s="49"/>
      <c r="E9705" s="49"/>
    </row>
    <row r="9706" spans="1:5" ht="15.75" customHeight="1" thickBot="1" x14ac:dyDescent="0.3">
      <c r="A9706" s="49"/>
      <c r="B9706" s="49"/>
      <c r="C9706" s="49"/>
      <c r="D9706" s="49"/>
      <c r="E9706" s="49"/>
    </row>
    <row r="9707" spans="1:5" ht="15.75" thickBot="1" x14ac:dyDescent="0.3">
      <c r="A9707" s="49"/>
      <c r="B9707" s="49"/>
      <c r="C9707" s="49"/>
      <c r="D9707" s="49"/>
      <c r="E9707" s="49"/>
    </row>
    <row r="9708" spans="1:5" ht="15.75" customHeight="1" thickBot="1" x14ac:dyDescent="0.3">
      <c r="A9708" s="49"/>
      <c r="B9708" s="49"/>
      <c r="C9708" s="49"/>
      <c r="D9708" s="49"/>
      <c r="E9708" s="49"/>
    </row>
    <row r="9709" spans="1:5" ht="15.75" thickBot="1" x14ac:dyDescent="0.3">
      <c r="A9709" s="49"/>
      <c r="B9709" s="49"/>
      <c r="C9709" s="49"/>
      <c r="D9709" s="49"/>
      <c r="E9709" s="49"/>
    </row>
    <row r="9710" spans="1:5" ht="15.75" thickBot="1" x14ac:dyDescent="0.3">
      <c r="A9710" s="49"/>
      <c r="B9710" s="49"/>
      <c r="C9710" s="49"/>
      <c r="D9710" s="49"/>
      <c r="E9710" s="49"/>
    </row>
    <row r="9711" spans="1:5" ht="15.75" customHeight="1" thickBot="1" x14ac:dyDescent="0.3">
      <c r="A9711" s="49"/>
      <c r="B9711" s="49"/>
      <c r="C9711" s="49"/>
      <c r="D9711" s="49"/>
      <c r="E9711" s="49"/>
    </row>
    <row r="9712" spans="1:5" x14ac:dyDescent="0.25">
      <c r="A9712" s="48"/>
      <c r="B9712" s="48"/>
      <c r="C9712" s="48"/>
      <c r="D9712" s="48"/>
      <c r="E9712" s="48"/>
    </row>
    <row r="9713" spans="1:5" ht="15.75" thickBot="1" x14ac:dyDescent="0.3">
      <c r="A9713" s="49"/>
      <c r="B9713" s="49"/>
      <c r="C9713" s="49"/>
      <c r="D9713" s="49"/>
      <c r="E9713" s="49"/>
    </row>
    <row r="9714" spans="1:5" ht="15.75" customHeight="1" thickBot="1" x14ac:dyDescent="0.3">
      <c r="A9714" s="49"/>
      <c r="B9714" s="49"/>
      <c r="C9714" s="49"/>
      <c r="D9714" s="49"/>
      <c r="E9714" s="49"/>
    </row>
    <row r="9715" spans="1:5" x14ac:dyDescent="0.25">
      <c r="A9715" s="48"/>
      <c r="B9715" s="48"/>
      <c r="C9715" s="48"/>
      <c r="D9715" s="48"/>
      <c r="E9715" s="48"/>
    </row>
    <row r="9716" spans="1:5" ht="15.75" thickBot="1" x14ac:dyDescent="0.3">
      <c r="A9716" s="49"/>
      <c r="B9716" s="49"/>
      <c r="C9716" s="49"/>
      <c r="D9716" s="49"/>
      <c r="E9716" s="49"/>
    </row>
    <row r="9717" spans="1:5" ht="15.75" customHeight="1" thickBot="1" x14ac:dyDescent="0.3">
      <c r="A9717" s="49"/>
      <c r="B9717" s="49"/>
      <c r="C9717" s="49"/>
      <c r="D9717" s="49"/>
      <c r="E9717" s="49"/>
    </row>
    <row r="9718" spans="1:5" x14ac:dyDescent="0.25">
      <c r="A9718" s="48"/>
      <c r="B9718" s="48"/>
      <c r="C9718" s="48"/>
      <c r="D9718" s="48"/>
      <c r="E9718" s="48"/>
    </row>
    <row r="9719" spans="1:5" ht="15.75" thickBot="1" x14ac:dyDescent="0.3">
      <c r="A9719" s="49"/>
      <c r="B9719" s="49"/>
      <c r="C9719" s="49"/>
      <c r="D9719" s="49"/>
      <c r="E9719" s="49"/>
    </row>
    <row r="9720" spans="1:5" ht="15.75" customHeight="1" thickBot="1" x14ac:dyDescent="0.3">
      <c r="A9720" s="49"/>
      <c r="B9720" s="49"/>
      <c r="C9720" s="49"/>
      <c r="D9720" s="49"/>
      <c r="E9720" s="49"/>
    </row>
    <row r="9721" spans="1:5" x14ac:dyDescent="0.25">
      <c r="A9721" s="48"/>
      <c r="B9721" s="48"/>
      <c r="C9721" s="48"/>
      <c r="D9721" s="48"/>
      <c r="E9721" s="48"/>
    </row>
    <row r="9722" spans="1:5" ht="15.75" thickBot="1" x14ac:dyDescent="0.3">
      <c r="A9722" s="49"/>
      <c r="B9722" s="49"/>
      <c r="C9722" s="49"/>
      <c r="D9722" s="49"/>
      <c r="E9722" s="49"/>
    </row>
    <row r="9723" spans="1:5" ht="15.75" customHeight="1" thickBot="1" x14ac:dyDescent="0.3">
      <c r="A9723" s="49"/>
      <c r="B9723" s="49"/>
      <c r="C9723" s="49"/>
      <c r="D9723" s="49"/>
      <c r="E9723" s="49"/>
    </row>
    <row r="9724" spans="1:5" x14ac:dyDescent="0.25">
      <c r="A9724" s="48"/>
      <c r="B9724" s="48"/>
      <c r="C9724" s="48"/>
      <c r="D9724" s="48"/>
      <c r="E9724" s="48"/>
    </row>
    <row r="9725" spans="1:5" ht="15.75" thickBot="1" x14ac:dyDescent="0.3">
      <c r="A9725" s="49"/>
      <c r="B9725" s="49"/>
      <c r="C9725" s="49"/>
      <c r="D9725" s="49"/>
      <c r="E9725" s="49"/>
    </row>
    <row r="9726" spans="1:5" ht="15.75" customHeight="1" thickBot="1" x14ac:dyDescent="0.3">
      <c r="A9726" s="49"/>
      <c r="B9726" s="49"/>
      <c r="C9726" s="49"/>
      <c r="D9726" s="49"/>
      <c r="E9726" s="49"/>
    </row>
    <row r="9727" spans="1:5" x14ac:dyDescent="0.25">
      <c r="A9727" s="48"/>
      <c r="B9727" s="48"/>
      <c r="C9727" s="48"/>
      <c r="D9727" s="48"/>
      <c r="E9727" s="48"/>
    </row>
    <row r="9728" spans="1:5" ht="15.75" thickBot="1" x14ac:dyDescent="0.3">
      <c r="A9728" s="49"/>
      <c r="B9728" s="49"/>
      <c r="C9728" s="49"/>
      <c r="D9728" s="49"/>
      <c r="E9728" s="49"/>
    </row>
    <row r="9729" spans="1:5" ht="15.75" customHeight="1" thickBot="1" x14ac:dyDescent="0.3">
      <c r="A9729" s="49"/>
      <c r="B9729" s="49"/>
      <c r="C9729" s="49"/>
      <c r="D9729" s="49"/>
      <c r="E9729" s="49"/>
    </row>
    <row r="9730" spans="1:5" ht="15.75" thickBot="1" x14ac:dyDescent="0.3">
      <c r="A9730" s="49"/>
      <c r="B9730" s="49"/>
      <c r="C9730" s="49"/>
      <c r="D9730" s="49"/>
      <c r="E9730" s="49"/>
    </row>
    <row r="9731" spans="1:5" ht="15.75" customHeight="1" thickBot="1" x14ac:dyDescent="0.3">
      <c r="A9731" s="49"/>
      <c r="B9731" s="49"/>
      <c r="C9731" s="49"/>
      <c r="D9731" s="49"/>
      <c r="E9731" s="49"/>
    </row>
    <row r="9732" spans="1:5" ht="15.75" thickBot="1" x14ac:dyDescent="0.3">
      <c r="A9732" s="49"/>
      <c r="B9732" s="49"/>
      <c r="C9732" s="49"/>
      <c r="D9732" s="49"/>
      <c r="E9732" s="49"/>
    </row>
    <row r="9733" spans="1:5" ht="15.75" customHeight="1" thickBot="1" x14ac:dyDescent="0.3">
      <c r="A9733" s="49"/>
      <c r="B9733" s="49"/>
      <c r="C9733" s="49"/>
      <c r="D9733" s="49"/>
      <c r="E9733" s="49"/>
    </row>
    <row r="9734" spans="1:5" ht="15.75" thickBot="1" x14ac:dyDescent="0.3">
      <c r="A9734" s="49"/>
      <c r="B9734" s="49"/>
      <c r="C9734" s="49"/>
      <c r="D9734" s="49"/>
      <c r="E9734" s="49"/>
    </row>
    <row r="9735" spans="1:5" ht="15.75" customHeight="1" thickBot="1" x14ac:dyDescent="0.3">
      <c r="A9735" s="49"/>
      <c r="B9735" s="49"/>
      <c r="C9735" s="49"/>
      <c r="D9735" s="49"/>
      <c r="E9735" s="49"/>
    </row>
    <row r="9736" spans="1:5" ht="15.75" thickBot="1" x14ac:dyDescent="0.3">
      <c r="A9736" s="49"/>
      <c r="B9736" s="49"/>
      <c r="C9736" s="49"/>
      <c r="D9736" s="49"/>
      <c r="E9736" s="49"/>
    </row>
    <row r="9737" spans="1:5" ht="15.75" customHeight="1" thickBot="1" x14ac:dyDescent="0.3">
      <c r="A9737" s="49"/>
      <c r="B9737" s="49"/>
      <c r="C9737" s="49"/>
      <c r="D9737" s="49"/>
      <c r="E9737" s="49"/>
    </row>
    <row r="9738" spans="1:5" ht="15.75" thickBot="1" x14ac:dyDescent="0.3">
      <c r="A9738" s="49"/>
      <c r="B9738" s="49"/>
      <c r="C9738" s="49"/>
      <c r="D9738" s="49"/>
      <c r="E9738" s="49"/>
    </row>
    <row r="9739" spans="1:5" ht="15.75" customHeight="1" thickBot="1" x14ac:dyDescent="0.3">
      <c r="A9739" s="49"/>
      <c r="B9739" s="49"/>
      <c r="C9739" s="49"/>
      <c r="D9739" s="49"/>
      <c r="E9739" s="49"/>
    </row>
    <row r="9740" spans="1:5" x14ac:dyDescent="0.25">
      <c r="A9740" s="48"/>
      <c r="B9740" s="48"/>
      <c r="C9740" s="48"/>
      <c r="D9740" s="48"/>
      <c r="E9740" s="48"/>
    </row>
    <row r="9741" spans="1:5" ht="15.75" thickBot="1" x14ac:dyDescent="0.3">
      <c r="A9741" s="49"/>
      <c r="B9741" s="49"/>
      <c r="C9741" s="49"/>
      <c r="D9741" s="49"/>
      <c r="E9741" s="49"/>
    </row>
    <row r="9742" spans="1:5" ht="15.75" customHeight="1" thickBot="1" x14ac:dyDescent="0.3">
      <c r="A9742" s="49"/>
      <c r="B9742" s="49"/>
      <c r="C9742" s="49"/>
      <c r="D9742" s="49"/>
      <c r="E9742" s="49"/>
    </row>
    <row r="9743" spans="1:5" x14ac:dyDescent="0.25">
      <c r="A9743" s="48"/>
      <c r="B9743" s="48"/>
      <c r="C9743" s="48"/>
      <c r="D9743" s="48"/>
      <c r="E9743" s="48"/>
    </row>
    <row r="9744" spans="1:5" ht="15.75" thickBot="1" x14ac:dyDescent="0.3">
      <c r="A9744" s="49"/>
      <c r="B9744" s="49"/>
      <c r="C9744" s="49"/>
      <c r="D9744" s="49"/>
      <c r="E9744" s="49"/>
    </row>
    <row r="9745" spans="1:5" ht="15.75" customHeight="1" thickBot="1" x14ac:dyDescent="0.3">
      <c r="A9745" s="49"/>
      <c r="B9745" s="49"/>
      <c r="C9745" s="49"/>
      <c r="D9745" s="49"/>
      <c r="E9745" s="49"/>
    </row>
    <row r="9746" spans="1:5" x14ac:dyDescent="0.25">
      <c r="A9746" s="48"/>
      <c r="B9746" s="48"/>
      <c r="C9746" s="48"/>
      <c r="D9746" s="48"/>
      <c r="E9746" s="48"/>
    </row>
    <row r="9747" spans="1:5" ht="15.75" thickBot="1" x14ac:dyDescent="0.3">
      <c r="A9747" s="49"/>
      <c r="B9747" s="49"/>
      <c r="C9747" s="49"/>
      <c r="D9747" s="49"/>
      <c r="E9747" s="49"/>
    </row>
    <row r="9748" spans="1:5" ht="15.75" customHeight="1" thickBot="1" x14ac:dyDescent="0.3">
      <c r="A9748" s="49"/>
      <c r="B9748" s="49"/>
      <c r="C9748" s="49"/>
      <c r="D9748" s="49"/>
      <c r="E9748" s="49"/>
    </row>
    <row r="9749" spans="1:5" x14ac:dyDescent="0.25">
      <c r="A9749" s="48"/>
      <c r="B9749" s="48"/>
      <c r="C9749" s="48"/>
      <c r="D9749" s="48"/>
      <c r="E9749" s="48"/>
    </row>
    <row r="9750" spans="1:5" ht="15.75" thickBot="1" x14ac:dyDescent="0.3">
      <c r="A9750" s="49"/>
      <c r="B9750" s="49"/>
      <c r="C9750" s="49"/>
      <c r="D9750" s="49"/>
      <c r="E9750" s="49"/>
    </row>
    <row r="9751" spans="1:5" ht="15.75" customHeight="1" thickBot="1" x14ac:dyDescent="0.3">
      <c r="A9751" s="49"/>
      <c r="B9751" s="49"/>
      <c r="C9751" s="49"/>
      <c r="D9751" s="49"/>
      <c r="E9751" s="49"/>
    </row>
    <row r="9752" spans="1:5" x14ac:dyDescent="0.25">
      <c r="A9752" s="48"/>
      <c r="B9752" s="48"/>
      <c r="C9752" s="48"/>
      <c r="D9752" s="48"/>
      <c r="E9752" s="48"/>
    </row>
    <row r="9753" spans="1:5" ht="15.75" thickBot="1" x14ac:dyDescent="0.3">
      <c r="A9753" s="49"/>
      <c r="B9753" s="49"/>
      <c r="C9753" s="49"/>
      <c r="D9753" s="49"/>
      <c r="E9753" s="49"/>
    </row>
    <row r="9754" spans="1:5" ht="15.75" thickBot="1" x14ac:dyDescent="0.3">
      <c r="A9754" s="49"/>
      <c r="B9754" s="49"/>
      <c r="C9754" s="49"/>
      <c r="D9754" s="49"/>
      <c r="E9754" s="49"/>
    </row>
    <row r="9755" spans="1:5" ht="15.75" customHeight="1" thickBot="1" x14ac:dyDescent="0.3">
      <c r="A9755" s="49"/>
      <c r="B9755" s="49"/>
      <c r="C9755" s="49"/>
      <c r="D9755" s="49"/>
      <c r="E9755" s="49"/>
    </row>
    <row r="9756" spans="1:5" x14ac:dyDescent="0.25">
      <c r="A9756" s="48"/>
      <c r="B9756" s="48"/>
      <c r="C9756" s="48"/>
      <c r="D9756" s="48"/>
      <c r="E9756" s="48"/>
    </row>
    <row r="9757" spans="1:5" ht="15.75" thickBot="1" x14ac:dyDescent="0.3">
      <c r="A9757" s="49"/>
      <c r="B9757" s="49"/>
      <c r="C9757" s="49"/>
      <c r="D9757" s="49"/>
      <c r="E9757" s="49"/>
    </row>
    <row r="9758" spans="1:5" ht="15.75" customHeight="1" thickBot="1" x14ac:dyDescent="0.3">
      <c r="A9758" s="49"/>
      <c r="B9758" s="49"/>
      <c r="C9758" s="49"/>
      <c r="D9758" s="49"/>
      <c r="E9758" s="49"/>
    </row>
    <row r="9759" spans="1:5" x14ac:dyDescent="0.25">
      <c r="A9759" s="48"/>
      <c r="B9759" s="48"/>
      <c r="C9759" s="48"/>
      <c r="D9759" s="48"/>
      <c r="E9759" s="48"/>
    </row>
    <row r="9760" spans="1:5" ht="15.75" thickBot="1" x14ac:dyDescent="0.3">
      <c r="A9760" s="49"/>
      <c r="B9760" s="49"/>
      <c r="C9760" s="49"/>
      <c r="D9760" s="49"/>
      <c r="E9760" s="49"/>
    </row>
    <row r="9761" spans="1:5" ht="15.75" customHeight="1" thickBot="1" x14ac:dyDescent="0.3">
      <c r="A9761" s="49"/>
      <c r="B9761" s="49"/>
      <c r="C9761" s="49"/>
      <c r="D9761" s="49"/>
      <c r="E9761" s="49"/>
    </row>
    <row r="9762" spans="1:5" ht="15.75" thickBot="1" x14ac:dyDescent="0.3">
      <c r="A9762" s="49"/>
      <c r="B9762" s="49"/>
      <c r="C9762" s="49"/>
      <c r="D9762" s="49"/>
      <c r="E9762" s="49"/>
    </row>
    <row r="9763" spans="1:5" ht="15.75" customHeight="1" thickBot="1" x14ac:dyDescent="0.3">
      <c r="A9763" s="49"/>
      <c r="B9763" s="49"/>
      <c r="C9763" s="49"/>
      <c r="D9763" s="49"/>
      <c r="E9763" s="49"/>
    </row>
    <row r="9764" spans="1:5" x14ac:dyDescent="0.25">
      <c r="A9764" s="48"/>
      <c r="B9764" s="48"/>
      <c r="C9764" s="48"/>
      <c r="D9764" s="48"/>
      <c r="E9764" s="48"/>
    </row>
    <row r="9765" spans="1:5" ht="15.75" thickBot="1" x14ac:dyDescent="0.3">
      <c r="A9765" s="49"/>
      <c r="B9765" s="49"/>
      <c r="C9765" s="49"/>
      <c r="D9765" s="49"/>
      <c r="E9765" s="49"/>
    </row>
    <row r="9766" spans="1:5" ht="15.75" customHeight="1" thickBot="1" x14ac:dyDescent="0.3">
      <c r="A9766" s="49"/>
      <c r="B9766" s="49"/>
      <c r="C9766" s="49"/>
      <c r="D9766" s="49"/>
      <c r="E9766" s="49"/>
    </row>
    <row r="9767" spans="1:5" ht="15.75" thickBot="1" x14ac:dyDescent="0.3">
      <c r="A9767" s="49"/>
      <c r="B9767" s="49"/>
      <c r="C9767" s="49"/>
      <c r="D9767" s="49"/>
      <c r="E9767" s="49"/>
    </row>
    <row r="9768" spans="1:5" ht="15.75" thickBot="1" x14ac:dyDescent="0.3">
      <c r="A9768" s="49"/>
      <c r="B9768" s="49"/>
      <c r="C9768" s="49"/>
      <c r="D9768" s="49"/>
      <c r="E9768" s="49"/>
    </row>
    <row r="9769" spans="1:5" ht="15.75" thickBot="1" x14ac:dyDescent="0.3">
      <c r="A9769" s="49"/>
      <c r="B9769" s="49"/>
      <c r="C9769" s="49"/>
      <c r="D9769" s="49"/>
      <c r="E9769" s="49"/>
    </row>
    <row r="9770" spans="1:5" ht="15.75" thickBot="1" x14ac:dyDescent="0.3">
      <c r="A9770" s="49"/>
      <c r="B9770" s="49"/>
      <c r="C9770" s="49"/>
      <c r="D9770" s="49"/>
      <c r="E9770" s="49"/>
    </row>
    <row r="9771" spans="1:5" ht="15.75" thickBot="1" x14ac:dyDescent="0.3">
      <c r="A9771" s="49"/>
      <c r="B9771" s="49"/>
      <c r="C9771" s="49"/>
      <c r="D9771" s="49"/>
      <c r="E9771" s="49"/>
    </row>
    <row r="9772" spans="1:5" ht="15.75" thickBot="1" x14ac:dyDescent="0.3">
      <c r="A9772" s="49"/>
      <c r="B9772" s="49"/>
      <c r="C9772" s="49"/>
      <c r="D9772" s="49"/>
      <c r="E9772" s="49"/>
    </row>
    <row r="9773" spans="1:5" ht="15.75" thickBot="1" x14ac:dyDescent="0.3">
      <c r="A9773" s="49"/>
      <c r="B9773" s="49"/>
      <c r="C9773" s="49"/>
      <c r="D9773" s="49"/>
      <c r="E9773" s="49"/>
    </row>
    <row r="9774" spans="1:5" ht="15.75" customHeight="1" thickBot="1" x14ac:dyDescent="0.3">
      <c r="A9774" s="49"/>
      <c r="B9774" s="49"/>
      <c r="C9774" s="49"/>
      <c r="D9774" s="49"/>
      <c r="E9774" s="49"/>
    </row>
    <row r="9775" spans="1:5" ht="15.75" thickBot="1" x14ac:dyDescent="0.3">
      <c r="A9775" s="49"/>
      <c r="B9775" s="49"/>
      <c r="C9775" s="49"/>
      <c r="D9775" s="49"/>
      <c r="E9775" s="49"/>
    </row>
    <row r="9776" spans="1:5" ht="15.75" thickBot="1" x14ac:dyDescent="0.3">
      <c r="A9776" s="49"/>
      <c r="B9776" s="49"/>
      <c r="C9776" s="49"/>
      <c r="D9776" s="49"/>
      <c r="E9776" s="49"/>
    </row>
    <row r="9777" spans="1:5" ht="15.75" customHeight="1" thickBot="1" x14ac:dyDescent="0.3">
      <c r="A9777" s="49"/>
      <c r="B9777" s="49"/>
      <c r="C9777" s="49"/>
      <c r="D9777" s="49"/>
      <c r="E9777" s="49"/>
    </row>
    <row r="9778" spans="1:5" x14ac:dyDescent="0.25">
      <c r="A9778" s="48"/>
      <c r="B9778" s="48"/>
      <c r="C9778" s="48"/>
      <c r="D9778" s="48"/>
      <c r="E9778" s="48"/>
    </row>
    <row r="9779" spans="1:5" ht="15.75" thickBot="1" x14ac:dyDescent="0.3">
      <c r="A9779" s="49"/>
      <c r="B9779" s="49"/>
      <c r="C9779" s="49"/>
      <c r="D9779" s="49"/>
      <c r="E9779" s="49"/>
    </row>
    <row r="9780" spans="1:5" ht="15.75" thickBot="1" x14ac:dyDescent="0.3">
      <c r="A9780" s="49"/>
      <c r="B9780" s="49"/>
      <c r="C9780" s="49"/>
      <c r="D9780" s="49"/>
      <c r="E9780" s="49"/>
    </row>
    <row r="9781" spans="1:5" ht="15.75" customHeight="1" thickBot="1" x14ac:dyDescent="0.3">
      <c r="A9781" s="49"/>
      <c r="B9781" s="49"/>
      <c r="C9781" s="49"/>
      <c r="D9781" s="49"/>
      <c r="E9781" s="49"/>
    </row>
    <row r="9782" spans="1:5" ht="15.75" thickBot="1" x14ac:dyDescent="0.3">
      <c r="A9782" s="49"/>
      <c r="B9782" s="49"/>
      <c r="C9782" s="49"/>
      <c r="D9782" s="49"/>
      <c r="E9782" s="49"/>
    </row>
    <row r="9783" spans="1:5" ht="15.75" customHeight="1" thickBot="1" x14ac:dyDescent="0.3">
      <c r="A9783" s="49"/>
      <c r="B9783" s="49"/>
      <c r="C9783" s="49"/>
      <c r="D9783" s="49"/>
      <c r="E9783" s="49"/>
    </row>
    <row r="9784" spans="1:5" ht="15.75" thickBot="1" x14ac:dyDescent="0.3">
      <c r="A9784" s="49"/>
      <c r="B9784" s="49"/>
      <c r="C9784" s="49"/>
      <c r="D9784" s="49"/>
      <c r="E9784" s="49"/>
    </row>
    <row r="9785" spans="1:5" ht="15.75" customHeight="1" thickBot="1" x14ac:dyDescent="0.3">
      <c r="A9785" s="49"/>
      <c r="B9785" s="49"/>
      <c r="C9785" s="49"/>
      <c r="D9785" s="49"/>
      <c r="E9785" s="49"/>
    </row>
    <row r="9786" spans="1:5" ht="15.75" thickBot="1" x14ac:dyDescent="0.3">
      <c r="A9786" s="49"/>
      <c r="B9786" s="49"/>
      <c r="C9786" s="49"/>
      <c r="D9786" s="49"/>
      <c r="E9786" s="49"/>
    </row>
    <row r="9787" spans="1:5" ht="15.75" customHeight="1" thickBot="1" x14ac:dyDescent="0.3">
      <c r="A9787" s="49"/>
      <c r="B9787" s="49"/>
      <c r="C9787" s="49"/>
      <c r="D9787" s="49"/>
      <c r="E9787" s="49"/>
    </row>
    <row r="9788" spans="1:5" ht="15.75" thickBot="1" x14ac:dyDescent="0.3">
      <c r="A9788" s="49"/>
      <c r="B9788" s="49"/>
      <c r="C9788" s="49"/>
      <c r="D9788" s="49"/>
      <c r="E9788" s="49"/>
    </row>
    <row r="9789" spans="1:5" ht="15.75" customHeight="1" thickBot="1" x14ac:dyDescent="0.3">
      <c r="A9789" s="49"/>
      <c r="B9789" s="49"/>
      <c r="C9789" s="49"/>
      <c r="D9789" s="49"/>
      <c r="E9789" s="49"/>
    </row>
    <row r="9790" spans="1:5" ht="15.75" thickBot="1" x14ac:dyDescent="0.3">
      <c r="A9790" s="49"/>
      <c r="B9790" s="49"/>
      <c r="C9790" s="49"/>
      <c r="D9790" s="49"/>
      <c r="E9790" s="49"/>
    </row>
    <row r="9791" spans="1:5" ht="15.75" customHeight="1" thickBot="1" x14ac:dyDescent="0.3">
      <c r="A9791" s="49"/>
      <c r="B9791" s="49"/>
      <c r="C9791" s="49"/>
      <c r="D9791" s="49"/>
      <c r="E9791" s="49"/>
    </row>
    <row r="9792" spans="1:5" x14ac:dyDescent="0.25">
      <c r="A9792" s="48"/>
      <c r="B9792" s="48"/>
      <c r="C9792" s="48"/>
      <c r="D9792" s="48"/>
      <c r="E9792" s="48"/>
    </row>
    <row r="9793" spans="1:5" ht="15.75" thickBot="1" x14ac:dyDescent="0.3">
      <c r="A9793" s="49"/>
      <c r="B9793" s="49"/>
      <c r="C9793" s="49"/>
      <c r="D9793" s="49"/>
      <c r="E9793" s="49"/>
    </row>
    <row r="9794" spans="1:5" ht="15.75" customHeight="1" thickBot="1" x14ac:dyDescent="0.3">
      <c r="A9794" s="49"/>
      <c r="B9794" s="49"/>
      <c r="C9794" s="49"/>
      <c r="D9794" s="49"/>
      <c r="E9794" s="49"/>
    </row>
    <row r="9795" spans="1:5" x14ac:dyDescent="0.25">
      <c r="A9795" s="48"/>
      <c r="B9795" s="48"/>
      <c r="C9795" s="48"/>
      <c r="D9795" s="48"/>
      <c r="E9795" s="48"/>
    </row>
    <row r="9796" spans="1:5" ht="15.75" thickBot="1" x14ac:dyDescent="0.3">
      <c r="A9796" s="49"/>
      <c r="B9796" s="49"/>
      <c r="C9796" s="49"/>
      <c r="D9796" s="49"/>
      <c r="E9796" s="49"/>
    </row>
    <row r="9797" spans="1:5" ht="15.75" customHeight="1" thickBot="1" x14ac:dyDescent="0.3">
      <c r="A9797" s="49"/>
      <c r="B9797" s="49"/>
      <c r="C9797" s="49"/>
      <c r="D9797" s="49"/>
      <c r="E9797" s="49"/>
    </row>
    <row r="9798" spans="1:5" x14ac:dyDescent="0.25">
      <c r="A9798" s="48"/>
      <c r="B9798" s="48"/>
      <c r="C9798" s="48"/>
      <c r="D9798" s="48"/>
      <c r="E9798" s="48"/>
    </row>
    <row r="9799" spans="1:5" ht="15.75" thickBot="1" x14ac:dyDescent="0.3">
      <c r="A9799" s="49"/>
      <c r="B9799" s="49"/>
      <c r="C9799" s="49"/>
      <c r="D9799" s="49"/>
      <c r="E9799" s="49"/>
    </row>
    <row r="9800" spans="1:5" ht="15.75" customHeight="1" thickBot="1" x14ac:dyDescent="0.3">
      <c r="A9800" s="49"/>
      <c r="B9800" s="49"/>
      <c r="C9800" s="49"/>
      <c r="D9800" s="49"/>
      <c r="E9800" s="49"/>
    </row>
    <row r="9801" spans="1:5" x14ac:dyDescent="0.25">
      <c r="A9801" s="48"/>
      <c r="B9801" s="48"/>
      <c r="C9801" s="48"/>
      <c r="D9801" s="48"/>
      <c r="E9801" s="48"/>
    </row>
    <row r="9802" spans="1:5" ht="15.75" thickBot="1" x14ac:dyDescent="0.3">
      <c r="A9802" s="49"/>
      <c r="B9802" s="49"/>
      <c r="C9802" s="49"/>
      <c r="D9802" s="49"/>
      <c r="E9802" s="49"/>
    </row>
    <row r="9803" spans="1:5" ht="15.75" customHeight="1" thickBot="1" x14ac:dyDescent="0.3">
      <c r="A9803" s="49"/>
      <c r="B9803" s="49"/>
      <c r="C9803" s="49"/>
      <c r="D9803" s="49"/>
      <c r="E9803" s="49"/>
    </row>
    <row r="9804" spans="1:5" x14ac:dyDescent="0.25">
      <c r="A9804" s="48"/>
      <c r="B9804" s="48"/>
      <c r="C9804" s="48"/>
      <c r="D9804" s="48"/>
      <c r="E9804" s="48"/>
    </row>
    <row r="9805" spans="1:5" ht="15.75" thickBot="1" x14ac:dyDescent="0.3">
      <c r="A9805" s="49"/>
      <c r="B9805" s="49"/>
      <c r="C9805" s="49"/>
      <c r="D9805" s="49"/>
      <c r="E9805" s="49"/>
    </row>
    <row r="9806" spans="1:5" ht="15.75" thickBot="1" x14ac:dyDescent="0.3">
      <c r="A9806" s="49"/>
      <c r="B9806" s="49"/>
      <c r="C9806" s="49"/>
      <c r="D9806" s="49"/>
      <c r="E9806" s="49"/>
    </row>
    <row r="9807" spans="1:5" ht="15.75" thickBot="1" x14ac:dyDescent="0.3">
      <c r="A9807" s="49"/>
      <c r="B9807" s="49"/>
      <c r="C9807" s="49"/>
      <c r="D9807" s="49"/>
      <c r="E9807" s="49"/>
    </row>
    <row r="9808" spans="1:5" ht="15.75" customHeight="1" thickBot="1" x14ac:dyDescent="0.3">
      <c r="A9808" s="49"/>
      <c r="B9808" s="49"/>
      <c r="C9808" s="49"/>
      <c r="D9808" s="49"/>
      <c r="E9808" s="49"/>
    </row>
    <row r="9809" spans="1:5" x14ac:dyDescent="0.25">
      <c r="A9809" s="48"/>
      <c r="B9809" s="48"/>
      <c r="C9809" s="48"/>
      <c r="D9809" s="48"/>
      <c r="E9809" s="48"/>
    </row>
    <row r="9810" spans="1:5" ht="15.75" thickBot="1" x14ac:dyDescent="0.3">
      <c r="A9810" s="49"/>
      <c r="B9810" s="49"/>
      <c r="C9810" s="49"/>
      <c r="D9810" s="49"/>
      <c r="E9810" s="49"/>
    </row>
    <row r="9811" spans="1:5" ht="15.75" customHeight="1" thickBot="1" x14ac:dyDescent="0.3">
      <c r="A9811" s="49"/>
      <c r="B9811" s="49"/>
      <c r="C9811" s="49"/>
      <c r="D9811" s="49"/>
      <c r="E9811" s="49"/>
    </row>
    <row r="9812" spans="1:5" x14ac:dyDescent="0.25">
      <c r="A9812" s="48"/>
      <c r="B9812" s="48"/>
      <c r="C9812" s="48"/>
      <c r="D9812" s="48"/>
      <c r="E9812" s="48"/>
    </row>
    <row r="9813" spans="1:5" ht="15.75" thickBot="1" x14ac:dyDescent="0.3">
      <c r="A9813" s="49"/>
      <c r="B9813" s="49"/>
      <c r="C9813" s="49"/>
      <c r="D9813" s="49"/>
      <c r="E9813" s="49"/>
    </row>
    <row r="9814" spans="1:5" ht="15.75" thickBot="1" x14ac:dyDescent="0.3">
      <c r="A9814" s="49"/>
      <c r="B9814" s="49"/>
      <c r="C9814" s="49"/>
      <c r="D9814" s="49"/>
      <c r="E9814" s="49"/>
    </row>
    <row r="9815" spans="1:5" ht="15.75" thickBot="1" x14ac:dyDescent="0.3">
      <c r="A9815" s="49"/>
      <c r="B9815" s="49"/>
      <c r="C9815" s="49"/>
      <c r="D9815" s="49"/>
      <c r="E9815" s="49"/>
    </row>
    <row r="9816" spans="1:5" ht="15.75" customHeight="1" thickBot="1" x14ac:dyDescent="0.3">
      <c r="A9816" s="49"/>
      <c r="B9816" s="49"/>
      <c r="C9816" s="49"/>
      <c r="D9816" s="49"/>
      <c r="E9816" s="49"/>
    </row>
    <row r="9817" spans="1:5" x14ac:dyDescent="0.25">
      <c r="A9817" s="48"/>
      <c r="B9817" s="48"/>
      <c r="C9817" s="48"/>
      <c r="D9817" s="48"/>
      <c r="E9817" s="48"/>
    </row>
    <row r="9818" spans="1:5" x14ac:dyDescent="0.25">
      <c r="A9818" s="48"/>
      <c r="B9818" s="48"/>
      <c r="C9818" s="48"/>
      <c r="D9818" s="48"/>
      <c r="E9818" s="48"/>
    </row>
    <row r="9819" spans="1:5" x14ac:dyDescent="0.25">
      <c r="A9819" s="48"/>
      <c r="B9819" s="48"/>
      <c r="C9819" s="48"/>
      <c r="D9819" s="48"/>
      <c r="E9819" s="48"/>
    </row>
    <row r="9820" spans="1:5" ht="15.75" thickBot="1" x14ac:dyDescent="0.3">
      <c r="A9820" s="49"/>
      <c r="B9820" s="49"/>
      <c r="C9820" s="49"/>
      <c r="D9820" s="49"/>
      <c r="E9820" s="49"/>
    </row>
    <row r="9821" spans="1:5" ht="15.75" customHeight="1" thickBot="1" x14ac:dyDescent="0.3">
      <c r="A9821" s="49"/>
      <c r="B9821" s="49"/>
      <c r="C9821" s="49"/>
      <c r="D9821" s="49"/>
      <c r="E9821" s="49"/>
    </row>
    <row r="9822" spans="1:5" x14ac:dyDescent="0.25">
      <c r="A9822" s="48"/>
      <c r="B9822" s="48"/>
      <c r="C9822" s="48"/>
      <c r="D9822" s="48"/>
      <c r="E9822" s="48"/>
    </row>
    <row r="9823" spans="1:5" x14ac:dyDescent="0.25">
      <c r="A9823" s="48"/>
      <c r="B9823" s="48"/>
      <c r="C9823" s="48"/>
      <c r="D9823" s="48"/>
      <c r="E9823" s="48"/>
    </row>
    <row r="9824" spans="1:5" x14ac:dyDescent="0.25">
      <c r="A9824" s="48"/>
      <c r="B9824" s="48"/>
      <c r="C9824" s="48"/>
      <c r="D9824" s="48"/>
      <c r="E9824" s="48"/>
    </row>
    <row r="9825" spans="1:5" ht="15.75" thickBot="1" x14ac:dyDescent="0.3">
      <c r="A9825" s="49"/>
      <c r="B9825" s="49"/>
      <c r="C9825" s="49"/>
      <c r="D9825" s="49"/>
      <c r="E9825" s="49"/>
    </row>
    <row r="9826" spans="1:5" ht="15.75" thickBot="1" x14ac:dyDescent="0.3">
      <c r="A9826" s="49"/>
      <c r="B9826" s="49"/>
      <c r="C9826" s="49"/>
      <c r="D9826" s="49"/>
      <c r="E9826" s="49"/>
    </row>
    <row r="9827" spans="1:5" ht="15.75" thickBot="1" x14ac:dyDescent="0.3">
      <c r="A9827" s="49"/>
      <c r="B9827" s="49"/>
      <c r="C9827" s="49"/>
      <c r="D9827" s="49"/>
      <c r="E9827" s="49"/>
    </row>
    <row r="9828" spans="1:5" ht="15.75" thickBot="1" x14ac:dyDescent="0.3">
      <c r="A9828" s="49"/>
      <c r="B9828" s="49"/>
      <c r="C9828" s="49"/>
      <c r="D9828" s="49"/>
      <c r="E9828" s="49"/>
    </row>
    <row r="9829" spans="1:5" ht="15.75" thickBot="1" x14ac:dyDescent="0.3">
      <c r="A9829" s="49"/>
      <c r="B9829" s="49"/>
      <c r="C9829" s="49"/>
      <c r="D9829" s="49"/>
      <c r="E9829" s="49"/>
    </row>
    <row r="9830" spans="1:5" ht="15.75" thickBot="1" x14ac:dyDescent="0.3">
      <c r="A9830" s="49"/>
      <c r="B9830" s="49"/>
      <c r="C9830" s="49"/>
      <c r="D9830" s="49"/>
      <c r="E9830" s="49"/>
    </row>
    <row r="9831" spans="1:5" ht="15.75" thickBot="1" x14ac:dyDescent="0.3">
      <c r="A9831" s="49"/>
      <c r="B9831" s="49"/>
      <c r="C9831" s="49"/>
      <c r="D9831" s="49"/>
      <c r="E9831" s="49"/>
    </row>
    <row r="9832" spans="1:5" ht="15.75" thickBot="1" x14ac:dyDescent="0.3">
      <c r="A9832" s="49"/>
      <c r="B9832" s="49"/>
      <c r="C9832" s="49"/>
      <c r="D9832" s="49"/>
      <c r="E9832" s="49"/>
    </row>
    <row r="9833" spans="1:5" ht="15.75" customHeight="1" thickBot="1" x14ac:dyDescent="0.3">
      <c r="A9833" s="49"/>
      <c r="B9833" s="49"/>
      <c r="C9833" s="49"/>
      <c r="D9833" s="49"/>
      <c r="E9833" s="49"/>
    </row>
    <row r="9834" spans="1:5" x14ac:dyDescent="0.25">
      <c r="A9834" s="48"/>
      <c r="B9834" s="48"/>
      <c r="C9834" s="48"/>
      <c r="D9834" s="48"/>
      <c r="E9834" s="48"/>
    </row>
    <row r="9835" spans="1:5" ht="15.75" thickBot="1" x14ac:dyDescent="0.3">
      <c r="A9835" s="49"/>
      <c r="B9835" s="49"/>
      <c r="C9835" s="49"/>
      <c r="D9835" s="49"/>
      <c r="E9835" s="49"/>
    </row>
    <row r="9836" spans="1:5" ht="15.75" customHeight="1" thickBot="1" x14ac:dyDescent="0.3">
      <c r="A9836" s="49"/>
      <c r="B9836" s="49"/>
      <c r="C9836" s="49"/>
      <c r="D9836" s="49"/>
      <c r="E9836" s="49"/>
    </row>
    <row r="9837" spans="1:5" x14ac:dyDescent="0.25">
      <c r="A9837" s="48"/>
      <c r="B9837" s="48"/>
      <c r="C9837" s="48"/>
      <c r="D9837" s="48"/>
      <c r="E9837" s="48"/>
    </row>
    <row r="9838" spans="1:5" ht="15.75" thickBot="1" x14ac:dyDescent="0.3">
      <c r="A9838" s="49"/>
      <c r="B9838" s="49"/>
      <c r="C9838" s="49"/>
      <c r="D9838" s="49"/>
      <c r="E9838" s="49"/>
    </row>
    <row r="9839" spans="1:5" ht="15.75" thickBot="1" x14ac:dyDescent="0.3">
      <c r="A9839" s="49"/>
      <c r="B9839" s="49"/>
      <c r="C9839" s="49"/>
      <c r="D9839" s="49"/>
      <c r="E9839" s="49"/>
    </row>
    <row r="9840" spans="1:5" ht="15.75" customHeight="1" thickBot="1" x14ac:dyDescent="0.3">
      <c r="A9840" s="49"/>
      <c r="B9840" s="49"/>
      <c r="C9840" s="49"/>
      <c r="D9840" s="49"/>
      <c r="E9840" s="49"/>
    </row>
    <row r="9841" spans="1:5" x14ac:dyDescent="0.25">
      <c r="A9841" s="48"/>
      <c r="B9841" s="48"/>
      <c r="C9841" s="48"/>
      <c r="D9841" s="48"/>
      <c r="E9841" s="48"/>
    </row>
    <row r="9842" spans="1:5" ht="15.75" thickBot="1" x14ac:dyDescent="0.3">
      <c r="A9842" s="49"/>
      <c r="B9842" s="49"/>
      <c r="C9842" s="49"/>
      <c r="D9842" s="49"/>
      <c r="E9842" s="49"/>
    </row>
    <row r="9843" spans="1:5" ht="15.75" customHeight="1" thickBot="1" x14ac:dyDescent="0.3">
      <c r="A9843" s="49"/>
      <c r="B9843" s="49"/>
      <c r="C9843" s="49"/>
      <c r="D9843" s="49"/>
      <c r="E9843" s="49"/>
    </row>
    <row r="9844" spans="1:5" ht="15.75" thickBot="1" x14ac:dyDescent="0.3">
      <c r="A9844" s="49"/>
      <c r="B9844" s="49"/>
      <c r="C9844" s="49"/>
      <c r="D9844" s="49"/>
      <c r="E9844" s="49"/>
    </row>
    <row r="9845" spans="1:5" ht="15.75" thickBot="1" x14ac:dyDescent="0.3">
      <c r="A9845" s="49"/>
      <c r="B9845" s="49"/>
      <c r="C9845" s="49"/>
      <c r="D9845" s="49"/>
      <c r="E9845" s="49"/>
    </row>
    <row r="9846" spans="1:5" ht="15.75" thickBot="1" x14ac:dyDescent="0.3">
      <c r="A9846" s="49"/>
      <c r="B9846" s="49"/>
      <c r="C9846" s="49"/>
      <c r="D9846" s="49"/>
      <c r="E9846" s="49"/>
    </row>
    <row r="9847" spans="1:5" ht="15.75" thickBot="1" x14ac:dyDescent="0.3">
      <c r="A9847" s="49"/>
      <c r="B9847" s="49"/>
      <c r="C9847" s="49"/>
      <c r="D9847" s="49"/>
      <c r="E9847" s="49"/>
    </row>
    <row r="9848" spans="1:5" ht="15.75" customHeight="1" thickBot="1" x14ac:dyDescent="0.3">
      <c r="A9848" s="49"/>
      <c r="B9848" s="49"/>
      <c r="C9848" s="49"/>
      <c r="D9848" s="49"/>
      <c r="E9848" s="49"/>
    </row>
    <row r="9849" spans="1:5" x14ac:dyDescent="0.25">
      <c r="A9849" s="48"/>
      <c r="B9849" s="48"/>
      <c r="C9849" s="48"/>
      <c r="D9849" s="48"/>
      <c r="E9849" s="48"/>
    </row>
    <row r="9850" spans="1:5" ht="15.75" thickBot="1" x14ac:dyDescent="0.3">
      <c r="A9850" s="49"/>
      <c r="B9850" s="49"/>
      <c r="C9850" s="49"/>
      <c r="D9850" s="49"/>
      <c r="E9850" s="49"/>
    </row>
    <row r="9851" spans="1:5" ht="15.75" thickBot="1" x14ac:dyDescent="0.3">
      <c r="A9851" s="49"/>
      <c r="B9851" s="49"/>
      <c r="C9851" s="49"/>
      <c r="D9851" s="49"/>
      <c r="E9851" s="49"/>
    </row>
    <row r="9852" spans="1:5" ht="15.75" customHeight="1" thickBot="1" x14ac:dyDescent="0.3">
      <c r="A9852" s="49"/>
      <c r="B9852" s="49"/>
      <c r="C9852" s="49"/>
      <c r="D9852" s="49"/>
      <c r="E9852" s="49"/>
    </row>
    <row r="9853" spans="1:5" ht="15.75" thickBot="1" x14ac:dyDescent="0.3">
      <c r="A9853" s="49"/>
      <c r="B9853" s="49"/>
      <c r="C9853" s="49"/>
      <c r="D9853" s="49"/>
      <c r="E9853" s="49"/>
    </row>
    <row r="9854" spans="1:5" ht="15.75" customHeight="1" thickBot="1" x14ac:dyDescent="0.3">
      <c r="A9854" s="49"/>
      <c r="B9854" s="49"/>
      <c r="C9854" s="49"/>
      <c r="D9854" s="49"/>
      <c r="E9854" s="49"/>
    </row>
    <row r="9855" spans="1:5" ht="15.75" thickBot="1" x14ac:dyDescent="0.3">
      <c r="A9855" s="49"/>
      <c r="B9855" s="49"/>
      <c r="C9855" s="49"/>
      <c r="D9855" s="49"/>
      <c r="E9855" s="49"/>
    </row>
    <row r="9856" spans="1:5" ht="15.75" thickBot="1" x14ac:dyDescent="0.3">
      <c r="A9856" s="49"/>
      <c r="B9856" s="49"/>
      <c r="C9856" s="49"/>
      <c r="D9856" s="49"/>
      <c r="E9856" s="49"/>
    </row>
    <row r="9857" spans="1:5" ht="15.75" thickBot="1" x14ac:dyDescent="0.3">
      <c r="A9857" s="49"/>
      <c r="B9857" s="49"/>
      <c r="C9857" s="49"/>
      <c r="D9857" s="49"/>
      <c r="E9857" s="49"/>
    </row>
    <row r="9858" spans="1:5" ht="15.75" thickBot="1" x14ac:dyDescent="0.3">
      <c r="A9858" s="49"/>
      <c r="B9858" s="49"/>
      <c r="C9858" s="49"/>
      <c r="D9858" s="49"/>
      <c r="E9858" s="49"/>
    </row>
    <row r="9859" spans="1:5" ht="15.75" customHeight="1" thickBot="1" x14ac:dyDescent="0.3">
      <c r="A9859" s="49"/>
      <c r="B9859" s="49"/>
      <c r="C9859" s="49"/>
      <c r="D9859" s="49"/>
      <c r="E9859" s="49"/>
    </row>
    <row r="9860" spans="1:5" x14ac:dyDescent="0.25">
      <c r="A9860" s="48"/>
      <c r="B9860" s="48"/>
      <c r="C9860" s="48"/>
      <c r="D9860" s="48"/>
      <c r="E9860" s="48"/>
    </row>
    <row r="9861" spans="1:5" ht="15.75" thickBot="1" x14ac:dyDescent="0.3">
      <c r="A9861" s="49"/>
      <c r="B9861" s="49"/>
      <c r="C9861" s="49"/>
      <c r="D9861" s="49"/>
      <c r="E9861" s="49"/>
    </row>
    <row r="9862" spans="1:5" ht="15.75" customHeight="1" thickBot="1" x14ac:dyDescent="0.3">
      <c r="A9862" s="49"/>
      <c r="B9862" s="49"/>
      <c r="C9862" s="49"/>
      <c r="D9862" s="49"/>
      <c r="E9862" s="49"/>
    </row>
    <row r="9863" spans="1:5" x14ac:dyDescent="0.25">
      <c r="A9863" s="48"/>
      <c r="B9863" s="48"/>
      <c r="C9863" s="48"/>
      <c r="D9863" s="48"/>
      <c r="E9863" s="48"/>
    </row>
    <row r="9864" spans="1:5" ht="15.75" thickBot="1" x14ac:dyDescent="0.3">
      <c r="A9864" s="49"/>
      <c r="B9864" s="49"/>
      <c r="C9864" s="49"/>
      <c r="D9864" s="49"/>
      <c r="E9864" s="49"/>
    </row>
    <row r="9865" spans="1:5" ht="15.75" customHeight="1" thickBot="1" x14ac:dyDescent="0.3">
      <c r="A9865" s="49"/>
      <c r="B9865" s="49"/>
      <c r="C9865" s="49"/>
      <c r="D9865" s="49"/>
      <c r="E9865" s="49"/>
    </row>
    <row r="9866" spans="1:5" ht="15.75" thickBot="1" x14ac:dyDescent="0.3">
      <c r="A9866" s="49"/>
      <c r="B9866" s="49"/>
      <c r="C9866" s="49"/>
      <c r="D9866" s="49"/>
      <c r="E9866" s="49"/>
    </row>
    <row r="9867" spans="1:5" ht="15.75" customHeight="1" thickBot="1" x14ac:dyDescent="0.3">
      <c r="A9867" s="49"/>
      <c r="B9867" s="49"/>
      <c r="C9867" s="49"/>
      <c r="D9867" s="49"/>
      <c r="E9867" s="49"/>
    </row>
    <row r="9868" spans="1:5" ht="15.75" thickBot="1" x14ac:dyDescent="0.3">
      <c r="A9868" s="49"/>
      <c r="B9868" s="49"/>
      <c r="C9868" s="49"/>
      <c r="D9868" s="49"/>
      <c r="E9868" s="49"/>
    </row>
    <row r="9869" spans="1:5" ht="15.75" customHeight="1" thickBot="1" x14ac:dyDescent="0.3">
      <c r="A9869" s="49"/>
      <c r="B9869" s="49"/>
      <c r="C9869" s="49"/>
      <c r="D9869" s="49"/>
      <c r="E9869" s="49"/>
    </row>
    <row r="9870" spans="1:5" ht="15.75" thickBot="1" x14ac:dyDescent="0.3">
      <c r="A9870" s="49"/>
      <c r="B9870" s="49"/>
      <c r="C9870" s="49"/>
      <c r="D9870" s="49"/>
      <c r="E9870" s="49"/>
    </row>
    <row r="9871" spans="1:5" ht="15.75" customHeight="1" thickBot="1" x14ac:dyDescent="0.3">
      <c r="A9871" s="49"/>
      <c r="B9871" s="49"/>
      <c r="C9871" s="49"/>
      <c r="D9871" s="49"/>
      <c r="E9871" s="49"/>
    </row>
    <row r="9872" spans="1:5" ht="15.75" thickBot="1" x14ac:dyDescent="0.3">
      <c r="A9872" s="49"/>
      <c r="B9872" s="49"/>
      <c r="C9872" s="49"/>
      <c r="D9872" s="49"/>
      <c r="E9872" s="49"/>
    </row>
    <row r="9873" spans="1:5" ht="15.75" customHeight="1" thickBot="1" x14ac:dyDescent="0.3">
      <c r="A9873" s="49"/>
      <c r="B9873" s="49"/>
      <c r="C9873" s="49"/>
      <c r="D9873" s="49"/>
      <c r="E9873" s="49"/>
    </row>
    <row r="9874" spans="1:5" ht="15.75" thickBot="1" x14ac:dyDescent="0.3">
      <c r="A9874" s="49"/>
      <c r="B9874" s="49"/>
      <c r="C9874" s="49"/>
      <c r="D9874" s="49"/>
      <c r="E9874" s="49"/>
    </row>
    <row r="9875" spans="1:5" ht="15.75" customHeight="1" thickBot="1" x14ac:dyDescent="0.3">
      <c r="A9875" s="49"/>
      <c r="B9875" s="49"/>
      <c r="C9875" s="49"/>
      <c r="D9875" s="49"/>
      <c r="E9875" s="49"/>
    </row>
    <row r="9876" spans="1:5" ht="15.75" thickBot="1" x14ac:dyDescent="0.3">
      <c r="A9876" s="49"/>
      <c r="B9876" s="49"/>
      <c r="C9876" s="49"/>
      <c r="D9876" s="49"/>
      <c r="E9876" s="49"/>
    </row>
    <row r="9877" spans="1:5" ht="15.75" customHeight="1" thickBot="1" x14ac:dyDescent="0.3">
      <c r="A9877" s="49"/>
      <c r="B9877" s="49"/>
      <c r="C9877" s="49"/>
      <c r="D9877" s="49"/>
      <c r="E9877" s="49"/>
    </row>
    <row r="9878" spans="1:5" ht="15.75" thickBot="1" x14ac:dyDescent="0.3">
      <c r="A9878" s="49"/>
      <c r="B9878" s="49"/>
      <c r="C9878" s="49"/>
      <c r="D9878" s="49"/>
      <c r="E9878" s="49"/>
    </row>
    <row r="9879" spans="1:5" ht="15.75" customHeight="1" thickBot="1" x14ac:dyDescent="0.3">
      <c r="A9879" s="49"/>
      <c r="B9879" s="49"/>
      <c r="C9879" s="49"/>
      <c r="D9879" s="49"/>
      <c r="E9879" s="49"/>
    </row>
    <row r="9880" spans="1:5" ht="15.75" thickBot="1" x14ac:dyDescent="0.3">
      <c r="A9880" s="49"/>
      <c r="B9880" s="49"/>
      <c r="C9880" s="49"/>
      <c r="D9880" s="49"/>
      <c r="E9880" s="49"/>
    </row>
    <row r="9881" spans="1:5" ht="15.75" customHeight="1" thickBot="1" x14ac:dyDescent="0.3">
      <c r="A9881" s="49"/>
      <c r="B9881" s="49"/>
      <c r="C9881" s="49"/>
      <c r="D9881" s="49"/>
      <c r="E9881" s="49"/>
    </row>
    <row r="9882" spans="1:5" x14ac:dyDescent="0.25">
      <c r="A9882" s="48"/>
      <c r="B9882" s="48"/>
      <c r="C9882" s="48"/>
      <c r="D9882" s="48"/>
      <c r="E9882" s="48"/>
    </row>
    <row r="9883" spans="1:5" ht="15.75" thickBot="1" x14ac:dyDescent="0.3">
      <c r="A9883" s="49"/>
      <c r="B9883" s="49"/>
      <c r="C9883" s="49"/>
      <c r="D9883" s="49"/>
      <c r="E9883" s="49"/>
    </row>
    <row r="9884" spans="1:5" ht="15.75" customHeight="1" thickBot="1" x14ac:dyDescent="0.3">
      <c r="A9884" s="49"/>
      <c r="B9884" s="49"/>
      <c r="C9884" s="49"/>
      <c r="D9884" s="49"/>
      <c r="E9884" s="49"/>
    </row>
    <row r="9885" spans="1:5" x14ac:dyDescent="0.25">
      <c r="A9885" s="48"/>
      <c r="B9885" s="48"/>
      <c r="C9885" s="48"/>
      <c r="D9885" s="48"/>
      <c r="E9885" s="48"/>
    </row>
    <row r="9886" spans="1:5" ht="15.75" thickBot="1" x14ac:dyDescent="0.3">
      <c r="A9886" s="49"/>
      <c r="B9886" s="49"/>
      <c r="C9886" s="49"/>
      <c r="D9886" s="49"/>
      <c r="E9886" s="49"/>
    </row>
    <row r="9887" spans="1:5" ht="15.75" customHeight="1" thickBot="1" x14ac:dyDescent="0.3">
      <c r="A9887" s="49"/>
      <c r="B9887" s="49"/>
      <c r="C9887" s="49"/>
      <c r="D9887" s="49"/>
      <c r="E9887" s="49"/>
    </row>
    <row r="9888" spans="1:5" x14ac:dyDescent="0.25">
      <c r="A9888" s="48"/>
      <c r="B9888" s="48"/>
      <c r="C9888" s="48"/>
      <c r="D9888" s="48"/>
      <c r="E9888" s="48"/>
    </row>
    <row r="9889" spans="1:5" ht="15.75" thickBot="1" x14ac:dyDescent="0.3">
      <c r="A9889" s="49"/>
      <c r="B9889" s="49"/>
      <c r="C9889" s="49"/>
      <c r="D9889" s="49"/>
      <c r="E9889" s="49"/>
    </row>
    <row r="9890" spans="1:5" ht="15.75" customHeight="1" thickBot="1" x14ac:dyDescent="0.3">
      <c r="A9890" s="49"/>
      <c r="B9890" s="49"/>
      <c r="C9890" s="49"/>
      <c r="D9890" s="49"/>
      <c r="E9890" s="49"/>
    </row>
    <row r="9891" spans="1:5" x14ac:dyDescent="0.25">
      <c r="A9891" s="48"/>
      <c r="B9891" s="48"/>
      <c r="C9891" s="48"/>
      <c r="D9891" s="48"/>
      <c r="E9891" s="48"/>
    </row>
    <row r="9892" spans="1:5" ht="15.75" thickBot="1" x14ac:dyDescent="0.3">
      <c r="A9892" s="49"/>
      <c r="B9892" s="49"/>
      <c r="C9892" s="49"/>
      <c r="D9892" s="49"/>
      <c r="E9892" s="49"/>
    </row>
    <row r="9893" spans="1:5" ht="15.75" customHeight="1" thickBot="1" x14ac:dyDescent="0.3">
      <c r="A9893" s="49"/>
      <c r="B9893" s="49"/>
      <c r="C9893" s="49"/>
      <c r="D9893" s="49"/>
      <c r="E9893" s="49"/>
    </row>
    <row r="9894" spans="1:5" x14ac:dyDescent="0.25">
      <c r="A9894" s="48"/>
      <c r="B9894" s="48"/>
      <c r="C9894" s="48"/>
      <c r="D9894" s="48"/>
      <c r="E9894" s="48"/>
    </row>
    <row r="9895" spans="1:5" ht="15.75" thickBot="1" x14ac:dyDescent="0.3">
      <c r="A9895" s="49"/>
      <c r="B9895" s="49"/>
      <c r="C9895" s="49"/>
      <c r="D9895" s="49"/>
      <c r="E9895" s="49"/>
    </row>
    <row r="9896" spans="1:5" ht="15.75" customHeight="1" thickBot="1" x14ac:dyDescent="0.3">
      <c r="A9896" s="49"/>
      <c r="B9896" s="49"/>
      <c r="C9896" s="49"/>
      <c r="D9896" s="49"/>
      <c r="E9896" s="49"/>
    </row>
    <row r="9897" spans="1:5" x14ac:dyDescent="0.25">
      <c r="A9897" s="48"/>
      <c r="B9897" s="48"/>
      <c r="C9897" s="48"/>
      <c r="D9897" s="48"/>
      <c r="E9897" s="48"/>
    </row>
    <row r="9898" spans="1:5" ht="15.75" thickBot="1" x14ac:dyDescent="0.3">
      <c r="A9898" s="49"/>
      <c r="B9898" s="49"/>
      <c r="C9898" s="49"/>
      <c r="D9898" s="49"/>
      <c r="E9898" s="49"/>
    </row>
    <row r="9899" spans="1:5" ht="15.75" customHeight="1" thickBot="1" x14ac:dyDescent="0.3">
      <c r="A9899" s="49"/>
      <c r="B9899" s="49"/>
      <c r="C9899" s="49"/>
      <c r="D9899" s="49"/>
      <c r="E9899" s="49"/>
    </row>
    <row r="9900" spans="1:5" x14ac:dyDescent="0.25">
      <c r="A9900" s="48"/>
      <c r="B9900" s="48"/>
      <c r="C9900" s="48"/>
      <c r="D9900" s="48"/>
      <c r="E9900" s="48"/>
    </row>
    <row r="9901" spans="1:5" ht="15.75" thickBot="1" x14ac:dyDescent="0.3">
      <c r="A9901" s="49"/>
      <c r="B9901" s="49"/>
      <c r="C9901" s="49"/>
      <c r="D9901" s="49"/>
      <c r="E9901" s="49"/>
    </row>
    <row r="9902" spans="1:5" ht="15.75" customHeight="1" thickBot="1" x14ac:dyDescent="0.3">
      <c r="A9902" s="49"/>
      <c r="B9902" s="49"/>
      <c r="C9902" s="49"/>
      <c r="D9902" s="49"/>
      <c r="E9902" s="49"/>
    </row>
    <row r="9903" spans="1:5" x14ac:dyDescent="0.25">
      <c r="A9903" s="48"/>
      <c r="B9903" s="48"/>
      <c r="C9903" s="48"/>
      <c r="D9903" s="48"/>
      <c r="E9903" s="48"/>
    </row>
    <row r="9904" spans="1:5" ht="15.75" thickBot="1" x14ac:dyDescent="0.3">
      <c r="A9904" s="49"/>
      <c r="B9904" s="49"/>
      <c r="C9904" s="49"/>
      <c r="D9904" s="49"/>
      <c r="E9904" s="49"/>
    </row>
    <row r="9905" spans="1:5" ht="15.75" customHeight="1" thickBot="1" x14ac:dyDescent="0.3">
      <c r="A9905" s="49"/>
      <c r="B9905" s="49"/>
      <c r="C9905" s="49"/>
      <c r="D9905" s="49"/>
      <c r="E9905" s="49"/>
    </row>
    <row r="9906" spans="1:5" x14ac:dyDescent="0.25">
      <c r="A9906" s="48"/>
      <c r="B9906" s="48"/>
      <c r="C9906" s="48"/>
      <c r="D9906" s="48"/>
      <c r="E9906" s="48"/>
    </row>
    <row r="9907" spans="1:5" ht="15.75" thickBot="1" x14ac:dyDescent="0.3">
      <c r="A9907" s="49"/>
      <c r="B9907" s="49"/>
      <c r="C9907" s="49"/>
      <c r="D9907" s="49"/>
      <c r="E9907" s="49"/>
    </row>
    <row r="9908" spans="1:5" ht="15.75" customHeight="1" thickBot="1" x14ac:dyDescent="0.3">
      <c r="A9908" s="49"/>
      <c r="B9908" s="49"/>
      <c r="C9908" s="49"/>
      <c r="D9908" s="49"/>
      <c r="E9908" s="49"/>
    </row>
    <row r="9909" spans="1:5" x14ac:dyDescent="0.25">
      <c r="A9909" s="48"/>
      <c r="B9909" s="48"/>
      <c r="C9909" s="48"/>
      <c r="D9909" s="48"/>
      <c r="E9909" s="48"/>
    </row>
    <row r="9910" spans="1:5" ht="15.75" thickBot="1" x14ac:dyDescent="0.3">
      <c r="A9910" s="49"/>
      <c r="B9910" s="49"/>
      <c r="C9910" s="49"/>
      <c r="D9910" s="49"/>
      <c r="E9910" s="49"/>
    </row>
    <row r="9911" spans="1:5" ht="15.75" customHeight="1" thickBot="1" x14ac:dyDescent="0.3">
      <c r="A9911" s="49"/>
      <c r="B9911" s="49"/>
      <c r="C9911" s="49"/>
      <c r="D9911" s="49"/>
      <c r="E9911" s="49"/>
    </row>
    <row r="9912" spans="1:5" x14ac:dyDescent="0.25">
      <c r="A9912" s="48"/>
      <c r="B9912" s="48"/>
      <c r="C9912" s="48"/>
      <c r="D9912" s="48"/>
      <c r="E9912" s="48"/>
    </row>
    <row r="9913" spans="1:5" ht="15.75" thickBot="1" x14ac:dyDescent="0.3">
      <c r="A9913" s="49"/>
      <c r="B9913" s="49"/>
      <c r="C9913" s="49"/>
      <c r="D9913" s="49"/>
      <c r="E9913" s="49"/>
    </row>
    <row r="9914" spans="1:5" ht="15.75" customHeight="1" thickBot="1" x14ac:dyDescent="0.3">
      <c r="A9914" s="49"/>
      <c r="B9914" s="49"/>
      <c r="C9914" s="49"/>
      <c r="D9914" s="49"/>
      <c r="E9914" s="49"/>
    </row>
    <row r="9915" spans="1:5" x14ac:dyDescent="0.25">
      <c r="A9915" s="48"/>
      <c r="B9915" s="48"/>
      <c r="C9915" s="48"/>
      <c r="D9915" s="48"/>
      <c r="E9915" s="48"/>
    </row>
    <row r="9916" spans="1:5" ht="15.75" thickBot="1" x14ac:dyDescent="0.3">
      <c r="A9916" s="49"/>
      <c r="B9916" s="49"/>
      <c r="C9916" s="49"/>
      <c r="D9916" s="49"/>
      <c r="E9916" s="49"/>
    </row>
    <row r="9917" spans="1:5" ht="15.75" customHeight="1" thickBot="1" x14ac:dyDescent="0.3">
      <c r="A9917" s="49"/>
      <c r="B9917" s="49"/>
      <c r="C9917" s="49"/>
      <c r="D9917" s="49"/>
      <c r="E9917" s="49"/>
    </row>
    <row r="9918" spans="1:5" ht="15.75" thickBot="1" x14ac:dyDescent="0.3">
      <c r="A9918" s="49"/>
      <c r="B9918" s="49"/>
      <c r="C9918" s="49"/>
      <c r="D9918" s="49"/>
      <c r="E9918" s="49"/>
    </row>
    <row r="9919" spans="1:5" ht="15.75" customHeight="1" thickBot="1" x14ac:dyDescent="0.3">
      <c r="A9919" s="49"/>
      <c r="B9919" s="49"/>
      <c r="C9919" s="49"/>
      <c r="D9919" s="49"/>
      <c r="E9919" s="49"/>
    </row>
    <row r="9920" spans="1:5" ht="15.75" thickBot="1" x14ac:dyDescent="0.3">
      <c r="A9920" s="49"/>
      <c r="B9920" s="49"/>
      <c r="C9920" s="49"/>
      <c r="D9920" s="49"/>
      <c r="E9920" s="49"/>
    </row>
    <row r="9921" spans="1:5" ht="15.75" customHeight="1" thickBot="1" x14ac:dyDescent="0.3">
      <c r="A9921" s="49"/>
      <c r="B9921" s="49"/>
      <c r="C9921" s="49"/>
      <c r="D9921" s="49"/>
      <c r="E9921" s="49"/>
    </row>
    <row r="9922" spans="1:5" x14ac:dyDescent="0.25">
      <c r="A9922" s="48"/>
      <c r="B9922" s="48"/>
      <c r="C9922" s="48"/>
      <c r="D9922" s="48"/>
      <c r="E9922" s="48"/>
    </row>
    <row r="9923" spans="1:5" ht="15.75" thickBot="1" x14ac:dyDescent="0.3">
      <c r="A9923" s="49"/>
      <c r="B9923" s="49"/>
      <c r="C9923" s="49"/>
      <c r="D9923" s="49"/>
      <c r="E9923" s="49"/>
    </row>
    <row r="9924" spans="1:5" ht="15.75" customHeight="1" thickBot="1" x14ac:dyDescent="0.3">
      <c r="A9924" s="49"/>
      <c r="B9924" s="49"/>
      <c r="C9924" s="49"/>
      <c r="D9924" s="49"/>
      <c r="E9924" s="49"/>
    </row>
    <row r="9925" spans="1:5" x14ac:dyDescent="0.25">
      <c r="A9925" s="48"/>
      <c r="B9925" s="48"/>
      <c r="C9925" s="48"/>
      <c r="D9925" s="48"/>
      <c r="E9925" s="48"/>
    </row>
    <row r="9926" spans="1:5" ht="15.75" thickBot="1" x14ac:dyDescent="0.3">
      <c r="A9926" s="49"/>
      <c r="B9926" s="49"/>
      <c r="C9926" s="49"/>
      <c r="D9926" s="49"/>
      <c r="E9926" s="49"/>
    </row>
    <row r="9927" spans="1:5" ht="15.75" customHeight="1" thickBot="1" x14ac:dyDescent="0.3">
      <c r="A9927" s="49"/>
      <c r="B9927" s="49"/>
      <c r="C9927" s="49"/>
      <c r="D9927" s="49"/>
      <c r="E9927" s="49"/>
    </row>
    <row r="9928" spans="1:5" ht="15.75" thickBot="1" x14ac:dyDescent="0.3">
      <c r="A9928" s="49"/>
      <c r="B9928" s="49"/>
      <c r="C9928" s="49"/>
      <c r="D9928" s="49"/>
      <c r="E9928" s="49"/>
    </row>
    <row r="9929" spans="1:5" ht="15.75" customHeight="1" thickBot="1" x14ac:dyDescent="0.3">
      <c r="A9929" s="49"/>
      <c r="B9929" s="49"/>
      <c r="C9929" s="49"/>
      <c r="D9929" s="49"/>
      <c r="E9929" s="49"/>
    </row>
    <row r="9930" spans="1:5" x14ac:dyDescent="0.25">
      <c r="A9930" s="48"/>
      <c r="B9930" s="48"/>
      <c r="C9930" s="48"/>
      <c r="D9930" s="48"/>
      <c r="E9930" s="48"/>
    </row>
    <row r="9931" spans="1:5" x14ac:dyDescent="0.25">
      <c r="A9931" s="48"/>
      <c r="B9931" s="48"/>
      <c r="C9931" s="48"/>
      <c r="D9931" s="48"/>
      <c r="E9931" s="48"/>
    </row>
    <row r="9932" spans="1:5" ht="15.75" thickBot="1" x14ac:dyDescent="0.3">
      <c r="A9932" s="49"/>
      <c r="B9932" s="49"/>
      <c r="C9932" s="49"/>
      <c r="D9932" s="49"/>
      <c r="E9932" s="49"/>
    </row>
    <row r="9933" spans="1:5" ht="15.75" thickBot="1" x14ac:dyDescent="0.3">
      <c r="A9933" s="49"/>
      <c r="B9933" s="49"/>
      <c r="C9933" s="49"/>
      <c r="D9933" s="49"/>
      <c r="E9933" s="49"/>
    </row>
    <row r="9934" spans="1:5" ht="15.75" thickBot="1" x14ac:dyDescent="0.3">
      <c r="A9934" s="49"/>
      <c r="B9934" s="49"/>
      <c r="C9934" s="49"/>
      <c r="D9934" s="49"/>
      <c r="E9934" s="49"/>
    </row>
    <row r="9935" spans="1:5" ht="15.75" thickBot="1" x14ac:dyDescent="0.3">
      <c r="A9935" s="49"/>
      <c r="B9935" s="49"/>
      <c r="C9935" s="49"/>
      <c r="D9935" s="49"/>
      <c r="E9935" s="49"/>
    </row>
    <row r="9936" spans="1:5" ht="15.75" customHeight="1" thickBot="1" x14ac:dyDescent="0.3">
      <c r="A9936" s="49"/>
      <c r="B9936" s="49"/>
      <c r="C9936" s="49"/>
      <c r="D9936" s="49"/>
      <c r="E9936" s="49"/>
    </row>
    <row r="9937" spans="1:5" ht="15.75" thickBot="1" x14ac:dyDescent="0.3">
      <c r="A9937" s="49"/>
      <c r="B9937" s="49"/>
      <c r="C9937" s="49"/>
      <c r="D9937" s="49"/>
      <c r="E9937" s="49"/>
    </row>
    <row r="9938" spans="1:5" ht="15.75" customHeight="1" thickBot="1" x14ac:dyDescent="0.3">
      <c r="A9938" s="49"/>
      <c r="B9938" s="49"/>
      <c r="C9938" s="49"/>
      <c r="D9938" s="49"/>
      <c r="E9938" s="49"/>
    </row>
    <row r="9939" spans="1:5" ht="15.75" thickBot="1" x14ac:dyDescent="0.3">
      <c r="A9939" s="49"/>
      <c r="B9939" s="49"/>
      <c r="C9939" s="49"/>
      <c r="D9939" s="49"/>
      <c r="E9939" s="49"/>
    </row>
    <row r="9940" spans="1:5" ht="15.75" customHeight="1" thickBot="1" x14ac:dyDescent="0.3">
      <c r="A9940" s="49"/>
      <c r="B9940" s="49"/>
      <c r="C9940" s="49"/>
      <c r="D9940" s="49"/>
      <c r="E9940" s="49"/>
    </row>
    <row r="9941" spans="1:5" ht="15.75" thickBot="1" x14ac:dyDescent="0.3">
      <c r="A9941" s="49"/>
      <c r="B9941" s="49"/>
      <c r="C9941" s="49"/>
      <c r="D9941" s="49"/>
      <c r="E9941" s="49"/>
    </row>
    <row r="9942" spans="1:5" ht="15.75" customHeight="1" thickBot="1" x14ac:dyDescent="0.3">
      <c r="A9942" s="49"/>
      <c r="B9942" s="49"/>
      <c r="C9942" s="49"/>
      <c r="D9942" s="49"/>
      <c r="E9942" s="49"/>
    </row>
    <row r="9943" spans="1:5" x14ac:dyDescent="0.25">
      <c r="A9943" s="48"/>
      <c r="B9943" s="48"/>
      <c r="C9943" s="48"/>
      <c r="D9943" s="48"/>
      <c r="E9943" s="48"/>
    </row>
    <row r="9944" spans="1:5" ht="15.75" thickBot="1" x14ac:dyDescent="0.3">
      <c r="A9944" s="49"/>
      <c r="B9944" s="49"/>
      <c r="C9944" s="49"/>
      <c r="D9944" s="49"/>
      <c r="E9944" s="49"/>
    </row>
    <row r="9945" spans="1:5" ht="15.75" customHeight="1" thickBot="1" x14ac:dyDescent="0.3">
      <c r="A9945" s="49"/>
      <c r="B9945" s="49"/>
      <c r="C9945" s="49"/>
      <c r="D9945" s="49"/>
      <c r="E9945" s="49"/>
    </row>
    <row r="9946" spans="1:5" x14ac:dyDescent="0.25">
      <c r="A9946" s="48"/>
      <c r="B9946" s="48"/>
      <c r="C9946" s="48"/>
      <c r="D9946" s="48"/>
      <c r="E9946" s="48"/>
    </row>
    <row r="9947" spans="1:5" ht="15.75" thickBot="1" x14ac:dyDescent="0.3">
      <c r="A9947" s="49"/>
      <c r="B9947" s="49"/>
      <c r="C9947" s="49"/>
      <c r="D9947" s="49"/>
      <c r="E9947" s="49"/>
    </row>
    <row r="9948" spans="1:5" ht="15.75" customHeight="1" thickBot="1" x14ac:dyDescent="0.3">
      <c r="A9948" s="49"/>
      <c r="B9948" s="49"/>
      <c r="C9948" s="49"/>
      <c r="D9948" s="49"/>
      <c r="E9948" s="49"/>
    </row>
    <row r="9949" spans="1:5" x14ac:dyDescent="0.25">
      <c r="A9949" s="48"/>
      <c r="B9949" s="48"/>
      <c r="C9949" s="48"/>
      <c r="D9949" s="48"/>
      <c r="E9949" s="48"/>
    </row>
    <row r="9950" spans="1:5" ht="15.75" thickBot="1" x14ac:dyDescent="0.3">
      <c r="A9950" s="49"/>
      <c r="B9950" s="49"/>
      <c r="C9950" s="49"/>
      <c r="D9950" s="49"/>
      <c r="E9950" s="49"/>
    </row>
    <row r="9951" spans="1:5" ht="15.75" customHeight="1" thickBot="1" x14ac:dyDescent="0.3">
      <c r="A9951" s="49"/>
      <c r="B9951" s="49"/>
      <c r="C9951" s="49"/>
      <c r="D9951" s="49"/>
      <c r="E9951" s="49"/>
    </row>
    <row r="9952" spans="1:5" x14ac:dyDescent="0.25">
      <c r="A9952" s="48"/>
      <c r="B9952" s="48"/>
      <c r="C9952" s="48"/>
      <c r="D9952" s="48"/>
      <c r="E9952" s="48"/>
    </row>
    <row r="9953" spans="1:5" ht="15.75" thickBot="1" x14ac:dyDescent="0.3">
      <c r="A9953" s="49"/>
      <c r="B9953" s="49"/>
      <c r="C9953" s="49"/>
      <c r="D9953" s="49"/>
      <c r="E9953" s="49"/>
    </row>
    <row r="9954" spans="1:5" ht="15.75" customHeight="1" thickBot="1" x14ac:dyDescent="0.3">
      <c r="A9954" s="49"/>
      <c r="B9954" s="49"/>
      <c r="C9954" s="49"/>
      <c r="D9954" s="49"/>
      <c r="E9954" s="49"/>
    </row>
    <row r="9955" spans="1:5" x14ac:dyDescent="0.25">
      <c r="A9955" s="48"/>
      <c r="B9955" s="48"/>
      <c r="C9955" s="48"/>
      <c r="D9955" s="48"/>
      <c r="E9955" s="48"/>
    </row>
    <row r="9956" spans="1:5" ht="15.75" thickBot="1" x14ac:dyDescent="0.3">
      <c r="A9956" s="49"/>
      <c r="B9956" s="49"/>
      <c r="C9956" s="49"/>
      <c r="D9956" s="49"/>
      <c r="E9956" s="49"/>
    </row>
    <row r="9957" spans="1:5" ht="15.75" customHeight="1" thickBot="1" x14ac:dyDescent="0.3">
      <c r="A9957" s="49"/>
      <c r="B9957" s="49"/>
      <c r="C9957" s="49"/>
      <c r="D9957" s="49"/>
      <c r="E9957" s="49"/>
    </row>
    <row r="9958" spans="1:5" x14ac:dyDescent="0.25">
      <c r="A9958" s="48"/>
      <c r="B9958" s="48"/>
      <c r="C9958" s="48"/>
      <c r="D9958" s="48"/>
      <c r="E9958" s="48"/>
    </row>
    <row r="9959" spans="1:5" ht="15.75" thickBot="1" x14ac:dyDescent="0.3">
      <c r="A9959" s="49"/>
      <c r="B9959" s="49"/>
      <c r="C9959" s="49"/>
      <c r="D9959" s="49"/>
      <c r="E9959" s="49"/>
    </row>
    <row r="9960" spans="1:5" ht="15.75" customHeight="1" thickBot="1" x14ac:dyDescent="0.3">
      <c r="A9960" s="49"/>
      <c r="B9960" s="49"/>
      <c r="C9960" s="49"/>
      <c r="D9960" s="49"/>
      <c r="E9960" s="49"/>
    </row>
    <row r="9961" spans="1:5" x14ac:dyDescent="0.25">
      <c r="A9961" s="48"/>
      <c r="B9961" s="48"/>
      <c r="C9961" s="48"/>
      <c r="D9961" s="48"/>
      <c r="E9961" s="48"/>
    </row>
    <row r="9962" spans="1:5" ht="15.75" thickBot="1" x14ac:dyDescent="0.3">
      <c r="A9962" s="49"/>
      <c r="B9962" s="49"/>
      <c r="C9962" s="49"/>
      <c r="D9962" s="49"/>
      <c r="E9962" s="49"/>
    </row>
    <row r="9963" spans="1:5" ht="15.75" customHeight="1" thickBot="1" x14ac:dyDescent="0.3">
      <c r="A9963" s="49"/>
      <c r="B9963" s="49"/>
      <c r="C9963" s="49"/>
      <c r="D9963" s="49"/>
      <c r="E9963" s="49"/>
    </row>
    <row r="9964" spans="1:5" x14ac:dyDescent="0.25">
      <c r="A9964" s="48"/>
      <c r="B9964" s="48"/>
      <c r="C9964" s="48"/>
      <c r="D9964" s="48"/>
      <c r="E9964" s="48"/>
    </row>
    <row r="9965" spans="1:5" ht="15.75" thickBot="1" x14ac:dyDescent="0.3">
      <c r="A9965" s="49"/>
      <c r="B9965" s="49"/>
      <c r="C9965" s="49"/>
      <c r="D9965" s="49"/>
      <c r="E9965" s="49"/>
    </row>
    <row r="9966" spans="1:5" ht="15.75" customHeight="1" thickBot="1" x14ac:dyDescent="0.3">
      <c r="A9966" s="49"/>
      <c r="B9966" s="49"/>
      <c r="C9966" s="49"/>
      <c r="D9966" s="49"/>
      <c r="E9966" s="49"/>
    </row>
    <row r="9967" spans="1:5" x14ac:dyDescent="0.25">
      <c r="A9967" s="48"/>
      <c r="B9967" s="48"/>
      <c r="C9967" s="48"/>
      <c r="D9967" s="48"/>
      <c r="E9967" s="48"/>
    </row>
    <row r="9968" spans="1:5" ht="15.75" thickBot="1" x14ac:dyDescent="0.3">
      <c r="A9968" s="49"/>
      <c r="B9968" s="49"/>
      <c r="C9968" s="49"/>
      <c r="D9968" s="49"/>
      <c r="E9968" s="49"/>
    </row>
    <row r="9969" spans="1:5" ht="15.75" customHeight="1" thickBot="1" x14ac:dyDescent="0.3">
      <c r="A9969" s="49"/>
      <c r="B9969" s="49"/>
      <c r="C9969" s="49"/>
      <c r="D9969" s="49"/>
      <c r="E9969" s="49"/>
    </row>
    <row r="9970" spans="1:5" x14ac:dyDescent="0.25">
      <c r="A9970" s="48"/>
      <c r="B9970" s="48"/>
      <c r="C9970" s="48"/>
      <c r="D9970" s="48"/>
      <c r="E9970" s="48"/>
    </row>
    <row r="9971" spans="1:5" ht="15.75" thickBot="1" x14ac:dyDescent="0.3">
      <c r="A9971" s="49"/>
      <c r="B9971" s="49"/>
      <c r="C9971" s="49"/>
      <c r="D9971" s="49"/>
      <c r="E9971" s="49"/>
    </row>
    <row r="9972" spans="1:5" ht="15.75" customHeight="1" thickBot="1" x14ac:dyDescent="0.3">
      <c r="A9972" s="49"/>
      <c r="B9972" s="49"/>
      <c r="C9972" s="49"/>
      <c r="D9972" s="49"/>
      <c r="E9972" s="49"/>
    </row>
    <row r="9973" spans="1:5" x14ac:dyDescent="0.25">
      <c r="A9973" s="48"/>
      <c r="B9973" s="48"/>
      <c r="C9973" s="48"/>
      <c r="D9973" s="48"/>
      <c r="E9973" s="48"/>
    </row>
    <row r="9974" spans="1:5" ht="15.75" thickBot="1" x14ac:dyDescent="0.3">
      <c r="A9974" s="49"/>
      <c r="B9974" s="49"/>
      <c r="C9974" s="49"/>
      <c r="D9974" s="49"/>
      <c r="E9974" s="49"/>
    </row>
    <row r="9975" spans="1:5" ht="15.75" customHeight="1" thickBot="1" x14ac:dyDescent="0.3">
      <c r="A9975" s="49"/>
      <c r="B9975" s="49"/>
      <c r="C9975" s="49"/>
      <c r="D9975" s="49"/>
      <c r="E9975" s="49"/>
    </row>
    <row r="9976" spans="1:5" x14ac:dyDescent="0.25">
      <c r="A9976" s="48"/>
      <c r="B9976" s="48"/>
      <c r="C9976" s="48"/>
      <c r="D9976" s="48"/>
      <c r="E9976" s="48"/>
    </row>
    <row r="9977" spans="1:5" ht="15.75" thickBot="1" x14ac:dyDescent="0.3">
      <c r="A9977" s="49"/>
      <c r="B9977" s="49"/>
      <c r="C9977" s="49"/>
      <c r="D9977" s="49"/>
      <c r="E9977" s="49"/>
    </row>
    <row r="9978" spans="1:5" ht="15.75" customHeight="1" thickBot="1" x14ac:dyDescent="0.3">
      <c r="A9978" s="49"/>
      <c r="B9978" s="49"/>
      <c r="C9978" s="49"/>
      <c r="D9978" s="49"/>
      <c r="E9978" s="49"/>
    </row>
    <row r="9979" spans="1:5" ht="15.75" thickBot="1" x14ac:dyDescent="0.3">
      <c r="A9979" s="49"/>
      <c r="B9979" s="49"/>
      <c r="C9979" s="49"/>
      <c r="D9979" s="49"/>
      <c r="E9979" s="49"/>
    </row>
    <row r="9980" spans="1:5" ht="15.75" customHeight="1" thickBot="1" x14ac:dyDescent="0.3">
      <c r="A9980" s="49"/>
      <c r="B9980" s="49"/>
      <c r="C9980" s="49"/>
      <c r="D9980" s="49"/>
      <c r="E9980" s="49"/>
    </row>
    <row r="9981" spans="1:5" x14ac:dyDescent="0.25">
      <c r="A9981" s="48"/>
      <c r="B9981" s="48"/>
      <c r="C9981" s="48"/>
      <c r="D9981" s="48"/>
      <c r="E9981" s="48"/>
    </row>
    <row r="9982" spans="1:5" ht="15.75" thickBot="1" x14ac:dyDescent="0.3">
      <c r="A9982" s="49"/>
      <c r="B9982" s="49"/>
      <c r="C9982" s="49"/>
      <c r="D9982" s="49"/>
      <c r="E9982" s="49"/>
    </row>
    <row r="9983" spans="1:5" ht="15.75" customHeight="1" thickBot="1" x14ac:dyDescent="0.3">
      <c r="A9983" s="49"/>
      <c r="B9983" s="49"/>
      <c r="C9983" s="49"/>
      <c r="D9983" s="49"/>
      <c r="E9983" s="49"/>
    </row>
    <row r="9984" spans="1:5" x14ac:dyDescent="0.25">
      <c r="A9984" s="48"/>
      <c r="B9984" s="48"/>
      <c r="C9984" s="48"/>
      <c r="D9984" s="48"/>
      <c r="E9984" s="48"/>
    </row>
    <row r="9985" spans="1:5" ht="15.75" thickBot="1" x14ac:dyDescent="0.3">
      <c r="A9985" s="49"/>
      <c r="B9985" s="49"/>
      <c r="C9985" s="49"/>
      <c r="D9985" s="49"/>
      <c r="E9985" s="49"/>
    </row>
    <row r="9986" spans="1:5" ht="15.75" customHeight="1" thickBot="1" x14ac:dyDescent="0.3">
      <c r="A9986" s="49"/>
      <c r="B9986" s="49"/>
      <c r="C9986" s="49"/>
      <c r="D9986" s="49"/>
      <c r="E9986" s="49"/>
    </row>
    <row r="9987" spans="1:5" x14ac:dyDescent="0.25">
      <c r="A9987" s="48"/>
      <c r="B9987" s="48"/>
      <c r="C9987" s="48"/>
      <c r="D9987" s="48"/>
      <c r="E9987" s="48"/>
    </row>
    <row r="9988" spans="1:5" ht="15.75" thickBot="1" x14ac:dyDescent="0.3">
      <c r="A9988" s="49"/>
      <c r="B9988" s="49"/>
      <c r="C9988" s="49"/>
      <c r="D9988" s="49"/>
      <c r="E9988" s="49"/>
    </row>
    <row r="9989" spans="1:5" ht="15.75" thickBot="1" x14ac:dyDescent="0.3">
      <c r="A9989" s="49"/>
      <c r="B9989" s="49"/>
      <c r="C9989" s="49"/>
      <c r="D9989" s="49"/>
      <c r="E9989" s="49"/>
    </row>
    <row r="9990" spans="1:5" ht="15.75" thickBot="1" x14ac:dyDescent="0.3">
      <c r="A9990" s="49"/>
      <c r="B9990" s="49"/>
      <c r="C9990" s="49"/>
      <c r="D9990" s="49"/>
      <c r="E9990" s="49"/>
    </row>
    <row r="9991" spans="1:5" ht="15.75" thickBot="1" x14ac:dyDescent="0.3">
      <c r="A9991" s="49"/>
      <c r="B9991" s="49"/>
      <c r="C9991" s="49"/>
      <c r="D9991" s="49"/>
      <c r="E9991" s="49"/>
    </row>
    <row r="9992" spans="1:5" ht="15.75" thickBot="1" x14ac:dyDescent="0.3">
      <c r="A9992" s="49"/>
      <c r="B9992" s="49"/>
      <c r="C9992" s="49"/>
      <c r="D9992" s="49"/>
      <c r="E9992" s="49"/>
    </row>
    <row r="9993" spans="1:5" ht="15.75" thickBot="1" x14ac:dyDescent="0.3">
      <c r="A9993" s="49"/>
      <c r="B9993" s="49"/>
      <c r="C9993" s="49"/>
      <c r="D9993" s="49"/>
      <c r="E9993" s="49"/>
    </row>
    <row r="9994" spans="1:5" ht="15.75" customHeight="1" thickBot="1" x14ac:dyDescent="0.3">
      <c r="A9994" s="49"/>
      <c r="B9994" s="49"/>
      <c r="C9994" s="49"/>
      <c r="D9994" s="49"/>
      <c r="E9994" s="49"/>
    </row>
    <row r="9995" spans="1:5" x14ac:dyDescent="0.25">
      <c r="A9995" s="48"/>
      <c r="B9995" s="48"/>
      <c r="C9995" s="48"/>
      <c r="D9995" s="48"/>
      <c r="E9995" s="48"/>
    </row>
    <row r="9996" spans="1:5" ht="15.75" thickBot="1" x14ac:dyDescent="0.3">
      <c r="A9996" s="49"/>
      <c r="B9996" s="49"/>
      <c r="C9996" s="49"/>
      <c r="D9996" s="49"/>
      <c r="E9996" s="49"/>
    </row>
    <row r="9997" spans="1:5" ht="15.75" customHeight="1" thickBot="1" x14ac:dyDescent="0.3">
      <c r="A9997" s="49"/>
      <c r="B9997" s="49"/>
      <c r="C9997" s="49"/>
      <c r="D9997" s="49"/>
      <c r="E9997" s="49"/>
    </row>
    <row r="9998" spans="1:5" x14ac:dyDescent="0.25">
      <c r="A9998" s="48"/>
      <c r="B9998" s="48"/>
      <c r="C9998" s="48"/>
      <c r="D9998" s="48"/>
      <c r="E9998" s="48"/>
    </row>
    <row r="9999" spans="1:5" ht="15.75" thickBot="1" x14ac:dyDescent="0.3">
      <c r="A9999" s="49"/>
      <c r="B9999" s="49"/>
      <c r="C9999" s="49"/>
      <c r="D9999" s="49"/>
      <c r="E9999" s="49"/>
    </row>
    <row r="10000" spans="1:5" ht="15.75" thickBot="1" x14ac:dyDescent="0.3">
      <c r="A10000" s="49"/>
      <c r="B10000" s="49"/>
      <c r="C10000" s="49"/>
      <c r="D10000" s="49"/>
      <c r="E10000" s="49"/>
    </row>
    <row r="10001" spans="1:5" ht="15.75" customHeight="1" thickBot="1" x14ac:dyDescent="0.3">
      <c r="A10001" s="49"/>
      <c r="B10001" s="49"/>
      <c r="C10001" s="49"/>
      <c r="D10001" s="49"/>
      <c r="E10001" s="49"/>
    </row>
    <row r="10002" spans="1:5" x14ac:dyDescent="0.25">
      <c r="A10002" s="48"/>
      <c r="B10002" s="48"/>
      <c r="C10002" s="48"/>
      <c r="D10002" s="48"/>
      <c r="E10002" s="48"/>
    </row>
    <row r="10003" spans="1:5" ht="15.75" thickBot="1" x14ac:dyDescent="0.3">
      <c r="A10003" s="49"/>
      <c r="B10003" s="49"/>
      <c r="C10003" s="49"/>
      <c r="D10003" s="49"/>
      <c r="E10003" s="49"/>
    </row>
    <row r="10004" spans="1:5" ht="15.75" customHeight="1" thickBot="1" x14ac:dyDescent="0.3">
      <c r="A10004" s="49"/>
      <c r="B10004" s="49"/>
      <c r="C10004" s="49"/>
      <c r="D10004" s="49"/>
      <c r="E10004" s="49"/>
    </row>
    <row r="10005" spans="1:5" x14ac:dyDescent="0.25">
      <c r="A10005" s="48"/>
      <c r="B10005" s="48"/>
      <c r="C10005" s="48"/>
      <c r="D10005" s="48"/>
      <c r="E10005" s="48"/>
    </row>
    <row r="10006" spans="1:5" ht="15.75" thickBot="1" x14ac:dyDescent="0.3">
      <c r="A10006" s="49"/>
      <c r="B10006" s="49"/>
      <c r="C10006" s="49"/>
      <c r="D10006" s="49"/>
      <c r="E10006" s="49"/>
    </row>
    <row r="10007" spans="1:5" ht="15.75" customHeight="1" thickBot="1" x14ac:dyDescent="0.3">
      <c r="A10007" s="49"/>
      <c r="B10007" s="49"/>
      <c r="C10007" s="49"/>
      <c r="D10007" s="49"/>
      <c r="E10007" s="49"/>
    </row>
    <row r="10008" spans="1:5" x14ac:dyDescent="0.25">
      <c r="A10008" s="48"/>
      <c r="B10008" s="48"/>
      <c r="C10008" s="48"/>
      <c r="D10008" s="48"/>
      <c r="E10008" s="48"/>
    </row>
    <row r="10009" spans="1:5" ht="15.75" thickBot="1" x14ac:dyDescent="0.3">
      <c r="A10009" s="49"/>
      <c r="B10009" s="49"/>
      <c r="C10009" s="49"/>
      <c r="D10009" s="49"/>
      <c r="E10009" s="49"/>
    </row>
    <row r="10010" spans="1:5" ht="15.75" customHeight="1" thickBot="1" x14ac:dyDescent="0.3">
      <c r="A10010" s="49"/>
      <c r="B10010" s="49"/>
      <c r="C10010" s="49"/>
      <c r="D10010" s="49"/>
      <c r="E10010" s="49"/>
    </row>
    <row r="10011" spans="1:5" x14ac:dyDescent="0.25">
      <c r="A10011" s="48"/>
      <c r="B10011" s="48"/>
      <c r="C10011" s="48"/>
      <c r="D10011" s="48"/>
      <c r="E10011" s="48"/>
    </row>
    <row r="10012" spans="1:5" ht="15.75" thickBot="1" x14ac:dyDescent="0.3">
      <c r="A10012" s="49"/>
      <c r="B10012" s="49"/>
      <c r="C10012" s="49"/>
      <c r="D10012" s="49"/>
      <c r="E10012" s="49"/>
    </row>
    <row r="10013" spans="1:5" ht="15.75" customHeight="1" thickBot="1" x14ac:dyDescent="0.3">
      <c r="A10013" s="49"/>
      <c r="B10013" s="49"/>
      <c r="C10013" s="49"/>
      <c r="D10013" s="49"/>
      <c r="E10013" s="49"/>
    </row>
    <row r="10014" spans="1:5" x14ac:dyDescent="0.25">
      <c r="A10014" s="48"/>
      <c r="B10014" s="48"/>
      <c r="C10014" s="48"/>
      <c r="D10014" s="48"/>
      <c r="E10014" s="48"/>
    </row>
    <row r="10015" spans="1:5" ht="15.75" thickBot="1" x14ac:dyDescent="0.3">
      <c r="A10015" s="49"/>
      <c r="B10015" s="49"/>
      <c r="C10015" s="49"/>
      <c r="D10015" s="49"/>
      <c r="E10015" s="49"/>
    </row>
    <row r="10016" spans="1:5" ht="15.75" customHeight="1" thickBot="1" x14ac:dyDescent="0.3">
      <c r="A10016" s="49"/>
      <c r="B10016" s="49"/>
      <c r="C10016" s="49"/>
      <c r="D10016" s="49"/>
      <c r="E10016" s="49"/>
    </row>
    <row r="10017" spans="1:5" x14ac:dyDescent="0.25">
      <c r="A10017" s="48"/>
      <c r="B10017" s="48"/>
      <c r="C10017" s="48"/>
      <c r="D10017" s="48"/>
      <c r="E10017" s="48"/>
    </row>
    <row r="10018" spans="1:5" ht="15.75" thickBot="1" x14ac:dyDescent="0.3">
      <c r="A10018" s="49"/>
      <c r="B10018" s="49"/>
      <c r="C10018" s="49"/>
      <c r="D10018" s="49"/>
      <c r="E10018" s="49"/>
    </row>
    <row r="10019" spans="1:5" ht="15.75" customHeight="1" thickBot="1" x14ac:dyDescent="0.3">
      <c r="A10019" s="49"/>
      <c r="B10019" s="49"/>
      <c r="C10019" s="49"/>
      <c r="D10019" s="49"/>
      <c r="E10019" s="49"/>
    </row>
    <row r="10020" spans="1:5" x14ac:dyDescent="0.25">
      <c r="A10020" s="48"/>
      <c r="B10020" s="48"/>
      <c r="C10020" s="48"/>
      <c r="D10020" s="48"/>
      <c r="E10020" s="48"/>
    </row>
    <row r="10021" spans="1:5" ht="15.75" thickBot="1" x14ac:dyDescent="0.3">
      <c r="A10021" s="49"/>
      <c r="B10021" s="49"/>
      <c r="C10021" s="49"/>
      <c r="D10021" s="49"/>
      <c r="E10021" s="49"/>
    </row>
    <row r="10022" spans="1:5" ht="15.75" customHeight="1" thickBot="1" x14ac:dyDescent="0.3">
      <c r="A10022" s="49"/>
      <c r="B10022" s="49"/>
      <c r="C10022" s="49"/>
      <c r="D10022" s="49"/>
      <c r="E10022" s="49"/>
    </row>
    <row r="10023" spans="1:5" x14ac:dyDescent="0.25">
      <c r="A10023" s="48"/>
      <c r="B10023" s="48"/>
      <c r="C10023" s="48"/>
      <c r="D10023" s="48"/>
      <c r="E10023" s="48"/>
    </row>
    <row r="10024" spans="1:5" ht="15.75" thickBot="1" x14ac:dyDescent="0.3">
      <c r="A10024" s="49"/>
      <c r="B10024" s="49"/>
      <c r="C10024" s="49"/>
      <c r="D10024" s="49"/>
      <c r="E10024" s="49"/>
    </row>
    <row r="10025" spans="1:5" ht="15.75" customHeight="1" thickBot="1" x14ac:dyDescent="0.3">
      <c r="A10025" s="49"/>
      <c r="B10025" s="49"/>
      <c r="C10025" s="49"/>
      <c r="D10025" s="49"/>
      <c r="E10025" s="49"/>
    </row>
    <row r="10026" spans="1:5" x14ac:dyDescent="0.25">
      <c r="A10026" s="48"/>
      <c r="B10026" s="48"/>
      <c r="C10026" s="48"/>
      <c r="D10026" s="48"/>
      <c r="E10026" s="48"/>
    </row>
    <row r="10027" spans="1:5" ht="15.75" thickBot="1" x14ac:dyDescent="0.3">
      <c r="A10027" s="49"/>
      <c r="B10027" s="49"/>
      <c r="C10027" s="49"/>
      <c r="D10027" s="49"/>
      <c r="E10027" s="49"/>
    </row>
    <row r="10028" spans="1:5" ht="15.75" customHeight="1" thickBot="1" x14ac:dyDescent="0.3">
      <c r="A10028" s="49"/>
      <c r="B10028" s="49"/>
      <c r="C10028" s="49"/>
      <c r="D10028" s="49"/>
      <c r="E10028" s="49"/>
    </row>
    <row r="10029" spans="1:5" x14ac:dyDescent="0.25">
      <c r="A10029" s="48"/>
      <c r="B10029" s="48"/>
      <c r="C10029" s="48"/>
      <c r="D10029" s="48"/>
      <c r="E10029" s="48"/>
    </row>
    <row r="10030" spans="1:5" ht="15.75" thickBot="1" x14ac:dyDescent="0.3">
      <c r="A10030" s="49"/>
      <c r="B10030" s="49"/>
      <c r="C10030" s="49"/>
      <c r="D10030" s="49"/>
      <c r="E10030" s="49"/>
    </row>
    <row r="10031" spans="1:5" ht="15.75" customHeight="1" thickBot="1" x14ac:dyDescent="0.3">
      <c r="A10031" s="49"/>
      <c r="B10031" s="49"/>
      <c r="C10031" s="49"/>
      <c r="D10031" s="49"/>
      <c r="E10031" s="49"/>
    </row>
    <row r="10032" spans="1:5" x14ac:dyDescent="0.25">
      <c r="A10032" s="48"/>
      <c r="B10032" s="48"/>
      <c r="C10032" s="48"/>
      <c r="D10032" s="48"/>
      <c r="E10032" s="48"/>
    </row>
    <row r="10033" spans="1:5" ht="15.75" thickBot="1" x14ac:dyDescent="0.3">
      <c r="A10033" s="49"/>
      <c r="B10033" s="49"/>
      <c r="C10033" s="49"/>
      <c r="D10033" s="49"/>
      <c r="E10033" s="49"/>
    </row>
    <row r="10034" spans="1:5" ht="15.75" customHeight="1" thickBot="1" x14ac:dyDescent="0.3">
      <c r="A10034" s="49"/>
      <c r="B10034" s="49"/>
      <c r="C10034" s="49"/>
      <c r="D10034" s="49"/>
      <c r="E10034" s="49"/>
    </row>
    <row r="10035" spans="1:5" x14ac:dyDescent="0.25">
      <c r="A10035" s="48"/>
      <c r="B10035" s="48"/>
      <c r="C10035" s="48"/>
      <c r="D10035" s="48"/>
      <c r="E10035" s="48"/>
    </row>
    <row r="10036" spans="1:5" ht="15.75" thickBot="1" x14ac:dyDescent="0.3">
      <c r="A10036" s="49"/>
      <c r="B10036" s="49"/>
      <c r="C10036" s="49"/>
      <c r="D10036" s="49"/>
      <c r="E10036" s="49"/>
    </row>
    <row r="10037" spans="1:5" ht="15.75" customHeight="1" thickBot="1" x14ac:dyDescent="0.3">
      <c r="A10037" s="49"/>
      <c r="B10037" s="49"/>
      <c r="C10037" s="49"/>
      <c r="D10037" s="49"/>
      <c r="E10037" s="49"/>
    </row>
    <row r="10038" spans="1:5" x14ac:dyDescent="0.25">
      <c r="A10038" s="48"/>
      <c r="B10038" s="48"/>
      <c r="C10038" s="48"/>
      <c r="D10038" s="48"/>
      <c r="E10038" s="48"/>
    </row>
    <row r="10039" spans="1:5" ht="15.75" thickBot="1" x14ac:dyDescent="0.3">
      <c r="A10039" s="49"/>
      <c r="B10039" s="49"/>
      <c r="C10039" s="49"/>
      <c r="D10039" s="49"/>
      <c r="E10039" s="49"/>
    </row>
    <row r="10040" spans="1:5" ht="15.75" customHeight="1" thickBot="1" x14ac:dyDescent="0.3">
      <c r="A10040" s="49"/>
      <c r="B10040" s="49"/>
      <c r="C10040" s="49"/>
      <c r="D10040" s="49"/>
      <c r="E10040" s="49"/>
    </row>
    <row r="10041" spans="1:5" x14ac:dyDescent="0.25">
      <c r="A10041" s="48"/>
      <c r="B10041" s="48"/>
      <c r="C10041" s="48"/>
      <c r="D10041" s="48"/>
      <c r="E10041" s="48"/>
    </row>
    <row r="10042" spans="1:5" ht="15.75" thickBot="1" x14ac:dyDescent="0.3">
      <c r="A10042" s="49"/>
      <c r="B10042" s="49"/>
      <c r="C10042" s="49"/>
      <c r="D10042" s="49"/>
      <c r="E10042" s="49"/>
    </row>
    <row r="10043" spans="1:5" ht="15.75" customHeight="1" thickBot="1" x14ac:dyDescent="0.3">
      <c r="A10043" s="49"/>
      <c r="B10043" s="49"/>
      <c r="C10043" s="49"/>
      <c r="D10043" s="49"/>
      <c r="E10043" s="49"/>
    </row>
    <row r="10044" spans="1:5" x14ac:dyDescent="0.25">
      <c r="A10044" s="48"/>
      <c r="B10044" s="48"/>
      <c r="C10044" s="48"/>
      <c r="D10044" s="48"/>
      <c r="E10044" s="48"/>
    </row>
    <row r="10045" spans="1:5" ht="15.75" thickBot="1" x14ac:dyDescent="0.3">
      <c r="A10045" s="49"/>
      <c r="B10045" s="49"/>
      <c r="C10045" s="49"/>
      <c r="D10045" s="49"/>
      <c r="E10045" s="49"/>
    </row>
    <row r="10046" spans="1:5" ht="15.75" customHeight="1" thickBot="1" x14ac:dyDescent="0.3">
      <c r="A10046" s="49"/>
      <c r="B10046" s="49"/>
      <c r="C10046" s="49"/>
      <c r="D10046" s="49"/>
      <c r="E10046" s="49"/>
    </row>
    <row r="10047" spans="1:5" x14ac:dyDescent="0.25">
      <c r="A10047" s="48"/>
      <c r="B10047" s="48"/>
      <c r="C10047" s="48"/>
      <c r="D10047" s="48"/>
      <c r="E10047" s="48"/>
    </row>
    <row r="10048" spans="1:5" ht="15.75" thickBot="1" x14ac:dyDescent="0.3">
      <c r="A10048" s="49"/>
      <c r="B10048" s="49"/>
      <c r="C10048" s="49"/>
      <c r="D10048" s="49"/>
      <c r="E10048" s="49"/>
    </row>
    <row r="10049" spans="1:5" ht="15.75" customHeight="1" thickBot="1" x14ac:dyDescent="0.3">
      <c r="A10049" s="49"/>
      <c r="B10049" s="49"/>
      <c r="C10049" s="49"/>
      <c r="D10049" s="49"/>
      <c r="E10049" s="49"/>
    </row>
    <row r="10050" spans="1:5" x14ac:dyDescent="0.25">
      <c r="A10050" s="48"/>
      <c r="B10050" s="48"/>
      <c r="C10050" s="48"/>
      <c r="D10050" s="48"/>
      <c r="E10050" s="48"/>
    </row>
    <row r="10051" spans="1:5" ht="15.75" thickBot="1" x14ac:dyDescent="0.3">
      <c r="A10051" s="49"/>
      <c r="B10051" s="49"/>
      <c r="C10051" s="49"/>
      <c r="D10051" s="49"/>
      <c r="E10051" s="49"/>
    </row>
    <row r="10052" spans="1:5" ht="15.75" customHeight="1" thickBot="1" x14ac:dyDescent="0.3">
      <c r="A10052" s="49"/>
      <c r="B10052" s="49"/>
      <c r="C10052" s="49"/>
      <c r="D10052" s="49"/>
      <c r="E10052" s="49"/>
    </row>
    <row r="10053" spans="1:5" x14ac:dyDescent="0.25">
      <c r="A10053" s="48"/>
      <c r="B10053" s="48"/>
      <c r="C10053" s="48"/>
      <c r="D10053" s="48"/>
      <c r="E10053" s="48"/>
    </row>
    <row r="10054" spans="1:5" ht="15.75" thickBot="1" x14ac:dyDescent="0.3">
      <c r="A10054" s="49"/>
      <c r="B10054" s="49"/>
      <c r="C10054" s="49"/>
      <c r="D10054" s="49"/>
      <c r="E10054" s="49"/>
    </row>
    <row r="10055" spans="1:5" ht="15.75" customHeight="1" thickBot="1" x14ac:dyDescent="0.3">
      <c r="A10055" s="49"/>
      <c r="B10055" s="49"/>
      <c r="C10055" s="49"/>
      <c r="D10055" s="49"/>
      <c r="E10055" s="49"/>
    </row>
    <row r="10056" spans="1:5" ht="15.75" thickBot="1" x14ac:dyDescent="0.3">
      <c r="A10056" s="49"/>
      <c r="B10056" s="49"/>
      <c r="C10056" s="49"/>
      <c r="D10056" s="49"/>
      <c r="E10056" s="49"/>
    </row>
    <row r="10057" spans="1:5" ht="15.75" customHeight="1" thickBot="1" x14ac:dyDescent="0.3">
      <c r="A10057" s="49"/>
      <c r="B10057" s="49"/>
      <c r="C10057" s="49"/>
      <c r="D10057" s="49"/>
      <c r="E10057" s="49"/>
    </row>
    <row r="10058" spans="1:5" ht="15.75" thickBot="1" x14ac:dyDescent="0.3">
      <c r="A10058" s="49"/>
      <c r="B10058" s="49"/>
      <c r="C10058" s="49"/>
      <c r="D10058" s="49"/>
      <c r="E10058" s="49"/>
    </row>
    <row r="10059" spans="1:5" ht="15.75" customHeight="1" thickBot="1" x14ac:dyDescent="0.3">
      <c r="A10059" s="49"/>
      <c r="B10059" s="49"/>
      <c r="C10059" s="49"/>
      <c r="D10059" s="49"/>
      <c r="E10059" s="49"/>
    </row>
    <row r="10060" spans="1:5" ht="15.75" thickBot="1" x14ac:dyDescent="0.3">
      <c r="A10060" s="49"/>
      <c r="B10060" s="49"/>
      <c r="C10060" s="49"/>
      <c r="D10060" s="49"/>
      <c r="E10060" s="49"/>
    </row>
    <row r="10061" spans="1:5" ht="15.75" customHeight="1" thickBot="1" x14ac:dyDescent="0.3">
      <c r="A10061" s="49"/>
      <c r="B10061" s="49"/>
      <c r="C10061" s="49"/>
      <c r="D10061" s="49"/>
      <c r="E10061" s="49"/>
    </row>
    <row r="10062" spans="1:5" x14ac:dyDescent="0.25">
      <c r="A10062" s="48"/>
      <c r="B10062" s="48"/>
      <c r="C10062" s="48"/>
      <c r="D10062" s="48"/>
      <c r="E10062" s="48"/>
    </row>
    <row r="10063" spans="1:5" ht="15.75" thickBot="1" x14ac:dyDescent="0.3">
      <c r="A10063" s="49"/>
      <c r="B10063" s="49"/>
      <c r="C10063" s="49"/>
      <c r="D10063" s="49"/>
      <c r="E10063" s="49"/>
    </row>
    <row r="10064" spans="1:5" ht="15.75" customHeight="1" thickBot="1" x14ac:dyDescent="0.3">
      <c r="A10064" s="49"/>
      <c r="B10064" s="49"/>
      <c r="C10064" s="49"/>
      <c r="D10064" s="49"/>
      <c r="E10064" s="49"/>
    </row>
    <row r="10065" spans="1:5" x14ac:dyDescent="0.25">
      <c r="A10065" s="48"/>
      <c r="B10065" s="48"/>
      <c r="C10065" s="48"/>
      <c r="D10065" s="48"/>
      <c r="E10065" s="48"/>
    </row>
    <row r="10066" spans="1:5" ht="15.75" thickBot="1" x14ac:dyDescent="0.3">
      <c r="A10066" s="49"/>
      <c r="B10066" s="49"/>
      <c r="C10066" s="49"/>
      <c r="D10066" s="49"/>
      <c r="E10066" s="49"/>
    </row>
    <row r="10067" spans="1:5" ht="15.75" customHeight="1" thickBot="1" x14ac:dyDescent="0.3">
      <c r="A10067" s="49"/>
      <c r="B10067" s="49"/>
      <c r="C10067" s="49"/>
      <c r="D10067" s="49"/>
      <c r="E10067" s="49"/>
    </row>
    <row r="10068" spans="1:5" x14ac:dyDescent="0.25">
      <c r="A10068" s="48"/>
      <c r="B10068" s="48"/>
      <c r="C10068" s="48"/>
      <c r="D10068" s="48"/>
      <c r="E10068" s="48"/>
    </row>
    <row r="10069" spans="1:5" ht="15.75" thickBot="1" x14ac:dyDescent="0.3">
      <c r="A10069" s="49"/>
      <c r="B10069" s="49"/>
      <c r="C10069" s="49"/>
      <c r="D10069" s="49"/>
      <c r="E10069" s="49"/>
    </row>
    <row r="10070" spans="1:5" ht="15.75" thickBot="1" x14ac:dyDescent="0.3">
      <c r="A10070" s="49"/>
      <c r="B10070" s="49"/>
      <c r="C10070" s="49"/>
      <c r="D10070" s="49"/>
      <c r="E10070" s="49"/>
    </row>
    <row r="10071" spans="1:5" ht="15.75" thickBot="1" x14ac:dyDescent="0.3">
      <c r="A10071" s="49"/>
      <c r="B10071" s="49"/>
      <c r="C10071" s="49"/>
      <c r="D10071" s="49"/>
      <c r="E10071" s="49"/>
    </row>
    <row r="10072" spans="1:5" ht="15.75" thickBot="1" x14ac:dyDescent="0.3">
      <c r="A10072" s="49"/>
      <c r="B10072" s="49"/>
      <c r="C10072" s="49"/>
      <c r="D10072" s="49"/>
      <c r="E10072" s="49"/>
    </row>
    <row r="10073" spans="1:5" ht="15.75" thickBot="1" x14ac:dyDescent="0.3">
      <c r="A10073" s="49"/>
      <c r="B10073" s="49"/>
      <c r="C10073" s="49"/>
      <c r="D10073" s="49"/>
      <c r="E10073" s="49"/>
    </row>
    <row r="10074" spans="1:5" ht="15.75" customHeight="1" thickBot="1" x14ac:dyDescent="0.3">
      <c r="A10074" s="49"/>
      <c r="B10074" s="49"/>
      <c r="C10074" s="49"/>
      <c r="D10074" s="49"/>
      <c r="E10074" s="49"/>
    </row>
    <row r="10075" spans="1:5" ht="15.75" thickBot="1" x14ac:dyDescent="0.3">
      <c r="A10075" s="49"/>
      <c r="B10075" s="49"/>
      <c r="C10075" s="49"/>
      <c r="D10075" s="49"/>
      <c r="E10075" s="49"/>
    </row>
    <row r="10076" spans="1:5" ht="15.75" customHeight="1" thickBot="1" x14ac:dyDescent="0.3">
      <c r="A10076" s="49"/>
      <c r="B10076" s="49"/>
      <c r="C10076" s="49"/>
      <c r="D10076" s="49"/>
      <c r="E10076" s="49"/>
    </row>
    <row r="10077" spans="1:5" ht="15.75" thickBot="1" x14ac:dyDescent="0.3">
      <c r="A10077" s="49"/>
      <c r="B10077" s="49"/>
      <c r="C10077" s="49"/>
      <c r="D10077" s="49"/>
      <c r="E10077" s="49"/>
    </row>
    <row r="10078" spans="1:5" ht="15.75" customHeight="1" thickBot="1" x14ac:dyDescent="0.3">
      <c r="A10078" s="49"/>
      <c r="B10078" s="49"/>
      <c r="C10078" s="49"/>
      <c r="D10078" s="49"/>
      <c r="E10078" s="49"/>
    </row>
    <row r="10079" spans="1:5" ht="15.75" thickBot="1" x14ac:dyDescent="0.3">
      <c r="A10079" s="49"/>
      <c r="B10079" s="49"/>
      <c r="C10079" s="49"/>
      <c r="D10079" s="49"/>
      <c r="E10079" s="49"/>
    </row>
    <row r="10080" spans="1:5" ht="15.75" customHeight="1" thickBot="1" x14ac:dyDescent="0.3">
      <c r="A10080" s="49"/>
      <c r="B10080" s="49"/>
      <c r="C10080" s="49"/>
      <c r="D10080" s="49"/>
      <c r="E10080" s="49"/>
    </row>
    <row r="10081" spans="1:5" ht="15.75" thickBot="1" x14ac:dyDescent="0.3">
      <c r="A10081" s="49"/>
      <c r="B10081" s="49"/>
      <c r="C10081" s="49"/>
      <c r="D10081" s="49"/>
      <c r="E10081" s="49"/>
    </row>
    <row r="10082" spans="1:5" ht="15.75" thickBot="1" x14ac:dyDescent="0.3">
      <c r="A10082" s="49"/>
      <c r="B10082" s="49"/>
      <c r="C10082" s="49"/>
      <c r="D10082" s="49"/>
      <c r="E10082" s="49"/>
    </row>
    <row r="10083" spans="1:5" ht="15.75" thickBot="1" x14ac:dyDescent="0.3">
      <c r="A10083" s="49"/>
      <c r="B10083" s="49"/>
      <c r="C10083" s="49"/>
      <c r="D10083" s="49"/>
      <c r="E10083" s="49"/>
    </row>
    <row r="10084" spans="1:5" ht="15.75" customHeight="1" thickBot="1" x14ac:dyDescent="0.3">
      <c r="A10084" s="49"/>
      <c r="B10084" s="49"/>
      <c r="C10084" s="49"/>
      <c r="D10084" s="49"/>
      <c r="E10084" s="49"/>
    </row>
    <row r="10085" spans="1:5" x14ac:dyDescent="0.25">
      <c r="A10085" s="48"/>
      <c r="B10085" s="48"/>
      <c r="C10085" s="48"/>
      <c r="D10085" s="48"/>
      <c r="E10085" s="48"/>
    </row>
    <row r="10086" spans="1:5" ht="15.75" thickBot="1" x14ac:dyDescent="0.3">
      <c r="A10086" s="49"/>
      <c r="B10086" s="49"/>
      <c r="C10086" s="49"/>
      <c r="D10086" s="49"/>
      <c r="E10086" s="49"/>
    </row>
    <row r="10087" spans="1:5" ht="15.75" customHeight="1" thickBot="1" x14ac:dyDescent="0.3">
      <c r="A10087" s="49"/>
      <c r="B10087" s="49"/>
      <c r="C10087" s="49"/>
      <c r="D10087" s="49"/>
      <c r="E10087" s="49"/>
    </row>
    <row r="10088" spans="1:5" x14ac:dyDescent="0.25">
      <c r="A10088" s="48"/>
      <c r="B10088" s="48"/>
      <c r="C10088" s="48"/>
      <c r="D10088" s="48"/>
      <c r="E10088" s="48"/>
    </row>
    <row r="10089" spans="1:5" ht="15.75" thickBot="1" x14ac:dyDescent="0.3">
      <c r="A10089" s="49"/>
      <c r="B10089" s="49"/>
      <c r="C10089" s="49"/>
      <c r="D10089" s="49"/>
      <c r="E10089" s="49"/>
    </row>
    <row r="10090" spans="1:5" ht="15.75" customHeight="1" thickBot="1" x14ac:dyDescent="0.3">
      <c r="A10090" s="49"/>
      <c r="B10090" s="49"/>
      <c r="C10090" s="49"/>
      <c r="D10090" s="49"/>
      <c r="E10090" s="49"/>
    </row>
    <row r="10091" spans="1:5" x14ac:dyDescent="0.25">
      <c r="A10091" s="48"/>
      <c r="B10091" s="48"/>
      <c r="C10091" s="48"/>
      <c r="D10091" s="48"/>
      <c r="E10091" s="48"/>
    </row>
    <row r="10092" spans="1:5" ht="15.75" thickBot="1" x14ac:dyDescent="0.3">
      <c r="A10092" s="49"/>
      <c r="B10092" s="49"/>
      <c r="C10092" s="49"/>
      <c r="D10092" s="49"/>
      <c r="E10092" s="49"/>
    </row>
    <row r="10093" spans="1:5" ht="15.75" customHeight="1" thickBot="1" x14ac:dyDescent="0.3">
      <c r="A10093" s="49"/>
      <c r="B10093" s="49"/>
      <c r="C10093" s="49"/>
      <c r="D10093" s="49"/>
      <c r="E10093" s="49"/>
    </row>
    <row r="10094" spans="1:5" x14ac:dyDescent="0.25">
      <c r="A10094" s="48"/>
      <c r="B10094" s="48"/>
      <c r="C10094" s="48"/>
      <c r="D10094" s="48"/>
      <c r="E10094" s="48"/>
    </row>
    <row r="10095" spans="1:5" ht="15.75" thickBot="1" x14ac:dyDescent="0.3">
      <c r="A10095" s="49"/>
      <c r="B10095" s="49"/>
      <c r="C10095" s="49"/>
      <c r="D10095" s="49"/>
      <c r="E10095" s="49"/>
    </row>
    <row r="10096" spans="1:5" ht="15.75" customHeight="1" thickBot="1" x14ac:dyDescent="0.3">
      <c r="A10096" s="49"/>
      <c r="B10096" s="49"/>
      <c r="C10096" s="49"/>
      <c r="D10096" s="49"/>
      <c r="E10096" s="49"/>
    </row>
    <row r="10097" spans="1:5" ht="15.75" thickBot="1" x14ac:dyDescent="0.3">
      <c r="A10097" s="49"/>
      <c r="B10097" s="49"/>
      <c r="C10097" s="49"/>
      <c r="D10097" s="49"/>
      <c r="E10097" s="49"/>
    </row>
    <row r="10098" spans="1:5" ht="15.75" customHeight="1" thickBot="1" x14ac:dyDescent="0.3">
      <c r="A10098" s="49"/>
      <c r="B10098" s="49"/>
      <c r="C10098" s="49"/>
      <c r="D10098" s="49"/>
      <c r="E10098" s="49"/>
    </row>
    <row r="10099" spans="1:5" ht="15.75" thickBot="1" x14ac:dyDescent="0.3">
      <c r="A10099" s="49"/>
      <c r="B10099" s="49"/>
      <c r="C10099" s="49"/>
      <c r="D10099" s="49"/>
      <c r="E10099" s="49"/>
    </row>
    <row r="10100" spans="1:5" ht="15.75" customHeight="1" thickBot="1" x14ac:dyDescent="0.3">
      <c r="A10100" s="49"/>
      <c r="B10100" s="49"/>
      <c r="C10100" s="49"/>
      <c r="D10100" s="49"/>
      <c r="E10100" s="49"/>
    </row>
    <row r="10101" spans="1:5" ht="15.75" thickBot="1" x14ac:dyDescent="0.3">
      <c r="A10101" s="49"/>
      <c r="B10101" s="49"/>
      <c r="C10101" s="49"/>
      <c r="D10101" s="49"/>
      <c r="E10101" s="49"/>
    </row>
    <row r="10102" spans="1:5" ht="15.75" customHeight="1" thickBot="1" x14ac:dyDescent="0.3">
      <c r="A10102" s="49"/>
      <c r="B10102" s="49"/>
      <c r="C10102" s="49"/>
      <c r="D10102" s="49"/>
      <c r="E10102" s="49"/>
    </row>
    <row r="10103" spans="1:5" x14ac:dyDescent="0.25">
      <c r="A10103" s="48"/>
      <c r="B10103" s="48"/>
      <c r="C10103" s="48"/>
      <c r="D10103" s="48"/>
      <c r="E10103" s="48"/>
    </row>
    <row r="10104" spans="1:5" ht="15.75" thickBot="1" x14ac:dyDescent="0.3">
      <c r="A10104" s="49"/>
      <c r="B10104" s="49"/>
      <c r="C10104" s="49"/>
      <c r="D10104" s="49"/>
      <c r="E10104" s="49"/>
    </row>
    <row r="10105" spans="1:5" ht="15.75" customHeight="1" thickBot="1" x14ac:dyDescent="0.3">
      <c r="A10105" s="49"/>
      <c r="B10105" s="49"/>
      <c r="C10105" s="49"/>
      <c r="D10105" s="49"/>
      <c r="E10105" s="49"/>
    </row>
    <row r="10106" spans="1:5" x14ac:dyDescent="0.25">
      <c r="A10106" s="48"/>
      <c r="B10106" s="48"/>
      <c r="C10106" s="48"/>
      <c r="D10106" s="48"/>
      <c r="E10106" s="48"/>
    </row>
    <row r="10107" spans="1:5" ht="15.75" thickBot="1" x14ac:dyDescent="0.3">
      <c r="A10107" s="49"/>
      <c r="B10107" s="49"/>
      <c r="C10107" s="49"/>
      <c r="D10107" s="49"/>
      <c r="E10107" s="49"/>
    </row>
    <row r="10108" spans="1:5" ht="15.75" customHeight="1" thickBot="1" x14ac:dyDescent="0.3">
      <c r="A10108" s="49"/>
      <c r="B10108" s="49"/>
      <c r="C10108" s="49"/>
      <c r="D10108" s="49"/>
      <c r="E10108" s="49"/>
    </row>
    <row r="10109" spans="1:5" x14ac:dyDescent="0.25">
      <c r="A10109" s="48"/>
      <c r="B10109" s="48"/>
      <c r="C10109" s="48"/>
      <c r="D10109" s="48"/>
      <c r="E10109" s="48"/>
    </row>
    <row r="10110" spans="1:5" ht="15.75" thickBot="1" x14ac:dyDescent="0.3">
      <c r="A10110" s="49"/>
      <c r="B10110" s="49"/>
      <c r="C10110" s="49"/>
      <c r="D10110" s="49"/>
      <c r="E10110" s="49"/>
    </row>
    <row r="10111" spans="1:5" ht="15.75" customHeight="1" thickBot="1" x14ac:dyDescent="0.3">
      <c r="A10111" s="49"/>
      <c r="B10111" s="49"/>
      <c r="C10111" s="49"/>
      <c r="D10111" s="49"/>
      <c r="E10111" s="49"/>
    </row>
    <row r="10112" spans="1:5" ht="15.75" thickBot="1" x14ac:dyDescent="0.3">
      <c r="A10112" s="49"/>
      <c r="B10112" s="49"/>
      <c r="C10112" s="49"/>
      <c r="D10112" s="49"/>
      <c r="E10112" s="49"/>
    </row>
    <row r="10113" spans="1:5" ht="15.75" customHeight="1" thickBot="1" x14ac:dyDescent="0.3">
      <c r="A10113" s="49"/>
      <c r="B10113" s="49"/>
      <c r="C10113" s="49"/>
      <c r="D10113" s="49"/>
      <c r="E10113" s="49"/>
    </row>
    <row r="10114" spans="1:5" x14ac:dyDescent="0.25">
      <c r="A10114" s="48"/>
      <c r="B10114" s="48"/>
      <c r="C10114" s="48"/>
      <c r="D10114" s="48"/>
      <c r="E10114" s="48"/>
    </row>
    <row r="10115" spans="1:5" ht="15.75" thickBot="1" x14ac:dyDescent="0.3">
      <c r="A10115" s="49"/>
      <c r="B10115" s="49"/>
      <c r="C10115" s="49"/>
      <c r="D10115" s="49"/>
      <c r="E10115" s="49"/>
    </row>
    <row r="10116" spans="1:5" ht="15.75" customHeight="1" thickBot="1" x14ac:dyDescent="0.3">
      <c r="A10116" s="49"/>
      <c r="B10116" s="49"/>
      <c r="C10116" s="49"/>
      <c r="D10116" s="49"/>
      <c r="E10116" s="49"/>
    </row>
    <row r="10117" spans="1:5" ht="15.75" thickBot="1" x14ac:dyDescent="0.3">
      <c r="A10117" s="49"/>
      <c r="B10117" s="49"/>
      <c r="C10117" s="49"/>
      <c r="D10117" s="49"/>
      <c r="E10117" s="49"/>
    </row>
    <row r="10118" spans="1:5" ht="15.75" customHeight="1" thickBot="1" x14ac:dyDescent="0.3">
      <c r="A10118" s="49"/>
      <c r="B10118" s="49"/>
      <c r="C10118" s="49"/>
      <c r="D10118" s="49"/>
      <c r="E10118" s="49"/>
    </row>
    <row r="10119" spans="1:5" ht="15.75" thickBot="1" x14ac:dyDescent="0.3">
      <c r="A10119" s="49"/>
      <c r="B10119" s="49"/>
      <c r="C10119" s="49"/>
      <c r="D10119" s="49"/>
      <c r="E10119" s="49"/>
    </row>
    <row r="10120" spans="1:5" ht="15.75" customHeight="1" thickBot="1" x14ac:dyDescent="0.3">
      <c r="A10120" s="49"/>
      <c r="B10120" s="49"/>
      <c r="C10120" s="49"/>
      <c r="D10120" s="49"/>
      <c r="E10120" s="49"/>
    </row>
    <row r="10121" spans="1:5" ht="15.75" thickBot="1" x14ac:dyDescent="0.3">
      <c r="A10121" s="49"/>
      <c r="B10121" s="49"/>
      <c r="C10121" s="49"/>
      <c r="D10121" s="49"/>
      <c r="E10121" s="49"/>
    </row>
    <row r="10122" spans="1:5" ht="15.75" customHeight="1" thickBot="1" x14ac:dyDescent="0.3">
      <c r="A10122" s="49"/>
      <c r="B10122" s="49"/>
      <c r="C10122" s="49"/>
      <c r="D10122" s="49"/>
      <c r="E10122" s="49"/>
    </row>
    <row r="10123" spans="1:5" ht="15.75" thickBot="1" x14ac:dyDescent="0.3">
      <c r="A10123" s="49"/>
      <c r="B10123" s="49"/>
      <c r="C10123" s="49"/>
      <c r="D10123" s="49"/>
      <c r="E10123" s="49"/>
    </row>
    <row r="10124" spans="1:5" ht="15.75" customHeight="1" thickBot="1" x14ac:dyDescent="0.3">
      <c r="A10124" s="49"/>
      <c r="B10124" s="49"/>
      <c r="C10124" s="49"/>
      <c r="D10124" s="49"/>
      <c r="E10124" s="49"/>
    </row>
    <row r="10125" spans="1:5" x14ac:dyDescent="0.25">
      <c r="A10125" s="48"/>
      <c r="B10125" s="48"/>
      <c r="C10125" s="48"/>
      <c r="D10125" s="48"/>
      <c r="E10125" s="48"/>
    </row>
    <row r="10126" spans="1:5" ht="15.75" thickBot="1" x14ac:dyDescent="0.3">
      <c r="A10126" s="49"/>
      <c r="B10126" s="49"/>
      <c r="C10126" s="49"/>
      <c r="D10126" s="49"/>
      <c r="E10126" s="49"/>
    </row>
    <row r="10127" spans="1:5" ht="15.75" customHeight="1" thickBot="1" x14ac:dyDescent="0.3">
      <c r="A10127" s="49"/>
      <c r="B10127" s="49"/>
      <c r="C10127" s="49"/>
      <c r="D10127" s="49"/>
      <c r="E10127" s="49"/>
    </row>
    <row r="10128" spans="1:5" ht="15.75" thickBot="1" x14ac:dyDescent="0.3">
      <c r="A10128" s="49"/>
      <c r="B10128" s="49"/>
      <c r="C10128" s="49"/>
      <c r="D10128" s="49"/>
      <c r="E10128" s="49"/>
    </row>
    <row r="10129" spans="1:5" ht="15.75" customHeight="1" thickBot="1" x14ac:dyDescent="0.3">
      <c r="A10129" s="49"/>
      <c r="B10129" s="49"/>
      <c r="C10129" s="49"/>
      <c r="D10129" s="49"/>
      <c r="E10129" s="49"/>
    </row>
    <row r="10130" spans="1:5" x14ac:dyDescent="0.25">
      <c r="A10130" s="48"/>
      <c r="B10130" s="48"/>
      <c r="C10130" s="48"/>
      <c r="D10130" s="48"/>
      <c r="E10130" s="48"/>
    </row>
    <row r="10131" spans="1:5" ht="15.75" thickBot="1" x14ac:dyDescent="0.3">
      <c r="A10131" s="49"/>
      <c r="B10131" s="49"/>
      <c r="C10131" s="49"/>
      <c r="D10131" s="49"/>
      <c r="E10131" s="49"/>
    </row>
    <row r="10132" spans="1:5" ht="15.75" customHeight="1" thickBot="1" x14ac:dyDescent="0.3">
      <c r="A10132" s="49"/>
      <c r="B10132" s="49"/>
      <c r="C10132" s="49"/>
      <c r="D10132" s="49"/>
      <c r="E10132" s="49"/>
    </row>
    <row r="10133" spans="1:5" ht="15.75" thickBot="1" x14ac:dyDescent="0.3">
      <c r="A10133" s="49"/>
      <c r="B10133" s="49"/>
      <c r="C10133" s="49"/>
      <c r="D10133" s="49"/>
      <c r="E10133" s="49"/>
    </row>
    <row r="10134" spans="1:5" ht="15.75" customHeight="1" thickBot="1" x14ac:dyDescent="0.3">
      <c r="A10134" s="49"/>
      <c r="B10134" s="49"/>
      <c r="C10134" s="49"/>
      <c r="D10134" s="49"/>
      <c r="E10134" s="49"/>
    </row>
    <row r="10135" spans="1:5" x14ac:dyDescent="0.25">
      <c r="A10135" s="48"/>
      <c r="B10135" s="48"/>
      <c r="C10135" s="48"/>
      <c r="D10135" s="48"/>
      <c r="E10135" s="48"/>
    </row>
    <row r="10136" spans="1:5" ht="15.75" thickBot="1" x14ac:dyDescent="0.3">
      <c r="A10136" s="49"/>
      <c r="B10136" s="49"/>
      <c r="C10136" s="49"/>
      <c r="D10136" s="49"/>
      <c r="E10136" s="49"/>
    </row>
    <row r="10137" spans="1:5" ht="15.75" customHeight="1" thickBot="1" x14ac:dyDescent="0.3">
      <c r="A10137" s="49"/>
      <c r="B10137" s="49"/>
      <c r="C10137" s="49"/>
      <c r="D10137" s="49"/>
      <c r="E10137" s="49"/>
    </row>
    <row r="10138" spans="1:5" ht="15.75" thickBot="1" x14ac:dyDescent="0.3">
      <c r="A10138" s="49"/>
      <c r="B10138" s="49"/>
      <c r="C10138" s="49"/>
      <c r="D10138" s="49"/>
      <c r="E10138" s="49"/>
    </row>
    <row r="10139" spans="1:5" ht="15.75" thickBot="1" x14ac:dyDescent="0.3">
      <c r="A10139" s="49"/>
      <c r="B10139" s="49"/>
      <c r="C10139" s="49"/>
      <c r="D10139" s="49"/>
      <c r="E10139" s="49"/>
    </row>
    <row r="10140" spans="1:5" ht="15.75" thickBot="1" x14ac:dyDescent="0.3">
      <c r="A10140" s="49"/>
      <c r="B10140" s="49"/>
      <c r="C10140" s="49"/>
      <c r="D10140" s="49"/>
      <c r="E10140" s="49"/>
    </row>
    <row r="10141" spans="1:5" ht="15.75" thickBot="1" x14ac:dyDescent="0.3">
      <c r="A10141" s="49"/>
      <c r="B10141" s="49"/>
      <c r="C10141" s="49"/>
      <c r="D10141" s="49"/>
      <c r="E10141" s="49"/>
    </row>
    <row r="10142" spans="1:5" ht="15.75" thickBot="1" x14ac:dyDescent="0.3">
      <c r="A10142" s="49"/>
      <c r="B10142" s="49"/>
      <c r="C10142" s="49"/>
      <c r="D10142" s="49"/>
      <c r="E10142" s="49"/>
    </row>
    <row r="10143" spans="1:5" ht="15.75" customHeight="1" thickBot="1" x14ac:dyDescent="0.3">
      <c r="A10143" s="49"/>
      <c r="B10143" s="49"/>
      <c r="C10143" s="49"/>
      <c r="D10143" s="49"/>
      <c r="E10143" s="49"/>
    </row>
    <row r="10144" spans="1:5" ht="15.75" thickBot="1" x14ac:dyDescent="0.3">
      <c r="A10144" s="49"/>
      <c r="B10144" s="49"/>
      <c r="C10144" s="49"/>
      <c r="D10144" s="49"/>
      <c r="E10144" s="49"/>
    </row>
    <row r="10145" spans="1:5" ht="15.75" customHeight="1" thickBot="1" x14ac:dyDescent="0.3">
      <c r="A10145" s="49"/>
      <c r="B10145" s="49"/>
      <c r="C10145" s="49"/>
      <c r="D10145" s="49"/>
      <c r="E10145" s="49"/>
    </row>
    <row r="10146" spans="1:5" x14ac:dyDescent="0.25">
      <c r="A10146" s="48"/>
      <c r="B10146" s="48"/>
      <c r="C10146" s="48"/>
      <c r="D10146" s="48"/>
      <c r="E10146" s="48"/>
    </row>
    <row r="10147" spans="1:5" x14ac:dyDescent="0.25">
      <c r="A10147" s="48"/>
      <c r="B10147" s="48"/>
      <c r="C10147" s="48"/>
      <c r="D10147" s="48"/>
      <c r="E10147" s="48"/>
    </row>
    <row r="10148" spans="1:5" ht="15.75" thickBot="1" x14ac:dyDescent="0.3">
      <c r="A10148" s="49"/>
      <c r="B10148" s="49"/>
      <c r="C10148" s="49"/>
      <c r="D10148" s="49"/>
      <c r="E10148" s="49"/>
    </row>
    <row r="10149" spans="1:5" ht="15.75" thickBot="1" x14ac:dyDescent="0.3">
      <c r="A10149" s="49"/>
      <c r="B10149" s="49"/>
      <c r="C10149" s="49"/>
      <c r="D10149" s="49"/>
      <c r="E10149" s="49"/>
    </row>
    <row r="10150" spans="1:5" ht="15.75" thickBot="1" x14ac:dyDescent="0.3">
      <c r="A10150" s="49"/>
      <c r="B10150" s="49"/>
      <c r="C10150" s="49"/>
      <c r="D10150" s="49"/>
      <c r="E10150" s="49"/>
    </row>
    <row r="10151" spans="1:5" ht="15.75" thickBot="1" x14ac:dyDescent="0.3">
      <c r="A10151" s="49"/>
      <c r="B10151" s="49"/>
      <c r="C10151" s="49"/>
      <c r="D10151" s="49"/>
      <c r="E10151" s="49"/>
    </row>
    <row r="10152" spans="1:5" ht="15.75" thickBot="1" x14ac:dyDescent="0.3">
      <c r="A10152" s="49"/>
      <c r="B10152" s="49"/>
      <c r="C10152" s="49"/>
      <c r="D10152" s="49"/>
      <c r="E10152" s="49"/>
    </row>
    <row r="10153" spans="1:5" ht="15.75" thickBot="1" x14ac:dyDescent="0.3">
      <c r="A10153" s="49"/>
      <c r="B10153" s="49"/>
      <c r="C10153" s="49"/>
      <c r="D10153" s="49"/>
      <c r="E10153" s="49"/>
    </row>
    <row r="10154" spans="1:5" ht="15.75" thickBot="1" x14ac:dyDescent="0.3">
      <c r="A10154" s="49"/>
      <c r="B10154" s="49"/>
      <c r="C10154" s="49"/>
      <c r="D10154" s="49"/>
      <c r="E10154" s="49"/>
    </row>
    <row r="10155" spans="1:5" ht="15.75" thickBot="1" x14ac:dyDescent="0.3">
      <c r="A10155" s="49"/>
      <c r="B10155" s="49"/>
      <c r="C10155" s="49"/>
      <c r="D10155" s="49"/>
      <c r="E10155" s="49"/>
    </row>
    <row r="10156" spans="1:5" ht="15.75" thickBot="1" x14ac:dyDescent="0.3">
      <c r="A10156" s="49"/>
      <c r="B10156" s="49"/>
      <c r="C10156" s="49"/>
      <c r="D10156" s="49"/>
      <c r="E10156" s="49"/>
    </row>
    <row r="10157" spans="1:5" ht="15.75" customHeight="1" thickBot="1" x14ac:dyDescent="0.3">
      <c r="A10157" s="49"/>
      <c r="B10157" s="49"/>
      <c r="C10157" s="49"/>
      <c r="D10157" s="49"/>
      <c r="E10157" s="49"/>
    </row>
    <row r="10158" spans="1:5" ht="15.75" thickBot="1" x14ac:dyDescent="0.3">
      <c r="A10158" s="49"/>
      <c r="B10158" s="49"/>
      <c r="C10158" s="49"/>
      <c r="D10158" s="49"/>
      <c r="E10158" s="49"/>
    </row>
    <row r="10159" spans="1:5" ht="15.75" customHeight="1" thickBot="1" x14ac:dyDescent="0.3">
      <c r="A10159" s="49"/>
      <c r="B10159" s="49"/>
      <c r="C10159" s="49"/>
      <c r="D10159" s="49"/>
      <c r="E10159" s="49"/>
    </row>
    <row r="10160" spans="1:5" ht="15.75" thickBot="1" x14ac:dyDescent="0.3">
      <c r="A10160" s="49"/>
      <c r="B10160" s="49"/>
      <c r="C10160" s="49"/>
      <c r="D10160" s="49"/>
      <c r="E10160" s="49"/>
    </row>
    <row r="10161" spans="1:5" ht="15.75" customHeight="1" thickBot="1" x14ac:dyDescent="0.3">
      <c r="A10161" s="49"/>
      <c r="B10161" s="49"/>
      <c r="C10161" s="49"/>
      <c r="D10161" s="49"/>
      <c r="E10161" s="49"/>
    </row>
    <row r="10162" spans="1:5" ht="15.75" thickBot="1" x14ac:dyDescent="0.3">
      <c r="A10162" s="49"/>
      <c r="B10162" s="49"/>
      <c r="C10162" s="49"/>
      <c r="D10162" s="49"/>
      <c r="E10162" s="49"/>
    </row>
    <row r="10163" spans="1:5" ht="15.75" thickBot="1" x14ac:dyDescent="0.3">
      <c r="A10163" s="49"/>
      <c r="B10163" s="49"/>
      <c r="C10163" s="49"/>
      <c r="D10163" s="49"/>
      <c r="E10163" s="49"/>
    </row>
    <row r="10164" spans="1:5" ht="15.75" thickBot="1" x14ac:dyDescent="0.3">
      <c r="A10164" s="49"/>
      <c r="B10164" s="49"/>
      <c r="C10164" s="49"/>
      <c r="D10164" s="49"/>
      <c r="E10164" s="49"/>
    </row>
    <row r="10165" spans="1:5" ht="15.75" thickBot="1" x14ac:dyDescent="0.3">
      <c r="A10165" s="49"/>
      <c r="B10165" s="49"/>
      <c r="C10165" s="49"/>
      <c r="D10165" s="49"/>
      <c r="E10165" s="49"/>
    </row>
    <row r="10166" spans="1:5" ht="15.75" thickBot="1" x14ac:dyDescent="0.3">
      <c r="A10166" s="49"/>
      <c r="B10166" s="49"/>
      <c r="C10166" s="49"/>
      <c r="D10166" s="49"/>
      <c r="E10166" s="49"/>
    </row>
    <row r="10167" spans="1:5" ht="15.75" customHeight="1" thickBot="1" x14ac:dyDescent="0.3">
      <c r="A10167" s="49"/>
      <c r="B10167" s="49"/>
      <c r="C10167" s="49"/>
      <c r="D10167" s="49"/>
      <c r="E10167" s="49"/>
    </row>
    <row r="10168" spans="1:5" ht="15.75" thickBot="1" x14ac:dyDescent="0.3">
      <c r="A10168" s="49"/>
      <c r="B10168" s="49"/>
      <c r="C10168" s="49"/>
      <c r="D10168" s="49"/>
      <c r="E10168" s="49"/>
    </row>
    <row r="10169" spans="1:5" ht="15.75" customHeight="1" thickBot="1" x14ac:dyDescent="0.3">
      <c r="A10169" s="49"/>
      <c r="B10169" s="49"/>
      <c r="C10169" s="49"/>
      <c r="D10169" s="49"/>
      <c r="E10169" s="49"/>
    </row>
    <row r="10170" spans="1:5" ht="15.75" thickBot="1" x14ac:dyDescent="0.3">
      <c r="A10170" s="49"/>
      <c r="B10170" s="49"/>
      <c r="C10170" s="49"/>
      <c r="D10170" s="49"/>
      <c r="E10170" s="49"/>
    </row>
    <row r="10171" spans="1:5" ht="15.75" thickBot="1" x14ac:dyDescent="0.3">
      <c r="A10171" s="49"/>
      <c r="B10171" s="49"/>
      <c r="C10171" s="49"/>
      <c r="D10171" s="49"/>
      <c r="E10171" s="49"/>
    </row>
    <row r="10172" spans="1:5" ht="15.75" thickBot="1" x14ac:dyDescent="0.3">
      <c r="A10172" s="49"/>
      <c r="B10172" s="49"/>
      <c r="C10172" s="49"/>
      <c r="D10172" s="49"/>
      <c r="E10172" s="49"/>
    </row>
    <row r="10173" spans="1:5" ht="15.75" thickBot="1" x14ac:dyDescent="0.3">
      <c r="A10173" s="49"/>
      <c r="B10173" s="49"/>
      <c r="C10173" s="49"/>
      <c r="D10173" s="49"/>
      <c r="E10173" s="49"/>
    </row>
    <row r="10174" spans="1:5" ht="15.75" thickBot="1" x14ac:dyDescent="0.3">
      <c r="A10174" s="49"/>
      <c r="B10174" s="49"/>
      <c r="C10174" s="49"/>
      <c r="D10174" s="49"/>
      <c r="E10174" s="49"/>
    </row>
    <row r="10175" spans="1:5" ht="15.75" thickBot="1" x14ac:dyDescent="0.3">
      <c r="A10175" s="49"/>
      <c r="B10175" s="49"/>
      <c r="C10175" s="49"/>
      <c r="D10175" s="49"/>
      <c r="E10175" s="49"/>
    </row>
    <row r="10176" spans="1:5" ht="15.75" customHeight="1" thickBot="1" x14ac:dyDescent="0.3">
      <c r="A10176" s="49"/>
      <c r="B10176" s="49"/>
      <c r="C10176" s="49"/>
      <c r="D10176" s="49"/>
      <c r="E10176" s="49"/>
    </row>
    <row r="10177" spans="1:5" ht="15.75" thickBot="1" x14ac:dyDescent="0.3">
      <c r="A10177" s="49"/>
      <c r="B10177" s="49"/>
      <c r="C10177" s="49"/>
      <c r="D10177" s="49"/>
      <c r="E10177" s="49"/>
    </row>
    <row r="10178" spans="1:5" ht="15.75" customHeight="1" thickBot="1" x14ac:dyDescent="0.3">
      <c r="A10178" s="49"/>
      <c r="B10178" s="49"/>
      <c r="C10178" s="49"/>
      <c r="D10178" s="49"/>
      <c r="E10178" s="49"/>
    </row>
    <row r="10179" spans="1:5" ht="15.75" thickBot="1" x14ac:dyDescent="0.3">
      <c r="A10179" s="49"/>
      <c r="B10179" s="49"/>
      <c r="C10179" s="49"/>
      <c r="D10179" s="49"/>
      <c r="E10179" s="49"/>
    </row>
    <row r="10180" spans="1:5" ht="15.75" customHeight="1" thickBot="1" x14ac:dyDescent="0.3">
      <c r="A10180" s="49"/>
      <c r="B10180" s="49"/>
      <c r="C10180" s="49"/>
      <c r="D10180" s="49"/>
      <c r="E10180" s="49"/>
    </row>
    <row r="10181" spans="1:5" ht="15.75" thickBot="1" x14ac:dyDescent="0.3">
      <c r="A10181" s="49"/>
      <c r="B10181" s="49"/>
      <c r="C10181" s="49"/>
      <c r="D10181" s="49"/>
      <c r="E10181" s="49"/>
    </row>
    <row r="10182" spans="1:5" ht="15.75" customHeight="1" thickBot="1" x14ac:dyDescent="0.3">
      <c r="A10182" s="49"/>
      <c r="B10182" s="49"/>
      <c r="C10182" s="49"/>
      <c r="D10182" s="49"/>
      <c r="E10182" s="49"/>
    </row>
    <row r="10183" spans="1:5" ht="15.75" thickBot="1" x14ac:dyDescent="0.3">
      <c r="A10183" s="49"/>
      <c r="B10183" s="49"/>
      <c r="C10183" s="49"/>
      <c r="D10183" s="49"/>
      <c r="E10183" s="49"/>
    </row>
    <row r="10184" spans="1:5" ht="15.75" customHeight="1" thickBot="1" x14ac:dyDescent="0.3">
      <c r="A10184" s="49"/>
      <c r="B10184" s="49"/>
      <c r="C10184" s="49"/>
      <c r="D10184" s="49"/>
      <c r="E10184" s="49"/>
    </row>
    <row r="10185" spans="1:5" ht="15.75" thickBot="1" x14ac:dyDescent="0.3">
      <c r="A10185" s="49"/>
      <c r="B10185" s="49"/>
      <c r="C10185" s="49"/>
      <c r="D10185" s="49"/>
      <c r="E10185" s="49"/>
    </row>
    <row r="10186" spans="1:5" ht="15.75" customHeight="1" thickBot="1" x14ac:dyDescent="0.3">
      <c r="A10186" s="49"/>
      <c r="B10186" s="49"/>
      <c r="C10186" s="49"/>
      <c r="D10186" s="49"/>
      <c r="E10186" s="49"/>
    </row>
    <row r="10187" spans="1:5" ht="15.75" thickBot="1" x14ac:dyDescent="0.3">
      <c r="A10187" s="49"/>
      <c r="B10187" s="49"/>
      <c r="C10187" s="49"/>
      <c r="D10187" s="49"/>
      <c r="E10187" s="49"/>
    </row>
    <row r="10188" spans="1:5" ht="15.75" customHeight="1" thickBot="1" x14ac:dyDescent="0.3">
      <c r="A10188" s="49"/>
      <c r="B10188" s="49"/>
      <c r="C10188" s="49"/>
      <c r="D10188" s="49"/>
      <c r="E10188" s="49"/>
    </row>
    <row r="10189" spans="1:5" ht="15.75" thickBot="1" x14ac:dyDescent="0.3">
      <c r="A10189" s="49"/>
      <c r="B10189" s="49"/>
      <c r="C10189" s="49"/>
      <c r="D10189" s="49"/>
      <c r="E10189" s="49"/>
    </row>
    <row r="10190" spans="1:5" ht="15.75" thickBot="1" x14ac:dyDescent="0.3">
      <c r="A10190" s="49"/>
      <c r="B10190" s="49"/>
      <c r="C10190" s="49"/>
      <c r="D10190" s="49"/>
      <c r="E10190" s="49"/>
    </row>
    <row r="10191" spans="1:5" ht="15.75" customHeight="1" thickBot="1" x14ac:dyDescent="0.3">
      <c r="A10191" s="49"/>
      <c r="B10191" s="49"/>
      <c r="C10191" s="49"/>
      <c r="D10191" s="49"/>
      <c r="E10191" s="49"/>
    </row>
    <row r="10192" spans="1:5" x14ac:dyDescent="0.25">
      <c r="A10192" s="48"/>
      <c r="B10192" s="48"/>
      <c r="C10192" s="48"/>
      <c r="D10192" s="48"/>
      <c r="E10192" s="48"/>
    </row>
    <row r="10193" spans="1:5" ht="15.75" thickBot="1" x14ac:dyDescent="0.3">
      <c r="A10193" s="49"/>
      <c r="B10193" s="49"/>
      <c r="C10193" s="49"/>
      <c r="D10193" s="49"/>
      <c r="E10193" s="49"/>
    </row>
    <row r="10194" spans="1:5" ht="15.75" customHeight="1" thickBot="1" x14ac:dyDescent="0.3">
      <c r="A10194" s="49"/>
      <c r="B10194" s="49"/>
      <c r="C10194" s="49"/>
      <c r="D10194" s="49"/>
      <c r="E10194" s="49"/>
    </row>
    <row r="10195" spans="1:5" ht="15.75" thickBot="1" x14ac:dyDescent="0.3">
      <c r="A10195" s="49"/>
      <c r="B10195" s="49"/>
      <c r="C10195" s="49"/>
      <c r="D10195" s="49"/>
      <c r="E10195" s="49"/>
    </row>
    <row r="10196" spans="1:5" ht="15.75" customHeight="1" thickBot="1" x14ac:dyDescent="0.3">
      <c r="A10196" s="49"/>
      <c r="B10196" s="49"/>
      <c r="C10196" s="49"/>
      <c r="D10196" s="49"/>
      <c r="E10196" s="49"/>
    </row>
    <row r="10197" spans="1:5" ht="15.75" thickBot="1" x14ac:dyDescent="0.3">
      <c r="A10197" s="49"/>
      <c r="B10197" s="49"/>
      <c r="C10197" s="49"/>
      <c r="D10197" s="49"/>
      <c r="E10197" s="49"/>
    </row>
    <row r="10198" spans="1:5" ht="15.75" customHeight="1" thickBot="1" x14ac:dyDescent="0.3">
      <c r="A10198" s="49"/>
      <c r="B10198" s="49"/>
      <c r="C10198" s="49"/>
      <c r="D10198" s="49"/>
      <c r="E10198" s="49"/>
    </row>
    <row r="10199" spans="1:5" ht="15.75" thickBot="1" x14ac:dyDescent="0.3">
      <c r="A10199" s="49"/>
      <c r="B10199" s="49"/>
      <c r="C10199" s="49"/>
      <c r="D10199" s="49"/>
      <c r="E10199" s="49"/>
    </row>
    <row r="10200" spans="1:5" ht="15.75" customHeight="1" thickBot="1" x14ac:dyDescent="0.3">
      <c r="A10200" s="49"/>
      <c r="B10200" s="49"/>
      <c r="C10200" s="49"/>
      <c r="D10200" s="49"/>
      <c r="E10200" s="49"/>
    </row>
    <row r="10201" spans="1:5" ht="15.75" thickBot="1" x14ac:dyDescent="0.3">
      <c r="A10201" s="49"/>
      <c r="B10201" s="49"/>
      <c r="C10201" s="49"/>
      <c r="D10201" s="49"/>
      <c r="E10201" s="49"/>
    </row>
    <row r="10202" spans="1:5" ht="15.75" customHeight="1" thickBot="1" x14ac:dyDescent="0.3">
      <c r="A10202" s="49"/>
      <c r="B10202" s="49"/>
      <c r="C10202" s="49"/>
      <c r="D10202" s="49"/>
      <c r="E10202" s="49"/>
    </row>
    <row r="10203" spans="1:5" ht="15.75" thickBot="1" x14ac:dyDescent="0.3">
      <c r="A10203" s="49"/>
      <c r="B10203" s="49"/>
      <c r="C10203" s="49"/>
      <c r="D10203" s="49"/>
      <c r="E10203" s="49"/>
    </row>
    <row r="10204" spans="1:5" ht="15.75" customHeight="1" thickBot="1" x14ac:dyDescent="0.3">
      <c r="A10204" s="49"/>
      <c r="B10204" s="49"/>
      <c r="C10204" s="49"/>
      <c r="D10204" s="49"/>
      <c r="E10204" s="49"/>
    </row>
    <row r="10205" spans="1:5" x14ac:dyDescent="0.25">
      <c r="A10205" s="48"/>
      <c r="B10205" s="48"/>
      <c r="C10205" s="48"/>
      <c r="D10205" s="48"/>
      <c r="E10205" s="48"/>
    </row>
    <row r="10206" spans="1:5" ht="15.75" thickBot="1" x14ac:dyDescent="0.3">
      <c r="A10206" s="49"/>
      <c r="B10206" s="49"/>
      <c r="C10206" s="49"/>
      <c r="D10206" s="49"/>
      <c r="E10206" s="49"/>
    </row>
    <row r="10207" spans="1:5" ht="15.75" thickBot="1" x14ac:dyDescent="0.3">
      <c r="A10207" s="49"/>
      <c r="B10207" s="49"/>
      <c r="C10207" s="49"/>
      <c r="D10207" s="49"/>
      <c r="E10207" s="49"/>
    </row>
    <row r="10208" spans="1:5" ht="15.75" thickBot="1" x14ac:dyDescent="0.3">
      <c r="A10208" s="49"/>
      <c r="B10208" s="49"/>
      <c r="C10208" s="49"/>
      <c r="D10208" s="49"/>
      <c r="E10208" s="49"/>
    </row>
    <row r="10209" spans="1:5" ht="15.75" thickBot="1" x14ac:dyDescent="0.3">
      <c r="A10209" s="49"/>
      <c r="B10209" s="49"/>
      <c r="C10209" s="49"/>
      <c r="D10209" s="49"/>
      <c r="E10209" s="49"/>
    </row>
    <row r="10210" spans="1:5" ht="15.75" thickBot="1" x14ac:dyDescent="0.3">
      <c r="A10210" s="49"/>
      <c r="B10210" s="49"/>
      <c r="C10210" s="49"/>
      <c r="D10210" s="49"/>
      <c r="E10210" s="49"/>
    </row>
    <row r="10211" spans="1:5" ht="15.75" thickBot="1" x14ac:dyDescent="0.3">
      <c r="A10211" s="49"/>
      <c r="B10211" s="49"/>
      <c r="C10211" s="49"/>
      <c r="D10211" s="49"/>
      <c r="E10211" s="49"/>
    </row>
    <row r="10212" spans="1:5" ht="15.75" thickBot="1" x14ac:dyDescent="0.3">
      <c r="A10212" s="49"/>
      <c r="B10212" s="49"/>
      <c r="C10212" s="49"/>
      <c r="D10212" s="49"/>
      <c r="E10212" s="49"/>
    </row>
    <row r="10213" spans="1:5" ht="15.75" thickBot="1" x14ac:dyDescent="0.3">
      <c r="A10213" s="49"/>
      <c r="B10213" s="49"/>
      <c r="C10213" s="49"/>
      <c r="D10213" s="49"/>
      <c r="E10213" s="49"/>
    </row>
    <row r="10214" spans="1:5" ht="15.75" customHeight="1" thickBot="1" x14ac:dyDescent="0.3">
      <c r="A10214" s="49"/>
      <c r="B10214" s="49"/>
      <c r="C10214" s="49"/>
      <c r="D10214" s="49"/>
      <c r="E10214" s="49"/>
    </row>
    <row r="10215" spans="1:5" ht="15.75" thickBot="1" x14ac:dyDescent="0.3">
      <c r="A10215" s="49"/>
      <c r="B10215" s="49"/>
      <c r="C10215" s="49"/>
      <c r="D10215" s="49"/>
      <c r="E10215" s="49"/>
    </row>
    <row r="10216" spans="1:5" ht="15.75" thickBot="1" x14ac:dyDescent="0.3">
      <c r="A10216" s="49"/>
      <c r="B10216" s="49"/>
      <c r="C10216" s="49"/>
      <c r="D10216" s="49"/>
      <c r="E10216" s="49"/>
    </row>
    <row r="10217" spans="1:5" ht="15.75" thickBot="1" x14ac:dyDescent="0.3">
      <c r="A10217" s="49"/>
      <c r="B10217" s="49"/>
      <c r="C10217" s="49"/>
      <c r="D10217" s="49"/>
      <c r="E10217" s="49"/>
    </row>
    <row r="10218" spans="1:5" ht="15.75" thickBot="1" x14ac:dyDescent="0.3">
      <c r="A10218" s="49"/>
      <c r="B10218" s="49"/>
      <c r="C10218" s="49"/>
      <c r="D10218" s="49"/>
      <c r="E10218" s="49"/>
    </row>
    <row r="10219" spans="1:5" ht="15.75" thickBot="1" x14ac:dyDescent="0.3">
      <c r="A10219" s="49"/>
      <c r="B10219" s="49"/>
      <c r="C10219" s="49"/>
      <c r="D10219" s="49"/>
      <c r="E10219" s="49"/>
    </row>
    <row r="10220" spans="1:5" ht="15.75" thickBot="1" x14ac:dyDescent="0.3">
      <c r="A10220" s="49"/>
      <c r="B10220" s="49"/>
      <c r="C10220" s="49"/>
      <c r="D10220" s="49"/>
      <c r="E10220" s="49"/>
    </row>
    <row r="10221" spans="1:5" ht="15.75" thickBot="1" x14ac:dyDescent="0.3">
      <c r="A10221" s="49"/>
      <c r="B10221" s="49"/>
      <c r="C10221" s="49"/>
      <c r="D10221" s="49"/>
      <c r="E10221" s="49"/>
    </row>
    <row r="10222" spans="1:5" ht="15.75" thickBot="1" x14ac:dyDescent="0.3">
      <c r="A10222" s="49"/>
      <c r="B10222" s="49"/>
      <c r="C10222" s="49"/>
      <c r="D10222" s="49"/>
      <c r="E10222" s="49"/>
    </row>
    <row r="10223" spans="1:5" ht="15.75" thickBot="1" x14ac:dyDescent="0.3">
      <c r="A10223" s="49"/>
      <c r="B10223" s="49"/>
      <c r="C10223" s="49"/>
      <c r="D10223" s="49"/>
      <c r="E10223" s="49"/>
    </row>
    <row r="10224" spans="1:5" ht="15.75" thickBot="1" x14ac:dyDescent="0.3">
      <c r="A10224" s="49"/>
      <c r="B10224" s="49"/>
      <c r="C10224" s="49"/>
      <c r="D10224" s="49"/>
      <c r="E10224" s="49"/>
    </row>
    <row r="10225" spans="1:5" ht="15.75" customHeight="1" thickBot="1" x14ac:dyDescent="0.3">
      <c r="A10225" s="49"/>
      <c r="B10225" s="49"/>
      <c r="C10225" s="49"/>
      <c r="D10225" s="49"/>
      <c r="E10225" s="49"/>
    </row>
    <row r="10226" spans="1:5" ht="15.75" thickBot="1" x14ac:dyDescent="0.3">
      <c r="A10226" s="49"/>
      <c r="B10226" s="49"/>
      <c r="C10226" s="49"/>
      <c r="D10226" s="49"/>
      <c r="E10226" s="49"/>
    </row>
    <row r="10227" spans="1:5" ht="15.75" thickBot="1" x14ac:dyDescent="0.3">
      <c r="A10227" s="49"/>
      <c r="B10227" s="49"/>
      <c r="C10227" s="49"/>
      <c r="D10227" s="49"/>
      <c r="E10227" s="49"/>
    </row>
    <row r="10228" spans="1:5" ht="15.75" thickBot="1" x14ac:dyDescent="0.3">
      <c r="A10228" s="49"/>
      <c r="B10228" s="49"/>
      <c r="C10228" s="49"/>
      <c r="D10228" s="49"/>
      <c r="E10228" s="49"/>
    </row>
    <row r="10229" spans="1:5" ht="15.75" thickBot="1" x14ac:dyDescent="0.3">
      <c r="A10229" s="49"/>
      <c r="B10229" s="49"/>
      <c r="C10229" s="49"/>
      <c r="D10229" s="49"/>
      <c r="E10229" s="49"/>
    </row>
    <row r="10230" spans="1:5" ht="15.75" thickBot="1" x14ac:dyDescent="0.3">
      <c r="A10230" s="49"/>
      <c r="B10230" s="49"/>
      <c r="C10230" s="49"/>
      <c r="D10230" s="49"/>
      <c r="E10230" s="49"/>
    </row>
    <row r="10231" spans="1:5" ht="15.75" thickBot="1" x14ac:dyDescent="0.3">
      <c r="A10231" s="49"/>
      <c r="B10231" s="49"/>
      <c r="C10231" s="49"/>
      <c r="D10231" s="49"/>
      <c r="E10231" s="49"/>
    </row>
    <row r="10232" spans="1:5" ht="15.75" customHeight="1" thickBot="1" x14ac:dyDescent="0.3">
      <c r="A10232" s="49"/>
      <c r="B10232" s="49"/>
      <c r="C10232" s="49"/>
      <c r="D10232" s="49"/>
      <c r="E10232" s="49"/>
    </row>
    <row r="10233" spans="1:5" ht="15.75" thickBot="1" x14ac:dyDescent="0.3">
      <c r="A10233" s="49"/>
      <c r="B10233" s="49"/>
      <c r="C10233" s="49"/>
      <c r="D10233" s="49"/>
      <c r="E10233" s="49"/>
    </row>
    <row r="10234" spans="1:5" ht="15.75" thickBot="1" x14ac:dyDescent="0.3">
      <c r="A10234" s="49"/>
      <c r="B10234" s="49"/>
      <c r="C10234" s="49"/>
      <c r="D10234" s="49"/>
      <c r="E10234" s="49"/>
    </row>
    <row r="10235" spans="1:5" ht="15.75" customHeight="1" thickBot="1" x14ac:dyDescent="0.3">
      <c r="A10235" s="49"/>
      <c r="B10235" s="49"/>
      <c r="C10235" s="49"/>
      <c r="D10235" s="49"/>
      <c r="E10235" s="49"/>
    </row>
    <row r="10236" spans="1:5" ht="15.75" thickBot="1" x14ac:dyDescent="0.3">
      <c r="A10236" s="49"/>
      <c r="B10236" s="49"/>
      <c r="C10236" s="49"/>
      <c r="D10236" s="49"/>
      <c r="E10236" s="49"/>
    </row>
    <row r="10237" spans="1:5" ht="15.75" thickBot="1" x14ac:dyDescent="0.3">
      <c r="A10237" s="49"/>
      <c r="B10237" s="49"/>
      <c r="C10237" s="49"/>
      <c r="D10237" s="49"/>
      <c r="E10237" s="49"/>
    </row>
    <row r="10238" spans="1:5" ht="15.75" thickBot="1" x14ac:dyDescent="0.3">
      <c r="A10238" s="49"/>
      <c r="B10238" s="49"/>
      <c r="C10238" s="49"/>
      <c r="D10238" s="49"/>
      <c r="E10238" s="49"/>
    </row>
    <row r="10239" spans="1:5" ht="15.75" customHeight="1" thickBot="1" x14ac:dyDescent="0.3">
      <c r="A10239" s="49"/>
      <c r="B10239" s="49"/>
      <c r="C10239" s="49"/>
      <c r="D10239" s="49"/>
      <c r="E10239" s="49"/>
    </row>
    <row r="10240" spans="1:5" ht="15.75" thickBot="1" x14ac:dyDescent="0.3">
      <c r="A10240" s="49"/>
      <c r="B10240" s="49"/>
      <c r="C10240" s="49"/>
      <c r="D10240" s="49"/>
      <c r="E10240" s="49"/>
    </row>
    <row r="10241" spans="1:5" ht="15.75" customHeight="1" thickBot="1" x14ac:dyDescent="0.3">
      <c r="A10241" s="49"/>
      <c r="B10241" s="49"/>
      <c r="C10241" s="49"/>
      <c r="D10241" s="49"/>
      <c r="E10241" s="49"/>
    </row>
    <row r="10242" spans="1:5" x14ac:dyDescent="0.25">
      <c r="A10242" s="48"/>
      <c r="B10242" s="48"/>
      <c r="C10242" s="48"/>
      <c r="D10242" s="48"/>
      <c r="E10242" s="48"/>
    </row>
    <row r="10243" spans="1:5" ht="15.75" thickBot="1" x14ac:dyDescent="0.3">
      <c r="A10243" s="49"/>
      <c r="B10243" s="49"/>
      <c r="C10243" s="49"/>
      <c r="D10243" s="49"/>
      <c r="E10243" s="49"/>
    </row>
    <row r="10244" spans="1:5" ht="15.75" customHeight="1" thickBot="1" x14ac:dyDescent="0.3">
      <c r="A10244" s="49"/>
      <c r="B10244" s="49"/>
      <c r="C10244" s="49"/>
      <c r="D10244" s="49"/>
      <c r="E10244" s="49"/>
    </row>
    <row r="10245" spans="1:5" x14ac:dyDescent="0.25">
      <c r="A10245" s="48"/>
      <c r="B10245" s="48"/>
      <c r="C10245" s="48"/>
      <c r="D10245" s="48"/>
      <c r="E10245" s="48"/>
    </row>
    <row r="10246" spans="1:5" ht="15.75" thickBot="1" x14ac:dyDescent="0.3">
      <c r="A10246" s="49"/>
      <c r="B10246" s="49"/>
      <c r="C10246" s="49"/>
      <c r="D10246" s="49"/>
      <c r="E10246" s="49"/>
    </row>
    <row r="10247" spans="1:5" ht="15.75" customHeight="1" thickBot="1" x14ac:dyDescent="0.3">
      <c r="A10247" s="49"/>
      <c r="B10247" s="49"/>
      <c r="C10247" s="49"/>
      <c r="D10247" s="49"/>
      <c r="E10247" s="49"/>
    </row>
    <row r="10248" spans="1:5" ht="15.75" thickBot="1" x14ac:dyDescent="0.3">
      <c r="A10248" s="49"/>
      <c r="B10248" s="49"/>
      <c r="C10248" s="49"/>
      <c r="D10248" s="49"/>
      <c r="E10248" s="49"/>
    </row>
    <row r="10249" spans="1:5" ht="15.75" customHeight="1" thickBot="1" x14ac:dyDescent="0.3">
      <c r="A10249" s="49"/>
      <c r="B10249" s="49"/>
      <c r="C10249" s="49"/>
      <c r="D10249" s="49"/>
      <c r="E10249" s="49"/>
    </row>
    <row r="10250" spans="1:5" ht="15.75" thickBot="1" x14ac:dyDescent="0.3">
      <c r="A10250" s="49"/>
      <c r="B10250" s="49"/>
      <c r="C10250" s="49"/>
      <c r="D10250" s="49"/>
      <c r="E10250" s="49"/>
    </row>
    <row r="10251" spans="1:5" ht="15.75" customHeight="1" thickBot="1" x14ac:dyDescent="0.3">
      <c r="A10251" s="49"/>
      <c r="B10251" s="49"/>
      <c r="C10251" s="49"/>
      <c r="D10251" s="49"/>
      <c r="E10251" s="49"/>
    </row>
    <row r="10252" spans="1:5" ht="15.75" thickBot="1" x14ac:dyDescent="0.3">
      <c r="A10252" s="49"/>
      <c r="B10252" s="49"/>
      <c r="C10252" s="49"/>
      <c r="D10252" s="49"/>
      <c r="E10252" s="49"/>
    </row>
    <row r="10253" spans="1:5" ht="15.75" thickBot="1" x14ac:dyDescent="0.3">
      <c r="A10253" s="49"/>
      <c r="B10253" s="49"/>
      <c r="C10253" s="49"/>
      <c r="D10253" s="49"/>
      <c r="E10253" s="49"/>
    </row>
    <row r="10254" spans="1:5" ht="15.75" thickBot="1" x14ac:dyDescent="0.3">
      <c r="A10254" s="49"/>
      <c r="B10254" s="49"/>
      <c r="C10254" s="49"/>
      <c r="D10254" s="49"/>
      <c r="E10254" s="49"/>
    </row>
    <row r="10255" spans="1:5" ht="15.75" customHeight="1" thickBot="1" x14ac:dyDescent="0.3">
      <c r="A10255" s="49"/>
      <c r="B10255" s="49"/>
      <c r="C10255" s="49"/>
      <c r="D10255" s="49"/>
      <c r="E10255" s="49"/>
    </row>
    <row r="10256" spans="1:5" ht="15.75" thickBot="1" x14ac:dyDescent="0.3">
      <c r="A10256" s="49"/>
      <c r="B10256" s="49"/>
      <c r="C10256" s="49"/>
      <c r="D10256" s="49"/>
      <c r="E10256" s="49"/>
    </row>
    <row r="10257" spans="1:5" ht="15.75" customHeight="1" thickBot="1" x14ac:dyDescent="0.3">
      <c r="A10257" s="49"/>
      <c r="B10257" s="49"/>
      <c r="C10257" s="49"/>
      <c r="D10257" s="49"/>
      <c r="E10257" s="49"/>
    </row>
    <row r="10258" spans="1:5" ht="15.75" thickBot="1" x14ac:dyDescent="0.3">
      <c r="A10258" s="49"/>
      <c r="B10258" s="49"/>
      <c r="C10258" s="49"/>
      <c r="D10258" s="49"/>
      <c r="E10258" s="49"/>
    </row>
    <row r="10259" spans="1:5" ht="15.75" thickBot="1" x14ac:dyDescent="0.3">
      <c r="A10259" s="49"/>
      <c r="B10259" s="49"/>
      <c r="C10259" s="49"/>
      <c r="D10259" s="49"/>
      <c r="E10259" s="49"/>
    </row>
    <row r="10260" spans="1:5" ht="15.75" thickBot="1" x14ac:dyDescent="0.3">
      <c r="A10260" s="49"/>
      <c r="B10260" s="49"/>
      <c r="C10260" s="49"/>
      <c r="D10260" s="49"/>
      <c r="E10260" s="49"/>
    </row>
    <row r="10261" spans="1:5" ht="15.75" thickBot="1" x14ac:dyDescent="0.3">
      <c r="A10261" s="49"/>
      <c r="B10261" s="49"/>
      <c r="C10261" s="49"/>
      <c r="D10261" s="49"/>
      <c r="E10261" s="49"/>
    </row>
    <row r="10262" spans="1:5" ht="15.75" customHeight="1" thickBot="1" x14ac:dyDescent="0.3">
      <c r="A10262" s="49"/>
      <c r="B10262" s="49"/>
      <c r="C10262" s="49"/>
      <c r="D10262" s="49"/>
      <c r="E10262" s="49"/>
    </row>
    <row r="10263" spans="1:5" ht="15.75" thickBot="1" x14ac:dyDescent="0.3">
      <c r="A10263" s="49"/>
      <c r="B10263" s="49"/>
      <c r="C10263" s="49"/>
      <c r="D10263" s="49"/>
      <c r="E10263" s="49"/>
    </row>
    <row r="10264" spans="1:5" ht="15.75" customHeight="1" thickBot="1" x14ac:dyDescent="0.3">
      <c r="A10264" s="49"/>
      <c r="B10264" s="49"/>
      <c r="C10264" s="49"/>
      <c r="D10264" s="49"/>
      <c r="E10264" s="49"/>
    </row>
    <row r="10265" spans="1:5" x14ac:dyDescent="0.25">
      <c r="A10265" s="48"/>
      <c r="B10265" s="48"/>
      <c r="C10265" s="48"/>
      <c r="D10265" s="48"/>
      <c r="E10265" s="48"/>
    </row>
    <row r="10266" spans="1:5" ht="15.75" thickBot="1" x14ac:dyDescent="0.3">
      <c r="A10266" s="49"/>
      <c r="B10266" s="49"/>
      <c r="C10266" s="49"/>
      <c r="D10266" s="49"/>
      <c r="E10266" s="49"/>
    </row>
    <row r="10267" spans="1:5" ht="15.75" customHeight="1" thickBot="1" x14ac:dyDescent="0.3">
      <c r="A10267" s="49"/>
      <c r="B10267" s="49"/>
      <c r="C10267" s="49"/>
      <c r="D10267" s="49"/>
      <c r="E10267" s="49"/>
    </row>
    <row r="10268" spans="1:5" ht="15.75" thickBot="1" x14ac:dyDescent="0.3">
      <c r="A10268" s="49"/>
      <c r="B10268" s="49"/>
      <c r="C10268" s="49"/>
      <c r="D10268" s="49"/>
      <c r="E10268" s="49"/>
    </row>
    <row r="10269" spans="1:5" ht="15.75" customHeight="1" thickBot="1" x14ac:dyDescent="0.3">
      <c r="A10269" s="49"/>
      <c r="B10269" s="49"/>
      <c r="C10269" s="49"/>
      <c r="D10269" s="49"/>
      <c r="E10269" s="49"/>
    </row>
    <row r="10270" spans="1:5" x14ac:dyDescent="0.25">
      <c r="A10270" s="48"/>
      <c r="B10270" s="48"/>
      <c r="C10270" s="48"/>
      <c r="D10270" s="48"/>
      <c r="E10270" s="48"/>
    </row>
    <row r="10271" spans="1:5" ht="15.75" thickBot="1" x14ac:dyDescent="0.3">
      <c r="A10271" s="49"/>
      <c r="B10271" s="49"/>
      <c r="C10271" s="49"/>
      <c r="D10271" s="49"/>
      <c r="E10271" s="49"/>
    </row>
    <row r="10272" spans="1:5" ht="15.75" customHeight="1" thickBot="1" x14ac:dyDescent="0.3">
      <c r="A10272" s="49"/>
      <c r="B10272" s="49"/>
      <c r="C10272" s="49"/>
      <c r="D10272" s="49"/>
      <c r="E10272" s="49"/>
    </row>
    <row r="10273" spans="1:5" x14ac:dyDescent="0.25">
      <c r="A10273" s="48"/>
      <c r="B10273" s="48"/>
      <c r="C10273" s="48"/>
      <c r="D10273" s="48"/>
      <c r="E10273" s="48"/>
    </row>
    <row r="10274" spans="1:5" ht="15.75" thickBot="1" x14ac:dyDescent="0.3">
      <c r="A10274" s="49"/>
      <c r="B10274" s="49"/>
      <c r="C10274" s="49"/>
      <c r="D10274" s="49"/>
      <c r="E10274" s="49"/>
    </row>
    <row r="10275" spans="1:5" ht="15.75" customHeight="1" thickBot="1" x14ac:dyDescent="0.3">
      <c r="A10275" s="49"/>
      <c r="B10275" s="49"/>
      <c r="C10275" s="49"/>
      <c r="D10275" s="49"/>
      <c r="E10275" s="49"/>
    </row>
    <row r="10276" spans="1:5" x14ac:dyDescent="0.25">
      <c r="A10276" s="48"/>
      <c r="B10276" s="48"/>
      <c r="C10276" s="48"/>
      <c r="D10276" s="48"/>
      <c r="E10276" s="48"/>
    </row>
    <row r="10277" spans="1:5" ht="15.75" thickBot="1" x14ac:dyDescent="0.3">
      <c r="A10277" s="49"/>
      <c r="B10277" s="49"/>
      <c r="C10277" s="49"/>
      <c r="D10277" s="49"/>
      <c r="E10277" s="49"/>
    </row>
    <row r="10278" spans="1:5" ht="15.75" customHeight="1" thickBot="1" x14ac:dyDescent="0.3">
      <c r="A10278" s="49"/>
      <c r="B10278" s="49"/>
      <c r="C10278" s="49"/>
      <c r="D10278" s="49"/>
      <c r="E10278" s="49"/>
    </row>
    <row r="10279" spans="1:5" x14ac:dyDescent="0.25">
      <c r="A10279" s="48"/>
      <c r="B10279" s="48"/>
      <c r="C10279" s="48"/>
      <c r="D10279" s="48"/>
      <c r="E10279" s="48"/>
    </row>
    <row r="10280" spans="1:5" ht="15.75" thickBot="1" x14ac:dyDescent="0.3">
      <c r="A10280" s="49"/>
      <c r="B10280" s="49"/>
      <c r="C10280" s="49"/>
      <c r="D10280" s="49"/>
      <c r="E10280" s="49"/>
    </row>
    <row r="10281" spans="1:5" ht="15.75" customHeight="1" thickBot="1" x14ac:dyDescent="0.3">
      <c r="A10281" s="49"/>
      <c r="B10281" s="49"/>
      <c r="C10281" s="49"/>
      <c r="D10281" s="49"/>
      <c r="E10281" s="49"/>
    </row>
    <row r="10282" spans="1:5" ht="15.75" thickBot="1" x14ac:dyDescent="0.3">
      <c r="A10282" s="49"/>
      <c r="B10282" s="49"/>
      <c r="C10282" s="49"/>
      <c r="D10282" s="49"/>
      <c r="E10282" s="49"/>
    </row>
    <row r="10283" spans="1:5" ht="15.75" customHeight="1" thickBot="1" x14ac:dyDescent="0.3">
      <c r="A10283" s="49"/>
      <c r="B10283" s="49"/>
      <c r="C10283" s="49"/>
      <c r="D10283" s="49"/>
      <c r="E10283" s="49"/>
    </row>
    <row r="10284" spans="1:5" x14ac:dyDescent="0.25">
      <c r="A10284" s="48"/>
      <c r="B10284" s="48"/>
      <c r="C10284" s="48"/>
      <c r="D10284" s="48"/>
      <c r="E10284" s="48"/>
    </row>
    <row r="10285" spans="1:5" ht="15.75" thickBot="1" x14ac:dyDescent="0.3">
      <c r="A10285" s="49"/>
      <c r="B10285" s="49"/>
      <c r="C10285" s="49"/>
      <c r="D10285" s="49"/>
      <c r="E10285" s="49"/>
    </row>
    <row r="10286" spans="1:5" ht="15.75" customHeight="1" thickBot="1" x14ac:dyDescent="0.3">
      <c r="A10286" s="49"/>
      <c r="B10286" s="49"/>
      <c r="C10286" s="49"/>
      <c r="D10286" s="49"/>
      <c r="E10286" s="49"/>
    </row>
    <row r="10287" spans="1:5" x14ac:dyDescent="0.25">
      <c r="A10287" s="48"/>
      <c r="B10287" s="48"/>
      <c r="C10287" s="48"/>
      <c r="D10287" s="48"/>
      <c r="E10287" s="48"/>
    </row>
    <row r="10288" spans="1:5" ht="15.75" thickBot="1" x14ac:dyDescent="0.3">
      <c r="A10288" s="49"/>
      <c r="B10288" s="49"/>
      <c r="C10288" s="49"/>
      <c r="D10288" s="49"/>
      <c r="E10288" s="49"/>
    </row>
    <row r="10289" spans="1:5" ht="15.75" customHeight="1" thickBot="1" x14ac:dyDescent="0.3">
      <c r="A10289" s="49"/>
      <c r="B10289" s="49"/>
      <c r="C10289" s="49"/>
      <c r="D10289" s="49"/>
      <c r="E10289" s="49"/>
    </row>
    <row r="10290" spans="1:5" ht="15.75" thickBot="1" x14ac:dyDescent="0.3">
      <c r="A10290" s="49"/>
      <c r="B10290" s="49"/>
      <c r="C10290" s="49"/>
      <c r="D10290" s="49"/>
      <c r="E10290" s="49"/>
    </row>
    <row r="10291" spans="1:5" ht="15.75" thickBot="1" x14ac:dyDescent="0.3">
      <c r="A10291" s="49"/>
      <c r="B10291" s="49"/>
      <c r="C10291" s="49"/>
      <c r="D10291" s="49"/>
      <c r="E10291" s="49"/>
    </row>
    <row r="10292" spans="1:5" ht="15.75" thickBot="1" x14ac:dyDescent="0.3">
      <c r="A10292" s="49"/>
      <c r="B10292" s="49"/>
      <c r="C10292" s="49"/>
      <c r="D10292" s="49"/>
      <c r="E10292" s="49"/>
    </row>
    <row r="10293" spans="1:5" ht="15.75" thickBot="1" x14ac:dyDescent="0.3">
      <c r="A10293" s="49"/>
      <c r="B10293" s="49"/>
      <c r="C10293" s="49"/>
      <c r="D10293" s="49"/>
      <c r="E10293" s="49"/>
    </row>
    <row r="10294" spans="1:5" ht="15.75" customHeight="1" thickBot="1" x14ac:dyDescent="0.3">
      <c r="A10294" s="49"/>
      <c r="B10294" s="49"/>
      <c r="C10294" s="49"/>
      <c r="D10294" s="49"/>
      <c r="E10294" s="49"/>
    </row>
    <row r="10295" spans="1:5" ht="15.75" thickBot="1" x14ac:dyDescent="0.3">
      <c r="A10295" s="49"/>
      <c r="B10295" s="49"/>
      <c r="C10295" s="49"/>
      <c r="D10295" s="49"/>
      <c r="E10295" s="49"/>
    </row>
    <row r="10296" spans="1:5" ht="15.75" customHeight="1" thickBot="1" x14ac:dyDescent="0.3">
      <c r="A10296" s="49"/>
      <c r="B10296" s="49"/>
      <c r="C10296" s="49"/>
      <c r="D10296" s="49"/>
      <c r="E10296" s="49"/>
    </row>
    <row r="10297" spans="1:5" x14ac:dyDescent="0.25">
      <c r="A10297" s="48"/>
      <c r="B10297" s="48"/>
      <c r="C10297" s="48"/>
      <c r="D10297" s="48"/>
      <c r="E10297" s="48"/>
    </row>
    <row r="10298" spans="1:5" ht="15.75" thickBot="1" x14ac:dyDescent="0.3">
      <c r="A10298" s="49"/>
      <c r="B10298" s="49"/>
      <c r="C10298" s="49"/>
      <c r="D10298" s="49"/>
      <c r="E10298" s="49"/>
    </row>
    <row r="10299" spans="1:5" ht="15.75" thickBot="1" x14ac:dyDescent="0.3">
      <c r="A10299" s="49"/>
      <c r="B10299" s="49"/>
      <c r="C10299" s="49"/>
      <c r="D10299" s="49"/>
      <c r="E10299" s="49"/>
    </row>
    <row r="10300" spans="1:5" ht="15.75" customHeight="1" thickBot="1" x14ac:dyDescent="0.3">
      <c r="A10300" s="49"/>
      <c r="B10300" s="49"/>
      <c r="C10300" s="49"/>
      <c r="D10300" s="49"/>
      <c r="E10300" s="49"/>
    </row>
    <row r="10301" spans="1:5" ht="15.75" thickBot="1" x14ac:dyDescent="0.3">
      <c r="A10301" s="49"/>
      <c r="B10301" s="49"/>
      <c r="C10301" s="49"/>
      <c r="D10301" s="49"/>
      <c r="E10301" s="49"/>
    </row>
    <row r="10302" spans="1:5" ht="15.75" customHeight="1" thickBot="1" x14ac:dyDescent="0.3">
      <c r="A10302" s="49"/>
      <c r="B10302" s="49"/>
      <c r="C10302" s="49"/>
      <c r="D10302" s="49"/>
      <c r="E10302" s="49"/>
    </row>
    <row r="10303" spans="1:5" x14ac:dyDescent="0.25">
      <c r="A10303" s="48"/>
      <c r="B10303" s="48"/>
      <c r="C10303" s="48"/>
      <c r="D10303" s="48"/>
      <c r="E10303" s="48"/>
    </row>
    <row r="10304" spans="1:5" ht="15.75" thickBot="1" x14ac:dyDescent="0.3">
      <c r="A10304" s="49"/>
      <c r="B10304" s="49"/>
      <c r="C10304" s="49"/>
      <c r="D10304" s="49"/>
      <c r="E10304" s="49"/>
    </row>
    <row r="10305" spans="1:5" ht="15.75" customHeight="1" thickBot="1" x14ac:dyDescent="0.3">
      <c r="A10305" s="49"/>
      <c r="B10305" s="49"/>
      <c r="C10305" s="49"/>
      <c r="D10305" s="49"/>
      <c r="E10305" s="49"/>
    </row>
    <row r="10306" spans="1:5" ht="15.75" thickBot="1" x14ac:dyDescent="0.3">
      <c r="A10306" s="49"/>
      <c r="B10306" s="49"/>
      <c r="C10306" s="49"/>
      <c r="D10306" s="49"/>
      <c r="E10306" s="49"/>
    </row>
    <row r="10307" spans="1:5" ht="15.75" customHeight="1" thickBot="1" x14ac:dyDescent="0.3">
      <c r="A10307" s="49"/>
      <c r="B10307" s="49"/>
      <c r="C10307" s="49"/>
      <c r="D10307" s="49"/>
      <c r="E10307" s="49"/>
    </row>
    <row r="10308" spans="1:5" ht="15.75" thickBot="1" x14ac:dyDescent="0.3">
      <c r="A10308" s="49"/>
      <c r="B10308" s="49"/>
      <c r="C10308" s="49"/>
      <c r="D10308" s="49"/>
      <c r="E10308" s="49"/>
    </row>
    <row r="10309" spans="1:5" ht="15.75" customHeight="1" thickBot="1" x14ac:dyDescent="0.3">
      <c r="A10309" s="49"/>
      <c r="B10309" s="49"/>
      <c r="C10309" s="49"/>
      <c r="D10309" s="49"/>
      <c r="E10309" s="49"/>
    </row>
    <row r="10310" spans="1:5" ht="15.75" thickBot="1" x14ac:dyDescent="0.3">
      <c r="A10310" s="49"/>
      <c r="B10310" s="49"/>
      <c r="C10310" s="49"/>
      <c r="D10310" s="49"/>
      <c r="E10310" s="49"/>
    </row>
    <row r="10311" spans="1:5" ht="15.75" thickBot="1" x14ac:dyDescent="0.3">
      <c r="A10311" s="49"/>
      <c r="B10311" s="49"/>
      <c r="C10311" s="49"/>
      <c r="D10311" s="49"/>
      <c r="E10311" s="49"/>
    </row>
    <row r="10312" spans="1:5" ht="15.75" thickBot="1" x14ac:dyDescent="0.3">
      <c r="A10312" s="49"/>
      <c r="B10312" s="49"/>
      <c r="C10312" s="49"/>
      <c r="D10312" s="49"/>
      <c r="E10312" s="49"/>
    </row>
    <row r="10313" spans="1:5" ht="15.75" customHeight="1" thickBot="1" x14ac:dyDescent="0.3">
      <c r="A10313" s="49"/>
      <c r="B10313" s="49"/>
      <c r="C10313" s="49"/>
      <c r="D10313" s="49"/>
      <c r="E10313" s="49"/>
    </row>
    <row r="10314" spans="1:5" ht="15.75" thickBot="1" x14ac:dyDescent="0.3">
      <c r="A10314" s="49"/>
      <c r="B10314" s="49"/>
      <c r="C10314" s="49"/>
      <c r="D10314" s="49"/>
      <c r="E10314" s="49"/>
    </row>
    <row r="10315" spans="1:5" ht="15.75" customHeight="1" thickBot="1" x14ac:dyDescent="0.3">
      <c r="A10315" s="49"/>
      <c r="B10315" s="49"/>
      <c r="C10315" s="49"/>
      <c r="D10315" s="49"/>
      <c r="E10315" s="49"/>
    </row>
    <row r="10316" spans="1:5" x14ac:dyDescent="0.25">
      <c r="A10316" s="48"/>
      <c r="B10316" s="48"/>
      <c r="C10316" s="48"/>
      <c r="D10316" s="48"/>
      <c r="E10316" s="48"/>
    </row>
    <row r="10317" spans="1:5" ht="15.75" thickBot="1" x14ac:dyDescent="0.3">
      <c r="A10317" s="49"/>
      <c r="B10317" s="49"/>
      <c r="C10317" s="49"/>
      <c r="D10317" s="49"/>
      <c r="E10317" s="49"/>
    </row>
    <row r="10318" spans="1:5" ht="15.75" customHeight="1" thickBot="1" x14ac:dyDescent="0.3">
      <c r="A10318" s="49"/>
      <c r="B10318" s="49"/>
      <c r="C10318" s="49"/>
      <c r="D10318" s="49"/>
      <c r="E10318" s="49"/>
    </row>
    <row r="10319" spans="1:5" x14ac:dyDescent="0.25">
      <c r="A10319" s="48"/>
      <c r="B10319" s="48"/>
      <c r="C10319" s="48"/>
      <c r="D10319" s="48"/>
      <c r="E10319" s="48"/>
    </row>
    <row r="10320" spans="1:5" ht="15.75" thickBot="1" x14ac:dyDescent="0.3">
      <c r="A10320" s="49"/>
      <c r="B10320" s="49"/>
      <c r="C10320" s="49"/>
      <c r="D10320" s="49"/>
      <c r="E10320" s="49"/>
    </row>
    <row r="10321" spans="1:5" ht="15.75" customHeight="1" thickBot="1" x14ac:dyDescent="0.3">
      <c r="A10321" s="49"/>
      <c r="B10321" s="49"/>
      <c r="C10321" s="49"/>
      <c r="D10321" s="49"/>
      <c r="E10321" s="49"/>
    </row>
    <row r="10322" spans="1:5" x14ac:dyDescent="0.25">
      <c r="A10322" s="48"/>
      <c r="B10322" s="48"/>
      <c r="C10322" s="48"/>
      <c r="D10322" s="48"/>
      <c r="E10322" s="48"/>
    </row>
    <row r="10323" spans="1:5" ht="15.75" thickBot="1" x14ac:dyDescent="0.3">
      <c r="A10323" s="49"/>
      <c r="B10323" s="49"/>
      <c r="C10323" s="49"/>
      <c r="D10323" s="49"/>
      <c r="E10323" s="49"/>
    </row>
    <row r="10324" spans="1:5" ht="15.75" customHeight="1" thickBot="1" x14ac:dyDescent="0.3">
      <c r="A10324" s="49"/>
      <c r="B10324" s="49"/>
      <c r="C10324" s="49"/>
      <c r="D10324" s="49"/>
      <c r="E10324" s="49"/>
    </row>
    <row r="10325" spans="1:5" ht="15.75" thickBot="1" x14ac:dyDescent="0.3">
      <c r="A10325" s="49"/>
      <c r="B10325" s="49"/>
      <c r="C10325" s="49"/>
      <c r="D10325" s="49"/>
      <c r="E10325" s="49"/>
    </row>
    <row r="10326" spans="1:5" ht="15.75" customHeight="1" thickBot="1" x14ac:dyDescent="0.3">
      <c r="A10326" s="49"/>
      <c r="B10326" s="49"/>
      <c r="C10326" s="49"/>
      <c r="D10326" s="49"/>
      <c r="E10326" s="49"/>
    </row>
    <row r="10327" spans="1:5" ht="15.75" thickBot="1" x14ac:dyDescent="0.3">
      <c r="A10327" s="49"/>
      <c r="B10327" s="49"/>
      <c r="C10327" s="49"/>
      <c r="D10327" s="49"/>
      <c r="E10327" s="49"/>
    </row>
    <row r="10328" spans="1:5" ht="15.75" thickBot="1" x14ac:dyDescent="0.3">
      <c r="A10328" s="49"/>
      <c r="B10328" s="49"/>
      <c r="C10328" s="49"/>
      <c r="D10328" s="49"/>
      <c r="E10328" s="49"/>
    </row>
    <row r="10329" spans="1:5" ht="15.75" customHeight="1" thickBot="1" x14ac:dyDescent="0.3">
      <c r="A10329" s="49"/>
      <c r="B10329" s="49"/>
      <c r="C10329" s="49"/>
      <c r="D10329" s="49"/>
      <c r="E10329" s="49"/>
    </row>
    <row r="10330" spans="1:5" ht="15.75" thickBot="1" x14ac:dyDescent="0.3">
      <c r="A10330" s="49"/>
      <c r="B10330" s="49"/>
      <c r="C10330" s="49"/>
      <c r="D10330" s="49"/>
      <c r="E10330" s="49"/>
    </row>
    <row r="10331" spans="1:5" ht="15.75" customHeight="1" thickBot="1" x14ac:dyDescent="0.3">
      <c r="A10331" s="49"/>
      <c r="B10331" s="49"/>
      <c r="C10331" s="49"/>
      <c r="D10331" s="49"/>
      <c r="E10331" s="49"/>
    </row>
    <row r="10332" spans="1:5" ht="15.75" thickBot="1" x14ac:dyDescent="0.3">
      <c r="A10332" s="49"/>
      <c r="B10332" s="49"/>
      <c r="C10332" s="49"/>
      <c r="D10332" s="49"/>
      <c r="E10332" s="49"/>
    </row>
    <row r="10333" spans="1:5" ht="15.75" customHeight="1" thickBot="1" x14ac:dyDescent="0.3">
      <c r="A10333" s="49"/>
      <c r="B10333" s="49"/>
      <c r="C10333" s="49"/>
      <c r="D10333" s="49"/>
      <c r="E10333" s="49"/>
    </row>
    <row r="10334" spans="1:5" x14ac:dyDescent="0.25">
      <c r="A10334" s="48"/>
      <c r="B10334" s="48"/>
      <c r="C10334" s="48"/>
      <c r="D10334" s="48"/>
      <c r="E10334" s="48"/>
    </row>
    <row r="10335" spans="1:5" ht="15.75" thickBot="1" x14ac:dyDescent="0.3">
      <c r="A10335" s="49"/>
      <c r="B10335" s="49"/>
      <c r="C10335" s="49"/>
      <c r="D10335" s="49"/>
      <c r="E10335" s="49"/>
    </row>
    <row r="10336" spans="1:5" ht="15.75" customHeight="1" thickBot="1" x14ac:dyDescent="0.3">
      <c r="A10336" s="49"/>
      <c r="B10336" s="49"/>
      <c r="C10336" s="49"/>
      <c r="D10336" s="49"/>
      <c r="E10336" s="49"/>
    </row>
    <row r="10337" spans="1:5" x14ac:dyDescent="0.25">
      <c r="A10337" s="48"/>
      <c r="B10337" s="48"/>
      <c r="C10337" s="48"/>
      <c r="D10337" s="48"/>
      <c r="E10337" s="48"/>
    </row>
    <row r="10338" spans="1:5" ht="15.75" thickBot="1" x14ac:dyDescent="0.3">
      <c r="A10338" s="49"/>
      <c r="B10338" s="49"/>
      <c r="C10338" s="49"/>
      <c r="D10338" s="49"/>
      <c r="E10338" s="49"/>
    </row>
    <row r="10339" spans="1:5" ht="15.75" thickBot="1" x14ac:dyDescent="0.3">
      <c r="A10339" s="49"/>
      <c r="B10339" s="49"/>
      <c r="C10339" s="49"/>
      <c r="D10339" s="49"/>
      <c r="E10339" s="49"/>
    </row>
    <row r="10340" spans="1:5" ht="15.75" thickBot="1" x14ac:dyDescent="0.3">
      <c r="A10340" s="49"/>
      <c r="B10340" s="49"/>
      <c r="C10340" s="49"/>
      <c r="D10340" s="49"/>
      <c r="E10340" s="49"/>
    </row>
    <row r="10341" spans="1:5" ht="15.75" thickBot="1" x14ac:dyDescent="0.3">
      <c r="A10341" s="49"/>
      <c r="B10341" s="49"/>
      <c r="C10341" s="49"/>
      <c r="D10341" s="49"/>
      <c r="E10341" s="49"/>
    </row>
    <row r="10342" spans="1:5" ht="15.75" thickBot="1" x14ac:dyDescent="0.3">
      <c r="A10342" s="49"/>
      <c r="B10342" s="49"/>
      <c r="C10342" s="49"/>
      <c r="D10342" s="49"/>
      <c r="E10342" s="49"/>
    </row>
    <row r="10343" spans="1:5" ht="15.75" customHeight="1" thickBot="1" x14ac:dyDescent="0.3">
      <c r="A10343" s="49"/>
      <c r="B10343" s="49"/>
      <c r="C10343" s="49"/>
      <c r="D10343" s="49"/>
      <c r="E10343" s="49"/>
    </row>
    <row r="10344" spans="1:5" ht="15.75" thickBot="1" x14ac:dyDescent="0.3">
      <c r="A10344" s="49"/>
      <c r="B10344" s="49"/>
      <c r="C10344" s="49"/>
      <c r="D10344" s="49"/>
      <c r="E10344" s="49"/>
    </row>
    <row r="10345" spans="1:5" ht="15.75" customHeight="1" thickBot="1" x14ac:dyDescent="0.3">
      <c r="A10345" s="49"/>
      <c r="B10345" s="49"/>
      <c r="C10345" s="49"/>
      <c r="D10345" s="49"/>
      <c r="E10345" s="49"/>
    </row>
    <row r="10346" spans="1:5" x14ac:dyDescent="0.25">
      <c r="A10346" s="48"/>
      <c r="B10346" s="48"/>
      <c r="C10346" s="48"/>
      <c r="D10346" s="48"/>
      <c r="E10346" s="48"/>
    </row>
    <row r="10347" spans="1:5" ht="15.75" thickBot="1" x14ac:dyDescent="0.3">
      <c r="A10347" s="49"/>
      <c r="B10347" s="49"/>
      <c r="C10347" s="49"/>
      <c r="D10347" s="49"/>
      <c r="E10347" s="49"/>
    </row>
    <row r="10348" spans="1:5" ht="15.75" thickBot="1" x14ac:dyDescent="0.3">
      <c r="A10348" s="49"/>
      <c r="B10348" s="49"/>
      <c r="C10348" s="49"/>
      <c r="D10348" s="49"/>
      <c r="E10348" s="49"/>
    </row>
    <row r="10349" spans="1:5" ht="15.75" customHeight="1" thickBot="1" x14ac:dyDescent="0.3">
      <c r="A10349" s="49"/>
      <c r="B10349" s="49"/>
      <c r="C10349" s="49"/>
      <c r="D10349" s="49"/>
      <c r="E10349" s="49"/>
    </row>
    <row r="10350" spans="1:5" x14ac:dyDescent="0.25">
      <c r="A10350" s="48"/>
      <c r="B10350" s="48"/>
      <c r="C10350" s="48"/>
      <c r="D10350" s="48"/>
      <c r="E10350" s="48"/>
    </row>
    <row r="10351" spans="1:5" ht="15.75" thickBot="1" x14ac:dyDescent="0.3">
      <c r="A10351" s="49"/>
      <c r="B10351" s="49"/>
      <c r="C10351" s="49"/>
      <c r="D10351" s="49"/>
      <c r="E10351" s="49"/>
    </row>
    <row r="10352" spans="1:5" ht="15.75" customHeight="1" thickBot="1" x14ac:dyDescent="0.3">
      <c r="A10352" s="49"/>
      <c r="B10352" s="49"/>
      <c r="C10352" s="49"/>
      <c r="D10352" s="49"/>
      <c r="E10352" s="49"/>
    </row>
    <row r="10353" spans="1:5" ht="15.75" thickBot="1" x14ac:dyDescent="0.3">
      <c r="A10353" s="49"/>
      <c r="B10353" s="49"/>
      <c r="C10353" s="49"/>
      <c r="D10353" s="49"/>
      <c r="E10353" s="49"/>
    </row>
    <row r="10354" spans="1:5" ht="15.75" customHeight="1" thickBot="1" x14ac:dyDescent="0.3">
      <c r="A10354" s="49"/>
      <c r="B10354" s="49"/>
      <c r="C10354" s="49"/>
      <c r="D10354" s="49"/>
      <c r="E10354" s="49"/>
    </row>
    <row r="10355" spans="1:5" ht="15.75" thickBot="1" x14ac:dyDescent="0.3">
      <c r="A10355" s="49"/>
      <c r="B10355" s="49"/>
      <c r="C10355" s="49"/>
      <c r="D10355" s="49"/>
      <c r="E10355" s="49"/>
    </row>
    <row r="10356" spans="1:5" ht="15.75" customHeight="1" thickBot="1" x14ac:dyDescent="0.3">
      <c r="A10356" s="49"/>
      <c r="B10356" s="49"/>
      <c r="C10356" s="49"/>
      <c r="D10356" s="49"/>
      <c r="E10356" s="49"/>
    </row>
    <row r="10357" spans="1:5" ht="15.75" thickBot="1" x14ac:dyDescent="0.3">
      <c r="A10357" s="49"/>
      <c r="B10357" s="49"/>
      <c r="C10357" s="49"/>
      <c r="D10357" s="49"/>
      <c r="E10357" s="49"/>
    </row>
    <row r="10358" spans="1:5" ht="15.75" customHeight="1" thickBot="1" x14ac:dyDescent="0.3">
      <c r="A10358" s="49"/>
      <c r="B10358" s="49"/>
      <c r="C10358" s="49"/>
      <c r="D10358" s="49"/>
      <c r="E10358" s="49"/>
    </row>
    <row r="10359" spans="1:5" ht="15.75" thickBot="1" x14ac:dyDescent="0.3">
      <c r="A10359" s="49"/>
      <c r="B10359" s="49"/>
      <c r="C10359" s="49"/>
      <c r="D10359" s="49"/>
      <c r="E10359" s="49"/>
    </row>
    <row r="10360" spans="1:5" ht="15.75" thickBot="1" x14ac:dyDescent="0.3">
      <c r="A10360" s="49"/>
      <c r="B10360" s="49"/>
      <c r="C10360" s="49"/>
      <c r="D10360" s="49"/>
      <c r="E10360" s="49"/>
    </row>
    <row r="10361" spans="1:5" ht="15.75" thickBot="1" x14ac:dyDescent="0.3">
      <c r="A10361" s="49"/>
      <c r="B10361" s="49"/>
      <c r="C10361" s="49"/>
      <c r="D10361" s="49"/>
      <c r="E10361" s="49"/>
    </row>
    <row r="10362" spans="1:5" ht="15.75" customHeight="1" thickBot="1" x14ac:dyDescent="0.3">
      <c r="A10362" s="49"/>
      <c r="B10362" s="49"/>
      <c r="C10362" s="49"/>
      <c r="D10362" s="49"/>
      <c r="E10362" s="49"/>
    </row>
    <row r="10363" spans="1:5" ht="15.75" thickBot="1" x14ac:dyDescent="0.3">
      <c r="A10363" s="49"/>
      <c r="B10363" s="49"/>
      <c r="C10363" s="49"/>
      <c r="D10363" s="49"/>
      <c r="E10363" s="49"/>
    </row>
    <row r="10364" spans="1:5" ht="15.75" customHeight="1" thickBot="1" x14ac:dyDescent="0.3">
      <c r="A10364" s="49"/>
      <c r="B10364" s="49"/>
      <c r="C10364" s="49"/>
      <c r="D10364" s="49"/>
      <c r="E10364" s="49"/>
    </row>
    <row r="10365" spans="1:5" ht="15.75" thickBot="1" x14ac:dyDescent="0.3">
      <c r="A10365" s="49"/>
      <c r="B10365" s="49"/>
      <c r="C10365" s="49"/>
      <c r="D10365" s="49"/>
      <c r="E10365" s="49"/>
    </row>
    <row r="10366" spans="1:5" ht="15.75" thickBot="1" x14ac:dyDescent="0.3">
      <c r="A10366" s="49"/>
      <c r="B10366" s="49"/>
      <c r="C10366" s="49"/>
      <c r="D10366" s="49"/>
      <c r="E10366" s="49"/>
    </row>
    <row r="10367" spans="1:5" ht="15.75" thickBot="1" x14ac:dyDescent="0.3">
      <c r="A10367" s="49"/>
      <c r="B10367" s="49"/>
      <c r="C10367" s="49"/>
      <c r="D10367" s="49"/>
      <c r="E10367" s="49"/>
    </row>
    <row r="10368" spans="1:5" ht="15.75" thickBot="1" x14ac:dyDescent="0.3">
      <c r="A10368" s="49"/>
      <c r="B10368" s="49"/>
      <c r="C10368" s="49"/>
      <c r="D10368" s="49"/>
      <c r="E10368" s="49"/>
    </row>
    <row r="10369" spans="1:5" ht="15.75" thickBot="1" x14ac:dyDescent="0.3">
      <c r="A10369" s="49"/>
      <c r="B10369" s="49"/>
      <c r="C10369" s="49"/>
      <c r="D10369" s="49"/>
      <c r="E10369" s="49"/>
    </row>
    <row r="10370" spans="1:5" ht="15.75" thickBot="1" x14ac:dyDescent="0.3">
      <c r="A10370" s="49"/>
      <c r="B10370" s="49"/>
      <c r="C10370" s="49"/>
      <c r="D10370" s="49"/>
      <c r="E10370" s="49"/>
    </row>
    <row r="10371" spans="1:5" ht="15.75" customHeight="1" thickBot="1" x14ac:dyDescent="0.3">
      <c r="A10371" s="49"/>
      <c r="B10371" s="49"/>
      <c r="C10371" s="49"/>
      <c r="D10371" s="49"/>
      <c r="E10371" s="49"/>
    </row>
    <row r="10372" spans="1:5" ht="15.75" thickBot="1" x14ac:dyDescent="0.3">
      <c r="A10372" s="49"/>
      <c r="B10372" s="49"/>
      <c r="C10372" s="49"/>
      <c r="D10372" s="49"/>
      <c r="E10372" s="49"/>
    </row>
    <row r="10373" spans="1:5" ht="15.75" customHeight="1" thickBot="1" x14ac:dyDescent="0.3">
      <c r="A10373" s="49"/>
      <c r="B10373" s="49"/>
      <c r="C10373" s="49"/>
      <c r="D10373" s="49"/>
      <c r="E10373" s="49"/>
    </row>
    <row r="10374" spans="1:5" ht="15.75" thickBot="1" x14ac:dyDescent="0.3">
      <c r="A10374" s="49"/>
      <c r="B10374" s="49"/>
      <c r="C10374" s="49"/>
      <c r="D10374" s="49"/>
      <c r="E10374" s="49"/>
    </row>
    <row r="10375" spans="1:5" ht="15.75" customHeight="1" thickBot="1" x14ac:dyDescent="0.3">
      <c r="A10375" s="49"/>
      <c r="B10375" s="49"/>
      <c r="C10375" s="49"/>
      <c r="D10375" s="49"/>
      <c r="E10375" s="49"/>
    </row>
    <row r="10376" spans="1:5" ht="15.75" thickBot="1" x14ac:dyDescent="0.3">
      <c r="A10376" s="49"/>
      <c r="B10376" s="49"/>
      <c r="C10376" s="49"/>
      <c r="D10376" s="49"/>
      <c r="E10376" s="49"/>
    </row>
    <row r="10377" spans="1:5" ht="15.75" customHeight="1" thickBot="1" x14ac:dyDescent="0.3">
      <c r="A10377" s="49"/>
      <c r="B10377" s="49"/>
      <c r="C10377" s="49"/>
      <c r="D10377" s="49"/>
      <c r="E10377" s="49"/>
    </row>
    <row r="10378" spans="1:5" ht="15.75" thickBot="1" x14ac:dyDescent="0.3">
      <c r="A10378" s="49"/>
      <c r="B10378" s="49"/>
      <c r="C10378" s="49"/>
      <c r="D10378" s="49"/>
      <c r="E10378" s="49"/>
    </row>
    <row r="10379" spans="1:5" ht="15.75" thickBot="1" x14ac:dyDescent="0.3">
      <c r="A10379" s="49"/>
      <c r="B10379" s="49"/>
      <c r="C10379" s="49"/>
      <c r="D10379" s="49"/>
      <c r="E10379" s="49"/>
    </row>
    <row r="10380" spans="1:5" ht="15.75" thickBot="1" x14ac:dyDescent="0.3">
      <c r="A10380" s="49"/>
      <c r="B10380" s="49"/>
      <c r="C10380" s="49"/>
      <c r="D10380" s="49"/>
      <c r="E10380" s="49"/>
    </row>
    <row r="10381" spans="1:5" ht="15.75" thickBot="1" x14ac:dyDescent="0.3">
      <c r="A10381" s="49"/>
      <c r="B10381" s="49"/>
      <c r="C10381" s="49"/>
      <c r="D10381" s="49"/>
      <c r="E10381" s="49"/>
    </row>
    <row r="10382" spans="1:5" ht="15.75" customHeight="1" thickBot="1" x14ac:dyDescent="0.3">
      <c r="A10382" s="49"/>
      <c r="B10382" s="49"/>
      <c r="C10382" s="49"/>
      <c r="D10382" s="49"/>
      <c r="E10382" s="49"/>
    </row>
    <row r="10383" spans="1:5" ht="15.75" thickBot="1" x14ac:dyDescent="0.3">
      <c r="A10383" s="49"/>
      <c r="B10383" s="49"/>
      <c r="C10383" s="49"/>
      <c r="D10383" s="49"/>
      <c r="E10383" s="49"/>
    </row>
    <row r="10384" spans="1:5" ht="15.75" thickBot="1" x14ac:dyDescent="0.3">
      <c r="A10384" s="49"/>
      <c r="B10384" s="49"/>
      <c r="C10384" s="49"/>
      <c r="D10384" s="49"/>
      <c r="E10384" s="49"/>
    </row>
    <row r="10385" spans="1:5" ht="15.75" thickBot="1" x14ac:dyDescent="0.3">
      <c r="A10385" s="49"/>
      <c r="B10385" s="49"/>
      <c r="C10385" s="49"/>
      <c r="D10385" s="49"/>
      <c r="E10385" s="49"/>
    </row>
    <row r="10386" spans="1:5" ht="15.75" thickBot="1" x14ac:dyDescent="0.3">
      <c r="A10386" s="49"/>
      <c r="B10386" s="49"/>
      <c r="C10386" s="49"/>
      <c r="D10386" s="49"/>
      <c r="E10386" s="49"/>
    </row>
    <row r="10387" spans="1:5" ht="15.75" customHeight="1" thickBot="1" x14ac:dyDescent="0.3">
      <c r="A10387" s="49"/>
      <c r="B10387" s="49"/>
      <c r="C10387" s="49"/>
      <c r="D10387" s="49"/>
      <c r="E10387" s="49"/>
    </row>
    <row r="10388" spans="1:5" ht="15.75" thickBot="1" x14ac:dyDescent="0.3">
      <c r="A10388" s="49"/>
      <c r="B10388" s="49"/>
      <c r="C10388" s="49"/>
      <c r="D10388" s="49"/>
      <c r="E10388" s="49"/>
    </row>
    <row r="10389" spans="1:5" ht="15.75" customHeight="1" thickBot="1" x14ac:dyDescent="0.3">
      <c r="A10389" s="49"/>
      <c r="B10389" s="49"/>
      <c r="C10389" s="49"/>
      <c r="D10389" s="49"/>
      <c r="E10389" s="49"/>
    </row>
    <row r="10390" spans="1:5" ht="15.75" thickBot="1" x14ac:dyDescent="0.3">
      <c r="A10390" s="49"/>
      <c r="B10390" s="49"/>
      <c r="C10390" s="49"/>
      <c r="D10390" s="49"/>
      <c r="E10390" s="49"/>
    </row>
    <row r="10391" spans="1:5" ht="15.75" customHeight="1" thickBot="1" x14ac:dyDescent="0.3">
      <c r="A10391" s="49"/>
      <c r="B10391" s="49"/>
      <c r="C10391" s="49"/>
      <c r="D10391" s="49"/>
      <c r="E10391" s="49"/>
    </row>
    <row r="10392" spans="1:5" x14ac:dyDescent="0.25">
      <c r="A10392" s="48"/>
      <c r="B10392" s="48"/>
      <c r="C10392" s="48"/>
      <c r="D10392" s="48"/>
      <c r="E10392" s="48"/>
    </row>
    <row r="10393" spans="1:5" ht="15.75" thickBot="1" x14ac:dyDescent="0.3">
      <c r="A10393" s="49"/>
      <c r="B10393" s="49"/>
      <c r="C10393" s="49"/>
      <c r="D10393" s="49"/>
      <c r="E10393" s="49"/>
    </row>
    <row r="10394" spans="1:5" ht="15.75" customHeight="1" thickBot="1" x14ac:dyDescent="0.3">
      <c r="A10394" s="49"/>
      <c r="B10394" s="49"/>
      <c r="C10394" s="49"/>
      <c r="D10394" s="49"/>
      <c r="E10394" s="49"/>
    </row>
    <row r="10395" spans="1:5" x14ac:dyDescent="0.25">
      <c r="A10395" s="48"/>
      <c r="B10395" s="48"/>
      <c r="C10395" s="48"/>
      <c r="D10395" s="48"/>
      <c r="E10395" s="48"/>
    </row>
    <row r="10396" spans="1:5" ht="15.75" thickBot="1" x14ac:dyDescent="0.3">
      <c r="A10396" s="49"/>
      <c r="B10396" s="49"/>
      <c r="C10396" s="49"/>
      <c r="D10396" s="49"/>
      <c r="E10396" s="49"/>
    </row>
    <row r="10397" spans="1:5" ht="15.75" thickBot="1" x14ac:dyDescent="0.3">
      <c r="A10397" s="49"/>
      <c r="B10397" s="49"/>
      <c r="C10397" s="49"/>
      <c r="D10397" s="49"/>
      <c r="E10397" s="49"/>
    </row>
    <row r="10398" spans="1:5" ht="15.75" customHeight="1" thickBot="1" x14ac:dyDescent="0.3">
      <c r="A10398" s="49"/>
      <c r="B10398" s="49"/>
      <c r="C10398" s="49"/>
      <c r="D10398" s="49"/>
      <c r="E10398" s="49"/>
    </row>
    <row r="10399" spans="1:5" ht="15.75" thickBot="1" x14ac:dyDescent="0.3">
      <c r="A10399" s="49"/>
      <c r="B10399" s="49"/>
      <c r="C10399" s="49"/>
      <c r="D10399" s="49"/>
      <c r="E10399" s="49"/>
    </row>
    <row r="10400" spans="1:5" ht="15.75" customHeight="1" thickBot="1" x14ac:dyDescent="0.3">
      <c r="A10400" s="49"/>
      <c r="B10400" s="49"/>
      <c r="C10400" s="49"/>
      <c r="D10400" s="49"/>
      <c r="E10400" s="49"/>
    </row>
    <row r="10401" spans="1:5" ht="15.75" thickBot="1" x14ac:dyDescent="0.3">
      <c r="A10401" s="49"/>
      <c r="B10401" s="49"/>
      <c r="C10401" s="49"/>
      <c r="D10401" s="49"/>
      <c r="E10401" s="49"/>
    </row>
    <row r="10402" spans="1:5" ht="15.75" customHeight="1" thickBot="1" x14ac:dyDescent="0.3">
      <c r="A10402" s="49"/>
      <c r="B10402" s="49"/>
      <c r="C10402" s="49"/>
      <c r="D10402" s="49"/>
      <c r="E10402" s="49"/>
    </row>
    <row r="10403" spans="1:5" x14ac:dyDescent="0.25">
      <c r="A10403" s="48"/>
      <c r="B10403" s="48"/>
      <c r="C10403" s="48"/>
      <c r="D10403" s="48"/>
      <c r="E10403" s="48"/>
    </row>
    <row r="10404" spans="1:5" ht="15.75" thickBot="1" x14ac:dyDescent="0.3">
      <c r="A10404" s="49"/>
      <c r="B10404" s="49"/>
      <c r="C10404" s="49"/>
      <c r="D10404" s="49"/>
      <c r="E10404" s="49"/>
    </row>
    <row r="10405" spans="1:5" ht="15.75" customHeight="1" thickBot="1" x14ac:dyDescent="0.3">
      <c r="A10405" s="49"/>
      <c r="B10405" s="49"/>
      <c r="C10405" s="49"/>
      <c r="D10405" s="49"/>
      <c r="E10405" s="49"/>
    </row>
    <row r="10406" spans="1:5" x14ac:dyDescent="0.25">
      <c r="A10406" s="48"/>
      <c r="B10406" s="48"/>
      <c r="C10406" s="48"/>
      <c r="D10406" s="48"/>
      <c r="E10406" s="48"/>
    </row>
    <row r="10407" spans="1:5" ht="15.75" thickBot="1" x14ac:dyDescent="0.3">
      <c r="A10407" s="49"/>
      <c r="B10407" s="49"/>
      <c r="C10407" s="49"/>
      <c r="D10407" s="49"/>
      <c r="E10407" s="49"/>
    </row>
    <row r="10408" spans="1:5" ht="15.75" thickBot="1" x14ac:dyDescent="0.3">
      <c r="A10408" s="49"/>
      <c r="B10408" s="49"/>
      <c r="C10408" s="49"/>
      <c r="D10408" s="49"/>
      <c r="E10408" s="49"/>
    </row>
    <row r="10409" spans="1:5" ht="15.75" customHeight="1" thickBot="1" x14ac:dyDescent="0.3">
      <c r="A10409" s="49"/>
      <c r="B10409" s="49"/>
      <c r="C10409" s="49"/>
      <c r="D10409" s="49"/>
      <c r="E10409" s="49"/>
    </row>
    <row r="10410" spans="1:5" ht="15.75" thickBot="1" x14ac:dyDescent="0.3">
      <c r="A10410" s="49"/>
      <c r="B10410" s="49"/>
      <c r="C10410" s="49"/>
      <c r="D10410" s="49"/>
      <c r="E10410" s="49"/>
    </row>
    <row r="10411" spans="1:5" ht="15.75" customHeight="1" thickBot="1" x14ac:dyDescent="0.3">
      <c r="A10411" s="49"/>
      <c r="B10411" s="49"/>
      <c r="C10411" s="49"/>
      <c r="D10411" s="49"/>
      <c r="E10411" s="49"/>
    </row>
    <row r="10412" spans="1:5" x14ac:dyDescent="0.25">
      <c r="A10412" s="48"/>
      <c r="B10412" s="48"/>
      <c r="C10412" s="48"/>
      <c r="D10412" s="48"/>
      <c r="E10412" s="48"/>
    </row>
    <row r="10413" spans="1:5" ht="15.75" thickBot="1" x14ac:dyDescent="0.3">
      <c r="A10413" s="49"/>
      <c r="B10413" s="49"/>
      <c r="C10413" s="49"/>
      <c r="D10413" s="49"/>
      <c r="E10413" s="49"/>
    </row>
    <row r="10414" spans="1:5" ht="15.75" customHeight="1" thickBot="1" x14ac:dyDescent="0.3">
      <c r="A10414" s="49"/>
      <c r="B10414" s="49"/>
      <c r="C10414" s="49"/>
      <c r="D10414" s="49"/>
      <c r="E10414" s="49"/>
    </row>
    <row r="10415" spans="1:5" ht="15.75" thickBot="1" x14ac:dyDescent="0.3">
      <c r="A10415" s="49"/>
      <c r="B10415" s="49"/>
      <c r="C10415" s="49"/>
      <c r="D10415" s="49"/>
      <c r="E10415" s="49"/>
    </row>
    <row r="10416" spans="1:5" ht="15.75" customHeight="1" thickBot="1" x14ac:dyDescent="0.3">
      <c r="A10416" s="49"/>
      <c r="B10416" s="49"/>
      <c r="C10416" s="49"/>
      <c r="D10416" s="49"/>
      <c r="E10416" s="49"/>
    </row>
    <row r="10417" spans="1:5" x14ac:dyDescent="0.25">
      <c r="A10417" s="48"/>
      <c r="B10417" s="48"/>
      <c r="C10417" s="48"/>
      <c r="D10417" s="48"/>
      <c r="E10417" s="48"/>
    </row>
    <row r="10418" spans="1:5" ht="15.75" thickBot="1" x14ac:dyDescent="0.3">
      <c r="A10418" s="49"/>
      <c r="B10418" s="49"/>
      <c r="C10418" s="49"/>
      <c r="D10418" s="49"/>
      <c r="E10418" s="49"/>
    </row>
    <row r="10419" spans="1:5" ht="15.75" thickBot="1" x14ac:dyDescent="0.3">
      <c r="A10419" s="49"/>
      <c r="B10419" s="49"/>
      <c r="C10419" s="49"/>
      <c r="D10419" s="49"/>
      <c r="E10419" s="49"/>
    </row>
    <row r="10420" spans="1:5" ht="15.75" customHeight="1" thickBot="1" x14ac:dyDescent="0.3">
      <c r="A10420" s="49"/>
      <c r="B10420" s="49"/>
      <c r="C10420" s="49"/>
      <c r="D10420" s="49"/>
      <c r="E10420" s="49"/>
    </row>
    <row r="10421" spans="1:5" ht="15.75" thickBot="1" x14ac:dyDescent="0.3">
      <c r="A10421" s="49"/>
      <c r="B10421" s="49"/>
      <c r="C10421" s="49"/>
      <c r="D10421" s="49"/>
      <c r="E10421" s="49"/>
    </row>
    <row r="10422" spans="1:5" ht="15.75" thickBot="1" x14ac:dyDescent="0.3">
      <c r="A10422" s="49"/>
      <c r="B10422" s="49"/>
      <c r="C10422" s="49"/>
      <c r="D10422" s="49"/>
      <c r="E10422" s="49"/>
    </row>
    <row r="10423" spans="1:5" ht="15.75" thickBot="1" x14ac:dyDescent="0.3">
      <c r="A10423" s="49"/>
      <c r="B10423" s="49"/>
      <c r="C10423" s="49"/>
      <c r="D10423" s="49"/>
      <c r="E10423" s="49"/>
    </row>
    <row r="10424" spans="1:5" ht="15.75" thickBot="1" x14ac:dyDescent="0.3">
      <c r="A10424" s="49"/>
      <c r="B10424" s="49"/>
      <c r="C10424" s="49"/>
      <c r="D10424" s="49"/>
      <c r="E10424" s="49"/>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6" tint="0.39997558519241921"/>
    <pageSetUpPr fitToPage="1"/>
  </sheetPr>
  <dimension ref="A1:M181"/>
  <sheetViews>
    <sheetView topLeftCell="B1" workbookViewId="0">
      <selection activeCell="M2" sqref="M2"/>
    </sheetView>
  </sheetViews>
  <sheetFormatPr defaultRowHeight="15" x14ac:dyDescent="0.25"/>
  <cols>
    <col min="1" max="1" width="15" hidden="1" customWidth="1"/>
    <col min="2" max="2" width="10" customWidth="1"/>
    <col min="3" max="3" width="7.5703125" customWidth="1"/>
    <col min="4" max="4" width="35.5703125" customWidth="1"/>
    <col min="6" max="6" width="30.5703125" style="58" customWidth="1"/>
    <col min="7" max="7" width="104.42578125" style="146" customWidth="1"/>
    <col min="8" max="8" width="4" customWidth="1"/>
    <col min="10" max="10" width="43.42578125" customWidth="1"/>
  </cols>
  <sheetData>
    <row r="1" spans="1:13" ht="19.5" thickBot="1" x14ac:dyDescent="0.35">
      <c r="B1" s="698" t="s">
        <v>2336</v>
      </c>
      <c r="C1" s="698"/>
      <c r="D1" s="698"/>
      <c r="E1" s="58"/>
      <c r="F1" s="696" t="s">
        <v>2210</v>
      </c>
      <c r="G1" s="697"/>
      <c r="I1" s="699" t="s">
        <v>2328</v>
      </c>
      <c r="J1" s="700"/>
    </row>
    <row r="2" spans="1:13" s="58" customFormat="1" ht="15.75" thickBot="1" x14ac:dyDescent="0.3">
      <c r="B2" s="698"/>
      <c r="C2" s="698"/>
      <c r="D2" s="698"/>
      <c r="F2" s="60" t="s">
        <v>2145</v>
      </c>
      <c r="G2" s="144" t="s">
        <v>2147</v>
      </c>
      <c r="I2" s="701" t="s">
        <v>2332</v>
      </c>
      <c r="J2" s="702"/>
    </row>
    <row r="3" spans="1:13" ht="15" customHeight="1" x14ac:dyDescent="0.25">
      <c r="B3" s="698"/>
      <c r="C3" s="698"/>
      <c r="D3" s="698"/>
      <c r="E3" s="58">
        <v>1</v>
      </c>
      <c r="F3" s="58" t="str">
        <f>IFERROR(VLOOKUP(E3,$B$11:$G$125,5,FALSE),"")</f>
        <v/>
      </c>
      <c r="G3" s="64" t="str">
        <f>IFERROR(VLOOKUP(E3,$B$11:$G$125,6,FALSE),"")</f>
        <v/>
      </c>
      <c r="I3" s="58">
        <v>1</v>
      </c>
      <c r="J3" s="132"/>
      <c r="K3" s="703" t="s">
        <v>2335</v>
      </c>
      <c r="L3" s="704"/>
      <c r="M3" s="705"/>
    </row>
    <row r="4" spans="1:13" x14ac:dyDescent="0.25">
      <c r="B4" s="698"/>
      <c r="C4" s="698"/>
      <c r="D4" s="698"/>
      <c r="E4" s="58">
        <v>2</v>
      </c>
      <c r="F4" s="58" t="str">
        <f t="shared" ref="F4:F8" si="0">IFERROR(VLOOKUP(E4,$B$11:$G$125,5,FALSE),"")</f>
        <v/>
      </c>
      <c r="G4" s="64" t="str">
        <f t="shared" ref="G4:G8" si="1">IFERROR(VLOOKUP(E4,$B$11:$G$125,6,FALSE),"")</f>
        <v/>
      </c>
      <c r="I4" s="58">
        <v>2</v>
      </c>
      <c r="J4" s="115"/>
      <c r="K4" s="706"/>
      <c r="L4" s="707"/>
      <c r="M4" s="708"/>
    </row>
    <row r="5" spans="1:13" x14ac:dyDescent="0.25">
      <c r="B5" s="698"/>
      <c r="C5" s="698"/>
      <c r="D5" s="698"/>
      <c r="E5" s="58">
        <v>3</v>
      </c>
      <c r="F5" s="58" t="str">
        <f t="shared" si="0"/>
        <v/>
      </c>
      <c r="G5" s="64" t="str">
        <f t="shared" si="1"/>
        <v/>
      </c>
      <c r="I5" s="58">
        <v>3</v>
      </c>
      <c r="J5" s="115"/>
      <c r="K5" s="706"/>
      <c r="L5" s="707"/>
      <c r="M5" s="708"/>
    </row>
    <row r="6" spans="1:13" x14ac:dyDescent="0.25">
      <c r="B6" s="698"/>
      <c r="C6" s="698"/>
      <c r="D6" s="698"/>
      <c r="E6" s="58">
        <v>4</v>
      </c>
      <c r="F6" s="58" t="str">
        <f t="shared" si="0"/>
        <v/>
      </c>
      <c r="G6" s="64" t="str">
        <f t="shared" si="1"/>
        <v/>
      </c>
      <c r="I6" s="58">
        <v>4</v>
      </c>
      <c r="J6" s="132"/>
      <c r="K6" s="706"/>
      <c r="L6" s="707"/>
      <c r="M6" s="708"/>
    </row>
    <row r="7" spans="1:13" x14ac:dyDescent="0.25">
      <c r="B7" s="698"/>
      <c r="C7" s="698"/>
      <c r="D7" s="698"/>
      <c r="E7" s="61">
        <v>5</v>
      </c>
      <c r="F7" s="58" t="str">
        <f t="shared" si="0"/>
        <v/>
      </c>
      <c r="G7" s="64" t="str">
        <f t="shared" si="1"/>
        <v/>
      </c>
      <c r="I7" s="61">
        <v>5</v>
      </c>
      <c r="J7" s="115"/>
      <c r="K7" s="706"/>
      <c r="L7" s="707"/>
      <c r="M7" s="708"/>
    </row>
    <row r="8" spans="1:13" ht="30" customHeight="1" x14ac:dyDescent="0.25">
      <c r="B8" s="698"/>
      <c r="C8" s="698"/>
      <c r="D8" s="698"/>
      <c r="E8" s="61">
        <v>6</v>
      </c>
      <c r="F8" s="58" t="str">
        <f t="shared" si="0"/>
        <v/>
      </c>
      <c r="G8" s="64" t="str">
        <f t="shared" si="1"/>
        <v/>
      </c>
      <c r="I8" s="61">
        <v>6</v>
      </c>
      <c r="J8" s="132"/>
      <c r="K8" s="706"/>
      <c r="L8" s="707"/>
      <c r="M8" s="708"/>
    </row>
    <row r="9" spans="1:13" ht="15.75" thickBot="1" x14ac:dyDescent="0.3">
      <c r="B9" s="62"/>
      <c r="C9" s="62"/>
      <c r="D9" s="62"/>
      <c r="E9" s="62"/>
      <c r="F9" s="63"/>
      <c r="G9" s="145"/>
      <c r="K9" s="706"/>
      <c r="L9" s="707"/>
      <c r="M9" s="708"/>
    </row>
    <row r="10" spans="1:13" ht="26.25" x14ac:dyDescent="0.25">
      <c r="A10" s="59" t="s">
        <v>2200</v>
      </c>
      <c r="B10" s="59" t="s">
        <v>2211</v>
      </c>
      <c r="C10" s="59" t="s">
        <v>2212</v>
      </c>
      <c r="D10" s="60" t="s">
        <v>2213</v>
      </c>
      <c r="E10" s="59" t="s">
        <v>2201</v>
      </c>
      <c r="F10" s="60" t="s">
        <v>2145</v>
      </c>
      <c r="G10" s="144" t="s">
        <v>2147</v>
      </c>
      <c r="K10" s="706"/>
      <c r="L10" s="707"/>
      <c r="M10" s="708"/>
    </row>
    <row r="11" spans="1:13" ht="36" customHeight="1" thickBot="1" x14ac:dyDescent="0.3">
      <c r="A11" t="str">
        <f>IFERROR(INDEX('Competencies Helper Page'!$B$2:$E$4858,'Competencies Helper Page'!$H2,COLUMNS($E$11:E11)),"")</f>
        <v/>
      </c>
      <c r="B11" t="str">
        <f>IF(C11=0,"",COUNTIF($C$11:C11,C11))</f>
        <v/>
      </c>
      <c r="C11" s="107"/>
      <c r="D11" t="str">
        <f t="shared" ref="D11" si="2">IF(C11="X","Selected",IF(AND(C11=0,E11=""),"","Not Selected"))</f>
        <v/>
      </c>
      <c r="E11" t="str">
        <f>IFERROR(INDEX('Competencies Helper Page'!$B$2:$E$4870,'Competencies Helper Page'!$H2,COLUMNS($E$11:F11)),"")</f>
        <v/>
      </c>
      <c r="F11" s="58" t="str">
        <f>IFERROR(INDEX('Competencies Helper Page'!$B$2:$E$4858,'Competencies Helper Page'!$H2,COLUMNS($E$11:G11)),"")</f>
        <v/>
      </c>
      <c r="G11" s="146" t="str">
        <f>IFERROR(INDEX('Competencies Helper Page'!$B$2:$E$4858,'Competencies Helper Page'!$H2,COLUMNS($E$11:H11)),"")</f>
        <v/>
      </c>
      <c r="K11" s="709"/>
      <c r="L11" s="710"/>
      <c r="M11" s="711"/>
    </row>
    <row r="12" spans="1:13" x14ac:dyDescent="0.25">
      <c r="A12" t="str">
        <f>IFERROR(INDEX('Competencies Helper Page'!$B$2:$E$4858,'Competencies Helper Page'!$H3,COLUMNS($E$11:E12)),"")</f>
        <v/>
      </c>
      <c r="B12" t="str">
        <f>IF(C12=0,"",COUNTIF($C$11:C12,C12))</f>
        <v/>
      </c>
      <c r="C12" s="107"/>
      <c r="D12" t="str">
        <f t="shared" ref="D12:D75" si="3">IF(C12="X","Selected",IF(AND(C12=0,E12=""),"","Not Selected"))</f>
        <v/>
      </c>
      <c r="E12" t="str">
        <f>IFERROR(INDEX('Competencies Helper Page'!$B$2:$E$4870,'Competencies Helper Page'!$H3,COLUMNS($E$11:F12)),"")</f>
        <v/>
      </c>
      <c r="F12" s="58" t="str">
        <f>IFERROR(INDEX('Competencies Helper Page'!$B$2:$E$4858,'Competencies Helper Page'!$H3,COLUMNS($E$11:G12)),"")</f>
        <v/>
      </c>
      <c r="G12" s="146" t="str">
        <f>IFERROR(INDEX('Competencies Helper Page'!$B$2:$E$4858,'Competencies Helper Page'!$H3,COLUMNS($E$11:H12)),"")</f>
        <v/>
      </c>
    </row>
    <row r="13" spans="1:13" x14ac:dyDescent="0.25">
      <c r="A13" t="str">
        <f>IFERROR(INDEX('Competencies Helper Page'!$B$2:$E$4858,'Competencies Helper Page'!$H4,COLUMNS($E$11:E13)),"")</f>
        <v/>
      </c>
      <c r="B13" t="str">
        <f>IF(C13=0,"",COUNTIF($C$11:C13,C13))</f>
        <v/>
      </c>
      <c r="C13" s="107"/>
      <c r="D13" t="str">
        <f t="shared" si="3"/>
        <v/>
      </c>
      <c r="E13" t="str">
        <f>IFERROR(INDEX('Competencies Helper Page'!$B$2:$E$4870,'Competencies Helper Page'!$H4,COLUMNS($E$11:F13)),"")</f>
        <v/>
      </c>
      <c r="F13" s="58" t="str">
        <f>IFERROR(INDEX('Competencies Helper Page'!$B$2:$E$4858,'Competencies Helper Page'!$H4,COLUMNS($E$11:G13)),"")</f>
        <v/>
      </c>
      <c r="G13" s="146" t="str">
        <f>IFERROR(INDEX('Competencies Helper Page'!$B$2:$E$4858,'Competencies Helper Page'!$H4,COLUMNS($E$11:H13)),"")</f>
        <v/>
      </c>
    </row>
    <row r="14" spans="1:13" x14ac:dyDescent="0.25">
      <c r="A14" t="str">
        <f>IFERROR(INDEX('Competencies Helper Page'!$B$2:$E$4858,'Competencies Helper Page'!$H5,COLUMNS($E$11:E14)),"")</f>
        <v/>
      </c>
      <c r="B14" t="str">
        <f>IF(C14=0,"",COUNTIF($C$11:C14,C14))</f>
        <v/>
      </c>
      <c r="C14" s="107"/>
      <c r="D14" t="str">
        <f t="shared" si="3"/>
        <v/>
      </c>
      <c r="E14" t="str">
        <f>IFERROR(INDEX('Competencies Helper Page'!$B$2:$E$4870,'Competencies Helper Page'!$H5,COLUMNS($E$11:F14)),"")</f>
        <v/>
      </c>
      <c r="F14" s="58" t="str">
        <f>IFERROR(INDEX('Competencies Helper Page'!$B$2:$E$4858,'Competencies Helper Page'!$H5,COLUMNS($E$11:G14)),"")</f>
        <v/>
      </c>
      <c r="G14" s="146" t="str">
        <f>IFERROR(INDEX('Competencies Helper Page'!$B$2:$E$4858,'Competencies Helper Page'!$H5,COLUMNS($E$11:H14)),"")</f>
        <v/>
      </c>
    </row>
    <row r="15" spans="1:13" x14ac:dyDescent="0.25">
      <c r="A15" t="str">
        <f>IFERROR(INDEX('Competencies Helper Page'!$B$2:$E$4858,'Competencies Helper Page'!$H6,COLUMNS($E$11:E15)),"")</f>
        <v/>
      </c>
      <c r="B15" t="str">
        <f>IF(C15=0,"",COUNTIF($C$11:C15,C15))</f>
        <v/>
      </c>
      <c r="C15" s="107"/>
      <c r="D15" t="str">
        <f t="shared" si="3"/>
        <v/>
      </c>
      <c r="E15" t="str">
        <f>IFERROR(INDEX('Competencies Helper Page'!$B$2:$E$4870,'Competencies Helper Page'!$H6,COLUMNS($E$11:F15)),"")</f>
        <v/>
      </c>
      <c r="F15" s="58" t="str">
        <f>IFERROR(INDEX('Competencies Helper Page'!$B$2:$E$4858,'Competencies Helper Page'!$H6,COLUMNS($E$11:G15)),"")</f>
        <v/>
      </c>
      <c r="G15" s="146" t="str">
        <f>IFERROR(INDEX('Competencies Helper Page'!$B$2:$E$4858,'Competencies Helper Page'!$H6,COLUMNS($E$11:H15)),"")</f>
        <v/>
      </c>
    </row>
    <row r="16" spans="1:13" x14ac:dyDescent="0.25">
      <c r="A16" t="str">
        <f>IFERROR(INDEX('Competencies Helper Page'!$B$2:$E$4858,'Competencies Helper Page'!$H7,COLUMNS($E$11:E16)),"")</f>
        <v/>
      </c>
      <c r="B16" t="str">
        <f>IF(C16=0,"",COUNTIF($C$11:C16,C16))</f>
        <v/>
      </c>
      <c r="C16" s="107"/>
      <c r="D16" t="str">
        <f t="shared" si="3"/>
        <v/>
      </c>
      <c r="E16" t="str">
        <f>IFERROR(INDEX('Competencies Helper Page'!$B$2:$E$4870,'Competencies Helper Page'!$H7,COLUMNS($E$11:F16)),"")</f>
        <v/>
      </c>
      <c r="F16" s="58" t="str">
        <f>IFERROR(INDEX('Competencies Helper Page'!$B$2:$E$4858,'Competencies Helper Page'!$H7,COLUMNS($E$11:G16)),"")</f>
        <v/>
      </c>
      <c r="G16" s="146" t="str">
        <f>IFERROR(INDEX('Competencies Helper Page'!$B$2:$E$4858,'Competencies Helper Page'!$H7,COLUMNS($E$11:H16)),"")</f>
        <v/>
      </c>
    </row>
    <row r="17" spans="1:7" x14ac:dyDescent="0.25">
      <c r="A17" t="str">
        <f>IFERROR(INDEX('Competencies Helper Page'!$B$2:$E$4858,'Competencies Helper Page'!$H8,COLUMNS($E$11:E17)),"")</f>
        <v/>
      </c>
      <c r="B17" t="str">
        <f>IF(C17=0,"",COUNTIF($C$11:C17,C17))</f>
        <v/>
      </c>
      <c r="C17" s="107"/>
      <c r="D17" t="str">
        <f t="shared" si="3"/>
        <v/>
      </c>
      <c r="E17" t="str">
        <f>IFERROR(INDEX('Competencies Helper Page'!$B$2:$E$4870,'Competencies Helper Page'!$H8,COLUMNS($E$11:F17)),"")</f>
        <v/>
      </c>
      <c r="F17" s="58" t="str">
        <f>IFERROR(INDEX('Competencies Helper Page'!$B$2:$E$4858,'Competencies Helper Page'!$H8,COLUMNS($E$11:G17)),"")</f>
        <v/>
      </c>
      <c r="G17" s="146" t="str">
        <f>IFERROR(INDEX('Competencies Helper Page'!$B$2:$E$4858,'Competencies Helper Page'!$H8,COLUMNS($E$11:H17)),"")</f>
        <v/>
      </c>
    </row>
    <row r="18" spans="1:7" x14ac:dyDescent="0.25">
      <c r="A18" t="str">
        <f>IFERROR(INDEX('Competencies Helper Page'!$B$2:$E$4858,'Competencies Helper Page'!$H9,COLUMNS($E$11:E18)),"")</f>
        <v/>
      </c>
      <c r="B18" t="str">
        <f>IF(C18=0,"",COUNTIF($C$11:C18,C18))</f>
        <v/>
      </c>
      <c r="C18" s="107"/>
      <c r="D18" t="str">
        <f t="shared" si="3"/>
        <v/>
      </c>
      <c r="E18" t="str">
        <f>IFERROR(INDEX('Competencies Helper Page'!$B$2:$E$4870,'Competencies Helper Page'!$H9,COLUMNS($E$11:F18)),"")</f>
        <v/>
      </c>
      <c r="F18" s="58" t="str">
        <f>IFERROR(INDEX('Competencies Helper Page'!$B$2:$E$4858,'Competencies Helper Page'!$H9,COLUMNS($E$11:G18)),"")</f>
        <v/>
      </c>
      <c r="G18" s="146" t="str">
        <f>IFERROR(INDEX('Competencies Helper Page'!$B$2:$E$4858,'Competencies Helper Page'!$H9,COLUMNS($E$11:H18)),"")</f>
        <v/>
      </c>
    </row>
    <row r="19" spans="1:7" x14ac:dyDescent="0.25">
      <c r="A19" t="str">
        <f>IFERROR(INDEX('Competencies Helper Page'!$B$2:$E$4858,'Competencies Helper Page'!$H10,COLUMNS($E$11:E19)),"")</f>
        <v/>
      </c>
      <c r="B19" t="str">
        <f>IF(C19=0,"",COUNTIF($C$11:C19,C19))</f>
        <v/>
      </c>
      <c r="C19" s="107"/>
      <c r="D19" t="str">
        <f t="shared" si="3"/>
        <v/>
      </c>
      <c r="E19" t="str">
        <f>IFERROR(INDEX('Competencies Helper Page'!$B$2:$E$4870,'Competencies Helper Page'!$H10,COLUMNS($E$11:F19)),"")</f>
        <v/>
      </c>
      <c r="F19" s="58" t="str">
        <f>IFERROR(INDEX('Competencies Helper Page'!$B$2:$E$4858,'Competencies Helper Page'!$H10,COLUMNS($E$11:G19)),"")</f>
        <v/>
      </c>
      <c r="G19" s="146" t="str">
        <f>IFERROR(INDEX('Competencies Helper Page'!$B$2:$E$4858,'Competencies Helper Page'!$H10,COLUMNS($E$11:H19)),"")</f>
        <v/>
      </c>
    </row>
    <row r="20" spans="1:7" x14ac:dyDescent="0.25">
      <c r="A20" t="str">
        <f>IFERROR(INDEX('Competencies Helper Page'!$B$2:$E$4858,'Competencies Helper Page'!$H11,COLUMNS($E$11:E20)),"")</f>
        <v/>
      </c>
      <c r="B20" t="str">
        <f>IF(C20=0,"",COUNTIF($C$11:C20,C20))</f>
        <v/>
      </c>
      <c r="C20" s="107"/>
      <c r="D20" t="str">
        <f t="shared" si="3"/>
        <v/>
      </c>
      <c r="E20" t="str">
        <f>IFERROR(INDEX('Competencies Helper Page'!$B$2:$E$4870,'Competencies Helper Page'!$H11,COLUMNS($E$11:F20)),"")</f>
        <v/>
      </c>
      <c r="F20" s="58" t="str">
        <f>IFERROR(INDEX('Competencies Helper Page'!$B$2:$E$4858,'Competencies Helper Page'!$H11,COLUMNS($E$11:G20)),"")</f>
        <v/>
      </c>
      <c r="G20" s="146" t="str">
        <f>IFERROR(INDEX('Competencies Helper Page'!$B$2:$E$4858,'Competencies Helper Page'!$H11,COLUMNS($E$11:H20)),"")</f>
        <v/>
      </c>
    </row>
    <row r="21" spans="1:7" x14ac:dyDescent="0.25">
      <c r="A21" t="str">
        <f>IFERROR(INDEX('Competencies Helper Page'!$B$2:$E$4858,'Competencies Helper Page'!$H12,COLUMNS($E$11:E21)),"")</f>
        <v/>
      </c>
      <c r="B21" t="str">
        <f>IF(C21=0,"",COUNTIF($C$11:C21,C21))</f>
        <v/>
      </c>
      <c r="C21" s="107"/>
      <c r="D21" t="str">
        <f t="shared" si="3"/>
        <v/>
      </c>
      <c r="E21" t="str">
        <f>IFERROR(INDEX('Competencies Helper Page'!$B$2:$E$4870,'Competencies Helper Page'!$H12,COLUMNS($E$11:F21)),"")</f>
        <v/>
      </c>
      <c r="F21" s="58" t="str">
        <f>IFERROR(INDEX('Competencies Helper Page'!$B$2:$E$4858,'Competencies Helper Page'!$H12,COLUMNS($E$11:G21)),"")</f>
        <v/>
      </c>
      <c r="G21" s="146" t="str">
        <f>IFERROR(INDEX('Competencies Helper Page'!$B$2:$E$4858,'Competencies Helper Page'!$H12,COLUMNS($E$11:H21)),"")</f>
        <v/>
      </c>
    </row>
    <row r="22" spans="1:7" x14ac:dyDescent="0.25">
      <c r="A22" t="str">
        <f>IFERROR(INDEX('Competencies Helper Page'!$B$2:$E$4858,'Competencies Helper Page'!$H13,COLUMNS($E$11:E22)),"")</f>
        <v/>
      </c>
      <c r="B22" t="str">
        <f>IF(C22=0,"",COUNTIF($C$11:C22,C22))</f>
        <v/>
      </c>
      <c r="C22" s="107"/>
      <c r="D22" t="str">
        <f t="shared" si="3"/>
        <v/>
      </c>
      <c r="E22" t="str">
        <f>IFERROR(INDEX('Competencies Helper Page'!$B$2:$E$4870,'Competencies Helper Page'!$H13,COLUMNS($E$11:F22)),"")</f>
        <v/>
      </c>
      <c r="F22" s="58" t="str">
        <f>IFERROR(INDEX('Competencies Helper Page'!$B$2:$E$4858,'Competencies Helper Page'!$H13,COLUMNS($E$11:G22)),"")</f>
        <v/>
      </c>
      <c r="G22" s="146" t="str">
        <f>IFERROR(INDEX('Competencies Helper Page'!$B$2:$E$4858,'Competencies Helper Page'!$H13,COLUMNS($E$11:H22)),"")</f>
        <v/>
      </c>
    </row>
    <row r="23" spans="1:7" x14ac:dyDescent="0.25">
      <c r="A23" t="str">
        <f>IFERROR(INDEX('Competencies Helper Page'!$B$2:$E$4858,'Competencies Helper Page'!$H14,COLUMNS($E$11:E23)),"")</f>
        <v/>
      </c>
      <c r="B23" t="str">
        <f>IF(C23=0,"",COUNTIF($C$11:C23,C23))</f>
        <v/>
      </c>
      <c r="C23" s="107"/>
      <c r="D23" t="str">
        <f t="shared" si="3"/>
        <v/>
      </c>
      <c r="E23" t="str">
        <f>IFERROR(INDEX('Competencies Helper Page'!$B$2:$E$4870,'Competencies Helper Page'!$H14,COLUMNS($E$11:F23)),"")</f>
        <v/>
      </c>
      <c r="F23" s="58" t="str">
        <f>IFERROR(INDEX('Competencies Helper Page'!$B$2:$E$4858,'Competencies Helper Page'!$H14,COLUMNS($E$11:G23)),"")</f>
        <v/>
      </c>
      <c r="G23" s="146" t="str">
        <f>IFERROR(INDEX('Competencies Helper Page'!$B$2:$E$4858,'Competencies Helper Page'!$H14,COLUMNS($E$11:H23)),"")</f>
        <v/>
      </c>
    </row>
    <row r="24" spans="1:7" x14ac:dyDescent="0.25">
      <c r="A24" t="str">
        <f>IFERROR(INDEX('Competencies Helper Page'!$B$2:$E$4858,'Competencies Helper Page'!$H15,COLUMNS($E$11:E24)),"")</f>
        <v/>
      </c>
      <c r="B24" t="str">
        <f>IF(C24=0,"",COUNTIF($C$11:C24,C24))</f>
        <v/>
      </c>
      <c r="C24" s="107"/>
      <c r="D24" t="str">
        <f t="shared" si="3"/>
        <v/>
      </c>
      <c r="E24" t="str">
        <f>IFERROR(INDEX('Competencies Helper Page'!$B$2:$E$4870,'Competencies Helper Page'!$H15,COLUMNS($E$11:F24)),"")</f>
        <v/>
      </c>
      <c r="F24" s="58" t="str">
        <f>IFERROR(INDEX('Competencies Helper Page'!$B$2:$E$4858,'Competencies Helper Page'!$H15,COLUMNS($E$11:G24)),"")</f>
        <v/>
      </c>
      <c r="G24" s="146" t="str">
        <f>IFERROR(INDEX('Competencies Helper Page'!$B$2:$E$4858,'Competencies Helper Page'!$H15,COLUMNS($E$11:H24)),"")</f>
        <v/>
      </c>
    </row>
    <row r="25" spans="1:7" x14ac:dyDescent="0.25">
      <c r="A25" t="str">
        <f>IFERROR(INDEX('Competencies Helper Page'!$B$2:$E$4858,'Competencies Helper Page'!$H16,COLUMNS($E$11:E25)),"")</f>
        <v/>
      </c>
      <c r="B25" t="str">
        <f>IF(C25=0,"",COUNTIF($C$11:C25,C25))</f>
        <v/>
      </c>
      <c r="C25" s="107"/>
      <c r="D25" t="str">
        <f t="shared" si="3"/>
        <v/>
      </c>
      <c r="E25" t="str">
        <f>IFERROR(INDEX('Competencies Helper Page'!$B$2:$E$4870,'Competencies Helper Page'!$H16,COLUMNS($E$11:F25)),"")</f>
        <v/>
      </c>
      <c r="F25" s="58" t="str">
        <f>IFERROR(INDEX('Competencies Helper Page'!$B$2:$E$4858,'Competencies Helper Page'!$H16,COLUMNS($E$11:G25)),"")</f>
        <v/>
      </c>
      <c r="G25" s="146" t="str">
        <f>IFERROR(INDEX('Competencies Helper Page'!$B$2:$E$4858,'Competencies Helper Page'!$H16,COLUMNS($E$11:H25)),"")</f>
        <v/>
      </c>
    </row>
    <row r="26" spans="1:7" x14ac:dyDescent="0.25">
      <c r="A26" t="str">
        <f>IFERROR(INDEX('Competencies Helper Page'!$B$2:$E$4858,'Competencies Helper Page'!$H17,COLUMNS($E$11:E26)),"")</f>
        <v/>
      </c>
      <c r="B26" t="str">
        <f>IF(C26=0,"",COUNTIF($C$11:C26,C26))</f>
        <v/>
      </c>
      <c r="C26" s="107"/>
      <c r="D26" t="str">
        <f t="shared" si="3"/>
        <v/>
      </c>
      <c r="E26" t="str">
        <f>IFERROR(INDEX('Competencies Helper Page'!$B$2:$E$4870,'Competencies Helper Page'!$H17,COLUMNS($E$11:F26)),"")</f>
        <v/>
      </c>
      <c r="F26" s="58" t="str">
        <f>IFERROR(INDEX('Competencies Helper Page'!$B$2:$E$4858,'Competencies Helper Page'!$H17,COLUMNS($E$11:G26)),"")</f>
        <v/>
      </c>
      <c r="G26" s="146" t="str">
        <f>IFERROR(INDEX('Competencies Helper Page'!$B$2:$E$4858,'Competencies Helper Page'!$H17,COLUMNS($E$11:H26)),"")</f>
        <v/>
      </c>
    </row>
    <row r="27" spans="1:7" x14ac:dyDescent="0.25">
      <c r="A27" t="str">
        <f>IFERROR(INDEX('Competencies Helper Page'!$B$2:$E$4858,'Competencies Helper Page'!$H18,COLUMNS($E$11:E27)),"")</f>
        <v/>
      </c>
      <c r="B27" t="str">
        <f>IF(C27=0,"",COUNTIF($C$11:C27,C27))</f>
        <v/>
      </c>
      <c r="C27" s="107"/>
      <c r="D27" t="str">
        <f t="shared" si="3"/>
        <v/>
      </c>
      <c r="E27" t="str">
        <f>IFERROR(INDEX('Competencies Helper Page'!$B$2:$E$4870,'Competencies Helper Page'!$H18,COLUMNS($E$11:F27)),"")</f>
        <v/>
      </c>
      <c r="F27" s="58" t="str">
        <f>IFERROR(INDEX('Competencies Helper Page'!$B$2:$E$4858,'Competencies Helper Page'!$H18,COLUMNS($E$11:G27)),"")</f>
        <v/>
      </c>
      <c r="G27" s="146" t="str">
        <f>IFERROR(INDEX('Competencies Helper Page'!$B$2:$E$4858,'Competencies Helper Page'!$H18,COLUMNS($E$11:H27)),"")</f>
        <v/>
      </c>
    </row>
    <row r="28" spans="1:7" x14ac:dyDescent="0.25">
      <c r="A28" t="str">
        <f>IFERROR(INDEX('Competencies Helper Page'!$B$2:$E$4858,'Competencies Helper Page'!$H19,COLUMNS($E$11:E28)),"")</f>
        <v/>
      </c>
      <c r="B28" t="str">
        <f>IF(C28=0,"",COUNTIF($C$11:C28,C28))</f>
        <v/>
      </c>
      <c r="C28" s="107"/>
      <c r="D28" t="str">
        <f t="shared" si="3"/>
        <v/>
      </c>
      <c r="E28" t="str">
        <f>IFERROR(INDEX('Competencies Helper Page'!$B$2:$E$4870,'Competencies Helper Page'!$H19,COLUMNS($E$11:F28)),"")</f>
        <v/>
      </c>
      <c r="F28" s="58" t="str">
        <f>IFERROR(INDEX('Competencies Helper Page'!$B$2:$E$4858,'Competencies Helper Page'!$H19,COLUMNS($E$11:G28)),"")</f>
        <v/>
      </c>
      <c r="G28" s="146" t="str">
        <f>IFERROR(INDEX('Competencies Helper Page'!$B$2:$E$4858,'Competencies Helper Page'!$H19,COLUMNS($E$11:H28)),"")</f>
        <v/>
      </c>
    </row>
    <row r="29" spans="1:7" x14ac:dyDescent="0.25">
      <c r="A29" t="str">
        <f>IFERROR(INDEX('Competencies Helper Page'!$B$2:$E$4858,'Competencies Helper Page'!$H20,COLUMNS($E$11:E29)),"")</f>
        <v/>
      </c>
      <c r="B29" t="str">
        <f>IF(C29=0,"",COUNTIF($C$11:C29,C29))</f>
        <v/>
      </c>
      <c r="C29" s="107"/>
      <c r="D29" t="str">
        <f t="shared" si="3"/>
        <v/>
      </c>
      <c r="E29" t="str">
        <f>IFERROR(INDEX('Competencies Helper Page'!$B$2:$E$4870,'Competencies Helper Page'!$H20,COLUMNS($E$11:F29)),"")</f>
        <v/>
      </c>
      <c r="F29" s="58" t="str">
        <f>IFERROR(INDEX('Competencies Helper Page'!$B$2:$E$4858,'Competencies Helper Page'!$H20,COLUMNS($E$11:G29)),"")</f>
        <v/>
      </c>
      <c r="G29" s="146" t="str">
        <f>IFERROR(INDEX('Competencies Helper Page'!$B$2:$E$4858,'Competencies Helper Page'!$H20,COLUMNS($E$11:H29)),"")</f>
        <v/>
      </c>
    </row>
    <row r="30" spans="1:7" x14ac:dyDescent="0.25">
      <c r="A30" t="str">
        <f>IFERROR(INDEX('Competencies Helper Page'!$B$2:$E$4858,'Competencies Helper Page'!$H21,COLUMNS($E$11:E30)),"")</f>
        <v/>
      </c>
      <c r="B30" t="str">
        <f>IF(C30=0,"",COUNTIF($C$11:C30,C30))</f>
        <v/>
      </c>
      <c r="C30" s="107"/>
      <c r="D30" t="str">
        <f t="shared" si="3"/>
        <v/>
      </c>
      <c r="E30" t="str">
        <f>IFERROR(INDEX('Competencies Helper Page'!$B$2:$E$4870,'Competencies Helper Page'!$H21,COLUMNS($E$11:F30)),"")</f>
        <v/>
      </c>
      <c r="F30" s="58" t="str">
        <f>IFERROR(INDEX('Competencies Helper Page'!$B$2:$E$4858,'Competencies Helper Page'!$H21,COLUMNS($E$11:G30)),"")</f>
        <v/>
      </c>
      <c r="G30" s="146" t="str">
        <f>IFERROR(INDEX('Competencies Helper Page'!$B$2:$E$4858,'Competencies Helper Page'!$H21,COLUMNS($E$11:H30)),"")</f>
        <v/>
      </c>
    </row>
    <row r="31" spans="1:7" x14ac:dyDescent="0.25">
      <c r="A31" t="str">
        <f>IFERROR(INDEX('Competencies Helper Page'!$B$2:$E$4858,'Competencies Helper Page'!$H22,COLUMNS($E$11:E31)),"")</f>
        <v/>
      </c>
      <c r="B31" t="str">
        <f>IF(C31=0,"",COUNTIF($C$11:C31,C31))</f>
        <v/>
      </c>
      <c r="C31" s="107"/>
      <c r="D31" t="str">
        <f t="shared" si="3"/>
        <v/>
      </c>
      <c r="E31" t="str">
        <f>IFERROR(INDEX('Competencies Helper Page'!$B$2:$E$4870,'Competencies Helper Page'!$H22,COLUMNS($E$11:F31)),"")</f>
        <v/>
      </c>
      <c r="F31" s="58" t="str">
        <f>IFERROR(INDEX('Competencies Helper Page'!$B$2:$E$4858,'Competencies Helper Page'!$H22,COLUMNS($E$11:G31)),"")</f>
        <v/>
      </c>
      <c r="G31" s="146" t="str">
        <f>IFERROR(INDEX('Competencies Helper Page'!$B$2:$E$4858,'Competencies Helper Page'!$H22,COLUMNS($E$11:H31)),"")</f>
        <v/>
      </c>
    </row>
    <row r="32" spans="1:7" x14ac:dyDescent="0.25">
      <c r="A32" t="str">
        <f>IFERROR(INDEX('Competencies Helper Page'!$B$2:$E$4858,'Competencies Helper Page'!$H23,COLUMNS($E$11:E32)),"")</f>
        <v/>
      </c>
      <c r="B32" t="str">
        <f>IF(C32=0,"",COUNTIF($C$11:C32,C32))</f>
        <v/>
      </c>
      <c r="C32" s="107"/>
      <c r="D32" t="str">
        <f t="shared" si="3"/>
        <v/>
      </c>
      <c r="E32" t="str">
        <f>IFERROR(INDEX('Competencies Helper Page'!$B$2:$E$4870,'Competencies Helper Page'!$H23,COLUMNS($E$11:F32)),"")</f>
        <v/>
      </c>
      <c r="F32" s="58" t="str">
        <f>IFERROR(INDEX('Competencies Helper Page'!$B$2:$E$4858,'Competencies Helper Page'!$H23,COLUMNS($E$11:G32)),"")</f>
        <v/>
      </c>
      <c r="G32" s="146" t="str">
        <f>IFERROR(INDEX('Competencies Helper Page'!$B$2:$E$4858,'Competencies Helper Page'!$H23,COLUMNS($E$11:H32)),"")</f>
        <v/>
      </c>
    </row>
    <row r="33" spans="1:7" x14ac:dyDescent="0.25">
      <c r="A33" t="str">
        <f>IFERROR(INDEX('Competencies Helper Page'!$B$2:$E$4858,'Competencies Helper Page'!$H24,COLUMNS($E$11:E33)),"")</f>
        <v/>
      </c>
      <c r="B33" t="str">
        <f>IF(C33=0,"",COUNTIF($C$11:C33,C33))</f>
        <v/>
      </c>
      <c r="C33" s="107"/>
      <c r="D33" t="str">
        <f t="shared" si="3"/>
        <v/>
      </c>
      <c r="E33" t="str">
        <f>IFERROR(INDEX('Competencies Helper Page'!$B$2:$E$4870,'Competencies Helper Page'!$H24,COLUMNS($E$11:F33)),"")</f>
        <v/>
      </c>
      <c r="F33" s="58" t="str">
        <f>IFERROR(INDEX('Competencies Helper Page'!$B$2:$E$4858,'Competencies Helper Page'!$H24,COLUMNS($E$11:G33)),"")</f>
        <v/>
      </c>
      <c r="G33" s="146" t="str">
        <f>IFERROR(INDEX('Competencies Helper Page'!$B$2:$E$4858,'Competencies Helper Page'!$H24,COLUMNS($E$11:H33)),"")</f>
        <v/>
      </c>
    </row>
    <row r="34" spans="1:7" x14ac:dyDescent="0.25">
      <c r="A34" t="str">
        <f>IFERROR(INDEX('Competencies Helper Page'!$B$2:$E$4858,'Competencies Helper Page'!$H25,COLUMNS($E$11:E34)),"")</f>
        <v/>
      </c>
      <c r="B34" t="str">
        <f>IF(C34=0,"",COUNTIF($C$11:C34,C34))</f>
        <v/>
      </c>
      <c r="C34" s="107"/>
      <c r="D34" t="str">
        <f t="shared" si="3"/>
        <v/>
      </c>
      <c r="E34" t="str">
        <f>IFERROR(INDEX('Competencies Helper Page'!$B$2:$E$4870,'Competencies Helper Page'!$H25,COLUMNS($E$11:F34)),"")</f>
        <v/>
      </c>
      <c r="F34" s="58" t="str">
        <f>IFERROR(INDEX('Competencies Helper Page'!$B$2:$E$4858,'Competencies Helper Page'!$H25,COLUMNS($E$11:G34)),"")</f>
        <v/>
      </c>
      <c r="G34" s="146" t="str">
        <f>IFERROR(INDEX('Competencies Helper Page'!$B$2:$E$4858,'Competencies Helper Page'!$H25,COLUMNS($E$11:H34)),"")</f>
        <v/>
      </c>
    </row>
    <row r="35" spans="1:7" x14ac:dyDescent="0.25">
      <c r="A35" t="str">
        <f>IFERROR(INDEX('Competencies Helper Page'!$B$2:$E$4858,'Competencies Helper Page'!$H26,COLUMNS($E$11:E35)),"")</f>
        <v/>
      </c>
      <c r="B35" t="str">
        <f>IF(C35=0,"",COUNTIF($C$11:C35,C35))</f>
        <v/>
      </c>
      <c r="C35" s="107"/>
      <c r="D35" t="str">
        <f t="shared" si="3"/>
        <v/>
      </c>
      <c r="E35" t="str">
        <f>IFERROR(INDEX('Competencies Helper Page'!$B$2:$E$4870,'Competencies Helper Page'!$H26,COLUMNS($E$11:F35)),"")</f>
        <v/>
      </c>
      <c r="F35" s="58" t="str">
        <f>IFERROR(INDEX('Competencies Helper Page'!$B$2:$E$4858,'Competencies Helper Page'!$H26,COLUMNS($E$11:G35)),"")</f>
        <v/>
      </c>
      <c r="G35" s="146" t="str">
        <f>IFERROR(INDEX('Competencies Helper Page'!$B$2:$E$4858,'Competencies Helper Page'!$H26,COLUMNS($E$11:H35)),"")</f>
        <v/>
      </c>
    </row>
    <row r="36" spans="1:7" x14ac:dyDescent="0.25">
      <c r="A36" t="str">
        <f>IFERROR(INDEX('Competencies Helper Page'!$B$2:$E$4858,'Competencies Helper Page'!$H27,COLUMNS($E$11:E36)),"")</f>
        <v/>
      </c>
      <c r="B36" t="str">
        <f>IF(C36=0,"",COUNTIF($C$11:C36,C36))</f>
        <v/>
      </c>
      <c r="C36" s="107"/>
      <c r="D36" t="str">
        <f t="shared" si="3"/>
        <v/>
      </c>
      <c r="E36" t="str">
        <f>IFERROR(INDEX('Competencies Helper Page'!$B$2:$E$4870,'Competencies Helper Page'!$H27,COLUMNS($E$11:F36)),"")</f>
        <v/>
      </c>
      <c r="F36" s="58" t="str">
        <f>IFERROR(INDEX('Competencies Helper Page'!$B$2:$E$4858,'Competencies Helper Page'!$H27,COLUMNS($E$11:G36)),"")</f>
        <v/>
      </c>
      <c r="G36" s="146" t="str">
        <f>IFERROR(INDEX('Competencies Helper Page'!$B$2:$E$4858,'Competencies Helper Page'!$H27,COLUMNS($E$11:H36)),"")</f>
        <v/>
      </c>
    </row>
    <row r="37" spans="1:7" x14ac:dyDescent="0.25">
      <c r="A37" t="str">
        <f>IFERROR(INDEX('Competencies Helper Page'!$B$2:$E$4858,'Competencies Helper Page'!$H28,COLUMNS($E$11:E37)),"")</f>
        <v/>
      </c>
      <c r="B37" t="str">
        <f>IF(C37=0,"",COUNTIF($C$11:C37,C37))</f>
        <v/>
      </c>
      <c r="C37" s="107"/>
      <c r="D37" t="str">
        <f t="shared" si="3"/>
        <v/>
      </c>
      <c r="E37" t="str">
        <f>IFERROR(INDEX('Competencies Helper Page'!$B$2:$E$4870,'Competencies Helper Page'!$H28,COLUMNS($E$11:F37)),"")</f>
        <v/>
      </c>
      <c r="F37" s="58" t="str">
        <f>IFERROR(INDEX('Competencies Helper Page'!$B$2:$E$4858,'Competencies Helper Page'!$H28,COLUMNS($E$11:G37)),"")</f>
        <v/>
      </c>
      <c r="G37" s="146" t="str">
        <f>IFERROR(INDEX('Competencies Helper Page'!$B$2:$E$4858,'Competencies Helper Page'!$H28,COLUMNS($E$11:H37)),"")</f>
        <v/>
      </c>
    </row>
    <row r="38" spans="1:7" x14ac:dyDescent="0.25">
      <c r="A38" t="str">
        <f>IFERROR(INDEX('Competencies Helper Page'!$B$2:$E$4858,'Competencies Helper Page'!$H29,COLUMNS($E$11:E38)),"")</f>
        <v/>
      </c>
      <c r="B38" t="str">
        <f>IF(C38=0,"",COUNTIF($C$11:C38,C38))</f>
        <v/>
      </c>
      <c r="C38" s="107"/>
      <c r="D38" t="str">
        <f t="shared" si="3"/>
        <v/>
      </c>
      <c r="E38" t="str">
        <f>IFERROR(INDEX('Competencies Helper Page'!$B$2:$E$4870,'Competencies Helper Page'!$H29,COLUMNS($E$11:F38)),"")</f>
        <v/>
      </c>
      <c r="F38" s="58" t="str">
        <f>IFERROR(INDEX('Competencies Helper Page'!$B$2:$E$4858,'Competencies Helper Page'!$H29,COLUMNS($E$11:G38)),"")</f>
        <v/>
      </c>
      <c r="G38" s="146" t="str">
        <f>IFERROR(INDEX('Competencies Helper Page'!$B$2:$E$4858,'Competencies Helper Page'!$H29,COLUMNS($E$11:H38)),"")</f>
        <v/>
      </c>
    </row>
    <row r="39" spans="1:7" x14ac:dyDescent="0.25">
      <c r="A39" t="str">
        <f>IFERROR(INDEX('Competencies Helper Page'!$B$2:$E$4858,'Competencies Helper Page'!$H30,COLUMNS($E$11:E39)),"")</f>
        <v/>
      </c>
      <c r="B39" t="str">
        <f>IF(C39=0,"",COUNTIF($C$11:C39,C39))</f>
        <v/>
      </c>
      <c r="C39" s="107"/>
      <c r="D39" t="str">
        <f t="shared" si="3"/>
        <v/>
      </c>
      <c r="E39" t="str">
        <f>IFERROR(INDEX('Competencies Helper Page'!$B$2:$E$4870,'Competencies Helper Page'!$H30,COLUMNS($E$11:F39)),"")</f>
        <v/>
      </c>
      <c r="F39" s="58" t="str">
        <f>IFERROR(INDEX('Competencies Helper Page'!$B$2:$E$4858,'Competencies Helper Page'!$H30,COLUMNS($E$11:G39)),"")</f>
        <v/>
      </c>
      <c r="G39" s="146" t="str">
        <f>IFERROR(INDEX('Competencies Helper Page'!$B$2:$E$4858,'Competencies Helper Page'!$H30,COLUMNS($E$11:H39)),"")</f>
        <v/>
      </c>
    </row>
    <row r="40" spans="1:7" x14ac:dyDescent="0.25">
      <c r="A40" t="str">
        <f>IFERROR(INDEX('Competencies Helper Page'!$B$2:$E$4858,'Competencies Helper Page'!$H31,COLUMNS($E$11:E40)),"")</f>
        <v/>
      </c>
      <c r="B40" t="str">
        <f>IF(C40=0,"",COUNTIF($C$11:C40,C40))</f>
        <v/>
      </c>
      <c r="C40" s="107"/>
      <c r="D40" t="str">
        <f t="shared" si="3"/>
        <v/>
      </c>
      <c r="E40" t="str">
        <f>IFERROR(INDEX('Competencies Helper Page'!$B$2:$E$4870,'Competencies Helper Page'!$H31,COLUMNS($E$11:F40)),"")</f>
        <v/>
      </c>
      <c r="F40" s="58" t="str">
        <f>IFERROR(INDEX('Competencies Helper Page'!$B$2:$E$4858,'Competencies Helper Page'!$H31,COLUMNS($E$11:G40)),"")</f>
        <v/>
      </c>
      <c r="G40" s="146" t="str">
        <f>IFERROR(INDEX('Competencies Helper Page'!$B$2:$E$4858,'Competencies Helper Page'!$H31,COLUMNS($E$11:H40)),"")</f>
        <v/>
      </c>
    </row>
    <row r="41" spans="1:7" x14ac:dyDescent="0.25">
      <c r="A41" t="str">
        <f>IFERROR(INDEX('Competencies Helper Page'!$B$2:$E$4858,'Competencies Helper Page'!$H32,COLUMNS($E$11:E41)),"")</f>
        <v/>
      </c>
      <c r="B41" t="str">
        <f>IF(C41=0,"",COUNTIF($C$11:C41,C41))</f>
        <v/>
      </c>
      <c r="C41" s="107"/>
      <c r="D41" t="str">
        <f t="shared" si="3"/>
        <v/>
      </c>
      <c r="E41" t="str">
        <f>IFERROR(INDEX('Competencies Helper Page'!$B$2:$E$4870,'Competencies Helper Page'!$H32,COLUMNS($E$11:F41)),"")</f>
        <v/>
      </c>
      <c r="F41" s="58" t="str">
        <f>IFERROR(INDEX('Competencies Helper Page'!$B$2:$E$4858,'Competencies Helper Page'!$H32,COLUMNS($E$11:G41)),"")</f>
        <v/>
      </c>
      <c r="G41" s="146" t="str">
        <f>IFERROR(INDEX('Competencies Helper Page'!$B$2:$E$4858,'Competencies Helper Page'!$H32,COLUMNS($E$11:H41)),"")</f>
        <v/>
      </c>
    </row>
    <row r="42" spans="1:7" x14ac:dyDescent="0.25">
      <c r="A42" t="str">
        <f>IFERROR(INDEX('Competencies Helper Page'!$B$2:$E$4858,'Competencies Helper Page'!$H33,COLUMNS($E$11:E42)),"")</f>
        <v/>
      </c>
      <c r="B42" t="str">
        <f>IF(C42=0,"",COUNTIF($C$11:C42,C42))</f>
        <v/>
      </c>
      <c r="C42" s="107"/>
      <c r="D42" t="str">
        <f t="shared" si="3"/>
        <v/>
      </c>
      <c r="E42" t="str">
        <f>IFERROR(INDEX('Competencies Helper Page'!$B$2:$E$4870,'Competencies Helper Page'!$H33,COLUMNS($E$11:F42)),"")</f>
        <v/>
      </c>
      <c r="F42" s="58" t="str">
        <f>IFERROR(INDEX('Competencies Helper Page'!$B$2:$E$4858,'Competencies Helper Page'!$H33,COLUMNS($E$11:G42)),"")</f>
        <v/>
      </c>
      <c r="G42" s="146" t="str">
        <f>IFERROR(INDEX('Competencies Helper Page'!$B$2:$E$4858,'Competencies Helper Page'!$H33,COLUMNS($E$11:H42)),"")</f>
        <v/>
      </c>
    </row>
    <row r="43" spans="1:7" x14ac:dyDescent="0.25">
      <c r="A43" t="str">
        <f>IFERROR(INDEX('Competencies Helper Page'!$B$2:$E$4858,'Competencies Helper Page'!$H34,COLUMNS($E$11:E43)),"")</f>
        <v/>
      </c>
      <c r="B43" t="str">
        <f>IF(C43=0,"",COUNTIF($C$11:C43,C43))</f>
        <v/>
      </c>
      <c r="C43" s="107"/>
      <c r="D43" t="str">
        <f t="shared" si="3"/>
        <v/>
      </c>
      <c r="E43" t="str">
        <f>IFERROR(INDEX('Competencies Helper Page'!$B$2:$E$4870,'Competencies Helper Page'!$H34,COLUMNS($E$11:F43)),"")</f>
        <v/>
      </c>
      <c r="F43" s="58" t="str">
        <f>IFERROR(INDEX('Competencies Helper Page'!$B$2:$E$4858,'Competencies Helper Page'!$H34,COLUMNS($E$11:G43)),"")</f>
        <v/>
      </c>
      <c r="G43" s="146" t="str">
        <f>IFERROR(INDEX('Competencies Helper Page'!$B$2:$E$4858,'Competencies Helper Page'!$H34,COLUMNS($E$11:H43)),"")</f>
        <v/>
      </c>
    </row>
    <row r="44" spans="1:7" x14ac:dyDescent="0.25">
      <c r="A44" t="str">
        <f>IFERROR(INDEX('Competencies Helper Page'!$B$2:$E$4858,'Competencies Helper Page'!$H35,COLUMNS($E$11:E44)),"")</f>
        <v/>
      </c>
      <c r="B44" t="str">
        <f>IF(C44=0,"",COUNTIF($C$11:C44,C44))</f>
        <v/>
      </c>
      <c r="C44" s="107"/>
      <c r="D44" t="str">
        <f t="shared" si="3"/>
        <v/>
      </c>
      <c r="E44" t="str">
        <f>IFERROR(INDEX('Competencies Helper Page'!$B$2:$E$4870,'Competencies Helper Page'!$H35,COLUMNS($E$11:F44)),"")</f>
        <v/>
      </c>
      <c r="F44" s="58" t="str">
        <f>IFERROR(INDEX('Competencies Helper Page'!$B$2:$E$4858,'Competencies Helper Page'!$H35,COLUMNS($E$11:G44)),"")</f>
        <v/>
      </c>
      <c r="G44" s="146" t="str">
        <f>IFERROR(INDEX('Competencies Helper Page'!$B$2:$E$4858,'Competencies Helper Page'!$H35,COLUMNS($E$11:H44)),"")</f>
        <v/>
      </c>
    </row>
    <row r="45" spans="1:7" x14ac:dyDescent="0.25">
      <c r="A45" t="str">
        <f>IFERROR(INDEX('Competencies Helper Page'!$B$2:$E$4858,'Competencies Helper Page'!$H36,COLUMNS($E$11:E45)),"")</f>
        <v/>
      </c>
      <c r="B45" t="str">
        <f>IF(C45=0,"",COUNTIF($C$11:C45,C45))</f>
        <v/>
      </c>
      <c r="C45" s="107"/>
      <c r="D45" t="str">
        <f t="shared" si="3"/>
        <v/>
      </c>
      <c r="E45" t="str">
        <f>IFERROR(INDEX('Competencies Helper Page'!$B$2:$E$4870,'Competencies Helper Page'!$H36,COLUMNS($E$11:F45)),"")</f>
        <v/>
      </c>
      <c r="F45" s="58" t="str">
        <f>IFERROR(INDEX('Competencies Helper Page'!$B$2:$E$4858,'Competencies Helper Page'!$H36,COLUMNS($E$11:G45)),"")</f>
        <v/>
      </c>
      <c r="G45" s="146" t="str">
        <f>IFERROR(INDEX('Competencies Helper Page'!$B$2:$E$4858,'Competencies Helper Page'!$H36,COLUMNS($E$11:H45)),"")</f>
        <v/>
      </c>
    </row>
    <row r="46" spans="1:7" x14ac:dyDescent="0.25">
      <c r="A46" t="str">
        <f>IFERROR(INDEX('Competencies Helper Page'!$B$2:$E$4858,'Competencies Helper Page'!$H37,COLUMNS($E$11:E46)),"")</f>
        <v/>
      </c>
      <c r="B46" t="str">
        <f>IF(C46=0,"",COUNTIF($C$11:C46,C46))</f>
        <v/>
      </c>
      <c r="C46" s="107"/>
      <c r="D46" t="str">
        <f t="shared" si="3"/>
        <v/>
      </c>
      <c r="E46" t="str">
        <f>IFERROR(INDEX('Competencies Helper Page'!$B$2:$E$4870,'Competencies Helper Page'!$H37,COLUMNS($E$11:F46)),"")</f>
        <v/>
      </c>
      <c r="F46" s="58" t="str">
        <f>IFERROR(INDEX('Competencies Helper Page'!$B$2:$E$4858,'Competencies Helper Page'!$H37,COLUMNS($E$11:G46)),"")</f>
        <v/>
      </c>
      <c r="G46" s="146" t="str">
        <f>IFERROR(INDEX('Competencies Helper Page'!$B$2:$E$4858,'Competencies Helper Page'!$H37,COLUMNS($E$11:H46)),"")</f>
        <v/>
      </c>
    </row>
    <row r="47" spans="1:7" x14ac:dyDescent="0.25">
      <c r="A47" t="str">
        <f>IFERROR(INDEX('Competencies Helper Page'!$B$2:$E$4858,'Competencies Helper Page'!$H38,COLUMNS($E$11:E47)),"")</f>
        <v/>
      </c>
      <c r="B47" t="str">
        <f>IF(C47=0,"",COUNTIF($C$11:C47,C47))</f>
        <v/>
      </c>
      <c r="C47" s="107"/>
      <c r="D47" t="str">
        <f t="shared" si="3"/>
        <v/>
      </c>
      <c r="E47" t="str">
        <f>IFERROR(INDEX('Competencies Helper Page'!$B$2:$E$4870,'Competencies Helper Page'!$H38,COLUMNS($E$11:F47)),"")</f>
        <v/>
      </c>
      <c r="F47" s="58" t="str">
        <f>IFERROR(INDEX('Competencies Helper Page'!$B$2:$E$4858,'Competencies Helper Page'!$H38,COLUMNS($E$11:G47)),"")</f>
        <v/>
      </c>
      <c r="G47" s="146" t="str">
        <f>IFERROR(INDEX('Competencies Helper Page'!$B$2:$E$4858,'Competencies Helper Page'!$H38,COLUMNS($E$11:H47)),"")</f>
        <v/>
      </c>
    </row>
    <row r="48" spans="1:7" x14ac:dyDescent="0.25">
      <c r="A48" t="str">
        <f>IFERROR(INDEX('Competencies Helper Page'!$B$2:$E$4858,'Competencies Helper Page'!$H39,COLUMNS($E$11:E48)),"")</f>
        <v/>
      </c>
      <c r="B48" t="str">
        <f>IF(C48=0,"",COUNTIF($C$11:C48,C48))</f>
        <v/>
      </c>
      <c r="C48" s="107"/>
      <c r="D48" t="str">
        <f t="shared" si="3"/>
        <v/>
      </c>
      <c r="E48" t="str">
        <f>IFERROR(INDEX('Competencies Helper Page'!$B$2:$E$4870,'Competencies Helper Page'!$H39,COLUMNS($E$11:F48)),"")</f>
        <v/>
      </c>
      <c r="F48" s="58" t="str">
        <f>IFERROR(INDEX('Competencies Helper Page'!$B$2:$E$4858,'Competencies Helper Page'!$H39,COLUMNS($E$11:G48)),"")</f>
        <v/>
      </c>
      <c r="G48" s="146" t="str">
        <f>IFERROR(INDEX('Competencies Helper Page'!$B$2:$E$4858,'Competencies Helper Page'!$H39,COLUMNS($E$11:H48)),"")</f>
        <v/>
      </c>
    </row>
    <row r="49" spans="1:7" x14ac:dyDescent="0.25">
      <c r="A49" t="str">
        <f>IFERROR(INDEX('Competencies Helper Page'!$B$2:$E$4858,'Competencies Helper Page'!$H40,COLUMNS($E$11:E49)),"")</f>
        <v/>
      </c>
      <c r="B49" t="str">
        <f>IF(C49=0,"",COUNTIF($C$11:C49,C49))</f>
        <v/>
      </c>
      <c r="C49" s="107"/>
      <c r="D49" t="str">
        <f t="shared" si="3"/>
        <v/>
      </c>
      <c r="E49" t="str">
        <f>IFERROR(INDEX('Competencies Helper Page'!$B$2:$E$4870,'Competencies Helper Page'!$H40,COLUMNS($E$11:F49)),"")</f>
        <v/>
      </c>
      <c r="F49" s="58" t="str">
        <f>IFERROR(INDEX('Competencies Helper Page'!$B$2:$E$4858,'Competencies Helper Page'!$H40,COLUMNS($E$11:G49)),"")</f>
        <v/>
      </c>
      <c r="G49" s="146" t="str">
        <f>IFERROR(INDEX('Competencies Helper Page'!$B$2:$E$4858,'Competencies Helper Page'!$H40,COLUMNS($E$11:H49)),"")</f>
        <v/>
      </c>
    </row>
    <row r="50" spans="1:7" x14ac:dyDescent="0.25">
      <c r="A50" t="str">
        <f>IFERROR(INDEX('Competencies Helper Page'!$B$2:$E$4858,'Competencies Helper Page'!$H41,COLUMNS($E$11:E50)),"")</f>
        <v/>
      </c>
      <c r="B50" t="str">
        <f>IF(C50=0,"",COUNTIF($C$11:C50,C50))</f>
        <v/>
      </c>
      <c r="C50" s="107"/>
      <c r="D50" t="str">
        <f t="shared" si="3"/>
        <v/>
      </c>
      <c r="E50" t="str">
        <f>IFERROR(INDEX('Competencies Helper Page'!$B$2:$E$4870,'Competencies Helper Page'!$H41,COLUMNS($E$11:F50)),"")</f>
        <v/>
      </c>
      <c r="F50" s="58" t="str">
        <f>IFERROR(INDEX('Competencies Helper Page'!$B$2:$E$4858,'Competencies Helper Page'!$H41,COLUMNS($E$11:G50)),"")</f>
        <v/>
      </c>
      <c r="G50" s="146" t="str">
        <f>IFERROR(INDEX('Competencies Helper Page'!$B$2:$E$4858,'Competencies Helper Page'!$H41,COLUMNS($E$11:H50)),"")</f>
        <v/>
      </c>
    </row>
    <row r="51" spans="1:7" x14ac:dyDescent="0.25">
      <c r="A51" t="str">
        <f>IFERROR(INDEX('Competencies Helper Page'!$B$2:$E$4858,'Competencies Helper Page'!$H42,COLUMNS($E$11:E51)),"")</f>
        <v/>
      </c>
      <c r="B51" t="str">
        <f>IF(C51=0,"",COUNTIF($C$11:C51,C51))</f>
        <v/>
      </c>
      <c r="C51" s="107"/>
      <c r="D51" t="str">
        <f t="shared" si="3"/>
        <v/>
      </c>
      <c r="E51" t="str">
        <f>IFERROR(INDEX('Competencies Helper Page'!$B$2:$E$4870,'Competencies Helper Page'!$H42,COLUMNS($E$11:F51)),"")</f>
        <v/>
      </c>
      <c r="F51" s="58" t="str">
        <f>IFERROR(INDEX('Competencies Helper Page'!$B$2:$E$4858,'Competencies Helper Page'!$H42,COLUMNS($E$11:G51)),"")</f>
        <v/>
      </c>
      <c r="G51" s="146" t="str">
        <f>IFERROR(INDEX('Competencies Helper Page'!$B$2:$E$4858,'Competencies Helper Page'!$H42,COLUMNS($E$11:H51)),"")</f>
        <v/>
      </c>
    </row>
    <row r="52" spans="1:7" x14ac:dyDescent="0.25">
      <c r="A52" t="str">
        <f>IFERROR(INDEX('Competencies Helper Page'!$B$2:$E$4858,'Competencies Helper Page'!$H43,COLUMNS($E$11:E52)),"")</f>
        <v/>
      </c>
      <c r="B52" t="str">
        <f>IF(C52=0,"",COUNTIF($C$11:C52,C52))</f>
        <v/>
      </c>
      <c r="C52" s="107"/>
      <c r="D52" t="str">
        <f t="shared" si="3"/>
        <v/>
      </c>
      <c r="E52" t="str">
        <f>IFERROR(INDEX('Competencies Helper Page'!$B$2:$E$4870,'Competencies Helper Page'!$H43,COLUMNS($E$11:F52)),"")</f>
        <v/>
      </c>
      <c r="F52" s="58" t="str">
        <f>IFERROR(INDEX('Competencies Helper Page'!$B$2:$E$4858,'Competencies Helper Page'!$H43,COLUMNS($E$11:G52)),"")</f>
        <v/>
      </c>
      <c r="G52" s="146" t="str">
        <f>IFERROR(INDEX('Competencies Helper Page'!$B$2:$E$4858,'Competencies Helper Page'!$H43,COLUMNS($E$11:H52)),"")</f>
        <v/>
      </c>
    </row>
    <row r="53" spans="1:7" x14ac:dyDescent="0.25">
      <c r="A53" t="str">
        <f>IFERROR(INDEX('Competencies Helper Page'!$B$2:$E$4858,'Competencies Helper Page'!$H44,COLUMNS($E$11:E53)),"")</f>
        <v/>
      </c>
      <c r="B53" t="str">
        <f>IF(C53=0,"",COUNTIF($C$11:C53,C53))</f>
        <v/>
      </c>
      <c r="C53" s="107"/>
      <c r="D53" t="str">
        <f t="shared" si="3"/>
        <v/>
      </c>
      <c r="E53" t="str">
        <f>IFERROR(INDEX('Competencies Helper Page'!$B$2:$E$4870,'Competencies Helper Page'!$H44,COLUMNS($E$11:F53)),"")</f>
        <v/>
      </c>
      <c r="F53" s="58" t="str">
        <f>IFERROR(INDEX('Competencies Helper Page'!$B$2:$E$4858,'Competencies Helper Page'!$H44,COLUMNS($E$11:G53)),"")</f>
        <v/>
      </c>
      <c r="G53" s="146" t="str">
        <f>IFERROR(INDEX('Competencies Helper Page'!$B$2:$E$4858,'Competencies Helper Page'!$H44,COLUMNS($E$11:H53)),"")</f>
        <v/>
      </c>
    </row>
    <row r="54" spans="1:7" x14ac:dyDescent="0.25">
      <c r="A54" t="str">
        <f>IFERROR(INDEX('Competencies Helper Page'!$B$2:$E$4858,'Competencies Helper Page'!$H45,COLUMNS($E$11:E54)),"")</f>
        <v/>
      </c>
      <c r="B54" t="str">
        <f>IF(C54=0,"",COUNTIF($C$11:C54,C54))</f>
        <v/>
      </c>
      <c r="C54" s="107"/>
      <c r="D54" t="str">
        <f t="shared" si="3"/>
        <v/>
      </c>
      <c r="E54" t="str">
        <f>IFERROR(INDEX('Competencies Helper Page'!$B$2:$E$4870,'Competencies Helper Page'!$H45,COLUMNS($E$11:F54)),"")</f>
        <v/>
      </c>
      <c r="F54" s="58" t="str">
        <f>IFERROR(INDEX('Competencies Helper Page'!$B$2:$E$4858,'Competencies Helper Page'!$H45,COLUMNS($E$11:G54)),"")</f>
        <v/>
      </c>
      <c r="G54" s="146" t="str">
        <f>IFERROR(INDEX('Competencies Helper Page'!$B$2:$E$4858,'Competencies Helper Page'!$H45,COLUMNS($E$11:H54)),"")</f>
        <v/>
      </c>
    </row>
    <row r="55" spans="1:7" x14ac:dyDescent="0.25">
      <c r="A55" t="str">
        <f>IFERROR(INDEX('Competencies Helper Page'!$B$2:$E$4858,'Competencies Helper Page'!$H46,COLUMNS($E$11:E55)),"")</f>
        <v/>
      </c>
      <c r="B55" t="str">
        <f>IF(C55=0,"",COUNTIF($C$11:C55,C55))</f>
        <v/>
      </c>
      <c r="C55" s="107"/>
      <c r="D55" t="str">
        <f t="shared" si="3"/>
        <v/>
      </c>
      <c r="E55" t="str">
        <f>IFERROR(INDEX('Competencies Helper Page'!$B$2:$E$4870,'Competencies Helper Page'!$H46,COLUMNS($E$11:F55)),"")</f>
        <v/>
      </c>
      <c r="F55" s="58" t="str">
        <f>IFERROR(INDEX('Competencies Helper Page'!$B$2:$E$4858,'Competencies Helper Page'!$H46,COLUMNS($E$11:G55)),"")</f>
        <v/>
      </c>
      <c r="G55" s="146" t="str">
        <f>IFERROR(INDEX('Competencies Helper Page'!$B$2:$E$4858,'Competencies Helper Page'!$H46,COLUMNS($E$11:H55)),"")</f>
        <v/>
      </c>
    </row>
    <row r="56" spans="1:7" x14ac:dyDescent="0.25">
      <c r="A56" t="str">
        <f>IFERROR(INDEX('Competencies Helper Page'!$B$2:$E$4858,'Competencies Helper Page'!$H47,COLUMNS($E$11:E56)),"")</f>
        <v/>
      </c>
      <c r="B56" t="str">
        <f>IF(C56=0,"",COUNTIF($C$11:C56,C56))</f>
        <v/>
      </c>
      <c r="C56" s="107"/>
      <c r="D56" t="str">
        <f t="shared" si="3"/>
        <v/>
      </c>
      <c r="E56" t="str">
        <f>IFERROR(INDEX('Competencies Helper Page'!$B$2:$E$4870,'Competencies Helper Page'!$H47,COLUMNS($E$11:F56)),"")</f>
        <v/>
      </c>
      <c r="F56" s="58" t="str">
        <f>IFERROR(INDEX('Competencies Helper Page'!$B$2:$E$4858,'Competencies Helper Page'!$H47,COLUMNS($E$11:G56)),"")</f>
        <v/>
      </c>
      <c r="G56" s="146" t="str">
        <f>IFERROR(INDEX('Competencies Helper Page'!$B$2:$E$4858,'Competencies Helper Page'!$H47,COLUMNS($E$11:H56)),"")</f>
        <v/>
      </c>
    </row>
    <row r="57" spans="1:7" x14ac:dyDescent="0.25">
      <c r="A57" t="str">
        <f>IFERROR(INDEX('Competencies Helper Page'!$B$2:$E$4858,'Competencies Helper Page'!$H48,COLUMNS($E$11:E57)),"")</f>
        <v/>
      </c>
      <c r="B57" t="str">
        <f>IF(C57=0,"",COUNTIF($C$11:C57,C57))</f>
        <v/>
      </c>
      <c r="C57" s="107"/>
      <c r="D57" t="str">
        <f t="shared" si="3"/>
        <v/>
      </c>
      <c r="E57" t="str">
        <f>IFERROR(INDEX('Competencies Helper Page'!$B$2:$E$4870,'Competencies Helper Page'!$H48,COLUMNS($E$11:F57)),"")</f>
        <v/>
      </c>
      <c r="F57" s="58" t="str">
        <f>IFERROR(INDEX('Competencies Helper Page'!$B$2:$E$4858,'Competencies Helper Page'!$H48,COLUMNS($E$11:G57)),"")</f>
        <v/>
      </c>
      <c r="G57" s="146" t="str">
        <f>IFERROR(INDEX('Competencies Helper Page'!$B$2:$E$4858,'Competencies Helper Page'!$H48,COLUMNS($E$11:H57)),"")</f>
        <v/>
      </c>
    </row>
    <row r="58" spans="1:7" x14ac:dyDescent="0.25">
      <c r="A58" t="str">
        <f>IFERROR(INDEX('Competencies Helper Page'!$B$2:$E$4858,'Competencies Helper Page'!$H49,COLUMNS($E$11:E58)),"")</f>
        <v/>
      </c>
      <c r="B58" t="str">
        <f>IF(C58=0,"",COUNTIF($C$11:C58,C58))</f>
        <v/>
      </c>
      <c r="C58" s="107"/>
      <c r="D58" t="str">
        <f t="shared" si="3"/>
        <v/>
      </c>
      <c r="E58" t="str">
        <f>IFERROR(INDEX('Competencies Helper Page'!$B$2:$E$4870,'Competencies Helper Page'!$H49,COLUMNS($E$11:F58)),"")</f>
        <v/>
      </c>
      <c r="F58" s="58" t="str">
        <f>IFERROR(INDEX('Competencies Helper Page'!$B$2:$E$4858,'Competencies Helper Page'!$H49,COLUMNS($E$11:G58)),"")</f>
        <v/>
      </c>
      <c r="G58" s="146" t="str">
        <f>IFERROR(INDEX('Competencies Helper Page'!$B$2:$E$4858,'Competencies Helper Page'!$H49,COLUMNS($E$11:H58)),"")</f>
        <v/>
      </c>
    </row>
    <row r="59" spans="1:7" x14ac:dyDescent="0.25">
      <c r="A59" t="str">
        <f>IFERROR(INDEX('Competencies Helper Page'!$B$2:$E$4858,'Competencies Helper Page'!$H50,COLUMNS($E$11:E59)),"")</f>
        <v/>
      </c>
      <c r="B59" t="str">
        <f>IF(C59=0,"",COUNTIF($C$11:C59,C59))</f>
        <v/>
      </c>
      <c r="C59" s="107"/>
      <c r="D59" t="str">
        <f t="shared" si="3"/>
        <v/>
      </c>
      <c r="E59" t="str">
        <f>IFERROR(INDEX('Competencies Helper Page'!$B$2:$E$4870,'Competencies Helper Page'!$H50,COLUMNS($E$11:F59)),"")</f>
        <v/>
      </c>
      <c r="F59" s="58" t="str">
        <f>IFERROR(INDEX('Competencies Helper Page'!$B$2:$E$4858,'Competencies Helper Page'!$H50,COLUMNS($E$11:G59)),"")</f>
        <v/>
      </c>
      <c r="G59" s="146" t="str">
        <f>IFERROR(INDEX('Competencies Helper Page'!$B$2:$E$4858,'Competencies Helper Page'!$H50,COLUMNS($E$11:H59)),"")</f>
        <v/>
      </c>
    </row>
    <row r="60" spans="1:7" x14ac:dyDescent="0.25">
      <c r="A60" t="str">
        <f>IFERROR(INDEX('Competencies Helper Page'!$B$2:$E$4858,'Competencies Helper Page'!$H51,COLUMNS($E$11:E60)),"")</f>
        <v/>
      </c>
      <c r="B60" t="str">
        <f>IF(C60=0,"",COUNTIF($C$11:C60,C60))</f>
        <v/>
      </c>
      <c r="C60" s="107"/>
      <c r="D60" t="str">
        <f t="shared" si="3"/>
        <v/>
      </c>
      <c r="E60" t="str">
        <f>IFERROR(INDEX('Competencies Helper Page'!$B$2:$E$4870,'Competencies Helper Page'!$H51,COLUMNS($E$11:F60)),"")</f>
        <v/>
      </c>
      <c r="F60" s="58" t="str">
        <f>IFERROR(INDEX('Competencies Helper Page'!$B$2:$E$4858,'Competencies Helper Page'!$H51,COLUMNS($E$11:G60)),"")</f>
        <v/>
      </c>
      <c r="G60" s="146" t="str">
        <f>IFERROR(INDEX('Competencies Helper Page'!$B$2:$E$4858,'Competencies Helper Page'!$H51,COLUMNS($E$11:H60)),"")</f>
        <v/>
      </c>
    </row>
    <row r="61" spans="1:7" x14ac:dyDescent="0.25">
      <c r="A61" t="str">
        <f>IFERROR(INDEX('Competencies Helper Page'!$B$2:$E$4858,'Competencies Helper Page'!$H52,COLUMNS($E$11:E61)),"")</f>
        <v/>
      </c>
      <c r="B61" t="str">
        <f>IF(C61=0,"",COUNTIF($C$11:C61,C61))</f>
        <v/>
      </c>
      <c r="C61" s="107"/>
      <c r="D61" t="str">
        <f t="shared" si="3"/>
        <v/>
      </c>
      <c r="E61" t="str">
        <f>IFERROR(INDEX('Competencies Helper Page'!$B$2:$E$4870,'Competencies Helper Page'!$H52,COLUMNS($E$11:F61)),"")</f>
        <v/>
      </c>
      <c r="F61" s="58" t="str">
        <f>IFERROR(INDEX('Competencies Helper Page'!$B$2:$E$4858,'Competencies Helper Page'!$H52,COLUMNS($E$11:G61)),"")</f>
        <v/>
      </c>
      <c r="G61" s="146" t="str">
        <f>IFERROR(INDEX('Competencies Helper Page'!$B$2:$E$4858,'Competencies Helper Page'!$H52,COLUMNS($E$11:H61)),"")</f>
        <v/>
      </c>
    </row>
    <row r="62" spans="1:7" x14ac:dyDescent="0.25">
      <c r="A62" t="str">
        <f>IFERROR(INDEX('Competencies Helper Page'!$B$2:$E$4858,'Competencies Helper Page'!$H53,COLUMNS($E$11:E62)),"")</f>
        <v/>
      </c>
      <c r="B62" t="str">
        <f>IF(C62=0,"",COUNTIF($C$11:C62,C62))</f>
        <v/>
      </c>
      <c r="C62" s="107"/>
      <c r="D62" t="str">
        <f t="shared" si="3"/>
        <v/>
      </c>
      <c r="E62" t="str">
        <f>IFERROR(INDEX('Competencies Helper Page'!$B$2:$E$4870,'Competencies Helper Page'!$H53,COLUMNS($E$11:F62)),"")</f>
        <v/>
      </c>
      <c r="F62" s="58" t="str">
        <f>IFERROR(INDEX('Competencies Helper Page'!$B$2:$E$4858,'Competencies Helper Page'!$H53,COLUMNS($E$11:G62)),"")</f>
        <v/>
      </c>
      <c r="G62" s="146" t="str">
        <f>IFERROR(INDEX('Competencies Helper Page'!$B$2:$E$4858,'Competencies Helper Page'!$H53,COLUMNS($E$11:H62)),"")</f>
        <v/>
      </c>
    </row>
    <row r="63" spans="1:7" x14ac:dyDescent="0.25">
      <c r="A63" t="str">
        <f>IFERROR(INDEX('Competencies Helper Page'!$B$2:$E$4858,'Competencies Helper Page'!$H54,COLUMNS($E$11:E63)),"")</f>
        <v/>
      </c>
      <c r="B63" t="str">
        <f>IF(C63=0,"",COUNTIF($C$11:C63,C63))</f>
        <v/>
      </c>
      <c r="C63" s="107"/>
      <c r="D63" t="str">
        <f t="shared" si="3"/>
        <v/>
      </c>
      <c r="E63" t="str">
        <f>IFERROR(INDEX('Competencies Helper Page'!$B$2:$E$4870,'Competencies Helper Page'!$H54,COLUMNS($E$11:F63)),"")</f>
        <v/>
      </c>
      <c r="F63" s="58" t="str">
        <f>IFERROR(INDEX('Competencies Helper Page'!$B$2:$E$4858,'Competencies Helper Page'!$H54,COLUMNS($E$11:G63)),"")</f>
        <v/>
      </c>
      <c r="G63" s="146" t="str">
        <f>IFERROR(INDEX('Competencies Helper Page'!$B$2:$E$4858,'Competencies Helper Page'!$H54,COLUMNS($E$11:H63)),"")</f>
        <v/>
      </c>
    </row>
    <row r="64" spans="1:7" x14ac:dyDescent="0.25">
      <c r="A64" t="str">
        <f>IFERROR(INDEX('Competencies Helper Page'!$B$2:$E$4858,'Competencies Helper Page'!$H55,COLUMNS($E$11:E64)),"")</f>
        <v/>
      </c>
      <c r="B64" t="str">
        <f>IF(C64=0,"",COUNTIF($C$11:C64,C64))</f>
        <v/>
      </c>
      <c r="C64" s="107"/>
      <c r="D64" t="str">
        <f t="shared" si="3"/>
        <v/>
      </c>
      <c r="E64" t="str">
        <f>IFERROR(INDEX('Competencies Helper Page'!$B$2:$E$4870,'Competencies Helper Page'!$H55,COLUMNS($E$11:F64)),"")</f>
        <v/>
      </c>
      <c r="F64" s="58" t="str">
        <f>IFERROR(INDEX('Competencies Helper Page'!$B$2:$E$4858,'Competencies Helper Page'!$H55,COLUMNS($E$11:G64)),"")</f>
        <v/>
      </c>
      <c r="G64" s="146" t="str">
        <f>IFERROR(INDEX('Competencies Helper Page'!$B$2:$E$4858,'Competencies Helper Page'!$H55,COLUMNS($E$11:H64)),"")</f>
        <v/>
      </c>
    </row>
    <row r="65" spans="1:7" x14ac:dyDescent="0.25">
      <c r="A65" t="str">
        <f>IFERROR(INDEX('Competencies Helper Page'!$B$2:$E$4858,'Competencies Helper Page'!$H56,COLUMNS($E$11:E65)),"")</f>
        <v/>
      </c>
      <c r="B65" t="str">
        <f>IF(C65=0,"",COUNTIF($C$11:C65,C65))</f>
        <v/>
      </c>
      <c r="C65" s="107"/>
      <c r="D65" t="str">
        <f t="shared" si="3"/>
        <v/>
      </c>
      <c r="E65" t="str">
        <f>IFERROR(INDEX('Competencies Helper Page'!$B$2:$E$4870,'Competencies Helper Page'!$H56,COLUMNS($E$11:F65)),"")</f>
        <v/>
      </c>
      <c r="F65" s="58" t="str">
        <f>IFERROR(INDEX('Competencies Helper Page'!$B$2:$E$4858,'Competencies Helper Page'!$H56,COLUMNS($E$11:G65)),"")</f>
        <v/>
      </c>
      <c r="G65" s="146" t="str">
        <f>IFERROR(INDEX('Competencies Helper Page'!$B$2:$E$4858,'Competencies Helper Page'!$H56,COLUMNS($E$11:H65)),"")</f>
        <v/>
      </c>
    </row>
    <row r="66" spans="1:7" x14ac:dyDescent="0.25">
      <c r="A66" t="str">
        <f>IFERROR(INDEX('Competencies Helper Page'!$B$2:$E$4858,'Competencies Helper Page'!$H57,COLUMNS($E$11:E66)),"")</f>
        <v/>
      </c>
      <c r="B66" t="str">
        <f>IF(C66=0,"",COUNTIF($C$11:C66,C66))</f>
        <v/>
      </c>
      <c r="C66" s="107"/>
      <c r="D66" t="str">
        <f t="shared" si="3"/>
        <v/>
      </c>
      <c r="E66" t="str">
        <f>IFERROR(INDEX('Competencies Helper Page'!$B$2:$E$4870,'Competencies Helper Page'!$H57,COLUMNS($E$11:F66)),"")</f>
        <v/>
      </c>
      <c r="F66" s="58" t="str">
        <f>IFERROR(INDEX('Competencies Helper Page'!$B$2:$E$4858,'Competencies Helper Page'!$H57,COLUMNS($E$11:G66)),"")</f>
        <v/>
      </c>
      <c r="G66" s="146" t="str">
        <f>IFERROR(INDEX('Competencies Helper Page'!$B$2:$E$4858,'Competencies Helper Page'!$H57,COLUMNS($E$11:H66)),"")</f>
        <v/>
      </c>
    </row>
    <row r="67" spans="1:7" x14ac:dyDescent="0.25">
      <c r="A67" t="str">
        <f>IFERROR(INDEX('Competencies Helper Page'!$B$2:$E$4858,'Competencies Helper Page'!$H58,COLUMNS($E$11:E67)),"")</f>
        <v/>
      </c>
      <c r="B67" t="str">
        <f>IF(C67=0,"",COUNTIF($C$11:C67,C67))</f>
        <v/>
      </c>
      <c r="C67" s="107"/>
      <c r="D67" t="str">
        <f t="shared" si="3"/>
        <v/>
      </c>
      <c r="E67" t="str">
        <f>IFERROR(INDEX('Competencies Helper Page'!$B$2:$E$4870,'Competencies Helper Page'!$H58,COLUMNS($E$11:F67)),"")</f>
        <v/>
      </c>
      <c r="F67" s="58" t="str">
        <f>IFERROR(INDEX('Competencies Helper Page'!$B$2:$E$4858,'Competencies Helper Page'!$H58,COLUMNS($E$11:G67)),"")</f>
        <v/>
      </c>
      <c r="G67" s="146" t="str">
        <f>IFERROR(INDEX('Competencies Helper Page'!$B$2:$E$4858,'Competencies Helper Page'!$H58,COLUMNS($E$11:H67)),"")</f>
        <v/>
      </c>
    </row>
    <row r="68" spans="1:7" x14ac:dyDescent="0.25">
      <c r="A68" t="str">
        <f>IFERROR(INDEX('Competencies Helper Page'!$B$2:$E$4858,'Competencies Helper Page'!$H59,COLUMNS($E$11:E68)),"")</f>
        <v/>
      </c>
      <c r="B68" t="str">
        <f>IF(C68=0,"",COUNTIF($C$11:C68,C68))</f>
        <v/>
      </c>
      <c r="C68" s="107"/>
      <c r="D68" t="str">
        <f t="shared" si="3"/>
        <v/>
      </c>
      <c r="E68" t="str">
        <f>IFERROR(INDEX('Competencies Helper Page'!$B$2:$E$4870,'Competencies Helper Page'!$H59,COLUMNS($E$11:F68)),"")</f>
        <v/>
      </c>
      <c r="F68" s="58" t="str">
        <f>IFERROR(INDEX('Competencies Helper Page'!$B$2:$E$4858,'Competencies Helper Page'!$H59,COLUMNS($E$11:G68)),"")</f>
        <v/>
      </c>
      <c r="G68" s="146" t="str">
        <f>IFERROR(INDEX('Competencies Helper Page'!$B$2:$E$4858,'Competencies Helper Page'!$H59,COLUMNS($E$11:H68)),"")</f>
        <v/>
      </c>
    </row>
    <row r="69" spans="1:7" x14ac:dyDescent="0.25">
      <c r="A69" t="str">
        <f>IFERROR(INDEX('Competencies Helper Page'!$B$2:$E$4858,'Competencies Helper Page'!$H60,COLUMNS($E$11:E69)),"")</f>
        <v/>
      </c>
      <c r="B69" t="str">
        <f>IF(C69=0,"",COUNTIF($C$11:C69,C69))</f>
        <v/>
      </c>
      <c r="C69" s="107"/>
      <c r="D69" t="str">
        <f t="shared" si="3"/>
        <v/>
      </c>
      <c r="E69" t="str">
        <f>IFERROR(INDEX('Competencies Helper Page'!$B$2:$E$4870,'Competencies Helper Page'!$H60,COLUMNS($E$11:F69)),"")</f>
        <v/>
      </c>
      <c r="F69" s="58" t="str">
        <f>IFERROR(INDEX('Competencies Helper Page'!$B$2:$E$4858,'Competencies Helper Page'!$H60,COLUMNS($E$11:G69)),"")</f>
        <v/>
      </c>
      <c r="G69" s="146" t="str">
        <f>IFERROR(INDEX('Competencies Helper Page'!$B$2:$E$4858,'Competencies Helper Page'!$H60,COLUMNS($E$11:H69)),"")</f>
        <v/>
      </c>
    </row>
    <row r="70" spans="1:7" x14ac:dyDescent="0.25">
      <c r="A70" t="str">
        <f>IFERROR(INDEX('Competencies Helper Page'!$B$2:$E$4858,'Competencies Helper Page'!$H61,COLUMNS($E$11:E70)),"")</f>
        <v/>
      </c>
      <c r="B70" t="str">
        <f>IF(C70=0,"",COUNTIF($C$11:C70,C70))</f>
        <v/>
      </c>
      <c r="C70" s="107"/>
      <c r="D70" t="str">
        <f t="shared" si="3"/>
        <v/>
      </c>
      <c r="E70" t="str">
        <f>IFERROR(INDEX('Competencies Helper Page'!$B$2:$E$4870,'Competencies Helper Page'!$H61,COLUMNS($E$11:F70)),"")</f>
        <v/>
      </c>
      <c r="F70" s="58" t="str">
        <f>IFERROR(INDEX('Competencies Helper Page'!$B$2:$E$4858,'Competencies Helper Page'!$H61,COLUMNS($E$11:G70)),"")</f>
        <v/>
      </c>
      <c r="G70" s="146" t="str">
        <f>IFERROR(INDEX('Competencies Helper Page'!$B$2:$E$4858,'Competencies Helper Page'!$H61,COLUMNS($E$11:H70)),"")</f>
        <v/>
      </c>
    </row>
    <row r="71" spans="1:7" x14ac:dyDescent="0.25">
      <c r="A71" t="str">
        <f>IFERROR(INDEX('Competencies Helper Page'!$B$2:$E$4858,'Competencies Helper Page'!$H62,COLUMNS($E$11:E71)),"")</f>
        <v/>
      </c>
      <c r="B71" t="str">
        <f>IF(C71=0,"",COUNTIF($C$11:C71,C71))</f>
        <v/>
      </c>
      <c r="C71" s="107"/>
      <c r="D71" t="str">
        <f t="shared" si="3"/>
        <v/>
      </c>
      <c r="E71" t="str">
        <f>IFERROR(INDEX('Competencies Helper Page'!$B$2:$E$4870,'Competencies Helper Page'!$H62,COLUMNS($E$11:F71)),"")</f>
        <v/>
      </c>
      <c r="F71" s="58" t="str">
        <f>IFERROR(INDEX('Competencies Helper Page'!$B$2:$E$4858,'Competencies Helper Page'!$H62,COLUMNS($E$11:G71)),"")</f>
        <v/>
      </c>
      <c r="G71" s="146" t="str">
        <f>IFERROR(INDEX('Competencies Helper Page'!$B$2:$E$4858,'Competencies Helper Page'!$H62,COLUMNS($E$11:H71)),"")</f>
        <v/>
      </c>
    </row>
    <row r="72" spans="1:7" x14ac:dyDescent="0.25">
      <c r="A72" t="str">
        <f>IFERROR(INDEX('Competencies Helper Page'!$B$2:$E$4858,'Competencies Helper Page'!$H63,COLUMNS($E$11:E72)),"")</f>
        <v/>
      </c>
      <c r="B72" t="str">
        <f>IF(C72=0,"",COUNTIF($C$11:C72,C72))</f>
        <v/>
      </c>
      <c r="C72" s="107"/>
      <c r="D72" t="str">
        <f t="shared" si="3"/>
        <v/>
      </c>
      <c r="E72" t="str">
        <f>IFERROR(INDEX('Competencies Helper Page'!$B$2:$E$4870,'Competencies Helper Page'!$H63,COLUMNS($E$11:F72)),"")</f>
        <v/>
      </c>
      <c r="F72" s="58" t="str">
        <f>IFERROR(INDEX('Competencies Helper Page'!$B$2:$E$4858,'Competencies Helper Page'!$H63,COLUMNS($E$11:G72)),"")</f>
        <v/>
      </c>
      <c r="G72" s="146" t="str">
        <f>IFERROR(INDEX('Competencies Helper Page'!$B$2:$E$4858,'Competencies Helper Page'!$H63,COLUMNS($E$11:H72)),"")</f>
        <v/>
      </c>
    </row>
    <row r="73" spans="1:7" x14ac:dyDescent="0.25">
      <c r="A73" t="str">
        <f>IFERROR(INDEX('Competencies Helper Page'!$B$2:$E$4858,'Competencies Helper Page'!$H64,COLUMNS($E$11:E73)),"")</f>
        <v/>
      </c>
      <c r="B73" t="str">
        <f>IF(C73=0,"",COUNTIF($C$11:C73,C73))</f>
        <v/>
      </c>
      <c r="C73" s="107"/>
      <c r="D73" t="str">
        <f t="shared" si="3"/>
        <v/>
      </c>
      <c r="E73" t="str">
        <f>IFERROR(INDEX('Competencies Helper Page'!$B$2:$E$4870,'Competencies Helper Page'!$H64,COLUMNS($E$11:F73)),"")</f>
        <v/>
      </c>
      <c r="F73" s="58" t="str">
        <f>IFERROR(INDEX('Competencies Helper Page'!$B$2:$E$4858,'Competencies Helper Page'!$H64,COLUMNS($E$11:G73)),"")</f>
        <v/>
      </c>
      <c r="G73" s="146" t="str">
        <f>IFERROR(INDEX('Competencies Helper Page'!$B$2:$E$4858,'Competencies Helper Page'!$H64,COLUMNS($E$11:H73)),"")</f>
        <v/>
      </c>
    </row>
    <row r="74" spans="1:7" x14ac:dyDescent="0.25">
      <c r="A74" t="str">
        <f>IFERROR(INDEX('Competencies Helper Page'!$B$2:$E$4858,'Competencies Helper Page'!$H65,COLUMNS($E$11:E74)),"")</f>
        <v/>
      </c>
      <c r="B74" t="str">
        <f>IF(C74=0,"",COUNTIF($C$11:C74,C74))</f>
        <v/>
      </c>
      <c r="C74" s="107"/>
      <c r="D74" t="str">
        <f t="shared" si="3"/>
        <v/>
      </c>
      <c r="E74" t="str">
        <f>IFERROR(INDEX('Competencies Helper Page'!$B$2:$E$4870,'Competencies Helper Page'!$H65,COLUMNS($E$11:F74)),"")</f>
        <v/>
      </c>
      <c r="F74" s="58" t="str">
        <f>IFERROR(INDEX('Competencies Helper Page'!$B$2:$E$4858,'Competencies Helper Page'!$H65,COLUMNS($E$11:G74)),"")</f>
        <v/>
      </c>
      <c r="G74" s="146" t="str">
        <f>IFERROR(INDEX('Competencies Helper Page'!$B$2:$E$4858,'Competencies Helper Page'!$H65,COLUMNS($E$11:H74)),"")</f>
        <v/>
      </c>
    </row>
    <row r="75" spans="1:7" x14ac:dyDescent="0.25">
      <c r="A75" t="str">
        <f>IFERROR(INDEX('Competencies Helper Page'!$B$2:$E$4858,'Competencies Helper Page'!$H66,COLUMNS($E$11:E75)),"")</f>
        <v/>
      </c>
      <c r="B75" t="str">
        <f>IF(C75=0,"",COUNTIF($C$11:C75,C75))</f>
        <v/>
      </c>
      <c r="C75" s="107"/>
      <c r="D75" t="str">
        <f t="shared" si="3"/>
        <v/>
      </c>
      <c r="E75" t="str">
        <f>IFERROR(INDEX('Competencies Helper Page'!$B$2:$E$4870,'Competencies Helper Page'!$H66,COLUMNS($E$11:F75)),"")</f>
        <v/>
      </c>
      <c r="F75" s="58" t="str">
        <f>IFERROR(INDEX('Competencies Helper Page'!$B$2:$E$4858,'Competencies Helper Page'!$H66,COLUMNS($E$11:G75)),"")</f>
        <v/>
      </c>
      <c r="G75" s="146" t="str">
        <f>IFERROR(INDEX('Competencies Helper Page'!$B$2:$E$4858,'Competencies Helper Page'!$H66,COLUMNS($E$11:H75)),"")</f>
        <v/>
      </c>
    </row>
    <row r="76" spans="1:7" x14ac:dyDescent="0.25">
      <c r="A76" t="str">
        <f>IFERROR(INDEX('Competencies Helper Page'!$B$2:$E$4858,'Competencies Helper Page'!$H67,COLUMNS($E$11:E76)),"")</f>
        <v/>
      </c>
      <c r="B76" t="str">
        <f>IF(C76=0,"",COUNTIF($C$11:C76,C76))</f>
        <v/>
      </c>
      <c r="C76" s="107"/>
      <c r="D76" t="str">
        <f t="shared" ref="D76:D119" si="4">IF(C76="X","Selected",IF(AND(C76=0,E76=""),"","Not Selected"))</f>
        <v/>
      </c>
      <c r="E76" t="str">
        <f>IFERROR(INDEX('Competencies Helper Page'!$B$2:$E$4870,'Competencies Helper Page'!$H67,COLUMNS($E$11:F76)),"")</f>
        <v/>
      </c>
      <c r="F76" s="58" t="str">
        <f>IFERROR(INDEX('Competencies Helper Page'!$B$2:$E$4858,'Competencies Helper Page'!$H67,COLUMNS($E$11:G76)),"")</f>
        <v/>
      </c>
      <c r="G76" s="146" t="str">
        <f>IFERROR(INDEX('Competencies Helper Page'!$B$2:$E$4858,'Competencies Helper Page'!$H67,COLUMNS($E$11:H76)),"")</f>
        <v/>
      </c>
    </row>
    <row r="77" spans="1:7" x14ac:dyDescent="0.25">
      <c r="A77" t="str">
        <f>IFERROR(INDEX('Competencies Helper Page'!$B$2:$E$4858,'Competencies Helper Page'!$H68,COLUMNS($E$11:E77)),"")</f>
        <v/>
      </c>
      <c r="B77" t="str">
        <f>IF(C77=0,"",COUNTIF($C$11:C77,C77))</f>
        <v/>
      </c>
      <c r="C77" s="107"/>
      <c r="D77" t="str">
        <f t="shared" si="4"/>
        <v/>
      </c>
      <c r="E77" t="str">
        <f>IFERROR(INDEX('Competencies Helper Page'!$B$2:$E$4870,'Competencies Helper Page'!$H68,COLUMNS($E$11:F77)),"")</f>
        <v/>
      </c>
      <c r="F77" s="58" t="str">
        <f>IFERROR(INDEX('Competencies Helper Page'!$B$2:$E$4858,'Competencies Helper Page'!$H68,COLUMNS($E$11:G77)),"")</f>
        <v/>
      </c>
      <c r="G77" s="146" t="str">
        <f>IFERROR(INDEX('Competencies Helper Page'!$B$2:$E$4858,'Competencies Helper Page'!$H68,COLUMNS($E$11:H77)),"")</f>
        <v/>
      </c>
    </row>
    <row r="78" spans="1:7" x14ac:dyDescent="0.25">
      <c r="A78" t="str">
        <f>IFERROR(INDEX('Competencies Helper Page'!$B$2:$E$4858,'Competencies Helper Page'!$H69,COLUMNS($E$11:E78)),"")</f>
        <v/>
      </c>
      <c r="B78" t="str">
        <f>IF(C78=0,"",COUNTIF($C$11:C78,C78))</f>
        <v/>
      </c>
      <c r="C78" s="107"/>
      <c r="D78" t="str">
        <f t="shared" si="4"/>
        <v/>
      </c>
      <c r="E78" t="str">
        <f>IFERROR(INDEX('Competencies Helper Page'!$B$2:$E$4870,'Competencies Helper Page'!$H69,COLUMNS($E$11:F78)),"")</f>
        <v/>
      </c>
      <c r="F78" s="58" t="str">
        <f>IFERROR(INDEX('Competencies Helper Page'!$B$2:$E$4858,'Competencies Helper Page'!$H69,COLUMNS($E$11:G78)),"")</f>
        <v/>
      </c>
      <c r="G78" s="146" t="str">
        <f>IFERROR(INDEX('Competencies Helper Page'!$B$2:$E$4858,'Competencies Helper Page'!$H69,COLUMNS($E$11:H78)),"")</f>
        <v/>
      </c>
    </row>
    <row r="79" spans="1:7" x14ac:dyDescent="0.25">
      <c r="A79" t="str">
        <f>IFERROR(INDEX('Competencies Helper Page'!$B$2:$E$4858,'Competencies Helper Page'!$H70,COLUMNS($E$11:E79)),"")</f>
        <v/>
      </c>
      <c r="B79" t="str">
        <f>IF(C79=0,"",COUNTIF($C$11:C79,C79))</f>
        <v/>
      </c>
      <c r="C79" s="107"/>
      <c r="D79" t="str">
        <f t="shared" si="4"/>
        <v/>
      </c>
      <c r="E79" t="str">
        <f>IFERROR(INDEX('Competencies Helper Page'!$B$2:$E$4870,'Competencies Helper Page'!$H70,COLUMNS($E$11:F79)),"")</f>
        <v/>
      </c>
      <c r="F79" s="58" t="str">
        <f>IFERROR(INDEX('Competencies Helper Page'!$B$2:$E$4858,'Competencies Helper Page'!$H70,COLUMNS($E$11:G79)),"")</f>
        <v/>
      </c>
      <c r="G79" s="146" t="str">
        <f>IFERROR(INDEX('Competencies Helper Page'!$B$2:$E$4858,'Competencies Helper Page'!$H70,COLUMNS($E$11:H79)),"")</f>
        <v/>
      </c>
    </row>
    <row r="80" spans="1:7" x14ac:dyDescent="0.25">
      <c r="A80" t="str">
        <f>IFERROR(INDEX('Competencies Helper Page'!$B$2:$E$4858,'Competencies Helper Page'!$H71,COLUMNS($E$11:E80)),"")</f>
        <v/>
      </c>
      <c r="B80" t="str">
        <f>IF(C80=0,"",COUNTIF($C$11:C80,C80))</f>
        <v/>
      </c>
      <c r="C80" s="107"/>
      <c r="D80" t="str">
        <f t="shared" si="4"/>
        <v/>
      </c>
      <c r="E80" t="str">
        <f>IFERROR(INDEX('Competencies Helper Page'!$B$2:$E$4870,'Competencies Helper Page'!$H71,COLUMNS($E$11:F80)),"")</f>
        <v/>
      </c>
      <c r="F80" s="58" t="str">
        <f>IFERROR(INDEX('Competencies Helper Page'!$B$2:$E$4858,'Competencies Helper Page'!$H71,COLUMNS($E$11:G80)),"")</f>
        <v/>
      </c>
      <c r="G80" s="146" t="str">
        <f>IFERROR(INDEX('Competencies Helper Page'!$B$2:$E$4858,'Competencies Helper Page'!$H71,COLUMNS($E$11:H80)),"")</f>
        <v/>
      </c>
    </row>
    <row r="81" spans="1:7" x14ac:dyDescent="0.25">
      <c r="A81" t="str">
        <f>IFERROR(INDEX('Competencies Helper Page'!$B$2:$E$4858,'Competencies Helper Page'!$H72,COLUMNS($E$11:E81)),"")</f>
        <v/>
      </c>
      <c r="B81" t="str">
        <f>IF(C81=0,"",COUNTIF($C$11:C81,C81))</f>
        <v/>
      </c>
      <c r="C81" s="107"/>
      <c r="D81" t="str">
        <f t="shared" si="4"/>
        <v/>
      </c>
      <c r="E81" t="str">
        <f>IFERROR(INDEX('Competencies Helper Page'!$B$2:$E$4870,'Competencies Helper Page'!$H72,COLUMNS($E$11:F81)),"")</f>
        <v/>
      </c>
      <c r="F81" s="58" t="str">
        <f>IFERROR(INDEX('Competencies Helper Page'!$B$2:$E$4858,'Competencies Helper Page'!$H72,COLUMNS($E$11:G81)),"")</f>
        <v/>
      </c>
      <c r="G81" s="146" t="str">
        <f>IFERROR(INDEX('Competencies Helper Page'!$B$2:$E$4858,'Competencies Helper Page'!$H72,COLUMNS($E$11:H81)),"")</f>
        <v/>
      </c>
    </row>
    <row r="82" spans="1:7" x14ac:dyDescent="0.25">
      <c r="A82" t="str">
        <f>IFERROR(INDEX('Competencies Helper Page'!$B$2:$E$4858,'Competencies Helper Page'!$H73,COLUMNS($E$11:E82)),"")</f>
        <v/>
      </c>
      <c r="B82" t="str">
        <f>IF(C82=0,"",COUNTIF($C$11:C82,C82))</f>
        <v/>
      </c>
      <c r="C82" s="107"/>
      <c r="D82" t="str">
        <f t="shared" si="4"/>
        <v/>
      </c>
      <c r="E82" t="str">
        <f>IFERROR(INDEX('Competencies Helper Page'!$B$2:$E$4870,'Competencies Helper Page'!$H73,COLUMNS($E$11:F82)),"")</f>
        <v/>
      </c>
      <c r="F82" s="58" t="str">
        <f>IFERROR(INDEX('Competencies Helper Page'!$B$2:$E$4858,'Competencies Helper Page'!$H73,COLUMNS($E$11:G82)),"")</f>
        <v/>
      </c>
      <c r="G82" s="146" t="str">
        <f>IFERROR(INDEX('Competencies Helper Page'!$B$2:$E$4858,'Competencies Helper Page'!$H73,COLUMNS($E$11:H82)),"")</f>
        <v/>
      </c>
    </row>
    <row r="83" spans="1:7" x14ac:dyDescent="0.25">
      <c r="A83" t="str">
        <f>IFERROR(INDEX('Competencies Helper Page'!$B$2:$E$4858,'Competencies Helper Page'!$H74,COLUMNS($E$11:E83)),"")</f>
        <v/>
      </c>
      <c r="B83" t="str">
        <f>IF(C83=0,"",COUNTIF($C$11:C83,C83))</f>
        <v/>
      </c>
      <c r="C83" s="107"/>
      <c r="D83" t="str">
        <f t="shared" si="4"/>
        <v/>
      </c>
      <c r="E83" t="str">
        <f>IFERROR(INDEX('Competencies Helper Page'!$B$2:$E$4870,'Competencies Helper Page'!$H74,COLUMNS($E$11:F83)),"")</f>
        <v/>
      </c>
      <c r="F83" s="58" t="str">
        <f>IFERROR(INDEX('Competencies Helper Page'!$B$2:$E$4858,'Competencies Helper Page'!$H74,COLUMNS($E$11:G83)),"")</f>
        <v/>
      </c>
      <c r="G83" s="146" t="str">
        <f>IFERROR(INDEX('Competencies Helper Page'!$B$2:$E$4858,'Competencies Helper Page'!$H74,COLUMNS($E$11:H83)),"")</f>
        <v/>
      </c>
    </row>
    <row r="84" spans="1:7" x14ac:dyDescent="0.25">
      <c r="A84" t="str">
        <f>IFERROR(INDEX('Competencies Helper Page'!$B$2:$E$4858,'Competencies Helper Page'!$H75,COLUMNS($E$11:E84)),"")</f>
        <v/>
      </c>
      <c r="B84" t="str">
        <f>IF(C84=0,"",COUNTIF($C$11:C84,C84))</f>
        <v/>
      </c>
      <c r="C84" s="107"/>
      <c r="D84" t="str">
        <f t="shared" si="4"/>
        <v/>
      </c>
      <c r="E84" t="str">
        <f>IFERROR(INDEX('Competencies Helper Page'!$B$2:$E$4870,'Competencies Helper Page'!$H75,COLUMNS($E$11:F84)),"")</f>
        <v/>
      </c>
      <c r="F84" s="58" t="str">
        <f>IFERROR(INDEX('Competencies Helper Page'!$B$2:$E$4858,'Competencies Helper Page'!$H75,COLUMNS($E$11:G84)),"")</f>
        <v/>
      </c>
      <c r="G84" s="146" t="str">
        <f>IFERROR(INDEX('Competencies Helper Page'!$B$2:$E$4858,'Competencies Helper Page'!$H75,COLUMNS($E$11:H84)),"")</f>
        <v/>
      </c>
    </row>
    <row r="85" spans="1:7" x14ac:dyDescent="0.25">
      <c r="A85" t="str">
        <f>IFERROR(INDEX('Competencies Helper Page'!$B$2:$E$4858,'Competencies Helper Page'!$H76,COLUMNS($E$11:E85)),"")</f>
        <v/>
      </c>
      <c r="B85" t="str">
        <f>IF(C85=0,"",COUNTIF($C$11:C85,C85))</f>
        <v/>
      </c>
      <c r="C85" s="107"/>
      <c r="D85" t="str">
        <f t="shared" si="4"/>
        <v/>
      </c>
      <c r="E85" t="str">
        <f>IFERROR(INDEX('Competencies Helper Page'!$B$2:$E$4870,'Competencies Helper Page'!$H76,COLUMNS($E$11:F85)),"")</f>
        <v/>
      </c>
      <c r="F85" s="58" t="str">
        <f>IFERROR(INDEX('Competencies Helper Page'!$B$2:$E$4858,'Competencies Helper Page'!$H76,COLUMNS($E$11:G85)),"")</f>
        <v/>
      </c>
      <c r="G85" s="146" t="str">
        <f>IFERROR(INDEX('Competencies Helper Page'!$B$2:$E$4858,'Competencies Helper Page'!$H76,COLUMNS($E$11:H85)),"")</f>
        <v/>
      </c>
    </row>
    <row r="86" spans="1:7" x14ac:dyDescent="0.25">
      <c r="A86" t="str">
        <f>IFERROR(INDEX('Competencies Helper Page'!$B$2:$E$4858,'Competencies Helper Page'!$H77,COLUMNS($E$11:E86)),"")</f>
        <v/>
      </c>
      <c r="B86" t="str">
        <f>IF(C86=0,"",COUNTIF($C$11:C86,C86))</f>
        <v/>
      </c>
      <c r="C86" s="107"/>
      <c r="D86" t="str">
        <f t="shared" si="4"/>
        <v/>
      </c>
      <c r="E86" t="str">
        <f>IFERROR(INDEX('Competencies Helper Page'!$B$2:$E$4870,'Competencies Helper Page'!$H77,COLUMNS($E$11:F86)),"")</f>
        <v/>
      </c>
      <c r="F86" s="58" t="str">
        <f>IFERROR(INDEX('Competencies Helper Page'!$B$2:$E$4858,'Competencies Helper Page'!$H77,COLUMNS($E$11:G86)),"")</f>
        <v/>
      </c>
      <c r="G86" s="146" t="str">
        <f>IFERROR(INDEX('Competencies Helper Page'!$B$2:$E$4858,'Competencies Helper Page'!$H77,COLUMNS($E$11:H86)),"")</f>
        <v/>
      </c>
    </row>
    <row r="87" spans="1:7" x14ac:dyDescent="0.25">
      <c r="A87" t="str">
        <f>IFERROR(INDEX('Competencies Helper Page'!$B$2:$E$4858,'Competencies Helper Page'!$H78,COLUMNS($E$11:E87)),"")</f>
        <v/>
      </c>
      <c r="B87" t="str">
        <f>IF(C87=0,"",COUNTIF($C$11:C87,C87))</f>
        <v/>
      </c>
      <c r="C87" s="107"/>
      <c r="D87" t="str">
        <f t="shared" si="4"/>
        <v/>
      </c>
      <c r="E87" t="str">
        <f>IFERROR(INDEX('Competencies Helper Page'!$B$2:$E$4870,'Competencies Helper Page'!$H78,COLUMNS($E$11:F87)),"")</f>
        <v/>
      </c>
      <c r="F87" s="58" t="str">
        <f>IFERROR(INDEX('Competencies Helper Page'!$B$2:$E$4858,'Competencies Helper Page'!$H78,COLUMNS($E$11:G87)),"")</f>
        <v/>
      </c>
      <c r="G87" s="146" t="str">
        <f>IFERROR(INDEX('Competencies Helper Page'!$B$2:$E$4858,'Competencies Helper Page'!$H78,COLUMNS($E$11:H87)),"")</f>
        <v/>
      </c>
    </row>
    <row r="88" spans="1:7" x14ac:dyDescent="0.25">
      <c r="A88" t="str">
        <f>IFERROR(INDEX('Competencies Helper Page'!$B$2:$E$4858,'Competencies Helper Page'!$H79,COLUMNS($E$11:E88)),"")</f>
        <v/>
      </c>
      <c r="B88" t="str">
        <f>IF(C88=0,"",COUNTIF($C$11:C88,C88))</f>
        <v/>
      </c>
      <c r="C88" s="107"/>
      <c r="D88" t="str">
        <f t="shared" si="4"/>
        <v/>
      </c>
      <c r="E88" t="str">
        <f>IFERROR(INDEX('Competencies Helper Page'!$B$2:$E$4870,'Competencies Helper Page'!$H79,COLUMNS($E$11:F88)),"")</f>
        <v/>
      </c>
      <c r="F88" s="58" t="str">
        <f>IFERROR(INDEX('Competencies Helper Page'!$B$2:$E$4858,'Competencies Helper Page'!$H79,COLUMNS($E$11:G88)),"")</f>
        <v/>
      </c>
      <c r="G88" s="146" t="str">
        <f>IFERROR(INDEX('Competencies Helper Page'!$B$2:$E$4858,'Competencies Helper Page'!$H79,COLUMNS($E$11:H88)),"")</f>
        <v/>
      </c>
    </row>
    <row r="89" spans="1:7" x14ac:dyDescent="0.25">
      <c r="A89" t="str">
        <f>IFERROR(INDEX('Competencies Helper Page'!$B$2:$E$4858,'Competencies Helper Page'!$H80,COLUMNS($E$11:E89)),"")</f>
        <v/>
      </c>
      <c r="B89" t="str">
        <f>IF(C89=0,"",COUNTIF($C$11:C89,C89))</f>
        <v/>
      </c>
      <c r="C89" s="107"/>
      <c r="D89" t="str">
        <f t="shared" si="4"/>
        <v/>
      </c>
      <c r="E89" t="str">
        <f>IFERROR(INDEX('Competencies Helper Page'!$B$2:$E$4870,'Competencies Helper Page'!$H80,COLUMNS($E$11:F89)),"")</f>
        <v/>
      </c>
      <c r="F89" s="58" t="str">
        <f>IFERROR(INDEX('Competencies Helper Page'!$B$2:$E$4858,'Competencies Helper Page'!$H80,COLUMNS($E$11:G89)),"")</f>
        <v/>
      </c>
      <c r="G89" s="146" t="str">
        <f>IFERROR(INDEX('Competencies Helper Page'!$B$2:$E$4858,'Competencies Helper Page'!$H80,COLUMNS($E$11:H89)),"")</f>
        <v/>
      </c>
    </row>
    <row r="90" spans="1:7" x14ac:dyDescent="0.25">
      <c r="A90" t="str">
        <f>IFERROR(INDEX('Competencies Helper Page'!$B$2:$E$4858,'Competencies Helper Page'!$H81,COLUMNS($E$11:E90)),"")</f>
        <v/>
      </c>
      <c r="B90" t="str">
        <f>IF(C90=0,"",COUNTIF($C$11:C90,C90))</f>
        <v/>
      </c>
      <c r="C90" s="107"/>
      <c r="D90" t="str">
        <f t="shared" si="4"/>
        <v/>
      </c>
      <c r="E90" t="str">
        <f>IFERROR(INDEX('Competencies Helper Page'!$B$2:$E$4870,'Competencies Helper Page'!$H81,COLUMNS($E$11:F90)),"")</f>
        <v/>
      </c>
      <c r="F90" s="58" t="str">
        <f>IFERROR(INDEX('Competencies Helper Page'!$B$2:$E$4858,'Competencies Helper Page'!$H81,COLUMNS($E$11:G90)),"")</f>
        <v/>
      </c>
      <c r="G90" s="146" t="str">
        <f>IFERROR(INDEX('Competencies Helper Page'!$B$2:$E$4858,'Competencies Helper Page'!$H81,COLUMNS($E$11:H90)),"")</f>
        <v/>
      </c>
    </row>
    <row r="91" spans="1:7" x14ac:dyDescent="0.25">
      <c r="A91" t="str">
        <f>IFERROR(INDEX('Competencies Helper Page'!$B$2:$E$4858,'Competencies Helper Page'!$H82,COLUMNS($E$11:E91)),"")</f>
        <v/>
      </c>
      <c r="B91" t="str">
        <f>IF(C91=0,"",COUNTIF($C$11:C91,C91))</f>
        <v/>
      </c>
      <c r="C91" s="107"/>
      <c r="D91" t="str">
        <f t="shared" si="4"/>
        <v/>
      </c>
      <c r="E91" t="str">
        <f>IFERROR(INDEX('Competencies Helper Page'!$B$2:$E$4870,'Competencies Helper Page'!$H82,COLUMNS($E$11:F91)),"")</f>
        <v/>
      </c>
      <c r="F91" s="58" t="str">
        <f>IFERROR(INDEX('Competencies Helper Page'!$B$2:$E$4858,'Competencies Helper Page'!$H82,COLUMNS($E$11:G91)),"")</f>
        <v/>
      </c>
      <c r="G91" s="146" t="str">
        <f>IFERROR(INDEX('Competencies Helper Page'!$B$2:$E$4858,'Competencies Helper Page'!$H82,COLUMNS($E$11:H91)),"")</f>
        <v/>
      </c>
    </row>
    <row r="92" spans="1:7" x14ac:dyDescent="0.25">
      <c r="A92" t="str">
        <f>IFERROR(INDEX('Competencies Helper Page'!$B$2:$E$4858,'Competencies Helper Page'!$H83,COLUMNS($E$11:E92)),"")</f>
        <v/>
      </c>
      <c r="B92" t="str">
        <f>IF(C92=0,"",COUNTIF($C$11:C92,C92))</f>
        <v/>
      </c>
      <c r="C92" s="107"/>
      <c r="D92" t="str">
        <f t="shared" si="4"/>
        <v/>
      </c>
      <c r="E92" t="str">
        <f>IFERROR(INDEX('Competencies Helper Page'!$B$2:$E$4870,'Competencies Helper Page'!$H83,COLUMNS($E$11:F92)),"")</f>
        <v/>
      </c>
      <c r="F92" s="58" t="str">
        <f>IFERROR(INDEX('Competencies Helper Page'!$B$2:$E$4858,'Competencies Helper Page'!$H83,COLUMNS($E$11:G92)),"")</f>
        <v/>
      </c>
      <c r="G92" s="146" t="str">
        <f>IFERROR(INDEX('Competencies Helper Page'!$B$2:$E$4858,'Competencies Helper Page'!$H83,COLUMNS($E$11:H92)),"")</f>
        <v/>
      </c>
    </row>
    <row r="93" spans="1:7" x14ac:dyDescent="0.25">
      <c r="A93" t="str">
        <f>IFERROR(INDEX('Competencies Helper Page'!$B$2:$E$4858,'Competencies Helper Page'!$H84,COLUMNS($E$11:E93)),"")</f>
        <v/>
      </c>
      <c r="B93" t="str">
        <f>IF(C93=0,"",COUNTIF($C$11:C93,C93))</f>
        <v/>
      </c>
      <c r="C93" s="107"/>
      <c r="D93" t="str">
        <f t="shared" si="4"/>
        <v/>
      </c>
      <c r="E93" t="str">
        <f>IFERROR(INDEX('Competencies Helper Page'!$B$2:$E$4870,'Competencies Helper Page'!$H84,COLUMNS($E$11:F93)),"")</f>
        <v/>
      </c>
      <c r="F93" s="58" t="str">
        <f>IFERROR(INDEX('Competencies Helper Page'!$B$2:$E$4858,'Competencies Helper Page'!$H84,COLUMNS($E$11:G93)),"")</f>
        <v/>
      </c>
      <c r="G93" s="146" t="str">
        <f>IFERROR(INDEX('Competencies Helper Page'!$B$2:$E$4858,'Competencies Helper Page'!$H84,COLUMNS($E$11:H93)),"")</f>
        <v/>
      </c>
    </row>
    <row r="94" spans="1:7" x14ac:dyDescent="0.25">
      <c r="A94" t="str">
        <f>IFERROR(INDEX('Competencies Helper Page'!$B$2:$E$4858,'Competencies Helper Page'!$H85,COLUMNS($E$11:E94)),"")</f>
        <v/>
      </c>
      <c r="B94" t="str">
        <f>IF(C94=0,"",COUNTIF($C$11:C94,C94))</f>
        <v/>
      </c>
      <c r="C94" s="107"/>
      <c r="D94" t="str">
        <f t="shared" si="4"/>
        <v/>
      </c>
      <c r="E94" t="str">
        <f>IFERROR(INDEX('Competencies Helper Page'!$B$2:$E$4870,'Competencies Helper Page'!$H85,COLUMNS($E$11:F94)),"")</f>
        <v/>
      </c>
      <c r="F94" s="58" t="str">
        <f>IFERROR(INDEX('Competencies Helper Page'!$B$2:$E$4858,'Competencies Helper Page'!$H85,COLUMNS($E$11:G94)),"")</f>
        <v/>
      </c>
      <c r="G94" s="146" t="str">
        <f>IFERROR(INDEX('Competencies Helper Page'!$B$2:$E$4858,'Competencies Helper Page'!$H85,COLUMNS($E$11:H94)),"")</f>
        <v/>
      </c>
    </row>
    <row r="95" spans="1:7" x14ac:dyDescent="0.25">
      <c r="A95" t="str">
        <f>IFERROR(INDEX('Competencies Helper Page'!$B$2:$E$4858,'Competencies Helper Page'!$H86,COLUMNS($E$11:E95)),"")</f>
        <v/>
      </c>
      <c r="B95" t="str">
        <f>IF(C95=0,"",COUNTIF($C$11:C95,C95))</f>
        <v/>
      </c>
      <c r="C95" s="107"/>
      <c r="D95" t="str">
        <f t="shared" si="4"/>
        <v/>
      </c>
      <c r="E95" t="str">
        <f>IFERROR(INDEX('Competencies Helper Page'!$B$2:$E$4870,'Competencies Helper Page'!$H86,COLUMNS($E$11:F95)),"")</f>
        <v/>
      </c>
      <c r="F95" s="58" t="str">
        <f>IFERROR(INDEX('Competencies Helper Page'!$B$2:$E$4858,'Competencies Helper Page'!$H86,COLUMNS($E$11:G95)),"")</f>
        <v/>
      </c>
      <c r="G95" s="146" t="str">
        <f>IFERROR(INDEX('Competencies Helper Page'!$B$2:$E$4858,'Competencies Helper Page'!$H86,COLUMNS($E$11:H95)),"")</f>
        <v/>
      </c>
    </row>
    <row r="96" spans="1:7" x14ac:dyDescent="0.25">
      <c r="A96" t="str">
        <f>IFERROR(INDEX('Competencies Helper Page'!$B$2:$E$4858,'Competencies Helper Page'!$H87,COLUMNS($E$11:E96)),"")</f>
        <v/>
      </c>
      <c r="B96" t="str">
        <f>IF(C96=0,"",COUNTIF($C$11:C96,C96))</f>
        <v/>
      </c>
      <c r="C96" s="107"/>
      <c r="D96" t="str">
        <f t="shared" si="4"/>
        <v/>
      </c>
      <c r="E96" t="str">
        <f>IFERROR(INDEX('Competencies Helper Page'!$B$2:$E$4870,'Competencies Helper Page'!$H87,COLUMNS($E$11:F96)),"")</f>
        <v/>
      </c>
      <c r="F96" s="58" t="str">
        <f>IFERROR(INDEX('Competencies Helper Page'!$B$2:$E$4858,'Competencies Helper Page'!$H87,COLUMNS($E$11:G96)),"")</f>
        <v/>
      </c>
      <c r="G96" s="146" t="str">
        <f>IFERROR(INDEX('Competencies Helper Page'!$B$2:$E$4858,'Competencies Helper Page'!$H87,COLUMNS($E$11:H96)),"")</f>
        <v/>
      </c>
    </row>
    <row r="97" spans="1:7" x14ac:dyDescent="0.25">
      <c r="A97" t="str">
        <f>IFERROR(INDEX('Competencies Helper Page'!$B$2:$E$4858,'Competencies Helper Page'!$H88,COLUMNS($E$11:E97)),"")</f>
        <v/>
      </c>
      <c r="B97" t="str">
        <f>IF(C97=0,"",COUNTIF($C$11:C97,C97))</f>
        <v/>
      </c>
      <c r="C97" s="107"/>
      <c r="D97" t="str">
        <f t="shared" si="4"/>
        <v/>
      </c>
      <c r="E97" t="str">
        <f>IFERROR(INDEX('Competencies Helper Page'!$B$2:$E$4870,'Competencies Helper Page'!$H88,COLUMNS($E$11:F97)),"")</f>
        <v/>
      </c>
      <c r="F97" s="58" t="str">
        <f>IFERROR(INDEX('Competencies Helper Page'!$B$2:$E$4858,'Competencies Helper Page'!$H88,COLUMNS($E$11:G97)),"")</f>
        <v/>
      </c>
      <c r="G97" s="146" t="str">
        <f>IFERROR(INDEX('Competencies Helper Page'!$B$2:$E$4858,'Competencies Helper Page'!$H88,COLUMNS($E$11:H97)),"")</f>
        <v/>
      </c>
    </row>
    <row r="98" spans="1:7" x14ac:dyDescent="0.25">
      <c r="A98" t="str">
        <f>IFERROR(INDEX('Competencies Helper Page'!$B$2:$E$4858,'Competencies Helper Page'!$H89,COLUMNS($E$11:E98)),"")</f>
        <v/>
      </c>
      <c r="B98" t="str">
        <f>IF(C98=0,"",COUNTIF($C$11:C98,C98))</f>
        <v/>
      </c>
      <c r="C98" s="107"/>
      <c r="D98" t="str">
        <f t="shared" si="4"/>
        <v/>
      </c>
      <c r="E98" t="str">
        <f>IFERROR(INDEX('Competencies Helper Page'!$B$2:$E$4870,'Competencies Helper Page'!$H89,COLUMNS($E$11:F98)),"")</f>
        <v/>
      </c>
      <c r="F98" s="58" t="str">
        <f>IFERROR(INDEX('Competencies Helper Page'!$B$2:$E$4858,'Competencies Helper Page'!$H89,COLUMNS($E$11:G98)),"")</f>
        <v/>
      </c>
      <c r="G98" s="146" t="str">
        <f>IFERROR(INDEX('Competencies Helper Page'!$B$2:$E$4858,'Competencies Helper Page'!$H89,COLUMNS($E$11:H98)),"")</f>
        <v/>
      </c>
    </row>
    <row r="99" spans="1:7" x14ac:dyDescent="0.25">
      <c r="A99" t="str">
        <f>IFERROR(INDEX('Competencies Helper Page'!$B$2:$E$4858,'Competencies Helper Page'!$H90,COLUMNS($E$11:E99)),"")</f>
        <v/>
      </c>
      <c r="B99" t="str">
        <f>IF(C99=0,"",COUNTIF($C$11:C99,C99))</f>
        <v/>
      </c>
      <c r="C99" s="107"/>
      <c r="D99" t="str">
        <f t="shared" si="4"/>
        <v/>
      </c>
      <c r="E99" t="str">
        <f>IFERROR(INDEX('Competencies Helper Page'!$B$2:$E$4870,'Competencies Helper Page'!$H90,COLUMNS($E$11:F99)),"")</f>
        <v/>
      </c>
      <c r="F99" s="58" t="str">
        <f>IFERROR(INDEX('Competencies Helper Page'!$B$2:$E$4858,'Competencies Helper Page'!$H90,COLUMNS($E$11:G99)),"")</f>
        <v/>
      </c>
      <c r="G99" s="146" t="str">
        <f>IFERROR(INDEX('Competencies Helper Page'!$B$2:$E$4858,'Competencies Helper Page'!$H90,COLUMNS($E$11:H99)),"")</f>
        <v/>
      </c>
    </row>
    <row r="100" spans="1:7" x14ac:dyDescent="0.25">
      <c r="A100" t="str">
        <f>IFERROR(INDEX('Competencies Helper Page'!$B$2:$E$4858,'Competencies Helper Page'!$H91,COLUMNS($E$11:E100)),"")</f>
        <v/>
      </c>
      <c r="B100" t="str">
        <f>IF(C100=0,"",COUNTIF($C$11:C100,C100))</f>
        <v/>
      </c>
      <c r="C100" s="107"/>
      <c r="D100" t="str">
        <f t="shared" si="4"/>
        <v/>
      </c>
      <c r="E100" t="str">
        <f>IFERROR(INDEX('Competencies Helper Page'!$B$2:$E$4870,'Competencies Helper Page'!$H91,COLUMNS($E$11:F100)),"")</f>
        <v/>
      </c>
      <c r="F100" s="58" t="str">
        <f>IFERROR(INDEX('Competencies Helper Page'!$B$2:$E$4858,'Competencies Helper Page'!$H91,COLUMNS($E$11:G100)),"")</f>
        <v/>
      </c>
      <c r="G100" s="146" t="str">
        <f>IFERROR(INDEX('Competencies Helper Page'!$B$2:$E$4858,'Competencies Helper Page'!$H91,COLUMNS($E$11:H100)),"")</f>
        <v/>
      </c>
    </row>
    <row r="101" spans="1:7" x14ac:dyDescent="0.25">
      <c r="A101" t="str">
        <f>IFERROR(INDEX('Competencies Helper Page'!$B$2:$E$4858,'Competencies Helper Page'!$H92,COLUMNS($E$11:E101)),"")</f>
        <v/>
      </c>
      <c r="B101" t="str">
        <f>IF(C101=0,"",COUNTIF($C$11:C101,C101))</f>
        <v/>
      </c>
      <c r="C101" s="107"/>
      <c r="D101" t="str">
        <f t="shared" si="4"/>
        <v/>
      </c>
      <c r="E101" t="str">
        <f>IFERROR(INDEX('Competencies Helper Page'!$B$2:$E$4870,'Competencies Helper Page'!$H92,COLUMNS($E$11:F101)),"")</f>
        <v/>
      </c>
      <c r="F101" s="58" t="str">
        <f>IFERROR(INDEX('Competencies Helper Page'!$B$2:$E$4858,'Competencies Helper Page'!$H92,COLUMNS($E$11:G101)),"")</f>
        <v/>
      </c>
      <c r="G101" s="146" t="str">
        <f>IFERROR(INDEX('Competencies Helper Page'!$B$2:$E$4858,'Competencies Helper Page'!$H92,COLUMNS($E$11:H101)),"")</f>
        <v/>
      </c>
    </row>
    <row r="102" spans="1:7" x14ac:dyDescent="0.25">
      <c r="A102" t="str">
        <f>IFERROR(INDEX('Competencies Helper Page'!$B$2:$E$4858,'Competencies Helper Page'!$H93,COLUMNS($E$11:E102)),"")</f>
        <v/>
      </c>
      <c r="B102" t="str">
        <f>IF(C102=0,"",COUNTIF($C$11:C102,C102))</f>
        <v/>
      </c>
      <c r="C102" s="107"/>
      <c r="D102" t="str">
        <f t="shared" si="4"/>
        <v/>
      </c>
      <c r="E102" t="str">
        <f>IFERROR(INDEX('Competencies Helper Page'!$B$2:$E$4870,'Competencies Helper Page'!$H93,COLUMNS($E$11:F102)),"")</f>
        <v/>
      </c>
      <c r="F102" s="58" t="str">
        <f>IFERROR(INDEX('Competencies Helper Page'!$B$2:$E$4858,'Competencies Helper Page'!$H93,COLUMNS($E$11:G102)),"")</f>
        <v/>
      </c>
      <c r="G102" s="146" t="str">
        <f>IFERROR(INDEX('Competencies Helper Page'!$B$2:$E$4858,'Competencies Helper Page'!$H93,COLUMNS($E$11:H102)),"")</f>
        <v/>
      </c>
    </row>
    <row r="103" spans="1:7" x14ac:dyDescent="0.25">
      <c r="A103" t="str">
        <f>IFERROR(INDEX('Competencies Helper Page'!$B$2:$E$4858,'Competencies Helper Page'!$H94,COLUMNS($E$11:E103)),"")</f>
        <v/>
      </c>
      <c r="B103" t="str">
        <f>IF(C103=0,"",COUNTIF($C$11:C103,C103))</f>
        <v/>
      </c>
      <c r="C103" s="107"/>
      <c r="D103" t="str">
        <f t="shared" si="4"/>
        <v/>
      </c>
      <c r="E103" t="str">
        <f>IFERROR(INDEX('Competencies Helper Page'!$B$2:$E$4870,'Competencies Helper Page'!$H94,COLUMNS($E$11:F103)),"")</f>
        <v/>
      </c>
      <c r="F103" s="58" t="str">
        <f>IFERROR(INDEX('Competencies Helper Page'!$B$2:$E$4858,'Competencies Helper Page'!$H94,COLUMNS($E$11:G103)),"")</f>
        <v/>
      </c>
      <c r="G103" s="146" t="str">
        <f>IFERROR(INDEX('Competencies Helper Page'!$B$2:$E$4858,'Competencies Helper Page'!$H94,COLUMNS($E$11:H103)),"")</f>
        <v/>
      </c>
    </row>
    <row r="104" spans="1:7" x14ac:dyDescent="0.25">
      <c r="A104" t="str">
        <f>IFERROR(INDEX('Competencies Helper Page'!$B$2:$E$4858,'Competencies Helper Page'!$H95,COLUMNS($E$11:E104)),"")</f>
        <v/>
      </c>
      <c r="B104" t="str">
        <f>IF(C104=0,"",COUNTIF($C$11:C104,C104))</f>
        <v/>
      </c>
      <c r="C104" s="107"/>
      <c r="D104" t="str">
        <f t="shared" si="4"/>
        <v/>
      </c>
      <c r="E104" t="str">
        <f>IFERROR(INDEX('Competencies Helper Page'!$B$2:$E$4870,'Competencies Helper Page'!$H95,COLUMNS($E$11:F104)),"")</f>
        <v/>
      </c>
      <c r="F104" s="58" t="str">
        <f>IFERROR(INDEX('Competencies Helper Page'!$B$2:$E$4858,'Competencies Helper Page'!$H95,COLUMNS($E$11:G104)),"")</f>
        <v/>
      </c>
      <c r="G104" s="146" t="str">
        <f>IFERROR(INDEX('Competencies Helper Page'!$B$2:$E$4858,'Competencies Helper Page'!$H95,COLUMNS($E$11:H104)),"")</f>
        <v/>
      </c>
    </row>
    <row r="105" spans="1:7" x14ac:dyDescent="0.25">
      <c r="A105" t="str">
        <f>IFERROR(INDEX('Competencies Helper Page'!$B$2:$E$4858,'Competencies Helper Page'!$H96,COLUMNS($E$11:E105)),"")</f>
        <v/>
      </c>
      <c r="B105" t="str">
        <f>IF(C105=0,"",COUNTIF($C$11:C105,C105))</f>
        <v/>
      </c>
      <c r="C105" s="107"/>
      <c r="D105" t="str">
        <f t="shared" si="4"/>
        <v/>
      </c>
      <c r="E105" t="str">
        <f>IFERROR(INDEX('Competencies Helper Page'!$B$2:$E$4870,'Competencies Helper Page'!$H96,COLUMNS($E$11:F105)),"")</f>
        <v/>
      </c>
      <c r="F105" s="58" t="str">
        <f>IFERROR(INDEX('Competencies Helper Page'!$B$2:$E$4858,'Competencies Helper Page'!$H96,COLUMNS($E$11:G105)),"")</f>
        <v/>
      </c>
      <c r="G105" s="146" t="str">
        <f>IFERROR(INDEX('Competencies Helper Page'!$B$2:$E$4858,'Competencies Helper Page'!$H96,COLUMNS($E$11:H105)),"")</f>
        <v/>
      </c>
    </row>
    <row r="106" spans="1:7" x14ac:dyDescent="0.25">
      <c r="A106" t="str">
        <f>IFERROR(INDEX('Competencies Helper Page'!$B$2:$E$4858,'Competencies Helper Page'!$H97,COLUMNS($E$11:E106)),"")</f>
        <v/>
      </c>
      <c r="B106" t="str">
        <f>IF(C106=0,"",COUNTIF($C$11:C106,C106))</f>
        <v/>
      </c>
      <c r="C106" s="107"/>
      <c r="D106" t="str">
        <f t="shared" si="4"/>
        <v/>
      </c>
      <c r="E106" t="str">
        <f>IFERROR(INDEX('Competencies Helper Page'!$B$2:$E$4870,'Competencies Helper Page'!$H97,COLUMNS($E$11:F106)),"")</f>
        <v/>
      </c>
      <c r="F106" s="58" t="str">
        <f>IFERROR(INDEX('Competencies Helper Page'!$B$2:$E$4858,'Competencies Helper Page'!$H97,COLUMNS($E$11:G106)),"")</f>
        <v/>
      </c>
      <c r="G106" s="146" t="str">
        <f>IFERROR(INDEX('Competencies Helper Page'!$B$2:$E$4858,'Competencies Helper Page'!$H97,COLUMNS($E$11:H106)),"")</f>
        <v/>
      </c>
    </row>
    <row r="107" spans="1:7" x14ac:dyDescent="0.25">
      <c r="A107" t="str">
        <f>IFERROR(INDEX('Competencies Helper Page'!$B$2:$E$4858,'Competencies Helper Page'!$H98,COLUMNS($E$11:E107)),"")</f>
        <v/>
      </c>
      <c r="B107" t="str">
        <f>IF(C107=0,"",COUNTIF($C$11:C107,C107))</f>
        <v/>
      </c>
      <c r="C107" s="107"/>
      <c r="D107" t="str">
        <f t="shared" si="4"/>
        <v/>
      </c>
      <c r="E107" t="str">
        <f>IFERROR(INDEX('Competencies Helper Page'!$B$2:$E$4870,'Competencies Helper Page'!$H98,COLUMNS($E$11:F107)),"")</f>
        <v/>
      </c>
      <c r="F107" s="58" t="str">
        <f>IFERROR(INDEX('Competencies Helper Page'!$B$2:$E$4858,'Competencies Helper Page'!$H98,COLUMNS($E$11:G107)),"")</f>
        <v/>
      </c>
      <c r="G107" s="146" t="str">
        <f>IFERROR(INDEX('Competencies Helper Page'!$B$2:$E$4858,'Competencies Helper Page'!$H98,COLUMNS($E$11:H107)),"")</f>
        <v/>
      </c>
    </row>
    <row r="108" spans="1:7" x14ac:dyDescent="0.25">
      <c r="A108" t="str">
        <f>IFERROR(INDEX('Competencies Helper Page'!$B$2:$E$4858,'Competencies Helper Page'!$H99,COLUMNS($E$11:E108)),"")</f>
        <v/>
      </c>
      <c r="B108" t="str">
        <f>IF(C108=0,"",COUNTIF($C$11:C108,C108))</f>
        <v/>
      </c>
      <c r="C108" s="107"/>
      <c r="D108" t="str">
        <f t="shared" si="4"/>
        <v/>
      </c>
      <c r="E108" t="str">
        <f>IFERROR(INDEX('Competencies Helper Page'!$B$2:$E$4870,'Competencies Helper Page'!$H99,COLUMNS($E$11:F108)),"")</f>
        <v/>
      </c>
      <c r="F108" s="58" t="str">
        <f>IFERROR(INDEX('Competencies Helper Page'!$B$2:$E$4858,'Competencies Helper Page'!$H99,COLUMNS($E$11:G108)),"")</f>
        <v/>
      </c>
      <c r="G108" s="146" t="str">
        <f>IFERROR(INDEX('Competencies Helper Page'!$B$2:$E$4858,'Competencies Helper Page'!$H99,COLUMNS($E$11:H108)),"")</f>
        <v/>
      </c>
    </row>
    <row r="109" spans="1:7" x14ac:dyDescent="0.25">
      <c r="A109" t="str">
        <f>IFERROR(INDEX('Competencies Helper Page'!$B$2:$E$4858,'Competencies Helper Page'!$H100,COLUMNS($E$11:E109)),"")</f>
        <v/>
      </c>
      <c r="B109" t="str">
        <f>IF(C109=0,"",COUNTIF($C$11:C109,C109))</f>
        <v/>
      </c>
      <c r="C109" s="107"/>
      <c r="D109" t="str">
        <f t="shared" si="4"/>
        <v/>
      </c>
      <c r="E109" t="str">
        <f>IFERROR(INDEX('Competencies Helper Page'!$B$2:$E$4870,'Competencies Helper Page'!$H100,COLUMNS($E$11:F109)),"")</f>
        <v/>
      </c>
      <c r="F109" s="58" t="str">
        <f>IFERROR(INDEX('Competencies Helper Page'!$B$2:$E$4858,'Competencies Helper Page'!$H100,COLUMNS($E$11:G109)),"")</f>
        <v/>
      </c>
      <c r="G109" s="146" t="str">
        <f>IFERROR(INDEX('Competencies Helper Page'!$B$2:$E$4858,'Competencies Helper Page'!$H100,COLUMNS($E$11:H109)),"")</f>
        <v/>
      </c>
    </row>
    <row r="110" spans="1:7" x14ac:dyDescent="0.25">
      <c r="A110" t="str">
        <f>IFERROR(INDEX('Competencies Helper Page'!$B$2:$E$4858,'Competencies Helper Page'!$H101,COLUMNS($E$11:E110)),"")</f>
        <v/>
      </c>
      <c r="B110" t="str">
        <f>IF(C110=0,"",COUNTIF($C$11:C110,C110))</f>
        <v/>
      </c>
      <c r="C110" s="107"/>
      <c r="D110" t="str">
        <f t="shared" si="4"/>
        <v/>
      </c>
      <c r="E110" t="str">
        <f>IFERROR(INDEX('Competencies Helper Page'!$B$2:$E$4870,'Competencies Helper Page'!$H101,COLUMNS($E$11:F110)),"")</f>
        <v/>
      </c>
      <c r="F110" s="58" t="str">
        <f>IFERROR(INDEX('Competencies Helper Page'!$B$2:$E$4858,'Competencies Helper Page'!$H101,COLUMNS($E$11:G110)),"")</f>
        <v/>
      </c>
      <c r="G110" s="146" t="str">
        <f>IFERROR(INDEX('Competencies Helper Page'!$B$2:$E$4858,'Competencies Helper Page'!$H101,COLUMNS($E$11:H110)),"")</f>
        <v/>
      </c>
    </row>
    <row r="111" spans="1:7" x14ac:dyDescent="0.25">
      <c r="A111" t="str">
        <f>IFERROR(INDEX('Competencies Helper Page'!$B$2:$E$4858,'Competencies Helper Page'!$H102,COLUMNS($E$11:E111)),"")</f>
        <v/>
      </c>
      <c r="B111" t="str">
        <f>IF(C111=0,"",COUNTIF($C$11:C111,C111))</f>
        <v/>
      </c>
      <c r="C111" s="107"/>
      <c r="D111" t="str">
        <f t="shared" si="4"/>
        <v/>
      </c>
      <c r="E111" t="str">
        <f>IFERROR(INDEX('Competencies Helper Page'!$B$2:$E$4870,'Competencies Helper Page'!$H102,COLUMNS($E$11:F111)),"")</f>
        <v/>
      </c>
      <c r="F111" s="58" t="str">
        <f>IFERROR(INDEX('Competencies Helper Page'!$B$2:$E$4858,'Competencies Helper Page'!$H102,COLUMNS($E$11:G111)),"")</f>
        <v/>
      </c>
      <c r="G111" s="146" t="str">
        <f>IFERROR(INDEX('Competencies Helper Page'!$B$2:$E$4858,'Competencies Helper Page'!$H102,COLUMNS($E$11:H111)),"")</f>
        <v/>
      </c>
    </row>
    <row r="112" spans="1:7" x14ac:dyDescent="0.25">
      <c r="A112" t="str">
        <f>IFERROR(INDEX('Competencies Helper Page'!$B$2:$E$4858,'Competencies Helper Page'!$H103,COLUMNS($E$11:E112)),"")</f>
        <v/>
      </c>
      <c r="B112" t="str">
        <f>IF(C112=0,"",COUNTIF($C$11:C112,C112))</f>
        <v/>
      </c>
      <c r="C112" s="107"/>
      <c r="D112" t="str">
        <f t="shared" si="4"/>
        <v/>
      </c>
      <c r="E112" t="str">
        <f>IFERROR(INDEX('Competencies Helper Page'!$B$2:$E$4870,'Competencies Helper Page'!$H103,COLUMNS($E$11:F112)),"")</f>
        <v/>
      </c>
      <c r="F112" s="58" t="str">
        <f>IFERROR(INDEX('Competencies Helper Page'!$B$2:$E$4858,'Competencies Helper Page'!$H103,COLUMNS($E$11:G112)),"")</f>
        <v/>
      </c>
      <c r="G112" s="146" t="str">
        <f>IFERROR(INDEX('Competencies Helper Page'!$B$2:$E$4858,'Competencies Helper Page'!$H103,COLUMNS($E$11:H112)),"")</f>
        <v/>
      </c>
    </row>
    <row r="113" spans="1:7" x14ac:dyDescent="0.25">
      <c r="A113" t="str">
        <f>IFERROR(INDEX('Competencies Helper Page'!$B$2:$E$4858,'Competencies Helper Page'!$H104,COLUMNS($E$11:E113)),"")</f>
        <v/>
      </c>
      <c r="B113" t="str">
        <f>IF(C113=0,"",COUNTIF($C$11:C113,C113))</f>
        <v/>
      </c>
      <c r="C113" s="107"/>
      <c r="D113" t="str">
        <f t="shared" si="4"/>
        <v/>
      </c>
      <c r="E113" t="str">
        <f>IFERROR(INDEX('Competencies Helper Page'!$B$2:$E$4870,'Competencies Helper Page'!$H104,COLUMNS($E$11:F113)),"")</f>
        <v/>
      </c>
      <c r="F113" s="58" t="str">
        <f>IFERROR(INDEX('Competencies Helper Page'!$B$2:$E$4858,'Competencies Helper Page'!$H104,COLUMNS($E$11:G113)),"")</f>
        <v/>
      </c>
      <c r="G113" s="146" t="str">
        <f>IFERROR(INDEX('Competencies Helper Page'!$B$2:$E$4858,'Competencies Helper Page'!$H104,COLUMNS($E$11:H113)),"")</f>
        <v/>
      </c>
    </row>
    <row r="114" spans="1:7" x14ac:dyDescent="0.25">
      <c r="A114" t="str">
        <f>IFERROR(INDEX('Competencies Helper Page'!$B$2:$E$4858,'Competencies Helper Page'!$H105,COLUMNS($E$11:E114)),"")</f>
        <v/>
      </c>
      <c r="B114" t="str">
        <f>IF(C114=0,"",COUNTIF($C$11:C114,C114))</f>
        <v/>
      </c>
      <c r="C114" s="107"/>
      <c r="D114" t="str">
        <f t="shared" si="4"/>
        <v/>
      </c>
      <c r="E114" t="str">
        <f>IFERROR(INDEX('Competencies Helper Page'!$B$2:$E$4870,'Competencies Helper Page'!$H105,COLUMNS($E$11:F114)),"")</f>
        <v/>
      </c>
      <c r="F114" s="58" t="str">
        <f>IFERROR(INDEX('Competencies Helper Page'!$B$2:$E$4858,'Competencies Helper Page'!$H105,COLUMNS($E$11:G114)),"")</f>
        <v/>
      </c>
      <c r="G114" s="146" t="str">
        <f>IFERROR(INDEX('Competencies Helper Page'!$B$2:$E$4858,'Competencies Helper Page'!$H105,COLUMNS($E$11:H114)),"")</f>
        <v/>
      </c>
    </row>
    <row r="115" spans="1:7" x14ac:dyDescent="0.25">
      <c r="A115" t="str">
        <f>IFERROR(INDEX('Competencies Helper Page'!$B$2:$E$4858,'Competencies Helper Page'!$H106,COLUMNS($E$11:E115)),"")</f>
        <v/>
      </c>
      <c r="B115" t="str">
        <f>IF(C115=0,"",COUNTIF($C$11:C115,C115))</f>
        <v/>
      </c>
      <c r="C115" s="107"/>
      <c r="D115" t="str">
        <f t="shared" si="4"/>
        <v/>
      </c>
      <c r="E115" t="str">
        <f>IFERROR(INDEX('Competencies Helper Page'!$B$2:$E$4870,'Competencies Helper Page'!$H106,COLUMNS($E$11:F115)),"")</f>
        <v/>
      </c>
      <c r="F115" s="58" t="str">
        <f>IFERROR(INDEX('Competencies Helper Page'!$B$2:$E$4858,'Competencies Helper Page'!$H106,COLUMNS($E$11:G115)),"")</f>
        <v/>
      </c>
      <c r="G115" s="146" t="str">
        <f>IFERROR(INDEX('Competencies Helper Page'!$B$2:$E$4858,'Competencies Helper Page'!$H106,COLUMNS($E$11:H115)),"")</f>
        <v/>
      </c>
    </row>
    <row r="116" spans="1:7" x14ac:dyDescent="0.25">
      <c r="A116" t="str">
        <f>IFERROR(INDEX('Competencies Helper Page'!$B$2:$E$4858,'Competencies Helper Page'!$H107,COLUMNS($E$11:E116)),"")</f>
        <v/>
      </c>
      <c r="B116" t="str">
        <f>IF(C116=0,"",COUNTIF($C$11:C116,C116))</f>
        <v/>
      </c>
      <c r="C116" s="107"/>
      <c r="D116" t="str">
        <f t="shared" si="4"/>
        <v/>
      </c>
      <c r="E116" t="str">
        <f>IFERROR(INDEX('Competencies Helper Page'!$B$2:$E$4870,'Competencies Helper Page'!$H107,COLUMNS($E$11:F116)),"")</f>
        <v/>
      </c>
      <c r="F116" s="58" t="str">
        <f>IFERROR(INDEX('Competencies Helper Page'!$B$2:$E$4858,'Competencies Helper Page'!$H107,COLUMNS($E$11:G116)),"")</f>
        <v/>
      </c>
      <c r="G116" s="146" t="str">
        <f>IFERROR(INDEX('Competencies Helper Page'!$B$2:$E$4858,'Competencies Helper Page'!$H107,COLUMNS($E$11:H116)),"")</f>
        <v/>
      </c>
    </row>
    <row r="117" spans="1:7" x14ac:dyDescent="0.25">
      <c r="A117" t="str">
        <f>IFERROR(INDEX('Competencies Helper Page'!$B$2:$E$4858,'Competencies Helper Page'!$H108,COLUMNS($E$11:E117)),"")</f>
        <v/>
      </c>
      <c r="B117" t="str">
        <f>IF(C117=0,"",COUNTIF($C$11:C117,C117))</f>
        <v/>
      </c>
      <c r="C117" s="107"/>
      <c r="D117" t="str">
        <f t="shared" si="4"/>
        <v/>
      </c>
      <c r="E117" t="str">
        <f>IFERROR(INDEX('Competencies Helper Page'!$B$2:$E$4870,'Competencies Helper Page'!$H108,COLUMNS($E$11:F117)),"")</f>
        <v/>
      </c>
      <c r="F117" s="58" t="str">
        <f>IFERROR(INDEX('Competencies Helper Page'!$B$2:$E$4858,'Competencies Helper Page'!$H108,COLUMNS($E$11:G117)),"")</f>
        <v/>
      </c>
      <c r="G117" s="146" t="str">
        <f>IFERROR(INDEX('Competencies Helper Page'!$B$2:$E$4858,'Competencies Helper Page'!$H108,COLUMNS($E$11:H117)),"")</f>
        <v/>
      </c>
    </row>
    <row r="118" spans="1:7" x14ac:dyDescent="0.25">
      <c r="A118" t="str">
        <f>IFERROR(INDEX('Competencies Helper Page'!$B$2:$E$4858,'Competencies Helper Page'!$H109,COLUMNS($E$11:E118)),"")</f>
        <v/>
      </c>
      <c r="B118" t="str">
        <f>IF(C118=0,"",COUNTIF($C$11:C118,C118))</f>
        <v/>
      </c>
      <c r="C118" s="107"/>
      <c r="D118" t="str">
        <f t="shared" si="4"/>
        <v/>
      </c>
      <c r="E118" t="str">
        <f>IFERROR(INDEX('Competencies Helper Page'!$B$2:$E$4870,'Competencies Helper Page'!$H109,COLUMNS($E$11:F118)),"")</f>
        <v/>
      </c>
      <c r="F118" s="58" t="str">
        <f>IFERROR(INDEX('Competencies Helper Page'!$B$2:$E$4858,'Competencies Helper Page'!$H109,COLUMNS($E$11:G118)),"")</f>
        <v/>
      </c>
      <c r="G118" s="146" t="str">
        <f>IFERROR(INDEX('Competencies Helper Page'!$B$2:$E$4858,'Competencies Helper Page'!$H109,COLUMNS($E$11:H118)),"")</f>
        <v/>
      </c>
    </row>
    <row r="119" spans="1:7" x14ac:dyDescent="0.25">
      <c r="A119" t="str">
        <f>IFERROR(INDEX('Competencies Helper Page'!$B$2:$E$4858,'Competencies Helper Page'!$H110,COLUMNS($E$11:E119)),"")</f>
        <v/>
      </c>
      <c r="B119" t="str">
        <f>IF(C119=0,"",COUNTIF($C$11:C119,C119))</f>
        <v/>
      </c>
      <c r="C119" s="107"/>
      <c r="D119" t="str">
        <f t="shared" si="4"/>
        <v/>
      </c>
      <c r="E119" t="str">
        <f>IFERROR(INDEX('Competencies Helper Page'!$B$2:$E$4870,'Competencies Helper Page'!$H110,COLUMNS($E$11:F119)),"")</f>
        <v/>
      </c>
      <c r="F119" s="58" t="str">
        <f>IFERROR(INDEX('Competencies Helper Page'!$B$2:$E$4858,'Competencies Helper Page'!$H110,COLUMNS($E$11:G119)),"")</f>
        <v/>
      </c>
      <c r="G119" s="146" t="str">
        <f>IFERROR(INDEX('Competencies Helper Page'!$B$2:$E$4858,'Competencies Helper Page'!$H110,COLUMNS($E$11:H119)),"")</f>
        <v/>
      </c>
    </row>
    <row r="120" spans="1:7" x14ac:dyDescent="0.25">
      <c r="B120" t="str">
        <f>IF(C120=0,"",COUNTIF($C$11:C120,C120))</f>
        <v/>
      </c>
      <c r="C120" s="107"/>
      <c r="D120" t="str">
        <f t="shared" ref="D120:D131" si="5">IF(C120="X","Selected",IF(AND(C120=0,E120=0),"","Not Selected"))</f>
        <v/>
      </c>
    </row>
    <row r="121" spans="1:7" x14ac:dyDescent="0.25">
      <c r="B121" t="str">
        <f>IF(C121=0,"",COUNTIF($C$11:C121,C121))</f>
        <v/>
      </c>
      <c r="C121" s="107"/>
      <c r="D121" t="str">
        <f t="shared" si="5"/>
        <v/>
      </c>
    </row>
    <row r="122" spans="1:7" x14ac:dyDescent="0.25">
      <c r="B122" t="str">
        <f>IF(C122=0,"",COUNTIF($C$11:C122,C122))</f>
        <v/>
      </c>
      <c r="C122" s="107"/>
      <c r="D122" t="str">
        <f t="shared" si="5"/>
        <v/>
      </c>
    </row>
    <row r="123" spans="1:7" x14ac:dyDescent="0.25">
      <c r="B123" t="str">
        <f>IF(C123=0,"",COUNTIF($C$11:C123,C123))</f>
        <v/>
      </c>
      <c r="C123" s="107"/>
      <c r="D123" t="str">
        <f t="shared" si="5"/>
        <v/>
      </c>
    </row>
    <row r="124" spans="1:7" x14ac:dyDescent="0.25">
      <c r="B124" t="str">
        <f>IF(C124=0,"",COUNTIF($C$11:C124,C124))</f>
        <v/>
      </c>
      <c r="C124" s="107"/>
      <c r="D124" t="str">
        <f t="shared" si="5"/>
        <v/>
      </c>
    </row>
    <row r="125" spans="1:7" x14ac:dyDescent="0.25">
      <c r="B125" t="str">
        <f>IF(C125=0,"",COUNTIF($C$11:C125,C125))</f>
        <v/>
      </c>
      <c r="C125" s="107"/>
      <c r="D125" t="str">
        <f t="shared" si="5"/>
        <v/>
      </c>
    </row>
    <row r="126" spans="1:7" x14ac:dyDescent="0.25">
      <c r="B126" t="str">
        <f>IF(C126=0,"",COUNTIF($C$11:C126,C126))</f>
        <v/>
      </c>
      <c r="C126" s="107"/>
      <c r="D126" t="str">
        <f t="shared" si="5"/>
        <v/>
      </c>
    </row>
    <row r="127" spans="1:7" x14ac:dyDescent="0.25">
      <c r="B127" t="str">
        <f>IF(C127=0,"",COUNTIF($C$11:C127,C127))</f>
        <v/>
      </c>
      <c r="C127" s="107"/>
      <c r="D127" t="str">
        <f t="shared" si="5"/>
        <v/>
      </c>
    </row>
    <row r="128" spans="1:7" x14ac:dyDescent="0.25">
      <c r="B128" t="str">
        <f>IF(C128=0,"",COUNTIF($C$11:C128,C128))</f>
        <v/>
      </c>
      <c r="C128" s="107"/>
      <c r="D128" t="str">
        <f t="shared" si="5"/>
        <v/>
      </c>
    </row>
    <row r="129" spans="2:4" x14ac:dyDescent="0.25">
      <c r="B129" t="str">
        <f>IF(C129=0,"",COUNTIF($C$11:C129,C129))</f>
        <v/>
      </c>
      <c r="C129" s="107"/>
      <c r="D129" t="str">
        <f t="shared" si="5"/>
        <v/>
      </c>
    </row>
    <row r="130" spans="2:4" x14ac:dyDescent="0.25">
      <c r="B130" t="str">
        <f>IF(C130=0,"",COUNTIF($C$11:C130,C130))</f>
        <v/>
      </c>
      <c r="C130" s="107"/>
      <c r="D130" t="str">
        <f t="shared" si="5"/>
        <v/>
      </c>
    </row>
    <row r="131" spans="2:4" x14ac:dyDescent="0.25">
      <c r="B131" t="str">
        <f>IF(C131=0,"",COUNTIF($C$11:C131,C131))</f>
        <v/>
      </c>
      <c r="C131" s="107"/>
      <c r="D131" t="str">
        <f t="shared" si="5"/>
        <v/>
      </c>
    </row>
    <row r="132" spans="2:4" x14ac:dyDescent="0.25">
      <c r="B132" t="str">
        <f>IF(C132=0,"",COUNTIF($C$11:C132,C132))</f>
        <v/>
      </c>
      <c r="C132" s="107"/>
      <c r="D132" t="str">
        <f t="shared" ref="D132:D179" si="6">IF(C132="X","Selected",IF(AND(C132=0,E132=0),"","Not Selected"))</f>
        <v/>
      </c>
    </row>
    <row r="133" spans="2:4" x14ac:dyDescent="0.25">
      <c r="B133" t="str">
        <f>IF(C133=0,"",COUNTIF($C$11:C133,C133))</f>
        <v/>
      </c>
      <c r="C133" s="107"/>
      <c r="D133" t="str">
        <f t="shared" si="6"/>
        <v/>
      </c>
    </row>
    <row r="134" spans="2:4" x14ac:dyDescent="0.25">
      <c r="B134" t="str">
        <f>IF(C134=0,"",COUNTIF($C$11:C134,C134))</f>
        <v/>
      </c>
      <c r="C134" s="107"/>
      <c r="D134" t="str">
        <f t="shared" si="6"/>
        <v/>
      </c>
    </row>
    <row r="135" spans="2:4" x14ac:dyDescent="0.25">
      <c r="B135" t="str">
        <f>IF(C135=0,"",COUNTIF($C$11:C135,C135))</f>
        <v/>
      </c>
      <c r="C135" s="107"/>
      <c r="D135" t="str">
        <f t="shared" si="6"/>
        <v/>
      </c>
    </row>
    <row r="136" spans="2:4" x14ac:dyDescent="0.25">
      <c r="B136" t="str">
        <f>IF(C136=0,"",COUNTIF($C$11:C136,C136))</f>
        <v/>
      </c>
      <c r="C136" s="107"/>
      <c r="D136" t="str">
        <f t="shared" si="6"/>
        <v/>
      </c>
    </row>
    <row r="137" spans="2:4" x14ac:dyDescent="0.25">
      <c r="B137" t="str">
        <f>IF(C137=0,"",COUNTIF($C$11:C137,C137))</f>
        <v/>
      </c>
      <c r="C137" s="107"/>
      <c r="D137" t="str">
        <f t="shared" si="6"/>
        <v/>
      </c>
    </row>
    <row r="138" spans="2:4" x14ac:dyDescent="0.25">
      <c r="B138" t="str">
        <f>IF(C138=0,"",COUNTIF($C$11:C138,C138))</f>
        <v/>
      </c>
      <c r="C138" s="107"/>
      <c r="D138" t="str">
        <f t="shared" si="6"/>
        <v/>
      </c>
    </row>
    <row r="139" spans="2:4" x14ac:dyDescent="0.25">
      <c r="B139" t="str">
        <f>IF(C139=0,"",COUNTIF($C$11:C139,C139))</f>
        <v/>
      </c>
      <c r="C139" s="107"/>
      <c r="D139" t="str">
        <f t="shared" si="6"/>
        <v/>
      </c>
    </row>
    <row r="140" spans="2:4" x14ac:dyDescent="0.25">
      <c r="B140" t="str">
        <f>IF(C140=0,"",COUNTIF($C$11:C140,C140))</f>
        <v/>
      </c>
      <c r="C140" s="107"/>
      <c r="D140" t="str">
        <f t="shared" si="6"/>
        <v/>
      </c>
    </row>
    <row r="141" spans="2:4" x14ac:dyDescent="0.25">
      <c r="B141" t="str">
        <f>IF(C141=0,"",COUNTIF($C$11:C141,C141))</f>
        <v/>
      </c>
      <c r="C141" s="107"/>
      <c r="D141" t="str">
        <f t="shared" si="6"/>
        <v/>
      </c>
    </row>
    <row r="142" spans="2:4" x14ac:dyDescent="0.25">
      <c r="B142" t="str">
        <f>IF(C142=0,"",COUNTIF($C$11:C142,C142))</f>
        <v/>
      </c>
      <c r="C142" s="107"/>
      <c r="D142" t="str">
        <f t="shared" si="6"/>
        <v/>
      </c>
    </row>
    <row r="143" spans="2:4" x14ac:dyDescent="0.25">
      <c r="B143" t="str">
        <f>IF(C143=0,"",COUNTIF($C$11:C143,C143))</f>
        <v/>
      </c>
      <c r="C143" s="107"/>
      <c r="D143" t="str">
        <f t="shared" si="6"/>
        <v/>
      </c>
    </row>
    <row r="144" spans="2:4" x14ac:dyDescent="0.25">
      <c r="B144" t="str">
        <f>IF(C144=0,"",COUNTIF($C$11:C144,C144))</f>
        <v/>
      </c>
      <c r="C144" s="107"/>
      <c r="D144" t="str">
        <f t="shared" si="6"/>
        <v/>
      </c>
    </row>
    <row r="145" spans="2:4" x14ac:dyDescent="0.25">
      <c r="B145" t="str">
        <f>IF(C145=0,"",COUNTIF($C$11:C145,C145))</f>
        <v/>
      </c>
      <c r="C145" s="107"/>
      <c r="D145" t="str">
        <f t="shared" si="6"/>
        <v/>
      </c>
    </row>
    <row r="146" spans="2:4" x14ac:dyDescent="0.25">
      <c r="B146" t="str">
        <f>IF(C146=0,"",COUNTIF($C$11:C146,C146))</f>
        <v/>
      </c>
      <c r="C146" s="107"/>
      <c r="D146" t="str">
        <f t="shared" si="6"/>
        <v/>
      </c>
    </row>
    <row r="147" spans="2:4" x14ac:dyDescent="0.25">
      <c r="B147" t="str">
        <f>IF(C147=0,"",COUNTIF($C$11:C147,C147))</f>
        <v/>
      </c>
      <c r="C147" s="107"/>
      <c r="D147" t="str">
        <f t="shared" si="6"/>
        <v/>
      </c>
    </row>
    <row r="148" spans="2:4" x14ac:dyDescent="0.25">
      <c r="B148" t="str">
        <f>IF(C148=0,"",COUNTIF($C$11:C148,C148))</f>
        <v/>
      </c>
      <c r="C148" s="107"/>
      <c r="D148" t="str">
        <f t="shared" si="6"/>
        <v/>
      </c>
    </row>
    <row r="149" spans="2:4" x14ac:dyDescent="0.25">
      <c r="B149" t="str">
        <f>IF(C149=0,"",COUNTIF($C$11:C149,C149))</f>
        <v/>
      </c>
      <c r="C149" s="107"/>
      <c r="D149" t="str">
        <f t="shared" si="6"/>
        <v/>
      </c>
    </row>
    <row r="150" spans="2:4" x14ac:dyDescent="0.25">
      <c r="B150" t="str">
        <f>IF(C150=0,"",COUNTIF($C$11:C150,C150))</f>
        <v/>
      </c>
      <c r="C150" s="107"/>
      <c r="D150" t="str">
        <f t="shared" si="6"/>
        <v/>
      </c>
    </row>
    <row r="151" spans="2:4" x14ac:dyDescent="0.25">
      <c r="B151" t="str">
        <f>IF(C151=0,"",COUNTIF($C$11:C151,C151))</f>
        <v/>
      </c>
      <c r="C151" s="107"/>
      <c r="D151" t="str">
        <f t="shared" si="6"/>
        <v/>
      </c>
    </row>
    <row r="152" spans="2:4" x14ac:dyDescent="0.25">
      <c r="B152" t="str">
        <f>IF(C152=0,"",COUNTIF($C$11:C152,C152))</f>
        <v/>
      </c>
      <c r="C152" s="107"/>
      <c r="D152" t="str">
        <f t="shared" si="6"/>
        <v/>
      </c>
    </row>
    <row r="153" spans="2:4" x14ac:dyDescent="0.25">
      <c r="B153" t="str">
        <f>IF(C153=0,"",COUNTIF($C$11:C153,C153))</f>
        <v/>
      </c>
      <c r="C153" s="107"/>
      <c r="D153" t="str">
        <f t="shared" si="6"/>
        <v/>
      </c>
    </row>
    <row r="154" spans="2:4" x14ac:dyDescent="0.25">
      <c r="B154" t="str">
        <f>IF(C154=0,"",COUNTIF($C$11:C154,C154))</f>
        <v/>
      </c>
      <c r="C154" s="107"/>
      <c r="D154" t="str">
        <f t="shared" si="6"/>
        <v/>
      </c>
    </row>
    <row r="155" spans="2:4" x14ac:dyDescent="0.25">
      <c r="B155" t="str">
        <f>IF(C155=0,"",COUNTIF($C$11:C155,C155))</f>
        <v/>
      </c>
      <c r="C155" s="107"/>
      <c r="D155" t="str">
        <f t="shared" si="6"/>
        <v/>
      </c>
    </row>
    <row r="156" spans="2:4" x14ac:dyDescent="0.25">
      <c r="B156" t="str">
        <f>IF(C156=0,"",COUNTIF($C$11:C156,C156))</f>
        <v/>
      </c>
      <c r="C156" s="107"/>
      <c r="D156" t="str">
        <f t="shared" si="6"/>
        <v/>
      </c>
    </row>
    <row r="157" spans="2:4" x14ac:dyDescent="0.25">
      <c r="B157" t="str">
        <f>IF(C157=0,"",COUNTIF($C$11:C157,C157))</f>
        <v/>
      </c>
      <c r="C157" s="107"/>
      <c r="D157" t="str">
        <f t="shared" si="6"/>
        <v/>
      </c>
    </row>
    <row r="158" spans="2:4" x14ac:dyDescent="0.25">
      <c r="B158" t="str">
        <f>IF(C158=0,"",COUNTIF($C$11:C158,C158))</f>
        <v/>
      </c>
      <c r="C158" s="107"/>
      <c r="D158" t="str">
        <f t="shared" si="6"/>
        <v/>
      </c>
    </row>
    <row r="159" spans="2:4" x14ac:dyDescent="0.25">
      <c r="B159" t="str">
        <f>IF(C159=0,"",COUNTIF($C$11:C159,C159))</f>
        <v/>
      </c>
      <c r="C159" s="107"/>
      <c r="D159" t="str">
        <f t="shared" si="6"/>
        <v/>
      </c>
    </row>
    <row r="160" spans="2:4" x14ac:dyDescent="0.25">
      <c r="B160" t="str">
        <f>IF(C160=0,"",COUNTIF($C$11:C160,C160))</f>
        <v/>
      </c>
      <c r="C160" s="107"/>
      <c r="D160" t="str">
        <f t="shared" si="6"/>
        <v/>
      </c>
    </row>
    <row r="161" spans="2:4" x14ac:dyDescent="0.25">
      <c r="B161" t="str">
        <f>IF(C161=0,"",COUNTIF($C$11:C161,C161))</f>
        <v/>
      </c>
      <c r="C161" s="107"/>
      <c r="D161" t="str">
        <f t="shared" si="6"/>
        <v/>
      </c>
    </row>
    <row r="162" spans="2:4" x14ac:dyDescent="0.25">
      <c r="B162" t="str">
        <f>IF(C162=0,"",COUNTIF($C$11:C162,C162))</f>
        <v/>
      </c>
      <c r="C162" s="107"/>
      <c r="D162" t="str">
        <f t="shared" si="6"/>
        <v/>
      </c>
    </row>
    <row r="163" spans="2:4" x14ac:dyDescent="0.25">
      <c r="B163" t="str">
        <f>IF(C163=0,"",COUNTIF($C$11:C163,C163))</f>
        <v/>
      </c>
      <c r="C163" s="107"/>
      <c r="D163" t="str">
        <f t="shared" si="6"/>
        <v/>
      </c>
    </row>
    <row r="164" spans="2:4" x14ac:dyDescent="0.25">
      <c r="B164" t="str">
        <f>IF(C164=0,"",COUNTIF($C$11:C164,C164))</f>
        <v/>
      </c>
      <c r="C164" s="107"/>
      <c r="D164" t="str">
        <f t="shared" si="6"/>
        <v/>
      </c>
    </row>
    <row r="165" spans="2:4" x14ac:dyDescent="0.25">
      <c r="B165" t="str">
        <f>IF(C165=0,"",COUNTIF($C$11:C165,C165))</f>
        <v/>
      </c>
      <c r="C165" s="107"/>
      <c r="D165" t="str">
        <f t="shared" si="6"/>
        <v/>
      </c>
    </row>
    <row r="166" spans="2:4" x14ac:dyDescent="0.25">
      <c r="B166" t="str">
        <f>IF(C166=0,"",COUNTIF($C$11:C166,C166))</f>
        <v/>
      </c>
      <c r="C166" s="107"/>
      <c r="D166" t="str">
        <f t="shared" si="6"/>
        <v/>
      </c>
    </row>
    <row r="167" spans="2:4" x14ac:dyDescent="0.25">
      <c r="B167" t="str">
        <f>IF(C167=0,"",COUNTIF($C$11:C167,C167))</f>
        <v/>
      </c>
      <c r="C167" s="107"/>
      <c r="D167" t="str">
        <f t="shared" si="6"/>
        <v/>
      </c>
    </row>
    <row r="168" spans="2:4" x14ac:dyDescent="0.25">
      <c r="B168" t="str">
        <f>IF(C168=0,"",COUNTIF($C$11:C168,C168))</f>
        <v/>
      </c>
      <c r="C168" s="107"/>
      <c r="D168" t="str">
        <f t="shared" si="6"/>
        <v/>
      </c>
    </row>
    <row r="169" spans="2:4" x14ac:dyDescent="0.25">
      <c r="B169" t="str">
        <f>IF(C169=0,"",COUNTIF($C$11:C169,C169))</f>
        <v/>
      </c>
      <c r="C169" s="107"/>
      <c r="D169" t="str">
        <f t="shared" si="6"/>
        <v/>
      </c>
    </row>
    <row r="170" spans="2:4" x14ac:dyDescent="0.25">
      <c r="B170" t="str">
        <f>IF(C170=0,"",COUNTIF($C$11:C170,C170))</f>
        <v/>
      </c>
      <c r="C170" s="107"/>
      <c r="D170" t="str">
        <f t="shared" si="6"/>
        <v/>
      </c>
    </row>
    <row r="171" spans="2:4" x14ac:dyDescent="0.25">
      <c r="B171" t="str">
        <f>IF(C171=0,"",COUNTIF($C$11:C171,C171))</f>
        <v/>
      </c>
      <c r="C171" s="107"/>
      <c r="D171" t="str">
        <f t="shared" si="6"/>
        <v/>
      </c>
    </row>
    <row r="172" spans="2:4" x14ac:dyDescent="0.25">
      <c r="B172" t="str">
        <f>IF(C172=0,"",COUNTIF($C$11:C172,C172))</f>
        <v/>
      </c>
      <c r="C172" s="107"/>
      <c r="D172" t="str">
        <f t="shared" si="6"/>
        <v/>
      </c>
    </row>
    <row r="173" spans="2:4" x14ac:dyDescent="0.25">
      <c r="B173" t="str">
        <f>IF(C173=0,"",COUNTIF($C$11:C173,C173))</f>
        <v/>
      </c>
      <c r="C173" s="107"/>
      <c r="D173" t="str">
        <f t="shared" si="6"/>
        <v/>
      </c>
    </row>
    <row r="174" spans="2:4" x14ac:dyDescent="0.25">
      <c r="B174" t="str">
        <f>IF(C174=0,"",COUNTIF($C$11:C174,C174))</f>
        <v/>
      </c>
      <c r="C174" s="107"/>
      <c r="D174" t="str">
        <f t="shared" si="6"/>
        <v/>
      </c>
    </row>
    <row r="175" spans="2:4" x14ac:dyDescent="0.25">
      <c r="B175" t="str">
        <f>IF(C175=0,"",COUNTIF($C$11:C175,C175))</f>
        <v/>
      </c>
      <c r="C175" s="107"/>
      <c r="D175" t="str">
        <f t="shared" si="6"/>
        <v/>
      </c>
    </row>
    <row r="176" spans="2:4" x14ac:dyDescent="0.25">
      <c r="B176" t="str">
        <f>IF(C176=0,"",COUNTIF($C$11:C176,C176))</f>
        <v/>
      </c>
      <c r="C176" s="107"/>
      <c r="D176" t="str">
        <f t="shared" si="6"/>
        <v/>
      </c>
    </row>
    <row r="177" spans="2:4" x14ac:dyDescent="0.25">
      <c r="B177" t="str">
        <f>IF(C177=0,"",COUNTIF($C$11:C177,C177))</f>
        <v/>
      </c>
      <c r="C177" s="107"/>
      <c r="D177" t="str">
        <f t="shared" si="6"/>
        <v/>
      </c>
    </row>
    <row r="178" spans="2:4" x14ac:dyDescent="0.25">
      <c r="B178" t="str">
        <f>IF(C178=0,"",COUNTIF($C$11:C178,C178))</f>
        <v/>
      </c>
      <c r="C178" s="107"/>
      <c r="D178" t="str">
        <f t="shared" si="6"/>
        <v/>
      </c>
    </row>
    <row r="179" spans="2:4" x14ac:dyDescent="0.25">
      <c r="B179" t="str">
        <f>IF(C179=0,"",COUNTIF($C$11:C179,C179))</f>
        <v/>
      </c>
      <c r="C179" s="107"/>
      <c r="D179" t="str">
        <f t="shared" si="6"/>
        <v/>
      </c>
    </row>
    <row r="180" spans="2:4" x14ac:dyDescent="0.25">
      <c r="B180" t="str">
        <f>IF(C180=0,"",COUNTIF($C$11:C180,C180))</f>
        <v/>
      </c>
      <c r="C180" s="107"/>
    </row>
    <row r="181" spans="2:4" x14ac:dyDescent="0.25">
      <c r="C181" s="107"/>
    </row>
  </sheetData>
  <mergeCells count="5">
    <mergeCell ref="F1:G1"/>
    <mergeCell ref="B1:D8"/>
    <mergeCell ref="I1:J1"/>
    <mergeCell ref="I2:J2"/>
    <mergeCell ref="K3:M11"/>
  </mergeCells>
  <conditionalFormatting sqref="C11:C172">
    <cfRule type="expression" dxfId="0" priority="1">
      <formula>D11&lt;&gt;""</formula>
    </cfRule>
  </conditionalFormatting>
  <dataValidations count="1">
    <dataValidation type="list" allowBlank="1" showInputMessage="1" showErrorMessage="1" sqref="C11:C179" xr:uid="{00000000-0002-0000-0600-000000000000}">
      <formula1>" ,X"</formula1>
    </dataValidation>
  </dataValidations>
  <pageMargins left="0.7" right="0.7" top="0.75" bottom="0.75" header="0.3" footer="0.3"/>
  <pageSetup scale="43" fitToHeight="0"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2" tint="-0.249977111117893"/>
  </sheetPr>
  <dimension ref="A1:E10404"/>
  <sheetViews>
    <sheetView workbookViewId="0">
      <selection activeCell="M2" sqref="M2"/>
    </sheetView>
  </sheetViews>
  <sheetFormatPr defaultRowHeight="15" x14ac:dyDescent="0.25"/>
  <cols>
    <col min="1" max="3" width="24.42578125" style="58" customWidth="1"/>
    <col min="4" max="4" width="32.5703125" style="58" customWidth="1"/>
    <col min="5" max="5" width="121.5703125" style="58" customWidth="1"/>
  </cols>
  <sheetData>
    <row r="1" spans="1:5" ht="15.75" thickBot="1" x14ac:dyDescent="0.3">
      <c r="A1" s="56" t="s">
        <v>2146</v>
      </c>
      <c r="B1" s="56" t="s">
        <v>2209</v>
      </c>
      <c r="C1" s="56" t="s">
        <v>2201</v>
      </c>
      <c r="D1" s="56" t="s">
        <v>2145</v>
      </c>
      <c r="E1" s="56" t="s">
        <v>2147</v>
      </c>
    </row>
    <row r="2" spans="1:5" ht="26.25" thickBot="1" x14ac:dyDescent="0.3">
      <c r="A2" s="127" t="s">
        <v>390</v>
      </c>
      <c r="B2" s="127" t="str">
        <f>Table13[[#This Row],[Series]]&amp;Table13[[#This Row],[Competency Name]]</f>
        <v>0006PROJECT MANAGEMENT</v>
      </c>
      <c r="C2" s="127" t="str">
        <f>IF(RIGHT(Table13[[#This Row],[Occupational Series]],5)="SECCM","SECCM",IF(OR(RIGHT(Table13[[#This Row],[Occupational Series]],1)="A",RIGHT(Table13[[#This Row],[Occupational Series]],1)="B",RIGHT(Table13[[#This Row],[Occupational Series]],1)="C"),"0301",RIGHT(Table13[[#This Row],[Occupational Series]],4)))</f>
        <v>0006</v>
      </c>
      <c r="D2" s="127" t="s">
        <v>381</v>
      </c>
      <c r="E2" s="127" t="s">
        <v>382</v>
      </c>
    </row>
    <row r="3" spans="1:5" ht="26.25" thickBot="1" x14ac:dyDescent="0.3">
      <c r="A3" s="54" t="s">
        <v>390</v>
      </c>
      <c r="B3" s="127" t="str">
        <f>Table13[[#This Row],[Series]]&amp;Table13[[#This Row],[Competency Name]]</f>
        <v>0006ORAL COMMUNICATION</v>
      </c>
      <c r="C3" s="127" t="str">
        <f>IF(RIGHT(Table13[[#This Row],[Occupational Series]],5)="SECCM","SECCM",IF(OR(RIGHT(Table13[[#This Row],[Occupational Series]],1)="A",RIGHT(Table13[[#This Row],[Occupational Series]],1)="B",RIGHT(Table13[[#This Row],[Occupational Series]],1)="C"),"0301",RIGHT(Table13[[#This Row],[Occupational Series]],4)))</f>
        <v>0006</v>
      </c>
      <c r="D3" s="54" t="s">
        <v>537</v>
      </c>
      <c r="E3" s="54" t="s">
        <v>538</v>
      </c>
    </row>
    <row r="4" spans="1:5" ht="51.75" thickBot="1" x14ac:dyDescent="0.3">
      <c r="A4" s="51" t="s">
        <v>390</v>
      </c>
      <c r="B4" s="127" t="str">
        <f>Table13[[#This Row],[Series]]&amp;Table13[[#This Row],[Competency Name]]</f>
        <v>0006PROGRAM ANALYSIS</v>
      </c>
      <c r="C4" s="127" t="str">
        <f>IF(RIGHT(Table13[[#This Row],[Occupational Series]],5)="SECCM","SECCM",IF(OR(RIGHT(Table13[[#This Row],[Occupational Series]],1)="A",RIGHT(Table13[[#This Row],[Occupational Series]],1)="B",RIGHT(Table13[[#This Row],[Occupational Series]],1)="C"),"0301",RIGHT(Table13[[#This Row],[Occupational Series]],4)))</f>
        <v>0006</v>
      </c>
      <c r="D4" s="51" t="s">
        <v>558</v>
      </c>
      <c r="E4" s="51" t="s">
        <v>559</v>
      </c>
    </row>
    <row r="5" spans="1:5" ht="26.25" thickBot="1" x14ac:dyDescent="0.3">
      <c r="A5" s="51" t="s">
        <v>390</v>
      </c>
      <c r="B5" s="127" t="str">
        <f>Table13[[#This Row],[Series]]&amp;Table13[[#This Row],[Competency Name]]</f>
        <v>0006RESOURCE MANAGEMENT</v>
      </c>
      <c r="C5" s="127" t="str">
        <f>IF(RIGHT(Table13[[#This Row],[Occupational Series]],5)="SECCM","SECCM",IF(OR(RIGHT(Table13[[#This Row],[Occupational Series]],1)="A",RIGHT(Table13[[#This Row],[Occupational Series]],1)="B",RIGHT(Table13[[#This Row],[Occupational Series]],1)="C"),"0301",RIGHT(Table13[[#This Row],[Occupational Series]],4)))</f>
        <v>0006</v>
      </c>
      <c r="D5" s="51" t="s">
        <v>573</v>
      </c>
      <c r="E5" s="51" t="s">
        <v>574</v>
      </c>
    </row>
    <row r="6" spans="1:5" ht="64.5" thickBot="1" x14ac:dyDescent="0.3">
      <c r="A6" s="51" t="s">
        <v>390</v>
      </c>
      <c r="B6" s="127" t="str">
        <f>Table13[[#This Row],[Series]]&amp;Table13[[#This Row],[Competency Name]]</f>
        <v>0006ACCOUNTABILITY</v>
      </c>
      <c r="C6" s="127" t="str">
        <f>IF(RIGHT(Table13[[#This Row],[Occupational Series]],5)="SECCM","SECCM",IF(OR(RIGHT(Table13[[#This Row],[Occupational Series]],1)="A",RIGHT(Table13[[#This Row],[Occupational Series]],1)="B",RIGHT(Table13[[#This Row],[Occupational Series]],1)="C"),"0301",RIGHT(Table13[[#This Row],[Occupational Series]],4)))</f>
        <v>0006</v>
      </c>
      <c r="D6" s="51" t="s">
        <v>579</v>
      </c>
      <c r="E6" s="51" t="s">
        <v>580</v>
      </c>
    </row>
    <row r="7" spans="1:5" ht="26.25" thickBot="1" x14ac:dyDescent="0.3">
      <c r="A7" s="51" t="s">
        <v>390</v>
      </c>
      <c r="B7" s="127" t="str">
        <f>Table13[[#This Row],[Series]]&amp;Table13[[#This Row],[Competency Name]]</f>
        <v>0006MANAGING HUMAN RESOURCES</v>
      </c>
      <c r="C7" s="127" t="str">
        <f>IF(RIGHT(Table13[[#This Row],[Occupational Series]],5)="SECCM","SECCM",IF(OR(RIGHT(Table13[[#This Row],[Occupational Series]],1)="A",RIGHT(Table13[[#This Row],[Occupational Series]],1)="B",RIGHT(Table13[[#This Row],[Occupational Series]],1)="C"),"0301",RIGHT(Table13[[#This Row],[Occupational Series]],4)))</f>
        <v>0006</v>
      </c>
      <c r="D7" s="51" t="s">
        <v>590</v>
      </c>
      <c r="E7" s="51" t="s">
        <v>591</v>
      </c>
    </row>
    <row r="8" spans="1:5" ht="26.25" thickBot="1" x14ac:dyDescent="0.3">
      <c r="A8" s="128" t="s">
        <v>390</v>
      </c>
      <c r="B8" s="127" t="str">
        <f>Table13[[#This Row],[Series]]&amp;Table13[[#This Row],[Competency Name]]</f>
        <v>0006PENOLOGICAL THEORIES, PRINCIPLES, AND TECHNIQUES</v>
      </c>
      <c r="C8" s="127" t="str">
        <f>IF(RIGHT(Table13[[#This Row],[Occupational Series]],5)="SECCM","SECCM",IF(OR(RIGHT(Table13[[#This Row],[Occupational Series]],1)="A",RIGHT(Table13[[#This Row],[Occupational Series]],1)="B",RIGHT(Table13[[#This Row],[Occupational Series]],1)="C"),"0301",RIGHT(Table13[[#This Row],[Occupational Series]],4)))</f>
        <v>0006</v>
      </c>
      <c r="D8" s="128" t="s">
        <v>1967</v>
      </c>
      <c r="E8" s="128" t="s">
        <v>1968</v>
      </c>
    </row>
    <row r="9" spans="1:5" ht="26.25" thickBot="1" x14ac:dyDescent="0.3">
      <c r="A9" s="51" t="s">
        <v>336</v>
      </c>
      <c r="B9" s="127" t="str">
        <f>Table13[[#This Row],[Series]]&amp;Table13[[#This Row],[Competency Name]]</f>
        <v>0017INFORMATION MANAGEMENT</v>
      </c>
      <c r="C9" s="127" t="str">
        <f>IF(RIGHT(Table13[[#This Row],[Occupational Series]],5)="SECCM","SECCM",IF(OR(RIGHT(Table13[[#This Row],[Occupational Series]],1)="A",RIGHT(Table13[[#This Row],[Occupational Series]],1)="B",RIGHT(Table13[[#This Row],[Occupational Series]],1)="C"),"0301",RIGHT(Table13[[#This Row],[Occupational Series]],4)))</f>
        <v>0017</v>
      </c>
      <c r="D9" s="51" t="s">
        <v>311</v>
      </c>
      <c r="E9" s="51" t="s">
        <v>312</v>
      </c>
    </row>
    <row r="10" spans="1:5" ht="51.75" thickBot="1" x14ac:dyDescent="0.3">
      <c r="A10" s="51" t="s">
        <v>336</v>
      </c>
      <c r="B10" s="127" t="str">
        <f>Table13[[#This Row],[Series]]&amp;Table13[[#This Row],[Competency Name]]</f>
        <v>0017FINANCIAL MANAGEMENT</v>
      </c>
      <c r="C10" s="127" t="str">
        <f>IF(RIGHT(Table13[[#This Row],[Occupational Series]],5)="SECCM","SECCM",IF(OR(RIGHT(Table13[[#This Row],[Occupational Series]],1)="A",RIGHT(Table13[[#This Row],[Occupational Series]],1)="B",RIGHT(Table13[[#This Row],[Occupational Series]],1)="C"),"0301",RIGHT(Table13[[#This Row],[Occupational Series]],4)))</f>
        <v>0017</v>
      </c>
      <c r="D10" s="51" t="s">
        <v>438</v>
      </c>
      <c r="E10" s="51" t="s">
        <v>439</v>
      </c>
    </row>
    <row r="11" spans="1:5" ht="15.75" thickBot="1" x14ac:dyDescent="0.3">
      <c r="A11" s="128" t="s">
        <v>336</v>
      </c>
      <c r="B11" s="127" t="str">
        <f>Table13[[#This Row],[Series]]&amp;Table13[[#This Row],[Competency Name]]</f>
        <v>0017PARTNERING</v>
      </c>
      <c r="C11" s="127" t="str">
        <f>IF(RIGHT(Table13[[#This Row],[Occupational Series]],5)="SECCM","SECCM",IF(OR(RIGHT(Table13[[#This Row],[Occupational Series]],1)="A",RIGHT(Table13[[#This Row],[Occupational Series]],1)="B",RIGHT(Table13[[#This Row],[Occupational Series]],1)="C"),"0301",RIGHT(Table13[[#This Row],[Occupational Series]],4)))</f>
        <v>0017</v>
      </c>
      <c r="D11" s="128" t="s">
        <v>491</v>
      </c>
      <c r="E11" s="128" t="s">
        <v>492</v>
      </c>
    </row>
    <row r="12" spans="1:5" ht="26.25" thickBot="1" x14ac:dyDescent="0.3">
      <c r="A12" s="51" t="s">
        <v>336</v>
      </c>
      <c r="B12" s="127" t="str">
        <f>Table13[[#This Row],[Series]]&amp;Table13[[#This Row],[Competency Name]]</f>
        <v>0017WRITTEN COMMUNICATION</v>
      </c>
      <c r="C12" s="127" t="str">
        <f>IF(RIGHT(Table13[[#This Row],[Occupational Series]],5)="SECCM","SECCM",IF(OR(RIGHT(Table13[[#This Row],[Occupational Series]],1)="A",RIGHT(Table13[[#This Row],[Occupational Series]],1)="B",RIGHT(Table13[[#This Row],[Occupational Series]],1)="C"),"0301",RIGHT(Table13[[#This Row],[Occupational Series]],4)))</f>
        <v>0017</v>
      </c>
      <c r="D12" s="51" t="s">
        <v>507</v>
      </c>
      <c r="E12" s="51" t="s">
        <v>508</v>
      </c>
    </row>
    <row r="13" spans="1:5" ht="26.25" thickBot="1" x14ac:dyDescent="0.3">
      <c r="A13" s="51" t="s">
        <v>336</v>
      </c>
      <c r="B13" s="127" t="str">
        <f>Table13[[#This Row],[Series]]&amp;Table13[[#This Row],[Competency Name]]</f>
        <v>0017ORAL COMMUNICATION</v>
      </c>
      <c r="C13" s="127" t="str">
        <f>IF(RIGHT(Table13[[#This Row],[Occupational Series]],5)="SECCM","SECCM",IF(OR(RIGHT(Table13[[#This Row],[Occupational Series]],1)="A",RIGHT(Table13[[#This Row],[Occupational Series]],1)="B",RIGHT(Table13[[#This Row],[Occupational Series]],1)="C"),"0301",RIGHT(Table13[[#This Row],[Occupational Series]],4)))</f>
        <v>0017</v>
      </c>
      <c r="D13" s="51" t="s">
        <v>537</v>
      </c>
      <c r="E13" s="51" t="s">
        <v>538</v>
      </c>
    </row>
    <row r="14" spans="1:5" ht="64.5" thickBot="1" x14ac:dyDescent="0.3">
      <c r="A14" s="51" t="s">
        <v>336</v>
      </c>
      <c r="B14" s="127" t="str">
        <f>Table13[[#This Row],[Series]]&amp;Table13[[#This Row],[Competency Name]]</f>
        <v>0017ACCOUNTABILITY</v>
      </c>
      <c r="C14" s="127" t="str">
        <f>IF(RIGHT(Table13[[#This Row],[Occupational Series]],5)="SECCM","SECCM",IF(OR(RIGHT(Table13[[#This Row],[Occupational Series]],1)="A",RIGHT(Table13[[#This Row],[Occupational Series]],1)="B",RIGHT(Table13[[#This Row],[Occupational Series]],1)="C"),"0301",RIGHT(Table13[[#This Row],[Occupational Series]],4)))</f>
        <v>0017</v>
      </c>
      <c r="D14" s="51" t="s">
        <v>579</v>
      </c>
      <c r="E14" s="51" t="s">
        <v>580</v>
      </c>
    </row>
    <row r="15" spans="1:5" ht="26.25" thickBot="1" x14ac:dyDescent="0.3">
      <c r="A15" s="51" t="s">
        <v>336</v>
      </c>
      <c r="B15" s="127" t="str">
        <f>Table13[[#This Row],[Series]]&amp;Table13[[#This Row],[Competency Name]]</f>
        <v>0017MANAGING HUMAN RESOURCES</v>
      </c>
      <c r="C15" s="127" t="str">
        <f>IF(RIGHT(Table13[[#This Row],[Occupational Series]],5)="SECCM","SECCM",IF(OR(RIGHT(Table13[[#This Row],[Occupational Series]],1)="A",RIGHT(Table13[[#This Row],[Occupational Series]],1)="B",RIGHT(Table13[[#This Row],[Occupational Series]],1)="C"),"0301",RIGHT(Table13[[#This Row],[Occupational Series]],4)))</f>
        <v>0017</v>
      </c>
      <c r="D15" s="51" t="s">
        <v>590</v>
      </c>
      <c r="E15" s="51" t="s">
        <v>591</v>
      </c>
    </row>
    <row r="16" spans="1:5" ht="39" thickBot="1" x14ac:dyDescent="0.3">
      <c r="A16" s="51" t="s">
        <v>336</v>
      </c>
      <c r="B16" s="127" t="str">
        <f>Table13[[#This Row],[Series]]&amp;Table13[[#This Row],[Competency Name]]</f>
        <v>0017PROBLEM SOLVING</v>
      </c>
      <c r="C16" s="127" t="str">
        <f>IF(RIGHT(Table13[[#This Row],[Occupational Series]],5)="SECCM","SECCM",IF(OR(RIGHT(Table13[[#This Row],[Occupational Series]],1)="A",RIGHT(Table13[[#This Row],[Occupational Series]],1)="B",RIGHT(Table13[[#This Row],[Occupational Series]],1)="C"),"0301",RIGHT(Table13[[#This Row],[Occupational Series]],4)))</f>
        <v>0017</v>
      </c>
      <c r="D16" s="51" t="s">
        <v>596</v>
      </c>
      <c r="E16" s="51" t="s">
        <v>597</v>
      </c>
    </row>
    <row r="17" spans="1:5" ht="26.25" thickBot="1" x14ac:dyDescent="0.3">
      <c r="A17" s="129" t="s">
        <v>336</v>
      </c>
      <c r="B17" s="127" t="str">
        <f>Table13[[#This Row],[Series]]&amp;Table13[[#This Row],[Competency Name]]</f>
        <v>0017AMMUNITION AND EXPLOSIVES MATERIAL</v>
      </c>
      <c r="C17" s="127" t="str">
        <f>IF(RIGHT(Table13[[#This Row],[Occupational Series]],5)="SECCM","SECCM",IF(OR(RIGHT(Table13[[#This Row],[Occupational Series]],1)="A",RIGHT(Table13[[#This Row],[Occupational Series]],1)="B",RIGHT(Table13[[#This Row],[Occupational Series]],1)="C"),"0301",RIGHT(Table13[[#This Row],[Occupational Series]],4)))</f>
        <v>0017</v>
      </c>
      <c r="D17" s="129" t="s">
        <v>1737</v>
      </c>
      <c r="E17" s="129" t="s">
        <v>1738</v>
      </c>
    </row>
    <row r="18" spans="1:5" ht="39" thickBot="1" x14ac:dyDescent="0.3">
      <c r="A18" s="51" t="s">
        <v>336</v>
      </c>
      <c r="B18" s="127" t="str">
        <f>Table13[[#This Row],[Series]]&amp;Table13[[#This Row],[Competency Name]]</f>
        <v>0017AMMUNITION AND EXPLOSIVES TRANSPORTATION</v>
      </c>
      <c r="C18" s="127" t="str">
        <f>IF(RIGHT(Table13[[#This Row],[Occupational Series]],5)="SECCM","SECCM",IF(OR(RIGHT(Table13[[#This Row],[Occupational Series]],1)="A",RIGHT(Table13[[#This Row],[Occupational Series]],1)="B",RIGHT(Table13[[#This Row],[Occupational Series]],1)="C"),"0301",RIGHT(Table13[[#This Row],[Occupational Series]],4)))</f>
        <v>0017</v>
      </c>
      <c r="D18" s="51" t="s">
        <v>1739</v>
      </c>
      <c r="E18" s="51" t="s">
        <v>1740</v>
      </c>
    </row>
    <row r="19" spans="1:5" ht="26.25" thickBot="1" x14ac:dyDescent="0.3">
      <c r="A19" s="51" t="s">
        <v>336</v>
      </c>
      <c r="B19" s="127" t="str">
        <f>Table13[[#This Row],[Series]]&amp;Table13[[#This Row],[Competency Name]]</f>
        <v>0017EXPLOSIVES OPERATIONS</v>
      </c>
      <c r="C19" s="127" t="str">
        <f>IF(RIGHT(Table13[[#This Row],[Occupational Series]],5)="SECCM","SECCM",IF(OR(RIGHT(Table13[[#This Row],[Occupational Series]],1)="A",RIGHT(Table13[[#This Row],[Occupational Series]],1)="B",RIGHT(Table13[[#This Row],[Occupational Series]],1)="C"),"0301",RIGHT(Table13[[#This Row],[Occupational Series]],4)))</f>
        <v>0017</v>
      </c>
      <c r="D19" s="51" t="s">
        <v>1741</v>
      </c>
      <c r="E19" s="51" t="s">
        <v>1742</v>
      </c>
    </row>
    <row r="20" spans="1:5" ht="26.25" thickBot="1" x14ac:dyDescent="0.3">
      <c r="A20" s="51" t="s">
        <v>336</v>
      </c>
      <c r="B20" s="127" t="str">
        <f>Table13[[#This Row],[Series]]&amp;Table13[[#This Row],[Competency Name]]</f>
        <v>0017EXPLOSIVES SAFETY MANAGEMENT PROGRAM</v>
      </c>
      <c r="C20" s="127" t="str">
        <f>IF(RIGHT(Table13[[#This Row],[Occupational Series]],5)="SECCM","SECCM",IF(OR(RIGHT(Table13[[#This Row],[Occupational Series]],1)="A",RIGHT(Table13[[#This Row],[Occupational Series]],1)="B",RIGHT(Table13[[#This Row],[Occupational Series]],1)="C"),"0301",RIGHT(Table13[[#This Row],[Occupational Series]],4)))</f>
        <v>0017</v>
      </c>
      <c r="D20" s="51" t="s">
        <v>1743</v>
      </c>
      <c r="E20" s="51" t="s">
        <v>1744</v>
      </c>
    </row>
    <row r="21" spans="1:5" ht="39" thickBot="1" x14ac:dyDescent="0.3">
      <c r="A21" s="51" t="s">
        <v>336</v>
      </c>
      <c r="B21" s="127" t="str">
        <f>Table13[[#This Row],[Series]]&amp;Table13[[#This Row],[Competency Name]]</f>
        <v>0017EXPLOSIVES SAFETY TRAINING AND INFORMATION DISSEMINATION</v>
      </c>
      <c r="C21" s="127" t="str">
        <f>IF(RIGHT(Table13[[#This Row],[Occupational Series]],5)="SECCM","SECCM",IF(OR(RIGHT(Table13[[#This Row],[Occupational Series]],1)="A",RIGHT(Table13[[#This Row],[Occupational Series]],1)="B",RIGHT(Table13[[#This Row],[Occupational Series]],1)="C"),"0301",RIGHT(Table13[[#This Row],[Occupational Series]],4)))</f>
        <v>0017</v>
      </c>
      <c r="D21" s="51" t="s">
        <v>1745</v>
      </c>
      <c r="E21" s="51" t="s">
        <v>1746</v>
      </c>
    </row>
    <row r="22" spans="1:5" ht="26.25" thickBot="1" x14ac:dyDescent="0.3">
      <c r="A22" s="51" t="s">
        <v>336</v>
      </c>
      <c r="B22" s="127" t="str">
        <f>Table13[[#This Row],[Series]]&amp;Table13[[#This Row],[Competency Name]]</f>
        <v>0017MISHAP INVESTIGATION AND ANALYSIS TECHNIQUES</v>
      </c>
      <c r="C22" s="127" t="str">
        <f>IF(RIGHT(Table13[[#This Row],[Occupational Series]],5)="SECCM","SECCM",IF(OR(RIGHT(Table13[[#This Row],[Occupational Series]],1)="A",RIGHT(Table13[[#This Row],[Occupational Series]],1)="B",RIGHT(Table13[[#This Row],[Occupational Series]],1)="C"),"0301",RIGHT(Table13[[#This Row],[Occupational Series]],4)))</f>
        <v>0017</v>
      </c>
      <c r="D22" s="51" t="s">
        <v>1747</v>
      </c>
      <c r="E22" s="51" t="s">
        <v>1748</v>
      </c>
    </row>
    <row r="23" spans="1:5" ht="26.25" thickBot="1" x14ac:dyDescent="0.3">
      <c r="A23" s="51" t="s">
        <v>336</v>
      </c>
      <c r="B23" s="127" t="str">
        <f>Table13[[#This Row],[Series]]&amp;Table13[[#This Row],[Competency Name]]</f>
        <v>0017MUNITIONS RISK ANALYSIS AND MITIGATION</v>
      </c>
      <c r="C23" s="127" t="str">
        <f>IF(RIGHT(Table13[[#This Row],[Occupational Series]],5)="SECCM","SECCM",IF(OR(RIGHT(Table13[[#This Row],[Occupational Series]],1)="A",RIGHT(Table13[[#This Row],[Occupational Series]],1)="B",RIGHT(Table13[[#This Row],[Occupational Series]],1)="C"),"0301",RIGHT(Table13[[#This Row],[Occupational Series]],4)))</f>
        <v>0017</v>
      </c>
      <c r="D23" s="51" t="s">
        <v>1749</v>
      </c>
      <c r="E23" s="51" t="s">
        <v>1750</v>
      </c>
    </row>
    <row r="24" spans="1:5" ht="15.75" thickBot="1" x14ac:dyDescent="0.3">
      <c r="A24" s="129" t="s">
        <v>336</v>
      </c>
      <c r="B24" s="127" t="str">
        <f>Table13[[#This Row],[Series]]&amp;Table13[[#This Row],[Competency Name]]</f>
        <v>0017SITE PLANNING</v>
      </c>
      <c r="C24" s="127" t="str">
        <f>IF(RIGHT(Table13[[#This Row],[Occupational Series]],5)="SECCM","SECCM",IF(OR(RIGHT(Table13[[#This Row],[Occupational Series]],1)="A",RIGHT(Table13[[#This Row],[Occupational Series]],1)="B",RIGHT(Table13[[#This Row],[Occupational Series]],1)="C"),"0301",RIGHT(Table13[[#This Row],[Occupational Series]],4)))</f>
        <v>0017</v>
      </c>
      <c r="D24" s="129" t="s">
        <v>1751</v>
      </c>
      <c r="E24" s="129" t="s">
        <v>1752</v>
      </c>
    </row>
    <row r="25" spans="1:5" ht="39" thickBot="1" x14ac:dyDescent="0.3">
      <c r="A25" s="51" t="s">
        <v>277</v>
      </c>
      <c r="B25" s="127" t="str">
        <f>Table13[[#This Row],[Series]]&amp;Table13[[#This Row],[Competency Name]]</f>
        <v>0018INFLUENCING/NEGOTIATING</v>
      </c>
      <c r="C25" s="127" t="str">
        <f>IF(RIGHT(Table13[[#This Row],[Occupational Series]],5)="SECCM","SECCM",IF(OR(RIGHT(Table13[[#This Row],[Occupational Series]],1)="A",RIGHT(Table13[[#This Row],[Occupational Series]],1)="B",RIGHT(Table13[[#This Row],[Occupational Series]],1)="C"),"0301",RIGHT(Table13[[#This Row],[Occupational Series]],4)))</f>
        <v>0018</v>
      </c>
      <c r="D25" s="51" t="s">
        <v>267</v>
      </c>
      <c r="E25" s="51" t="s">
        <v>268</v>
      </c>
    </row>
    <row r="26" spans="1:5" ht="26.25" thickBot="1" x14ac:dyDescent="0.3">
      <c r="A26" s="51" t="s">
        <v>277</v>
      </c>
      <c r="B26" s="127" t="str">
        <f>Table13[[#This Row],[Series]]&amp;Table13[[#This Row],[Competency Name]]</f>
        <v>0018INFORMATION MANAGEMENT</v>
      </c>
      <c r="C26" s="127" t="str">
        <f>IF(RIGHT(Table13[[#This Row],[Occupational Series]],5)="SECCM","SECCM",IF(OR(RIGHT(Table13[[#This Row],[Occupational Series]],1)="A",RIGHT(Table13[[#This Row],[Occupational Series]],1)="B",RIGHT(Table13[[#This Row],[Occupational Series]],1)="C"),"0301",RIGHT(Table13[[#This Row],[Occupational Series]],4)))</f>
        <v>0018</v>
      </c>
      <c r="D26" s="51" t="s">
        <v>311</v>
      </c>
      <c r="E26" s="51" t="s">
        <v>312</v>
      </c>
    </row>
    <row r="27" spans="1:5" ht="26.25" thickBot="1" x14ac:dyDescent="0.3">
      <c r="A27" s="129" t="s">
        <v>277</v>
      </c>
      <c r="B27" s="127" t="str">
        <f>Table13[[#This Row],[Series]]&amp;Table13[[#This Row],[Competency Name]]</f>
        <v>0018PROJECT MANAGEMENT</v>
      </c>
      <c r="C27" s="127" t="str">
        <f>IF(RIGHT(Table13[[#This Row],[Occupational Series]],5)="SECCM","SECCM",IF(OR(RIGHT(Table13[[#This Row],[Occupational Series]],1)="A",RIGHT(Table13[[#This Row],[Occupational Series]],1)="B",RIGHT(Table13[[#This Row],[Occupational Series]],1)="C"),"0301",RIGHT(Table13[[#This Row],[Occupational Series]],4)))</f>
        <v>0018</v>
      </c>
      <c r="D27" s="129" t="s">
        <v>381</v>
      </c>
      <c r="E27" s="129" t="s">
        <v>382</v>
      </c>
    </row>
    <row r="28" spans="1:5" ht="26.25" thickBot="1" x14ac:dyDescent="0.3">
      <c r="A28" s="129" t="s">
        <v>277</v>
      </c>
      <c r="B28" s="127" t="str">
        <f>Table13[[#This Row],[Series]]&amp;Table13[[#This Row],[Competency Name]]</f>
        <v>0018CUSTOMER SERVICE</v>
      </c>
      <c r="C28" s="127" t="str">
        <f>IF(RIGHT(Table13[[#This Row],[Occupational Series]],5)="SECCM","SECCM",IF(OR(RIGHT(Table13[[#This Row],[Occupational Series]],1)="A",RIGHT(Table13[[#This Row],[Occupational Series]],1)="B",RIGHT(Table13[[#This Row],[Occupational Series]],1)="C"),"0301",RIGHT(Table13[[#This Row],[Occupational Series]],4)))</f>
        <v>0018</v>
      </c>
      <c r="D28" s="129" t="s">
        <v>418</v>
      </c>
      <c r="E28" s="129" t="s">
        <v>419</v>
      </c>
    </row>
    <row r="29" spans="1:5" ht="51.75" thickBot="1" x14ac:dyDescent="0.3">
      <c r="A29" s="51" t="s">
        <v>277</v>
      </c>
      <c r="B29" s="127" t="str">
        <f>Table13[[#This Row],[Series]]&amp;Table13[[#This Row],[Competency Name]]</f>
        <v>0018FINANCIAL MANAGEMENT</v>
      </c>
      <c r="C29" s="127" t="str">
        <f>IF(RIGHT(Table13[[#This Row],[Occupational Series]],5)="SECCM","SECCM",IF(OR(RIGHT(Table13[[#This Row],[Occupational Series]],1)="A",RIGHT(Table13[[#This Row],[Occupational Series]],1)="B",RIGHT(Table13[[#This Row],[Occupational Series]],1)="C"),"0301",RIGHT(Table13[[#This Row],[Occupational Series]],4)))</f>
        <v>0018</v>
      </c>
      <c r="D29" s="51" t="s">
        <v>438</v>
      </c>
      <c r="E29" s="51" t="s">
        <v>439</v>
      </c>
    </row>
    <row r="30" spans="1:5" ht="26.25" thickBot="1" x14ac:dyDescent="0.3">
      <c r="A30" s="51" t="s">
        <v>277</v>
      </c>
      <c r="B30" s="127" t="str">
        <f>Table13[[#This Row],[Series]]&amp;Table13[[#This Row],[Competency Name]]</f>
        <v>0018COMPUTER LITERACY</v>
      </c>
      <c r="C30" s="127" t="str">
        <f>IF(RIGHT(Table13[[#This Row],[Occupational Series]],5)="SECCM","SECCM",IF(OR(RIGHT(Table13[[#This Row],[Occupational Series]],1)="A",RIGHT(Table13[[#This Row],[Occupational Series]],1)="B",RIGHT(Table13[[#This Row],[Occupational Series]],1)="C"),"0301",RIGHT(Table13[[#This Row],[Occupational Series]],4)))</f>
        <v>0018</v>
      </c>
      <c r="D30" s="51" t="s">
        <v>456</v>
      </c>
      <c r="E30" s="51" t="s">
        <v>457</v>
      </c>
    </row>
    <row r="31" spans="1:5" ht="15.75" thickBot="1" x14ac:dyDescent="0.3">
      <c r="A31" s="129" t="s">
        <v>277</v>
      </c>
      <c r="B31" s="127" t="str">
        <f>Table13[[#This Row],[Series]]&amp;Table13[[#This Row],[Competency Name]]</f>
        <v>0018PARTNERING</v>
      </c>
      <c r="C31" s="127" t="str">
        <f>IF(RIGHT(Table13[[#This Row],[Occupational Series]],5)="SECCM","SECCM",IF(OR(RIGHT(Table13[[#This Row],[Occupational Series]],1)="A",RIGHT(Table13[[#This Row],[Occupational Series]],1)="B",RIGHT(Table13[[#This Row],[Occupational Series]],1)="C"),"0301",RIGHT(Table13[[#This Row],[Occupational Series]],4)))</f>
        <v>0018</v>
      </c>
      <c r="D31" s="129" t="s">
        <v>491</v>
      </c>
      <c r="E31" s="129" t="s">
        <v>492</v>
      </c>
    </row>
    <row r="32" spans="1:5" ht="26.25" thickBot="1" x14ac:dyDescent="0.3">
      <c r="A32" s="51" t="s">
        <v>277</v>
      </c>
      <c r="B32" s="127" t="str">
        <f>Table13[[#This Row],[Series]]&amp;Table13[[#This Row],[Competency Name]]</f>
        <v>0018WRITTEN COMMUNICATION</v>
      </c>
      <c r="C32" s="127" t="str">
        <f>IF(RIGHT(Table13[[#This Row],[Occupational Series]],5)="SECCM","SECCM",IF(OR(RIGHT(Table13[[#This Row],[Occupational Series]],1)="A",RIGHT(Table13[[#This Row],[Occupational Series]],1)="B",RIGHT(Table13[[#This Row],[Occupational Series]],1)="C"),"0301",RIGHT(Table13[[#This Row],[Occupational Series]],4)))</f>
        <v>0018</v>
      </c>
      <c r="D32" s="51" t="s">
        <v>507</v>
      </c>
      <c r="E32" s="51" t="s">
        <v>508</v>
      </c>
    </row>
    <row r="33" spans="1:5" ht="26.25" thickBot="1" x14ac:dyDescent="0.3">
      <c r="A33" s="51" t="s">
        <v>277</v>
      </c>
      <c r="B33" s="127" t="str">
        <f>Table13[[#This Row],[Series]]&amp;Table13[[#This Row],[Competency Name]]</f>
        <v>0018ORAL COMMUNICATION</v>
      </c>
      <c r="C33" s="127" t="str">
        <f>IF(RIGHT(Table13[[#This Row],[Occupational Series]],5)="SECCM","SECCM",IF(OR(RIGHT(Table13[[#This Row],[Occupational Series]],1)="A",RIGHT(Table13[[#This Row],[Occupational Series]],1)="B",RIGHT(Table13[[#This Row],[Occupational Series]],1)="C"),"0301",RIGHT(Table13[[#This Row],[Occupational Series]],4)))</f>
        <v>0018</v>
      </c>
      <c r="D33" s="51" t="s">
        <v>537</v>
      </c>
      <c r="E33" s="51" t="s">
        <v>538</v>
      </c>
    </row>
    <row r="34" spans="1:5" ht="26.25" thickBot="1" x14ac:dyDescent="0.3">
      <c r="A34" s="129" t="s">
        <v>277</v>
      </c>
      <c r="B34" s="127" t="str">
        <f>Table13[[#This Row],[Series]]&amp;Table13[[#This Row],[Competency Name]]</f>
        <v>0018ADMINISTRATION AND MANAGEMENT</v>
      </c>
      <c r="C34" s="127" t="str">
        <f>IF(RIGHT(Table13[[#This Row],[Occupational Series]],5)="SECCM","SECCM",IF(OR(RIGHT(Table13[[#This Row],[Occupational Series]],1)="A",RIGHT(Table13[[#This Row],[Occupational Series]],1)="B",RIGHT(Table13[[#This Row],[Occupational Series]],1)="C"),"0301",RIGHT(Table13[[#This Row],[Occupational Series]],4)))</f>
        <v>0018</v>
      </c>
      <c r="D34" s="129" t="s">
        <v>560</v>
      </c>
      <c r="E34" s="129" t="s">
        <v>561</v>
      </c>
    </row>
    <row r="35" spans="1:5" ht="64.5" thickBot="1" x14ac:dyDescent="0.3">
      <c r="A35" s="51" t="s">
        <v>277</v>
      </c>
      <c r="B35" s="127" t="str">
        <f>Table13[[#This Row],[Series]]&amp;Table13[[#This Row],[Competency Name]]</f>
        <v>0018ACCOUNTABILITY</v>
      </c>
      <c r="C35" s="127" t="str">
        <f>IF(RIGHT(Table13[[#This Row],[Occupational Series]],5)="SECCM","SECCM",IF(OR(RIGHT(Table13[[#This Row],[Occupational Series]],1)="A",RIGHT(Table13[[#This Row],[Occupational Series]],1)="B",RIGHT(Table13[[#This Row],[Occupational Series]],1)="C"),"0301",RIGHT(Table13[[#This Row],[Occupational Series]],4)))</f>
        <v>0018</v>
      </c>
      <c r="D35" s="51" t="s">
        <v>579</v>
      </c>
      <c r="E35" s="51" t="s">
        <v>580</v>
      </c>
    </row>
    <row r="36" spans="1:5" ht="39" thickBot="1" x14ac:dyDescent="0.3">
      <c r="A36" s="51" t="s">
        <v>277</v>
      </c>
      <c r="B36" s="127" t="str">
        <f>Table13[[#This Row],[Series]]&amp;Table13[[#This Row],[Competency Name]]</f>
        <v>0018DEVELOPING OTHERS</v>
      </c>
      <c r="C36" s="127" t="str">
        <f>IF(RIGHT(Table13[[#This Row],[Occupational Series]],5)="SECCM","SECCM",IF(OR(RIGHT(Table13[[#This Row],[Occupational Series]],1)="A",RIGHT(Table13[[#This Row],[Occupational Series]],1)="B",RIGHT(Table13[[#This Row],[Occupational Series]],1)="C"),"0301",RIGHT(Table13[[#This Row],[Occupational Series]],4)))</f>
        <v>0018</v>
      </c>
      <c r="D36" s="51" t="s">
        <v>585</v>
      </c>
      <c r="E36" s="51" t="s">
        <v>586</v>
      </c>
    </row>
    <row r="37" spans="1:5" ht="26.25" thickBot="1" x14ac:dyDescent="0.3">
      <c r="A37" s="51" t="s">
        <v>277</v>
      </c>
      <c r="B37" s="127" t="str">
        <f>Table13[[#This Row],[Series]]&amp;Table13[[#This Row],[Competency Name]]</f>
        <v>0018MANAGING HUMAN RESOURCES</v>
      </c>
      <c r="C37" s="127" t="str">
        <f>IF(RIGHT(Table13[[#This Row],[Occupational Series]],5)="SECCM","SECCM",IF(OR(RIGHT(Table13[[#This Row],[Occupational Series]],1)="A",RIGHT(Table13[[#This Row],[Occupational Series]],1)="B",RIGHT(Table13[[#This Row],[Occupational Series]],1)="C"),"0301",RIGHT(Table13[[#This Row],[Occupational Series]],4)))</f>
        <v>0018</v>
      </c>
      <c r="D37" s="51" t="s">
        <v>590</v>
      </c>
      <c r="E37" s="51" t="s">
        <v>591</v>
      </c>
    </row>
    <row r="38" spans="1:5" ht="39" thickBot="1" x14ac:dyDescent="0.3">
      <c r="A38" s="51" t="s">
        <v>277</v>
      </c>
      <c r="B38" s="127" t="str">
        <f>Table13[[#This Row],[Series]]&amp;Table13[[#This Row],[Competency Name]]</f>
        <v>0018PROBLEM SOLVING</v>
      </c>
      <c r="C38" s="127" t="str">
        <f>IF(RIGHT(Table13[[#This Row],[Occupational Series]],5)="SECCM","SECCM",IF(OR(RIGHT(Table13[[#This Row],[Occupational Series]],1)="A",RIGHT(Table13[[#This Row],[Occupational Series]],1)="B",RIGHT(Table13[[#This Row],[Occupational Series]],1)="C"),"0301",RIGHT(Table13[[#This Row],[Occupational Series]],4)))</f>
        <v>0018</v>
      </c>
      <c r="D38" s="51" t="s">
        <v>596</v>
      </c>
      <c r="E38" s="51" t="s">
        <v>597</v>
      </c>
    </row>
    <row r="39" spans="1:5" ht="15.75" thickBot="1" x14ac:dyDescent="0.3">
      <c r="A39" s="129" t="s">
        <v>277</v>
      </c>
      <c r="B39" s="127" t="str">
        <f>Table13[[#This Row],[Series]]&amp;Table13[[#This Row],[Competency Name]]</f>
        <v>0018RISK MANAGEMENT</v>
      </c>
      <c r="C39" s="127" t="str">
        <f>IF(RIGHT(Table13[[#This Row],[Occupational Series]],5)="SECCM","SECCM",IF(OR(RIGHT(Table13[[#This Row],[Occupational Series]],1)="A",RIGHT(Table13[[#This Row],[Occupational Series]],1)="B",RIGHT(Table13[[#This Row],[Occupational Series]],1)="C"),"0301",RIGHT(Table13[[#This Row],[Occupational Series]],4)))</f>
        <v>0018</v>
      </c>
      <c r="D39" s="129" t="s">
        <v>638</v>
      </c>
      <c r="E39" s="129" t="s">
        <v>639</v>
      </c>
    </row>
    <row r="40" spans="1:5" ht="26.25" thickBot="1" x14ac:dyDescent="0.3">
      <c r="A40" s="129" t="s">
        <v>277</v>
      </c>
      <c r="B40" s="127" t="str">
        <f>Table13[[#This Row],[Series]]&amp;Table13[[#This Row],[Competency Name]]</f>
        <v>0018RULEMAKING AND REGULATION</v>
      </c>
      <c r="C40" s="127" t="str">
        <f>IF(RIGHT(Table13[[#This Row],[Occupational Series]],5)="SECCM","SECCM",IF(OR(RIGHT(Table13[[#This Row],[Occupational Series]],1)="A",RIGHT(Table13[[#This Row],[Occupational Series]],1)="B",RIGHT(Table13[[#This Row],[Occupational Series]],1)="C"),"0301",RIGHT(Table13[[#This Row],[Occupational Series]],4)))</f>
        <v>0018</v>
      </c>
      <c r="D40" s="129" t="s">
        <v>958</v>
      </c>
      <c r="E40" s="129" t="s">
        <v>959</v>
      </c>
    </row>
    <row r="41" spans="1:5" ht="26.25" thickBot="1" x14ac:dyDescent="0.3">
      <c r="A41" s="129" t="s">
        <v>277</v>
      </c>
      <c r="B41" s="127" t="str">
        <f>Table13[[#This Row],[Series]]&amp;Table13[[#This Row],[Competency Name]]</f>
        <v>0018READING AND INTERPRETING REGULATIONS</v>
      </c>
      <c r="C41" s="127" t="str">
        <f>IF(RIGHT(Table13[[#This Row],[Occupational Series]],5)="SECCM","SECCM",IF(OR(RIGHT(Table13[[#This Row],[Occupational Series]],1)="A",RIGHT(Table13[[#This Row],[Occupational Series]],1)="B",RIGHT(Table13[[#This Row],[Occupational Series]],1)="C"),"0301",RIGHT(Table13[[#This Row],[Occupational Series]],4)))</f>
        <v>0018</v>
      </c>
      <c r="D41" s="129" t="s">
        <v>1015</v>
      </c>
      <c r="E41" s="129" t="s">
        <v>1016</v>
      </c>
    </row>
    <row r="42" spans="1:5" ht="26.25" thickBot="1" x14ac:dyDescent="0.3">
      <c r="A42" s="51" t="s">
        <v>277</v>
      </c>
      <c r="B42" s="127" t="str">
        <f>Table13[[#This Row],[Series]]&amp;Table13[[#This Row],[Competency Name]]</f>
        <v>0018ANALYTICAL TECHNIQUES</v>
      </c>
      <c r="C42" s="127" t="str">
        <f>IF(RIGHT(Table13[[#This Row],[Occupational Series]],5)="SECCM","SECCM",IF(OR(RIGHT(Table13[[#This Row],[Occupational Series]],1)="A",RIGHT(Table13[[#This Row],[Occupational Series]],1)="B",RIGHT(Table13[[#This Row],[Occupational Series]],1)="C"),"0301",RIGHT(Table13[[#This Row],[Occupational Series]],4)))</f>
        <v>0018</v>
      </c>
      <c r="D42" s="51" t="s">
        <v>1131</v>
      </c>
      <c r="E42" s="51" t="s">
        <v>1132</v>
      </c>
    </row>
    <row r="43" spans="1:5" ht="26.25" thickBot="1" x14ac:dyDescent="0.3">
      <c r="A43" s="51" t="s">
        <v>277</v>
      </c>
      <c r="B43" s="127" t="str">
        <f>Table13[[#This Row],[Series]]&amp;Table13[[#This Row],[Competency Name]]</f>
        <v>0018REPORTING AND RECOMMENDATIONS</v>
      </c>
      <c r="C43" s="127" t="str">
        <f>IF(RIGHT(Table13[[#This Row],[Occupational Series]],5)="SECCM","SECCM",IF(OR(RIGHT(Table13[[#This Row],[Occupational Series]],1)="A",RIGHT(Table13[[#This Row],[Occupational Series]],1)="B",RIGHT(Table13[[#This Row],[Occupational Series]],1)="C"),"0301",RIGHT(Table13[[#This Row],[Occupational Series]],4)))</f>
        <v>0018</v>
      </c>
      <c r="D43" s="51" t="s">
        <v>1141</v>
      </c>
      <c r="E43" s="51" t="s">
        <v>1142</v>
      </c>
    </row>
    <row r="44" spans="1:5" ht="26.25" thickBot="1" x14ac:dyDescent="0.3">
      <c r="A44" s="129" t="s">
        <v>277</v>
      </c>
      <c r="B44" s="127" t="str">
        <f>Table13[[#This Row],[Series]]&amp;Table13[[#This Row],[Competency Name]]</f>
        <v>0018COMMUNICATIONS AND MEDIA</v>
      </c>
      <c r="C44" s="127" t="str">
        <f>IF(RIGHT(Table13[[#This Row],[Occupational Series]],5)="SECCM","SECCM",IF(OR(RIGHT(Table13[[#This Row],[Occupational Series]],1)="A",RIGHT(Table13[[#This Row],[Occupational Series]],1)="B",RIGHT(Table13[[#This Row],[Occupational Series]],1)="C"),"0301",RIGHT(Table13[[#This Row],[Occupational Series]],4)))</f>
        <v>0018</v>
      </c>
      <c r="D44" s="129" t="s">
        <v>1501</v>
      </c>
      <c r="E44" s="129" t="s">
        <v>1502</v>
      </c>
    </row>
    <row r="45" spans="1:5" ht="26.25" thickBot="1" x14ac:dyDescent="0.3">
      <c r="A45" s="51" t="s">
        <v>277</v>
      </c>
      <c r="B45" s="127" t="str">
        <f>Table13[[#This Row],[Series]]&amp;Table13[[#This Row],[Competency Name]]</f>
        <v>0018COMPLIANCE INSPECTION</v>
      </c>
      <c r="C45" s="127" t="str">
        <f>IF(RIGHT(Table13[[#This Row],[Occupational Series]],5)="SECCM","SECCM",IF(OR(RIGHT(Table13[[#This Row],[Occupational Series]],1)="A",RIGHT(Table13[[#This Row],[Occupational Series]],1)="B",RIGHT(Table13[[#This Row],[Occupational Series]],1)="C"),"0301",RIGHT(Table13[[#This Row],[Occupational Series]],4)))</f>
        <v>0018</v>
      </c>
      <c r="D45" s="51" t="s">
        <v>1503</v>
      </c>
      <c r="E45" s="51" t="s">
        <v>1504</v>
      </c>
    </row>
    <row r="46" spans="1:5" ht="26.25" thickBot="1" x14ac:dyDescent="0.3">
      <c r="A46" s="129" t="s">
        <v>277</v>
      </c>
      <c r="B46" s="127" t="str">
        <f>Table13[[#This Row],[Series]]&amp;Table13[[#This Row],[Competency Name]]</f>
        <v>0018CONTRACT MANAGEMENT</v>
      </c>
      <c r="C46" s="127" t="str">
        <f>IF(RIGHT(Table13[[#This Row],[Occupational Series]],5)="SECCM","SECCM",IF(OR(RIGHT(Table13[[#This Row],[Occupational Series]],1)="A",RIGHT(Table13[[#This Row],[Occupational Series]],1)="B",RIGHT(Table13[[#This Row],[Occupational Series]],1)="C"),"0301",RIGHT(Table13[[#This Row],[Occupational Series]],4)))</f>
        <v>0018</v>
      </c>
      <c r="D46" s="129" t="s">
        <v>1505</v>
      </c>
      <c r="E46" s="129" t="s">
        <v>1506</v>
      </c>
    </row>
    <row r="47" spans="1:5" ht="39" thickBot="1" x14ac:dyDescent="0.3">
      <c r="A47" s="51" t="s">
        <v>277</v>
      </c>
      <c r="B47" s="127" t="str">
        <f>Table13[[#This Row],[Series]]&amp;Table13[[#This Row],[Competency Name]]</f>
        <v>0018EXPLOSIVES SAFETY MANAGEMENT</v>
      </c>
      <c r="C47" s="127" t="str">
        <f>IF(RIGHT(Table13[[#This Row],[Occupational Series]],5)="SECCM","SECCM",IF(OR(RIGHT(Table13[[#This Row],[Occupational Series]],1)="A",RIGHT(Table13[[#This Row],[Occupational Series]],1)="B",RIGHT(Table13[[#This Row],[Occupational Series]],1)="C"),"0301",RIGHT(Table13[[#This Row],[Occupational Series]],4)))</f>
        <v>0018</v>
      </c>
      <c r="D47" s="51" t="s">
        <v>1507</v>
      </c>
      <c r="E47" s="51" t="s">
        <v>1508</v>
      </c>
    </row>
    <row r="48" spans="1:5" ht="15.75" thickBot="1" x14ac:dyDescent="0.3">
      <c r="A48" s="129" t="s">
        <v>277</v>
      </c>
      <c r="B48" s="127" t="str">
        <f>Table13[[#This Row],[Series]]&amp;Table13[[#This Row],[Competency Name]]</f>
        <v>0018HAZARDOUS MATERIALS</v>
      </c>
      <c r="C48" s="127" t="str">
        <f>IF(RIGHT(Table13[[#This Row],[Occupational Series]],5)="SECCM","SECCM",IF(OR(RIGHT(Table13[[#This Row],[Occupational Series]],1)="A",RIGHT(Table13[[#This Row],[Occupational Series]],1)="B",RIGHT(Table13[[#This Row],[Occupational Series]],1)="C"),"0301",RIGHT(Table13[[#This Row],[Occupational Series]],4)))</f>
        <v>0018</v>
      </c>
      <c r="D48" s="129" t="s">
        <v>1509</v>
      </c>
      <c r="E48" s="129" t="s">
        <v>1510</v>
      </c>
    </row>
    <row r="49" spans="1:5" ht="26.25" thickBot="1" x14ac:dyDescent="0.3">
      <c r="A49" s="51" t="s">
        <v>277</v>
      </c>
      <c r="B49" s="127" t="str">
        <f>Table13[[#This Row],[Series]]&amp;Table13[[#This Row],[Competency Name]]</f>
        <v>0018HEALTH PHYSICS</v>
      </c>
      <c r="C49" s="127" t="str">
        <f>IF(RIGHT(Table13[[#This Row],[Occupational Series]],5)="SECCM","SECCM",IF(OR(RIGHT(Table13[[#This Row],[Occupational Series]],1)="A",RIGHT(Table13[[#This Row],[Occupational Series]],1)="B",RIGHT(Table13[[#This Row],[Occupational Series]],1)="C"),"0301",RIGHT(Table13[[#This Row],[Occupational Series]],4)))</f>
        <v>0018</v>
      </c>
      <c r="D49" s="51" t="s">
        <v>1511</v>
      </c>
      <c r="E49" s="51" t="s">
        <v>1512</v>
      </c>
    </row>
    <row r="50" spans="1:5" ht="39" thickBot="1" x14ac:dyDescent="0.3">
      <c r="A50" s="51" t="s">
        <v>277</v>
      </c>
      <c r="B50" s="127" t="str">
        <f>Table13[[#This Row],[Series]]&amp;Table13[[#This Row],[Competency Name]]</f>
        <v>0018INDUSTRIAL HYGIENE</v>
      </c>
      <c r="C50" s="127" t="str">
        <f>IF(RIGHT(Table13[[#This Row],[Occupational Series]],5)="SECCM","SECCM",IF(OR(RIGHT(Table13[[#This Row],[Occupational Series]],1)="A",RIGHT(Table13[[#This Row],[Occupational Series]],1)="B",RIGHT(Table13[[#This Row],[Occupational Series]],1)="C"),"0301",RIGHT(Table13[[#This Row],[Occupational Series]],4)))</f>
        <v>0018</v>
      </c>
      <c r="D50" s="51" t="s">
        <v>1513</v>
      </c>
      <c r="E50" s="51" t="s">
        <v>1514</v>
      </c>
    </row>
    <row r="51" spans="1:5" ht="26.25" thickBot="1" x14ac:dyDescent="0.3">
      <c r="A51" s="51" t="s">
        <v>277</v>
      </c>
      <c r="B51" s="127" t="str">
        <f>Table13[[#This Row],[Series]]&amp;Table13[[#This Row],[Competency Name]]</f>
        <v>0018MISHAP/ACCIDENT INVESTIGATION</v>
      </c>
      <c r="C51" s="127" t="str">
        <f>IF(RIGHT(Table13[[#This Row],[Occupational Series]],5)="SECCM","SECCM",IF(OR(RIGHT(Table13[[#This Row],[Occupational Series]],1)="A",RIGHT(Table13[[#This Row],[Occupational Series]],1)="B",RIGHT(Table13[[#This Row],[Occupational Series]],1)="C"),"0301",RIGHT(Table13[[#This Row],[Occupational Series]],4)))</f>
        <v>0018</v>
      </c>
      <c r="D51" s="51" t="s">
        <v>1515</v>
      </c>
      <c r="E51" s="51" t="s">
        <v>1516</v>
      </c>
    </row>
    <row r="52" spans="1:5" ht="51.75" thickBot="1" x14ac:dyDescent="0.3">
      <c r="A52" s="51" t="s">
        <v>277</v>
      </c>
      <c r="B52" s="127" t="str">
        <f>Table13[[#This Row],[Series]]&amp;Table13[[#This Row],[Competency Name]]</f>
        <v>0018SAFETY AND HEALTH</v>
      </c>
      <c r="C52" s="127" t="str">
        <f>IF(RIGHT(Table13[[#This Row],[Occupational Series]],5)="SECCM","SECCM",IF(OR(RIGHT(Table13[[#This Row],[Occupational Series]],1)="A",RIGHT(Table13[[#This Row],[Occupational Series]],1)="B",RIGHT(Table13[[#This Row],[Occupational Series]],1)="C"),"0301",RIGHT(Table13[[#This Row],[Occupational Series]],4)))</f>
        <v>0018</v>
      </c>
      <c r="D52" s="51" t="s">
        <v>1517</v>
      </c>
      <c r="E52" s="51" t="s">
        <v>1518</v>
      </c>
    </row>
    <row r="53" spans="1:5" ht="39" thickBot="1" x14ac:dyDescent="0.3">
      <c r="A53" s="51" t="s">
        <v>277</v>
      </c>
      <c r="B53" s="127" t="str">
        <f>Table13[[#This Row],[Series]]&amp;Table13[[#This Row],[Competency Name]]</f>
        <v>0018SAFETY ENGINEERING</v>
      </c>
      <c r="C53" s="127" t="str">
        <f>IF(RIGHT(Table13[[#This Row],[Occupational Series]],5)="SECCM","SECCM",IF(OR(RIGHT(Table13[[#This Row],[Occupational Series]],1)="A",RIGHT(Table13[[#This Row],[Occupational Series]],1)="B",RIGHT(Table13[[#This Row],[Occupational Series]],1)="C"),"0301",RIGHT(Table13[[#This Row],[Occupational Series]],4)))</f>
        <v>0018</v>
      </c>
      <c r="D53" s="51" t="s">
        <v>1519</v>
      </c>
      <c r="E53" s="51" t="s">
        <v>1520</v>
      </c>
    </row>
    <row r="54" spans="1:5" ht="39" thickBot="1" x14ac:dyDescent="0.3">
      <c r="A54" s="51" t="s">
        <v>277</v>
      </c>
      <c r="B54" s="127" t="str">
        <f>Table13[[#This Row],[Series]]&amp;Table13[[#This Row],[Competency Name]]</f>
        <v>0018SAFETY AND OCCUPATIONAL HEALTH (SOH) HAZARD IDENTIFICATION</v>
      </c>
      <c r="C54" s="127" t="str">
        <f>IF(RIGHT(Table13[[#This Row],[Occupational Series]],5)="SECCM","SECCM",IF(OR(RIGHT(Table13[[#This Row],[Occupational Series]],1)="A",RIGHT(Table13[[#This Row],[Occupational Series]],1)="B",RIGHT(Table13[[#This Row],[Occupational Series]],1)="C"),"0301",RIGHT(Table13[[#This Row],[Occupational Series]],4)))</f>
        <v>0018</v>
      </c>
      <c r="D54" s="51" t="s">
        <v>1521</v>
      </c>
      <c r="E54" s="51" t="s">
        <v>1522</v>
      </c>
    </row>
    <row r="55" spans="1:5" ht="26.25" thickBot="1" x14ac:dyDescent="0.3">
      <c r="A55" s="51" t="s">
        <v>349</v>
      </c>
      <c r="B55" s="127" t="str">
        <f>Table13[[#This Row],[Series]]&amp;Table13[[#This Row],[Competency Name]]</f>
        <v>0019INFORMATION MANAGEMENT</v>
      </c>
      <c r="C55" s="127" t="str">
        <f>IF(RIGHT(Table13[[#This Row],[Occupational Series]],5)="SECCM","SECCM",IF(OR(RIGHT(Table13[[#This Row],[Occupational Series]],1)="A",RIGHT(Table13[[#This Row],[Occupational Series]],1)="B",RIGHT(Table13[[#This Row],[Occupational Series]],1)="C"),"0301",RIGHT(Table13[[#This Row],[Occupational Series]],4)))</f>
        <v>0019</v>
      </c>
      <c r="D55" s="51" t="s">
        <v>311</v>
      </c>
      <c r="E55" s="51" t="s">
        <v>312</v>
      </c>
    </row>
    <row r="56" spans="1:5" ht="26.25" thickBot="1" x14ac:dyDescent="0.3">
      <c r="A56" s="51" t="s">
        <v>349</v>
      </c>
      <c r="B56" s="127" t="str">
        <f>Table13[[#This Row],[Series]]&amp;Table13[[#This Row],[Competency Name]]</f>
        <v>0019COMPUTER LITERACY</v>
      </c>
      <c r="C56" s="127" t="str">
        <f>IF(RIGHT(Table13[[#This Row],[Occupational Series]],5)="SECCM","SECCM",IF(OR(RIGHT(Table13[[#This Row],[Occupational Series]],1)="A",RIGHT(Table13[[#This Row],[Occupational Series]],1)="B",RIGHT(Table13[[#This Row],[Occupational Series]],1)="C"),"0301",RIGHT(Table13[[#This Row],[Occupational Series]],4)))</f>
        <v>0019</v>
      </c>
      <c r="D56" s="51" t="s">
        <v>456</v>
      </c>
      <c r="E56" s="51" t="s">
        <v>457</v>
      </c>
    </row>
    <row r="57" spans="1:5" ht="26.25" thickBot="1" x14ac:dyDescent="0.3">
      <c r="A57" s="51" t="s">
        <v>349</v>
      </c>
      <c r="B57" s="127" t="str">
        <f>Table13[[#This Row],[Series]]&amp;Table13[[#This Row],[Competency Name]]</f>
        <v>0019WRITTEN COMMUNICATION</v>
      </c>
      <c r="C57" s="127" t="str">
        <f>IF(RIGHT(Table13[[#This Row],[Occupational Series]],5)="SECCM","SECCM",IF(OR(RIGHT(Table13[[#This Row],[Occupational Series]],1)="A",RIGHT(Table13[[#This Row],[Occupational Series]],1)="B",RIGHT(Table13[[#This Row],[Occupational Series]],1)="C"),"0301",RIGHT(Table13[[#This Row],[Occupational Series]],4)))</f>
        <v>0019</v>
      </c>
      <c r="D57" s="51" t="s">
        <v>507</v>
      </c>
      <c r="E57" s="51" t="s">
        <v>508</v>
      </c>
    </row>
    <row r="58" spans="1:5" ht="26.25" thickBot="1" x14ac:dyDescent="0.3">
      <c r="A58" s="51" t="s">
        <v>349</v>
      </c>
      <c r="B58" s="127" t="str">
        <f>Table13[[#This Row],[Series]]&amp;Table13[[#This Row],[Competency Name]]</f>
        <v>0019ORAL COMMUNICATION</v>
      </c>
      <c r="C58" s="127" t="str">
        <f>IF(RIGHT(Table13[[#This Row],[Occupational Series]],5)="SECCM","SECCM",IF(OR(RIGHT(Table13[[#This Row],[Occupational Series]],1)="A",RIGHT(Table13[[#This Row],[Occupational Series]],1)="B",RIGHT(Table13[[#This Row],[Occupational Series]],1)="C"),"0301",RIGHT(Table13[[#This Row],[Occupational Series]],4)))</f>
        <v>0019</v>
      </c>
      <c r="D58" s="51" t="s">
        <v>537</v>
      </c>
      <c r="E58" s="51" t="s">
        <v>538</v>
      </c>
    </row>
    <row r="59" spans="1:5" ht="39" thickBot="1" x14ac:dyDescent="0.3">
      <c r="A59" s="51" t="s">
        <v>349</v>
      </c>
      <c r="B59" s="127" t="str">
        <f>Table13[[#This Row],[Series]]&amp;Table13[[#This Row],[Competency Name]]</f>
        <v>0019DEVELOPING OTHERS</v>
      </c>
      <c r="C59" s="127" t="str">
        <f>IF(RIGHT(Table13[[#This Row],[Occupational Series]],5)="SECCM","SECCM",IF(OR(RIGHT(Table13[[#This Row],[Occupational Series]],1)="A",RIGHT(Table13[[#This Row],[Occupational Series]],1)="B",RIGHT(Table13[[#This Row],[Occupational Series]],1)="C"),"0301",RIGHT(Table13[[#This Row],[Occupational Series]],4)))</f>
        <v>0019</v>
      </c>
      <c r="D59" s="51" t="s">
        <v>585</v>
      </c>
      <c r="E59" s="51" t="s">
        <v>586</v>
      </c>
    </row>
    <row r="60" spans="1:5" ht="26.25" thickBot="1" x14ac:dyDescent="0.3">
      <c r="A60" s="51" t="s">
        <v>349</v>
      </c>
      <c r="B60" s="127" t="str">
        <f>Table13[[#This Row],[Series]]&amp;Table13[[#This Row],[Competency Name]]</f>
        <v>0019MANAGING HUMAN RESOURCES</v>
      </c>
      <c r="C60" s="127" t="str">
        <f>IF(RIGHT(Table13[[#This Row],[Occupational Series]],5)="SECCM","SECCM",IF(OR(RIGHT(Table13[[#This Row],[Occupational Series]],1)="A",RIGHT(Table13[[#This Row],[Occupational Series]],1)="B",RIGHT(Table13[[#This Row],[Occupational Series]],1)="C"),"0301",RIGHT(Table13[[#This Row],[Occupational Series]],4)))</f>
        <v>0019</v>
      </c>
      <c r="D60" s="51" t="s">
        <v>590</v>
      </c>
      <c r="E60" s="51" t="s">
        <v>591</v>
      </c>
    </row>
    <row r="61" spans="1:5" ht="26.25" thickBot="1" x14ac:dyDescent="0.3">
      <c r="A61" s="51" t="s">
        <v>349</v>
      </c>
      <c r="B61" s="127" t="str">
        <f>Table13[[#This Row],[Series]]&amp;Table13[[#This Row],[Competency Name]]</f>
        <v>0019COMPLIANCE AND ENFORCEMENT</v>
      </c>
      <c r="C61" s="127" t="str">
        <f>IF(RIGHT(Table13[[#This Row],[Occupational Series]],5)="SECCM","SECCM",IF(OR(RIGHT(Table13[[#This Row],[Occupational Series]],1)="A",RIGHT(Table13[[#This Row],[Occupational Series]],1)="B",RIGHT(Table13[[#This Row],[Occupational Series]],1)="C"),"0301",RIGHT(Table13[[#This Row],[Occupational Series]],4)))</f>
        <v>0019</v>
      </c>
      <c r="D61" s="51" t="s">
        <v>950</v>
      </c>
      <c r="E61" s="51" t="s">
        <v>951</v>
      </c>
    </row>
    <row r="62" spans="1:5" ht="39" thickBot="1" x14ac:dyDescent="0.3">
      <c r="A62" s="51" t="s">
        <v>349</v>
      </c>
      <c r="B62" s="127" t="str">
        <f>Table13[[#This Row],[Series]]&amp;Table13[[#This Row],[Competency Name]]</f>
        <v>0019CLERICAL SUPPORT FUNCTIONS</v>
      </c>
      <c r="C62" s="127" t="str">
        <f>IF(RIGHT(Table13[[#This Row],[Occupational Series]],5)="SECCM","SECCM",IF(OR(RIGHT(Table13[[#This Row],[Occupational Series]],1)="A",RIGHT(Table13[[#This Row],[Occupational Series]],1)="B",RIGHT(Table13[[#This Row],[Occupational Series]],1)="C"),"0301",RIGHT(Table13[[#This Row],[Occupational Series]],4)))</f>
        <v>0019</v>
      </c>
      <c r="D62" s="51" t="s">
        <v>993</v>
      </c>
      <c r="E62" s="51" t="s">
        <v>994</v>
      </c>
    </row>
    <row r="63" spans="1:5" ht="26.25" thickBot="1" x14ac:dyDescent="0.3">
      <c r="A63" s="51" t="s">
        <v>349</v>
      </c>
      <c r="B63" s="127" t="str">
        <f>Table13[[#This Row],[Series]]&amp;Table13[[#This Row],[Competency Name]]</f>
        <v>0019ANALYTICAL TECHNIQUES</v>
      </c>
      <c r="C63" s="127" t="str">
        <f>IF(RIGHT(Table13[[#This Row],[Occupational Series]],5)="SECCM","SECCM",IF(OR(RIGHT(Table13[[#This Row],[Occupational Series]],1)="A",RIGHT(Table13[[#This Row],[Occupational Series]],1)="B",RIGHT(Table13[[#This Row],[Occupational Series]],1)="C"),"0301",RIGHT(Table13[[#This Row],[Occupational Series]],4)))</f>
        <v>0019</v>
      </c>
      <c r="D63" s="51" t="s">
        <v>1131</v>
      </c>
      <c r="E63" s="51" t="s">
        <v>1132</v>
      </c>
    </row>
    <row r="64" spans="1:5" ht="26.25" thickBot="1" x14ac:dyDescent="0.3">
      <c r="A64" s="51" t="s">
        <v>349</v>
      </c>
      <c r="B64" s="127" t="str">
        <f>Table13[[#This Row],[Series]]&amp;Table13[[#This Row],[Competency Name]]</f>
        <v>0019REPORTING AND RECOMMENDATIONS</v>
      </c>
      <c r="C64" s="127" t="str">
        <f>IF(RIGHT(Table13[[#This Row],[Occupational Series]],5)="SECCM","SECCM",IF(OR(RIGHT(Table13[[#This Row],[Occupational Series]],1)="A",RIGHT(Table13[[#This Row],[Occupational Series]],1)="B",RIGHT(Table13[[#This Row],[Occupational Series]],1)="C"),"0301",RIGHT(Table13[[#This Row],[Occupational Series]],4)))</f>
        <v>0019</v>
      </c>
      <c r="D64" s="51" t="s">
        <v>1141</v>
      </c>
      <c r="E64" s="51" t="s">
        <v>1142</v>
      </c>
    </row>
    <row r="65" spans="1:5" ht="64.5" thickBot="1" x14ac:dyDescent="0.3">
      <c r="A65" s="51" t="s">
        <v>349</v>
      </c>
      <c r="B65" s="127" t="str">
        <f>Table13[[#This Row],[Series]]&amp;Table13[[#This Row],[Competency Name]]</f>
        <v>0019SAFETY PROGRAM SUPPORT</v>
      </c>
      <c r="C65" s="127" t="str">
        <f>IF(RIGHT(Table13[[#This Row],[Occupational Series]],5)="SECCM","SECCM",IF(OR(RIGHT(Table13[[#This Row],[Occupational Series]],1)="A",RIGHT(Table13[[#This Row],[Occupational Series]],1)="B",RIGHT(Table13[[#This Row],[Occupational Series]],1)="C"),"0301",RIGHT(Table13[[#This Row],[Occupational Series]],4)))</f>
        <v>0019</v>
      </c>
      <c r="D65" s="51" t="s">
        <v>1819</v>
      </c>
      <c r="E65" s="51" t="s">
        <v>1820</v>
      </c>
    </row>
    <row r="66" spans="1:5" ht="26.25" thickBot="1" x14ac:dyDescent="0.3">
      <c r="A66" s="129" t="s">
        <v>426</v>
      </c>
      <c r="B66" s="127" t="str">
        <f>Table13[[#This Row],[Series]]&amp;Table13[[#This Row],[Competency Name]]</f>
        <v>0020CUSTOMER SERVICE</v>
      </c>
      <c r="C66" s="127" t="str">
        <f>IF(RIGHT(Table13[[#This Row],[Occupational Series]],5)="SECCM","SECCM",IF(OR(RIGHT(Table13[[#This Row],[Occupational Series]],1)="A",RIGHT(Table13[[#This Row],[Occupational Series]],1)="B",RIGHT(Table13[[#This Row],[Occupational Series]],1)="C"),"0301",RIGHT(Table13[[#This Row],[Occupational Series]],4)))</f>
        <v>0020</v>
      </c>
      <c r="D66" s="129" t="s">
        <v>418</v>
      </c>
      <c r="E66" s="129" t="s">
        <v>419</v>
      </c>
    </row>
    <row r="67" spans="1:5" ht="51.75" thickBot="1" x14ac:dyDescent="0.3">
      <c r="A67" s="51" t="s">
        <v>426</v>
      </c>
      <c r="B67" s="127" t="str">
        <f>Table13[[#This Row],[Series]]&amp;Table13[[#This Row],[Competency Name]]</f>
        <v>0020FINANCIAL MANAGEMENT</v>
      </c>
      <c r="C67" s="127" t="str">
        <f>IF(RIGHT(Table13[[#This Row],[Occupational Series]],5)="SECCM","SECCM",IF(OR(RIGHT(Table13[[#This Row],[Occupational Series]],1)="A",RIGHT(Table13[[#This Row],[Occupational Series]],1)="B",RIGHT(Table13[[#This Row],[Occupational Series]],1)="C"),"0301",RIGHT(Table13[[#This Row],[Occupational Series]],4)))</f>
        <v>0020</v>
      </c>
      <c r="D67" s="51" t="s">
        <v>438</v>
      </c>
      <c r="E67" s="51" t="s">
        <v>439</v>
      </c>
    </row>
    <row r="68" spans="1:5" ht="26.25" thickBot="1" x14ac:dyDescent="0.3">
      <c r="A68" s="51" t="s">
        <v>426</v>
      </c>
      <c r="B68" s="127" t="str">
        <f>Table13[[#This Row],[Series]]&amp;Table13[[#This Row],[Competency Name]]</f>
        <v>0020COMPUTER LITERACY</v>
      </c>
      <c r="C68" s="127" t="str">
        <f>IF(RIGHT(Table13[[#This Row],[Occupational Series]],5)="SECCM","SECCM",IF(OR(RIGHT(Table13[[#This Row],[Occupational Series]],1)="A",RIGHT(Table13[[#This Row],[Occupational Series]],1)="B",RIGHT(Table13[[#This Row],[Occupational Series]],1)="C"),"0301",RIGHT(Table13[[#This Row],[Occupational Series]],4)))</f>
        <v>0020</v>
      </c>
      <c r="D68" s="51" t="s">
        <v>456</v>
      </c>
      <c r="E68" s="51" t="s">
        <v>457</v>
      </c>
    </row>
    <row r="69" spans="1:5" ht="15.75" thickBot="1" x14ac:dyDescent="0.3">
      <c r="A69" s="129" t="s">
        <v>426</v>
      </c>
      <c r="B69" s="127" t="str">
        <f>Table13[[#This Row],[Series]]&amp;Table13[[#This Row],[Competency Name]]</f>
        <v>0020PARTNERING</v>
      </c>
      <c r="C69" s="127" t="str">
        <f>IF(RIGHT(Table13[[#This Row],[Occupational Series]],5)="SECCM","SECCM",IF(OR(RIGHT(Table13[[#This Row],[Occupational Series]],1)="A",RIGHT(Table13[[#This Row],[Occupational Series]],1)="B",RIGHT(Table13[[#This Row],[Occupational Series]],1)="C"),"0301",RIGHT(Table13[[#This Row],[Occupational Series]],4)))</f>
        <v>0020</v>
      </c>
      <c r="D69" s="129" t="s">
        <v>491</v>
      </c>
      <c r="E69" s="129" t="s">
        <v>492</v>
      </c>
    </row>
    <row r="70" spans="1:5" ht="26.25" thickBot="1" x14ac:dyDescent="0.3">
      <c r="A70" s="51" t="s">
        <v>426</v>
      </c>
      <c r="B70" s="127" t="str">
        <f>Table13[[#This Row],[Series]]&amp;Table13[[#This Row],[Competency Name]]</f>
        <v>0020WRITTEN COMMUNICATION</v>
      </c>
      <c r="C70" s="127" t="str">
        <f>IF(RIGHT(Table13[[#This Row],[Occupational Series]],5)="SECCM","SECCM",IF(OR(RIGHT(Table13[[#This Row],[Occupational Series]],1)="A",RIGHT(Table13[[#This Row],[Occupational Series]],1)="B",RIGHT(Table13[[#This Row],[Occupational Series]],1)="C"),"0301",RIGHT(Table13[[#This Row],[Occupational Series]],4)))</f>
        <v>0020</v>
      </c>
      <c r="D70" s="51" t="s">
        <v>507</v>
      </c>
      <c r="E70" s="51" t="s">
        <v>508</v>
      </c>
    </row>
    <row r="71" spans="1:5" ht="26.25" thickBot="1" x14ac:dyDescent="0.3">
      <c r="A71" s="51" t="s">
        <v>426</v>
      </c>
      <c r="B71" s="127" t="str">
        <f>Table13[[#This Row],[Series]]&amp;Table13[[#This Row],[Competency Name]]</f>
        <v>0020ORAL COMMUNICATION</v>
      </c>
      <c r="C71" s="127" t="str">
        <f>IF(RIGHT(Table13[[#This Row],[Occupational Series]],5)="SECCM","SECCM",IF(OR(RIGHT(Table13[[#This Row],[Occupational Series]],1)="A",RIGHT(Table13[[#This Row],[Occupational Series]],1)="B",RIGHT(Table13[[#This Row],[Occupational Series]],1)="C"),"0301",RIGHT(Table13[[#This Row],[Occupational Series]],4)))</f>
        <v>0020</v>
      </c>
      <c r="D71" s="51" t="s">
        <v>537</v>
      </c>
      <c r="E71" s="51" t="s">
        <v>538</v>
      </c>
    </row>
    <row r="72" spans="1:5" ht="64.5" thickBot="1" x14ac:dyDescent="0.3">
      <c r="A72" s="51" t="s">
        <v>426</v>
      </c>
      <c r="B72" s="127" t="str">
        <f>Table13[[#This Row],[Series]]&amp;Table13[[#This Row],[Competency Name]]</f>
        <v>0020ACCOUNTABILITY</v>
      </c>
      <c r="C72" s="127" t="str">
        <f>IF(RIGHT(Table13[[#This Row],[Occupational Series]],5)="SECCM","SECCM",IF(OR(RIGHT(Table13[[#This Row],[Occupational Series]],1)="A",RIGHT(Table13[[#This Row],[Occupational Series]],1)="B",RIGHT(Table13[[#This Row],[Occupational Series]],1)="C"),"0301",RIGHT(Table13[[#This Row],[Occupational Series]],4)))</f>
        <v>0020</v>
      </c>
      <c r="D72" s="51" t="s">
        <v>579</v>
      </c>
      <c r="E72" s="51" t="s">
        <v>580</v>
      </c>
    </row>
    <row r="73" spans="1:5" ht="26.25" thickBot="1" x14ac:dyDescent="0.3">
      <c r="A73" s="51" t="s">
        <v>426</v>
      </c>
      <c r="B73" s="127" t="str">
        <f>Table13[[#This Row],[Series]]&amp;Table13[[#This Row],[Competency Name]]</f>
        <v>0020MANAGING HUMAN RESOURCES</v>
      </c>
      <c r="C73" s="127" t="str">
        <f>IF(RIGHT(Table13[[#This Row],[Occupational Series]],5)="SECCM","SECCM",IF(OR(RIGHT(Table13[[#This Row],[Occupational Series]],1)="A",RIGHT(Table13[[#This Row],[Occupational Series]],1)="B",RIGHT(Table13[[#This Row],[Occupational Series]],1)="C"),"0301",RIGHT(Table13[[#This Row],[Occupational Series]],4)))</f>
        <v>0020</v>
      </c>
      <c r="D73" s="51" t="s">
        <v>590</v>
      </c>
      <c r="E73" s="51" t="s">
        <v>591</v>
      </c>
    </row>
    <row r="74" spans="1:5" ht="39" thickBot="1" x14ac:dyDescent="0.3">
      <c r="A74" s="51" t="s">
        <v>426</v>
      </c>
      <c r="B74" s="127" t="str">
        <f>Table13[[#This Row],[Series]]&amp;Table13[[#This Row],[Competency Name]]</f>
        <v>0020PROBLEM SOLVING</v>
      </c>
      <c r="C74" s="127" t="str">
        <f>IF(RIGHT(Table13[[#This Row],[Occupational Series]],5)="SECCM","SECCM",IF(OR(RIGHT(Table13[[#This Row],[Occupational Series]],1)="A",RIGHT(Table13[[#This Row],[Occupational Series]],1)="B",RIGHT(Table13[[#This Row],[Occupational Series]],1)="C"),"0301",RIGHT(Table13[[#This Row],[Occupational Series]],4)))</f>
        <v>0020</v>
      </c>
      <c r="D74" s="51" t="s">
        <v>596</v>
      </c>
      <c r="E74" s="51" t="s">
        <v>597</v>
      </c>
    </row>
    <row r="75" spans="1:5" ht="39" thickBot="1" x14ac:dyDescent="0.3">
      <c r="A75" s="51" t="s">
        <v>426</v>
      </c>
      <c r="B75" s="127" t="str">
        <f>Table13[[#This Row],[Series]]&amp;Table13[[#This Row],[Competency Name]]</f>
        <v>0020ENVIRONMENTAL CONSIDERATIONS AND DOCUMENTATION</v>
      </c>
      <c r="C75" s="127" t="str">
        <f>IF(RIGHT(Table13[[#This Row],[Occupational Series]],5)="SECCM","SECCM",IF(OR(RIGHT(Table13[[#This Row],[Occupational Series]],1)="A",RIGHT(Table13[[#This Row],[Occupational Series]],1)="B",RIGHT(Table13[[#This Row],[Occupational Series]],1)="C"),"0301",RIGHT(Table13[[#This Row],[Occupational Series]],4)))</f>
        <v>0020</v>
      </c>
      <c r="D75" s="51" t="s">
        <v>952</v>
      </c>
      <c r="E75" s="51" t="s">
        <v>953</v>
      </c>
    </row>
    <row r="76" spans="1:5" ht="26.25" thickBot="1" x14ac:dyDescent="0.3">
      <c r="A76" s="129" t="s">
        <v>426</v>
      </c>
      <c r="B76" s="127" t="str">
        <f>Table13[[#This Row],[Series]]&amp;Table13[[#This Row],[Competency Name]]</f>
        <v>0020RULEMAKING AND REGULATION</v>
      </c>
      <c r="C76" s="127" t="str">
        <f>IF(RIGHT(Table13[[#This Row],[Occupational Series]],5)="SECCM","SECCM",IF(OR(RIGHT(Table13[[#This Row],[Occupational Series]],1)="A",RIGHT(Table13[[#This Row],[Occupational Series]],1)="B",RIGHT(Table13[[#This Row],[Occupational Series]],1)="C"),"0301",RIGHT(Table13[[#This Row],[Occupational Series]],4)))</f>
        <v>0020</v>
      </c>
      <c r="D76" s="129" t="s">
        <v>958</v>
      </c>
      <c r="E76" s="129" t="s">
        <v>959</v>
      </c>
    </row>
    <row r="77" spans="1:5" ht="39" thickBot="1" x14ac:dyDescent="0.3">
      <c r="A77" s="51" t="s">
        <v>426</v>
      </c>
      <c r="B77" s="127" t="str">
        <f>Table13[[#This Row],[Series]]&amp;Table13[[#This Row],[Competency Name]]</f>
        <v>0020DECISIVENESS</v>
      </c>
      <c r="C77" s="127" t="str">
        <f>IF(RIGHT(Table13[[#This Row],[Occupational Series]],5)="SECCM","SECCM",IF(OR(RIGHT(Table13[[#This Row],[Occupational Series]],1)="A",RIGHT(Table13[[#This Row],[Occupational Series]],1)="B",RIGHT(Table13[[#This Row],[Occupational Series]],1)="C"),"0301",RIGHT(Table13[[#This Row],[Occupational Series]],4)))</f>
        <v>0020</v>
      </c>
      <c r="D77" s="51" t="s">
        <v>1009</v>
      </c>
      <c r="E77" s="51" t="s">
        <v>1010</v>
      </c>
    </row>
    <row r="78" spans="1:5" ht="26.25" thickBot="1" x14ac:dyDescent="0.3">
      <c r="A78" s="129" t="s">
        <v>426</v>
      </c>
      <c r="B78" s="127" t="str">
        <f>Table13[[#This Row],[Series]]&amp;Table13[[#This Row],[Competency Name]]</f>
        <v>0020READING AND INTERPRETING REGULATIONS</v>
      </c>
      <c r="C78" s="127" t="str">
        <f>IF(RIGHT(Table13[[#This Row],[Occupational Series]],5)="SECCM","SECCM",IF(OR(RIGHT(Table13[[#This Row],[Occupational Series]],1)="A",RIGHT(Table13[[#This Row],[Occupational Series]],1)="B",RIGHT(Table13[[#This Row],[Occupational Series]],1)="C"),"0301",RIGHT(Table13[[#This Row],[Occupational Series]],4)))</f>
        <v>0020</v>
      </c>
      <c r="D78" s="129" t="s">
        <v>1015</v>
      </c>
      <c r="E78" s="129" t="s">
        <v>1016</v>
      </c>
    </row>
    <row r="79" spans="1:5" ht="39" thickBot="1" x14ac:dyDescent="0.3">
      <c r="A79" s="51" t="s">
        <v>426</v>
      </c>
      <c r="B79" s="127" t="str">
        <f>Table13[[#This Row],[Series]]&amp;Table13[[#This Row],[Competency Name]]</f>
        <v>0020SURVEYS AND DATA COLLECTION</v>
      </c>
      <c r="C79" s="127" t="str">
        <f>IF(RIGHT(Table13[[#This Row],[Occupational Series]],5)="SECCM","SECCM",IF(OR(RIGHT(Table13[[#This Row],[Occupational Series]],1)="A",RIGHT(Table13[[#This Row],[Occupational Series]],1)="B",RIGHT(Table13[[#This Row],[Occupational Series]],1)="C"),"0301",RIGHT(Table13[[#This Row],[Occupational Series]],4)))</f>
        <v>0020</v>
      </c>
      <c r="D79" s="51" t="s">
        <v>1031</v>
      </c>
      <c r="E79" s="51" t="s">
        <v>1032</v>
      </c>
    </row>
    <row r="80" spans="1:5" ht="26.25" thickBot="1" x14ac:dyDescent="0.3">
      <c r="A80" s="51" t="s">
        <v>426</v>
      </c>
      <c r="B80" s="127" t="str">
        <f>Table13[[#This Row],[Series]]&amp;Table13[[#This Row],[Competency Name]]</f>
        <v>0020ANALYTICAL TECHNIQUES</v>
      </c>
      <c r="C80" s="127" t="str">
        <f>IF(RIGHT(Table13[[#This Row],[Occupational Series]],5)="SECCM","SECCM",IF(OR(RIGHT(Table13[[#This Row],[Occupational Series]],1)="A",RIGHT(Table13[[#This Row],[Occupational Series]],1)="B",RIGHT(Table13[[#This Row],[Occupational Series]],1)="C"),"0301",RIGHT(Table13[[#This Row],[Occupational Series]],4)))</f>
        <v>0020</v>
      </c>
      <c r="D80" s="51" t="s">
        <v>1131</v>
      </c>
      <c r="E80" s="51" t="s">
        <v>1132</v>
      </c>
    </row>
    <row r="81" spans="1:5" ht="26.25" thickBot="1" x14ac:dyDescent="0.3">
      <c r="A81" s="129" t="s">
        <v>426</v>
      </c>
      <c r="B81" s="127" t="str">
        <f>Table13[[#This Row],[Series]]&amp;Table13[[#This Row],[Competency Name]]</f>
        <v>0020BUILDING AND CONSTRUCTION</v>
      </c>
      <c r="C81" s="127" t="str">
        <f>IF(RIGHT(Table13[[#This Row],[Occupational Series]],5)="SECCM","SECCM",IF(OR(RIGHT(Table13[[#This Row],[Occupational Series]],1)="A",RIGHT(Table13[[#This Row],[Occupational Series]],1)="B",RIGHT(Table13[[#This Row],[Occupational Series]],1)="C"),"0301",RIGHT(Table13[[#This Row],[Occupational Series]],4)))</f>
        <v>0020</v>
      </c>
      <c r="D81" s="129" t="s">
        <v>1133</v>
      </c>
      <c r="E81" s="129" t="s">
        <v>1134</v>
      </c>
    </row>
    <row r="82" spans="1:5" ht="26.25" thickBot="1" x14ac:dyDescent="0.3">
      <c r="A82" s="51" t="s">
        <v>426</v>
      </c>
      <c r="B82" s="127" t="str">
        <f>Table13[[#This Row],[Series]]&amp;Table13[[#This Row],[Competency Name]]</f>
        <v>0020DESIGN</v>
      </c>
      <c r="C82" s="127" t="str">
        <f>IF(RIGHT(Table13[[#This Row],[Occupational Series]],5)="SECCM","SECCM",IF(OR(RIGHT(Table13[[#This Row],[Occupational Series]],1)="A",RIGHT(Table13[[#This Row],[Occupational Series]],1)="B",RIGHT(Table13[[#This Row],[Occupational Series]],1)="C"),"0301",RIGHT(Table13[[#This Row],[Occupational Series]],4)))</f>
        <v>0020</v>
      </c>
      <c r="D82" s="51" t="s">
        <v>1135</v>
      </c>
      <c r="E82" s="51" t="s">
        <v>1136</v>
      </c>
    </row>
    <row r="83" spans="1:5" ht="26.25" thickBot="1" x14ac:dyDescent="0.3">
      <c r="A83" s="51" t="s">
        <v>426</v>
      </c>
      <c r="B83" s="127" t="str">
        <f>Table13[[#This Row],[Series]]&amp;Table13[[#This Row],[Competency Name]]</f>
        <v>0020FACILITIES</v>
      </c>
      <c r="C83" s="127" t="str">
        <f>IF(RIGHT(Table13[[#This Row],[Occupational Series]],5)="SECCM","SECCM",IF(OR(RIGHT(Table13[[#This Row],[Occupational Series]],1)="A",RIGHT(Table13[[#This Row],[Occupational Series]],1)="B",RIGHT(Table13[[#This Row],[Occupational Series]],1)="C"),"0301",RIGHT(Table13[[#This Row],[Occupational Series]],4)))</f>
        <v>0020</v>
      </c>
      <c r="D83" s="51" t="s">
        <v>1137</v>
      </c>
      <c r="E83" s="51" t="s">
        <v>1138</v>
      </c>
    </row>
    <row r="84" spans="1:5" ht="39" thickBot="1" x14ac:dyDescent="0.3">
      <c r="A84" s="51" t="s">
        <v>426</v>
      </c>
      <c r="B84" s="127" t="str">
        <f>Table13[[#This Row],[Series]]&amp;Table13[[#This Row],[Competency Name]]</f>
        <v>0020PUBLIC PLANNING</v>
      </c>
      <c r="C84" s="127" t="str">
        <f>IF(RIGHT(Table13[[#This Row],[Occupational Series]],5)="SECCM","SECCM",IF(OR(RIGHT(Table13[[#This Row],[Occupational Series]],1)="A",RIGHT(Table13[[#This Row],[Occupational Series]],1)="B",RIGHT(Table13[[#This Row],[Occupational Series]],1)="C"),"0301",RIGHT(Table13[[#This Row],[Occupational Series]],4)))</f>
        <v>0020</v>
      </c>
      <c r="D84" s="51" t="s">
        <v>1139</v>
      </c>
      <c r="E84" s="51" t="s">
        <v>1140</v>
      </c>
    </row>
    <row r="85" spans="1:5" ht="26.25" thickBot="1" x14ac:dyDescent="0.3">
      <c r="A85" s="51" t="s">
        <v>426</v>
      </c>
      <c r="B85" s="127" t="str">
        <f>Table13[[#This Row],[Series]]&amp;Table13[[#This Row],[Competency Name]]</f>
        <v>0020REPORTING AND RECOMMENDATIONS</v>
      </c>
      <c r="C85" s="127" t="str">
        <f>IF(RIGHT(Table13[[#This Row],[Occupational Series]],5)="SECCM","SECCM",IF(OR(RIGHT(Table13[[#This Row],[Occupational Series]],1)="A",RIGHT(Table13[[#This Row],[Occupational Series]],1)="B",RIGHT(Table13[[#This Row],[Occupational Series]],1)="C"),"0301",RIGHT(Table13[[#This Row],[Occupational Series]],4)))</f>
        <v>0020</v>
      </c>
      <c r="D85" s="51" t="s">
        <v>1141</v>
      </c>
      <c r="E85" s="51" t="s">
        <v>1142</v>
      </c>
    </row>
    <row r="86" spans="1:5" ht="26.25" thickBot="1" x14ac:dyDescent="0.3">
      <c r="A86" s="51" t="s">
        <v>426</v>
      </c>
      <c r="B86" s="127" t="str">
        <f>Table13[[#This Row],[Series]]&amp;Table13[[#This Row],[Competency Name]]</f>
        <v>0020COST - BENEFIT ANALYSIS</v>
      </c>
      <c r="C86" s="127" t="str">
        <f>IF(RIGHT(Table13[[#This Row],[Occupational Series]],5)="SECCM","SECCM",IF(OR(RIGHT(Table13[[#This Row],[Occupational Series]],1)="A",RIGHT(Table13[[#This Row],[Occupational Series]],1)="B",RIGHT(Table13[[#This Row],[Occupational Series]],1)="C"),"0301",RIGHT(Table13[[#This Row],[Occupational Series]],4)))</f>
        <v>0020</v>
      </c>
      <c r="D86" s="51" t="s">
        <v>1159</v>
      </c>
      <c r="E86" s="51" t="s">
        <v>1160</v>
      </c>
    </row>
    <row r="87" spans="1:5" ht="26.25" thickBot="1" x14ac:dyDescent="0.3">
      <c r="A87" s="51" t="s">
        <v>339</v>
      </c>
      <c r="B87" s="127" t="str">
        <f>Table13[[#This Row],[Series]]&amp;Table13[[#This Row],[Competency Name]]</f>
        <v>0021INFORMATION MANAGEMENT</v>
      </c>
      <c r="C87" s="127" t="str">
        <f>IF(RIGHT(Table13[[#This Row],[Occupational Series]],5)="SECCM","SECCM",IF(OR(RIGHT(Table13[[#This Row],[Occupational Series]],1)="A",RIGHT(Table13[[#This Row],[Occupational Series]],1)="B",RIGHT(Table13[[#This Row],[Occupational Series]],1)="C"),"0301",RIGHT(Table13[[#This Row],[Occupational Series]],4)))</f>
        <v>0021</v>
      </c>
      <c r="D87" s="51" t="s">
        <v>311</v>
      </c>
      <c r="E87" s="51" t="s">
        <v>312</v>
      </c>
    </row>
    <row r="88" spans="1:5" ht="26.25" thickBot="1" x14ac:dyDescent="0.3">
      <c r="A88" s="51" t="s">
        <v>339</v>
      </c>
      <c r="B88" s="127" t="str">
        <f>Table13[[#This Row],[Series]]&amp;Table13[[#This Row],[Competency Name]]</f>
        <v>0021COMPUTER LITERACY</v>
      </c>
      <c r="C88" s="127" t="str">
        <f>IF(RIGHT(Table13[[#This Row],[Occupational Series]],5)="SECCM","SECCM",IF(OR(RIGHT(Table13[[#This Row],[Occupational Series]],1)="A",RIGHT(Table13[[#This Row],[Occupational Series]],1)="B",RIGHT(Table13[[#This Row],[Occupational Series]],1)="C"),"0301",RIGHT(Table13[[#This Row],[Occupational Series]],4)))</f>
        <v>0021</v>
      </c>
      <c r="D88" s="51" t="s">
        <v>456</v>
      </c>
      <c r="E88" s="51" t="s">
        <v>457</v>
      </c>
    </row>
    <row r="89" spans="1:5" ht="15.75" thickBot="1" x14ac:dyDescent="0.3">
      <c r="A89" s="129" t="s">
        <v>339</v>
      </c>
      <c r="B89" s="127" t="str">
        <f>Table13[[#This Row],[Series]]&amp;Table13[[#This Row],[Competency Name]]</f>
        <v>0021PARTNERING</v>
      </c>
      <c r="C89" s="127" t="str">
        <f>IF(RIGHT(Table13[[#This Row],[Occupational Series]],5)="SECCM","SECCM",IF(OR(RIGHT(Table13[[#This Row],[Occupational Series]],1)="A",RIGHT(Table13[[#This Row],[Occupational Series]],1)="B",RIGHT(Table13[[#This Row],[Occupational Series]],1)="C"),"0301",RIGHT(Table13[[#This Row],[Occupational Series]],4)))</f>
        <v>0021</v>
      </c>
      <c r="D89" s="129" t="s">
        <v>491</v>
      </c>
      <c r="E89" s="129" t="s">
        <v>492</v>
      </c>
    </row>
    <row r="90" spans="1:5" ht="26.25" thickBot="1" x14ac:dyDescent="0.3">
      <c r="A90" s="51" t="s">
        <v>339</v>
      </c>
      <c r="B90" s="127" t="str">
        <f>Table13[[#This Row],[Series]]&amp;Table13[[#This Row],[Competency Name]]</f>
        <v>0021WRITTEN COMMUNICATION</v>
      </c>
      <c r="C90" s="127" t="str">
        <f>IF(RIGHT(Table13[[#This Row],[Occupational Series]],5)="SECCM","SECCM",IF(OR(RIGHT(Table13[[#This Row],[Occupational Series]],1)="A",RIGHT(Table13[[#This Row],[Occupational Series]],1)="B",RIGHT(Table13[[#This Row],[Occupational Series]],1)="C"),"0301",RIGHT(Table13[[#This Row],[Occupational Series]],4)))</f>
        <v>0021</v>
      </c>
      <c r="D90" s="51" t="s">
        <v>507</v>
      </c>
      <c r="E90" s="51" t="s">
        <v>508</v>
      </c>
    </row>
    <row r="91" spans="1:5" ht="26.25" thickBot="1" x14ac:dyDescent="0.3">
      <c r="A91" s="51" t="s">
        <v>339</v>
      </c>
      <c r="B91" s="127" t="str">
        <f>Table13[[#This Row],[Series]]&amp;Table13[[#This Row],[Competency Name]]</f>
        <v>0021ORAL COMMUNICATION</v>
      </c>
      <c r="C91" s="127" t="str">
        <f>IF(RIGHT(Table13[[#This Row],[Occupational Series]],5)="SECCM","SECCM",IF(OR(RIGHT(Table13[[#This Row],[Occupational Series]],1)="A",RIGHT(Table13[[#This Row],[Occupational Series]],1)="B",RIGHT(Table13[[#This Row],[Occupational Series]],1)="C"),"0301",RIGHT(Table13[[#This Row],[Occupational Series]],4)))</f>
        <v>0021</v>
      </c>
      <c r="D91" s="51" t="s">
        <v>537</v>
      </c>
      <c r="E91" s="51" t="s">
        <v>538</v>
      </c>
    </row>
    <row r="92" spans="1:5" ht="26.25" thickBot="1" x14ac:dyDescent="0.3">
      <c r="A92" s="51" t="s">
        <v>339</v>
      </c>
      <c r="B92" s="127" t="str">
        <f>Table13[[#This Row],[Series]]&amp;Table13[[#This Row],[Competency Name]]</f>
        <v>0021FACILITIES</v>
      </c>
      <c r="C92" s="127" t="str">
        <f>IF(RIGHT(Table13[[#This Row],[Occupational Series]],5)="SECCM","SECCM",IF(OR(RIGHT(Table13[[#This Row],[Occupational Series]],1)="A",RIGHT(Table13[[#This Row],[Occupational Series]],1)="B",RIGHT(Table13[[#This Row],[Occupational Series]],1)="C"),"0301",RIGHT(Table13[[#This Row],[Occupational Series]],4)))</f>
        <v>0021</v>
      </c>
      <c r="D92" s="51" t="s">
        <v>1137</v>
      </c>
      <c r="E92" s="51" t="s">
        <v>1138</v>
      </c>
    </row>
    <row r="93" spans="1:5" ht="39" thickBot="1" x14ac:dyDescent="0.3">
      <c r="A93" s="51" t="s">
        <v>339</v>
      </c>
      <c r="B93" s="127" t="str">
        <f>Table13[[#This Row],[Series]]&amp;Table13[[#This Row],[Competency Name]]</f>
        <v>0021PUBLIC PLANNING</v>
      </c>
      <c r="C93" s="127" t="str">
        <f>IF(RIGHT(Table13[[#This Row],[Occupational Series]],5)="SECCM","SECCM",IF(OR(RIGHT(Table13[[#This Row],[Occupational Series]],1)="A",RIGHT(Table13[[#This Row],[Occupational Series]],1)="B",RIGHT(Table13[[#This Row],[Occupational Series]],1)="C"),"0301",RIGHT(Table13[[#This Row],[Occupational Series]],4)))</f>
        <v>0021</v>
      </c>
      <c r="D93" s="51" t="s">
        <v>1139</v>
      </c>
      <c r="E93" s="51" t="s">
        <v>1140</v>
      </c>
    </row>
    <row r="94" spans="1:5" ht="26.25" thickBot="1" x14ac:dyDescent="0.3">
      <c r="A94" s="51" t="s">
        <v>340</v>
      </c>
      <c r="B94" s="127" t="str">
        <f>Table13[[#This Row],[Series]]&amp;Table13[[#This Row],[Competency Name]]</f>
        <v>0028INFORMATION MANAGEMENT</v>
      </c>
      <c r="C94" s="127" t="str">
        <f>IF(RIGHT(Table13[[#This Row],[Occupational Series]],5)="SECCM","SECCM",IF(OR(RIGHT(Table13[[#This Row],[Occupational Series]],1)="A",RIGHT(Table13[[#This Row],[Occupational Series]],1)="B",RIGHT(Table13[[#This Row],[Occupational Series]],1)="C"),"0301",RIGHT(Table13[[#This Row],[Occupational Series]],4)))</f>
        <v>0028</v>
      </c>
      <c r="D94" s="51" t="s">
        <v>311</v>
      </c>
      <c r="E94" s="51" t="s">
        <v>312</v>
      </c>
    </row>
    <row r="95" spans="1:5" ht="51.75" thickBot="1" x14ac:dyDescent="0.3">
      <c r="A95" s="51" t="s">
        <v>340</v>
      </c>
      <c r="B95" s="127" t="str">
        <f>Table13[[#This Row],[Series]]&amp;Table13[[#This Row],[Competency Name]]</f>
        <v>0028FINANCIAL MANAGEMENT</v>
      </c>
      <c r="C95" s="127" t="str">
        <f>IF(RIGHT(Table13[[#This Row],[Occupational Series]],5)="SECCM","SECCM",IF(OR(RIGHT(Table13[[#This Row],[Occupational Series]],1)="A",RIGHT(Table13[[#This Row],[Occupational Series]],1)="B",RIGHT(Table13[[#This Row],[Occupational Series]],1)="C"),"0301",RIGHT(Table13[[#This Row],[Occupational Series]],4)))</f>
        <v>0028</v>
      </c>
      <c r="D95" s="51" t="s">
        <v>438</v>
      </c>
      <c r="E95" s="51" t="s">
        <v>439</v>
      </c>
    </row>
    <row r="96" spans="1:5" ht="26.25" thickBot="1" x14ac:dyDescent="0.3">
      <c r="A96" s="51" t="s">
        <v>340</v>
      </c>
      <c r="B96" s="127" t="str">
        <f>Table13[[#This Row],[Series]]&amp;Table13[[#This Row],[Competency Name]]</f>
        <v>0028COMPUTER LITERACY</v>
      </c>
      <c r="C96" s="127" t="str">
        <f>IF(RIGHT(Table13[[#This Row],[Occupational Series]],5)="SECCM","SECCM",IF(OR(RIGHT(Table13[[#This Row],[Occupational Series]],1)="A",RIGHT(Table13[[#This Row],[Occupational Series]],1)="B",RIGHT(Table13[[#This Row],[Occupational Series]],1)="C"),"0301",RIGHT(Table13[[#This Row],[Occupational Series]],4)))</f>
        <v>0028</v>
      </c>
      <c r="D96" s="51" t="s">
        <v>456</v>
      </c>
      <c r="E96" s="51" t="s">
        <v>457</v>
      </c>
    </row>
    <row r="97" spans="1:5" ht="15.75" thickBot="1" x14ac:dyDescent="0.3">
      <c r="A97" s="129" t="s">
        <v>340</v>
      </c>
      <c r="B97" s="127" t="str">
        <f>Table13[[#This Row],[Series]]&amp;Table13[[#This Row],[Competency Name]]</f>
        <v>0028PARTNERING</v>
      </c>
      <c r="C97" s="127" t="str">
        <f>IF(RIGHT(Table13[[#This Row],[Occupational Series]],5)="SECCM","SECCM",IF(OR(RIGHT(Table13[[#This Row],[Occupational Series]],1)="A",RIGHT(Table13[[#This Row],[Occupational Series]],1)="B",RIGHT(Table13[[#This Row],[Occupational Series]],1)="C"),"0301",RIGHT(Table13[[#This Row],[Occupational Series]],4)))</f>
        <v>0028</v>
      </c>
      <c r="D97" s="129" t="s">
        <v>491</v>
      </c>
      <c r="E97" s="129" t="s">
        <v>492</v>
      </c>
    </row>
    <row r="98" spans="1:5" ht="26.25" thickBot="1" x14ac:dyDescent="0.3">
      <c r="A98" s="51" t="s">
        <v>340</v>
      </c>
      <c r="B98" s="127" t="str">
        <f>Table13[[#This Row],[Series]]&amp;Table13[[#This Row],[Competency Name]]</f>
        <v>0028ORAL COMMUNICATION</v>
      </c>
      <c r="C98" s="127" t="str">
        <f>IF(RIGHT(Table13[[#This Row],[Occupational Series]],5)="SECCM","SECCM",IF(OR(RIGHT(Table13[[#This Row],[Occupational Series]],1)="A",RIGHT(Table13[[#This Row],[Occupational Series]],1)="B",RIGHT(Table13[[#This Row],[Occupational Series]],1)="C"),"0301",RIGHT(Table13[[#This Row],[Occupational Series]],4)))</f>
        <v>0028</v>
      </c>
      <c r="D98" s="51" t="s">
        <v>537</v>
      </c>
      <c r="E98" s="51" t="s">
        <v>538</v>
      </c>
    </row>
    <row r="99" spans="1:5" ht="39" thickBot="1" x14ac:dyDescent="0.3">
      <c r="A99" s="51" t="s">
        <v>340</v>
      </c>
      <c r="B99" s="127" t="str">
        <f>Table13[[#This Row],[Series]]&amp;Table13[[#This Row],[Competency Name]]</f>
        <v>0028DEVELOPING OTHERS</v>
      </c>
      <c r="C99" s="127" t="str">
        <f>IF(RIGHT(Table13[[#This Row],[Occupational Series]],5)="SECCM","SECCM",IF(OR(RIGHT(Table13[[#This Row],[Occupational Series]],1)="A",RIGHT(Table13[[#This Row],[Occupational Series]],1)="B",RIGHT(Table13[[#This Row],[Occupational Series]],1)="C"),"0301",RIGHT(Table13[[#This Row],[Occupational Series]],4)))</f>
        <v>0028</v>
      </c>
      <c r="D99" s="51" t="s">
        <v>585</v>
      </c>
      <c r="E99" s="51" t="s">
        <v>586</v>
      </c>
    </row>
    <row r="100" spans="1:5" ht="26.25" thickBot="1" x14ac:dyDescent="0.3">
      <c r="A100" s="51" t="s">
        <v>340</v>
      </c>
      <c r="B100" s="127" t="str">
        <f>Table13[[#This Row],[Series]]&amp;Table13[[#This Row],[Competency Name]]</f>
        <v>0028MANAGING HUMAN RESOURCES</v>
      </c>
      <c r="C100" s="127" t="str">
        <f>IF(RIGHT(Table13[[#This Row],[Occupational Series]],5)="SECCM","SECCM",IF(OR(RIGHT(Table13[[#This Row],[Occupational Series]],1)="A",RIGHT(Table13[[#This Row],[Occupational Series]],1)="B",RIGHT(Table13[[#This Row],[Occupational Series]],1)="C"),"0301",RIGHT(Table13[[#This Row],[Occupational Series]],4)))</f>
        <v>0028</v>
      </c>
      <c r="D100" s="51" t="s">
        <v>590</v>
      </c>
      <c r="E100" s="51" t="s">
        <v>591</v>
      </c>
    </row>
    <row r="101" spans="1:5" ht="39" thickBot="1" x14ac:dyDescent="0.3">
      <c r="A101" s="51" t="s">
        <v>340</v>
      </c>
      <c r="B101" s="127" t="str">
        <f>Table13[[#This Row],[Series]]&amp;Table13[[#This Row],[Competency Name]]</f>
        <v>0028PROBLEM SOLVING</v>
      </c>
      <c r="C101" s="127" t="str">
        <f>IF(RIGHT(Table13[[#This Row],[Occupational Series]],5)="SECCM","SECCM",IF(OR(RIGHT(Table13[[#This Row],[Occupational Series]],1)="A",RIGHT(Table13[[#This Row],[Occupational Series]],1)="B",RIGHT(Table13[[#This Row],[Occupational Series]],1)="C"),"0301",RIGHT(Table13[[#This Row],[Occupational Series]],4)))</f>
        <v>0028</v>
      </c>
      <c r="D101" s="51" t="s">
        <v>596</v>
      </c>
      <c r="E101" s="51" t="s">
        <v>597</v>
      </c>
    </row>
    <row r="102" spans="1:5" ht="39" thickBot="1" x14ac:dyDescent="0.3">
      <c r="A102" s="51" t="s">
        <v>340</v>
      </c>
      <c r="B102" s="127" t="str">
        <f>Table13[[#This Row],[Series]]&amp;Table13[[#This Row],[Competency Name]]</f>
        <v>0028HAZARDOUS MATERIAL MANAGEMENT</v>
      </c>
      <c r="C102" s="127" t="str">
        <f>IF(RIGHT(Table13[[#This Row],[Occupational Series]],5)="SECCM","SECCM",IF(OR(RIGHT(Table13[[#This Row],[Occupational Series]],1)="A",RIGHT(Table13[[#This Row],[Occupational Series]],1)="B",RIGHT(Table13[[#This Row],[Occupational Series]],1)="C"),"0301",RIGHT(Table13[[#This Row],[Occupational Series]],4)))</f>
        <v>0028</v>
      </c>
      <c r="D102" s="51" t="s">
        <v>954</v>
      </c>
      <c r="E102" s="51" t="s">
        <v>955</v>
      </c>
    </row>
    <row r="103" spans="1:5" ht="39" thickBot="1" x14ac:dyDescent="0.3">
      <c r="A103" s="51" t="s">
        <v>340</v>
      </c>
      <c r="B103" s="127" t="str">
        <f>Table13[[#This Row],[Series]]&amp;Table13[[#This Row],[Competency Name]]</f>
        <v>0028ENVIRONMENTAL ASSESSMENT AND DATA ANALYSIS</v>
      </c>
      <c r="C103" s="127" t="str">
        <f>IF(RIGHT(Table13[[#This Row],[Occupational Series]],5)="SECCM","SECCM",IF(OR(RIGHT(Table13[[#This Row],[Occupational Series]],1)="A",RIGHT(Table13[[#This Row],[Occupational Series]],1)="B",RIGHT(Table13[[#This Row],[Occupational Series]],1)="C"),"0301",RIGHT(Table13[[#This Row],[Occupational Series]],4)))</f>
        <v>0028</v>
      </c>
      <c r="D103" s="51" t="s">
        <v>1984</v>
      </c>
      <c r="E103" s="51" t="s">
        <v>1985</v>
      </c>
    </row>
    <row r="104" spans="1:5" ht="51.75" thickBot="1" x14ac:dyDescent="0.3">
      <c r="A104" s="51" t="s">
        <v>340</v>
      </c>
      <c r="B104" s="127" t="str">
        <f>Table13[[#This Row],[Series]]&amp;Table13[[#This Row],[Competency Name]]</f>
        <v>0028ENVIRONMENTAL COMPLIANCE AND PREVENTIVE ACTION</v>
      </c>
      <c r="C104" s="127" t="str">
        <f>IF(RIGHT(Table13[[#This Row],[Occupational Series]],5)="SECCM","SECCM",IF(OR(RIGHT(Table13[[#This Row],[Occupational Series]],1)="A",RIGHT(Table13[[#This Row],[Occupational Series]],1)="B",RIGHT(Table13[[#This Row],[Occupational Series]],1)="C"),"0301",RIGHT(Table13[[#This Row],[Occupational Series]],4)))</f>
        <v>0028</v>
      </c>
      <c r="D104" s="51" t="s">
        <v>1986</v>
      </c>
      <c r="E104" s="51" t="s">
        <v>1987</v>
      </c>
    </row>
    <row r="105" spans="1:5" ht="26.25" thickBot="1" x14ac:dyDescent="0.3">
      <c r="A105" s="129" t="s">
        <v>340</v>
      </c>
      <c r="B105" s="127" t="str">
        <f>Table13[[#This Row],[Series]]&amp;Table13[[#This Row],[Competency Name]]</f>
        <v>0028ENVIRONMENTAL DOCUMENT PREPARATION</v>
      </c>
      <c r="C105" s="127" t="str">
        <f>IF(RIGHT(Table13[[#This Row],[Occupational Series]],5)="SECCM","SECCM",IF(OR(RIGHT(Table13[[#This Row],[Occupational Series]],1)="A",RIGHT(Table13[[#This Row],[Occupational Series]],1)="B",RIGHT(Table13[[#This Row],[Occupational Series]],1)="C"),"0301",RIGHT(Table13[[#This Row],[Occupational Series]],4)))</f>
        <v>0028</v>
      </c>
      <c r="D105" s="129" t="s">
        <v>1988</v>
      </c>
      <c r="E105" s="129" t="s">
        <v>1989</v>
      </c>
    </row>
    <row r="106" spans="1:5" ht="39" thickBot="1" x14ac:dyDescent="0.3">
      <c r="A106" s="51" t="s">
        <v>340</v>
      </c>
      <c r="B106" s="127" t="str">
        <f>Table13[[#This Row],[Series]]&amp;Table13[[#This Row],[Competency Name]]</f>
        <v>0028ENVIRONMENTAL EMERGENCY RESPONSE SUPPORT</v>
      </c>
      <c r="C106" s="127" t="str">
        <f>IF(RIGHT(Table13[[#This Row],[Occupational Series]],5)="SECCM","SECCM",IF(OR(RIGHT(Table13[[#This Row],[Occupational Series]],1)="A",RIGHT(Table13[[#This Row],[Occupational Series]],1)="B",RIGHT(Table13[[#This Row],[Occupational Series]],1)="C"),"0301",RIGHT(Table13[[#This Row],[Occupational Series]],4)))</f>
        <v>0028</v>
      </c>
      <c r="D106" s="51" t="s">
        <v>1990</v>
      </c>
      <c r="E106" s="51" t="s">
        <v>1991</v>
      </c>
    </row>
    <row r="107" spans="1:5" ht="26.25" thickBot="1" x14ac:dyDescent="0.3">
      <c r="A107" s="129" t="s">
        <v>340</v>
      </c>
      <c r="B107" s="127" t="str">
        <f>Table13[[#This Row],[Series]]&amp;Table13[[#This Row],[Competency Name]]</f>
        <v>0028ENVIRONMENTAL POLICY AND STRATEGY DEVELOPMENT</v>
      </c>
      <c r="C107" s="127" t="str">
        <f>IF(RIGHT(Table13[[#This Row],[Occupational Series]],5)="SECCM","SECCM",IF(OR(RIGHT(Table13[[#This Row],[Occupational Series]],1)="A",RIGHT(Table13[[#This Row],[Occupational Series]],1)="B",RIGHT(Table13[[#This Row],[Occupational Series]],1)="C"),"0301",RIGHT(Table13[[#This Row],[Occupational Series]],4)))</f>
        <v>0028</v>
      </c>
      <c r="D107" s="129" t="s">
        <v>1992</v>
      </c>
      <c r="E107" s="129" t="s">
        <v>1993</v>
      </c>
    </row>
    <row r="108" spans="1:5" ht="39" thickBot="1" x14ac:dyDescent="0.3">
      <c r="A108" s="129" t="s">
        <v>340</v>
      </c>
      <c r="B108" s="127" t="str">
        <f>Table13[[#This Row],[Series]]&amp;Table13[[#This Row],[Competency Name]]</f>
        <v>0028ENVIRONMENTAL PROJECT AND PROGRAM MANAGEMENT</v>
      </c>
      <c r="C108" s="127" t="str">
        <f>IF(RIGHT(Table13[[#This Row],[Occupational Series]],5)="SECCM","SECCM",IF(OR(RIGHT(Table13[[#This Row],[Occupational Series]],1)="A",RIGHT(Table13[[#This Row],[Occupational Series]],1)="B",RIGHT(Table13[[#This Row],[Occupational Series]],1)="C"),"0301",RIGHT(Table13[[#This Row],[Occupational Series]],4)))</f>
        <v>0028</v>
      </c>
      <c r="D108" s="129" t="s">
        <v>1994</v>
      </c>
      <c r="E108" s="129" t="s">
        <v>1995</v>
      </c>
    </row>
    <row r="109" spans="1:5" ht="26.25" thickBot="1" x14ac:dyDescent="0.3">
      <c r="A109" s="51" t="s">
        <v>467</v>
      </c>
      <c r="B109" s="127" t="str">
        <f>Table13[[#This Row],[Series]]&amp;Table13[[#This Row],[Competency Name]]</f>
        <v>0029COMPUTER LITERACY</v>
      </c>
      <c r="C109" s="127" t="str">
        <f>IF(RIGHT(Table13[[#This Row],[Occupational Series]],5)="SECCM","SECCM",IF(OR(RIGHT(Table13[[#This Row],[Occupational Series]],1)="A",RIGHT(Table13[[#This Row],[Occupational Series]],1)="B",RIGHT(Table13[[#This Row],[Occupational Series]],1)="C"),"0301",RIGHT(Table13[[#This Row],[Occupational Series]],4)))</f>
        <v>0029</v>
      </c>
      <c r="D109" s="51" t="s">
        <v>456</v>
      </c>
      <c r="E109" s="51" t="s">
        <v>457</v>
      </c>
    </row>
    <row r="110" spans="1:5" ht="15.75" thickBot="1" x14ac:dyDescent="0.3">
      <c r="A110" s="129" t="s">
        <v>467</v>
      </c>
      <c r="B110" s="127" t="str">
        <f>Table13[[#This Row],[Series]]&amp;Table13[[#This Row],[Competency Name]]</f>
        <v>0029PARTNERING</v>
      </c>
      <c r="C110" s="127" t="str">
        <f>IF(RIGHT(Table13[[#This Row],[Occupational Series]],5)="SECCM","SECCM",IF(OR(RIGHT(Table13[[#This Row],[Occupational Series]],1)="A",RIGHT(Table13[[#This Row],[Occupational Series]],1)="B",RIGHT(Table13[[#This Row],[Occupational Series]],1)="C"),"0301",RIGHT(Table13[[#This Row],[Occupational Series]],4)))</f>
        <v>0029</v>
      </c>
      <c r="D110" s="129" t="s">
        <v>491</v>
      </c>
      <c r="E110" s="129" t="s">
        <v>492</v>
      </c>
    </row>
    <row r="111" spans="1:5" ht="26.25" thickBot="1" x14ac:dyDescent="0.3">
      <c r="A111" s="51" t="s">
        <v>467</v>
      </c>
      <c r="B111" s="127" t="str">
        <f>Table13[[#This Row],[Series]]&amp;Table13[[#This Row],[Competency Name]]</f>
        <v>0029WRITTEN COMMUNICATION</v>
      </c>
      <c r="C111" s="127" t="str">
        <f>IF(RIGHT(Table13[[#This Row],[Occupational Series]],5)="SECCM","SECCM",IF(OR(RIGHT(Table13[[#This Row],[Occupational Series]],1)="A",RIGHT(Table13[[#This Row],[Occupational Series]],1)="B",RIGHT(Table13[[#This Row],[Occupational Series]],1)="C"),"0301",RIGHT(Table13[[#This Row],[Occupational Series]],4)))</f>
        <v>0029</v>
      </c>
      <c r="D111" s="51" t="s">
        <v>507</v>
      </c>
      <c r="E111" s="51" t="s">
        <v>508</v>
      </c>
    </row>
    <row r="112" spans="1:5" ht="26.25" thickBot="1" x14ac:dyDescent="0.3">
      <c r="A112" s="51" t="s">
        <v>467</v>
      </c>
      <c r="B112" s="127" t="str">
        <f>Table13[[#This Row],[Series]]&amp;Table13[[#This Row],[Competency Name]]</f>
        <v>0029ORAL COMMUNICATION</v>
      </c>
      <c r="C112" s="127" t="str">
        <f>IF(RIGHT(Table13[[#This Row],[Occupational Series]],5)="SECCM","SECCM",IF(OR(RIGHT(Table13[[#This Row],[Occupational Series]],1)="A",RIGHT(Table13[[#This Row],[Occupational Series]],1)="B",RIGHT(Table13[[#This Row],[Occupational Series]],1)="C"),"0301",RIGHT(Table13[[#This Row],[Occupational Series]],4)))</f>
        <v>0029</v>
      </c>
      <c r="D112" s="51" t="s">
        <v>537</v>
      </c>
      <c r="E112" s="51" t="s">
        <v>538</v>
      </c>
    </row>
    <row r="113" spans="1:5" ht="26.25" thickBot="1" x14ac:dyDescent="0.3">
      <c r="A113" s="51" t="s">
        <v>467</v>
      </c>
      <c r="B113" s="127" t="str">
        <f>Table13[[#This Row],[Series]]&amp;Table13[[#This Row],[Competency Name]]</f>
        <v>0029MANAGING HUMAN RESOURCES</v>
      </c>
      <c r="C113" s="127" t="str">
        <f>IF(RIGHT(Table13[[#This Row],[Occupational Series]],5)="SECCM","SECCM",IF(OR(RIGHT(Table13[[#This Row],[Occupational Series]],1)="A",RIGHT(Table13[[#This Row],[Occupational Series]],1)="B",RIGHT(Table13[[#This Row],[Occupational Series]],1)="C"),"0301",RIGHT(Table13[[#This Row],[Occupational Series]],4)))</f>
        <v>0029</v>
      </c>
      <c r="D113" s="51" t="s">
        <v>590</v>
      </c>
      <c r="E113" s="51" t="s">
        <v>591</v>
      </c>
    </row>
    <row r="114" spans="1:5" ht="39" thickBot="1" x14ac:dyDescent="0.3">
      <c r="A114" s="51" t="s">
        <v>467</v>
      </c>
      <c r="B114" s="127" t="str">
        <f>Table13[[#This Row],[Series]]&amp;Table13[[#This Row],[Competency Name]]</f>
        <v>0029PROBLEM SOLVING</v>
      </c>
      <c r="C114" s="127" t="str">
        <f>IF(RIGHT(Table13[[#This Row],[Occupational Series]],5)="SECCM","SECCM",IF(OR(RIGHT(Table13[[#This Row],[Occupational Series]],1)="A",RIGHT(Table13[[#This Row],[Occupational Series]],1)="B",RIGHT(Table13[[#This Row],[Occupational Series]],1)="C"),"0301",RIGHT(Table13[[#This Row],[Occupational Series]],4)))</f>
        <v>0029</v>
      </c>
      <c r="D114" s="51" t="s">
        <v>596</v>
      </c>
      <c r="E114" s="51" t="s">
        <v>597</v>
      </c>
    </row>
    <row r="115" spans="1:5" ht="51.75" thickBot="1" x14ac:dyDescent="0.3">
      <c r="A115" s="51" t="s">
        <v>467</v>
      </c>
      <c r="B115" s="127" t="str">
        <f>Table13[[#This Row],[Series]]&amp;Table13[[#This Row],[Competency Name]]</f>
        <v>0029ENVIRONMENTAL PROGRAM SUPPORT</v>
      </c>
      <c r="C115" s="127" t="str">
        <f>IF(RIGHT(Table13[[#This Row],[Occupational Series]],5)="SECCM","SECCM",IF(OR(RIGHT(Table13[[#This Row],[Occupational Series]],1)="A",RIGHT(Table13[[#This Row],[Occupational Series]],1)="B",RIGHT(Table13[[#This Row],[Occupational Series]],1)="C"),"0301",RIGHT(Table13[[#This Row],[Occupational Series]],4)))</f>
        <v>0029</v>
      </c>
      <c r="D115" s="51" t="s">
        <v>1033</v>
      </c>
      <c r="E115" s="51" t="s">
        <v>1034</v>
      </c>
    </row>
    <row r="116" spans="1:5" ht="39" thickBot="1" x14ac:dyDescent="0.3">
      <c r="A116" s="51" t="s">
        <v>467</v>
      </c>
      <c r="B116" s="127" t="str">
        <f>Table13[[#This Row],[Series]]&amp;Table13[[#This Row],[Competency Name]]</f>
        <v>0029ENVIRONMENTAL INFORMATION MANAGEMENT SUPPORT</v>
      </c>
      <c r="C116" s="127" t="str">
        <f>IF(RIGHT(Table13[[#This Row],[Occupational Series]],5)="SECCM","SECCM",IF(OR(RIGHT(Table13[[#This Row],[Occupational Series]],1)="A",RIGHT(Table13[[#This Row],[Occupational Series]],1)="B",RIGHT(Table13[[#This Row],[Occupational Series]],1)="C"),"0301",RIGHT(Table13[[#This Row],[Occupational Series]],4)))</f>
        <v>0029</v>
      </c>
      <c r="D116" s="51" t="s">
        <v>1035</v>
      </c>
      <c r="E116" s="51" t="s">
        <v>1036</v>
      </c>
    </row>
    <row r="117" spans="1:5" ht="26.25" thickBot="1" x14ac:dyDescent="0.3">
      <c r="A117" s="129" t="s">
        <v>389</v>
      </c>
      <c r="B117" s="127" t="str">
        <f>Table13[[#This Row],[Series]]&amp;Table13[[#This Row],[Competency Name]]</f>
        <v>0062PROJECT MANAGEMENT</v>
      </c>
      <c r="C117" s="127" t="str">
        <f>IF(RIGHT(Table13[[#This Row],[Occupational Series]],5)="SECCM","SECCM",IF(OR(RIGHT(Table13[[#This Row],[Occupational Series]],1)="A",RIGHT(Table13[[#This Row],[Occupational Series]],1)="B",RIGHT(Table13[[#This Row],[Occupational Series]],1)="C"),"0301",RIGHT(Table13[[#This Row],[Occupational Series]],4)))</f>
        <v>0062</v>
      </c>
      <c r="D117" s="129" t="s">
        <v>381</v>
      </c>
      <c r="E117" s="129" t="s">
        <v>382</v>
      </c>
    </row>
    <row r="118" spans="1:5" ht="26.25" thickBot="1" x14ac:dyDescent="0.3">
      <c r="A118" s="51" t="s">
        <v>389</v>
      </c>
      <c r="B118" s="127" t="str">
        <f>Table13[[#This Row],[Series]]&amp;Table13[[#This Row],[Competency Name]]</f>
        <v>0062COMPUTER LITERACY</v>
      </c>
      <c r="C118" s="127" t="str">
        <f>IF(RIGHT(Table13[[#This Row],[Occupational Series]],5)="SECCM","SECCM",IF(OR(RIGHT(Table13[[#This Row],[Occupational Series]],1)="A",RIGHT(Table13[[#This Row],[Occupational Series]],1)="B",RIGHT(Table13[[#This Row],[Occupational Series]],1)="C"),"0301",RIGHT(Table13[[#This Row],[Occupational Series]],4)))</f>
        <v>0062</v>
      </c>
      <c r="D118" s="51" t="s">
        <v>456</v>
      </c>
      <c r="E118" s="51" t="s">
        <v>457</v>
      </c>
    </row>
    <row r="119" spans="1:5" ht="26.25" thickBot="1" x14ac:dyDescent="0.3">
      <c r="A119" s="51" t="s">
        <v>389</v>
      </c>
      <c r="B119" s="127" t="str">
        <f>Table13[[#This Row],[Series]]&amp;Table13[[#This Row],[Competency Name]]</f>
        <v>0062ORAL COMMUNICATION</v>
      </c>
      <c r="C119" s="127" t="str">
        <f>IF(RIGHT(Table13[[#This Row],[Occupational Series]],5)="SECCM","SECCM",IF(OR(RIGHT(Table13[[#This Row],[Occupational Series]],1)="A",RIGHT(Table13[[#This Row],[Occupational Series]],1)="B",RIGHT(Table13[[#This Row],[Occupational Series]],1)="C"),"0301",RIGHT(Table13[[#This Row],[Occupational Series]],4)))</f>
        <v>0062</v>
      </c>
      <c r="D119" s="51" t="s">
        <v>537</v>
      </c>
      <c r="E119" s="51" t="s">
        <v>538</v>
      </c>
    </row>
    <row r="120" spans="1:5" ht="26.25" thickBot="1" x14ac:dyDescent="0.3">
      <c r="A120" s="129" t="s">
        <v>389</v>
      </c>
      <c r="B120" s="127" t="str">
        <f>Table13[[#This Row],[Series]]&amp;Table13[[#This Row],[Competency Name]]</f>
        <v>0062ADMINISTRATION AND MANAGEMENT</v>
      </c>
      <c r="C120" s="127" t="str">
        <f>IF(RIGHT(Table13[[#This Row],[Occupational Series]],5)="SECCM","SECCM",IF(OR(RIGHT(Table13[[#This Row],[Occupational Series]],1)="A",RIGHT(Table13[[#This Row],[Occupational Series]],1)="B",RIGHT(Table13[[#This Row],[Occupational Series]],1)="C"),"0301",RIGHT(Table13[[#This Row],[Occupational Series]],4)))</f>
        <v>0062</v>
      </c>
      <c r="D120" s="129" t="s">
        <v>560</v>
      </c>
      <c r="E120" s="129" t="s">
        <v>561</v>
      </c>
    </row>
    <row r="121" spans="1:5" ht="26.25" thickBot="1" x14ac:dyDescent="0.3">
      <c r="A121" s="51" t="s">
        <v>389</v>
      </c>
      <c r="B121" s="127" t="str">
        <f>Table13[[#This Row],[Series]]&amp;Table13[[#This Row],[Competency Name]]</f>
        <v>0062CLOTHING DESIGN</v>
      </c>
      <c r="C121" s="127" t="str">
        <f>IF(RIGHT(Table13[[#This Row],[Occupational Series]],5)="SECCM","SECCM",IF(OR(RIGHT(Table13[[#This Row],[Occupational Series]],1)="A",RIGHT(Table13[[#This Row],[Occupational Series]],1)="B",RIGHT(Table13[[#This Row],[Occupational Series]],1)="C"),"0301",RIGHT(Table13[[#This Row],[Occupational Series]],4)))</f>
        <v>0062</v>
      </c>
      <c r="D121" s="51" t="s">
        <v>1858</v>
      </c>
      <c r="E121" s="51" t="s">
        <v>1859</v>
      </c>
    </row>
    <row r="122" spans="1:5" ht="39" thickBot="1" x14ac:dyDescent="0.3">
      <c r="A122" s="51" t="s">
        <v>299</v>
      </c>
      <c r="B122" s="127" t="str">
        <f>Table13[[#This Row],[Series]]&amp;Table13[[#This Row],[Competency Name]]</f>
        <v>0080INFLUENCING/NEGOTIATING</v>
      </c>
      <c r="C122" s="127" t="str">
        <f>IF(RIGHT(Table13[[#This Row],[Occupational Series]],5)="SECCM","SECCM",IF(OR(RIGHT(Table13[[#This Row],[Occupational Series]],1)="A",RIGHT(Table13[[#This Row],[Occupational Series]],1)="B",RIGHT(Table13[[#This Row],[Occupational Series]],1)="C"),"0301",RIGHT(Table13[[#This Row],[Occupational Series]],4)))</f>
        <v>0080</v>
      </c>
      <c r="D122" s="51" t="s">
        <v>267</v>
      </c>
      <c r="E122" s="51" t="s">
        <v>268</v>
      </c>
    </row>
    <row r="123" spans="1:5" ht="26.25" thickBot="1" x14ac:dyDescent="0.3">
      <c r="A123" s="51" t="s">
        <v>299</v>
      </c>
      <c r="B123" s="127" t="str">
        <f>Table13[[#This Row],[Series]]&amp;Table13[[#This Row],[Competency Name]]</f>
        <v>0080INFORMATION MANAGEMENT</v>
      </c>
      <c r="C123" s="127" t="str">
        <f>IF(RIGHT(Table13[[#This Row],[Occupational Series]],5)="SECCM","SECCM",IF(OR(RIGHT(Table13[[#This Row],[Occupational Series]],1)="A",RIGHT(Table13[[#This Row],[Occupational Series]],1)="B",RIGHT(Table13[[#This Row],[Occupational Series]],1)="C"),"0301",RIGHT(Table13[[#This Row],[Occupational Series]],4)))</f>
        <v>0080</v>
      </c>
      <c r="D123" s="51" t="s">
        <v>311</v>
      </c>
      <c r="E123" s="51" t="s">
        <v>312</v>
      </c>
    </row>
    <row r="124" spans="1:5" ht="26.25" thickBot="1" x14ac:dyDescent="0.3">
      <c r="A124" s="129" t="s">
        <v>299</v>
      </c>
      <c r="B124" s="127" t="str">
        <f>Table13[[#This Row],[Series]]&amp;Table13[[#This Row],[Competency Name]]</f>
        <v>0080CUSTOMER SERVICE</v>
      </c>
      <c r="C124" s="127" t="str">
        <f>IF(RIGHT(Table13[[#This Row],[Occupational Series]],5)="SECCM","SECCM",IF(OR(RIGHT(Table13[[#This Row],[Occupational Series]],1)="A",RIGHT(Table13[[#This Row],[Occupational Series]],1)="B",RIGHT(Table13[[#This Row],[Occupational Series]],1)="C"),"0301",RIGHT(Table13[[#This Row],[Occupational Series]],4)))</f>
        <v>0080</v>
      </c>
      <c r="D124" s="129" t="s">
        <v>418</v>
      </c>
      <c r="E124" s="129" t="s">
        <v>419</v>
      </c>
    </row>
    <row r="125" spans="1:5" ht="51.75" thickBot="1" x14ac:dyDescent="0.3">
      <c r="A125" s="51" t="s">
        <v>299</v>
      </c>
      <c r="B125" s="127" t="str">
        <f>Table13[[#This Row],[Series]]&amp;Table13[[#This Row],[Competency Name]]</f>
        <v>0080FINANCIAL MANAGEMENT</v>
      </c>
      <c r="C125" s="127" t="str">
        <f>IF(RIGHT(Table13[[#This Row],[Occupational Series]],5)="SECCM","SECCM",IF(OR(RIGHT(Table13[[#This Row],[Occupational Series]],1)="A",RIGHT(Table13[[#This Row],[Occupational Series]],1)="B",RIGHT(Table13[[#This Row],[Occupational Series]],1)="C"),"0301",RIGHT(Table13[[#This Row],[Occupational Series]],4)))</f>
        <v>0080</v>
      </c>
      <c r="D125" s="51" t="s">
        <v>438</v>
      </c>
      <c r="E125" s="51" t="s">
        <v>439</v>
      </c>
    </row>
    <row r="126" spans="1:5" ht="26.25" thickBot="1" x14ac:dyDescent="0.3">
      <c r="A126" s="51" t="s">
        <v>299</v>
      </c>
      <c r="B126" s="127" t="str">
        <f>Table13[[#This Row],[Series]]&amp;Table13[[#This Row],[Competency Name]]</f>
        <v>0080COMPUTER LITERACY</v>
      </c>
      <c r="C126" s="127" t="str">
        <f>IF(RIGHT(Table13[[#This Row],[Occupational Series]],5)="SECCM","SECCM",IF(OR(RIGHT(Table13[[#This Row],[Occupational Series]],1)="A",RIGHT(Table13[[#This Row],[Occupational Series]],1)="B",RIGHT(Table13[[#This Row],[Occupational Series]],1)="C"),"0301",RIGHT(Table13[[#This Row],[Occupational Series]],4)))</f>
        <v>0080</v>
      </c>
      <c r="D126" s="51" t="s">
        <v>456</v>
      </c>
      <c r="E126" s="51" t="s">
        <v>457</v>
      </c>
    </row>
    <row r="127" spans="1:5" ht="15.75" thickBot="1" x14ac:dyDescent="0.3">
      <c r="A127" s="129" t="s">
        <v>299</v>
      </c>
      <c r="B127" s="127" t="str">
        <f>Table13[[#This Row],[Series]]&amp;Table13[[#This Row],[Competency Name]]</f>
        <v>0080PARTNERING</v>
      </c>
      <c r="C127" s="127" t="str">
        <f>IF(RIGHT(Table13[[#This Row],[Occupational Series]],5)="SECCM","SECCM",IF(OR(RIGHT(Table13[[#This Row],[Occupational Series]],1)="A",RIGHT(Table13[[#This Row],[Occupational Series]],1)="B",RIGHT(Table13[[#This Row],[Occupational Series]],1)="C"),"0301",RIGHT(Table13[[#This Row],[Occupational Series]],4)))</f>
        <v>0080</v>
      </c>
      <c r="D127" s="129" t="s">
        <v>491</v>
      </c>
      <c r="E127" s="129" t="s">
        <v>492</v>
      </c>
    </row>
    <row r="128" spans="1:5" ht="26.25" thickBot="1" x14ac:dyDescent="0.3">
      <c r="A128" s="51" t="s">
        <v>299</v>
      </c>
      <c r="B128" s="127" t="str">
        <f>Table13[[#This Row],[Series]]&amp;Table13[[#This Row],[Competency Name]]</f>
        <v>0080WRITTEN COMMUNICATION</v>
      </c>
      <c r="C128" s="127" t="str">
        <f>IF(RIGHT(Table13[[#This Row],[Occupational Series]],5)="SECCM","SECCM",IF(OR(RIGHT(Table13[[#This Row],[Occupational Series]],1)="A",RIGHT(Table13[[#This Row],[Occupational Series]],1)="B",RIGHT(Table13[[#This Row],[Occupational Series]],1)="C"),"0301",RIGHT(Table13[[#This Row],[Occupational Series]],4)))</f>
        <v>0080</v>
      </c>
      <c r="D128" s="51" t="s">
        <v>507</v>
      </c>
      <c r="E128" s="51" t="s">
        <v>508</v>
      </c>
    </row>
    <row r="129" spans="1:5" ht="26.25" thickBot="1" x14ac:dyDescent="0.3">
      <c r="A129" s="51" t="s">
        <v>299</v>
      </c>
      <c r="B129" s="127" t="str">
        <f>Table13[[#This Row],[Series]]&amp;Table13[[#This Row],[Competency Name]]</f>
        <v>0080ORAL COMMUNICATION</v>
      </c>
      <c r="C129" s="127" t="str">
        <f>IF(RIGHT(Table13[[#This Row],[Occupational Series]],5)="SECCM","SECCM",IF(OR(RIGHT(Table13[[#This Row],[Occupational Series]],1)="A",RIGHT(Table13[[#This Row],[Occupational Series]],1)="B",RIGHT(Table13[[#This Row],[Occupational Series]],1)="C"),"0301",RIGHT(Table13[[#This Row],[Occupational Series]],4)))</f>
        <v>0080</v>
      </c>
      <c r="D129" s="51" t="s">
        <v>537</v>
      </c>
      <c r="E129" s="51" t="s">
        <v>538</v>
      </c>
    </row>
    <row r="130" spans="1:5" ht="64.5" thickBot="1" x14ac:dyDescent="0.3">
      <c r="A130" s="51" t="s">
        <v>299</v>
      </c>
      <c r="B130" s="127" t="str">
        <f>Table13[[#This Row],[Series]]&amp;Table13[[#This Row],[Competency Name]]</f>
        <v>0080ACCOUNTABILITY</v>
      </c>
      <c r="C130" s="127" t="str">
        <f>IF(RIGHT(Table13[[#This Row],[Occupational Series]],5)="SECCM","SECCM",IF(OR(RIGHT(Table13[[#This Row],[Occupational Series]],1)="A",RIGHT(Table13[[#This Row],[Occupational Series]],1)="B",RIGHT(Table13[[#This Row],[Occupational Series]],1)="C"),"0301",RIGHT(Table13[[#This Row],[Occupational Series]],4)))</f>
        <v>0080</v>
      </c>
      <c r="D130" s="51" t="s">
        <v>579</v>
      </c>
      <c r="E130" s="51" t="s">
        <v>580</v>
      </c>
    </row>
    <row r="131" spans="1:5" ht="26.25" thickBot="1" x14ac:dyDescent="0.3">
      <c r="A131" s="51" t="s">
        <v>299</v>
      </c>
      <c r="B131" s="127" t="str">
        <f>Table13[[#This Row],[Series]]&amp;Table13[[#This Row],[Competency Name]]</f>
        <v>0080MANAGING HUMAN RESOURCES</v>
      </c>
      <c r="C131" s="127" t="str">
        <f>IF(RIGHT(Table13[[#This Row],[Occupational Series]],5)="SECCM","SECCM",IF(OR(RIGHT(Table13[[#This Row],[Occupational Series]],1)="A",RIGHT(Table13[[#This Row],[Occupational Series]],1)="B",RIGHT(Table13[[#This Row],[Occupational Series]],1)="C"),"0301",RIGHT(Table13[[#This Row],[Occupational Series]],4)))</f>
        <v>0080</v>
      </c>
      <c r="D131" s="51" t="s">
        <v>590</v>
      </c>
      <c r="E131" s="51" t="s">
        <v>591</v>
      </c>
    </row>
    <row r="132" spans="1:5" ht="39" thickBot="1" x14ac:dyDescent="0.3">
      <c r="A132" s="51" t="s">
        <v>299</v>
      </c>
      <c r="B132" s="127" t="str">
        <f>Table13[[#This Row],[Series]]&amp;Table13[[#This Row],[Competency Name]]</f>
        <v>0080PROBLEM SOLVING</v>
      </c>
      <c r="C132" s="127" t="str">
        <f>IF(RIGHT(Table13[[#This Row],[Occupational Series]],5)="SECCM","SECCM",IF(OR(RIGHT(Table13[[#This Row],[Occupational Series]],1)="A",RIGHT(Table13[[#This Row],[Occupational Series]],1)="B",RIGHT(Table13[[#This Row],[Occupational Series]],1)="C"),"0301",RIGHT(Table13[[#This Row],[Occupational Series]],4)))</f>
        <v>0080</v>
      </c>
      <c r="D132" s="51" t="s">
        <v>596</v>
      </c>
      <c r="E132" s="51" t="s">
        <v>597</v>
      </c>
    </row>
    <row r="133" spans="1:5" ht="39" thickBot="1" x14ac:dyDescent="0.3">
      <c r="A133" s="51" t="s">
        <v>299</v>
      </c>
      <c r="B133" s="127" t="str">
        <f>Table13[[#This Row],[Series]]&amp;Table13[[#This Row],[Competency Name]]</f>
        <v>0080CYBER SECURITY</v>
      </c>
      <c r="C133" s="127" t="str">
        <f>IF(RIGHT(Table13[[#This Row],[Occupational Series]],5)="SECCM","SECCM",IF(OR(RIGHT(Table13[[#This Row],[Occupational Series]],1)="A",RIGHT(Table13[[#This Row],[Occupational Series]],1)="B",RIGHT(Table13[[#This Row],[Occupational Series]],1)="C"),"0301",RIGHT(Table13[[#This Row],[Occupational Series]],4)))</f>
        <v>0080</v>
      </c>
      <c r="D133" s="51" t="s">
        <v>779</v>
      </c>
      <c r="E133" s="51" t="s">
        <v>780</v>
      </c>
    </row>
    <row r="134" spans="1:5" ht="26.25" thickBot="1" x14ac:dyDescent="0.3">
      <c r="A134" s="129" t="s">
        <v>299</v>
      </c>
      <c r="B134" s="127" t="str">
        <f>Table13[[#This Row],[Series]]&amp;Table13[[#This Row],[Competency Name]]</f>
        <v>0080RULEMAKING AND REGULATION</v>
      </c>
      <c r="C134" s="127" t="str">
        <f>IF(RIGHT(Table13[[#This Row],[Occupational Series]],5)="SECCM","SECCM",IF(OR(RIGHT(Table13[[#This Row],[Occupational Series]],1)="A",RIGHT(Table13[[#This Row],[Occupational Series]],1)="B",RIGHT(Table13[[#This Row],[Occupational Series]],1)="C"),"0301",RIGHT(Table13[[#This Row],[Occupational Series]],4)))</f>
        <v>0080</v>
      </c>
      <c r="D134" s="129" t="s">
        <v>958</v>
      </c>
      <c r="E134" s="129" t="s">
        <v>959</v>
      </c>
    </row>
    <row r="135" spans="1:5" ht="39" thickBot="1" x14ac:dyDescent="0.3">
      <c r="A135" s="51" t="s">
        <v>299</v>
      </c>
      <c r="B135" s="127" t="str">
        <f>Table13[[#This Row],[Series]]&amp;Table13[[#This Row],[Competency Name]]</f>
        <v>0080DECISIVENESS</v>
      </c>
      <c r="C135" s="127" t="str">
        <f>IF(RIGHT(Table13[[#This Row],[Occupational Series]],5)="SECCM","SECCM",IF(OR(RIGHT(Table13[[#This Row],[Occupational Series]],1)="A",RIGHT(Table13[[#This Row],[Occupational Series]],1)="B",RIGHT(Table13[[#This Row],[Occupational Series]],1)="C"),"0301",RIGHT(Table13[[#This Row],[Occupational Series]],4)))</f>
        <v>0080</v>
      </c>
      <c r="D135" s="51" t="s">
        <v>1009</v>
      </c>
      <c r="E135" s="51" t="s">
        <v>1010</v>
      </c>
    </row>
    <row r="136" spans="1:5" ht="26.25" thickBot="1" x14ac:dyDescent="0.3">
      <c r="A136" s="129" t="s">
        <v>299</v>
      </c>
      <c r="B136" s="127" t="str">
        <f>Table13[[#This Row],[Series]]&amp;Table13[[#This Row],[Competency Name]]</f>
        <v>0080READING AND INTERPRETING REGULATIONS</v>
      </c>
      <c r="C136" s="127" t="str">
        <f>IF(RIGHT(Table13[[#This Row],[Occupational Series]],5)="SECCM","SECCM",IF(OR(RIGHT(Table13[[#This Row],[Occupational Series]],1)="A",RIGHT(Table13[[#This Row],[Occupational Series]],1)="B",RIGHT(Table13[[#This Row],[Occupational Series]],1)="C"),"0301",RIGHT(Table13[[#This Row],[Occupational Series]],4)))</f>
        <v>0080</v>
      </c>
      <c r="D136" s="129" t="s">
        <v>1015</v>
      </c>
      <c r="E136" s="129" t="s">
        <v>1016</v>
      </c>
    </row>
    <row r="137" spans="1:5" ht="26.25" thickBot="1" x14ac:dyDescent="0.3">
      <c r="A137" s="51" t="s">
        <v>299</v>
      </c>
      <c r="B137" s="127" t="str">
        <f>Table13[[#This Row],[Series]]&amp;Table13[[#This Row],[Competency Name]]</f>
        <v>0080ANALYTICAL TECHNIQUES</v>
      </c>
      <c r="C137" s="127" t="str">
        <f>IF(RIGHT(Table13[[#This Row],[Occupational Series]],5)="SECCM","SECCM",IF(OR(RIGHT(Table13[[#This Row],[Occupational Series]],1)="A",RIGHT(Table13[[#This Row],[Occupational Series]],1)="B",RIGHT(Table13[[#This Row],[Occupational Series]],1)="C"),"0301",RIGHT(Table13[[#This Row],[Occupational Series]],4)))</f>
        <v>0080</v>
      </c>
      <c r="D137" s="51" t="s">
        <v>1131</v>
      </c>
      <c r="E137" s="51" t="s">
        <v>1132</v>
      </c>
    </row>
    <row r="138" spans="1:5" ht="15.75" thickBot="1" x14ac:dyDescent="0.3">
      <c r="A138" s="129" t="s">
        <v>299</v>
      </c>
      <c r="B138" s="127" t="str">
        <f>Table13[[#This Row],[Series]]&amp;Table13[[#This Row],[Competency Name]]</f>
        <v>0080ASSESSMENT</v>
      </c>
      <c r="C138" s="127" t="str">
        <f>IF(RIGHT(Table13[[#This Row],[Occupational Series]],5)="SECCM","SECCM",IF(OR(RIGHT(Table13[[#This Row],[Occupational Series]],1)="A",RIGHT(Table13[[#This Row],[Occupational Series]],1)="B",RIGHT(Table13[[#This Row],[Occupational Series]],1)="C"),"0301",RIGHT(Table13[[#This Row],[Occupational Series]],4)))</f>
        <v>0080</v>
      </c>
      <c r="D138" s="129" t="s">
        <v>1153</v>
      </c>
      <c r="E138" s="129" t="s">
        <v>1154</v>
      </c>
    </row>
    <row r="139" spans="1:5" ht="26.25" thickBot="1" x14ac:dyDescent="0.3">
      <c r="A139" s="51" t="s">
        <v>299</v>
      </c>
      <c r="B139" s="127" t="str">
        <f>Table13[[#This Row],[Series]]&amp;Table13[[#This Row],[Competency Name]]</f>
        <v>0080COMMUNICATIONS SECURITY</v>
      </c>
      <c r="C139" s="127" t="str">
        <f>IF(RIGHT(Table13[[#This Row],[Occupational Series]],5)="SECCM","SECCM",IF(OR(RIGHT(Table13[[#This Row],[Occupational Series]],1)="A",RIGHT(Table13[[#This Row],[Occupational Series]],1)="B",RIGHT(Table13[[#This Row],[Occupational Series]],1)="C"),"0301",RIGHT(Table13[[#This Row],[Occupational Series]],4)))</f>
        <v>0080</v>
      </c>
      <c r="D139" s="51" t="s">
        <v>1161</v>
      </c>
      <c r="E139" s="51" t="s">
        <v>1162</v>
      </c>
    </row>
    <row r="140" spans="1:5" ht="26.25" thickBot="1" x14ac:dyDescent="0.3">
      <c r="A140" s="129" t="s">
        <v>299</v>
      </c>
      <c r="B140" s="127" t="str">
        <f>Table13[[#This Row],[Series]]&amp;Table13[[#This Row],[Competency Name]]</f>
        <v>0080CLASSIFICATION MANAGEMENT</v>
      </c>
      <c r="C140" s="127" t="str">
        <f>IF(RIGHT(Table13[[#This Row],[Occupational Series]],5)="SECCM","SECCM",IF(OR(RIGHT(Table13[[#This Row],[Occupational Series]],1)="A",RIGHT(Table13[[#This Row],[Occupational Series]],1)="B",RIGHT(Table13[[#This Row],[Occupational Series]],1)="C"),"0301",RIGHT(Table13[[#This Row],[Occupational Series]],4)))</f>
        <v>0080</v>
      </c>
      <c r="D140" s="129" t="s">
        <v>1208</v>
      </c>
      <c r="E140" s="129" t="s">
        <v>1209</v>
      </c>
    </row>
    <row r="141" spans="1:5" ht="26.25" thickBot="1" x14ac:dyDescent="0.3">
      <c r="A141" s="51" t="s">
        <v>299</v>
      </c>
      <c r="B141" s="127" t="str">
        <f>Table13[[#This Row],[Series]]&amp;Table13[[#This Row],[Competency Name]]</f>
        <v>0080COUNTERINTELLIGENCE</v>
      </c>
      <c r="C141" s="127" t="str">
        <f>IF(RIGHT(Table13[[#This Row],[Occupational Series]],5)="SECCM","SECCM",IF(OR(RIGHT(Table13[[#This Row],[Occupational Series]],1)="A",RIGHT(Table13[[#This Row],[Occupational Series]],1)="B",RIGHT(Table13[[#This Row],[Occupational Series]],1)="C"),"0301",RIGHT(Table13[[#This Row],[Occupational Series]],4)))</f>
        <v>0080</v>
      </c>
      <c r="D141" s="51" t="s">
        <v>1339</v>
      </c>
      <c r="E141" s="51" t="s">
        <v>1340</v>
      </c>
    </row>
    <row r="142" spans="1:5" ht="26.25" thickBot="1" x14ac:dyDescent="0.3">
      <c r="A142" s="51" t="s">
        <v>299</v>
      </c>
      <c r="B142" s="127" t="str">
        <f>Table13[[#This Row],[Series]]&amp;Table13[[#This Row],[Competency Name]]</f>
        <v>0080LAW ENFORCEMENT</v>
      </c>
      <c r="C142" s="127" t="str">
        <f>IF(RIGHT(Table13[[#This Row],[Occupational Series]],5)="SECCM","SECCM",IF(OR(RIGHT(Table13[[#This Row],[Occupational Series]],1)="A",RIGHT(Table13[[#This Row],[Occupational Series]],1)="B",RIGHT(Table13[[#This Row],[Occupational Series]],1)="C"),"0301",RIGHT(Table13[[#This Row],[Occupational Series]],4)))</f>
        <v>0080</v>
      </c>
      <c r="D142" s="51" t="s">
        <v>1341</v>
      </c>
      <c r="E142" s="51" t="s">
        <v>1342</v>
      </c>
    </row>
    <row r="143" spans="1:5" ht="64.5" thickBot="1" x14ac:dyDescent="0.3">
      <c r="A143" s="51" t="s">
        <v>299</v>
      </c>
      <c r="B143" s="127" t="str">
        <f>Table13[[#This Row],[Series]]&amp;Table13[[#This Row],[Competency Name]]</f>
        <v>0080INDUSTRIAL SECURITY</v>
      </c>
      <c r="C143" s="127" t="str">
        <f>IF(RIGHT(Table13[[#This Row],[Occupational Series]],5)="SECCM","SECCM",IF(OR(RIGHT(Table13[[#This Row],[Occupational Series]],1)="A",RIGHT(Table13[[#This Row],[Occupational Series]],1)="B",RIGHT(Table13[[#This Row],[Occupational Series]],1)="C"),"0301",RIGHT(Table13[[#This Row],[Occupational Series]],4)))</f>
        <v>0080</v>
      </c>
      <c r="D143" s="51" t="s">
        <v>1343</v>
      </c>
      <c r="E143" s="51" t="s">
        <v>1344</v>
      </c>
    </row>
    <row r="144" spans="1:5" ht="26.25" thickBot="1" x14ac:dyDescent="0.3">
      <c r="A144" s="51" t="s">
        <v>299</v>
      </c>
      <c r="B144" s="127" t="str">
        <f>Table13[[#This Row],[Series]]&amp;Table13[[#This Row],[Competency Name]]</f>
        <v>0080INFORMATION SECURITY</v>
      </c>
      <c r="C144" s="127" t="str">
        <f>IF(RIGHT(Table13[[#This Row],[Occupational Series]],5)="SECCM","SECCM",IF(OR(RIGHT(Table13[[#This Row],[Occupational Series]],1)="A",RIGHT(Table13[[#This Row],[Occupational Series]],1)="B",RIGHT(Table13[[#This Row],[Occupational Series]],1)="C"),"0301",RIGHT(Table13[[#This Row],[Occupational Series]],4)))</f>
        <v>0080</v>
      </c>
      <c r="D144" s="51" t="s">
        <v>1345</v>
      </c>
      <c r="E144" s="51" t="s">
        <v>1346</v>
      </c>
    </row>
    <row r="145" spans="1:5" ht="51.75" thickBot="1" x14ac:dyDescent="0.3">
      <c r="A145" s="51" t="s">
        <v>299</v>
      </c>
      <c r="B145" s="127" t="str">
        <f>Table13[[#This Row],[Series]]&amp;Table13[[#This Row],[Competency Name]]</f>
        <v>0080NUCLEAR SECURITY</v>
      </c>
      <c r="C145" s="127" t="str">
        <f>IF(RIGHT(Table13[[#This Row],[Occupational Series]],5)="SECCM","SECCM",IF(OR(RIGHT(Table13[[#This Row],[Occupational Series]],1)="A",RIGHT(Table13[[#This Row],[Occupational Series]],1)="B",RIGHT(Table13[[#This Row],[Occupational Series]],1)="C"),"0301",RIGHT(Table13[[#This Row],[Occupational Series]],4)))</f>
        <v>0080</v>
      </c>
      <c r="D145" s="51" t="s">
        <v>1347</v>
      </c>
      <c r="E145" s="51" t="s">
        <v>1348</v>
      </c>
    </row>
    <row r="146" spans="1:5" ht="26.25" thickBot="1" x14ac:dyDescent="0.3">
      <c r="A146" s="51" t="s">
        <v>299</v>
      </c>
      <c r="B146" s="127" t="str">
        <f>Table13[[#This Row],[Series]]&amp;Table13[[#This Row],[Competency Name]]</f>
        <v>0080OPERATIONS SECURITY</v>
      </c>
      <c r="C146" s="127" t="str">
        <f>IF(RIGHT(Table13[[#This Row],[Occupational Series]],5)="SECCM","SECCM",IF(OR(RIGHT(Table13[[#This Row],[Occupational Series]],1)="A",RIGHT(Table13[[#This Row],[Occupational Series]],1)="B",RIGHT(Table13[[#This Row],[Occupational Series]],1)="C"),"0301",RIGHT(Table13[[#This Row],[Occupational Series]],4)))</f>
        <v>0080</v>
      </c>
      <c r="D146" s="51" t="s">
        <v>1349</v>
      </c>
      <c r="E146" s="51" t="s">
        <v>1350</v>
      </c>
    </row>
    <row r="147" spans="1:5" ht="51.75" thickBot="1" x14ac:dyDescent="0.3">
      <c r="A147" s="51" t="s">
        <v>299</v>
      </c>
      <c r="B147" s="127" t="str">
        <f>Table13[[#This Row],[Series]]&amp;Table13[[#This Row],[Competency Name]]</f>
        <v>0080PERSONNEL SECURITY</v>
      </c>
      <c r="C147" s="127" t="str">
        <f>IF(RIGHT(Table13[[#This Row],[Occupational Series]],5)="SECCM","SECCM",IF(OR(RIGHT(Table13[[#This Row],[Occupational Series]],1)="A",RIGHT(Table13[[#This Row],[Occupational Series]],1)="B",RIGHT(Table13[[#This Row],[Occupational Series]],1)="C"),"0301",RIGHT(Table13[[#This Row],[Occupational Series]],4)))</f>
        <v>0080</v>
      </c>
      <c r="D147" s="51" t="s">
        <v>1351</v>
      </c>
      <c r="E147" s="51" t="s">
        <v>1352</v>
      </c>
    </row>
    <row r="148" spans="1:5" ht="15.75" thickBot="1" x14ac:dyDescent="0.3">
      <c r="A148" s="129" t="s">
        <v>299</v>
      </c>
      <c r="B148" s="127" t="str">
        <f>Table13[[#This Row],[Series]]&amp;Table13[[#This Row],[Competency Name]]</f>
        <v>0080PHYSICAL SECURITY</v>
      </c>
      <c r="C148" s="127" t="str">
        <f>IF(RIGHT(Table13[[#This Row],[Occupational Series]],5)="SECCM","SECCM",IF(OR(RIGHT(Table13[[#This Row],[Occupational Series]],1)="A",RIGHT(Table13[[#This Row],[Occupational Series]],1)="B",RIGHT(Table13[[#This Row],[Occupational Series]],1)="C"),"0301",RIGHT(Table13[[#This Row],[Occupational Series]],4)))</f>
        <v>0080</v>
      </c>
      <c r="D148" s="129" t="s">
        <v>1353</v>
      </c>
      <c r="E148" s="129" t="s">
        <v>1354</v>
      </c>
    </row>
    <row r="149" spans="1:5" ht="26.25" thickBot="1" x14ac:dyDescent="0.3">
      <c r="A149" s="51" t="s">
        <v>299</v>
      </c>
      <c r="B149" s="127" t="str">
        <f>Table13[[#This Row],[Series]]&amp;Table13[[#This Row],[Competency Name]]</f>
        <v>0080SECURITY EDUCATION, TRAINING, AND AWARENESS</v>
      </c>
      <c r="C149" s="127" t="str">
        <f>IF(RIGHT(Table13[[#This Row],[Occupational Series]],5)="SECCM","SECCM",IF(OR(RIGHT(Table13[[#This Row],[Occupational Series]],1)="A",RIGHT(Table13[[#This Row],[Occupational Series]],1)="B",RIGHT(Table13[[#This Row],[Occupational Series]],1)="C"),"0301",RIGHT(Table13[[#This Row],[Occupational Series]],4)))</f>
        <v>0080</v>
      </c>
      <c r="D149" s="51" t="s">
        <v>1355</v>
      </c>
      <c r="E149" s="51" t="s">
        <v>1356</v>
      </c>
    </row>
    <row r="150" spans="1:5" ht="26.25" thickBot="1" x14ac:dyDescent="0.3">
      <c r="A150" s="51" t="s">
        <v>299</v>
      </c>
      <c r="B150" s="127" t="str">
        <f>Table13[[#This Row],[Series]]&amp;Table13[[#This Row],[Competency Name]]</f>
        <v>0080SECURITY PROGRAM MANAGEMENT</v>
      </c>
      <c r="C150" s="127" t="str">
        <f>IF(RIGHT(Table13[[#This Row],[Occupational Series]],5)="SECCM","SECCM",IF(OR(RIGHT(Table13[[#This Row],[Occupational Series]],1)="A",RIGHT(Table13[[#This Row],[Occupational Series]],1)="B",RIGHT(Table13[[#This Row],[Occupational Series]],1)="C"),"0301",RIGHT(Table13[[#This Row],[Occupational Series]],4)))</f>
        <v>0080</v>
      </c>
      <c r="D150" s="51" t="s">
        <v>1357</v>
      </c>
      <c r="E150" s="51" t="s">
        <v>1358</v>
      </c>
    </row>
    <row r="151" spans="1:5" ht="26.25" thickBot="1" x14ac:dyDescent="0.3">
      <c r="A151" s="51" t="s">
        <v>299</v>
      </c>
      <c r="B151" s="127" t="str">
        <f>Table13[[#This Row],[Series]]&amp;Table13[[#This Row],[Competency Name]]</f>
        <v>0080SECURITY TOOLS AND METHODS</v>
      </c>
      <c r="C151" s="127" t="str">
        <f>IF(RIGHT(Table13[[#This Row],[Occupational Series]],5)="SECCM","SECCM",IF(OR(RIGHT(Table13[[#This Row],[Occupational Series]],1)="A",RIGHT(Table13[[#This Row],[Occupational Series]],1)="B",RIGHT(Table13[[#This Row],[Occupational Series]],1)="C"),"0301",RIGHT(Table13[[#This Row],[Occupational Series]],4)))</f>
        <v>0080</v>
      </c>
      <c r="D151" s="51" t="s">
        <v>1359</v>
      </c>
      <c r="E151" s="51" t="s">
        <v>1360</v>
      </c>
    </row>
    <row r="152" spans="1:5" ht="51.75" thickBot="1" x14ac:dyDescent="0.3">
      <c r="A152" s="51" t="s">
        <v>299</v>
      </c>
      <c r="B152" s="127" t="str">
        <f>Table13[[#This Row],[Series]]&amp;Table13[[#This Row],[Competency Name]]</f>
        <v>0080VULNERABILITIES ASSESSMENT AND MANAGEMENT</v>
      </c>
      <c r="C152" s="127" t="str">
        <f>IF(RIGHT(Table13[[#This Row],[Occupational Series]],5)="SECCM","SECCM",IF(OR(RIGHT(Table13[[#This Row],[Occupational Series]],1)="A",RIGHT(Table13[[#This Row],[Occupational Series]],1)="B",RIGHT(Table13[[#This Row],[Occupational Series]],1)="C"),"0301",RIGHT(Table13[[#This Row],[Occupational Series]],4)))</f>
        <v>0080</v>
      </c>
      <c r="D152" s="51" t="s">
        <v>1361</v>
      </c>
      <c r="E152" s="51" t="s">
        <v>1362</v>
      </c>
    </row>
    <row r="153" spans="1:5" ht="26.25" thickBot="1" x14ac:dyDescent="0.3">
      <c r="A153" s="51" t="s">
        <v>509</v>
      </c>
      <c r="B153" s="127" t="str">
        <f>Table13[[#This Row],[Series]]&amp;Table13[[#This Row],[Competency Name]]</f>
        <v>0081WRITTEN COMMUNICATION</v>
      </c>
      <c r="C153" s="127" t="str">
        <f>IF(RIGHT(Table13[[#This Row],[Occupational Series]],5)="SECCM","SECCM",IF(OR(RIGHT(Table13[[#This Row],[Occupational Series]],1)="A",RIGHT(Table13[[#This Row],[Occupational Series]],1)="B",RIGHT(Table13[[#This Row],[Occupational Series]],1)="C"),"0301",RIGHT(Table13[[#This Row],[Occupational Series]],4)))</f>
        <v>0081</v>
      </c>
      <c r="D153" s="51" t="s">
        <v>507</v>
      </c>
      <c r="E153" s="51" t="s">
        <v>508</v>
      </c>
    </row>
    <row r="154" spans="1:5" ht="26.25" thickBot="1" x14ac:dyDescent="0.3">
      <c r="A154" s="51" t="s">
        <v>509</v>
      </c>
      <c r="B154" s="127" t="str">
        <f>Table13[[#This Row],[Series]]&amp;Table13[[#This Row],[Competency Name]]</f>
        <v>0081ORAL COMMUNICATION</v>
      </c>
      <c r="C154" s="127" t="str">
        <f>IF(RIGHT(Table13[[#This Row],[Occupational Series]],5)="SECCM","SECCM",IF(OR(RIGHT(Table13[[#This Row],[Occupational Series]],1)="A",RIGHT(Table13[[#This Row],[Occupational Series]],1)="B",RIGHT(Table13[[#This Row],[Occupational Series]],1)="C"),"0301",RIGHT(Table13[[#This Row],[Occupational Series]],4)))</f>
        <v>0081</v>
      </c>
      <c r="D154" s="51" t="s">
        <v>537</v>
      </c>
      <c r="E154" s="51" t="s">
        <v>538</v>
      </c>
    </row>
    <row r="155" spans="1:5" ht="64.5" thickBot="1" x14ac:dyDescent="0.3">
      <c r="A155" s="51" t="s">
        <v>509</v>
      </c>
      <c r="B155" s="127" t="str">
        <f>Table13[[#This Row],[Series]]&amp;Table13[[#This Row],[Competency Name]]</f>
        <v>0081ACCOUNTABILITY</v>
      </c>
      <c r="C155" s="127" t="str">
        <f>IF(RIGHT(Table13[[#This Row],[Occupational Series]],5)="SECCM","SECCM",IF(OR(RIGHT(Table13[[#This Row],[Occupational Series]],1)="A",RIGHT(Table13[[#This Row],[Occupational Series]],1)="B",RIGHT(Table13[[#This Row],[Occupational Series]],1)="C"),"0301",RIGHT(Table13[[#This Row],[Occupational Series]],4)))</f>
        <v>0081</v>
      </c>
      <c r="D155" s="51" t="s">
        <v>579</v>
      </c>
      <c r="E155" s="51" t="s">
        <v>580</v>
      </c>
    </row>
    <row r="156" spans="1:5" ht="39" thickBot="1" x14ac:dyDescent="0.3">
      <c r="A156" s="51" t="s">
        <v>509</v>
      </c>
      <c r="B156" s="127" t="str">
        <f>Table13[[#This Row],[Series]]&amp;Table13[[#This Row],[Competency Name]]</f>
        <v>0081DEVELOPING OTHERS</v>
      </c>
      <c r="C156" s="127" t="str">
        <f>IF(RIGHT(Table13[[#This Row],[Occupational Series]],5)="SECCM","SECCM",IF(OR(RIGHT(Table13[[#This Row],[Occupational Series]],1)="A",RIGHT(Table13[[#This Row],[Occupational Series]],1)="B",RIGHT(Table13[[#This Row],[Occupational Series]],1)="C"),"0301",RIGHT(Table13[[#This Row],[Occupational Series]],4)))</f>
        <v>0081</v>
      </c>
      <c r="D156" s="51" t="s">
        <v>585</v>
      </c>
      <c r="E156" s="51" t="s">
        <v>586</v>
      </c>
    </row>
    <row r="157" spans="1:5" ht="26.25" thickBot="1" x14ac:dyDescent="0.3">
      <c r="A157" s="51" t="s">
        <v>509</v>
      </c>
      <c r="B157" s="127" t="str">
        <f>Table13[[#This Row],[Series]]&amp;Table13[[#This Row],[Competency Name]]</f>
        <v>0081MANAGING HUMAN RESOURCES</v>
      </c>
      <c r="C157" s="127" t="str">
        <f>IF(RIGHT(Table13[[#This Row],[Occupational Series]],5)="SECCM","SECCM",IF(OR(RIGHT(Table13[[#This Row],[Occupational Series]],1)="A",RIGHT(Table13[[#This Row],[Occupational Series]],1)="B",RIGHT(Table13[[#This Row],[Occupational Series]],1)="C"),"0301",RIGHT(Table13[[#This Row],[Occupational Series]],4)))</f>
        <v>0081</v>
      </c>
      <c r="D157" s="51" t="s">
        <v>590</v>
      </c>
      <c r="E157" s="51" t="s">
        <v>591</v>
      </c>
    </row>
    <row r="158" spans="1:5" ht="26.25" thickBot="1" x14ac:dyDescent="0.3">
      <c r="A158" s="51" t="s">
        <v>509</v>
      </c>
      <c r="B158" s="127" t="str">
        <f>Table13[[#This Row],[Series]]&amp;Table13[[#This Row],[Competency Name]]</f>
        <v>0081BASIC LIFE SUPPORT</v>
      </c>
      <c r="C158" s="127" t="str">
        <f>IF(RIGHT(Table13[[#This Row],[Occupational Series]],5)="SECCM","SECCM",IF(OR(RIGHT(Table13[[#This Row],[Occupational Series]],1)="A",RIGHT(Table13[[#This Row],[Occupational Series]],1)="B",RIGHT(Table13[[#This Row],[Occupational Series]],1)="C"),"0301",RIGHT(Table13[[#This Row],[Occupational Series]],4)))</f>
        <v>0081</v>
      </c>
      <c r="D158" s="51" t="s">
        <v>610</v>
      </c>
      <c r="E158" s="51" t="s">
        <v>611</v>
      </c>
    </row>
    <row r="159" spans="1:5" ht="26.25" thickBot="1" x14ac:dyDescent="0.3">
      <c r="A159" s="129" t="s">
        <v>509</v>
      </c>
      <c r="B159" s="127" t="str">
        <f>Table13[[#This Row],[Series]]&amp;Table13[[#This Row],[Competency Name]]</f>
        <v>0081BUILDING CONSTRUCTION</v>
      </c>
      <c r="C159" s="127" t="str">
        <f>IF(RIGHT(Table13[[#This Row],[Occupational Series]],5)="SECCM","SECCM",IF(OR(RIGHT(Table13[[#This Row],[Occupational Series]],1)="A",RIGHT(Table13[[#This Row],[Occupational Series]],1)="B",RIGHT(Table13[[#This Row],[Occupational Series]],1)="C"),"0301",RIGHT(Table13[[#This Row],[Occupational Series]],4)))</f>
        <v>0081</v>
      </c>
      <c r="D159" s="129" t="s">
        <v>616</v>
      </c>
      <c r="E159" s="129" t="s">
        <v>617</v>
      </c>
    </row>
    <row r="160" spans="1:5" ht="26.25" thickBot="1" x14ac:dyDescent="0.3">
      <c r="A160" s="51" t="s">
        <v>509</v>
      </c>
      <c r="B160" s="127" t="str">
        <f>Table13[[#This Row],[Series]]&amp;Table13[[#This Row],[Competency Name]]</f>
        <v>0081EMERGENCY COMMUNICATION</v>
      </c>
      <c r="C160" s="127" t="str">
        <f>IF(RIGHT(Table13[[#This Row],[Occupational Series]],5)="SECCM","SECCM",IF(OR(RIGHT(Table13[[#This Row],[Occupational Series]],1)="A",RIGHT(Table13[[#This Row],[Occupational Series]],1)="B",RIGHT(Table13[[#This Row],[Occupational Series]],1)="C"),"0301",RIGHT(Table13[[#This Row],[Occupational Series]],4)))</f>
        <v>0081</v>
      </c>
      <c r="D160" s="51" t="s">
        <v>618</v>
      </c>
      <c r="E160" s="51" t="s">
        <v>619</v>
      </c>
    </row>
    <row r="161" spans="1:5" ht="26.25" thickBot="1" x14ac:dyDescent="0.3">
      <c r="A161" s="129" t="s">
        <v>509</v>
      </c>
      <c r="B161" s="127" t="str">
        <f>Table13[[#This Row],[Series]]&amp;Table13[[#This Row],[Competency Name]]</f>
        <v>0081FIREFIGHTING EQUIPMENT</v>
      </c>
      <c r="C161" s="127" t="str">
        <f>IF(RIGHT(Table13[[#This Row],[Occupational Series]],5)="SECCM","SECCM",IF(OR(RIGHT(Table13[[#This Row],[Occupational Series]],1)="A",RIGHT(Table13[[#This Row],[Occupational Series]],1)="B",RIGHT(Table13[[#This Row],[Occupational Series]],1)="C"),"0301",RIGHT(Table13[[#This Row],[Occupational Series]],4)))</f>
        <v>0081</v>
      </c>
      <c r="D161" s="129" t="s">
        <v>620</v>
      </c>
      <c r="E161" s="129" t="s">
        <v>621</v>
      </c>
    </row>
    <row r="162" spans="1:5" ht="39" thickBot="1" x14ac:dyDescent="0.3">
      <c r="A162" s="51" t="s">
        <v>509</v>
      </c>
      <c r="B162" s="127" t="str">
        <f>Table13[[#This Row],[Series]]&amp;Table13[[#This Row],[Competency Name]]</f>
        <v>0081FIRE PROTECTION INSPECTION</v>
      </c>
      <c r="C162" s="127" t="str">
        <f>IF(RIGHT(Table13[[#This Row],[Occupational Series]],5)="SECCM","SECCM",IF(OR(RIGHT(Table13[[#This Row],[Occupational Series]],1)="A",RIGHT(Table13[[#This Row],[Occupational Series]],1)="B",RIGHT(Table13[[#This Row],[Occupational Series]],1)="C"),"0301",RIGHT(Table13[[#This Row],[Occupational Series]],4)))</f>
        <v>0081</v>
      </c>
      <c r="D162" s="51" t="s">
        <v>622</v>
      </c>
      <c r="E162" s="51" t="s">
        <v>623</v>
      </c>
    </row>
    <row r="163" spans="1:5" ht="39" thickBot="1" x14ac:dyDescent="0.3">
      <c r="A163" s="51" t="s">
        <v>509</v>
      </c>
      <c r="B163" s="127" t="str">
        <f>Table13[[#This Row],[Series]]&amp;Table13[[#This Row],[Competency Name]]</f>
        <v>0081FIRE SUPPRESSION</v>
      </c>
      <c r="C163" s="127" t="str">
        <f>IF(RIGHT(Table13[[#This Row],[Occupational Series]],5)="SECCM","SECCM",IF(OR(RIGHT(Table13[[#This Row],[Occupational Series]],1)="A",RIGHT(Table13[[#This Row],[Occupational Series]],1)="B",RIGHT(Table13[[#This Row],[Occupational Series]],1)="C"),"0301",RIGHT(Table13[[#This Row],[Occupational Series]],4)))</f>
        <v>0081</v>
      </c>
      <c r="D163" s="51" t="s">
        <v>624</v>
      </c>
      <c r="E163" s="51" t="s">
        <v>625</v>
      </c>
    </row>
    <row r="164" spans="1:5" ht="26.25" thickBot="1" x14ac:dyDescent="0.3">
      <c r="A164" s="51" t="s">
        <v>509</v>
      </c>
      <c r="B164" s="127" t="str">
        <f>Table13[[#This Row],[Series]]&amp;Table13[[#This Row],[Competency Name]]</f>
        <v>0081HAZARDOUS MATERIAL OPERATIONS</v>
      </c>
      <c r="C164" s="127" t="str">
        <f>IF(RIGHT(Table13[[#This Row],[Occupational Series]],5)="SECCM","SECCM",IF(OR(RIGHT(Table13[[#This Row],[Occupational Series]],1)="A",RIGHT(Table13[[#This Row],[Occupational Series]],1)="B",RIGHT(Table13[[#This Row],[Occupational Series]],1)="C"),"0301",RIGHT(Table13[[#This Row],[Occupational Series]],4)))</f>
        <v>0081</v>
      </c>
      <c r="D164" s="51" t="s">
        <v>626</v>
      </c>
      <c r="E164" s="51" t="s">
        <v>627</v>
      </c>
    </row>
    <row r="165" spans="1:5" ht="39" thickBot="1" x14ac:dyDescent="0.3">
      <c r="A165" s="51" t="s">
        <v>509</v>
      </c>
      <c r="B165" s="127" t="str">
        <f>Table13[[#This Row],[Series]]&amp;Table13[[#This Row],[Competency Name]]</f>
        <v>0081HAZARDOUS MATERIAL TECHNICIAN</v>
      </c>
      <c r="C165" s="127" t="str">
        <f>IF(RIGHT(Table13[[#This Row],[Occupational Series]],5)="SECCM","SECCM",IF(OR(RIGHT(Table13[[#This Row],[Occupational Series]],1)="A",RIGHT(Table13[[#This Row],[Occupational Series]],1)="B",RIGHT(Table13[[#This Row],[Occupational Series]],1)="C"),"0301",RIGHT(Table13[[#This Row],[Occupational Series]],4)))</f>
        <v>0081</v>
      </c>
      <c r="D165" s="51" t="s">
        <v>628</v>
      </c>
      <c r="E165" s="51" t="s">
        <v>629</v>
      </c>
    </row>
    <row r="166" spans="1:5" ht="26.25" thickBot="1" x14ac:dyDescent="0.3">
      <c r="A166" s="51" t="s">
        <v>509</v>
      </c>
      <c r="B166" s="127" t="str">
        <f>Table13[[#This Row],[Series]]&amp;Table13[[#This Row],[Competency Name]]</f>
        <v>0081Health and Safety</v>
      </c>
      <c r="C166" s="127" t="str">
        <f>IF(RIGHT(Table13[[#This Row],[Occupational Series]],5)="SECCM","SECCM",IF(OR(RIGHT(Table13[[#This Row],[Occupational Series]],1)="A",RIGHT(Table13[[#This Row],[Occupational Series]],1)="B",RIGHT(Table13[[#This Row],[Occupational Series]],1)="C"),"0301",RIGHT(Table13[[#This Row],[Occupational Series]],4)))</f>
        <v>0081</v>
      </c>
      <c r="D166" s="51" t="s">
        <v>630</v>
      </c>
      <c r="E166" s="51" t="s">
        <v>631</v>
      </c>
    </row>
    <row r="167" spans="1:5" ht="26.25" thickBot="1" x14ac:dyDescent="0.3">
      <c r="A167" s="51" t="s">
        <v>509</v>
      </c>
      <c r="B167" s="127" t="str">
        <f>Table13[[#This Row],[Series]]&amp;Table13[[#This Row],[Competency Name]]</f>
        <v>0081INTERMEDIATE LIFE SUPPORT</v>
      </c>
      <c r="C167" s="127" t="str">
        <f>IF(RIGHT(Table13[[#This Row],[Occupational Series]],5)="SECCM","SECCM",IF(OR(RIGHT(Table13[[#This Row],[Occupational Series]],1)="A",RIGHT(Table13[[#This Row],[Occupational Series]],1)="B",RIGHT(Table13[[#This Row],[Occupational Series]],1)="C"),"0301",RIGHT(Table13[[#This Row],[Occupational Series]],4)))</f>
        <v>0081</v>
      </c>
      <c r="D167" s="51" t="s">
        <v>632</v>
      </c>
      <c r="E167" s="51" t="s">
        <v>633</v>
      </c>
    </row>
    <row r="168" spans="1:5" ht="39" thickBot="1" x14ac:dyDescent="0.3">
      <c r="A168" s="51" t="s">
        <v>509</v>
      </c>
      <c r="B168" s="127" t="str">
        <f>Table13[[#This Row],[Series]]&amp;Table13[[#This Row],[Competency Name]]</f>
        <v>0081PARAMEDIC</v>
      </c>
      <c r="C168" s="127" t="str">
        <f>IF(RIGHT(Table13[[#This Row],[Occupational Series]],5)="SECCM","SECCM",IF(OR(RIGHT(Table13[[#This Row],[Occupational Series]],1)="A",RIGHT(Table13[[#This Row],[Occupational Series]],1)="B",RIGHT(Table13[[#This Row],[Occupational Series]],1)="C"),"0301",RIGHT(Table13[[#This Row],[Occupational Series]],4)))</f>
        <v>0081</v>
      </c>
      <c r="D168" s="51" t="s">
        <v>634</v>
      </c>
      <c r="E168" s="51" t="s">
        <v>635</v>
      </c>
    </row>
    <row r="169" spans="1:5" ht="26.25" thickBot="1" x14ac:dyDescent="0.3">
      <c r="A169" s="129" t="s">
        <v>509</v>
      </c>
      <c r="B169" s="127" t="str">
        <f>Table13[[#This Row],[Series]]&amp;Table13[[#This Row],[Competency Name]]</f>
        <v>0081PREVENTIVE MAINTENANCE</v>
      </c>
      <c r="C169" s="127" t="str">
        <f>IF(RIGHT(Table13[[#This Row],[Occupational Series]],5)="SECCM","SECCM",IF(OR(RIGHT(Table13[[#This Row],[Occupational Series]],1)="A",RIGHT(Table13[[#This Row],[Occupational Series]],1)="B",RIGHT(Table13[[#This Row],[Occupational Series]],1)="C"),"0301",RIGHT(Table13[[#This Row],[Occupational Series]],4)))</f>
        <v>0081</v>
      </c>
      <c r="D169" s="129" t="s">
        <v>636</v>
      </c>
      <c r="E169" s="129" t="s">
        <v>637</v>
      </c>
    </row>
    <row r="170" spans="1:5" ht="15.75" thickBot="1" x14ac:dyDescent="0.3">
      <c r="A170" s="129" t="s">
        <v>509</v>
      </c>
      <c r="B170" s="127" t="str">
        <f>Table13[[#This Row],[Series]]&amp;Table13[[#This Row],[Competency Name]]</f>
        <v>0081RISK MANAGEMENT</v>
      </c>
      <c r="C170" s="127" t="str">
        <f>IF(RIGHT(Table13[[#This Row],[Occupational Series]],5)="SECCM","SECCM",IF(OR(RIGHT(Table13[[#This Row],[Occupational Series]],1)="A",RIGHT(Table13[[#This Row],[Occupational Series]],1)="B",RIGHT(Table13[[#This Row],[Occupational Series]],1)="C"),"0301",RIGHT(Table13[[#This Row],[Occupational Series]],4)))</f>
        <v>0081</v>
      </c>
      <c r="D170" s="129" t="s">
        <v>638</v>
      </c>
      <c r="E170" s="129" t="s">
        <v>639</v>
      </c>
    </row>
    <row r="171" spans="1:5" ht="15.75" thickBot="1" x14ac:dyDescent="0.3">
      <c r="A171" s="129" t="s">
        <v>509</v>
      </c>
      <c r="B171" s="127" t="str">
        <f>Table13[[#This Row],[Series]]&amp;Table13[[#This Row],[Competency Name]]</f>
        <v>0081SEARCH AND RESCUE</v>
      </c>
      <c r="C171" s="127" t="str">
        <f>IF(RIGHT(Table13[[#This Row],[Occupational Series]],5)="SECCM","SECCM",IF(OR(RIGHT(Table13[[#This Row],[Occupational Series]],1)="A",RIGHT(Table13[[#This Row],[Occupational Series]],1)="B",RIGHT(Table13[[#This Row],[Occupational Series]],1)="C"),"0301",RIGHT(Table13[[#This Row],[Occupational Series]],4)))</f>
        <v>0081</v>
      </c>
      <c r="D171" s="129" t="s">
        <v>640</v>
      </c>
      <c r="E171" s="129" t="s">
        <v>641</v>
      </c>
    </row>
    <row r="172" spans="1:5" ht="15.75" thickBot="1" x14ac:dyDescent="0.3">
      <c r="A172" s="129" t="s">
        <v>509</v>
      </c>
      <c r="B172" s="127" t="str">
        <f>Table13[[#This Row],[Series]]&amp;Table13[[#This Row],[Competency Name]]</f>
        <v>0081VEHICLE OPERATION</v>
      </c>
      <c r="C172" s="127" t="str">
        <f>IF(RIGHT(Table13[[#This Row],[Occupational Series]],5)="SECCM","SECCM",IF(OR(RIGHT(Table13[[#This Row],[Occupational Series]],1)="A",RIGHT(Table13[[#This Row],[Occupational Series]],1)="B",RIGHT(Table13[[#This Row],[Occupational Series]],1)="C"),"0301",RIGHT(Table13[[#This Row],[Occupational Series]],4)))</f>
        <v>0081</v>
      </c>
      <c r="D172" s="129" t="s">
        <v>642</v>
      </c>
      <c r="E172" s="129" t="s">
        <v>643</v>
      </c>
    </row>
    <row r="173" spans="1:5" ht="39" thickBot="1" x14ac:dyDescent="0.3">
      <c r="A173" s="51" t="s">
        <v>306</v>
      </c>
      <c r="B173" s="127" t="str">
        <f>Table13[[#This Row],[Series]]&amp;Table13[[#This Row],[Competency Name]]</f>
        <v>0083INFLUENCING/NEGOTIATING</v>
      </c>
      <c r="C173" s="127" t="str">
        <f>IF(RIGHT(Table13[[#This Row],[Occupational Series]],5)="SECCM","SECCM",IF(OR(RIGHT(Table13[[#This Row],[Occupational Series]],1)="A",RIGHT(Table13[[#This Row],[Occupational Series]],1)="B",RIGHT(Table13[[#This Row],[Occupational Series]],1)="C"),"0301",RIGHT(Table13[[#This Row],[Occupational Series]],4)))</f>
        <v>0083</v>
      </c>
      <c r="D173" s="51" t="s">
        <v>267</v>
      </c>
      <c r="E173" s="51" t="s">
        <v>268</v>
      </c>
    </row>
    <row r="174" spans="1:5" ht="15.75" thickBot="1" x14ac:dyDescent="0.3">
      <c r="A174" s="129" t="s">
        <v>306</v>
      </c>
      <c r="B174" s="127" t="str">
        <f>Table13[[#This Row],[Series]]&amp;Table13[[#This Row],[Competency Name]]</f>
        <v>0083PARTNERING</v>
      </c>
      <c r="C174" s="127" t="str">
        <f>IF(RIGHT(Table13[[#This Row],[Occupational Series]],5)="SECCM","SECCM",IF(OR(RIGHT(Table13[[#This Row],[Occupational Series]],1)="A",RIGHT(Table13[[#This Row],[Occupational Series]],1)="B",RIGHT(Table13[[#This Row],[Occupational Series]],1)="C"),"0301",RIGHT(Table13[[#This Row],[Occupational Series]],4)))</f>
        <v>0083</v>
      </c>
      <c r="D174" s="129" t="s">
        <v>491</v>
      </c>
      <c r="E174" s="129" t="s">
        <v>492</v>
      </c>
    </row>
    <row r="175" spans="1:5" ht="26.25" thickBot="1" x14ac:dyDescent="0.3">
      <c r="A175" s="51" t="s">
        <v>306</v>
      </c>
      <c r="B175" s="127" t="str">
        <f>Table13[[#This Row],[Series]]&amp;Table13[[#This Row],[Competency Name]]</f>
        <v>0083WRITTEN COMMUNICATION</v>
      </c>
      <c r="C175" s="127" t="str">
        <f>IF(RIGHT(Table13[[#This Row],[Occupational Series]],5)="SECCM","SECCM",IF(OR(RIGHT(Table13[[#This Row],[Occupational Series]],1)="A",RIGHT(Table13[[#This Row],[Occupational Series]],1)="B",RIGHT(Table13[[#This Row],[Occupational Series]],1)="C"),"0301",RIGHT(Table13[[#This Row],[Occupational Series]],4)))</f>
        <v>0083</v>
      </c>
      <c r="D175" s="51" t="s">
        <v>507</v>
      </c>
      <c r="E175" s="51" t="s">
        <v>508</v>
      </c>
    </row>
    <row r="176" spans="1:5" ht="26.25" thickBot="1" x14ac:dyDescent="0.3">
      <c r="A176" s="51" t="s">
        <v>306</v>
      </c>
      <c r="B176" s="127" t="str">
        <f>Table13[[#This Row],[Series]]&amp;Table13[[#This Row],[Competency Name]]</f>
        <v>0083ORAL COMMUNICATION</v>
      </c>
      <c r="C176" s="127" t="str">
        <f>IF(RIGHT(Table13[[#This Row],[Occupational Series]],5)="SECCM","SECCM",IF(OR(RIGHT(Table13[[#This Row],[Occupational Series]],1)="A",RIGHT(Table13[[#This Row],[Occupational Series]],1)="B",RIGHT(Table13[[#This Row],[Occupational Series]],1)="C"),"0301",RIGHT(Table13[[#This Row],[Occupational Series]],4)))</f>
        <v>0083</v>
      </c>
      <c r="D176" s="51" t="s">
        <v>537</v>
      </c>
      <c r="E176" s="51" t="s">
        <v>538</v>
      </c>
    </row>
    <row r="177" spans="1:5" ht="64.5" thickBot="1" x14ac:dyDescent="0.3">
      <c r="A177" s="51" t="s">
        <v>306</v>
      </c>
      <c r="B177" s="127" t="str">
        <f>Table13[[#This Row],[Series]]&amp;Table13[[#This Row],[Competency Name]]</f>
        <v>0083ACCOUNTABILITY</v>
      </c>
      <c r="C177" s="127" t="str">
        <f>IF(RIGHT(Table13[[#This Row],[Occupational Series]],5)="SECCM","SECCM",IF(OR(RIGHT(Table13[[#This Row],[Occupational Series]],1)="A",RIGHT(Table13[[#This Row],[Occupational Series]],1)="B",RIGHT(Table13[[#This Row],[Occupational Series]],1)="C"),"0301",RIGHT(Table13[[#This Row],[Occupational Series]],4)))</f>
        <v>0083</v>
      </c>
      <c r="D177" s="51" t="s">
        <v>579</v>
      </c>
      <c r="E177" s="51" t="s">
        <v>580</v>
      </c>
    </row>
    <row r="178" spans="1:5" ht="26.25" thickBot="1" x14ac:dyDescent="0.3">
      <c r="A178" s="51" t="s">
        <v>306</v>
      </c>
      <c r="B178" s="127" t="str">
        <f>Table13[[#This Row],[Series]]&amp;Table13[[#This Row],[Competency Name]]</f>
        <v>0083MANAGING HUMAN RESOURCES</v>
      </c>
      <c r="C178" s="127" t="str">
        <f>IF(RIGHT(Table13[[#This Row],[Occupational Series]],5)="SECCM","SECCM",IF(OR(RIGHT(Table13[[#This Row],[Occupational Series]],1)="A",RIGHT(Table13[[#This Row],[Occupational Series]],1)="B",RIGHT(Table13[[#This Row],[Occupational Series]],1)="C"),"0301",RIGHT(Table13[[#This Row],[Occupational Series]],4)))</f>
        <v>0083</v>
      </c>
      <c r="D178" s="51" t="s">
        <v>590</v>
      </c>
      <c r="E178" s="51" t="s">
        <v>591</v>
      </c>
    </row>
    <row r="179" spans="1:5" ht="39" thickBot="1" x14ac:dyDescent="0.3">
      <c r="A179" s="51" t="s">
        <v>306</v>
      </c>
      <c r="B179" s="127" t="str">
        <f>Table13[[#This Row],[Series]]&amp;Table13[[#This Row],[Competency Name]]</f>
        <v>0083PROBLEM SOLVING</v>
      </c>
      <c r="C179" s="127" t="str">
        <f>IF(RIGHT(Table13[[#This Row],[Occupational Series]],5)="SECCM","SECCM",IF(OR(RIGHT(Table13[[#This Row],[Occupational Series]],1)="A",RIGHT(Table13[[#This Row],[Occupational Series]],1)="B",RIGHT(Table13[[#This Row],[Occupational Series]],1)="C"),"0301",RIGHT(Table13[[#This Row],[Occupational Series]],4)))</f>
        <v>0083</v>
      </c>
      <c r="D179" s="51" t="s">
        <v>596</v>
      </c>
      <c r="E179" s="51" t="s">
        <v>597</v>
      </c>
    </row>
    <row r="180" spans="1:5" ht="39" thickBot="1" x14ac:dyDescent="0.3">
      <c r="A180" s="51" t="s">
        <v>306</v>
      </c>
      <c r="B180" s="127" t="str">
        <f>Table13[[#This Row],[Series]]&amp;Table13[[#This Row],[Competency Name]]</f>
        <v>0083ACCESS CONTROL</v>
      </c>
      <c r="C180" s="127" t="str">
        <f>IF(RIGHT(Table13[[#This Row],[Occupational Series]],5)="SECCM","SECCM",IF(OR(RIGHT(Table13[[#This Row],[Occupational Series]],1)="A",RIGHT(Table13[[#This Row],[Occupational Series]],1)="B",RIGHT(Table13[[#This Row],[Occupational Series]],1)="C"),"0301",RIGHT(Table13[[#This Row],[Occupational Series]],4)))</f>
        <v>0083</v>
      </c>
      <c r="D180" s="51" t="s">
        <v>916</v>
      </c>
      <c r="E180" s="51" t="s">
        <v>917</v>
      </c>
    </row>
    <row r="181" spans="1:5" ht="26.25" thickBot="1" x14ac:dyDescent="0.3">
      <c r="A181" s="51" t="s">
        <v>306</v>
      </c>
      <c r="B181" s="127" t="str">
        <f>Table13[[#This Row],[Series]]&amp;Table13[[#This Row],[Competency Name]]</f>
        <v>0083ARREST/APPREHENSION</v>
      </c>
      <c r="C181" s="127" t="str">
        <f>IF(RIGHT(Table13[[#This Row],[Occupational Series]],5)="SECCM","SECCM",IF(OR(RIGHT(Table13[[#This Row],[Occupational Series]],1)="A",RIGHT(Table13[[#This Row],[Occupational Series]],1)="B",RIGHT(Table13[[#This Row],[Occupational Series]],1)="C"),"0301",RIGHT(Table13[[#This Row],[Occupational Series]],4)))</f>
        <v>0083</v>
      </c>
      <c r="D181" s="51" t="s">
        <v>920</v>
      </c>
      <c r="E181" s="51" t="s">
        <v>921</v>
      </c>
    </row>
    <row r="182" spans="1:5" ht="15.75" thickBot="1" x14ac:dyDescent="0.3">
      <c r="A182" s="129" t="s">
        <v>306</v>
      </c>
      <c r="B182" s="127" t="str">
        <f>Table13[[#This Row],[Series]]&amp;Table13[[#This Row],[Competency Name]]</f>
        <v>0083CONSTITUTIONAL LAW</v>
      </c>
      <c r="C182" s="127" t="str">
        <f>IF(RIGHT(Table13[[#This Row],[Occupational Series]],5)="SECCM","SECCM",IF(OR(RIGHT(Table13[[#This Row],[Occupational Series]],1)="A",RIGHT(Table13[[#This Row],[Occupational Series]],1)="B",RIGHT(Table13[[#This Row],[Occupational Series]],1)="C"),"0301",RIGHT(Table13[[#This Row],[Occupational Series]],4)))</f>
        <v>0083</v>
      </c>
      <c r="D182" s="129" t="s">
        <v>922</v>
      </c>
      <c r="E182" s="129" t="s">
        <v>923</v>
      </c>
    </row>
    <row r="183" spans="1:5" ht="26.25" thickBot="1" x14ac:dyDescent="0.3">
      <c r="A183" s="51" t="s">
        <v>306</v>
      </c>
      <c r="B183" s="127" t="str">
        <f>Table13[[#This Row],[Series]]&amp;Table13[[#This Row],[Competency Name]]</f>
        <v>0083CRIMINAL INVESTIGATION</v>
      </c>
      <c r="C183" s="127" t="str">
        <f>IF(RIGHT(Table13[[#This Row],[Occupational Series]],5)="SECCM","SECCM",IF(OR(RIGHT(Table13[[#This Row],[Occupational Series]],1)="A",RIGHT(Table13[[#This Row],[Occupational Series]],1)="B",RIGHT(Table13[[#This Row],[Occupational Series]],1)="C"),"0301",RIGHT(Table13[[#This Row],[Occupational Series]],4)))</f>
        <v>0083</v>
      </c>
      <c r="D183" s="51" t="s">
        <v>924</v>
      </c>
      <c r="E183" s="51" t="s">
        <v>925</v>
      </c>
    </row>
    <row r="184" spans="1:5" ht="26.25" thickBot="1" x14ac:dyDescent="0.3">
      <c r="A184" s="129" t="s">
        <v>306</v>
      </c>
      <c r="B184" s="127" t="str">
        <f>Table13[[#This Row],[Series]]&amp;Table13[[#This Row],[Competency Name]]</f>
        <v>0083CRIMINAL LAW</v>
      </c>
      <c r="C184" s="127" t="str">
        <f>IF(RIGHT(Table13[[#This Row],[Occupational Series]],5)="SECCM","SECCM",IF(OR(RIGHT(Table13[[#This Row],[Occupational Series]],1)="A",RIGHT(Table13[[#This Row],[Occupational Series]],1)="B",RIGHT(Table13[[#This Row],[Occupational Series]],1)="C"),"0301",RIGHT(Table13[[#This Row],[Occupational Series]],4)))</f>
        <v>0083</v>
      </c>
      <c r="D184" s="129" t="s">
        <v>926</v>
      </c>
      <c r="E184" s="129" t="s">
        <v>927</v>
      </c>
    </row>
    <row r="185" spans="1:5" ht="26.25" thickBot="1" x14ac:dyDescent="0.3">
      <c r="A185" s="129" t="s">
        <v>306</v>
      </c>
      <c r="B185" s="127" t="str">
        <f>Table13[[#This Row],[Series]]&amp;Table13[[#This Row],[Competency Name]]</f>
        <v>0083CRITICAL INCIDENT RESPONSE</v>
      </c>
      <c r="C185" s="127" t="str">
        <f>IF(RIGHT(Table13[[#This Row],[Occupational Series]],5)="SECCM","SECCM",IF(OR(RIGHT(Table13[[#This Row],[Occupational Series]],1)="A",RIGHT(Table13[[#This Row],[Occupational Series]],1)="B",RIGHT(Table13[[#This Row],[Occupational Series]],1)="C"),"0301",RIGHT(Table13[[#This Row],[Occupational Series]],4)))</f>
        <v>0083</v>
      </c>
      <c r="D185" s="129" t="s">
        <v>928</v>
      </c>
      <c r="E185" s="129" t="s">
        <v>929</v>
      </c>
    </row>
    <row r="186" spans="1:5" ht="26.25" thickBot="1" x14ac:dyDescent="0.3">
      <c r="A186" s="129" t="s">
        <v>306</v>
      </c>
      <c r="B186" s="127" t="str">
        <f>Table13[[#This Row],[Series]]&amp;Table13[[#This Row],[Competency Name]]</f>
        <v>0083DATABASE MANAGEMENT SYSTEMS</v>
      </c>
      <c r="C186" s="127" t="str">
        <f>IF(RIGHT(Table13[[#This Row],[Occupational Series]],5)="SECCM","SECCM",IF(OR(RIGHT(Table13[[#This Row],[Occupational Series]],1)="A",RIGHT(Table13[[#This Row],[Occupational Series]],1)="B",RIGHT(Table13[[#This Row],[Occupational Series]],1)="C"),"0301",RIGHT(Table13[[#This Row],[Occupational Series]],4)))</f>
        <v>0083</v>
      </c>
      <c r="D186" s="129" t="s">
        <v>930</v>
      </c>
      <c r="E186" s="129" t="s">
        <v>931</v>
      </c>
    </row>
    <row r="187" spans="1:5" ht="26.25" thickBot="1" x14ac:dyDescent="0.3">
      <c r="A187" s="51" t="s">
        <v>306</v>
      </c>
      <c r="B187" s="127" t="str">
        <f>Table13[[#This Row],[Series]]&amp;Table13[[#This Row],[Competency Name]]</f>
        <v>0083DETENTION</v>
      </c>
      <c r="C187" s="127" t="str">
        <f>IF(RIGHT(Table13[[#This Row],[Occupational Series]],5)="SECCM","SECCM",IF(OR(RIGHT(Table13[[#This Row],[Occupational Series]],1)="A",RIGHT(Table13[[#This Row],[Occupational Series]],1)="B",RIGHT(Table13[[#This Row],[Occupational Series]],1)="C"),"0301",RIGHT(Table13[[#This Row],[Occupational Series]],4)))</f>
        <v>0083</v>
      </c>
      <c r="D187" s="51" t="s">
        <v>932</v>
      </c>
      <c r="E187" s="51" t="s">
        <v>933</v>
      </c>
    </row>
    <row r="188" spans="1:5" ht="26.25" thickBot="1" x14ac:dyDescent="0.3">
      <c r="A188" s="129" t="s">
        <v>306</v>
      </c>
      <c r="B188" s="127" t="str">
        <f>Table13[[#This Row],[Series]]&amp;Table13[[#This Row],[Competency Name]]</f>
        <v>0083EDUCATION AND TRAINING</v>
      </c>
      <c r="C188" s="127" t="str">
        <f>IF(RIGHT(Table13[[#This Row],[Occupational Series]],5)="SECCM","SECCM",IF(OR(RIGHT(Table13[[#This Row],[Occupational Series]],1)="A",RIGHT(Table13[[#This Row],[Occupational Series]],1)="B",RIGHT(Table13[[#This Row],[Occupational Series]],1)="C"),"0301",RIGHT(Table13[[#This Row],[Occupational Series]],4)))</f>
        <v>0083</v>
      </c>
      <c r="D188" s="129" t="s">
        <v>940</v>
      </c>
      <c r="E188" s="129" t="s">
        <v>941</v>
      </c>
    </row>
    <row r="189" spans="1:5" ht="15.75" thickBot="1" x14ac:dyDescent="0.3">
      <c r="A189" s="129" t="s">
        <v>306</v>
      </c>
      <c r="B189" s="127" t="str">
        <f>Table13[[#This Row],[Series]]&amp;Table13[[#This Row],[Competency Name]]</f>
        <v>0083FIREARMS</v>
      </c>
      <c r="C189" s="127" t="str">
        <f>IF(RIGHT(Table13[[#This Row],[Occupational Series]],5)="SECCM","SECCM",IF(OR(RIGHT(Table13[[#This Row],[Occupational Series]],1)="A",RIGHT(Table13[[#This Row],[Occupational Series]],1)="B",RIGHT(Table13[[#This Row],[Occupational Series]],1)="C"),"0301",RIGHT(Table13[[#This Row],[Occupational Series]],4)))</f>
        <v>0083</v>
      </c>
      <c r="D189" s="129" t="s">
        <v>942</v>
      </c>
      <c r="E189" s="129" t="s">
        <v>943</v>
      </c>
    </row>
    <row r="190" spans="1:5" ht="26.25" thickBot="1" x14ac:dyDescent="0.3">
      <c r="A190" s="51" t="s">
        <v>306</v>
      </c>
      <c r="B190" s="127" t="str">
        <f>Table13[[#This Row],[Series]]&amp;Table13[[#This Row],[Competency Name]]</f>
        <v>0083FORENSICS</v>
      </c>
      <c r="C190" s="127" t="str">
        <f>IF(RIGHT(Table13[[#This Row],[Occupational Series]],5)="SECCM","SECCM",IF(OR(RIGHT(Table13[[#This Row],[Occupational Series]],1)="A",RIGHT(Table13[[#This Row],[Occupational Series]],1)="B",RIGHT(Table13[[#This Row],[Occupational Series]],1)="C"),"0301",RIGHT(Table13[[#This Row],[Occupational Series]],4)))</f>
        <v>0083</v>
      </c>
      <c r="D190" s="51" t="s">
        <v>944</v>
      </c>
      <c r="E190" s="51" t="s">
        <v>945</v>
      </c>
    </row>
    <row r="191" spans="1:5" ht="15.75" thickBot="1" x14ac:dyDescent="0.3">
      <c r="A191" s="129" t="s">
        <v>306</v>
      </c>
      <c r="B191" s="127" t="str">
        <f>Table13[[#This Row],[Series]]&amp;Table13[[#This Row],[Competency Name]]</f>
        <v>0083PERMIT IDENTIFICATION</v>
      </c>
      <c r="C191" s="127" t="str">
        <f>IF(RIGHT(Table13[[#This Row],[Occupational Series]],5)="SECCM","SECCM",IF(OR(RIGHT(Table13[[#This Row],[Occupational Series]],1)="A",RIGHT(Table13[[#This Row],[Occupational Series]],1)="B",RIGHT(Table13[[#This Row],[Occupational Series]],1)="C"),"0301",RIGHT(Table13[[#This Row],[Occupational Series]],4)))</f>
        <v>0083</v>
      </c>
      <c r="D191" s="129" t="s">
        <v>946</v>
      </c>
      <c r="E191" s="129" t="s">
        <v>947</v>
      </c>
    </row>
    <row r="192" spans="1:5" ht="26.25" thickBot="1" x14ac:dyDescent="0.3">
      <c r="A192" s="51" t="s">
        <v>306</v>
      </c>
      <c r="B192" s="127" t="str">
        <f>Table13[[#This Row],[Series]]&amp;Table13[[#This Row],[Competency Name]]</f>
        <v>0083POLICE WORKING DOGS</v>
      </c>
      <c r="C192" s="127" t="str">
        <f>IF(RIGHT(Table13[[#This Row],[Occupational Series]],5)="SECCM","SECCM",IF(OR(RIGHT(Table13[[#This Row],[Occupational Series]],1)="A",RIGHT(Table13[[#This Row],[Occupational Series]],1)="B",RIGHT(Table13[[#This Row],[Occupational Series]],1)="C"),"0301",RIGHT(Table13[[#This Row],[Occupational Series]],4)))</f>
        <v>0083</v>
      </c>
      <c r="D192" s="51" t="s">
        <v>948</v>
      </c>
      <c r="E192" s="51" t="s">
        <v>949</v>
      </c>
    </row>
    <row r="193" spans="1:5" ht="26.25" thickBot="1" x14ac:dyDescent="0.3">
      <c r="A193" s="51" t="s">
        <v>306</v>
      </c>
      <c r="B193" s="127" t="str">
        <f>Table13[[#This Row],[Series]]&amp;Table13[[#This Row],[Competency Name]]</f>
        <v>0083PUBLIC SAFETY AND SECURITY</v>
      </c>
      <c r="C193" s="127" t="str">
        <f>IF(RIGHT(Table13[[#This Row],[Occupational Series]],5)="SECCM","SECCM",IF(OR(RIGHT(Table13[[#This Row],[Occupational Series]],1)="A",RIGHT(Table13[[#This Row],[Occupational Series]],1)="B",RIGHT(Table13[[#This Row],[Occupational Series]],1)="C"),"0301",RIGHT(Table13[[#This Row],[Occupational Series]],4)))</f>
        <v>0083</v>
      </c>
      <c r="D193" s="51" t="s">
        <v>960</v>
      </c>
      <c r="E193" s="51" t="s">
        <v>961</v>
      </c>
    </row>
    <row r="194" spans="1:5" ht="26.25" thickBot="1" x14ac:dyDescent="0.3">
      <c r="A194" s="51" t="s">
        <v>306</v>
      </c>
      <c r="B194" s="127" t="str">
        <f>Table13[[#This Row],[Series]]&amp;Table13[[#This Row],[Competency Name]]</f>
        <v>0083RESTRAINT AND SELF-DEFENSE</v>
      </c>
      <c r="C194" s="127" t="str">
        <f>IF(RIGHT(Table13[[#This Row],[Occupational Series]],5)="SECCM","SECCM",IF(OR(RIGHT(Table13[[#This Row],[Occupational Series]],1)="A",RIGHT(Table13[[#This Row],[Occupational Series]],1)="B",RIGHT(Table13[[#This Row],[Occupational Series]],1)="C"),"0301",RIGHT(Table13[[#This Row],[Occupational Series]],4)))</f>
        <v>0083</v>
      </c>
      <c r="D194" s="51" t="s">
        <v>962</v>
      </c>
      <c r="E194" s="51" t="s">
        <v>963</v>
      </c>
    </row>
    <row r="195" spans="1:5" ht="26.25" thickBot="1" x14ac:dyDescent="0.3">
      <c r="A195" s="51" t="s">
        <v>306</v>
      </c>
      <c r="B195" s="127" t="str">
        <f>Table13[[#This Row],[Series]]&amp;Table13[[#This Row],[Competency Name]]</f>
        <v>0083SEARCH</v>
      </c>
      <c r="C195" s="127" t="str">
        <f>IF(RIGHT(Table13[[#This Row],[Occupational Series]],5)="SECCM","SECCM",IF(OR(RIGHT(Table13[[#This Row],[Occupational Series]],1)="A",RIGHT(Table13[[#This Row],[Occupational Series]],1)="B",RIGHT(Table13[[#This Row],[Occupational Series]],1)="C"),"0301",RIGHT(Table13[[#This Row],[Occupational Series]],4)))</f>
        <v>0083</v>
      </c>
      <c r="D195" s="51" t="s">
        <v>964</v>
      </c>
      <c r="E195" s="51" t="s">
        <v>965</v>
      </c>
    </row>
    <row r="196" spans="1:5" ht="26.25" thickBot="1" x14ac:dyDescent="0.3">
      <c r="A196" s="51" t="s">
        <v>306</v>
      </c>
      <c r="B196" s="127" t="str">
        <f>Table13[[#This Row],[Series]]&amp;Table13[[#This Row],[Competency Name]]</f>
        <v>0083SECURITY</v>
      </c>
      <c r="C196" s="127" t="str">
        <f>IF(RIGHT(Table13[[#This Row],[Occupational Series]],5)="SECCM","SECCM",IF(OR(RIGHT(Table13[[#This Row],[Occupational Series]],1)="A",RIGHT(Table13[[#This Row],[Occupational Series]],1)="B",RIGHT(Table13[[#This Row],[Occupational Series]],1)="C"),"0301",RIGHT(Table13[[#This Row],[Occupational Series]],4)))</f>
        <v>0083</v>
      </c>
      <c r="D196" s="51" t="s">
        <v>966</v>
      </c>
      <c r="E196" s="51" t="s">
        <v>967</v>
      </c>
    </row>
    <row r="197" spans="1:5" ht="26.25" thickBot="1" x14ac:dyDescent="0.3">
      <c r="A197" s="51" t="s">
        <v>306</v>
      </c>
      <c r="B197" s="127" t="str">
        <f>Table13[[#This Row],[Series]]&amp;Table13[[#This Row],[Competency Name]]</f>
        <v>0083SEIZURE</v>
      </c>
      <c r="C197" s="127" t="str">
        <f>IF(RIGHT(Table13[[#This Row],[Occupational Series]],5)="SECCM","SECCM",IF(OR(RIGHT(Table13[[#This Row],[Occupational Series]],1)="A",RIGHT(Table13[[#This Row],[Occupational Series]],1)="B",RIGHT(Table13[[#This Row],[Occupational Series]],1)="C"),"0301",RIGHT(Table13[[#This Row],[Occupational Series]],4)))</f>
        <v>0083</v>
      </c>
      <c r="D197" s="51" t="s">
        <v>968</v>
      </c>
      <c r="E197" s="51" t="s">
        <v>969</v>
      </c>
    </row>
    <row r="198" spans="1:5" ht="15.75" thickBot="1" x14ac:dyDescent="0.3">
      <c r="A198" s="129" t="s">
        <v>306</v>
      </c>
      <c r="B198" s="127" t="str">
        <f>Table13[[#This Row],[Series]]&amp;Table13[[#This Row],[Competency Name]]</f>
        <v>0083TRAFFIC CONTROL</v>
      </c>
      <c r="C198" s="127" t="str">
        <f>IF(RIGHT(Table13[[#This Row],[Occupational Series]],5)="SECCM","SECCM",IF(OR(RIGHT(Table13[[#This Row],[Occupational Series]],1)="A",RIGHT(Table13[[#This Row],[Occupational Series]],1)="B",RIGHT(Table13[[#This Row],[Occupational Series]],1)="C"),"0301",RIGHT(Table13[[#This Row],[Occupational Series]],4)))</f>
        <v>0083</v>
      </c>
      <c r="D198" s="129" t="s">
        <v>970</v>
      </c>
      <c r="E198" s="129" t="s">
        <v>971</v>
      </c>
    </row>
    <row r="199" spans="1:5" ht="26.25" thickBot="1" x14ac:dyDescent="0.3">
      <c r="A199" s="51" t="s">
        <v>477</v>
      </c>
      <c r="B199" s="127" t="str">
        <f>Table13[[#This Row],[Series]]&amp;Table13[[#This Row],[Competency Name]]</f>
        <v>0085COMPUTER LITERACY</v>
      </c>
      <c r="C199" s="127" t="str">
        <f>IF(RIGHT(Table13[[#This Row],[Occupational Series]],5)="SECCM","SECCM",IF(OR(RIGHT(Table13[[#This Row],[Occupational Series]],1)="A",RIGHT(Table13[[#This Row],[Occupational Series]],1)="B",RIGHT(Table13[[#This Row],[Occupational Series]],1)="C"),"0301",RIGHT(Table13[[#This Row],[Occupational Series]],4)))</f>
        <v>0085</v>
      </c>
      <c r="D199" s="51" t="s">
        <v>456</v>
      </c>
      <c r="E199" s="51" t="s">
        <v>457</v>
      </c>
    </row>
    <row r="200" spans="1:5" ht="15.75" thickBot="1" x14ac:dyDescent="0.3">
      <c r="A200" s="129" t="s">
        <v>477</v>
      </c>
      <c r="B200" s="127" t="str">
        <f>Table13[[#This Row],[Series]]&amp;Table13[[#This Row],[Competency Name]]</f>
        <v>0085PARTNERING</v>
      </c>
      <c r="C200" s="127" t="str">
        <f>IF(RIGHT(Table13[[#This Row],[Occupational Series]],5)="SECCM","SECCM",IF(OR(RIGHT(Table13[[#This Row],[Occupational Series]],1)="A",RIGHT(Table13[[#This Row],[Occupational Series]],1)="B",RIGHT(Table13[[#This Row],[Occupational Series]],1)="C"),"0301",RIGHT(Table13[[#This Row],[Occupational Series]],4)))</f>
        <v>0085</v>
      </c>
      <c r="D200" s="129" t="s">
        <v>491</v>
      </c>
      <c r="E200" s="129" t="s">
        <v>492</v>
      </c>
    </row>
    <row r="201" spans="1:5" ht="26.25" thickBot="1" x14ac:dyDescent="0.3">
      <c r="A201" s="51" t="s">
        <v>477</v>
      </c>
      <c r="B201" s="127" t="str">
        <f>Table13[[#This Row],[Series]]&amp;Table13[[#This Row],[Competency Name]]</f>
        <v>0085ORAL COMMUNICATION</v>
      </c>
      <c r="C201" s="127" t="str">
        <f>IF(RIGHT(Table13[[#This Row],[Occupational Series]],5)="SECCM","SECCM",IF(OR(RIGHT(Table13[[#This Row],[Occupational Series]],1)="A",RIGHT(Table13[[#This Row],[Occupational Series]],1)="B",RIGHT(Table13[[#This Row],[Occupational Series]],1)="C"),"0301",RIGHT(Table13[[#This Row],[Occupational Series]],4)))</f>
        <v>0085</v>
      </c>
      <c r="D201" s="51" t="s">
        <v>537</v>
      </c>
      <c r="E201" s="51" t="s">
        <v>538</v>
      </c>
    </row>
    <row r="202" spans="1:5" ht="39" thickBot="1" x14ac:dyDescent="0.3">
      <c r="A202" s="51" t="s">
        <v>477</v>
      </c>
      <c r="B202" s="127" t="str">
        <f>Table13[[#This Row],[Series]]&amp;Table13[[#This Row],[Competency Name]]</f>
        <v>0085DEVELOPING OTHERS</v>
      </c>
      <c r="C202" s="127" t="str">
        <f>IF(RIGHT(Table13[[#This Row],[Occupational Series]],5)="SECCM","SECCM",IF(OR(RIGHT(Table13[[#This Row],[Occupational Series]],1)="A",RIGHT(Table13[[#This Row],[Occupational Series]],1)="B",RIGHT(Table13[[#This Row],[Occupational Series]],1)="C"),"0301",RIGHT(Table13[[#This Row],[Occupational Series]],4)))</f>
        <v>0085</v>
      </c>
      <c r="D202" s="51" t="s">
        <v>585</v>
      </c>
      <c r="E202" s="51" t="s">
        <v>586</v>
      </c>
    </row>
    <row r="203" spans="1:5" ht="26.25" thickBot="1" x14ac:dyDescent="0.3">
      <c r="A203" s="51" t="s">
        <v>477</v>
      </c>
      <c r="B203" s="127" t="str">
        <f>Table13[[#This Row],[Series]]&amp;Table13[[#This Row],[Competency Name]]</f>
        <v>0085MANAGING HUMAN RESOURCES</v>
      </c>
      <c r="C203" s="127" t="str">
        <f>IF(RIGHT(Table13[[#This Row],[Occupational Series]],5)="SECCM","SECCM",IF(OR(RIGHT(Table13[[#This Row],[Occupational Series]],1)="A",RIGHT(Table13[[#This Row],[Occupational Series]],1)="B",RIGHT(Table13[[#This Row],[Occupational Series]],1)="C"),"0301",RIGHT(Table13[[#This Row],[Occupational Series]],4)))</f>
        <v>0085</v>
      </c>
      <c r="D203" s="51" t="s">
        <v>590</v>
      </c>
      <c r="E203" s="51" t="s">
        <v>591</v>
      </c>
    </row>
    <row r="204" spans="1:5" ht="15.75" thickBot="1" x14ac:dyDescent="0.3">
      <c r="A204" s="129" t="s">
        <v>477</v>
      </c>
      <c r="B204" s="127" t="str">
        <f>Table13[[#This Row],[Series]]&amp;Table13[[#This Row],[Competency Name]]</f>
        <v>0085FIREARMS</v>
      </c>
      <c r="C204" s="127" t="str">
        <f>IF(RIGHT(Table13[[#This Row],[Occupational Series]],5)="SECCM","SECCM",IF(OR(RIGHT(Table13[[#This Row],[Occupational Series]],1)="A",RIGHT(Table13[[#This Row],[Occupational Series]],1)="B",RIGHT(Table13[[#This Row],[Occupational Series]],1)="C"),"0301",RIGHT(Table13[[#This Row],[Occupational Series]],4)))</f>
        <v>0085</v>
      </c>
      <c r="D204" s="129" t="s">
        <v>942</v>
      </c>
      <c r="E204" s="129" t="s">
        <v>943</v>
      </c>
    </row>
    <row r="205" spans="1:5" ht="26.25" thickBot="1" x14ac:dyDescent="0.3">
      <c r="A205" s="129" t="s">
        <v>477</v>
      </c>
      <c r="B205" s="127" t="str">
        <f>Table13[[#This Row],[Series]]&amp;Table13[[#This Row],[Competency Name]]</f>
        <v>0085RULEMAKING AND REGULATION</v>
      </c>
      <c r="C205" s="127" t="str">
        <f>IF(RIGHT(Table13[[#This Row],[Occupational Series]],5)="SECCM","SECCM",IF(OR(RIGHT(Table13[[#This Row],[Occupational Series]],1)="A",RIGHT(Table13[[#This Row],[Occupational Series]],1)="B",RIGHT(Table13[[#This Row],[Occupational Series]],1)="C"),"0301",RIGHT(Table13[[#This Row],[Occupational Series]],4)))</f>
        <v>0085</v>
      </c>
      <c r="D205" s="129" t="s">
        <v>958</v>
      </c>
      <c r="E205" s="129" t="s">
        <v>959</v>
      </c>
    </row>
    <row r="206" spans="1:5" ht="15.75" thickBot="1" x14ac:dyDescent="0.3">
      <c r="A206" s="129" t="s">
        <v>477</v>
      </c>
      <c r="B206" s="127" t="str">
        <f>Table13[[#This Row],[Series]]&amp;Table13[[#This Row],[Competency Name]]</f>
        <v>0085TRAFFIC CONTROL</v>
      </c>
      <c r="C206" s="127" t="str">
        <f>IF(RIGHT(Table13[[#This Row],[Occupational Series]],5)="SECCM","SECCM",IF(OR(RIGHT(Table13[[#This Row],[Occupational Series]],1)="A",RIGHT(Table13[[#This Row],[Occupational Series]],1)="B",RIGHT(Table13[[#This Row],[Occupational Series]],1)="C"),"0301",RIGHT(Table13[[#This Row],[Occupational Series]],4)))</f>
        <v>0085</v>
      </c>
      <c r="D206" s="129" t="s">
        <v>970</v>
      </c>
      <c r="E206" s="129" t="s">
        <v>971</v>
      </c>
    </row>
    <row r="207" spans="1:5" ht="39" thickBot="1" x14ac:dyDescent="0.3">
      <c r="A207" s="51" t="s">
        <v>477</v>
      </c>
      <c r="B207" s="127" t="str">
        <f>Table13[[#This Row],[Series]]&amp;Table13[[#This Row],[Competency Name]]</f>
        <v>0085CLERICAL SUPPORT FUNCTIONS</v>
      </c>
      <c r="C207" s="127" t="str">
        <f>IF(RIGHT(Table13[[#This Row],[Occupational Series]],5)="SECCM","SECCM",IF(OR(RIGHT(Table13[[#This Row],[Occupational Series]],1)="A",RIGHT(Table13[[#This Row],[Occupational Series]],1)="B",RIGHT(Table13[[#This Row],[Occupational Series]],1)="C"),"0301",RIGHT(Table13[[#This Row],[Occupational Series]],4)))</f>
        <v>0085</v>
      </c>
      <c r="D207" s="51" t="s">
        <v>993</v>
      </c>
      <c r="E207" s="51" t="s">
        <v>994</v>
      </c>
    </row>
    <row r="208" spans="1:5" ht="39" thickBot="1" x14ac:dyDescent="0.3">
      <c r="A208" s="51" t="s">
        <v>477</v>
      </c>
      <c r="B208" s="127" t="str">
        <f>Table13[[#This Row],[Series]]&amp;Table13[[#This Row],[Competency Name]]</f>
        <v>0085DECISIVENESS</v>
      </c>
      <c r="C208" s="127" t="str">
        <f>IF(RIGHT(Table13[[#This Row],[Occupational Series]],5)="SECCM","SECCM",IF(OR(RIGHT(Table13[[#This Row],[Occupational Series]],1)="A",RIGHT(Table13[[#This Row],[Occupational Series]],1)="B",RIGHT(Table13[[#This Row],[Occupational Series]],1)="C"),"0301",RIGHT(Table13[[#This Row],[Occupational Series]],4)))</f>
        <v>0085</v>
      </c>
      <c r="D208" s="51" t="s">
        <v>1009</v>
      </c>
      <c r="E208" s="51" t="s">
        <v>1010</v>
      </c>
    </row>
    <row r="209" spans="1:5" ht="26.25" thickBot="1" x14ac:dyDescent="0.3">
      <c r="A209" s="129" t="s">
        <v>477</v>
      </c>
      <c r="B209" s="127" t="str">
        <f>Table13[[#This Row],[Series]]&amp;Table13[[#This Row],[Competency Name]]</f>
        <v>0085ACCESS CONTROL OPERATIONS</v>
      </c>
      <c r="C209" s="127" t="str">
        <f>IF(RIGHT(Table13[[#This Row],[Occupational Series]],5)="SECCM","SECCM",IF(OR(RIGHT(Table13[[#This Row],[Occupational Series]],1)="A",RIGHT(Table13[[#This Row],[Occupational Series]],1)="B",RIGHT(Table13[[#This Row],[Occupational Series]],1)="C"),"0301",RIGHT(Table13[[#This Row],[Occupational Series]],4)))</f>
        <v>0085</v>
      </c>
      <c r="D209" s="129" t="s">
        <v>1724</v>
      </c>
      <c r="E209" s="129" t="s">
        <v>1725</v>
      </c>
    </row>
    <row r="210" spans="1:5" ht="26.25" thickBot="1" x14ac:dyDescent="0.3">
      <c r="A210" s="51" t="s">
        <v>477</v>
      </c>
      <c r="B210" s="127" t="str">
        <f>Table13[[#This Row],[Series]]&amp;Table13[[#This Row],[Competency Name]]</f>
        <v>0085INCIDENT RESPONSE</v>
      </c>
      <c r="C210" s="127" t="str">
        <f>IF(RIGHT(Table13[[#This Row],[Occupational Series]],5)="SECCM","SECCM",IF(OR(RIGHT(Table13[[#This Row],[Occupational Series]],1)="A",RIGHT(Table13[[#This Row],[Occupational Series]],1)="B",RIGHT(Table13[[#This Row],[Occupational Series]],1)="C"),"0301",RIGHT(Table13[[#This Row],[Occupational Series]],4)))</f>
        <v>0085</v>
      </c>
      <c r="D210" s="51" t="s">
        <v>1726</v>
      </c>
      <c r="E210" s="51" t="s">
        <v>1727</v>
      </c>
    </row>
    <row r="211" spans="1:5" ht="26.25" thickBot="1" x14ac:dyDescent="0.3">
      <c r="A211" s="51" t="s">
        <v>477</v>
      </c>
      <c r="B211" s="127" t="str">
        <f>Table13[[#This Row],[Series]]&amp;Table13[[#This Row],[Competency Name]]</f>
        <v>0085PHYSICAL SECURITY</v>
      </c>
      <c r="C211" s="127" t="str">
        <f>IF(RIGHT(Table13[[#This Row],[Occupational Series]],5)="SECCM","SECCM",IF(OR(RIGHT(Table13[[#This Row],[Occupational Series]],1)="A",RIGHT(Table13[[#This Row],[Occupational Series]],1)="B",RIGHT(Table13[[#This Row],[Occupational Series]],1)="C"),"0301",RIGHT(Table13[[#This Row],[Occupational Series]],4)))</f>
        <v>0085</v>
      </c>
      <c r="D211" s="51" t="s">
        <v>1353</v>
      </c>
      <c r="E211" s="51" t="s">
        <v>1728</v>
      </c>
    </row>
    <row r="212" spans="1:5" ht="15.75" thickBot="1" x14ac:dyDescent="0.3">
      <c r="A212" s="129" t="s">
        <v>477</v>
      </c>
      <c r="B212" s="127" t="str">
        <f>Table13[[#This Row],[Series]]&amp;Table13[[#This Row],[Competency Name]]</f>
        <v>0085SECURITY ASSESSMENT</v>
      </c>
      <c r="C212" s="127" t="str">
        <f>IF(RIGHT(Table13[[#This Row],[Occupational Series]],5)="SECCM","SECCM",IF(OR(RIGHT(Table13[[#This Row],[Occupational Series]],1)="A",RIGHT(Table13[[#This Row],[Occupational Series]],1)="B",RIGHT(Table13[[#This Row],[Occupational Series]],1)="C"),"0301",RIGHT(Table13[[#This Row],[Occupational Series]],4)))</f>
        <v>0085</v>
      </c>
      <c r="D212" s="129" t="s">
        <v>1729</v>
      </c>
      <c r="E212" s="129" t="s">
        <v>1730</v>
      </c>
    </row>
    <row r="213" spans="1:5" ht="26.25" thickBot="1" x14ac:dyDescent="0.3">
      <c r="A213" s="129" t="s">
        <v>477</v>
      </c>
      <c r="B213" s="127" t="str">
        <f>Table13[[#This Row],[Series]]&amp;Table13[[#This Row],[Competency Name]]</f>
        <v>0085SECURITY DOCUMENTATION</v>
      </c>
      <c r="C213" s="127" t="str">
        <f>IF(RIGHT(Table13[[#This Row],[Occupational Series]],5)="SECCM","SECCM",IF(OR(RIGHT(Table13[[#This Row],[Occupational Series]],1)="A",RIGHT(Table13[[#This Row],[Occupational Series]],1)="B",RIGHT(Table13[[#This Row],[Occupational Series]],1)="C"),"0301",RIGHT(Table13[[#This Row],[Occupational Series]],4)))</f>
        <v>0085</v>
      </c>
      <c r="D213" s="129" t="s">
        <v>1731</v>
      </c>
      <c r="E213" s="129" t="s">
        <v>1732</v>
      </c>
    </row>
    <row r="214" spans="1:5" ht="15.75" thickBot="1" x14ac:dyDescent="0.3">
      <c r="A214" s="129" t="s">
        <v>477</v>
      </c>
      <c r="B214" s="127" t="str">
        <f>Table13[[#This Row],[Series]]&amp;Table13[[#This Row],[Competency Name]]</f>
        <v>0085SECURITY ENFORCEMENT</v>
      </c>
      <c r="C214" s="127" t="str">
        <f>IF(RIGHT(Table13[[#This Row],[Occupational Series]],5)="SECCM","SECCM",IF(OR(RIGHT(Table13[[#This Row],[Occupational Series]],1)="A",RIGHT(Table13[[#This Row],[Occupational Series]],1)="B",RIGHT(Table13[[#This Row],[Occupational Series]],1)="C"),"0301",RIGHT(Table13[[#This Row],[Occupational Series]],4)))</f>
        <v>0085</v>
      </c>
      <c r="D214" s="129" t="s">
        <v>1733</v>
      </c>
      <c r="E214" s="129" t="s">
        <v>1734</v>
      </c>
    </row>
    <row r="215" spans="1:5" ht="26.25" thickBot="1" x14ac:dyDescent="0.3">
      <c r="A215" s="129" t="s">
        <v>477</v>
      </c>
      <c r="B215" s="127" t="str">
        <f>Table13[[#This Row],[Series]]&amp;Table13[[#This Row],[Competency Name]]</f>
        <v>0085SECURITY EQUIPMENT OPERATION</v>
      </c>
      <c r="C215" s="127" t="str">
        <f>IF(RIGHT(Table13[[#This Row],[Occupational Series]],5)="SECCM","SECCM",IF(OR(RIGHT(Table13[[#This Row],[Occupational Series]],1)="A",RIGHT(Table13[[#This Row],[Occupational Series]],1)="B",RIGHT(Table13[[#This Row],[Occupational Series]],1)="C"),"0301",RIGHT(Table13[[#This Row],[Occupational Series]],4)))</f>
        <v>0085</v>
      </c>
      <c r="D215" s="129" t="s">
        <v>1735</v>
      </c>
      <c r="E215" s="129" t="s">
        <v>1736</v>
      </c>
    </row>
    <row r="216" spans="1:5" ht="26.25" thickBot="1" x14ac:dyDescent="0.3">
      <c r="A216" s="51" t="s">
        <v>470</v>
      </c>
      <c r="B216" s="127" t="str">
        <f>Table13[[#This Row],[Series]]&amp;Table13[[#This Row],[Competency Name]]</f>
        <v>0086COMPUTER LITERACY</v>
      </c>
      <c r="C216" s="127" t="str">
        <f>IF(RIGHT(Table13[[#This Row],[Occupational Series]],5)="SECCM","SECCM",IF(OR(RIGHT(Table13[[#This Row],[Occupational Series]],1)="A",RIGHT(Table13[[#This Row],[Occupational Series]],1)="B",RIGHT(Table13[[#This Row],[Occupational Series]],1)="C"),"0301",RIGHT(Table13[[#This Row],[Occupational Series]],4)))</f>
        <v>0086</v>
      </c>
      <c r="D216" s="51" t="s">
        <v>456</v>
      </c>
      <c r="E216" s="51" t="s">
        <v>457</v>
      </c>
    </row>
    <row r="217" spans="1:5" ht="15.75" thickBot="1" x14ac:dyDescent="0.3">
      <c r="A217" s="129" t="s">
        <v>470</v>
      </c>
      <c r="B217" s="127" t="str">
        <f>Table13[[#This Row],[Series]]&amp;Table13[[#This Row],[Competency Name]]</f>
        <v>0086PARTNERING</v>
      </c>
      <c r="C217" s="127" t="str">
        <f>IF(RIGHT(Table13[[#This Row],[Occupational Series]],5)="SECCM","SECCM",IF(OR(RIGHT(Table13[[#This Row],[Occupational Series]],1)="A",RIGHT(Table13[[#This Row],[Occupational Series]],1)="B",RIGHT(Table13[[#This Row],[Occupational Series]],1)="C"),"0301",RIGHT(Table13[[#This Row],[Occupational Series]],4)))</f>
        <v>0086</v>
      </c>
      <c r="D217" s="129" t="s">
        <v>491</v>
      </c>
      <c r="E217" s="129" t="s">
        <v>492</v>
      </c>
    </row>
    <row r="218" spans="1:5" ht="26.25" thickBot="1" x14ac:dyDescent="0.3">
      <c r="A218" s="51" t="s">
        <v>470</v>
      </c>
      <c r="B218" s="127" t="str">
        <f>Table13[[#This Row],[Series]]&amp;Table13[[#This Row],[Competency Name]]</f>
        <v>0086WRITTEN COMMUNICATION</v>
      </c>
      <c r="C218" s="127" t="str">
        <f>IF(RIGHT(Table13[[#This Row],[Occupational Series]],5)="SECCM","SECCM",IF(OR(RIGHT(Table13[[#This Row],[Occupational Series]],1)="A",RIGHT(Table13[[#This Row],[Occupational Series]],1)="B",RIGHT(Table13[[#This Row],[Occupational Series]],1)="C"),"0301",RIGHT(Table13[[#This Row],[Occupational Series]],4)))</f>
        <v>0086</v>
      </c>
      <c r="D218" s="51" t="s">
        <v>507</v>
      </c>
      <c r="E218" s="51" t="s">
        <v>508</v>
      </c>
    </row>
    <row r="219" spans="1:5" ht="26.25" thickBot="1" x14ac:dyDescent="0.3">
      <c r="A219" s="51" t="s">
        <v>470</v>
      </c>
      <c r="B219" s="127" t="str">
        <f>Table13[[#This Row],[Series]]&amp;Table13[[#This Row],[Competency Name]]</f>
        <v>0086ORAL COMMUNICATION</v>
      </c>
      <c r="C219" s="127" t="str">
        <f>IF(RIGHT(Table13[[#This Row],[Occupational Series]],5)="SECCM","SECCM",IF(OR(RIGHT(Table13[[#This Row],[Occupational Series]],1)="A",RIGHT(Table13[[#This Row],[Occupational Series]],1)="B",RIGHT(Table13[[#This Row],[Occupational Series]],1)="C"),"0301",RIGHT(Table13[[#This Row],[Occupational Series]],4)))</f>
        <v>0086</v>
      </c>
      <c r="D219" s="51" t="s">
        <v>537</v>
      </c>
      <c r="E219" s="51" t="s">
        <v>538</v>
      </c>
    </row>
    <row r="220" spans="1:5" ht="26.25" thickBot="1" x14ac:dyDescent="0.3">
      <c r="A220" s="129" t="s">
        <v>470</v>
      </c>
      <c r="B220" s="127" t="str">
        <f>Table13[[#This Row],[Series]]&amp;Table13[[#This Row],[Competency Name]]</f>
        <v>0086CLASSIFICATION MANAGEMENT</v>
      </c>
      <c r="C220" s="127" t="str">
        <f>IF(RIGHT(Table13[[#This Row],[Occupational Series]],5)="SECCM","SECCM",IF(OR(RIGHT(Table13[[#This Row],[Occupational Series]],1)="A",RIGHT(Table13[[#This Row],[Occupational Series]],1)="B",RIGHT(Table13[[#This Row],[Occupational Series]],1)="C"),"0301",RIGHT(Table13[[#This Row],[Occupational Series]],4)))</f>
        <v>0086</v>
      </c>
      <c r="D220" s="129" t="s">
        <v>1208</v>
      </c>
      <c r="E220" s="129" t="s">
        <v>1209</v>
      </c>
    </row>
    <row r="221" spans="1:5" ht="90" thickBot="1" x14ac:dyDescent="0.3">
      <c r="A221" s="51" t="s">
        <v>470</v>
      </c>
      <c r="B221" s="127" t="str">
        <f>Table13[[#This Row],[Series]]&amp;Table13[[#This Row],[Competency Name]]</f>
        <v>0086SECURITY TECHNICAL SUPPORT</v>
      </c>
      <c r="C221" s="127" t="str">
        <f>IF(RIGHT(Table13[[#This Row],[Occupational Series]],5)="SECCM","SECCM",IF(OR(RIGHT(Table13[[#This Row],[Occupational Series]],1)="A",RIGHT(Table13[[#This Row],[Occupational Series]],1)="B",RIGHT(Table13[[#This Row],[Occupational Series]],1)="C"),"0301",RIGHT(Table13[[#This Row],[Occupational Series]],4)))</f>
        <v>0086</v>
      </c>
      <c r="D221" s="51" t="s">
        <v>1412</v>
      </c>
      <c r="E221" s="51" t="s">
        <v>1413</v>
      </c>
    </row>
    <row r="222" spans="1:5" ht="15.75" thickBot="1" x14ac:dyDescent="0.3">
      <c r="A222" s="129" t="s">
        <v>496</v>
      </c>
      <c r="B222" s="127" t="str">
        <f>Table13[[#This Row],[Series]]&amp;Table13[[#This Row],[Competency Name]]</f>
        <v>0089PARTNERING</v>
      </c>
      <c r="C222" s="127" t="str">
        <f>IF(RIGHT(Table13[[#This Row],[Occupational Series]],5)="SECCM","SECCM",IF(OR(RIGHT(Table13[[#This Row],[Occupational Series]],1)="A",RIGHT(Table13[[#This Row],[Occupational Series]],1)="B",RIGHT(Table13[[#This Row],[Occupational Series]],1)="C"),"0301",RIGHT(Table13[[#This Row],[Occupational Series]],4)))</f>
        <v>0089</v>
      </c>
      <c r="D222" s="129" t="s">
        <v>491</v>
      </c>
      <c r="E222" s="129" t="s">
        <v>492</v>
      </c>
    </row>
    <row r="223" spans="1:5" ht="26.25" thickBot="1" x14ac:dyDescent="0.3">
      <c r="A223" s="51" t="s">
        <v>496</v>
      </c>
      <c r="B223" s="127" t="str">
        <f>Table13[[#This Row],[Series]]&amp;Table13[[#This Row],[Competency Name]]</f>
        <v>0089WRITTEN COMMUNICATION</v>
      </c>
      <c r="C223" s="127" t="str">
        <f>IF(RIGHT(Table13[[#This Row],[Occupational Series]],5)="SECCM","SECCM",IF(OR(RIGHT(Table13[[#This Row],[Occupational Series]],1)="A",RIGHT(Table13[[#This Row],[Occupational Series]],1)="B",RIGHT(Table13[[#This Row],[Occupational Series]],1)="C"),"0301",RIGHT(Table13[[#This Row],[Occupational Series]],4)))</f>
        <v>0089</v>
      </c>
      <c r="D223" s="51" t="s">
        <v>507</v>
      </c>
      <c r="E223" s="51" t="s">
        <v>508</v>
      </c>
    </row>
    <row r="224" spans="1:5" ht="26.25" thickBot="1" x14ac:dyDescent="0.3">
      <c r="A224" s="51" t="s">
        <v>496</v>
      </c>
      <c r="B224" s="127" t="str">
        <f>Table13[[#This Row],[Series]]&amp;Table13[[#This Row],[Competency Name]]</f>
        <v>0089ORAL COMMUNICATION</v>
      </c>
      <c r="C224" s="127" t="str">
        <f>IF(RIGHT(Table13[[#This Row],[Occupational Series]],5)="SECCM","SECCM",IF(OR(RIGHT(Table13[[#This Row],[Occupational Series]],1)="A",RIGHT(Table13[[#This Row],[Occupational Series]],1)="B",RIGHT(Table13[[#This Row],[Occupational Series]],1)="C"),"0301",RIGHT(Table13[[#This Row],[Occupational Series]],4)))</f>
        <v>0089</v>
      </c>
      <c r="D224" s="51" t="s">
        <v>537</v>
      </c>
      <c r="E224" s="51" t="s">
        <v>538</v>
      </c>
    </row>
    <row r="225" spans="1:5" ht="26.25" thickBot="1" x14ac:dyDescent="0.3">
      <c r="A225" s="51" t="s">
        <v>496</v>
      </c>
      <c r="B225" s="127" t="str">
        <f>Table13[[#This Row],[Series]]&amp;Table13[[#This Row],[Competency Name]]</f>
        <v>0089RESOURCE MANAGEMENT</v>
      </c>
      <c r="C225" s="127" t="str">
        <f>IF(RIGHT(Table13[[#This Row],[Occupational Series]],5)="SECCM","SECCM",IF(OR(RIGHT(Table13[[#This Row],[Occupational Series]],1)="A",RIGHT(Table13[[#This Row],[Occupational Series]],1)="B",RIGHT(Table13[[#This Row],[Occupational Series]],1)="C"),"0301",RIGHT(Table13[[#This Row],[Occupational Series]],4)))</f>
        <v>0089</v>
      </c>
      <c r="D225" s="51" t="s">
        <v>573</v>
      </c>
      <c r="E225" s="51" t="s">
        <v>574</v>
      </c>
    </row>
    <row r="226" spans="1:5" ht="64.5" thickBot="1" x14ac:dyDescent="0.3">
      <c r="A226" s="51" t="s">
        <v>496</v>
      </c>
      <c r="B226" s="127" t="str">
        <f>Table13[[#This Row],[Series]]&amp;Table13[[#This Row],[Competency Name]]</f>
        <v>0089ACCOUNTABILITY</v>
      </c>
      <c r="C226" s="127" t="str">
        <f>IF(RIGHT(Table13[[#This Row],[Occupational Series]],5)="SECCM","SECCM",IF(OR(RIGHT(Table13[[#This Row],[Occupational Series]],1)="A",RIGHT(Table13[[#This Row],[Occupational Series]],1)="B",RIGHT(Table13[[#This Row],[Occupational Series]],1)="C"),"0301",RIGHT(Table13[[#This Row],[Occupational Series]],4)))</f>
        <v>0089</v>
      </c>
      <c r="D226" s="51" t="s">
        <v>579</v>
      </c>
      <c r="E226" s="51" t="s">
        <v>580</v>
      </c>
    </row>
    <row r="227" spans="1:5" ht="39" thickBot="1" x14ac:dyDescent="0.3">
      <c r="A227" s="51" t="s">
        <v>496</v>
      </c>
      <c r="B227" s="127" t="str">
        <f>Table13[[#This Row],[Series]]&amp;Table13[[#This Row],[Competency Name]]</f>
        <v>0089DEVELOPING OTHERS</v>
      </c>
      <c r="C227" s="127" t="str">
        <f>IF(RIGHT(Table13[[#This Row],[Occupational Series]],5)="SECCM","SECCM",IF(OR(RIGHT(Table13[[#This Row],[Occupational Series]],1)="A",RIGHT(Table13[[#This Row],[Occupational Series]],1)="B",RIGHT(Table13[[#This Row],[Occupational Series]],1)="C"),"0301",RIGHT(Table13[[#This Row],[Occupational Series]],4)))</f>
        <v>0089</v>
      </c>
      <c r="D227" s="51" t="s">
        <v>585</v>
      </c>
      <c r="E227" s="51" t="s">
        <v>586</v>
      </c>
    </row>
    <row r="228" spans="1:5" ht="26.25" thickBot="1" x14ac:dyDescent="0.3">
      <c r="A228" s="51" t="s">
        <v>496</v>
      </c>
      <c r="B228" s="127" t="str">
        <f>Table13[[#This Row],[Series]]&amp;Table13[[#This Row],[Competency Name]]</f>
        <v>0089MANAGING HUMAN RESOURCES</v>
      </c>
      <c r="C228" s="127" t="str">
        <f>IF(RIGHT(Table13[[#This Row],[Occupational Series]],5)="SECCM","SECCM",IF(OR(RIGHT(Table13[[#This Row],[Occupational Series]],1)="A",RIGHT(Table13[[#This Row],[Occupational Series]],1)="B",RIGHT(Table13[[#This Row],[Occupational Series]],1)="C"),"0301",RIGHT(Table13[[#This Row],[Occupational Series]],4)))</f>
        <v>0089</v>
      </c>
      <c r="D228" s="51" t="s">
        <v>590</v>
      </c>
      <c r="E228" s="51" t="s">
        <v>591</v>
      </c>
    </row>
    <row r="229" spans="1:5" ht="39" thickBot="1" x14ac:dyDescent="0.3">
      <c r="A229" s="51" t="s">
        <v>496</v>
      </c>
      <c r="B229" s="127" t="str">
        <f>Table13[[#This Row],[Series]]&amp;Table13[[#This Row],[Competency Name]]</f>
        <v>0089PROBLEM SOLVING</v>
      </c>
      <c r="C229" s="127" t="str">
        <f>IF(RIGHT(Table13[[#This Row],[Occupational Series]],5)="SECCM","SECCM",IF(OR(RIGHT(Table13[[#This Row],[Occupational Series]],1)="A",RIGHT(Table13[[#This Row],[Occupational Series]],1)="B",RIGHT(Table13[[#This Row],[Occupational Series]],1)="C"),"0301",RIGHT(Table13[[#This Row],[Occupational Series]],4)))</f>
        <v>0089</v>
      </c>
      <c r="D229" s="51" t="s">
        <v>596</v>
      </c>
      <c r="E229" s="51" t="s">
        <v>597</v>
      </c>
    </row>
    <row r="230" spans="1:5" ht="39" thickBot="1" x14ac:dyDescent="0.3">
      <c r="A230" s="51" t="s">
        <v>496</v>
      </c>
      <c r="B230" s="127" t="str">
        <f>Table13[[#This Row],[Series]]&amp;Table13[[#This Row],[Competency Name]]</f>
        <v>0089EMERGENCY MANAGEMENT</v>
      </c>
      <c r="C230" s="127" t="str">
        <f>IF(RIGHT(Table13[[#This Row],[Occupational Series]],5)="SECCM","SECCM",IF(OR(RIGHT(Table13[[#This Row],[Occupational Series]],1)="A",RIGHT(Table13[[#This Row],[Occupational Series]],1)="B",RIGHT(Table13[[#This Row],[Occupational Series]],1)="C"),"0301",RIGHT(Table13[[#This Row],[Occupational Series]],4)))</f>
        <v>0089</v>
      </c>
      <c r="D230" s="51" t="s">
        <v>1143</v>
      </c>
      <c r="E230" s="51" t="s">
        <v>1144</v>
      </c>
    </row>
    <row r="231" spans="1:5" ht="26.25" thickBot="1" x14ac:dyDescent="0.3">
      <c r="A231" s="51" t="s">
        <v>342</v>
      </c>
      <c r="B231" s="127" t="str">
        <f>Table13[[#This Row],[Series]]&amp;Table13[[#This Row],[Competency Name]]</f>
        <v>0101INFORMATION MANAGEMENT</v>
      </c>
      <c r="C231" s="127" t="str">
        <f>IF(RIGHT(Table13[[#This Row],[Occupational Series]],5)="SECCM","SECCM",IF(OR(RIGHT(Table13[[#This Row],[Occupational Series]],1)="A",RIGHT(Table13[[#This Row],[Occupational Series]],1)="B",RIGHT(Table13[[#This Row],[Occupational Series]],1)="C"),"0301",RIGHT(Table13[[#This Row],[Occupational Series]],4)))</f>
        <v>0101</v>
      </c>
      <c r="D231" s="51" t="s">
        <v>311</v>
      </c>
      <c r="E231" s="51" t="s">
        <v>312</v>
      </c>
    </row>
    <row r="232" spans="1:5" ht="15.75" thickBot="1" x14ac:dyDescent="0.3">
      <c r="A232" s="129" t="s">
        <v>342</v>
      </c>
      <c r="B232" s="127" t="str">
        <f>Table13[[#This Row],[Series]]&amp;Table13[[#This Row],[Competency Name]]</f>
        <v>0101PARTNERING</v>
      </c>
      <c r="C232" s="127" t="str">
        <f>IF(RIGHT(Table13[[#This Row],[Occupational Series]],5)="SECCM","SECCM",IF(OR(RIGHT(Table13[[#This Row],[Occupational Series]],1)="A",RIGHT(Table13[[#This Row],[Occupational Series]],1)="B",RIGHT(Table13[[#This Row],[Occupational Series]],1)="C"),"0301",RIGHT(Table13[[#This Row],[Occupational Series]],4)))</f>
        <v>0101</v>
      </c>
      <c r="D232" s="129" t="s">
        <v>491</v>
      </c>
      <c r="E232" s="129" t="s">
        <v>492</v>
      </c>
    </row>
    <row r="233" spans="1:5" ht="26.25" thickBot="1" x14ac:dyDescent="0.3">
      <c r="A233" s="51" t="s">
        <v>342</v>
      </c>
      <c r="B233" s="127" t="str">
        <f>Table13[[#This Row],[Series]]&amp;Table13[[#This Row],[Competency Name]]</f>
        <v>0101WRITTEN COMMUNICATION</v>
      </c>
      <c r="C233" s="127" t="str">
        <f>IF(RIGHT(Table13[[#This Row],[Occupational Series]],5)="SECCM","SECCM",IF(OR(RIGHT(Table13[[#This Row],[Occupational Series]],1)="A",RIGHT(Table13[[#This Row],[Occupational Series]],1)="B",RIGHT(Table13[[#This Row],[Occupational Series]],1)="C"),"0301",RIGHT(Table13[[#This Row],[Occupational Series]],4)))</f>
        <v>0101</v>
      </c>
      <c r="D233" s="51" t="s">
        <v>507</v>
      </c>
      <c r="E233" s="51" t="s">
        <v>508</v>
      </c>
    </row>
    <row r="234" spans="1:5" ht="26.25" thickBot="1" x14ac:dyDescent="0.3">
      <c r="A234" s="51" t="s">
        <v>342</v>
      </c>
      <c r="B234" s="127" t="str">
        <f>Table13[[#This Row],[Series]]&amp;Table13[[#This Row],[Competency Name]]</f>
        <v>0101ORAL COMMUNICATION</v>
      </c>
      <c r="C234" s="127" t="str">
        <f>IF(RIGHT(Table13[[#This Row],[Occupational Series]],5)="SECCM","SECCM",IF(OR(RIGHT(Table13[[#This Row],[Occupational Series]],1)="A",RIGHT(Table13[[#This Row],[Occupational Series]],1)="B",RIGHT(Table13[[#This Row],[Occupational Series]],1)="C"),"0301",RIGHT(Table13[[#This Row],[Occupational Series]],4)))</f>
        <v>0101</v>
      </c>
      <c r="D234" s="51" t="s">
        <v>537</v>
      </c>
      <c r="E234" s="51" t="s">
        <v>538</v>
      </c>
    </row>
    <row r="235" spans="1:5" ht="64.5" thickBot="1" x14ac:dyDescent="0.3">
      <c r="A235" s="51" t="s">
        <v>342</v>
      </c>
      <c r="B235" s="127" t="str">
        <f>Table13[[#This Row],[Series]]&amp;Table13[[#This Row],[Competency Name]]</f>
        <v>0101ACCOUNTABILITY</v>
      </c>
      <c r="C235" s="127" t="str">
        <f>IF(RIGHT(Table13[[#This Row],[Occupational Series]],5)="SECCM","SECCM",IF(OR(RIGHT(Table13[[#This Row],[Occupational Series]],1)="A",RIGHT(Table13[[#This Row],[Occupational Series]],1)="B",RIGHT(Table13[[#This Row],[Occupational Series]],1)="C"),"0301",RIGHT(Table13[[#This Row],[Occupational Series]],4)))</f>
        <v>0101</v>
      </c>
      <c r="D235" s="51" t="s">
        <v>579</v>
      </c>
      <c r="E235" s="51" t="s">
        <v>580</v>
      </c>
    </row>
    <row r="236" spans="1:5" ht="39" thickBot="1" x14ac:dyDescent="0.3">
      <c r="A236" s="51" t="s">
        <v>342</v>
      </c>
      <c r="B236" s="127" t="str">
        <f>Table13[[#This Row],[Series]]&amp;Table13[[#This Row],[Competency Name]]</f>
        <v>0101DEVELOPING OTHERS</v>
      </c>
      <c r="C236" s="127" t="str">
        <f>IF(RIGHT(Table13[[#This Row],[Occupational Series]],5)="SECCM","SECCM",IF(OR(RIGHT(Table13[[#This Row],[Occupational Series]],1)="A",RIGHT(Table13[[#This Row],[Occupational Series]],1)="B",RIGHT(Table13[[#This Row],[Occupational Series]],1)="C"),"0301",RIGHT(Table13[[#This Row],[Occupational Series]],4)))</f>
        <v>0101</v>
      </c>
      <c r="D236" s="51" t="s">
        <v>585</v>
      </c>
      <c r="E236" s="51" t="s">
        <v>586</v>
      </c>
    </row>
    <row r="237" spans="1:5" ht="26.25" thickBot="1" x14ac:dyDescent="0.3">
      <c r="A237" s="51" t="s">
        <v>342</v>
      </c>
      <c r="B237" s="127" t="str">
        <f>Table13[[#This Row],[Series]]&amp;Table13[[#This Row],[Competency Name]]</f>
        <v>0101MANAGING HUMAN RESOURCES</v>
      </c>
      <c r="C237" s="127" t="str">
        <f>IF(RIGHT(Table13[[#This Row],[Occupational Series]],5)="SECCM","SECCM",IF(OR(RIGHT(Table13[[#This Row],[Occupational Series]],1)="A",RIGHT(Table13[[#This Row],[Occupational Series]],1)="B",RIGHT(Table13[[#This Row],[Occupational Series]],1)="C"),"0301",RIGHT(Table13[[#This Row],[Occupational Series]],4)))</f>
        <v>0101</v>
      </c>
      <c r="D237" s="51" t="s">
        <v>590</v>
      </c>
      <c r="E237" s="51" t="s">
        <v>591</v>
      </c>
    </row>
    <row r="238" spans="1:5" ht="26.25" thickBot="1" x14ac:dyDescent="0.3">
      <c r="A238" s="129" t="s">
        <v>342</v>
      </c>
      <c r="B238" s="127" t="str">
        <f>Table13[[#This Row],[Series]]&amp;Table13[[#This Row],[Competency Name]]</f>
        <v>0101READING AND INTERPRETING REGULATIONS</v>
      </c>
      <c r="C238" s="127" t="str">
        <f>IF(RIGHT(Table13[[#This Row],[Occupational Series]],5)="SECCM","SECCM",IF(OR(RIGHT(Table13[[#This Row],[Occupational Series]],1)="A",RIGHT(Table13[[#This Row],[Occupational Series]],1)="B",RIGHT(Table13[[#This Row],[Occupational Series]],1)="C"),"0301",RIGHT(Table13[[#This Row],[Occupational Series]],4)))</f>
        <v>0101</v>
      </c>
      <c r="D238" s="129" t="s">
        <v>1015</v>
      </c>
      <c r="E238" s="129" t="s">
        <v>1016</v>
      </c>
    </row>
    <row r="239" spans="1:5" ht="15.75" thickBot="1" x14ac:dyDescent="0.3">
      <c r="A239" s="129" t="s">
        <v>342</v>
      </c>
      <c r="B239" s="127" t="str">
        <f>Table13[[#This Row],[Series]]&amp;Table13[[#This Row],[Competency Name]]</f>
        <v>0101CASE MANAGEMENT</v>
      </c>
      <c r="C239" s="127" t="str">
        <f>IF(RIGHT(Table13[[#This Row],[Occupational Series]],5)="SECCM","SECCM",IF(OR(RIGHT(Table13[[#This Row],[Occupational Series]],1)="A",RIGHT(Table13[[#This Row],[Occupational Series]],1)="B",RIGHT(Table13[[#This Row],[Occupational Series]],1)="C"),"0301",RIGHT(Table13[[#This Row],[Occupational Series]],4)))</f>
        <v>0101</v>
      </c>
      <c r="D239" s="129" t="s">
        <v>1037</v>
      </c>
      <c r="E239" s="129" t="s">
        <v>1038</v>
      </c>
    </row>
    <row r="240" spans="1:5" ht="26.25" thickBot="1" x14ac:dyDescent="0.3">
      <c r="A240" s="51" t="s">
        <v>342</v>
      </c>
      <c r="B240" s="127" t="str">
        <f>Table13[[#This Row],[Series]]&amp;Table13[[#This Row],[Competency Name]]</f>
        <v>0101COUNSELING</v>
      </c>
      <c r="C240" s="127" t="str">
        <f>IF(RIGHT(Table13[[#This Row],[Occupational Series]],5)="SECCM","SECCM",IF(OR(RIGHT(Table13[[#This Row],[Occupational Series]],1)="A",RIGHT(Table13[[#This Row],[Occupational Series]],1)="B",RIGHT(Table13[[#This Row],[Occupational Series]],1)="C"),"0301",RIGHT(Table13[[#This Row],[Occupational Series]],4)))</f>
        <v>0101</v>
      </c>
      <c r="D240" s="51" t="s">
        <v>1039</v>
      </c>
      <c r="E240" s="51" t="s">
        <v>1040</v>
      </c>
    </row>
    <row r="241" spans="1:5" ht="39" thickBot="1" x14ac:dyDescent="0.3">
      <c r="A241" s="51" t="s">
        <v>342</v>
      </c>
      <c r="B241" s="127" t="str">
        <f>Table13[[#This Row],[Series]]&amp;Table13[[#This Row],[Competency Name]]</f>
        <v>0101CULTURAL/NATURAL RESOURCES AND COLLECTIONS MANAGEMENT</v>
      </c>
      <c r="C241" s="127" t="str">
        <f>IF(RIGHT(Table13[[#This Row],[Occupational Series]],5)="SECCM","SECCM",IF(OR(RIGHT(Table13[[#This Row],[Occupational Series]],1)="A",RIGHT(Table13[[#This Row],[Occupational Series]],1)="B",RIGHT(Table13[[#This Row],[Occupational Series]],1)="C"),"0301",RIGHT(Table13[[#This Row],[Occupational Series]],4)))</f>
        <v>0101</v>
      </c>
      <c r="D241" s="51" t="s">
        <v>1051</v>
      </c>
      <c r="E241" s="51" t="s">
        <v>1052</v>
      </c>
    </row>
    <row r="242" spans="1:5" ht="26.25" thickBot="1" x14ac:dyDescent="0.3">
      <c r="A242" s="129" t="s">
        <v>342</v>
      </c>
      <c r="B242" s="127" t="str">
        <f>Table13[[#This Row],[Series]]&amp;Table13[[#This Row],[Competency Name]]</f>
        <v>0101FAMILY ADVOCACY AND SUPPORT</v>
      </c>
      <c r="C242" s="127" t="str">
        <f>IF(RIGHT(Table13[[#This Row],[Occupational Series]],5)="SECCM","SECCM",IF(OR(RIGHT(Table13[[#This Row],[Occupational Series]],1)="A",RIGHT(Table13[[#This Row],[Occupational Series]],1)="B",RIGHT(Table13[[#This Row],[Occupational Series]],1)="C"),"0301",RIGHT(Table13[[#This Row],[Occupational Series]],4)))</f>
        <v>0101</v>
      </c>
      <c r="D242" s="129" t="s">
        <v>1053</v>
      </c>
      <c r="E242" s="129" t="s">
        <v>1054</v>
      </c>
    </row>
    <row r="243" spans="1:5" ht="26.25" thickBot="1" x14ac:dyDescent="0.3">
      <c r="A243" s="129" t="s">
        <v>342</v>
      </c>
      <c r="B243" s="127" t="str">
        <f>Table13[[#This Row],[Series]]&amp;Table13[[#This Row],[Competency Name]]</f>
        <v>0101MARKETING AND OUTREACH</v>
      </c>
      <c r="C243" s="127" t="str">
        <f>IF(RIGHT(Table13[[#This Row],[Occupational Series]],5)="SECCM","SECCM",IF(OR(RIGHT(Table13[[#This Row],[Occupational Series]],1)="A",RIGHT(Table13[[#This Row],[Occupational Series]],1)="B",RIGHT(Table13[[#This Row],[Occupational Series]],1)="C"),"0301",RIGHT(Table13[[#This Row],[Occupational Series]],4)))</f>
        <v>0101</v>
      </c>
      <c r="D243" s="129" t="s">
        <v>1055</v>
      </c>
      <c r="E243" s="129" t="s">
        <v>1056</v>
      </c>
    </row>
    <row r="244" spans="1:5" ht="26.25" thickBot="1" x14ac:dyDescent="0.3">
      <c r="A244" s="129" t="s">
        <v>342</v>
      </c>
      <c r="B244" s="127" t="str">
        <f>Table13[[#This Row],[Series]]&amp;Table13[[#This Row],[Competency Name]]</f>
        <v>0101SEXUAL ASSAULT PREVENTION AND RESPONSE</v>
      </c>
      <c r="C244" s="127" t="str">
        <f>IF(RIGHT(Table13[[#This Row],[Occupational Series]],5)="SECCM","SECCM",IF(OR(RIGHT(Table13[[#This Row],[Occupational Series]],1)="A",RIGHT(Table13[[#This Row],[Occupational Series]],1)="B",RIGHT(Table13[[#This Row],[Occupational Series]],1)="C"),"0301",RIGHT(Table13[[#This Row],[Occupational Series]],4)))</f>
        <v>0101</v>
      </c>
      <c r="D244" s="129" t="s">
        <v>1057</v>
      </c>
      <c r="E244" s="129" t="s">
        <v>1058</v>
      </c>
    </row>
    <row r="245" spans="1:5" ht="26.25" thickBot="1" x14ac:dyDescent="0.3">
      <c r="A245" s="51" t="s">
        <v>342</v>
      </c>
      <c r="B245" s="127" t="str">
        <f>Table13[[#This Row],[Series]]&amp;Table13[[#This Row],[Competency Name]]</f>
        <v>0101SOCIAL SERVICES</v>
      </c>
      <c r="C245" s="127" t="str">
        <f>IF(RIGHT(Table13[[#This Row],[Occupational Series]],5)="SECCM","SECCM",IF(OR(RIGHT(Table13[[#This Row],[Occupational Series]],1)="A",RIGHT(Table13[[#This Row],[Occupational Series]],1)="B",RIGHT(Table13[[#This Row],[Occupational Series]],1)="C"),"0301",RIGHT(Table13[[#This Row],[Occupational Series]],4)))</f>
        <v>0101</v>
      </c>
      <c r="D245" s="51" t="s">
        <v>1059</v>
      </c>
      <c r="E245" s="51" t="s">
        <v>1060</v>
      </c>
    </row>
    <row r="246" spans="1:5" ht="26.25" thickBot="1" x14ac:dyDescent="0.3">
      <c r="A246" s="129" t="s">
        <v>342</v>
      </c>
      <c r="B246" s="127" t="str">
        <f>Table13[[#This Row],[Series]]&amp;Table13[[#This Row],[Competency Name]]</f>
        <v>0101SUBSTANCE ABUSE PREVENTION</v>
      </c>
      <c r="C246" s="127" t="str">
        <f>IF(RIGHT(Table13[[#This Row],[Occupational Series]],5)="SECCM","SECCM",IF(OR(RIGHT(Table13[[#This Row],[Occupational Series]],1)="A",RIGHT(Table13[[#This Row],[Occupational Series]],1)="B",RIGHT(Table13[[#This Row],[Occupational Series]],1)="C"),"0301",RIGHT(Table13[[#This Row],[Occupational Series]],4)))</f>
        <v>0101</v>
      </c>
      <c r="D246" s="129" t="s">
        <v>1061</v>
      </c>
      <c r="E246" s="129" t="s">
        <v>1062</v>
      </c>
    </row>
    <row r="247" spans="1:5" ht="15.75" thickBot="1" x14ac:dyDescent="0.3">
      <c r="A247" s="129" t="s">
        <v>342</v>
      </c>
      <c r="B247" s="127" t="str">
        <f>Table13[[#This Row],[Series]]&amp;Table13[[#This Row],[Competency Name]]</f>
        <v>0101RESEARCH AND ANALYSIS</v>
      </c>
      <c r="C247" s="127" t="str">
        <f>IF(RIGHT(Table13[[#This Row],[Occupational Series]],5)="SECCM","SECCM",IF(OR(RIGHT(Table13[[#This Row],[Occupational Series]],1)="A",RIGHT(Table13[[#This Row],[Occupational Series]],1)="B",RIGHT(Table13[[#This Row],[Occupational Series]],1)="C"),"0301",RIGHT(Table13[[#This Row],[Occupational Series]],4)))</f>
        <v>0101</v>
      </c>
      <c r="D247" s="129" t="s">
        <v>1195</v>
      </c>
      <c r="E247" s="129" t="s">
        <v>1196</v>
      </c>
    </row>
    <row r="248" spans="1:5" ht="26.25" thickBot="1" x14ac:dyDescent="0.3">
      <c r="A248" s="129" t="s">
        <v>383</v>
      </c>
      <c r="B248" s="127" t="str">
        <f>Table13[[#This Row],[Series]]&amp;Table13[[#This Row],[Competency Name]]</f>
        <v>0110PROJECT MANAGEMENT</v>
      </c>
      <c r="C248" s="127" t="str">
        <f>IF(RIGHT(Table13[[#This Row],[Occupational Series]],5)="SECCM","SECCM",IF(OR(RIGHT(Table13[[#This Row],[Occupational Series]],1)="A",RIGHT(Table13[[#This Row],[Occupational Series]],1)="B",RIGHT(Table13[[#This Row],[Occupational Series]],1)="C"),"0301",RIGHT(Table13[[#This Row],[Occupational Series]],4)))</f>
        <v>0110</v>
      </c>
      <c r="D248" s="129" t="s">
        <v>381</v>
      </c>
      <c r="E248" s="129" t="s">
        <v>382</v>
      </c>
    </row>
    <row r="249" spans="1:5" ht="26.25" thickBot="1" x14ac:dyDescent="0.3">
      <c r="A249" s="51" t="s">
        <v>383</v>
      </c>
      <c r="B249" s="127" t="str">
        <f>Table13[[#This Row],[Series]]&amp;Table13[[#This Row],[Competency Name]]</f>
        <v>0110WRITTEN COMMUNICATION</v>
      </c>
      <c r="C249" s="127" t="str">
        <f>IF(RIGHT(Table13[[#This Row],[Occupational Series]],5)="SECCM","SECCM",IF(OR(RIGHT(Table13[[#This Row],[Occupational Series]],1)="A",RIGHT(Table13[[#This Row],[Occupational Series]],1)="B",RIGHT(Table13[[#This Row],[Occupational Series]],1)="C"),"0301",RIGHT(Table13[[#This Row],[Occupational Series]],4)))</f>
        <v>0110</v>
      </c>
      <c r="D249" s="51" t="s">
        <v>507</v>
      </c>
      <c r="E249" s="51" t="s">
        <v>508</v>
      </c>
    </row>
    <row r="250" spans="1:5" ht="26.25" thickBot="1" x14ac:dyDescent="0.3">
      <c r="A250" s="51" t="s">
        <v>383</v>
      </c>
      <c r="B250" s="127" t="str">
        <f>Table13[[#This Row],[Series]]&amp;Table13[[#This Row],[Competency Name]]</f>
        <v>0110ORAL COMMUNICATION</v>
      </c>
      <c r="C250" s="127" t="str">
        <f>IF(RIGHT(Table13[[#This Row],[Occupational Series]],5)="SECCM","SECCM",IF(OR(RIGHT(Table13[[#This Row],[Occupational Series]],1)="A",RIGHT(Table13[[#This Row],[Occupational Series]],1)="B",RIGHT(Table13[[#This Row],[Occupational Series]],1)="C"),"0301",RIGHT(Table13[[#This Row],[Occupational Series]],4)))</f>
        <v>0110</v>
      </c>
      <c r="D250" s="51" t="s">
        <v>537</v>
      </c>
      <c r="E250" s="51" t="s">
        <v>538</v>
      </c>
    </row>
    <row r="251" spans="1:5" ht="64.5" thickBot="1" x14ac:dyDescent="0.3">
      <c r="A251" s="51" t="s">
        <v>383</v>
      </c>
      <c r="B251" s="127" t="str">
        <f>Table13[[#This Row],[Series]]&amp;Table13[[#This Row],[Competency Name]]</f>
        <v>0110ACCOUNTABILITY</v>
      </c>
      <c r="C251" s="127" t="str">
        <f>IF(RIGHT(Table13[[#This Row],[Occupational Series]],5)="SECCM","SECCM",IF(OR(RIGHT(Table13[[#This Row],[Occupational Series]],1)="A",RIGHT(Table13[[#This Row],[Occupational Series]],1)="B",RIGHT(Table13[[#This Row],[Occupational Series]],1)="C"),"0301",RIGHT(Table13[[#This Row],[Occupational Series]],4)))</f>
        <v>0110</v>
      </c>
      <c r="D251" s="51" t="s">
        <v>579</v>
      </c>
      <c r="E251" s="51" t="s">
        <v>580</v>
      </c>
    </row>
    <row r="252" spans="1:5" ht="26.25" thickBot="1" x14ac:dyDescent="0.3">
      <c r="A252" s="51" t="s">
        <v>383</v>
      </c>
      <c r="B252" s="127" t="str">
        <f>Table13[[#This Row],[Series]]&amp;Table13[[#This Row],[Competency Name]]</f>
        <v>0110MANAGING HUMAN RESOURCES</v>
      </c>
      <c r="C252" s="127" t="str">
        <f>IF(RIGHT(Table13[[#This Row],[Occupational Series]],5)="SECCM","SECCM",IF(OR(RIGHT(Table13[[#This Row],[Occupational Series]],1)="A",RIGHT(Table13[[#This Row],[Occupational Series]],1)="B",RIGHT(Table13[[#This Row],[Occupational Series]],1)="C"),"0301",RIGHT(Table13[[#This Row],[Occupational Series]],4)))</f>
        <v>0110</v>
      </c>
      <c r="D252" s="51" t="s">
        <v>590</v>
      </c>
      <c r="E252" s="51" t="s">
        <v>591</v>
      </c>
    </row>
    <row r="253" spans="1:5" ht="15.75" thickBot="1" x14ac:dyDescent="0.3">
      <c r="A253" s="129" t="s">
        <v>383</v>
      </c>
      <c r="B253" s="127" t="str">
        <f>Table13[[#This Row],[Series]]&amp;Table13[[#This Row],[Competency Name]]</f>
        <v>0110RESEARCH AND ANALYSIS</v>
      </c>
      <c r="C253" s="127" t="str">
        <f>IF(RIGHT(Table13[[#This Row],[Occupational Series]],5)="SECCM","SECCM",IF(OR(RIGHT(Table13[[#This Row],[Occupational Series]],1)="A",RIGHT(Table13[[#This Row],[Occupational Series]],1)="B",RIGHT(Table13[[#This Row],[Occupational Series]],1)="C"),"0301",RIGHT(Table13[[#This Row],[Occupational Series]],4)))</f>
        <v>0110</v>
      </c>
      <c r="D253" s="129" t="s">
        <v>1195</v>
      </c>
      <c r="E253" s="129" t="s">
        <v>1196</v>
      </c>
    </row>
    <row r="254" spans="1:5" ht="26.25" thickBot="1" x14ac:dyDescent="0.3">
      <c r="A254" s="129" t="s">
        <v>383</v>
      </c>
      <c r="B254" s="127" t="str">
        <f>Table13[[#This Row],[Series]]&amp;Table13[[#This Row],[Competency Name]]</f>
        <v>0110COMMUNICATIONS AND MEDIA</v>
      </c>
      <c r="C254" s="127" t="str">
        <f>IF(RIGHT(Table13[[#This Row],[Occupational Series]],5)="SECCM","SECCM",IF(OR(RIGHT(Table13[[#This Row],[Occupational Series]],1)="A",RIGHT(Table13[[#This Row],[Occupational Series]],1)="B",RIGHT(Table13[[#This Row],[Occupational Series]],1)="C"),"0301",RIGHT(Table13[[#This Row],[Occupational Series]],4)))</f>
        <v>0110</v>
      </c>
      <c r="D254" s="129" t="s">
        <v>1501</v>
      </c>
      <c r="E254" s="129" t="s">
        <v>1502</v>
      </c>
    </row>
    <row r="255" spans="1:5" ht="15.75" thickBot="1" x14ac:dyDescent="0.3">
      <c r="A255" s="129" t="s">
        <v>383</v>
      </c>
      <c r="B255" s="127" t="str">
        <f>Table13[[#This Row],[Series]]&amp;Table13[[#This Row],[Competency Name]]</f>
        <v>0110ECONOMICS</v>
      </c>
      <c r="C255" s="127" t="str">
        <f>IF(RIGHT(Table13[[#This Row],[Occupational Series]],5)="SECCM","SECCM",IF(OR(RIGHT(Table13[[#This Row],[Occupational Series]],1)="A",RIGHT(Table13[[#This Row],[Occupational Series]],1)="B",RIGHT(Table13[[#This Row],[Occupational Series]],1)="C"),"0301",RIGHT(Table13[[#This Row],[Occupational Series]],4)))</f>
        <v>0110</v>
      </c>
      <c r="D255" s="129" t="s">
        <v>1801</v>
      </c>
      <c r="E255" s="129" t="s">
        <v>1802</v>
      </c>
    </row>
    <row r="256" spans="1:5" ht="26.25" thickBot="1" x14ac:dyDescent="0.3">
      <c r="A256" s="51" t="s">
        <v>476</v>
      </c>
      <c r="B256" s="127" t="str">
        <f>Table13[[#This Row],[Series]]&amp;Table13[[#This Row],[Competency Name]]</f>
        <v>0130COMPUTER LITERACY</v>
      </c>
      <c r="C256" s="127" t="str">
        <f>IF(RIGHT(Table13[[#This Row],[Occupational Series]],5)="SECCM","SECCM",IF(OR(RIGHT(Table13[[#This Row],[Occupational Series]],1)="A",RIGHT(Table13[[#This Row],[Occupational Series]],1)="B",RIGHT(Table13[[#This Row],[Occupational Series]],1)="C"),"0301",RIGHT(Table13[[#This Row],[Occupational Series]],4)))</f>
        <v>0130</v>
      </c>
      <c r="D256" s="51" t="s">
        <v>456</v>
      </c>
      <c r="E256" s="51" t="s">
        <v>457</v>
      </c>
    </row>
    <row r="257" spans="1:5" ht="26.25" thickBot="1" x14ac:dyDescent="0.3">
      <c r="A257" s="51" t="s">
        <v>476</v>
      </c>
      <c r="B257" s="127" t="str">
        <f>Table13[[#This Row],[Series]]&amp;Table13[[#This Row],[Competency Name]]</f>
        <v>0130WRITTEN COMMUNICATION</v>
      </c>
      <c r="C257" s="127" t="str">
        <f>IF(RIGHT(Table13[[#This Row],[Occupational Series]],5)="SECCM","SECCM",IF(OR(RIGHT(Table13[[#This Row],[Occupational Series]],1)="A",RIGHT(Table13[[#This Row],[Occupational Series]],1)="B",RIGHT(Table13[[#This Row],[Occupational Series]],1)="C"),"0301",RIGHT(Table13[[#This Row],[Occupational Series]],4)))</f>
        <v>0130</v>
      </c>
      <c r="D257" s="51" t="s">
        <v>507</v>
      </c>
      <c r="E257" s="51" t="s">
        <v>508</v>
      </c>
    </row>
    <row r="258" spans="1:5" ht="26.25" thickBot="1" x14ac:dyDescent="0.3">
      <c r="A258" s="51" t="s">
        <v>476</v>
      </c>
      <c r="B258" s="127" t="str">
        <f>Table13[[#This Row],[Series]]&amp;Table13[[#This Row],[Competency Name]]</f>
        <v>0130ORAL COMMUNICATION</v>
      </c>
      <c r="C258" s="127" t="str">
        <f>IF(RIGHT(Table13[[#This Row],[Occupational Series]],5)="SECCM","SECCM",IF(OR(RIGHT(Table13[[#This Row],[Occupational Series]],1)="A",RIGHT(Table13[[#This Row],[Occupational Series]],1)="B",RIGHT(Table13[[#This Row],[Occupational Series]],1)="C"),"0301",RIGHT(Table13[[#This Row],[Occupational Series]],4)))</f>
        <v>0130</v>
      </c>
      <c r="D258" s="51" t="s">
        <v>537</v>
      </c>
      <c r="E258" s="51" t="s">
        <v>538</v>
      </c>
    </row>
    <row r="259" spans="1:5" ht="26.25" thickBot="1" x14ac:dyDescent="0.3">
      <c r="A259" s="51" t="s">
        <v>476</v>
      </c>
      <c r="B259" s="127" t="str">
        <f>Table13[[#This Row],[Series]]&amp;Table13[[#This Row],[Competency Name]]</f>
        <v>0130MANAGING HUMAN RESOURCES</v>
      </c>
      <c r="C259" s="127" t="str">
        <f>IF(RIGHT(Table13[[#This Row],[Occupational Series]],5)="SECCM","SECCM",IF(OR(RIGHT(Table13[[#This Row],[Occupational Series]],1)="A",RIGHT(Table13[[#This Row],[Occupational Series]],1)="B",RIGHT(Table13[[#This Row],[Occupational Series]],1)="C"),"0301",RIGHT(Table13[[#This Row],[Occupational Series]],4)))</f>
        <v>0130</v>
      </c>
      <c r="D259" s="51" t="s">
        <v>590</v>
      </c>
      <c r="E259" s="51" t="s">
        <v>591</v>
      </c>
    </row>
    <row r="260" spans="1:5" ht="39" thickBot="1" x14ac:dyDescent="0.3">
      <c r="A260" s="51" t="s">
        <v>476</v>
      </c>
      <c r="B260" s="127" t="str">
        <f>Table13[[#This Row],[Series]]&amp;Table13[[#This Row],[Competency Name]]</f>
        <v>0130PROBLEM SOLVING</v>
      </c>
      <c r="C260" s="127" t="str">
        <f>IF(RIGHT(Table13[[#This Row],[Occupational Series]],5)="SECCM","SECCM",IF(OR(RIGHT(Table13[[#This Row],[Occupational Series]],1)="A",RIGHT(Table13[[#This Row],[Occupational Series]],1)="B",RIGHT(Table13[[#This Row],[Occupational Series]],1)="C"),"0301",RIGHT(Table13[[#This Row],[Occupational Series]],4)))</f>
        <v>0130</v>
      </c>
      <c r="D260" s="51" t="s">
        <v>596</v>
      </c>
      <c r="E260" s="51" t="s">
        <v>597</v>
      </c>
    </row>
    <row r="261" spans="1:5" ht="15.75" thickBot="1" x14ac:dyDescent="0.3">
      <c r="A261" s="129" t="s">
        <v>476</v>
      </c>
      <c r="B261" s="127" t="str">
        <f>Table13[[#This Row],[Series]]&amp;Table13[[#This Row],[Competency Name]]</f>
        <v>0130BUSINESS ANALYSIS</v>
      </c>
      <c r="C261" s="127" t="str">
        <f>IF(RIGHT(Table13[[#This Row],[Occupational Series]],5)="SECCM","SECCM",IF(OR(RIGHT(Table13[[#This Row],[Occupational Series]],1)="A",RIGHT(Table13[[#This Row],[Occupational Series]],1)="B",RIGHT(Table13[[#This Row],[Occupational Series]],1)="C"),"0301",RIGHT(Table13[[#This Row],[Occupational Series]],4)))</f>
        <v>0130</v>
      </c>
      <c r="D261" s="129" t="s">
        <v>1393</v>
      </c>
      <c r="E261" s="129" t="s">
        <v>1394</v>
      </c>
    </row>
    <row r="262" spans="1:5" ht="39" thickBot="1" x14ac:dyDescent="0.3">
      <c r="A262" s="51" t="s">
        <v>476</v>
      </c>
      <c r="B262" s="127" t="str">
        <f>Table13[[#This Row],[Series]]&amp;Table13[[#This Row],[Competency Name]]</f>
        <v>0130INTEGRATION, OUTREACH AND COLLABORATION</v>
      </c>
      <c r="C262" s="127" t="str">
        <f>IF(RIGHT(Table13[[#This Row],[Occupational Series]],5)="SECCM","SECCM",IF(OR(RIGHT(Table13[[#This Row],[Occupational Series]],1)="A",RIGHT(Table13[[#This Row],[Occupational Series]],1)="B",RIGHT(Table13[[#This Row],[Occupational Series]],1)="C"),"0301",RIGHT(Table13[[#This Row],[Occupational Series]],4)))</f>
        <v>0130</v>
      </c>
      <c r="D262" s="51" t="s">
        <v>1821</v>
      </c>
      <c r="E262" s="51" t="s">
        <v>1822</v>
      </c>
    </row>
    <row r="263" spans="1:5" ht="26.25" thickBot="1" x14ac:dyDescent="0.3">
      <c r="A263" s="51" t="s">
        <v>476</v>
      </c>
      <c r="B263" s="127" t="str">
        <f>Table13[[#This Row],[Series]]&amp;Table13[[#This Row],[Competency Name]]</f>
        <v>0130INTERCULTURAL RELATIONS</v>
      </c>
      <c r="C263" s="127" t="str">
        <f>IF(RIGHT(Table13[[#This Row],[Occupational Series]],5)="SECCM","SECCM",IF(OR(RIGHT(Table13[[#This Row],[Occupational Series]],1)="A",RIGHT(Table13[[#This Row],[Occupational Series]],1)="B",RIGHT(Table13[[#This Row],[Occupational Series]],1)="C"),"0301",RIGHT(Table13[[#This Row],[Occupational Series]],4)))</f>
        <v>0130</v>
      </c>
      <c r="D263" s="51" t="s">
        <v>1823</v>
      </c>
      <c r="E263" s="51" t="s">
        <v>1824</v>
      </c>
    </row>
    <row r="264" spans="1:5" ht="39" thickBot="1" x14ac:dyDescent="0.3">
      <c r="A264" s="129" t="s">
        <v>476</v>
      </c>
      <c r="B264" s="127" t="str">
        <f>Table13[[#This Row],[Series]]&amp;Table13[[#This Row],[Competency Name]]</f>
        <v>0130INTERNATIONAL ENGAGEMENT ACTION PLANNING</v>
      </c>
      <c r="C264" s="127" t="str">
        <f>IF(RIGHT(Table13[[#This Row],[Occupational Series]],5)="SECCM","SECCM",IF(OR(RIGHT(Table13[[#This Row],[Occupational Series]],1)="A",RIGHT(Table13[[#This Row],[Occupational Series]],1)="B",RIGHT(Table13[[#This Row],[Occupational Series]],1)="C"),"0301",RIGHT(Table13[[#This Row],[Occupational Series]],4)))</f>
        <v>0130</v>
      </c>
      <c r="D264" s="129" t="s">
        <v>1825</v>
      </c>
      <c r="E264" s="129" t="s">
        <v>1826</v>
      </c>
    </row>
    <row r="265" spans="1:5" ht="39" thickBot="1" x14ac:dyDescent="0.3">
      <c r="A265" s="51" t="s">
        <v>476</v>
      </c>
      <c r="B265" s="127" t="str">
        <f>Table13[[#This Row],[Series]]&amp;Table13[[#This Row],[Competency Name]]</f>
        <v>0130INTERNATIONAL ENGAGEMENT ASSESSMENT AND ANALYSIS</v>
      </c>
      <c r="C265" s="127" t="str">
        <f>IF(RIGHT(Table13[[#This Row],[Occupational Series]],5)="SECCM","SECCM",IF(OR(RIGHT(Table13[[#This Row],[Occupational Series]],1)="A",RIGHT(Table13[[#This Row],[Occupational Series]],1)="B",RIGHT(Table13[[#This Row],[Occupational Series]],1)="C"),"0301",RIGHT(Table13[[#This Row],[Occupational Series]],4)))</f>
        <v>0130</v>
      </c>
      <c r="D265" s="51" t="s">
        <v>1827</v>
      </c>
      <c r="E265" s="51" t="s">
        <v>1828</v>
      </c>
    </row>
    <row r="266" spans="1:5" ht="39" thickBot="1" x14ac:dyDescent="0.3">
      <c r="A266" s="129" t="s">
        <v>476</v>
      </c>
      <c r="B266" s="127" t="str">
        <f>Table13[[#This Row],[Series]]&amp;Table13[[#This Row],[Competency Name]]</f>
        <v>0130INTERNATIONAL ENGAGEMENT IMPLEMENTATION</v>
      </c>
      <c r="C266" s="127" t="str">
        <f>IF(RIGHT(Table13[[#This Row],[Occupational Series]],5)="SECCM","SECCM",IF(OR(RIGHT(Table13[[#This Row],[Occupational Series]],1)="A",RIGHT(Table13[[#This Row],[Occupational Series]],1)="B",RIGHT(Table13[[#This Row],[Occupational Series]],1)="C"),"0301",RIGHT(Table13[[#This Row],[Occupational Series]],4)))</f>
        <v>0130</v>
      </c>
      <c r="D266" s="129" t="s">
        <v>1829</v>
      </c>
      <c r="E266" s="129" t="s">
        <v>1830</v>
      </c>
    </row>
    <row r="267" spans="1:5" ht="39" thickBot="1" x14ac:dyDescent="0.3">
      <c r="A267" s="129" t="s">
        <v>476</v>
      </c>
      <c r="B267" s="127" t="str">
        <f>Table13[[#This Row],[Series]]&amp;Table13[[#This Row],[Competency Name]]</f>
        <v>0130INTERNATIONAL ENGAGEMENT POLICY DEVELOPMENT</v>
      </c>
      <c r="C267" s="127" t="str">
        <f>IF(RIGHT(Table13[[#This Row],[Occupational Series]],5)="SECCM","SECCM",IF(OR(RIGHT(Table13[[#This Row],[Occupational Series]],1)="A",RIGHT(Table13[[#This Row],[Occupational Series]],1)="B",RIGHT(Table13[[#This Row],[Occupational Series]],1)="C"),"0301",RIGHT(Table13[[#This Row],[Occupational Series]],4)))</f>
        <v>0130</v>
      </c>
      <c r="D267" s="129" t="s">
        <v>1831</v>
      </c>
      <c r="E267" s="129" t="s">
        <v>1832</v>
      </c>
    </row>
    <row r="268" spans="1:5" ht="26.25" thickBot="1" x14ac:dyDescent="0.3">
      <c r="A268" s="51" t="s">
        <v>476</v>
      </c>
      <c r="B268" s="127" t="str">
        <f>Table13[[#This Row],[Series]]&amp;Table13[[#This Row],[Competency Name]]</f>
        <v>0130RESOURCE AND PROGRAM MANAGEMENT</v>
      </c>
      <c r="C268" s="127" t="str">
        <f>IF(RIGHT(Table13[[#This Row],[Occupational Series]],5)="SECCM","SECCM",IF(OR(RIGHT(Table13[[#This Row],[Occupational Series]],1)="A",RIGHT(Table13[[#This Row],[Occupational Series]],1)="B",RIGHT(Table13[[#This Row],[Occupational Series]],1)="C"),"0301",RIGHT(Table13[[#This Row],[Occupational Series]],4)))</f>
        <v>0130</v>
      </c>
      <c r="D268" s="51" t="s">
        <v>1833</v>
      </c>
      <c r="E268" s="51" t="s">
        <v>1834</v>
      </c>
    </row>
    <row r="269" spans="1:5" ht="26.25" thickBot="1" x14ac:dyDescent="0.3">
      <c r="A269" s="54" t="s">
        <v>515</v>
      </c>
      <c r="B269" s="127" t="str">
        <f>Table13[[#This Row],[Series]]&amp;Table13[[#This Row],[Competency Name]]</f>
        <v>0131WRITTEN COMMUNICATION</v>
      </c>
      <c r="C269" s="127" t="str">
        <f>IF(RIGHT(Table13[[#This Row],[Occupational Series]],5)="SECCM","SECCM",IF(OR(RIGHT(Table13[[#This Row],[Occupational Series]],1)="A",RIGHT(Table13[[#This Row],[Occupational Series]],1)="B",RIGHT(Table13[[#This Row],[Occupational Series]],1)="C"),"0301",RIGHT(Table13[[#This Row],[Occupational Series]],4)))</f>
        <v>0131</v>
      </c>
      <c r="D269" s="54" t="s">
        <v>507</v>
      </c>
      <c r="E269" s="54" t="s">
        <v>508</v>
      </c>
    </row>
    <row r="270" spans="1:5" ht="26.25" thickBot="1" x14ac:dyDescent="0.3">
      <c r="A270" s="51" t="s">
        <v>515</v>
      </c>
      <c r="B270" s="127" t="str">
        <f>Table13[[#This Row],[Series]]&amp;Table13[[#This Row],[Competency Name]]</f>
        <v>0131ORAL COMMUNICATION</v>
      </c>
      <c r="C270" s="127" t="str">
        <f>IF(RIGHT(Table13[[#This Row],[Occupational Series]],5)="SECCM","SECCM",IF(OR(RIGHT(Table13[[#This Row],[Occupational Series]],1)="A",RIGHT(Table13[[#This Row],[Occupational Series]],1)="B",RIGHT(Table13[[#This Row],[Occupational Series]],1)="C"),"0301",RIGHT(Table13[[#This Row],[Occupational Series]],4)))</f>
        <v>0131</v>
      </c>
      <c r="D270" s="51" t="s">
        <v>537</v>
      </c>
      <c r="E270" s="51" t="s">
        <v>538</v>
      </c>
    </row>
    <row r="271" spans="1:5" ht="64.5" thickBot="1" x14ac:dyDescent="0.3">
      <c r="A271" s="51" t="s">
        <v>515</v>
      </c>
      <c r="B271" s="127" t="str">
        <f>Table13[[#This Row],[Series]]&amp;Table13[[#This Row],[Competency Name]]</f>
        <v>0131ACCOUNTABILITY</v>
      </c>
      <c r="C271" s="127" t="str">
        <f>IF(RIGHT(Table13[[#This Row],[Occupational Series]],5)="SECCM","SECCM",IF(OR(RIGHT(Table13[[#This Row],[Occupational Series]],1)="A",RIGHT(Table13[[#This Row],[Occupational Series]],1)="B",RIGHT(Table13[[#This Row],[Occupational Series]],1)="C"),"0301",RIGHT(Table13[[#This Row],[Occupational Series]],4)))</f>
        <v>0131</v>
      </c>
      <c r="D271" s="51" t="s">
        <v>579</v>
      </c>
      <c r="E271" s="51" t="s">
        <v>580</v>
      </c>
    </row>
    <row r="272" spans="1:5" ht="26.25" thickBot="1" x14ac:dyDescent="0.3">
      <c r="A272" s="51" t="s">
        <v>515</v>
      </c>
      <c r="B272" s="127" t="str">
        <f>Table13[[#This Row],[Series]]&amp;Table13[[#This Row],[Competency Name]]</f>
        <v>0131INTERCULTURAL RELATIONS</v>
      </c>
      <c r="C272" s="127" t="str">
        <f>IF(RIGHT(Table13[[#This Row],[Occupational Series]],5)="SECCM","SECCM",IF(OR(RIGHT(Table13[[#This Row],[Occupational Series]],1)="A",RIGHT(Table13[[#This Row],[Occupational Series]],1)="B",RIGHT(Table13[[#This Row],[Occupational Series]],1)="C"),"0301",RIGHT(Table13[[#This Row],[Occupational Series]],4)))</f>
        <v>0131</v>
      </c>
      <c r="D272" s="51" t="s">
        <v>1823</v>
      </c>
      <c r="E272" s="51" t="s">
        <v>1824</v>
      </c>
    </row>
    <row r="273" spans="1:5" ht="39" thickBot="1" x14ac:dyDescent="0.3">
      <c r="A273" s="129" t="s">
        <v>515</v>
      </c>
      <c r="B273" s="127" t="str">
        <f>Table13[[#This Row],[Series]]&amp;Table13[[#This Row],[Competency Name]]</f>
        <v>0131INTERNATIONAL ENGAGEMENT ACTION PLANNING</v>
      </c>
      <c r="C273" s="127" t="str">
        <f>IF(RIGHT(Table13[[#This Row],[Occupational Series]],5)="SECCM","SECCM",IF(OR(RIGHT(Table13[[#This Row],[Occupational Series]],1)="A",RIGHT(Table13[[#This Row],[Occupational Series]],1)="B",RIGHT(Table13[[#This Row],[Occupational Series]],1)="C"),"0301",RIGHT(Table13[[#This Row],[Occupational Series]],4)))</f>
        <v>0131</v>
      </c>
      <c r="D273" s="129" t="s">
        <v>1825</v>
      </c>
      <c r="E273" s="129" t="s">
        <v>1826</v>
      </c>
    </row>
    <row r="274" spans="1:5" ht="39" thickBot="1" x14ac:dyDescent="0.3">
      <c r="A274" s="51" t="s">
        <v>515</v>
      </c>
      <c r="B274" s="127" t="str">
        <f>Table13[[#This Row],[Series]]&amp;Table13[[#This Row],[Competency Name]]</f>
        <v>0131INTERNATIONAL ENGAGEMENT ASSESSMENT AND ANALYSIS</v>
      </c>
      <c r="C274" s="127" t="str">
        <f>IF(RIGHT(Table13[[#This Row],[Occupational Series]],5)="SECCM","SECCM",IF(OR(RIGHT(Table13[[#This Row],[Occupational Series]],1)="A",RIGHT(Table13[[#This Row],[Occupational Series]],1)="B",RIGHT(Table13[[#This Row],[Occupational Series]],1)="C"),"0301",RIGHT(Table13[[#This Row],[Occupational Series]],4)))</f>
        <v>0131</v>
      </c>
      <c r="D274" s="51" t="s">
        <v>1827</v>
      </c>
      <c r="E274" s="51" t="s">
        <v>1828</v>
      </c>
    </row>
    <row r="275" spans="1:5" ht="39" thickBot="1" x14ac:dyDescent="0.3">
      <c r="A275" s="129" t="s">
        <v>515</v>
      </c>
      <c r="B275" s="127" t="str">
        <f>Table13[[#This Row],[Series]]&amp;Table13[[#This Row],[Competency Name]]</f>
        <v>0131INTERNATIONAL ENGAGEMENT POLICY DEVELOPMENT</v>
      </c>
      <c r="C275" s="127" t="str">
        <f>IF(RIGHT(Table13[[#This Row],[Occupational Series]],5)="SECCM","SECCM",IF(OR(RIGHT(Table13[[#This Row],[Occupational Series]],1)="A",RIGHT(Table13[[#This Row],[Occupational Series]],1)="B",RIGHT(Table13[[#This Row],[Occupational Series]],1)="C"),"0301",RIGHT(Table13[[#This Row],[Occupational Series]],4)))</f>
        <v>0131</v>
      </c>
      <c r="D275" s="129" t="s">
        <v>1831</v>
      </c>
      <c r="E275" s="129" t="s">
        <v>1832</v>
      </c>
    </row>
    <row r="276" spans="1:5" ht="39" thickBot="1" x14ac:dyDescent="0.3">
      <c r="A276" s="51" t="s">
        <v>276</v>
      </c>
      <c r="B276" s="127" t="str">
        <f>Table13[[#This Row],[Series]]&amp;Table13[[#This Row],[Competency Name]]</f>
        <v>0132INFLUENCING/NEGOTIATING</v>
      </c>
      <c r="C276" s="127" t="str">
        <f>IF(RIGHT(Table13[[#This Row],[Occupational Series]],5)="SECCM","SECCM",IF(OR(RIGHT(Table13[[#This Row],[Occupational Series]],1)="A",RIGHT(Table13[[#This Row],[Occupational Series]],1)="B",RIGHT(Table13[[#This Row],[Occupational Series]],1)="C"),"0301",RIGHT(Table13[[#This Row],[Occupational Series]],4)))</f>
        <v>0132</v>
      </c>
      <c r="D276" s="51" t="s">
        <v>267</v>
      </c>
      <c r="E276" s="51" t="s">
        <v>268</v>
      </c>
    </row>
    <row r="277" spans="1:5" ht="26.25" thickBot="1" x14ac:dyDescent="0.3">
      <c r="A277" s="129" t="s">
        <v>276</v>
      </c>
      <c r="B277" s="127" t="str">
        <f>Table13[[#This Row],[Series]]&amp;Table13[[#This Row],[Competency Name]]</f>
        <v>0132PROJECT MANAGEMENT</v>
      </c>
      <c r="C277" s="127" t="str">
        <f>IF(RIGHT(Table13[[#This Row],[Occupational Series]],5)="SECCM","SECCM",IF(OR(RIGHT(Table13[[#This Row],[Occupational Series]],1)="A",RIGHT(Table13[[#This Row],[Occupational Series]],1)="B",RIGHT(Table13[[#This Row],[Occupational Series]],1)="C"),"0301",RIGHT(Table13[[#This Row],[Occupational Series]],4)))</f>
        <v>0132</v>
      </c>
      <c r="D277" s="129" t="s">
        <v>381</v>
      </c>
      <c r="E277" s="129" t="s">
        <v>382</v>
      </c>
    </row>
    <row r="278" spans="1:5" ht="26.25" thickBot="1" x14ac:dyDescent="0.3">
      <c r="A278" s="129" t="s">
        <v>276</v>
      </c>
      <c r="B278" s="127" t="str">
        <f>Table13[[#This Row],[Series]]&amp;Table13[[#This Row],[Competency Name]]</f>
        <v>0132CUSTOMER SERVICE</v>
      </c>
      <c r="C278" s="127" t="str">
        <f>IF(RIGHT(Table13[[#This Row],[Occupational Series]],5)="SECCM","SECCM",IF(OR(RIGHT(Table13[[#This Row],[Occupational Series]],1)="A",RIGHT(Table13[[#This Row],[Occupational Series]],1)="B",RIGHT(Table13[[#This Row],[Occupational Series]],1)="C"),"0301",RIGHT(Table13[[#This Row],[Occupational Series]],4)))</f>
        <v>0132</v>
      </c>
      <c r="D278" s="129" t="s">
        <v>418</v>
      </c>
      <c r="E278" s="129" t="s">
        <v>419</v>
      </c>
    </row>
    <row r="279" spans="1:5" ht="51.75" thickBot="1" x14ac:dyDescent="0.3">
      <c r="A279" s="51" t="s">
        <v>276</v>
      </c>
      <c r="B279" s="127" t="str">
        <f>Table13[[#This Row],[Series]]&amp;Table13[[#This Row],[Competency Name]]</f>
        <v>0132FINANCIAL MANAGEMENT</v>
      </c>
      <c r="C279" s="127" t="str">
        <f>IF(RIGHT(Table13[[#This Row],[Occupational Series]],5)="SECCM","SECCM",IF(OR(RIGHT(Table13[[#This Row],[Occupational Series]],1)="A",RIGHT(Table13[[#This Row],[Occupational Series]],1)="B",RIGHT(Table13[[#This Row],[Occupational Series]],1)="C"),"0301",RIGHT(Table13[[#This Row],[Occupational Series]],4)))</f>
        <v>0132</v>
      </c>
      <c r="D279" s="51" t="s">
        <v>438</v>
      </c>
      <c r="E279" s="51" t="s">
        <v>439</v>
      </c>
    </row>
    <row r="280" spans="1:5" ht="26.25" thickBot="1" x14ac:dyDescent="0.3">
      <c r="A280" s="51" t="s">
        <v>276</v>
      </c>
      <c r="B280" s="127" t="str">
        <f>Table13[[#This Row],[Series]]&amp;Table13[[#This Row],[Competency Name]]</f>
        <v>0132COMPUTER LITERACY</v>
      </c>
      <c r="C280" s="127" t="str">
        <f>IF(RIGHT(Table13[[#This Row],[Occupational Series]],5)="SECCM","SECCM",IF(OR(RIGHT(Table13[[#This Row],[Occupational Series]],1)="A",RIGHT(Table13[[#This Row],[Occupational Series]],1)="B",RIGHT(Table13[[#This Row],[Occupational Series]],1)="C"),"0301",RIGHT(Table13[[#This Row],[Occupational Series]],4)))</f>
        <v>0132</v>
      </c>
      <c r="D280" s="51" t="s">
        <v>456</v>
      </c>
      <c r="E280" s="51" t="s">
        <v>457</v>
      </c>
    </row>
    <row r="281" spans="1:5" ht="15.75" thickBot="1" x14ac:dyDescent="0.3">
      <c r="A281" s="129" t="s">
        <v>276</v>
      </c>
      <c r="B281" s="127" t="str">
        <f>Table13[[#This Row],[Series]]&amp;Table13[[#This Row],[Competency Name]]</f>
        <v>0132PARTNERING</v>
      </c>
      <c r="C281" s="127" t="str">
        <f>IF(RIGHT(Table13[[#This Row],[Occupational Series]],5)="SECCM","SECCM",IF(OR(RIGHT(Table13[[#This Row],[Occupational Series]],1)="A",RIGHT(Table13[[#This Row],[Occupational Series]],1)="B",RIGHT(Table13[[#This Row],[Occupational Series]],1)="C"),"0301",RIGHT(Table13[[#This Row],[Occupational Series]],4)))</f>
        <v>0132</v>
      </c>
      <c r="D281" s="129" t="s">
        <v>491</v>
      </c>
      <c r="E281" s="129" t="s">
        <v>492</v>
      </c>
    </row>
    <row r="282" spans="1:5" ht="26.25" thickBot="1" x14ac:dyDescent="0.3">
      <c r="A282" s="51" t="s">
        <v>276</v>
      </c>
      <c r="B282" s="127" t="str">
        <f>Table13[[#This Row],[Series]]&amp;Table13[[#This Row],[Competency Name]]</f>
        <v>0132WRITTEN COMMUNICATION</v>
      </c>
      <c r="C282" s="127" t="str">
        <f>IF(RIGHT(Table13[[#This Row],[Occupational Series]],5)="SECCM","SECCM",IF(OR(RIGHT(Table13[[#This Row],[Occupational Series]],1)="A",RIGHT(Table13[[#This Row],[Occupational Series]],1)="B",RIGHT(Table13[[#This Row],[Occupational Series]],1)="C"),"0301",RIGHT(Table13[[#This Row],[Occupational Series]],4)))</f>
        <v>0132</v>
      </c>
      <c r="D282" s="51" t="s">
        <v>507</v>
      </c>
      <c r="E282" s="51" t="s">
        <v>508</v>
      </c>
    </row>
    <row r="283" spans="1:5" ht="26.25" thickBot="1" x14ac:dyDescent="0.3">
      <c r="A283" s="51" t="s">
        <v>276</v>
      </c>
      <c r="B283" s="127" t="str">
        <f>Table13[[#This Row],[Series]]&amp;Table13[[#This Row],[Competency Name]]</f>
        <v>0132ORAL COMMUNICATION</v>
      </c>
      <c r="C283" s="127" t="str">
        <f>IF(RIGHT(Table13[[#This Row],[Occupational Series]],5)="SECCM","SECCM",IF(OR(RIGHT(Table13[[#This Row],[Occupational Series]],1)="A",RIGHT(Table13[[#This Row],[Occupational Series]],1)="B",RIGHT(Table13[[#This Row],[Occupational Series]],1)="C"),"0301",RIGHT(Table13[[#This Row],[Occupational Series]],4)))</f>
        <v>0132</v>
      </c>
      <c r="D283" s="51" t="s">
        <v>537</v>
      </c>
      <c r="E283" s="51" t="s">
        <v>538</v>
      </c>
    </row>
    <row r="284" spans="1:5" ht="26.25" thickBot="1" x14ac:dyDescent="0.3">
      <c r="A284" s="129" t="s">
        <v>276</v>
      </c>
      <c r="B284" s="127" t="str">
        <f>Table13[[#This Row],[Series]]&amp;Table13[[#This Row],[Competency Name]]</f>
        <v>0132ADMINISTRATION AND MANAGEMENT</v>
      </c>
      <c r="C284" s="127" t="str">
        <f>IF(RIGHT(Table13[[#This Row],[Occupational Series]],5)="SECCM","SECCM",IF(OR(RIGHT(Table13[[#This Row],[Occupational Series]],1)="A",RIGHT(Table13[[#This Row],[Occupational Series]],1)="B",RIGHT(Table13[[#This Row],[Occupational Series]],1)="C"),"0301",RIGHT(Table13[[#This Row],[Occupational Series]],4)))</f>
        <v>0132</v>
      </c>
      <c r="D284" s="129" t="s">
        <v>560</v>
      </c>
      <c r="E284" s="129" t="s">
        <v>561</v>
      </c>
    </row>
    <row r="285" spans="1:5" ht="26.25" thickBot="1" x14ac:dyDescent="0.3">
      <c r="A285" s="51" t="s">
        <v>276</v>
      </c>
      <c r="B285" s="127" t="str">
        <f>Table13[[#This Row],[Series]]&amp;Table13[[#This Row],[Competency Name]]</f>
        <v>0132PLANNING AND EVALUATING</v>
      </c>
      <c r="C285" s="127" t="str">
        <f>IF(RIGHT(Table13[[#This Row],[Occupational Series]],5)="SECCM","SECCM",IF(OR(RIGHT(Table13[[#This Row],[Occupational Series]],1)="A",RIGHT(Table13[[#This Row],[Occupational Series]],1)="B",RIGHT(Table13[[#This Row],[Occupational Series]],1)="C"),"0301",RIGHT(Table13[[#This Row],[Occupational Series]],4)))</f>
        <v>0132</v>
      </c>
      <c r="D285" s="51" t="s">
        <v>571</v>
      </c>
      <c r="E285" s="51" t="s">
        <v>572</v>
      </c>
    </row>
    <row r="286" spans="1:5" ht="26.25" thickBot="1" x14ac:dyDescent="0.3">
      <c r="A286" s="51" t="s">
        <v>276</v>
      </c>
      <c r="B286" s="127" t="str">
        <f>Table13[[#This Row],[Series]]&amp;Table13[[#This Row],[Competency Name]]</f>
        <v>0132RESOURCE MANAGEMENT</v>
      </c>
      <c r="C286" s="127" t="str">
        <f>IF(RIGHT(Table13[[#This Row],[Occupational Series]],5)="SECCM","SECCM",IF(OR(RIGHT(Table13[[#This Row],[Occupational Series]],1)="A",RIGHT(Table13[[#This Row],[Occupational Series]],1)="B",RIGHT(Table13[[#This Row],[Occupational Series]],1)="C"),"0301",RIGHT(Table13[[#This Row],[Occupational Series]],4)))</f>
        <v>0132</v>
      </c>
      <c r="D286" s="51" t="s">
        <v>573</v>
      </c>
      <c r="E286" s="51" t="s">
        <v>574</v>
      </c>
    </row>
    <row r="287" spans="1:5" ht="64.5" thickBot="1" x14ac:dyDescent="0.3">
      <c r="A287" s="51" t="s">
        <v>276</v>
      </c>
      <c r="B287" s="127" t="str">
        <f>Table13[[#This Row],[Series]]&amp;Table13[[#This Row],[Competency Name]]</f>
        <v>0132ACCOUNTABILITY</v>
      </c>
      <c r="C287" s="127" t="str">
        <f>IF(RIGHT(Table13[[#This Row],[Occupational Series]],5)="SECCM","SECCM",IF(OR(RIGHT(Table13[[#This Row],[Occupational Series]],1)="A",RIGHT(Table13[[#This Row],[Occupational Series]],1)="B",RIGHT(Table13[[#This Row],[Occupational Series]],1)="C"),"0301",RIGHT(Table13[[#This Row],[Occupational Series]],4)))</f>
        <v>0132</v>
      </c>
      <c r="D287" s="51" t="s">
        <v>579</v>
      </c>
      <c r="E287" s="51" t="s">
        <v>580</v>
      </c>
    </row>
    <row r="288" spans="1:5" ht="39" thickBot="1" x14ac:dyDescent="0.3">
      <c r="A288" s="51" t="s">
        <v>276</v>
      </c>
      <c r="B288" s="127" t="str">
        <f>Table13[[#This Row],[Series]]&amp;Table13[[#This Row],[Competency Name]]</f>
        <v>0132DEVELOPING OTHERS</v>
      </c>
      <c r="C288" s="127" t="str">
        <f>IF(RIGHT(Table13[[#This Row],[Occupational Series]],5)="SECCM","SECCM",IF(OR(RIGHT(Table13[[#This Row],[Occupational Series]],1)="A",RIGHT(Table13[[#This Row],[Occupational Series]],1)="B",RIGHT(Table13[[#This Row],[Occupational Series]],1)="C"),"0301",RIGHT(Table13[[#This Row],[Occupational Series]],4)))</f>
        <v>0132</v>
      </c>
      <c r="D288" s="51" t="s">
        <v>585</v>
      </c>
      <c r="E288" s="51" t="s">
        <v>586</v>
      </c>
    </row>
    <row r="289" spans="1:5" ht="26.25" thickBot="1" x14ac:dyDescent="0.3">
      <c r="A289" s="51" t="s">
        <v>276</v>
      </c>
      <c r="B289" s="127" t="str">
        <f>Table13[[#This Row],[Series]]&amp;Table13[[#This Row],[Competency Name]]</f>
        <v>0132MANAGING HUMAN RESOURCES</v>
      </c>
      <c r="C289" s="127" t="str">
        <f>IF(RIGHT(Table13[[#This Row],[Occupational Series]],5)="SECCM","SECCM",IF(OR(RIGHT(Table13[[#This Row],[Occupational Series]],1)="A",RIGHT(Table13[[#This Row],[Occupational Series]],1)="B",RIGHT(Table13[[#This Row],[Occupational Series]],1)="C"),"0301",RIGHT(Table13[[#This Row],[Occupational Series]],4)))</f>
        <v>0132</v>
      </c>
      <c r="D289" s="51" t="s">
        <v>590</v>
      </c>
      <c r="E289" s="51" t="s">
        <v>591</v>
      </c>
    </row>
    <row r="290" spans="1:5" ht="39" thickBot="1" x14ac:dyDescent="0.3">
      <c r="A290" s="51" t="s">
        <v>276</v>
      </c>
      <c r="B290" s="127" t="str">
        <f>Table13[[#This Row],[Series]]&amp;Table13[[#This Row],[Competency Name]]</f>
        <v>0132PROBLEM SOLVING</v>
      </c>
      <c r="C290" s="127" t="str">
        <f>IF(RIGHT(Table13[[#This Row],[Occupational Series]],5)="SECCM","SECCM",IF(OR(RIGHT(Table13[[#This Row],[Occupational Series]],1)="A",RIGHT(Table13[[#This Row],[Occupational Series]],1)="B",RIGHT(Table13[[#This Row],[Occupational Series]],1)="C"),"0301",RIGHT(Table13[[#This Row],[Occupational Series]],4)))</f>
        <v>0132</v>
      </c>
      <c r="D290" s="51" t="s">
        <v>596</v>
      </c>
      <c r="E290" s="51" t="s">
        <v>597</v>
      </c>
    </row>
    <row r="291" spans="1:5" ht="26.25" thickBot="1" x14ac:dyDescent="0.3">
      <c r="A291" s="51" t="s">
        <v>276</v>
      </c>
      <c r="B291" s="127" t="str">
        <f>Table13[[#This Row],[Series]]&amp;Table13[[#This Row],[Competency Name]]</f>
        <v>0132QUALITY ASSURANCE</v>
      </c>
      <c r="C291" s="127" t="str">
        <f>IF(RIGHT(Table13[[#This Row],[Occupational Series]],5)="SECCM","SECCM",IF(OR(RIGHT(Table13[[#This Row],[Occupational Series]],1)="A",RIGHT(Table13[[#This Row],[Occupational Series]],1)="B",RIGHT(Table13[[#This Row],[Occupational Series]],1)="C"),"0301",RIGHT(Table13[[#This Row],[Occupational Series]],4)))</f>
        <v>0132</v>
      </c>
      <c r="D291" s="51" t="s">
        <v>600</v>
      </c>
      <c r="E291" s="51" t="s">
        <v>601</v>
      </c>
    </row>
    <row r="292" spans="1:5" ht="26.25" thickBot="1" x14ac:dyDescent="0.3">
      <c r="A292" s="129" t="s">
        <v>276</v>
      </c>
      <c r="B292" s="127" t="str">
        <f>Table13[[#This Row],[Series]]&amp;Table13[[#This Row],[Competency Name]]</f>
        <v>0132NETWORK MANAGEMENT</v>
      </c>
      <c r="C292" s="127" t="str">
        <f>IF(RIGHT(Table13[[#This Row],[Occupational Series]],5)="SECCM","SECCM",IF(OR(RIGHT(Table13[[#This Row],[Occupational Series]],1)="A",RIGHT(Table13[[#This Row],[Occupational Series]],1)="B",RIGHT(Table13[[#This Row],[Occupational Series]],1)="C"),"0301",RIGHT(Table13[[#This Row],[Occupational Series]],4)))</f>
        <v>0132</v>
      </c>
      <c r="D292" s="129" t="s">
        <v>787</v>
      </c>
      <c r="E292" s="129" t="s">
        <v>788</v>
      </c>
    </row>
    <row r="293" spans="1:5" ht="39" thickBot="1" x14ac:dyDescent="0.3">
      <c r="A293" s="51" t="s">
        <v>276</v>
      </c>
      <c r="B293" s="127" t="str">
        <f>Table13[[#This Row],[Series]]&amp;Table13[[#This Row],[Competency Name]]</f>
        <v>0132STRATEGIC THINKING</v>
      </c>
      <c r="C293" s="127" t="str">
        <f>IF(RIGHT(Table13[[#This Row],[Occupational Series]],5)="SECCM","SECCM",IF(OR(RIGHT(Table13[[#This Row],[Occupational Series]],1)="A",RIGHT(Table13[[#This Row],[Occupational Series]],1)="B",RIGHT(Table13[[#This Row],[Occupational Series]],1)="C"),"0301",RIGHT(Table13[[#This Row],[Occupational Series]],4)))</f>
        <v>0132</v>
      </c>
      <c r="D293" s="51" t="s">
        <v>826</v>
      </c>
      <c r="E293" s="51" t="s">
        <v>827</v>
      </c>
    </row>
    <row r="294" spans="1:5" ht="26.25" thickBot="1" x14ac:dyDescent="0.3">
      <c r="A294" s="51" t="s">
        <v>276</v>
      </c>
      <c r="B294" s="127" t="str">
        <f>Table13[[#This Row],[Series]]&amp;Table13[[#This Row],[Competency Name]]</f>
        <v>0132COMPLIANCE AND ENFORCEMENT</v>
      </c>
      <c r="C294" s="127" t="str">
        <f>IF(RIGHT(Table13[[#This Row],[Occupational Series]],5)="SECCM","SECCM",IF(OR(RIGHT(Table13[[#This Row],[Occupational Series]],1)="A",RIGHT(Table13[[#This Row],[Occupational Series]],1)="B",RIGHT(Table13[[#This Row],[Occupational Series]],1)="C"),"0301",RIGHT(Table13[[#This Row],[Occupational Series]],4)))</f>
        <v>0132</v>
      </c>
      <c r="D294" s="51" t="s">
        <v>950</v>
      </c>
      <c r="E294" s="51" t="s">
        <v>951</v>
      </c>
    </row>
    <row r="295" spans="1:5" ht="26.25" thickBot="1" x14ac:dyDescent="0.3">
      <c r="A295" s="129" t="s">
        <v>276</v>
      </c>
      <c r="B295" s="127" t="str">
        <f>Table13[[#This Row],[Series]]&amp;Table13[[#This Row],[Competency Name]]</f>
        <v>0132RULEMAKING AND REGULATION</v>
      </c>
      <c r="C295" s="127" t="str">
        <f>IF(RIGHT(Table13[[#This Row],[Occupational Series]],5)="SECCM","SECCM",IF(OR(RIGHT(Table13[[#This Row],[Occupational Series]],1)="A",RIGHT(Table13[[#This Row],[Occupational Series]],1)="B",RIGHT(Table13[[#This Row],[Occupational Series]],1)="C"),"0301",RIGHT(Table13[[#This Row],[Occupational Series]],4)))</f>
        <v>0132</v>
      </c>
      <c r="D295" s="129" t="s">
        <v>958</v>
      </c>
      <c r="E295" s="129" t="s">
        <v>959</v>
      </c>
    </row>
    <row r="296" spans="1:5" ht="39" thickBot="1" x14ac:dyDescent="0.3">
      <c r="A296" s="51" t="s">
        <v>276</v>
      </c>
      <c r="B296" s="127" t="str">
        <f>Table13[[#This Row],[Series]]&amp;Table13[[#This Row],[Competency Name]]</f>
        <v>0132DECISIVENESS</v>
      </c>
      <c r="C296" s="127" t="str">
        <f>IF(RIGHT(Table13[[#This Row],[Occupational Series]],5)="SECCM","SECCM",IF(OR(RIGHT(Table13[[#This Row],[Occupational Series]],1)="A",RIGHT(Table13[[#This Row],[Occupational Series]],1)="B",RIGHT(Table13[[#This Row],[Occupational Series]],1)="C"),"0301",RIGHT(Table13[[#This Row],[Occupational Series]],4)))</f>
        <v>0132</v>
      </c>
      <c r="D296" s="51" t="s">
        <v>1009</v>
      </c>
      <c r="E296" s="51" t="s">
        <v>1010</v>
      </c>
    </row>
    <row r="297" spans="1:5" ht="26.25" thickBot="1" x14ac:dyDescent="0.3">
      <c r="A297" s="129" t="s">
        <v>276</v>
      </c>
      <c r="B297" s="127" t="str">
        <f>Table13[[#This Row],[Series]]&amp;Table13[[#This Row],[Competency Name]]</f>
        <v>0132READING AND INTERPRETING REGULATIONS</v>
      </c>
      <c r="C297" s="127" t="str">
        <f>IF(RIGHT(Table13[[#This Row],[Occupational Series]],5)="SECCM","SECCM",IF(OR(RIGHT(Table13[[#This Row],[Occupational Series]],1)="A",RIGHT(Table13[[#This Row],[Occupational Series]],1)="B",RIGHT(Table13[[#This Row],[Occupational Series]],1)="C"),"0301",RIGHT(Table13[[#This Row],[Occupational Series]],4)))</f>
        <v>0132</v>
      </c>
      <c r="D297" s="129" t="s">
        <v>1015</v>
      </c>
      <c r="E297" s="129" t="s">
        <v>1016</v>
      </c>
    </row>
    <row r="298" spans="1:5" ht="26.25" thickBot="1" x14ac:dyDescent="0.3">
      <c r="A298" s="129" t="s">
        <v>276</v>
      </c>
      <c r="B298" s="127" t="str">
        <f>Table13[[#This Row],[Series]]&amp;Table13[[#This Row],[Competency Name]]</f>
        <v>0132DATA AND CONTENT MANAGEMENT</v>
      </c>
      <c r="C298" s="127" t="str">
        <f>IF(RIGHT(Table13[[#This Row],[Occupational Series]],5)="SECCM","SECCM",IF(OR(RIGHT(Table13[[#This Row],[Occupational Series]],1)="A",RIGHT(Table13[[#This Row],[Occupational Series]],1)="B",RIGHT(Table13[[#This Row],[Occupational Series]],1)="C"),"0301",RIGHT(Table13[[#This Row],[Occupational Series]],4)))</f>
        <v>0132</v>
      </c>
      <c r="D298" s="129" t="s">
        <v>1075</v>
      </c>
      <c r="E298" s="129" t="s">
        <v>1076</v>
      </c>
    </row>
    <row r="299" spans="1:5" ht="26.25" thickBot="1" x14ac:dyDescent="0.3">
      <c r="A299" s="51" t="s">
        <v>276</v>
      </c>
      <c r="B299" s="127" t="str">
        <f>Table13[[#This Row],[Series]]&amp;Table13[[#This Row],[Competency Name]]</f>
        <v>0132ANALYTICAL TECHNIQUES</v>
      </c>
      <c r="C299" s="127" t="str">
        <f>IF(RIGHT(Table13[[#This Row],[Occupational Series]],5)="SECCM","SECCM",IF(OR(RIGHT(Table13[[#This Row],[Occupational Series]],1)="A",RIGHT(Table13[[#This Row],[Occupational Series]],1)="B",RIGHT(Table13[[#This Row],[Occupational Series]],1)="C"),"0301",RIGHT(Table13[[#This Row],[Occupational Series]],4)))</f>
        <v>0132</v>
      </c>
      <c r="D299" s="51" t="s">
        <v>1131</v>
      </c>
      <c r="E299" s="51" t="s">
        <v>1132</v>
      </c>
    </row>
    <row r="300" spans="1:5" ht="39" thickBot="1" x14ac:dyDescent="0.3">
      <c r="A300" s="51" t="s">
        <v>276</v>
      </c>
      <c r="B300" s="127" t="str">
        <f>Table13[[#This Row],[Series]]&amp;Table13[[#This Row],[Competency Name]]</f>
        <v>0132PROCESS IMPROVEMENT</v>
      </c>
      <c r="C300" s="127" t="str">
        <f>IF(RIGHT(Table13[[#This Row],[Occupational Series]],5)="SECCM","SECCM",IF(OR(RIGHT(Table13[[#This Row],[Occupational Series]],1)="A",RIGHT(Table13[[#This Row],[Occupational Series]],1)="B",RIGHT(Table13[[#This Row],[Occupational Series]],1)="C"),"0301",RIGHT(Table13[[#This Row],[Occupational Series]],4)))</f>
        <v>0132</v>
      </c>
      <c r="D300" s="51" t="s">
        <v>1199</v>
      </c>
      <c r="E300" s="51" t="s">
        <v>1200</v>
      </c>
    </row>
    <row r="301" spans="1:5" ht="26.25" thickBot="1" x14ac:dyDescent="0.3">
      <c r="A301" s="51" t="s">
        <v>276</v>
      </c>
      <c r="B301" s="127" t="str">
        <f>Table13[[#This Row],[Series]]&amp;Table13[[#This Row],[Competency Name]]</f>
        <v>0132CREATIVITY AND INNOVATION</v>
      </c>
      <c r="C301" s="127" t="str">
        <f>IF(RIGHT(Table13[[#This Row],[Occupational Series]],5)="SECCM","SECCM",IF(OR(RIGHT(Table13[[#This Row],[Occupational Series]],1)="A",RIGHT(Table13[[#This Row],[Occupational Series]],1)="B",RIGHT(Table13[[#This Row],[Occupational Series]],1)="C"),"0301",RIGHT(Table13[[#This Row],[Occupational Series]],4)))</f>
        <v>0132</v>
      </c>
      <c r="D301" s="51" t="s">
        <v>1214</v>
      </c>
      <c r="E301" s="51" t="s">
        <v>1215</v>
      </c>
    </row>
    <row r="302" spans="1:5" ht="26.25" thickBot="1" x14ac:dyDescent="0.3">
      <c r="A302" s="51" t="s">
        <v>276</v>
      </c>
      <c r="B302" s="127" t="str">
        <f>Table13[[#This Row],[Series]]&amp;Table13[[#This Row],[Competency Name]]</f>
        <v>0132SECURITY TOOLS AND METHODS</v>
      </c>
      <c r="C302" s="127" t="str">
        <f>IF(RIGHT(Table13[[#This Row],[Occupational Series]],5)="SECCM","SECCM",IF(OR(RIGHT(Table13[[#This Row],[Occupational Series]],1)="A",RIGHT(Table13[[#This Row],[Occupational Series]],1)="B",RIGHT(Table13[[#This Row],[Occupational Series]],1)="C"),"0301",RIGHT(Table13[[#This Row],[Occupational Series]],4)))</f>
        <v>0132</v>
      </c>
      <c r="D302" s="51" t="s">
        <v>1359</v>
      </c>
      <c r="E302" s="51" t="s">
        <v>1360</v>
      </c>
    </row>
    <row r="303" spans="1:5" ht="39" thickBot="1" x14ac:dyDescent="0.3">
      <c r="A303" s="51" t="s">
        <v>276</v>
      </c>
      <c r="B303" s="127" t="str">
        <f>Table13[[#This Row],[Series]]&amp;Table13[[#This Row],[Competency Name]]</f>
        <v>0132COLLECTION OPERATIONS</v>
      </c>
      <c r="C303" s="127" t="str">
        <f>IF(RIGHT(Table13[[#This Row],[Occupational Series]],5)="SECCM","SECCM",IF(OR(RIGHT(Table13[[#This Row],[Occupational Series]],1)="A",RIGHT(Table13[[#This Row],[Occupational Series]],1)="B",RIGHT(Table13[[#This Row],[Occupational Series]],1)="C"),"0301",RIGHT(Table13[[#This Row],[Occupational Series]],4)))</f>
        <v>0132</v>
      </c>
      <c r="D303" s="51" t="s">
        <v>1681</v>
      </c>
      <c r="E303" s="51" t="s">
        <v>1682</v>
      </c>
    </row>
    <row r="304" spans="1:5" ht="26.25" thickBot="1" x14ac:dyDescent="0.3">
      <c r="A304" s="51" t="s">
        <v>276</v>
      </c>
      <c r="B304" s="127" t="str">
        <f>Table13[[#This Row],[Series]]&amp;Table13[[#This Row],[Competency Name]]</f>
        <v>0132COLLECTIONS RESOURCES MANAGEMENT</v>
      </c>
      <c r="C304" s="127" t="str">
        <f>IF(RIGHT(Table13[[#This Row],[Occupational Series]],5)="SECCM","SECCM",IF(OR(RIGHT(Table13[[#This Row],[Occupational Series]],1)="A",RIGHT(Table13[[#This Row],[Occupational Series]],1)="B",RIGHT(Table13[[#This Row],[Occupational Series]],1)="C"),"0301",RIGHT(Table13[[#This Row],[Occupational Series]],4)))</f>
        <v>0132</v>
      </c>
      <c r="D304" s="51" t="s">
        <v>1683</v>
      </c>
      <c r="E304" s="51" t="s">
        <v>1684</v>
      </c>
    </row>
    <row r="305" spans="1:5" ht="39" thickBot="1" x14ac:dyDescent="0.3">
      <c r="A305" s="51" t="s">
        <v>276</v>
      </c>
      <c r="B305" s="127" t="str">
        <f>Table13[[#This Row],[Series]]&amp;Table13[[#This Row],[Competency Name]]</f>
        <v>0132COLLECTION SYSTEMS CAPABILITIES</v>
      </c>
      <c r="C305" s="127" t="str">
        <f>IF(RIGHT(Table13[[#This Row],[Occupational Series]],5)="SECCM","SECCM",IF(OR(RIGHT(Table13[[#This Row],[Occupational Series]],1)="A",RIGHT(Table13[[#This Row],[Occupational Series]],1)="B",RIGHT(Table13[[#This Row],[Occupational Series]],1)="C"),"0301",RIGHT(Table13[[#This Row],[Occupational Series]],4)))</f>
        <v>0132</v>
      </c>
      <c r="D305" s="51" t="s">
        <v>1685</v>
      </c>
      <c r="E305" s="51" t="s">
        <v>1686</v>
      </c>
    </row>
    <row r="306" spans="1:5" ht="26.25" thickBot="1" x14ac:dyDescent="0.3">
      <c r="A306" s="51" t="s">
        <v>276</v>
      </c>
      <c r="B306" s="127" t="str">
        <f>Table13[[#This Row],[Series]]&amp;Table13[[#This Row],[Competency Name]]</f>
        <v>0132CUSTOMER OPERATIONS AND REQUIREMENTS</v>
      </c>
      <c r="C306" s="127" t="str">
        <f>IF(RIGHT(Table13[[#This Row],[Occupational Series]],5)="SECCM","SECCM",IF(OR(RIGHT(Table13[[#This Row],[Occupational Series]],1)="A",RIGHT(Table13[[#This Row],[Occupational Series]],1)="B",RIGHT(Table13[[#This Row],[Occupational Series]],1)="C"),"0301",RIGHT(Table13[[#This Row],[Occupational Series]],4)))</f>
        <v>0132</v>
      </c>
      <c r="D306" s="51" t="s">
        <v>1687</v>
      </c>
      <c r="E306" s="51" t="s">
        <v>1688</v>
      </c>
    </row>
    <row r="307" spans="1:5" ht="39" thickBot="1" x14ac:dyDescent="0.3">
      <c r="A307" s="51" t="s">
        <v>276</v>
      </c>
      <c r="B307" s="127" t="str">
        <f>Table13[[#This Row],[Series]]&amp;Table13[[#This Row],[Competency Name]]</f>
        <v>0132NATIONAL SECURITY</v>
      </c>
      <c r="C307" s="127" t="str">
        <f>IF(RIGHT(Table13[[#This Row],[Occupational Series]],5)="SECCM","SECCM",IF(OR(RIGHT(Table13[[#This Row],[Occupational Series]],1)="A",RIGHT(Table13[[#This Row],[Occupational Series]],1)="B",RIGHT(Table13[[#This Row],[Occupational Series]],1)="C"),"0301",RIGHT(Table13[[#This Row],[Occupational Series]],4)))</f>
        <v>0132</v>
      </c>
      <c r="D307" s="51" t="s">
        <v>1689</v>
      </c>
      <c r="E307" s="51" t="s">
        <v>1690</v>
      </c>
    </row>
    <row r="308" spans="1:5" ht="39" thickBot="1" x14ac:dyDescent="0.3">
      <c r="A308" s="51" t="s">
        <v>276</v>
      </c>
      <c r="B308" s="127" t="str">
        <f>Table13[[#This Row],[Series]]&amp;Table13[[#This Row],[Competency Name]]</f>
        <v>0132PROCESSING AND EXPLOITING CAPABILITIES</v>
      </c>
      <c r="C308" s="127" t="str">
        <f>IF(RIGHT(Table13[[#This Row],[Occupational Series]],5)="SECCM","SECCM",IF(OR(RIGHT(Table13[[#This Row],[Occupational Series]],1)="A",RIGHT(Table13[[#This Row],[Occupational Series]],1)="B",RIGHT(Table13[[#This Row],[Occupational Series]],1)="C"),"0301",RIGHT(Table13[[#This Row],[Occupational Series]],4)))</f>
        <v>0132</v>
      </c>
      <c r="D308" s="51" t="s">
        <v>1691</v>
      </c>
      <c r="E308" s="51" t="s">
        <v>1692</v>
      </c>
    </row>
    <row r="309" spans="1:5" ht="15.75" thickBot="1" x14ac:dyDescent="0.3">
      <c r="A309" s="129" t="s">
        <v>276</v>
      </c>
      <c r="B309" s="127" t="str">
        <f>Table13[[#This Row],[Series]]&amp;Table13[[#This Row],[Competency Name]]</f>
        <v>0132RESEARCHING</v>
      </c>
      <c r="C309" s="127" t="str">
        <f>IF(RIGHT(Table13[[#This Row],[Occupational Series]],5)="SECCM","SECCM",IF(OR(RIGHT(Table13[[#This Row],[Occupational Series]],1)="A",RIGHT(Table13[[#This Row],[Occupational Series]],1)="B",RIGHT(Table13[[#This Row],[Occupational Series]],1)="C"),"0301",RIGHT(Table13[[#This Row],[Occupational Series]],4)))</f>
        <v>0132</v>
      </c>
      <c r="D309" s="129" t="s">
        <v>1693</v>
      </c>
      <c r="E309" s="129" t="s">
        <v>1694</v>
      </c>
    </row>
    <row r="310" spans="1:5" ht="26.25" thickBot="1" x14ac:dyDescent="0.3">
      <c r="A310" s="129" t="s">
        <v>394</v>
      </c>
      <c r="B310" s="127" t="str">
        <f>Table13[[#This Row],[Series]]&amp;Table13[[#This Row],[Competency Name]]</f>
        <v>0150PROJECT MANAGEMENT</v>
      </c>
      <c r="C310" s="127" t="str">
        <f>IF(RIGHT(Table13[[#This Row],[Occupational Series]],5)="SECCM","SECCM",IF(OR(RIGHT(Table13[[#This Row],[Occupational Series]],1)="A",RIGHT(Table13[[#This Row],[Occupational Series]],1)="B",RIGHT(Table13[[#This Row],[Occupational Series]],1)="C"),"0301",RIGHT(Table13[[#This Row],[Occupational Series]],4)))</f>
        <v>0150</v>
      </c>
      <c r="D310" s="129" t="s">
        <v>381</v>
      </c>
      <c r="E310" s="129" t="s">
        <v>382</v>
      </c>
    </row>
    <row r="311" spans="1:5" ht="26.25" thickBot="1" x14ac:dyDescent="0.3">
      <c r="A311" s="51" t="s">
        <v>394</v>
      </c>
      <c r="B311" s="127" t="str">
        <f>Table13[[#This Row],[Series]]&amp;Table13[[#This Row],[Competency Name]]</f>
        <v>0150WRITTEN COMMUNICATION</v>
      </c>
      <c r="C311" s="127" t="str">
        <f>IF(RIGHT(Table13[[#This Row],[Occupational Series]],5)="SECCM","SECCM",IF(OR(RIGHT(Table13[[#This Row],[Occupational Series]],1)="A",RIGHT(Table13[[#This Row],[Occupational Series]],1)="B",RIGHT(Table13[[#This Row],[Occupational Series]],1)="C"),"0301",RIGHT(Table13[[#This Row],[Occupational Series]],4)))</f>
        <v>0150</v>
      </c>
      <c r="D311" s="51" t="s">
        <v>507</v>
      </c>
      <c r="E311" s="51" t="s">
        <v>508</v>
      </c>
    </row>
    <row r="312" spans="1:5" ht="26.25" thickBot="1" x14ac:dyDescent="0.3">
      <c r="A312" s="51" t="s">
        <v>394</v>
      </c>
      <c r="B312" s="127" t="str">
        <f>Table13[[#This Row],[Series]]&amp;Table13[[#This Row],[Competency Name]]</f>
        <v>0150ORAL COMMUNICATION</v>
      </c>
      <c r="C312" s="127" t="str">
        <f>IF(RIGHT(Table13[[#This Row],[Occupational Series]],5)="SECCM","SECCM",IF(OR(RIGHT(Table13[[#This Row],[Occupational Series]],1)="A",RIGHT(Table13[[#This Row],[Occupational Series]],1)="B",RIGHT(Table13[[#This Row],[Occupational Series]],1)="C"),"0301",RIGHT(Table13[[#This Row],[Occupational Series]],4)))</f>
        <v>0150</v>
      </c>
      <c r="D312" s="51" t="s">
        <v>537</v>
      </c>
      <c r="E312" s="51" t="s">
        <v>538</v>
      </c>
    </row>
    <row r="313" spans="1:5" ht="15.75" thickBot="1" x14ac:dyDescent="0.3">
      <c r="A313" s="129" t="s">
        <v>394</v>
      </c>
      <c r="B313" s="127" t="str">
        <f>Table13[[#This Row],[Series]]&amp;Table13[[#This Row],[Competency Name]]</f>
        <v>0150RESEARCH AND ANALYSIS</v>
      </c>
      <c r="C313" s="127" t="str">
        <f>IF(RIGHT(Table13[[#This Row],[Occupational Series]],5)="SECCM","SECCM",IF(OR(RIGHT(Table13[[#This Row],[Occupational Series]],1)="A",RIGHT(Table13[[#This Row],[Occupational Series]],1)="B",RIGHT(Table13[[#This Row],[Occupational Series]],1)="C"),"0301",RIGHT(Table13[[#This Row],[Occupational Series]],4)))</f>
        <v>0150</v>
      </c>
      <c r="D313" s="129" t="s">
        <v>1195</v>
      </c>
      <c r="E313" s="129" t="s">
        <v>1196</v>
      </c>
    </row>
    <row r="314" spans="1:5" ht="26.25" thickBot="1" x14ac:dyDescent="0.3">
      <c r="A314" s="51" t="s">
        <v>394</v>
      </c>
      <c r="B314" s="127" t="str">
        <f>Table13[[#This Row],[Series]]&amp;Table13[[#This Row],[Competency Name]]</f>
        <v>0150GEOGRAPHICAL INFORMATION SYSTEMS (GIS)</v>
      </c>
      <c r="C314" s="127" t="str">
        <f>IF(RIGHT(Table13[[#This Row],[Occupational Series]],5)="SECCM","SECCM",IF(OR(RIGHT(Table13[[#This Row],[Occupational Series]],1)="A",RIGHT(Table13[[#This Row],[Occupational Series]],1)="B",RIGHT(Table13[[#This Row],[Occupational Series]],1)="C"),"0301",RIGHT(Table13[[#This Row],[Occupational Series]],4)))</f>
        <v>0150</v>
      </c>
      <c r="D314" s="51" t="s">
        <v>1570</v>
      </c>
      <c r="E314" s="51" t="s">
        <v>1571</v>
      </c>
    </row>
    <row r="315" spans="1:5" ht="39" thickBot="1" x14ac:dyDescent="0.3">
      <c r="A315" s="51" t="s">
        <v>394</v>
      </c>
      <c r="B315" s="127" t="str">
        <f>Table13[[#This Row],[Series]]&amp;Table13[[#This Row],[Competency Name]]</f>
        <v>0150GEOGRAPHY / MAPPING</v>
      </c>
      <c r="C315" s="127" t="str">
        <f>IF(RIGHT(Table13[[#This Row],[Occupational Series]],5)="SECCM","SECCM",IF(OR(RIGHT(Table13[[#This Row],[Occupational Series]],1)="A",RIGHT(Table13[[#This Row],[Occupational Series]],1)="B",RIGHT(Table13[[#This Row],[Occupational Series]],1)="C"),"0301",RIGHT(Table13[[#This Row],[Occupational Series]],4)))</f>
        <v>0150</v>
      </c>
      <c r="D315" s="51" t="s">
        <v>1572</v>
      </c>
      <c r="E315" s="51" t="s">
        <v>1573</v>
      </c>
    </row>
    <row r="316" spans="1:5" ht="26.25" thickBot="1" x14ac:dyDescent="0.3">
      <c r="A316" s="51" t="s">
        <v>315</v>
      </c>
      <c r="B316" s="127" t="str">
        <f>Table13[[#This Row],[Series]]&amp;Table13[[#This Row],[Competency Name]]</f>
        <v>0170INFORMATION MANAGEMENT</v>
      </c>
      <c r="C316" s="127" t="str">
        <f>IF(RIGHT(Table13[[#This Row],[Occupational Series]],5)="SECCM","SECCM",IF(OR(RIGHT(Table13[[#This Row],[Occupational Series]],1)="A",RIGHT(Table13[[#This Row],[Occupational Series]],1)="B",RIGHT(Table13[[#This Row],[Occupational Series]],1)="C"),"0301",RIGHT(Table13[[#This Row],[Occupational Series]],4)))</f>
        <v>0170</v>
      </c>
      <c r="D316" s="51" t="s">
        <v>311</v>
      </c>
      <c r="E316" s="51" t="s">
        <v>312</v>
      </c>
    </row>
    <row r="317" spans="1:5" ht="26.25" thickBot="1" x14ac:dyDescent="0.3">
      <c r="A317" s="129" t="s">
        <v>315</v>
      </c>
      <c r="B317" s="127" t="str">
        <f>Table13[[#This Row],[Series]]&amp;Table13[[#This Row],[Competency Name]]</f>
        <v>0170PROJECT MANAGEMENT</v>
      </c>
      <c r="C317" s="127" t="str">
        <f>IF(RIGHT(Table13[[#This Row],[Occupational Series]],5)="SECCM","SECCM",IF(OR(RIGHT(Table13[[#This Row],[Occupational Series]],1)="A",RIGHT(Table13[[#This Row],[Occupational Series]],1)="B",RIGHT(Table13[[#This Row],[Occupational Series]],1)="C"),"0301",RIGHT(Table13[[#This Row],[Occupational Series]],4)))</f>
        <v>0170</v>
      </c>
      <c r="D317" s="129" t="s">
        <v>381</v>
      </c>
      <c r="E317" s="129" t="s">
        <v>382</v>
      </c>
    </row>
    <row r="318" spans="1:5" ht="26.25" thickBot="1" x14ac:dyDescent="0.3">
      <c r="A318" s="129" t="s">
        <v>315</v>
      </c>
      <c r="B318" s="127" t="str">
        <f>Table13[[#This Row],[Series]]&amp;Table13[[#This Row],[Competency Name]]</f>
        <v>0170CUSTOMER SERVICE</v>
      </c>
      <c r="C318" s="127" t="str">
        <f>IF(RIGHT(Table13[[#This Row],[Occupational Series]],5)="SECCM","SECCM",IF(OR(RIGHT(Table13[[#This Row],[Occupational Series]],1)="A",RIGHT(Table13[[#This Row],[Occupational Series]],1)="B",RIGHT(Table13[[#This Row],[Occupational Series]],1)="C"),"0301",RIGHT(Table13[[#This Row],[Occupational Series]],4)))</f>
        <v>0170</v>
      </c>
      <c r="D318" s="129" t="s">
        <v>418</v>
      </c>
      <c r="E318" s="129" t="s">
        <v>419</v>
      </c>
    </row>
    <row r="319" spans="1:5" ht="51.75" thickBot="1" x14ac:dyDescent="0.3">
      <c r="A319" s="51" t="s">
        <v>315</v>
      </c>
      <c r="B319" s="127" t="str">
        <f>Table13[[#This Row],[Series]]&amp;Table13[[#This Row],[Competency Name]]</f>
        <v>0170FINANCIAL MANAGEMENT</v>
      </c>
      <c r="C319" s="127" t="str">
        <f>IF(RIGHT(Table13[[#This Row],[Occupational Series]],5)="SECCM","SECCM",IF(OR(RIGHT(Table13[[#This Row],[Occupational Series]],1)="A",RIGHT(Table13[[#This Row],[Occupational Series]],1)="B",RIGHT(Table13[[#This Row],[Occupational Series]],1)="C"),"0301",RIGHT(Table13[[#This Row],[Occupational Series]],4)))</f>
        <v>0170</v>
      </c>
      <c r="D319" s="51" t="s">
        <v>438</v>
      </c>
      <c r="E319" s="51" t="s">
        <v>439</v>
      </c>
    </row>
    <row r="320" spans="1:5" ht="26.25" thickBot="1" x14ac:dyDescent="0.3">
      <c r="A320" s="51" t="s">
        <v>315</v>
      </c>
      <c r="B320" s="127" t="str">
        <f>Table13[[#This Row],[Series]]&amp;Table13[[#This Row],[Competency Name]]</f>
        <v>0170COMPUTER LITERACY</v>
      </c>
      <c r="C320" s="127" t="str">
        <f>IF(RIGHT(Table13[[#This Row],[Occupational Series]],5)="SECCM","SECCM",IF(OR(RIGHT(Table13[[#This Row],[Occupational Series]],1)="A",RIGHT(Table13[[#This Row],[Occupational Series]],1)="B",RIGHT(Table13[[#This Row],[Occupational Series]],1)="C"),"0301",RIGHT(Table13[[#This Row],[Occupational Series]],4)))</f>
        <v>0170</v>
      </c>
      <c r="D320" s="51" t="s">
        <v>456</v>
      </c>
      <c r="E320" s="51" t="s">
        <v>457</v>
      </c>
    </row>
    <row r="321" spans="1:5" ht="15.75" thickBot="1" x14ac:dyDescent="0.3">
      <c r="A321" s="129" t="s">
        <v>315</v>
      </c>
      <c r="B321" s="127" t="str">
        <f>Table13[[#This Row],[Series]]&amp;Table13[[#This Row],[Competency Name]]</f>
        <v>0170PARTNERING</v>
      </c>
      <c r="C321" s="127" t="str">
        <f>IF(RIGHT(Table13[[#This Row],[Occupational Series]],5)="SECCM","SECCM",IF(OR(RIGHT(Table13[[#This Row],[Occupational Series]],1)="A",RIGHT(Table13[[#This Row],[Occupational Series]],1)="B",RIGHT(Table13[[#This Row],[Occupational Series]],1)="C"),"0301",RIGHT(Table13[[#This Row],[Occupational Series]],4)))</f>
        <v>0170</v>
      </c>
      <c r="D321" s="129" t="s">
        <v>491</v>
      </c>
      <c r="E321" s="129" t="s">
        <v>492</v>
      </c>
    </row>
    <row r="322" spans="1:5" ht="26.25" thickBot="1" x14ac:dyDescent="0.3">
      <c r="A322" s="51" t="s">
        <v>315</v>
      </c>
      <c r="B322" s="127" t="str">
        <f>Table13[[#This Row],[Series]]&amp;Table13[[#This Row],[Competency Name]]</f>
        <v>0170WRITTEN COMMUNICATION</v>
      </c>
      <c r="C322" s="127" t="str">
        <f>IF(RIGHT(Table13[[#This Row],[Occupational Series]],5)="SECCM","SECCM",IF(OR(RIGHT(Table13[[#This Row],[Occupational Series]],1)="A",RIGHT(Table13[[#This Row],[Occupational Series]],1)="B",RIGHT(Table13[[#This Row],[Occupational Series]],1)="C"),"0301",RIGHT(Table13[[#This Row],[Occupational Series]],4)))</f>
        <v>0170</v>
      </c>
      <c r="D322" s="51" t="s">
        <v>507</v>
      </c>
      <c r="E322" s="51" t="s">
        <v>508</v>
      </c>
    </row>
    <row r="323" spans="1:5" ht="26.25" thickBot="1" x14ac:dyDescent="0.3">
      <c r="A323" s="51" t="s">
        <v>315</v>
      </c>
      <c r="B323" s="127" t="str">
        <f>Table13[[#This Row],[Series]]&amp;Table13[[#This Row],[Competency Name]]</f>
        <v>0170ORAL COMMUNICATION</v>
      </c>
      <c r="C323" s="127" t="str">
        <f>IF(RIGHT(Table13[[#This Row],[Occupational Series]],5)="SECCM","SECCM",IF(OR(RIGHT(Table13[[#This Row],[Occupational Series]],1)="A",RIGHT(Table13[[#This Row],[Occupational Series]],1)="B",RIGHT(Table13[[#This Row],[Occupational Series]],1)="C"),"0301",RIGHT(Table13[[#This Row],[Occupational Series]],4)))</f>
        <v>0170</v>
      </c>
      <c r="D323" s="51" t="s">
        <v>537</v>
      </c>
      <c r="E323" s="51" t="s">
        <v>538</v>
      </c>
    </row>
    <row r="324" spans="1:5" ht="26.25" thickBot="1" x14ac:dyDescent="0.3">
      <c r="A324" s="51" t="s">
        <v>315</v>
      </c>
      <c r="B324" s="127" t="str">
        <f>Table13[[#This Row],[Series]]&amp;Table13[[#This Row],[Competency Name]]</f>
        <v>0170PLANNING AND EVALUATING</v>
      </c>
      <c r="C324" s="127" t="str">
        <f>IF(RIGHT(Table13[[#This Row],[Occupational Series]],5)="SECCM","SECCM",IF(OR(RIGHT(Table13[[#This Row],[Occupational Series]],1)="A",RIGHT(Table13[[#This Row],[Occupational Series]],1)="B",RIGHT(Table13[[#This Row],[Occupational Series]],1)="C"),"0301",RIGHT(Table13[[#This Row],[Occupational Series]],4)))</f>
        <v>0170</v>
      </c>
      <c r="D324" s="51" t="s">
        <v>571</v>
      </c>
      <c r="E324" s="51" t="s">
        <v>572</v>
      </c>
    </row>
    <row r="325" spans="1:5" ht="64.5" thickBot="1" x14ac:dyDescent="0.3">
      <c r="A325" s="51" t="s">
        <v>315</v>
      </c>
      <c r="B325" s="127" t="str">
        <f>Table13[[#This Row],[Series]]&amp;Table13[[#This Row],[Competency Name]]</f>
        <v>0170ACCOUNTABILITY</v>
      </c>
      <c r="C325" s="127" t="str">
        <f>IF(RIGHT(Table13[[#This Row],[Occupational Series]],5)="SECCM","SECCM",IF(OR(RIGHT(Table13[[#This Row],[Occupational Series]],1)="A",RIGHT(Table13[[#This Row],[Occupational Series]],1)="B",RIGHT(Table13[[#This Row],[Occupational Series]],1)="C"),"0301",RIGHT(Table13[[#This Row],[Occupational Series]],4)))</f>
        <v>0170</v>
      </c>
      <c r="D325" s="51" t="s">
        <v>579</v>
      </c>
      <c r="E325" s="51" t="s">
        <v>580</v>
      </c>
    </row>
    <row r="326" spans="1:5" ht="39" thickBot="1" x14ac:dyDescent="0.3">
      <c r="A326" s="51" t="s">
        <v>315</v>
      </c>
      <c r="B326" s="127" t="str">
        <f>Table13[[#This Row],[Series]]&amp;Table13[[#This Row],[Competency Name]]</f>
        <v>0170DEVELOPING OTHERS</v>
      </c>
      <c r="C326" s="127" t="str">
        <f>IF(RIGHT(Table13[[#This Row],[Occupational Series]],5)="SECCM","SECCM",IF(OR(RIGHT(Table13[[#This Row],[Occupational Series]],1)="A",RIGHT(Table13[[#This Row],[Occupational Series]],1)="B",RIGHT(Table13[[#This Row],[Occupational Series]],1)="C"),"0301",RIGHT(Table13[[#This Row],[Occupational Series]],4)))</f>
        <v>0170</v>
      </c>
      <c r="D326" s="51" t="s">
        <v>585</v>
      </c>
      <c r="E326" s="51" t="s">
        <v>586</v>
      </c>
    </row>
    <row r="327" spans="1:5" ht="26.25" thickBot="1" x14ac:dyDescent="0.3">
      <c r="A327" s="51" t="s">
        <v>315</v>
      </c>
      <c r="B327" s="127" t="str">
        <f>Table13[[#This Row],[Series]]&amp;Table13[[#This Row],[Competency Name]]</f>
        <v>0170MANAGING HUMAN RESOURCES</v>
      </c>
      <c r="C327" s="127" t="str">
        <f>IF(RIGHT(Table13[[#This Row],[Occupational Series]],5)="SECCM","SECCM",IF(OR(RIGHT(Table13[[#This Row],[Occupational Series]],1)="A",RIGHT(Table13[[#This Row],[Occupational Series]],1)="B",RIGHT(Table13[[#This Row],[Occupational Series]],1)="C"),"0301",RIGHT(Table13[[#This Row],[Occupational Series]],4)))</f>
        <v>0170</v>
      </c>
      <c r="D327" s="51" t="s">
        <v>590</v>
      </c>
      <c r="E327" s="51" t="s">
        <v>591</v>
      </c>
    </row>
    <row r="328" spans="1:5" ht="39" thickBot="1" x14ac:dyDescent="0.3">
      <c r="A328" s="51" t="s">
        <v>315</v>
      </c>
      <c r="B328" s="127" t="str">
        <f>Table13[[#This Row],[Series]]&amp;Table13[[#This Row],[Competency Name]]</f>
        <v>0170DECISIVENESS</v>
      </c>
      <c r="C328" s="127" t="str">
        <f>IF(RIGHT(Table13[[#This Row],[Occupational Series]],5)="SECCM","SECCM",IF(OR(RIGHT(Table13[[#This Row],[Occupational Series]],1)="A",RIGHT(Table13[[#This Row],[Occupational Series]],1)="B",RIGHT(Table13[[#This Row],[Occupational Series]],1)="C"),"0301",RIGHT(Table13[[#This Row],[Occupational Series]],4)))</f>
        <v>0170</v>
      </c>
      <c r="D328" s="51" t="s">
        <v>1009</v>
      </c>
      <c r="E328" s="51" t="s">
        <v>1010</v>
      </c>
    </row>
    <row r="329" spans="1:5" ht="26.25" thickBot="1" x14ac:dyDescent="0.3">
      <c r="A329" s="129" t="s">
        <v>315</v>
      </c>
      <c r="B329" s="127" t="str">
        <f>Table13[[#This Row],[Series]]&amp;Table13[[#This Row],[Competency Name]]</f>
        <v>0170READING AND INTERPRETING REGULATIONS</v>
      </c>
      <c r="C329" s="127" t="str">
        <f>IF(RIGHT(Table13[[#This Row],[Occupational Series]],5)="SECCM","SECCM",IF(OR(RIGHT(Table13[[#This Row],[Occupational Series]],1)="A",RIGHT(Table13[[#This Row],[Occupational Series]],1)="B",RIGHT(Table13[[#This Row],[Occupational Series]],1)="C"),"0301",RIGHT(Table13[[#This Row],[Occupational Series]],4)))</f>
        <v>0170</v>
      </c>
      <c r="D329" s="129" t="s">
        <v>1015</v>
      </c>
      <c r="E329" s="129" t="s">
        <v>1016</v>
      </c>
    </row>
    <row r="330" spans="1:5" ht="39" thickBot="1" x14ac:dyDescent="0.3">
      <c r="A330" s="51" t="s">
        <v>315</v>
      </c>
      <c r="B330" s="127" t="str">
        <f>Table13[[#This Row],[Series]]&amp;Table13[[#This Row],[Competency Name]]</f>
        <v>0170SURVEYS AND DATA COLLECTION</v>
      </c>
      <c r="C330" s="127" t="str">
        <f>IF(RIGHT(Table13[[#This Row],[Occupational Series]],5)="SECCM","SECCM",IF(OR(RIGHT(Table13[[#This Row],[Occupational Series]],1)="A",RIGHT(Table13[[#This Row],[Occupational Series]],1)="B",RIGHT(Table13[[#This Row],[Occupational Series]],1)="C"),"0301",RIGHT(Table13[[#This Row],[Occupational Series]],4)))</f>
        <v>0170</v>
      </c>
      <c r="D330" s="51" t="s">
        <v>1031</v>
      </c>
      <c r="E330" s="51" t="s">
        <v>1032</v>
      </c>
    </row>
    <row r="331" spans="1:5" ht="15.75" thickBot="1" x14ac:dyDescent="0.3">
      <c r="A331" s="129" t="s">
        <v>315</v>
      </c>
      <c r="B331" s="127" t="str">
        <f>Table13[[#This Row],[Series]]&amp;Table13[[#This Row],[Competency Name]]</f>
        <v>0170RESEARCH AND ANALYSIS</v>
      </c>
      <c r="C331" s="127" t="str">
        <f>IF(RIGHT(Table13[[#This Row],[Occupational Series]],5)="SECCM","SECCM",IF(OR(RIGHT(Table13[[#This Row],[Occupational Series]],1)="A",RIGHT(Table13[[#This Row],[Occupational Series]],1)="B",RIGHT(Table13[[#This Row],[Occupational Series]],1)="C"),"0301",RIGHT(Table13[[#This Row],[Occupational Series]],4)))</f>
        <v>0170</v>
      </c>
      <c r="D331" s="129" t="s">
        <v>1195</v>
      </c>
      <c r="E331" s="129" t="s">
        <v>1196</v>
      </c>
    </row>
    <row r="332" spans="1:5" ht="64.5" thickBot="1" x14ac:dyDescent="0.3">
      <c r="A332" s="51" t="s">
        <v>315</v>
      </c>
      <c r="B332" s="127" t="str">
        <f>Table13[[#This Row],[Series]]&amp;Table13[[#This Row],[Competency Name]]</f>
        <v>0170EDITING</v>
      </c>
      <c r="C332" s="127" t="str">
        <f>IF(RIGHT(Table13[[#This Row],[Occupational Series]],5)="SECCM","SECCM",IF(OR(RIGHT(Table13[[#This Row],[Occupational Series]],1)="A",RIGHT(Table13[[#This Row],[Occupational Series]],1)="B",RIGHT(Table13[[#This Row],[Occupational Series]],1)="C"),"0301",RIGHT(Table13[[#This Row],[Occupational Series]],4)))</f>
        <v>0170</v>
      </c>
      <c r="D332" s="51" t="s">
        <v>1639</v>
      </c>
      <c r="E332" s="51" t="s">
        <v>1640</v>
      </c>
    </row>
    <row r="333" spans="1:5" ht="26.25" thickBot="1" x14ac:dyDescent="0.3">
      <c r="A333" s="51" t="s">
        <v>328</v>
      </c>
      <c r="B333" s="127" t="str">
        <f>Table13[[#This Row],[Series]]&amp;Table13[[#This Row],[Competency Name]]</f>
        <v>0180INFORMATION MANAGEMENT</v>
      </c>
      <c r="C333" s="127" t="str">
        <f>IF(RIGHT(Table13[[#This Row],[Occupational Series]],5)="SECCM","SECCM",IF(OR(RIGHT(Table13[[#This Row],[Occupational Series]],1)="A",RIGHT(Table13[[#This Row],[Occupational Series]],1)="B",RIGHT(Table13[[#This Row],[Occupational Series]],1)="C"),"0301",RIGHT(Table13[[#This Row],[Occupational Series]],4)))</f>
        <v>0180</v>
      </c>
      <c r="D333" s="51" t="s">
        <v>311</v>
      </c>
      <c r="E333" s="51" t="s">
        <v>312</v>
      </c>
    </row>
    <row r="334" spans="1:5" ht="26.25" thickBot="1" x14ac:dyDescent="0.3">
      <c r="A334" s="129" t="s">
        <v>328</v>
      </c>
      <c r="B334" s="127" t="str">
        <f>Table13[[#This Row],[Series]]&amp;Table13[[#This Row],[Competency Name]]</f>
        <v>0180PROJECT MANAGEMENT</v>
      </c>
      <c r="C334" s="127" t="str">
        <f>IF(RIGHT(Table13[[#This Row],[Occupational Series]],5)="SECCM","SECCM",IF(OR(RIGHT(Table13[[#This Row],[Occupational Series]],1)="A",RIGHT(Table13[[#This Row],[Occupational Series]],1)="B",RIGHT(Table13[[#This Row],[Occupational Series]],1)="C"),"0301",RIGHT(Table13[[#This Row],[Occupational Series]],4)))</f>
        <v>0180</v>
      </c>
      <c r="D334" s="129" t="s">
        <v>381</v>
      </c>
      <c r="E334" s="129" t="s">
        <v>382</v>
      </c>
    </row>
    <row r="335" spans="1:5" ht="15.75" thickBot="1" x14ac:dyDescent="0.3">
      <c r="A335" s="129" t="s">
        <v>328</v>
      </c>
      <c r="B335" s="127" t="str">
        <f>Table13[[#This Row],[Series]]&amp;Table13[[#This Row],[Competency Name]]</f>
        <v>0180PARTNERING</v>
      </c>
      <c r="C335" s="127" t="str">
        <f>IF(RIGHT(Table13[[#This Row],[Occupational Series]],5)="SECCM","SECCM",IF(OR(RIGHT(Table13[[#This Row],[Occupational Series]],1)="A",RIGHT(Table13[[#This Row],[Occupational Series]],1)="B",RIGHT(Table13[[#This Row],[Occupational Series]],1)="C"),"0301",RIGHT(Table13[[#This Row],[Occupational Series]],4)))</f>
        <v>0180</v>
      </c>
      <c r="D335" s="129" t="s">
        <v>491</v>
      </c>
      <c r="E335" s="129" t="s">
        <v>492</v>
      </c>
    </row>
    <row r="336" spans="1:5" ht="26.25" thickBot="1" x14ac:dyDescent="0.3">
      <c r="A336" s="51" t="s">
        <v>328</v>
      </c>
      <c r="B336" s="127" t="str">
        <f>Table13[[#This Row],[Series]]&amp;Table13[[#This Row],[Competency Name]]</f>
        <v>0180WRITTEN COMMUNICATION</v>
      </c>
      <c r="C336" s="127" t="str">
        <f>IF(RIGHT(Table13[[#This Row],[Occupational Series]],5)="SECCM","SECCM",IF(OR(RIGHT(Table13[[#This Row],[Occupational Series]],1)="A",RIGHT(Table13[[#This Row],[Occupational Series]],1)="B",RIGHT(Table13[[#This Row],[Occupational Series]],1)="C"),"0301",RIGHT(Table13[[#This Row],[Occupational Series]],4)))</f>
        <v>0180</v>
      </c>
      <c r="D336" s="51" t="s">
        <v>507</v>
      </c>
      <c r="E336" s="51" t="s">
        <v>508</v>
      </c>
    </row>
    <row r="337" spans="1:5" ht="26.25" thickBot="1" x14ac:dyDescent="0.3">
      <c r="A337" s="51" t="s">
        <v>328</v>
      </c>
      <c r="B337" s="127" t="str">
        <f>Table13[[#This Row],[Series]]&amp;Table13[[#This Row],[Competency Name]]</f>
        <v>0180ORAL COMMUNICATION</v>
      </c>
      <c r="C337" s="127" t="str">
        <f>IF(RIGHT(Table13[[#This Row],[Occupational Series]],5)="SECCM","SECCM",IF(OR(RIGHT(Table13[[#This Row],[Occupational Series]],1)="A",RIGHT(Table13[[#This Row],[Occupational Series]],1)="B",RIGHT(Table13[[#This Row],[Occupational Series]],1)="C"),"0301",RIGHT(Table13[[#This Row],[Occupational Series]],4)))</f>
        <v>0180</v>
      </c>
      <c r="D337" s="51" t="s">
        <v>537</v>
      </c>
      <c r="E337" s="51" t="s">
        <v>538</v>
      </c>
    </row>
    <row r="338" spans="1:5" ht="26.25" thickBot="1" x14ac:dyDescent="0.3">
      <c r="A338" s="51" t="s">
        <v>328</v>
      </c>
      <c r="B338" s="127" t="str">
        <f>Table13[[#This Row],[Series]]&amp;Table13[[#This Row],[Competency Name]]</f>
        <v>0180RESOURCE MANAGEMENT</v>
      </c>
      <c r="C338" s="127" t="str">
        <f>IF(RIGHT(Table13[[#This Row],[Occupational Series]],5)="SECCM","SECCM",IF(OR(RIGHT(Table13[[#This Row],[Occupational Series]],1)="A",RIGHT(Table13[[#This Row],[Occupational Series]],1)="B",RIGHT(Table13[[#This Row],[Occupational Series]],1)="C"),"0301",RIGHT(Table13[[#This Row],[Occupational Series]],4)))</f>
        <v>0180</v>
      </c>
      <c r="D338" s="51" t="s">
        <v>573</v>
      </c>
      <c r="E338" s="51" t="s">
        <v>574</v>
      </c>
    </row>
    <row r="339" spans="1:5" ht="64.5" thickBot="1" x14ac:dyDescent="0.3">
      <c r="A339" s="51" t="s">
        <v>328</v>
      </c>
      <c r="B339" s="127" t="str">
        <f>Table13[[#This Row],[Series]]&amp;Table13[[#This Row],[Competency Name]]</f>
        <v>0180ACCOUNTABILITY</v>
      </c>
      <c r="C339" s="127" t="str">
        <f>IF(RIGHT(Table13[[#This Row],[Occupational Series]],5)="SECCM","SECCM",IF(OR(RIGHT(Table13[[#This Row],[Occupational Series]],1)="A",RIGHT(Table13[[#This Row],[Occupational Series]],1)="B",RIGHT(Table13[[#This Row],[Occupational Series]],1)="C"),"0301",RIGHT(Table13[[#This Row],[Occupational Series]],4)))</f>
        <v>0180</v>
      </c>
      <c r="D339" s="51" t="s">
        <v>579</v>
      </c>
      <c r="E339" s="51" t="s">
        <v>580</v>
      </c>
    </row>
    <row r="340" spans="1:5" ht="39" thickBot="1" x14ac:dyDescent="0.3">
      <c r="A340" s="51" t="s">
        <v>328</v>
      </c>
      <c r="B340" s="127" t="str">
        <f>Table13[[#This Row],[Series]]&amp;Table13[[#This Row],[Competency Name]]</f>
        <v>0180DEVELOPING OTHERS</v>
      </c>
      <c r="C340" s="127" t="str">
        <f>IF(RIGHT(Table13[[#This Row],[Occupational Series]],5)="SECCM","SECCM",IF(OR(RIGHT(Table13[[#This Row],[Occupational Series]],1)="A",RIGHT(Table13[[#This Row],[Occupational Series]],1)="B",RIGHT(Table13[[#This Row],[Occupational Series]],1)="C"),"0301",RIGHT(Table13[[#This Row],[Occupational Series]],4)))</f>
        <v>0180</v>
      </c>
      <c r="D340" s="51" t="s">
        <v>585</v>
      </c>
      <c r="E340" s="51" t="s">
        <v>586</v>
      </c>
    </row>
    <row r="341" spans="1:5" ht="26.25" thickBot="1" x14ac:dyDescent="0.3">
      <c r="A341" s="51" t="s">
        <v>328</v>
      </c>
      <c r="B341" s="127" t="str">
        <f>Table13[[#This Row],[Series]]&amp;Table13[[#This Row],[Competency Name]]</f>
        <v>0180MANAGING HUMAN RESOURCES</v>
      </c>
      <c r="C341" s="127" t="str">
        <f>IF(RIGHT(Table13[[#This Row],[Occupational Series]],5)="SECCM","SECCM",IF(OR(RIGHT(Table13[[#This Row],[Occupational Series]],1)="A",RIGHT(Table13[[#This Row],[Occupational Series]],1)="B",RIGHT(Table13[[#This Row],[Occupational Series]],1)="C"),"0301",RIGHT(Table13[[#This Row],[Occupational Series]],4)))</f>
        <v>0180</v>
      </c>
      <c r="D341" s="51" t="s">
        <v>590</v>
      </c>
      <c r="E341" s="51" t="s">
        <v>591</v>
      </c>
    </row>
    <row r="342" spans="1:5" ht="39" thickBot="1" x14ac:dyDescent="0.3">
      <c r="A342" s="51" t="s">
        <v>328</v>
      </c>
      <c r="B342" s="127" t="str">
        <f>Table13[[#This Row],[Series]]&amp;Table13[[#This Row],[Competency Name]]</f>
        <v>0180PROBLEM SOLVING</v>
      </c>
      <c r="C342" s="127" t="str">
        <f>IF(RIGHT(Table13[[#This Row],[Occupational Series]],5)="SECCM","SECCM",IF(OR(RIGHT(Table13[[#This Row],[Occupational Series]],1)="A",RIGHT(Table13[[#This Row],[Occupational Series]],1)="B",RIGHT(Table13[[#This Row],[Occupational Series]],1)="C"),"0301",RIGHT(Table13[[#This Row],[Occupational Series]],4)))</f>
        <v>0180</v>
      </c>
      <c r="D342" s="51" t="s">
        <v>596</v>
      </c>
      <c r="E342" s="51" t="s">
        <v>597</v>
      </c>
    </row>
    <row r="343" spans="1:5" ht="15.75" thickBot="1" x14ac:dyDescent="0.3">
      <c r="A343" s="129" t="s">
        <v>328</v>
      </c>
      <c r="B343" s="127" t="str">
        <f>Table13[[#This Row],[Series]]&amp;Table13[[#This Row],[Competency Name]]</f>
        <v>0180CASE MANAGEMENT</v>
      </c>
      <c r="C343" s="127" t="str">
        <f>IF(RIGHT(Table13[[#This Row],[Occupational Series]],5)="SECCM","SECCM",IF(OR(RIGHT(Table13[[#This Row],[Occupational Series]],1)="A",RIGHT(Table13[[#This Row],[Occupational Series]],1)="B",RIGHT(Table13[[#This Row],[Occupational Series]],1)="C"),"0301",RIGHT(Table13[[#This Row],[Occupational Series]],4)))</f>
        <v>0180</v>
      </c>
      <c r="D343" s="129" t="s">
        <v>1037</v>
      </c>
      <c r="E343" s="129" t="s">
        <v>1038</v>
      </c>
    </row>
    <row r="344" spans="1:5" ht="26.25" thickBot="1" x14ac:dyDescent="0.3">
      <c r="A344" s="51" t="s">
        <v>328</v>
      </c>
      <c r="B344" s="127" t="str">
        <f>Table13[[#This Row],[Series]]&amp;Table13[[#This Row],[Competency Name]]</f>
        <v>0180COUNSELING</v>
      </c>
      <c r="C344" s="127" t="str">
        <f>IF(RIGHT(Table13[[#This Row],[Occupational Series]],5)="SECCM","SECCM",IF(OR(RIGHT(Table13[[#This Row],[Occupational Series]],1)="A",RIGHT(Table13[[#This Row],[Occupational Series]],1)="B",RIGHT(Table13[[#This Row],[Occupational Series]],1)="C"),"0301",RIGHT(Table13[[#This Row],[Occupational Series]],4)))</f>
        <v>0180</v>
      </c>
      <c r="D344" s="51" t="s">
        <v>1039</v>
      </c>
      <c r="E344" s="51" t="s">
        <v>1040</v>
      </c>
    </row>
    <row r="345" spans="1:5" ht="15.75" thickBot="1" x14ac:dyDescent="0.3">
      <c r="A345" s="129" t="s">
        <v>328</v>
      </c>
      <c r="B345" s="127" t="str">
        <f>Table13[[#This Row],[Series]]&amp;Table13[[#This Row],[Competency Name]]</f>
        <v>0180RESEARCH AND ANALYSIS</v>
      </c>
      <c r="C345" s="127" t="str">
        <f>IF(RIGHT(Table13[[#This Row],[Occupational Series]],5)="SECCM","SECCM",IF(OR(RIGHT(Table13[[#This Row],[Occupational Series]],1)="A",RIGHT(Table13[[#This Row],[Occupational Series]],1)="B",RIGHT(Table13[[#This Row],[Occupational Series]],1)="C"),"0301",RIGHT(Table13[[#This Row],[Occupational Series]],4)))</f>
        <v>0180</v>
      </c>
      <c r="D345" s="129" t="s">
        <v>1195</v>
      </c>
      <c r="E345" s="129" t="s">
        <v>1196</v>
      </c>
    </row>
    <row r="346" spans="1:5" ht="39" thickBot="1" x14ac:dyDescent="0.3">
      <c r="A346" s="51" t="s">
        <v>328</v>
      </c>
      <c r="B346" s="127" t="str">
        <f>Table13[[#This Row],[Series]]&amp;Table13[[#This Row],[Competency Name]]</f>
        <v>0180CLINICAL PSYCHOLOGY</v>
      </c>
      <c r="C346" s="127" t="str">
        <f>IF(RIGHT(Table13[[#This Row],[Occupational Series]],5)="SECCM","SECCM",IF(OR(RIGHT(Table13[[#This Row],[Occupational Series]],1)="A",RIGHT(Table13[[#This Row],[Occupational Series]],1)="B",RIGHT(Table13[[#This Row],[Occupational Series]],1)="C"),"0301",RIGHT(Table13[[#This Row],[Occupational Series]],4)))</f>
        <v>0180</v>
      </c>
      <c r="D346" s="51" t="s">
        <v>1476</v>
      </c>
      <c r="E346" s="51" t="s">
        <v>1477</v>
      </c>
    </row>
    <row r="347" spans="1:5" ht="26.25" thickBot="1" x14ac:dyDescent="0.3">
      <c r="A347" s="129" t="s">
        <v>430</v>
      </c>
      <c r="B347" s="127" t="str">
        <f>Table13[[#This Row],[Series]]&amp;Table13[[#This Row],[Competency Name]]</f>
        <v>0181CUSTOMER SERVICE</v>
      </c>
      <c r="C347" s="127" t="str">
        <f>IF(RIGHT(Table13[[#This Row],[Occupational Series]],5)="SECCM","SECCM",IF(OR(RIGHT(Table13[[#This Row],[Occupational Series]],1)="A",RIGHT(Table13[[#This Row],[Occupational Series]],1)="B",RIGHT(Table13[[#This Row],[Occupational Series]],1)="C"),"0301",RIGHT(Table13[[#This Row],[Occupational Series]],4)))</f>
        <v>0181</v>
      </c>
      <c r="D347" s="129" t="s">
        <v>418</v>
      </c>
      <c r="E347" s="129" t="s">
        <v>419</v>
      </c>
    </row>
    <row r="348" spans="1:5" ht="26.25" thickBot="1" x14ac:dyDescent="0.3">
      <c r="A348" s="51" t="s">
        <v>430</v>
      </c>
      <c r="B348" s="127" t="str">
        <f>Table13[[#This Row],[Series]]&amp;Table13[[#This Row],[Competency Name]]</f>
        <v>0181COMPUTER LITERACY</v>
      </c>
      <c r="C348" s="127" t="str">
        <f>IF(RIGHT(Table13[[#This Row],[Occupational Series]],5)="SECCM","SECCM",IF(OR(RIGHT(Table13[[#This Row],[Occupational Series]],1)="A",RIGHT(Table13[[#This Row],[Occupational Series]],1)="B",RIGHT(Table13[[#This Row],[Occupational Series]],1)="C"),"0301",RIGHT(Table13[[#This Row],[Occupational Series]],4)))</f>
        <v>0181</v>
      </c>
      <c r="D348" s="51" t="s">
        <v>456</v>
      </c>
      <c r="E348" s="51" t="s">
        <v>457</v>
      </c>
    </row>
    <row r="349" spans="1:5" ht="26.25" thickBot="1" x14ac:dyDescent="0.3">
      <c r="A349" s="51" t="s">
        <v>430</v>
      </c>
      <c r="B349" s="127" t="str">
        <f>Table13[[#This Row],[Series]]&amp;Table13[[#This Row],[Competency Name]]</f>
        <v>0181ORAL COMMUNICATION</v>
      </c>
      <c r="C349" s="127" t="str">
        <f>IF(RIGHT(Table13[[#This Row],[Occupational Series]],5)="SECCM","SECCM",IF(OR(RIGHT(Table13[[#This Row],[Occupational Series]],1)="A",RIGHT(Table13[[#This Row],[Occupational Series]],1)="B",RIGHT(Table13[[#This Row],[Occupational Series]],1)="C"),"0301",RIGHT(Table13[[#This Row],[Occupational Series]],4)))</f>
        <v>0181</v>
      </c>
      <c r="D349" s="51" t="s">
        <v>537</v>
      </c>
      <c r="E349" s="51" t="s">
        <v>538</v>
      </c>
    </row>
    <row r="350" spans="1:5" ht="39" thickBot="1" x14ac:dyDescent="0.3">
      <c r="A350" s="51" t="s">
        <v>430</v>
      </c>
      <c r="B350" s="127" t="str">
        <f>Table13[[#This Row],[Series]]&amp;Table13[[#This Row],[Competency Name]]</f>
        <v>0181CLERICAL SUPPORT FUNCTIONS</v>
      </c>
      <c r="C350" s="127" t="str">
        <f>IF(RIGHT(Table13[[#This Row],[Occupational Series]],5)="SECCM","SECCM",IF(OR(RIGHT(Table13[[#This Row],[Occupational Series]],1)="A",RIGHT(Table13[[#This Row],[Occupational Series]],1)="B",RIGHT(Table13[[#This Row],[Occupational Series]],1)="C"),"0301",RIGHT(Table13[[#This Row],[Occupational Series]],4)))</f>
        <v>0181</v>
      </c>
      <c r="D350" s="51" t="s">
        <v>993</v>
      </c>
      <c r="E350" s="51" t="s">
        <v>994</v>
      </c>
    </row>
    <row r="351" spans="1:5" ht="39" thickBot="1" x14ac:dyDescent="0.3">
      <c r="A351" s="51" t="s">
        <v>430</v>
      </c>
      <c r="B351" s="127" t="str">
        <f>Table13[[#This Row],[Series]]&amp;Table13[[#This Row],[Competency Name]]</f>
        <v>0181PSYCHOLOGY SUPPORT</v>
      </c>
      <c r="C351" s="127" t="str">
        <f>IF(RIGHT(Table13[[#This Row],[Occupational Series]],5)="SECCM","SECCM",IF(OR(RIGHT(Table13[[#This Row],[Occupational Series]],1)="A",RIGHT(Table13[[#This Row],[Occupational Series]],1)="B",RIGHT(Table13[[#This Row],[Occupational Series]],1)="C"),"0301",RIGHT(Table13[[#This Row],[Occupational Series]],4)))</f>
        <v>0181</v>
      </c>
      <c r="D351" s="51" t="s">
        <v>1910</v>
      </c>
      <c r="E351" s="51" t="s">
        <v>1911</v>
      </c>
    </row>
    <row r="352" spans="1:5" ht="26.25" thickBot="1" x14ac:dyDescent="0.3">
      <c r="A352" s="51" t="s">
        <v>348</v>
      </c>
      <c r="B352" s="127" t="str">
        <f>Table13[[#This Row],[Series]]&amp;Table13[[#This Row],[Competency Name]]</f>
        <v>0185INFORMATION MANAGEMENT</v>
      </c>
      <c r="C352" s="127" t="str">
        <f>IF(RIGHT(Table13[[#This Row],[Occupational Series]],5)="SECCM","SECCM",IF(OR(RIGHT(Table13[[#This Row],[Occupational Series]],1)="A",RIGHT(Table13[[#This Row],[Occupational Series]],1)="B",RIGHT(Table13[[#This Row],[Occupational Series]],1)="C"),"0301",RIGHT(Table13[[#This Row],[Occupational Series]],4)))</f>
        <v>0185</v>
      </c>
      <c r="D352" s="51" t="s">
        <v>311</v>
      </c>
      <c r="E352" s="51" t="s">
        <v>312</v>
      </c>
    </row>
    <row r="353" spans="1:5" ht="15.75" thickBot="1" x14ac:dyDescent="0.3">
      <c r="A353" s="129" t="s">
        <v>348</v>
      </c>
      <c r="B353" s="127" t="str">
        <f>Table13[[#This Row],[Series]]&amp;Table13[[#This Row],[Competency Name]]</f>
        <v>0185PARTNERING</v>
      </c>
      <c r="C353" s="127" t="str">
        <f>IF(RIGHT(Table13[[#This Row],[Occupational Series]],5)="SECCM","SECCM",IF(OR(RIGHT(Table13[[#This Row],[Occupational Series]],1)="A",RIGHT(Table13[[#This Row],[Occupational Series]],1)="B",RIGHT(Table13[[#This Row],[Occupational Series]],1)="C"),"0301",RIGHT(Table13[[#This Row],[Occupational Series]],4)))</f>
        <v>0185</v>
      </c>
      <c r="D353" s="129" t="s">
        <v>491</v>
      </c>
      <c r="E353" s="129" t="s">
        <v>492</v>
      </c>
    </row>
    <row r="354" spans="1:5" ht="26.25" thickBot="1" x14ac:dyDescent="0.3">
      <c r="A354" s="51" t="s">
        <v>348</v>
      </c>
      <c r="B354" s="127" t="str">
        <f>Table13[[#This Row],[Series]]&amp;Table13[[#This Row],[Competency Name]]</f>
        <v>0185WRITTEN COMMUNICATION</v>
      </c>
      <c r="C354" s="127" t="str">
        <f>IF(RIGHT(Table13[[#This Row],[Occupational Series]],5)="SECCM","SECCM",IF(OR(RIGHT(Table13[[#This Row],[Occupational Series]],1)="A",RIGHT(Table13[[#This Row],[Occupational Series]],1)="B",RIGHT(Table13[[#This Row],[Occupational Series]],1)="C"),"0301",RIGHT(Table13[[#This Row],[Occupational Series]],4)))</f>
        <v>0185</v>
      </c>
      <c r="D354" s="51" t="s">
        <v>507</v>
      </c>
      <c r="E354" s="51" t="s">
        <v>508</v>
      </c>
    </row>
    <row r="355" spans="1:5" ht="26.25" thickBot="1" x14ac:dyDescent="0.3">
      <c r="A355" s="51" t="s">
        <v>348</v>
      </c>
      <c r="B355" s="127" t="str">
        <f>Table13[[#This Row],[Series]]&amp;Table13[[#This Row],[Competency Name]]</f>
        <v>0185ORAL COMMUNICATION</v>
      </c>
      <c r="C355" s="127" t="str">
        <f>IF(RIGHT(Table13[[#This Row],[Occupational Series]],5)="SECCM","SECCM",IF(OR(RIGHT(Table13[[#This Row],[Occupational Series]],1)="A",RIGHT(Table13[[#This Row],[Occupational Series]],1)="B",RIGHT(Table13[[#This Row],[Occupational Series]],1)="C"),"0301",RIGHT(Table13[[#This Row],[Occupational Series]],4)))</f>
        <v>0185</v>
      </c>
      <c r="D355" s="51" t="s">
        <v>537</v>
      </c>
      <c r="E355" s="51" t="s">
        <v>538</v>
      </c>
    </row>
    <row r="356" spans="1:5" ht="64.5" thickBot="1" x14ac:dyDescent="0.3">
      <c r="A356" s="51" t="s">
        <v>348</v>
      </c>
      <c r="B356" s="127" t="str">
        <f>Table13[[#This Row],[Series]]&amp;Table13[[#This Row],[Competency Name]]</f>
        <v>0185ACCOUNTABILITY</v>
      </c>
      <c r="C356" s="127" t="str">
        <f>IF(RIGHT(Table13[[#This Row],[Occupational Series]],5)="SECCM","SECCM",IF(OR(RIGHT(Table13[[#This Row],[Occupational Series]],1)="A",RIGHT(Table13[[#This Row],[Occupational Series]],1)="B",RIGHT(Table13[[#This Row],[Occupational Series]],1)="C"),"0301",RIGHT(Table13[[#This Row],[Occupational Series]],4)))</f>
        <v>0185</v>
      </c>
      <c r="D356" s="51" t="s">
        <v>579</v>
      </c>
      <c r="E356" s="51" t="s">
        <v>580</v>
      </c>
    </row>
    <row r="357" spans="1:5" ht="39" thickBot="1" x14ac:dyDescent="0.3">
      <c r="A357" s="51" t="s">
        <v>348</v>
      </c>
      <c r="B357" s="127" t="str">
        <f>Table13[[#This Row],[Series]]&amp;Table13[[#This Row],[Competency Name]]</f>
        <v>0185DEVELOPING OTHERS</v>
      </c>
      <c r="C357" s="127" t="str">
        <f>IF(RIGHT(Table13[[#This Row],[Occupational Series]],5)="SECCM","SECCM",IF(OR(RIGHT(Table13[[#This Row],[Occupational Series]],1)="A",RIGHT(Table13[[#This Row],[Occupational Series]],1)="B",RIGHT(Table13[[#This Row],[Occupational Series]],1)="C"),"0301",RIGHT(Table13[[#This Row],[Occupational Series]],4)))</f>
        <v>0185</v>
      </c>
      <c r="D357" s="51" t="s">
        <v>585</v>
      </c>
      <c r="E357" s="51" t="s">
        <v>586</v>
      </c>
    </row>
    <row r="358" spans="1:5" ht="26.25" thickBot="1" x14ac:dyDescent="0.3">
      <c r="A358" s="51" t="s">
        <v>348</v>
      </c>
      <c r="B358" s="127" t="str">
        <f>Table13[[#This Row],[Series]]&amp;Table13[[#This Row],[Competency Name]]</f>
        <v>0185MANAGING HUMAN RESOURCES</v>
      </c>
      <c r="C358" s="127" t="str">
        <f>IF(RIGHT(Table13[[#This Row],[Occupational Series]],5)="SECCM","SECCM",IF(OR(RIGHT(Table13[[#This Row],[Occupational Series]],1)="A",RIGHT(Table13[[#This Row],[Occupational Series]],1)="B",RIGHT(Table13[[#This Row],[Occupational Series]],1)="C"),"0301",RIGHT(Table13[[#This Row],[Occupational Series]],4)))</f>
        <v>0185</v>
      </c>
      <c r="D358" s="51" t="s">
        <v>590</v>
      </c>
      <c r="E358" s="51" t="s">
        <v>591</v>
      </c>
    </row>
    <row r="359" spans="1:5" ht="39" thickBot="1" x14ac:dyDescent="0.3">
      <c r="A359" s="51" t="s">
        <v>348</v>
      </c>
      <c r="B359" s="127" t="str">
        <f>Table13[[#This Row],[Series]]&amp;Table13[[#This Row],[Competency Name]]</f>
        <v>0185PROBLEM SOLVING</v>
      </c>
      <c r="C359" s="127" t="str">
        <f>IF(RIGHT(Table13[[#This Row],[Occupational Series]],5)="SECCM","SECCM",IF(OR(RIGHT(Table13[[#This Row],[Occupational Series]],1)="A",RIGHT(Table13[[#This Row],[Occupational Series]],1)="B",RIGHT(Table13[[#This Row],[Occupational Series]],1)="C"),"0301",RIGHT(Table13[[#This Row],[Occupational Series]],4)))</f>
        <v>0185</v>
      </c>
      <c r="D359" s="51" t="s">
        <v>596</v>
      </c>
      <c r="E359" s="51" t="s">
        <v>597</v>
      </c>
    </row>
    <row r="360" spans="1:5" ht="15.75" thickBot="1" x14ac:dyDescent="0.3">
      <c r="A360" s="129" t="s">
        <v>348</v>
      </c>
      <c r="B360" s="127" t="str">
        <f>Table13[[#This Row],[Series]]&amp;Table13[[#This Row],[Competency Name]]</f>
        <v>0185CASE MANAGEMENT</v>
      </c>
      <c r="C360" s="127" t="str">
        <f>IF(RIGHT(Table13[[#This Row],[Occupational Series]],5)="SECCM","SECCM",IF(OR(RIGHT(Table13[[#This Row],[Occupational Series]],1)="A",RIGHT(Table13[[#This Row],[Occupational Series]],1)="B",RIGHT(Table13[[#This Row],[Occupational Series]],1)="C"),"0301",RIGHT(Table13[[#This Row],[Occupational Series]],4)))</f>
        <v>0185</v>
      </c>
      <c r="D360" s="129" t="s">
        <v>1037</v>
      </c>
      <c r="E360" s="129" t="s">
        <v>1038</v>
      </c>
    </row>
    <row r="361" spans="1:5" ht="26.25" thickBot="1" x14ac:dyDescent="0.3">
      <c r="A361" s="51" t="s">
        <v>348</v>
      </c>
      <c r="B361" s="127" t="str">
        <f>Table13[[#This Row],[Series]]&amp;Table13[[#This Row],[Competency Name]]</f>
        <v>0185COUNSELING</v>
      </c>
      <c r="C361" s="127" t="str">
        <f>IF(RIGHT(Table13[[#This Row],[Occupational Series]],5)="SECCM","SECCM",IF(OR(RIGHT(Table13[[#This Row],[Occupational Series]],1)="A",RIGHT(Table13[[#This Row],[Occupational Series]],1)="B",RIGHT(Table13[[#This Row],[Occupational Series]],1)="C"),"0301",RIGHT(Table13[[#This Row],[Occupational Series]],4)))</f>
        <v>0185</v>
      </c>
      <c r="D361" s="51" t="s">
        <v>1039</v>
      </c>
      <c r="E361" s="51" t="s">
        <v>1040</v>
      </c>
    </row>
    <row r="362" spans="1:5" ht="15.75" thickBot="1" x14ac:dyDescent="0.3">
      <c r="A362" s="129" t="s">
        <v>348</v>
      </c>
      <c r="B362" s="127" t="str">
        <f>Table13[[#This Row],[Series]]&amp;Table13[[#This Row],[Competency Name]]</f>
        <v>0185ASSESSMENT</v>
      </c>
      <c r="C362" s="127" t="str">
        <f>IF(RIGHT(Table13[[#This Row],[Occupational Series]],5)="SECCM","SECCM",IF(OR(RIGHT(Table13[[#This Row],[Occupational Series]],1)="A",RIGHT(Table13[[#This Row],[Occupational Series]],1)="B",RIGHT(Table13[[#This Row],[Occupational Series]],1)="C"),"0301",RIGHT(Table13[[#This Row],[Occupational Series]],4)))</f>
        <v>0185</v>
      </c>
      <c r="D362" s="129" t="s">
        <v>1153</v>
      </c>
      <c r="E362" s="129" t="s">
        <v>1154</v>
      </c>
    </row>
    <row r="363" spans="1:5" ht="26.25" thickBot="1" x14ac:dyDescent="0.3">
      <c r="A363" s="51" t="s">
        <v>348</v>
      </c>
      <c r="B363" s="127" t="str">
        <f>Table13[[#This Row],[Series]]&amp;Table13[[#This Row],[Competency Name]]</f>
        <v>0185TREATMENT PLANNING</v>
      </c>
      <c r="C363" s="127" t="str">
        <f>IF(RIGHT(Table13[[#This Row],[Occupational Series]],5)="SECCM","SECCM",IF(OR(RIGHT(Table13[[#This Row],[Occupational Series]],1)="A",RIGHT(Table13[[#This Row],[Occupational Series]],1)="B",RIGHT(Table13[[#This Row],[Occupational Series]],1)="C"),"0301",RIGHT(Table13[[#This Row],[Occupational Series]],4)))</f>
        <v>0185</v>
      </c>
      <c r="D363" s="51" t="s">
        <v>1155</v>
      </c>
      <c r="E363" s="51" t="s">
        <v>1156</v>
      </c>
    </row>
    <row r="364" spans="1:5" ht="26.25" thickBot="1" x14ac:dyDescent="0.3">
      <c r="A364" s="51" t="s">
        <v>364</v>
      </c>
      <c r="B364" s="127" t="str">
        <f>Table13[[#This Row],[Series]]&amp;Table13[[#This Row],[Competency Name]]</f>
        <v>0186INFORMATION MANAGEMENT</v>
      </c>
      <c r="C364" s="127" t="str">
        <f>IF(RIGHT(Table13[[#This Row],[Occupational Series]],5)="SECCM","SECCM",IF(OR(RIGHT(Table13[[#This Row],[Occupational Series]],1)="A",RIGHT(Table13[[#This Row],[Occupational Series]],1)="B",RIGHT(Table13[[#This Row],[Occupational Series]],1)="C"),"0301",RIGHT(Table13[[#This Row],[Occupational Series]],4)))</f>
        <v>0186</v>
      </c>
      <c r="D364" s="51" t="s">
        <v>311</v>
      </c>
      <c r="E364" s="51" t="s">
        <v>312</v>
      </c>
    </row>
    <row r="365" spans="1:5" ht="26.25" thickBot="1" x14ac:dyDescent="0.3">
      <c r="A365" s="51" t="s">
        <v>364</v>
      </c>
      <c r="B365" s="127" t="str">
        <f>Table13[[#This Row],[Series]]&amp;Table13[[#This Row],[Competency Name]]</f>
        <v>0186COMPUTER LITERACY</v>
      </c>
      <c r="C365" s="127" t="str">
        <f>IF(RIGHT(Table13[[#This Row],[Occupational Series]],5)="SECCM","SECCM",IF(OR(RIGHT(Table13[[#This Row],[Occupational Series]],1)="A",RIGHT(Table13[[#This Row],[Occupational Series]],1)="B",RIGHT(Table13[[#This Row],[Occupational Series]],1)="C"),"0301",RIGHT(Table13[[#This Row],[Occupational Series]],4)))</f>
        <v>0186</v>
      </c>
      <c r="D365" s="51" t="s">
        <v>456</v>
      </c>
      <c r="E365" s="51" t="s">
        <v>457</v>
      </c>
    </row>
    <row r="366" spans="1:5" ht="26.25" thickBot="1" x14ac:dyDescent="0.3">
      <c r="A366" s="51" t="s">
        <v>364</v>
      </c>
      <c r="B366" s="127" t="str">
        <f>Table13[[#This Row],[Series]]&amp;Table13[[#This Row],[Competency Name]]</f>
        <v>0186ORAL COMMUNICATION</v>
      </c>
      <c r="C366" s="127" t="str">
        <f>IF(RIGHT(Table13[[#This Row],[Occupational Series]],5)="SECCM","SECCM",IF(OR(RIGHT(Table13[[#This Row],[Occupational Series]],1)="A",RIGHT(Table13[[#This Row],[Occupational Series]],1)="B",RIGHT(Table13[[#This Row],[Occupational Series]],1)="C"),"0301",RIGHT(Table13[[#This Row],[Occupational Series]],4)))</f>
        <v>0186</v>
      </c>
      <c r="D366" s="51" t="s">
        <v>537</v>
      </c>
      <c r="E366" s="51" t="s">
        <v>538</v>
      </c>
    </row>
    <row r="367" spans="1:5" ht="39" thickBot="1" x14ac:dyDescent="0.3">
      <c r="A367" s="51" t="s">
        <v>364</v>
      </c>
      <c r="B367" s="127" t="str">
        <f>Table13[[#This Row],[Series]]&amp;Table13[[#This Row],[Competency Name]]</f>
        <v>0186CLERICAL SUPPORT FUNCTIONS</v>
      </c>
      <c r="C367" s="127" t="str">
        <f>IF(RIGHT(Table13[[#This Row],[Occupational Series]],5)="SECCM","SECCM",IF(OR(RIGHT(Table13[[#This Row],[Occupational Series]],1)="A",RIGHT(Table13[[#This Row],[Occupational Series]],1)="B",RIGHT(Table13[[#This Row],[Occupational Series]],1)="C"),"0301",RIGHT(Table13[[#This Row],[Occupational Series]],4)))</f>
        <v>0186</v>
      </c>
      <c r="D367" s="51" t="s">
        <v>993</v>
      </c>
      <c r="E367" s="51" t="s">
        <v>994</v>
      </c>
    </row>
    <row r="368" spans="1:5" ht="26.25" thickBot="1" x14ac:dyDescent="0.3">
      <c r="A368" s="51" t="s">
        <v>364</v>
      </c>
      <c r="B368" s="127" t="str">
        <f>Table13[[#This Row],[Series]]&amp;Table13[[#This Row],[Competency Name]]</f>
        <v>0186SOCIAL SERVICES</v>
      </c>
      <c r="C368" s="127" t="str">
        <f>IF(RIGHT(Table13[[#This Row],[Occupational Series]],5)="SECCM","SECCM",IF(OR(RIGHT(Table13[[#This Row],[Occupational Series]],1)="A",RIGHT(Table13[[#This Row],[Occupational Series]],1)="B",RIGHT(Table13[[#This Row],[Occupational Series]],1)="C"),"0301",RIGHT(Table13[[#This Row],[Occupational Series]],4)))</f>
        <v>0186</v>
      </c>
      <c r="D368" s="51" t="s">
        <v>1059</v>
      </c>
      <c r="E368" s="51" t="s">
        <v>1060</v>
      </c>
    </row>
    <row r="369" spans="1:5" ht="26.25" thickBot="1" x14ac:dyDescent="0.3">
      <c r="A369" s="51" t="s">
        <v>371</v>
      </c>
      <c r="B369" s="127" t="str">
        <f>Table13[[#This Row],[Series]]&amp;Table13[[#This Row],[Competency Name]]</f>
        <v>0187INFORMATION MANAGEMENT</v>
      </c>
      <c r="C369" s="127" t="str">
        <f>IF(RIGHT(Table13[[#This Row],[Occupational Series]],5)="SECCM","SECCM",IF(OR(RIGHT(Table13[[#This Row],[Occupational Series]],1)="A",RIGHT(Table13[[#This Row],[Occupational Series]],1)="B",RIGHT(Table13[[#This Row],[Occupational Series]],1)="C"),"0301",RIGHT(Table13[[#This Row],[Occupational Series]],4)))</f>
        <v>0187</v>
      </c>
      <c r="D369" s="51" t="s">
        <v>311</v>
      </c>
      <c r="E369" s="51" t="s">
        <v>312</v>
      </c>
    </row>
    <row r="370" spans="1:5" ht="26.25" thickBot="1" x14ac:dyDescent="0.3">
      <c r="A370" s="51" t="s">
        <v>371</v>
      </c>
      <c r="B370" s="127" t="str">
        <f>Table13[[#This Row],[Series]]&amp;Table13[[#This Row],[Competency Name]]</f>
        <v>0187WRITTEN COMMUNICATION</v>
      </c>
      <c r="C370" s="127" t="str">
        <f>IF(RIGHT(Table13[[#This Row],[Occupational Series]],5)="SECCM","SECCM",IF(OR(RIGHT(Table13[[#This Row],[Occupational Series]],1)="A",RIGHT(Table13[[#This Row],[Occupational Series]],1)="B",RIGHT(Table13[[#This Row],[Occupational Series]],1)="C"),"0301",RIGHT(Table13[[#This Row],[Occupational Series]],4)))</f>
        <v>0187</v>
      </c>
      <c r="D370" s="51" t="s">
        <v>507</v>
      </c>
      <c r="E370" s="51" t="s">
        <v>508</v>
      </c>
    </row>
    <row r="371" spans="1:5" ht="26.25" thickBot="1" x14ac:dyDescent="0.3">
      <c r="A371" s="51" t="s">
        <v>371</v>
      </c>
      <c r="B371" s="127" t="str">
        <f>Table13[[#This Row],[Series]]&amp;Table13[[#This Row],[Competency Name]]</f>
        <v>0187ORAL COMMUNICATION</v>
      </c>
      <c r="C371" s="127" t="str">
        <f>IF(RIGHT(Table13[[#This Row],[Occupational Series]],5)="SECCM","SECCM",IF(OR(RIGHT(Table13[[#This Row],[Occupational Series]],1)="A",RIGHT(Table13[[#This Row],[Occupational Series]],1)="B",RIGHT(Table13[[#This Row],[Occupational Series]],1)="C"),"0301",RIGHT(Table13[[#This Row],[Occupational Series]],4)))</f>
        <v>0187</v>
      </c>
      <c r="D371" s="51" t="s">
        <v>537</v>
      </c>
      <c r="E371" s="51" t="s">
        <v>538</v>
      </c>
    </row>
    <row r="372" spans="1:5" ht="26.25" thickBot="1" x14ac:dyDescent="0.3">
      <c r="A372" s="129" t="s">
        <v>371</v>
      </c>
      <c r="B372" s="127" t="str">
        <f>Table13[[#This Row],[Series]]&amp;Table13[[#This Row],[Competency Name]]</f>
        <v>0187ADMINISTRATION AND MANAGEMENT</v>
      </c>
      <c r="C372" s="127" t="str">
        <f>IF(RIGHT(Table13[[#This Row],[Occupational Series]],5)="SECCM","SECCM",IF(OR(RIGHT(Table13[[#This Row],[Occupational Series]],1)="A",RIGHT(Table13[[#This Row],[Occupational Series]],1)="B",RIGHT(Table13[[#This Row],[Occupational Series]],1)="C"),"0301",RIGHT(Table13[[#This Row],[Occupational Series]],4)))</f>
        <v>0187</v>
      </c>
      <c r="D372" s="129" t="s">
        <v>560</v>
      </c>
      <c r="E372" s="129" t="s">
        <v>561</v>
      </c>
    </row>
    <row r="373" spans="1:5" ht="39" thickBot="1" x14ac:dyDescent="0.3">
      <c r="A373" s="51" t="s">
        <v>371</v>
      </c>
      <c r="B373" s="127" t="str">
        <f>Table13[[#This Row],[Series]]&amp;Table13[[#This Row],[Competency Name]]</f>
        <v>0187PROBLEM SOLVING</v>
      </c>
      <c r="C373" s="127" t="str">
        <f>IF(RIGHT(Table13[[#This Row],[Occupational Series]],5)="SECCM","SECCM",IF(OR(RIGHT(Table13[[#This Row],[Occupational Series]],1)="A",RIGHT(Table13[[#This Row],[Occupational Series]],1)="B",RIGHT(Table13[[#This Row],[Occupational Series]],1)="C"),"0301",RIGHT(Table13[[#This Row],[Occupational Series]],4)))</f>
        <v>0187</v>
      </c>
      <c r="D373" s="51" t="s">
        <v>596</v>
      </c>
      <c r="E373" s="51" t="s">
        <v>597</v>
      </c>
    </row>
    <row r="374" spans="1:5" ht="26.25" thickBot="1" x14ac:dyDescent="0.3">
      <c r="A374" s="51" t="s">
        <v>371</v>
      </c>
      <c r="B374" s="127" t="str">
        <f>Table13[[#This Row],[Series]]&amp;Table13[[#This Row],[Competency Name]]</f>
        <v>0187SOCIAL SERVICES</v>
      </c>
      <c r="C374" s="127" t="str">
        <f>IF(RIGHT(Table13[[#This Row],[Occupational Series]],5)="SECCM","SECCM",IF(OR(RIGHT(Table13[[#This Row],[Occupational Series]],1)="A",RIGHT(Table13[[#This Row],[Occupational Series]],1)="B",RIGHT(Table13[[#This Row],[Occupational Series]],1)="C"),"0301",RIGHT(Table13[[#This Row],[Occupational Series]],4)))</f>
        <v>0187</v>
      </c>
      <c r="D374" s="51" t="s">
        <v>1059</v>
      </c>
      <c r="E374" s="51" t="s">
        <v>1060</v>
      </c>
    </row>
    <row r="375" spans="1:5" ht="51.75" thickBot="1" x14ac:dyDescent="0.3">
      <c r="A375" s="51" t="s">
        <v>443</v>
      </c>
      <c r="B375" s="127" t="str">
        <f>Table13[[#This Row],[Series]]&amp;Table13[[#This Row],[Competency Name]]</f>
        <v>0188FINANCIAL MANAGEMENT</v>
      </c>
      <c r="C375" s="127" t="str">
        <f>IF(RIGHT(Table13[[#This Row],[Occupational Series]],5)="SECCM","SECCM",IF(OR(RIGHT(Table13[[#This Row],[Occupational Series]],1)="A",RIGHT(Table13[[#This Row],[Occupational Series]],1)="B",RIGHT(Table13[[#This Row],[Occupational Series]],1)="C"),"0301",RIGHT(Table13[[#This Row],[Occupational Series]],4)))</f>
        <v>0188</v>
      </c>
      <c r="D375" s="51" t="s">
        <v>438</v>
      </c>
      <c r="E375" s="51" t="s">
        <v>439</v>
      </c>
    </row>
    <row r="376" spans="1:5" ht="26.25" thickBot="1" x14ac:dyDescent="0.3">
      <c r="A376" s="51" t="s">
        <v>443</v>
      </c>
      <c r="B376" s="127" t="str">
        <f>Table13[[#This Row],[Series]]&amp;Table13[[#This Row],[Competency Name]]</f>
        <v>0188ORAL COMMUNICATION</v>
      </c>
      <c r="C376" s="127" t="str">
        <f>IF(RIGHT(Table13[[#This Row],[Occupational Series]],5)="SECCM","SECCM",IF(OR(RIGHT(Table13[[#This Row],[Occupational Series]],1)="A",RIGHT(Table13[[#This Row],[Occupational Series]],1)="B",RIGHT(Table13[[#This Row],[Occupational Series]],1)="C"),"0301",RIGHT(Table13[[#This Row],[Occupational Series]],4)))</f>
        <v>0188</v>
      </c>
      <c r="D376" s="51" t="s">
        <v>537</v>
      </c>
      <c r="E376" s="51" t="s">
        <v>538</v>
      </c>
    </row>
    <row r="377" spans="1:5" ht="26.25" thickBot="1" x14ac:dyDescent="0.3">
      <c r="A377" s="129" t="s">
        <v>443</v>
      </c>
      <c r="B377" s="127" t="str">
        <f>Table13[[#This Row],[Series]]&amp;Table13[[#This Row],[Competency Name]]</f>
        <v>0188ADMINISTRATION AND MANAGEMENT</v>
      </c>
      <c r="C377" s="127" t="str">
        <f>IF(RIGHT(Table13[[#This Row],[Occupational Series]],5)="SECCM","SECCM",IF(OR(RIGHT(Table13[[#This Row],[Occupational Series]],1)="A",RIGHT(Table13[[#This Row],[Occupational Series]],1)="B",RIGHT(Table13[[#This Row],[Occupational Series]],1)="C"),"0301",RIGHT(Table13[[#This Row],[Occupational Series]],4)))</f>
        <v>0188</v>
      </c>
      <c r="D377" s="129" t="s">
        <v>560</v>
      </c>
      <c r="E377" s="129" t="s">
        <v>561</v>
      </c>
    </row>
    <row r="378" spans="1:5" ht="26.25" thickBot="1" x14ac:dyDescent="0.3">
      <c r="A378" s="51" t="s">
        <v>443</v>
      </c>
      <c r="B378" s="127" t="str">
        <f>Table13[[#This Row],[Series]]&amp;Table13[[#This Row],[Competency Name]]</f>
        <v>0188RESOURCE MANAGEMENT</v>
      </c>
      <c r="C378" s="127" t="str">
        <f>IF(RIGHT(Table13[[#This Row],[Occupational Series]],5)="SECCM","SECCM",IF(OR(RIGHT(Table13[[#This Row],[Occupational Series]],1)="A",RIGHT(Table13[[#This Row],[Occupational Series]],1)="B",RIGHT(Table13[[#This Row],[Occupational Series]],1)="C"),"0301",RIGHT(Table13[[#This Row],[Occupational Series]],4)))</f>
        <v>0188</v>
      </c>
      <c r="D378" s="51" t="s">
        <v>573</v>
      </c>
      <c r="E378" s="51" t="s">
        <v>574</v>
      </c>
    </row>
    <row r="379" spans="1:5" ht="64.5" thickBot="1" x14ac:dyDescent="0.3">
      <c r="A379" s="51" t="s">
        <v>443</v>
      </c>
      <c r="B379" s="127" t="str">
        <f>Table13[[#This Row],[Series]]&amp;Table13[[#This Row],[Competency Name]]</f>
        <v>0188ACCOUNTABILITY</v>
      </c>
      <c r="C379" s="127" t="str">
        <f>IF(RIGHT(Table13[[#This Row],[Occupational Series]],5)="SECCM","SECCM",IF(OR(RIGHT(Table13[[#This Row],[Occupational Series]],1)="A",RIGHT(Table13[[#This Row],[Occupational Series]],1)="B",RIGHT(Table13[[#This Row],[Occupational Series]],1)="C"),"0301",RIGHT(Table13[[#This Row],[Occupational Series]],4)))</f>
        <v>0188</v>
      </c>
      <c r="D379" s="51" t="s">
        <v>579</v>
      </c>
      <c r="E379" s="51" t="s">
        <v>580</v>
      </c>
    </row>
    <row r="380" spans="1:5" ht="39" thickBot="1" x14ac:dyDescent="0.3">
      <c r="A380" s="51" t="s">
        <v>443</v>
      </c>
      <c r="B380" s="127" t="str">
        <f>Table13[[#This Row],[Series]]&amp;Table13[[#This Row],[Competency Name]]</f>
        <v>0188DEVELOPING OTHERS</v>
      </c>
      <c r="C380" s="127" t="str">
        <f>IF(RIGHT(Table13[[#This Row],[Occupational Series]],5)="SECCM","SECCM",IF(OR(RIGHT(Table13[[#This Row],[Occupational Series]],1)="A",RIGHT(Table13[[#This Row],[Occupational Series]],1)="B",RIGHT(Table13[[#This Row],[Occupational Series]],1)="C"),"0301",RIGHT(Table13[[#This Row],[Occupational Series]],4)))</f>
        <v>0188</v>
      </c>
      <c r="D380" s="51" t="s">
        <v>585</v>
      </c>
      <c r="E380" s="51" t="s">
        <v>586</v>
      </c>
    </row>
    <row r="381" spans="1:5" ht="26.25" thickBot="1" x14ac:dyDescent="0.3">
      <c r="A381" s="51" t="s">
        <v>443</v>
      </c>
      <c r="B381" s="127" t="str">
        <f>Table13[[#This Row],[Series]]&amp;Table13[[#This Row],[Competency Name]]</f>
        <v>0188MANAGING HUMAN RESOURCES</v>
      </c>
      <c r="C381" s="127" t="str">
        <f>IF(RIGHT(Table13[[#This Row],[Occupational Series]],5)="SECCM","SECCM",IF(OR(RIGHT(Table13[[#This Row],[Occupational Series]],1)="A",RIGHT(Table13[[#This Row],[Occupational Series]],1)="B",RIGHT(Table13[[#This Row],[Occupational Series]],1)="C"),"0301",RIGHT(Table13[[#This Row],[Occupational Series]],4)))</f>
        <v>0188</v>
      </c>
      <c r="D381" s="51" t="s">
        <v>590</v>
      </c>
      <c r="E381" s="51" t="s">
        <v>591</v>
      </c>
    </row>
    <row r="382" spans="1:5" ht="26.25" thickBot="1" x14ac:dyDescent="0.3">
      <c r="A382" s="51" t="s">
        <v>443</v>
      </c>
      <c r="B382" s="127" t="str">
        <f>Table13[[#This Row],[Series]]&amp;Table13[[#This Row],[Competency Name]]</f>
        <v>0188ANALYTICAL TECHNIQUES</v>
      </c>
      <c r="C382" s="127" t="str">
        <f>IF(RIGHT(Table13[[#This Row],[Occupational Series]],5)="SECCM","SECCM",IF(OR(RIGHT(Table13[[#This Row],[Occupational Series]],1)="A",RIGHT(Table13[[#This Row],[Occupational Series]],1)="B",RIGHT(Table13[[#This Row],[Occupational Series]],1)="C"),"0301",RIGHT(Table13[[#This Row],[Occupational Series]],4)))</f>
        <v>0188</v>
      </c>
      <c r="D382" s="51" t="s">
        <v>1131</v>
      </c>
      <c r="E382" s="51" t="s">
        <v>1132</v>
      </c>
    </row>
    <row r="383" spans="1:5" ht="26.25" thickBot="1" x14ac:dyDescent="0.3">
      <c r="A383" s="129" t="s">
        <v>443</v>
      </c>
      <c r="B383" s="127" t="str">
        <f>Table13[[#This Row],[Series]]&amp;Table13[[#This Row],[Competency Name]]</f>
        <v>0188COMMUNICATIONS AND MEDIA</v>
      </c>
      <c r="C383" s="127" t="str">
        <f>IF(RIGHT(Table13[[#This Row],[Occupational Series]],5)="SECCM","SECCM",IF(OR(RIGHT(Table13[[#This Row],[Occupational Series]],1)="A",RIGHT(Table13[[#This Row],[Occupational Series]],1)="B",RIGHT(Table13[[#This Row],[Occupational Series]],1)="C"),"0301",RIGHT(Table13[[#This Row],[Occupational Series]],4)))</f>
        <v>0188</v>
      </c>
      <c r="D383" s="129" t="s">
        <v>1501</v>
      </c>
      <c r="E383" s="129" t="s">
        <v>1502</v>
      </c>
    </row>
    <row r="384" spans="1:5" ht="39" thickBot="1" x14ac:dyDescent="0.3">
      <c r="A384" s="51" t="s">
        <v>443</v>
      </c>
      <c r="B384" s="127" t="str">
        <f>Table13[[#This Row],[Series]]&amp;Table13[[#This Row],[Competency Name]]</f>
        <v>0188PUBLIC EDUCATIONAL SERVICES</v>
      </c>
      <c r="C384" s="127" t="str">
        <f>IF(RIGHT(Table13[[#This Row],[Occupational Series]],5)="SECCM","SECCM",IF(OR(RIGHT(Table13[[#This Row],[Occupational Series]],1)="A",RIGHT(Table13[[#This Row],[Occupational Series]],1)="B",RIGHT(Table13[[#This Row],[Occupational Series]],1)="C"),"0301",RIGHT(Table13[[#This Row],[Occupational Series]],4)))</f>
        <v>0188</v>
      </c>
      <c r="D384" s="51" t="s">
        <v>1627</v>
      </c>
      <c r="E384" s="51" t="s">
        <v>1628</v>
      </c>
    </row>
    <row r="385" spans="1:5" ht="26.25" thickBot="1" x14ac:dyDescent="0.3">
      <c r="A385" s="51" t="s">
        <v>541</v>
      </c>
      <c r="B385" s="127" t="str">
        <f>Table13[[#This Row],[Series]]&amp;Table13[[#This Row],[Competency Name]]</f>
        <v>0189ORAL COMMUNICATION</v>
      </c>
      <c r="C385" s="127" t="str">
        <f>IF(RIGHT(Table13[[#This Row],[Occupational Series]],5)="SECCM","SECCM",IF(OR(RIGHT(Table13[[#This Row],[Occupational Series]],1)="A",RIGHT(Table13[[#This Row],[Occupational Series]],1)="B",RIGHT(Table13[[#This Row],[Occupational Series]],1)="C"),"0301",RIGHT(Table13[[#This Row],[Occupational Series]],4)))</f>
        <v>0189</v>
      </c>
      <c r="D385" s="51" t="s">
        <v>537</v>
      </c>
      <c r="E385" s="51" t="s">
        <v>538</v>
      </c>
    </row>
    <row r="386" spans="1:5" ht="26.25" thickBot="1" x14ac:dyDescent="0.3">
      <c r="A386" s="51" t="s">
        <v>541</v>
      </c>
      <c r="B386" s="127" t="str">
        <f>Table13[[#This Row],[Series]]&amp;Table13[[#This Row],[Competency Name]]</f>
        <v>0189PLANNING AND EVALUATING</v>
      </c>
      <c r="C386" s="127" t="str">
        <f>IF(RIGHT(Table13[[#This Row],[Occupational Series]],5)="SECCM","SECCM",IF(OR(RIGHT(Table13[[#This Row],[Occupational Series]],1)="A",RIGHT(Table13[[#This Row],[Occupational Series]],1)="B",RIGHT(Table13[[#This Row],[Occupational Series]],1)="C"),"0301",RIGHT(Table13[[#This Row],[Occupational Series]],4)))</f>
        <v>0189</v>
      </c>
      <c r="D386" s="51" t="s">
        <v>571</v>
      </c>
      <c r="E386" s="51" t="s">
        <v>572</v>
      </c>
    </row>
    <row r="387" spans="1:5" ht="26.25" thickBot="1" x14ac:dyDescent="0.3">
      <c r="A387" s="51" t="s">
        <v>541</v>
      </c>
      <c r="B387" s="127" t="str">
        <f>Table13[[#This Row],[Series]]&amp;Table13[[#This Row],[Competency Name]]</f>
        <v>0189MANAGING HUMAN RESOURCES</v>
      </c>
      <c r="C387" s="127" t="str">
        <f>IF(RIGHT(Table13[[#This Row],[Occupational Series]],5)="SECCM","SECCM",IF(OR(RIGHT(Table13[[#This Row],[Occupational Series]],1)="A",RIGHT(Table13[[#This Row],[Occupational Series]],1)="B",RIGHT(Table13[[#This Row],[Occupational Series]],1)="C"),"0301",RIGHT(Table13[[#This Row],[Occupational Series]],4)))</f>
        <v>0189</v>
      </c>
      <c r="D387" s="51" t="s">
        <v>590</v>
      </c>
      <c r="E387" s="51" t="s">
        <v>591</v>
      </c>
    </row>
    <row r="388" spans="1:5" ht="39" thickBot="1" x14ac:dyDescent="0.3">
      <c r="A388" s="51" t="s">
        <v>541</v>
      </c>
      <c r="B388" s="127" t="str">
        <f>Table13[[#This Row],[Series]]&amp;Table13[[#This Row],[Competency Name]]</f>
        <v>0189CLERICAL SUPPORT FUNCTIONS</v>
      </c>
      <c r="C388" s="127" t="str">
        <f>IF(RIGHT(Table13[[#This Row],[Occupational Series]],5)="SECCM","SECCM",IF(OR(RIGHT(Table13[[#This Row],[Occupational Series]],1)="A",RIGHT(Table13[[#This Row],[Occupational Series]],1)="B",RIGHT(Table13[[#This Row],[Occupational Series]],1)="C"),"0301",RIGHT(Table13[[#This Row],[Occupational Series]],4)))</f>
        <v>0189</v>
      </c>
      <c r="D388" s="51" t="s">
        <v>993</v>
      </c>
      <c r="E388" s="51" t="s">
        <v>994</v>
      </c>
    </row>
    <row r="389" spans="1:5" ht="51.75" thickBot="1" x14ac:dyDescent="0.3">
      <c r="A389" s="51" t="s">
        <v>541</v>
      </c>
      <c r="B389" s="127" t="str">
        <f>Table13[[#This Row],[Series]]&amp;Table13[[#This Row],[Competency Name]]</f>
        <v>0189RECREATION SUPPORT</v>
      </c>
      <c r="C389" s="127" t="str">
        <f>IF(RIGHT(Table13[[#This Row],[Occupational Series]],5)="SECCM","SECCM",IF(OR(RIGHT(Table13[[#This Row],[Occupational Series]],1)="A",RIGHT(Table13[[#This Row],[Occupational Series]],1)="B",RIGHT(Table13[[#This Row],[Occupational Series]],1)="C"),"0301",RIGHT(Table13[[#This Row],[Occupational Series]],4)))</f>
        <v>0189</v>
      </c>
      <c r="D389" s="51" t="s">
        <v>1753</v>
      </c>
      <c r="E389" s="51" t="s">
        <v>1754</v>
      </c>
    </row>
    <row r="390" spans="1:5" ht="26.25" thickBot="1" x14ac:dyDescent="0.3">
      <c r="A390" s="51" t="s">
        <v>520</v>
      </c>
      <c r="B390" s="127" t="str">
        <f>Table13[[#This Row],[Series]]&amp;Table13[[#This Row],[Competency Name]]</f>
        <v>0190WRITTEN COMMUNICATION</v>
      </c>
      <c r="C390" s="127" t="str">
        <f>IF(RIGHT(Table13[[#This Row],[Occupational Series]],5)="SECCM","SECCM",IF(OR(RIGHT(Table13[[#This Row],[Occupational Series]],1)="A",RIGHT(Table13[[#This Row],[Occupational Series]],1)="B",RIGHT(Table13[[#This Row],[Occupational Series]],1)="C"),"0301",RIGHT(Table13[[#This Row],[Occupational Series]],4)))</f>
        <v>0190</v>
      </c>
      <c r="D390" s="51" t="s">
        <v>507</v>
      </c>
      <c r="E390" s="51" t="s">
        <v>508</v>
      </c>
    </row>
    <row r="391" spans="1:5" ht="26.25" thickBot="1" x14ac:dyDescent="0.3">
      <c r="A391" s="51" t="s">
        <v>520</v>
      </c>
      <c r="B391" s="127" t="str">
        <f>Table13[[#This Row],[Series]]&amp;Table13[[#This Row],[Competency Name]]</f>
        <v>0190ORAL COMMUNICATION</v>
      </c>
      <c r="C391" s="127" t="str">
        <f>IF(RIGHT(Table13[[#This Row],[Occupational Series]],5)="SECCM","SECCM",IF(OR(RIGHT(Table13[[#This Row],[Occupational Series]],1)="A",RIGHT(Table13[[#This Row],[Occupational Series]],1)="B",RIGHT(Table13[[#This Row],[Occupational Series]],1)="C"),"0301",RIGHT(Table13[[#This Row],[Occupational Series]],4)))</f>
        <v>0190</v>
      </c>
      <c r="D391" s="51" t="s">
        <v>537</v>
      </c>
      <c r="E391" s="51" t="s">
        <v>538</v>
      </c>
    </row>
    <row r="392" spans="1:5" ht="64.5" thickBot="1" x14ac:dyDescent="0.3">
      <c r="A392" s="51" t="s">
        <v>520</v>
      </c>
      <c r="B392" s="127" t="str">
        <f>Table13[[#This Row],[Series]]&amp;Table13[[#This Row],[Competency Name]]</f>
        <v>0190ACCOUNTABILITY</v>
      </c>
      <c r="C392" s="127" t="str">
        <f>IF(RIGHT(Table13[[#This Row],[Occupational Series]],5)="SECCM","SECCM",IF(OR(RIGHT(Table13[[#This Row],[Occupational Series]],1)="A",RIGHT(Table13[[#This Row],[Occupational Series]],1)="B",RIGHT(Table13[[#This Row],[Occupational Series]],1)="C"),"0301",RIGHT(Table13[[#This Row],[Occupational Series]],4)))</f>
        <v>0190</v>
      </c>
      <c r="D392" s="51" t="s">
        <v>579</v>
      </c>
      <c r="E392" s="51" t="s">
        <v>580</v>
      </c>
    </row>
    <row r="393" spans="1:5" ht="39" thickBot="1" x14ac:dyDescent="0.3">
      <c r="A393" s="51" t="s">
        <v>520</v>
      </c>
      <c r="B393" s="127" t="str">
        <f>Table13[[#This Row],[Series]]&amp;Table13[[#This Row],[Competency Name]]</f>
        <v>0190FORENSIC ANTHROPOLOGY</v>
      </c>
      <c r="C393" s="127" t="str">
        <f>IF(RIGHT(Table13[[#This Row],[Occupational Series]],5)="SECCM","SECCM",IF(OR(RIGHT(Table13[[#This Row],[Occupational Series]],1)="A",RIGHT(Table13[[#This Row],[Occupational Series]],1)="B",RIGHT(Table13[[#This Row],[Occupational Series]],1)="C"),"0301",RIGHT(Table13[[#This Row],[Occupational Series]],4)))</f>
        <v>0190</v>
      </c>
      <c r="D393" s="51" t="s">
        <v>1980</v>
      </c>
      <c r="E393" s="51" t="s">
        <v>1981</v>
      </c>
    </row>
    <row r="394" spans="1:5" ht="26.25" thickBot="1" x14ac:dyDescent="0.3">
      <c r="A394" s="51" t="s">
        <v>475</v>
      </c>
      <c r="B394" s="127" t="str">
        <f>Table13[[#This Row],[Series]]&amp;Table13[[#This Row],[Competency Name]]</f>
        <v>0193COMPUTER LITERACY</v>
      </c>
      <c r="C394" s="127" t="str">
        <f>IF(RIGHT(Table13[[#This Row],[Occupational Series]],5)="SECCM","SECCM",IF(OR(RIGHT(Table13[[#This Row],[Occupational Series]],1)="A",RIGHT(Table13[[#This Row],[Occupational Series]],1)="B",RIGHT(Table13[[#This Row],[Occupational Series]],1)="C"),"0301",RIGHT(Table13[[#This Row],[Occupational Series]],4)))</f>
        <v>0193</v>
      </c>
      <c r="D394" s="51" t="s">
        <v>456</v>
      </c>
      <c r="E394" s="51" t="s">
        <v>457</v>
      </c>
    </row>
    <row r="395" spans="1:5" ht="15.75" thickBot="1" x14ac:dyDescent="0.3">
      <c r="A395" s="129" t="s">
        <v>475</v>
      </c>
      <c r="B395" s="127" t="str">
        <f>Table13[[#This Row],[Series]]&amp;Table13[[#This Row],[Competency Name]]</f>
        <v>0193PARTNERING</v>
      </c>
      <c r="C395" s="127" t="str">
        <f>IF(RIGHT(Table13[[#This Row],[Occupational Series]],5)="SECCM","SECCM",IF(OR(RIGHT(Table13[[#This Row],[Occupational Series]],1)="A",RIGHT(Table13[[#This Row],[Occupational Series]],1)="B",RIGHT(Table13[[#This Row],[Occupational Series]],1)="C"),"0301",RIGHT(Table13[[#This Row],[Occupational Series]],4)))</f>
        <v>0193</v>
      </c>
      <c r="D395" s="129" t="s">
        <v>491</v>
      </c>
      <c r="E395" s="129" t="s">
        <v>492</v>
      </c>
    </row>
    <row r="396" spans="1:5" ht="26.25" thickBot="1" x14ac:dyDescent="0.3">
      <c r="A396" s="51" t="s">
        <v>475</v>
      </c>
      <c r="B396" s="127" t="str">
        <f>Table13[[#This Row],[Series]]&amp;Table13[[#This Row],[Competency Name]]</f>
        <v>0193WRITTEN COMMUNICATION</v>
      </c>
      <c r="C396" s="127" t="str">
        <f>IF(RIGHT(Table13[[#This Row],[Occupational Series]],5)="SECCM","SECCM",IF(OR(RIGHT(Table13[[#This Row],[Occupational Series]],1)="A",RIGHT(Table13[[#This Row],[Occupational Series]],1)="B",RIGHT(Table13[[#This Row],[Occupational Series]],1)="C"),"0301",RIGHT(Table13[[#This Row],[Occupational Series]],4)))</f>
        <v>0193</v>
      </c>
      <c r="D396" s="51" t="s">
        <v>507</v>
      </c>
      <c r="E396" s="51" t="s">
        <v>508</v>
      </c>
    </row>
    <row r="397" spans="1:5" ht="26.25" thickBot="1" x14ac:dyDescent="0.3">
      <c r="A397" s="51" t="s">
        <v>475</v>
      </c>
      <c r="B397" s="127" t="str">
        <f>Table13[[#This Row],[Series]]&amp;Table13[[#This Row],[Competency Name]]</f>
        <v>0193ORAL COMMUNICATION</v>
      </c>
      <c r="C397" s="127" t="str">
        <f>IF(RIGHT(Table13[[#This Row],[Occupational Series]],5)="SECCM","SECCM",IF(OR(RIGHT(Table13[[#This Row],[Occupational Series]],1)="A",RIGHT(Table13[[#This Row],[Occupational Series]],1)="B",RIGHT(Table13[[#This Row],[Occupational Series]],1)="C"),"0301",RIGHT(Table13[[#This Row],[Occupational Series]],4)))</f>
        <v>0193</v>
      </c>
      <c r="D397" s="51" t="s">
        <v>537</v>
      </c>
      <c r="E397" s="51" t="s">
        <v>538</v>
      </c>
    </row>
    <row r="398" spans="1:5" ht="26.25" thickBot="1" x14ac:dyDescent="0.3">
      <c r="A398" s="51" t="s">
        <v>475</v>
      </c>
      <c r="B398" s="127" t="str">
        <f>Table13[[#This Row],[Series]]&amp;Table13[[#This Row],[Competency Name]]</f>
        <v>0193RESOURCE MANAGEMENT</v>
      </c>
      <c r="C398" s="127" t="str">
        <f>IF(RIGHT(Table13[[#This Row],[Occupational Series]],5)="SECCM","SECCM",IF(OR(RIGHT(Table13[[#This Row],[Occupational Series]],1)="A",RIGHT(Table13[[#This Row],[Occupational Series]],1)="B",RIGHT(Table13[[#This Row],[Occupational Series]],1)="C"),"0301",RIGHT(Table13[[#This Row],[Occupational Series]],4)))</f>
        <v>0193</v>
      </c>
      <c r="D398" s="51" t="s">
        <v>573</v>
      </c>
      <c r="E398" s="51" t="s">
        <v>574</v>
      </c>
    </row>
    <row r="399" spans="1:5" ht="64.5" thickBot="1" x14ac:dyDescent="0.3">
      <c r="A399" s="51" t="s">
        <v>475</v>
      </c>
      <c r="B399" s="127" t="str">
        <f>Table13[[#This Row],[Series]]&amp;Table13[[#This Row],[Competency Name]]</f>
        <v>0193ACCOUNTABILITY</v>
      </c>
      <c r="C399" s="127" t="str">
        <f>IF(RIGHT(Table13[[#This Row],[Occupational Series]],5)="SECCM","SECCM",IF(OR(RIGHT(Table13[[#This Row],[Occupational Series]],1)="A",RIGHT(Table13[[#This Row],[Occupational Series]],1)="B",RIGHT(Table13[[#This Row],[Occupational Series]],1)="C"),"0301",RIGHT(Table13[[#This Row],[Occupational Series]],4)))</f>
        <v>0193</v>
      </c>
      <c r="D399" s="51" t="s">
        <v>579</v>
      </c>
      <c r="E399" s="51" t="s">
        <v>580</v>
      </c>
    </row>
    <row r="400" spans="1:5" ht="26.25" thickBot="1" x14ac:dyDescent="0.3">
      <c r="A400" s="51" t="s">
        <v>475</v>
      </c>
      <c r="B400" s="127" t="str">
        <f>Table13[[#This Row],[Series]]&amp;Table13[[#This Row],[Competency Name]]</f>
        <v>0193MANAGING HUMAN RESOURCES</v>
      </c>
      <c r="C400" s="127" t="str">
        <f>IF(RIGHT(Table13[[#This Row],[Occupational Series]],5)="SECCM","SECCM",IF(OR(RIGHT(Table13[[#This Row],[Occupational Series]],1)="A",RIGHT(Table13[[#This Row],[Occupational Series]],1)="B",RIGHT(Table13[[#This Row],[Occupational Series]],1)="C"),"0301",RIGHT(Table13[[#This Row],[Occupational Series]],4)))</f>
        <v>0193</v>
      </c>
      <c r="D400" s="51" t="s">
        <v>590</v>
      </c>
      <c r="E400" s="51" t="s">
        <v>591</v>
      </c>
    </row>
    <row r="401" spans="1:5" ht="39" thickBot="1" x14ac:dyDescent="0.3">
      <c r="A401" s="51" t="s">
        <v>475</v>
      </c>
      <c r="B401" s="127" t="str">
        <f>Table13[[#This Row],[Series]]&amp;Table13[[#This Row],[Competency Name]]</f>
        <v>0193PROBLEM SOLVING</v>
      </c>
      <c r="C401" s="127" t="str">
        <f>IF(RIGHT(Table13[[#This Row],[Occupational Series]],5)="SECCM","SECCM",IF(OR(RIGHT(Table13[[#This Row],[Occupational Series]],1)="A",RIGHT(Table13[[#This Row],[Occupational Series]],1)="B",RIGHT(Table13[[#This Row],[Occupational Series]],1)="C"),"0301",RIGHT(Table13[[#This Row],[Occupational Series]],4)))</f>
        <v>0193</v>
      </c>
      <c r="D401" s="51" t="s">
        <v>596</v>
      </c>
      <c r="E401" s="51" t="s">
        <v>597</v>
      </c>
    </row>
    <row r="402" spans="1:5" ht="26.25" thickBot="1" x14ac:dyDescent="0.3">
      <c r="A402" s="128" t="s">
        <v>475</v>
      </c>
      <c r="B402" s="127" t="str">
        <f>Table13[[#This Row],[Series]]&amp;Table13[[#This Row],[Competency Name]]</f>
        <v>0193RULEMAKING AND REGULATION</v>
      </c>
      <c r="C402" s="127" t="str">
        <f>IF(RIGHT(Table13[[#This Row],[Occupational Series]],5)="SECCM","SECCM",IF(OR(RIGHT(Table13[[#This Row],[Occupational Series]],1)="A",RIGHT(Table13[[#This Row],[Occupational Series]],1)="B",RIGHT(Table13[[#This Row],[Occupational Series]],1)="C"),"0301",RIGHT(Table13[[#This Row],[Occupational Series]],4)))</f>
        <v>0193</v>
      </c>
      <c r="D402" s="128" t="s">
        <v>958</v>
      </c>
      <c r="E402" s="128" t="s">
        <v>959</v>
      </c>
    </row>
    <row r="403" spans="1:5" ht="26.25" thickBot="1" x14ac:dyDescent="0.3">
      <c r="A403" s="129" t="s">
        <v>475</v>
      </c>
      <c r="B403" s="127" t="str">
        <f>Table13[[#This Row],[Series]]&amp;Table13[[#This Row],[Competency Name]]</f>
        <v>0193READING AND INTERPRETING REGULATIONS</v>
      </c>
      <c r="C403" s="127" t="str">
        <f>IF(RIGHT(Table13[[#This Row],[Occupational Series]],5)="SECCM","SECCM",IF(OR(RIGHT(Table13[[#This Row],[Occupational Series]],1)="A",RIGHT(Table13[[#This Row],[Occupational Series]],1)="B",RIGHT(Table13[[#This Row],[Occupational Series]],1)="C"),"0301",RIGHT(Table13[[#This Row],[Occupational Series]],4)))</f>
        <v>0193</v>
      </c>
      <c r="D403" s="129" t="s">
        <v>1015</v>
      </c>
      <c r="E403" s="129" t="s">
        <v>1016</v>
      </c>
    </row>
    <row r="404" spans="1:5" ht="26.25" thickBot="1" x14ac:dyDescent="0.3">
      <c r="A404" s="51" t="s">
        <v>475</v>
      </c>
      <c r="B404" s="127" t="str">
        <f>Table13[[#This Row],[Series]]&amp;Table13[[#This Row],[Competency Name]]</f>
        <v>0193ARCHEOLOGICAL FIELD INVESTIGATION</v>
      </c>
      <c r="C404" s="127" t="str">
        <f>IF(RIGHT(Table13[[#This Row],[Occupational Series]],5)="SECCM","SECCM",IF(OR(RIGHT(Table13[[#This Row],[Occupational Series]],1)="A",RIGHT(Table13[[#This Row],[Occupational Series]],1)="B",RIGHT(Table13[[#This Row],[Occupational Series]],1)="C"),"0301",RIGHT(Table13[[#This Row],[Occupational Series]],4)))</f>
        <v>0193</v>
      </c>
      <c r="D404" s="51" t="s">
        <v>1169</v>
      </c>
      <c r="E404" s="51" t="s">
        <v>1170</v>
      </c>
    </row>
    <row r="405" spans="1:5" ht="26.25" thickBot="1" x14ac:dyDescent="0.3">
      <c r="A405" s="128" t="s">
        <v>475</v>
      </c>
      <c r="B405" s="127" t="str">
        <f>Table13[[#This Row],[Series]]&amp;Table13[[#This Row],[Competency Name]]</f>
        <v>0193ARCHEOLOGY LABORATORY MANAGEMENT</v>
      </c>
      <c r="C405" s="127" t="str">
        <f>IF(RIGHT(Table13[[#This Row],[Occupational Series]],5)="SECCM","SECCM",IF(OR(RIGHT(Table13[[#This Row],[Occupational Series]],1)="A",RIGHT(Table13[[#This Row],[Occupational Series]],1)="B",RIGHT(Table13[[#This Row],[Occupational Series]],1)="C"),"0301",RIGHT(Table13[[#This Row],[Occupational Series]],4)))</f>
        <v>0193</v>
      </c>
      <c r="D405" s="128" t="s">
        <v>1171</v>
      </c>
      <c r="E405" s="128" t="s">
        <v>1172</v>
      </c>
    </row>
    <row r="406" spans="1:5" ht="15.75" thickBot="1" x14ac:dyDescent="0.3">
      <c r="A406" s="129" t="s">
        <v>475</v>
      </c>
      <c r="B406" s="127" t="str">
        <f>Table13[[#This Row],[Series]]&amp;Table13[[#This Row],[Competency Name]]</f>
        <v>0193ARCHEOLOGY RESEARCH</v>
      </c>
      <c r="C406" s="127" t="str">
        <f>IF(RIGHT(Table13[[#This Row],[Occupational Series]],5)="SECCM","SECCM",IF(OR(RIGHT(Table13[[#This Row],[Occupational Series]],1)="A",RIGHT(Table13[[#This Row],[Occupational Series]],1)="B",RIGHT(Table13[[#This Row],[Occupational Series]],1)="C"),"0301",RIGHT(Table13[[#This Row],[Occupational Series]],4)))</f>
        <v>0193</v>
      </c>
      <c r="D406" s="129" t="s">
        <v>1173</v>
      </c>
      <c r="E406" s="129" t="s">
        <v>1174</v>
      </c>
    </row>
    <row r="407" spans="1:5" ht="26.25" thickBot="1" x14ac:dyDescent="0.3">
      <c r="A407" s="51" t="s">
        <v>475</v>
      </c>
      <c r="B407" s="127" t="str">
        <f>Table13[[#This Row],[Series]]&amp;Table13[[#This Row],[Competency Name]]</f>
        <v>0193HISTORIC PRESERVATION</v>
      </c>
      <c r="C407" s="127" t="str">
        <f>IF(RIGHT(Table13[[#This Row],[Occupational Series]],5)="SECCM","SECCM",IF(OR(RIGHT(Table13[[#This Row],[Occupational Series]],1)="A",RIGHT(Table13[[#This Row],[Occupational Series]],1)="B",RIGHT(Table13[[#This Row],[Occupational Series]],1)="C"),"0301",RIGHT(Table13[[#This Row],[Occupational Series]],4)))</f>
        <v>0193</v>
      </c>
      <c r="D407" s="51" t="s">
        <v>1175</v>
      </c>
      <c r="E407" s="51" t="s">
        <v>1176</v>
      </c>
    </row>
    <row r="408" spans="1:5" ht="26.25" thickBot="1" x14ac:dyDescent="0.3">
      <c r="A408" s="54" t="s">
        <v>475</v>
      </c>
      <c r="B408" s="127" t="str">
        <f>Table13[[#This Row],[Series]]&amp;Table13[[#This Row],[Competency Name]]</f>
        <v>0193MARITIME ARCHEOLOGY</v>
      </c>
      <c r="C408" s="127" t="str">
        <f>IF(RIGHT(Table13[[#This Row],[Occupational Series]],5)="SECCM","SECCM",IF(OR(RIGHT(Table13[[#This Row],[Occupational Series]],1)="A",RIGHT(Table13[[#This Row],[Occupational Series]],1)="B",RIGHT(Table13[[#This Row],[Occupational Series]],1)="C"),"0301",RIGHT(Table13[[#This Row],[Occupational Series]],4)))</f>
        <v>0193</v>
      </c>
      <c r="D408" s="54" t="s">
        <v>1177</v>
      </c>
      <c r="E408" s="54" t="s">
        <v>1178</v>
      </c>
    </row>
    <row r="409" spans="1:5" ht="15.75" thickBot="1" x14ac:dyDescent="0.3">
      <c r="A409" s="129" t="s">
        <v>260</v>
      </c>
      <c r="B409" s="127" t="str">
        <f>Table13[[#This Row],[Series]]&amp;Table13[[#This Row],[Competency Name]]</f>
        <v>0201CONFLICT MANAGEMENT</v>
      </c>
      <c r="C409" s="127" t="str">
        <f>IF(RIGHT(Table13[[#This Row],[Occupational Series]],5)="SECCM","SECCM",IF(OR(RIGHT(Table13[[#This Row],[Occupational Series]],1)="A",RIGHT(Table13[[#This Row],[Occupational Series]],1)="B",RIGHT(Table13[[#This Row],[Occupational Series]],1)="C"),"0301",RIGHT(Table13[[#This Row],[Occupational Series]],4)))</f>
        <v>0201</v>
      </c>
      <c r="D409" s="129" t="s">
        <v>258</v>
      </c>
      <c r="E409" s="129" t="s">
        <v>259</v>
      </c>
    </row>
    <row r="410" spans="1:5" ht="39" thickBot="1" x14ac:dyDescent="0.3">
      <c r="A410" s="51" t="s">
        <v>260</v>
      </c>
      <c r="B410" s="127" t="str">
        <f>Table13[[#This Row],[Series]]&amp;Table13[[#This Row],[Competency Name]]</f>
        <v>0201INFLUENCING/NEGOTIATING</v>
      </c>
      <c r="C410" s="127" t="str">
        <f>IF(RIGHT(Table13[[#This Row],[Occupational Series]],5)="SECCM","SECCM",IF(OR(RIGHT(Table13[[#This Row],[Occupational Series]],1)="A",RIGHT(Table13[[#This Row],[Occupational Series]],1)="B",RIGHT(Table13[[#This Row],[Occupational Series]],1)="C"),"0301",RIGHT(Table13[[#This Row],[Occupational Series]],4)))</f>
        <v>0201</v>
      </c>
      <c r="D410" s="51" t="s">
        <v>267</v>
      </c>
      <c r="E410" s="51" t="s">
        <v>268</v>
      </c>
    </row>
    <row r="411" spans="1:5" ht="51.75" thickBot="1" x14ac:dyDescent="0.3">
      <c r="A411" s="54" t="s">
        <v>260</v>
      </c>
      <c r="B411" s="127" t="str">
        <f>Table13[[#This Row],[Series]]&amp;Table13[[#This Row],[Competency Name]]</f>
        <v>0201SENIOR EXECUTIVE SERVICE (SES) PROGRAM MANAGEMENT</v>
      </c>
      <c r="C411" s="127" t="str">
        <f>IF(RIGHT(Table13[[#This Row],[Occupational Series]],5)="SECCM","SECCM",IF(OR(RIGHT(Table13[[#This Row],[Occupational Series]],1)="A",RIGHT(Table13[[#This Row],[Occupational Series]],1)="B",RIGHT(Table13[[#This Row],[Occupational Series]],1)="C"),"0301",RIGHT(Table13[[#This Row],[Occupational Series]],4)))</f>
        <v>0201</v>
      </c>
      <c r="D411" s="54" t="s">
        <v>378</v>
      </c>
      <c r="E411" s="54" t="s">
        <v>379</v>
      </c>
    </row>
    <row r="412" spans="1:5" ht="26.25" thickBot="1" x14ac:dyDescent="0.3">
      <c r="A412" s="129" t="s">
        <v>260</v>
      </c>
      <c r="B412" s="127" t="str">
        <f>Table13[[#This Row],[Series]]&amp;Table13[[#This Row],[Competency Name]]</f>
        <v>0201PROJECT MANAGEMENT</v>
      </c>
      <c r="C412" s="127" t="str">
        <f>IF(RIGHT(Table13[[#This Row],[Occupational Series]],5)="SECCM","SECCM",IF(OR(RIGHT(Table13[[#This Row],[Occupational Series]],1)="A",RIGHT(Table13[[#This Row],[Occupational Series]],1)="B",RIGHT(Table13[[#This Row],[Occupational Series]],1)="C"),"0301",RIGHT(Table13[[#This Row],[Occupational Series]],4)))</f>
        <v>0201</v>
      </c>
      <c r="D412" s="129" t="s">
        <v>381</v>
      </c>
      <c r="E412" s="129" t="s">
        <v>382</v>
      </c>
    </row>
    <row r="413" spans="1:5" ht="26.25" thickBot="1" x14ac:dyDescent="0.3">
      <c r="A413" s="51" t="s">
        <v>260</v>
      </c>
      <c r="B413" s="127" t="str">
        <f>Table13[[#This Row],[Series]]&amp;Table13[[#This Row],[Competency Name]]</f>
        <v>0201DRUG FREE WORKPLACE</v>
      </c>
      <c r="C413" s="127" t="str">
        <f>IF(RIGHT(Table13[[#This Row],[Occupational Series]],5)="SECCM","SECCM",IF(OR(RIGHT(Table13[[#This Row],[Occupational Series]],1)="A",RIGHT(Table13[[#This Row],[Occupational Series]],1)="B",RIGHT(Table13[[#This Row],[Occupational Series]],1)="C"),"0301",RIGHT(Table13[[#This Row],[Occupational Series]],4)))</f>
        <v>0201</v>
      </c>
      <c r="D413" s="51" t="s">
        <v>406</v>
      </c>
      <c r="E413" s="51" t="s">
        <v>407</v>
      </c>
    </row>
    <row r="414" spans="1:5" ht="26.25" thickBot="1" x14ac:dyDescent="0.3">
      <c r="A414" s="128" t="s">
        <v>260</v>
      </c>
      <c r="B414" s="127" t="str">
        <f>Table13[[#This Row],[Series]]&amp;Table13[[#This Row],[Competency Name]]</f>
        <v>0201HUMAN RESOURCES PROGRAM EVALUATION</v>
      </c>
      <c r="C414" s="127" t="str">
        <f>IF(RIGHT(Table13[[#This Row],[Occupational Series]],5)="SECCM","SECCM",IF(OR(RIGHT(Table13[[#This Row],[Occupational Series]],1)="A",RIGHT(Table13[[#This Row],[Occupational Series]],1)="B",RIGHT(Table13[[#This Row],[Occupational Series]],1)="C"),"0301",RIGHT(Table13[[#This Row],[Occupational Series]],4)))</f>
        <v>0201</v>
      </c>
      <c r="D414" s="128" t="s">
        <v>408</v>
      </c>
      <c r="E414" s="128" t="s">
        <v>409</v>
      </c>
    </row>
    <row r="415" spans="1:5" ht="39" thickBot="1" x14ac:dyDescent="0.3">
      <c r="A415" s="51" t="s">
        <v>260</v>
      </c>
      <c r="B415" s="127" t="str">
        <f>Table13[[#This Row],[Series]]&amp;Table13[[#This Row],[Competency Name]]</f>
        <v>0201HUMAN RESOURCES ANALYTICS</v>
      </c>
      <c r="C415" s="127" t="str">
        <f>IF(RIGHT(Table13[[#This Row],[Occupational Series]],5)="SECCM","SECCM",IF(OR(RIGHT(Table13[[#This Row],[Occupational Series]],1)="A",RIGHT(Table13[[#This Row],[Occupational Series]],1)="B",RIGHT(Table13[[#This Row],[Occupational Series]],1)="C"),"0301",RIGHT(Table13[[#This Row],[Occupational Series]],4)))</f>
        <v>0201</v>
      </c>
      <c r="D415" s="51" t="s">
        <v>410</v>
      </c>
      <c r="E415" s="51" t="s">
        <v>411</v>
      </c>
    </row>
    <row r="416" spans="1:5" ht="26.25" thickBot="1" x14ac:dyDescent="0.3">
      <c r="A416" s="51" t="s">
        <v>260</v>
      </c>
      <c r="B416" s="127" t="str">
        <f>Table13[[#This Row],[Series]]&amp;Table13[[#This Row],[Competency Name]]</f>
        <v>0201STRATEGIC WORKFORCE PLANNING</v>
      </c>
      <c r="C416" s="127" t="str">
        <f>IF(RIGHT(Table13[[#This Row],[Occupational Series]],5)="SECCM","SECCM",IF(OR(RIGHT(Table13[[#This Row],[Occupational Series]],1)="A",RIGHT(Table13[[#This Row],[Occupational Series]],1)="B",RIGHT(Table13[[#This Row],[Occupational Series]],1)="C"),"0301",RIGHT(Table13[[#This Row],[Occupational Series]],4)))</f>
        <v>0201</v>
      </c>
      <c r="D416" s="51" t="s">
        <v>412</v>
      </c>
      <c r="E416" s="51" t="s">
        <v>413</v>
      </c>
    </row>
    <row r="417" spans="1:5" ht="26.25" thickBot="1" x14ac:dyDescent="0.3">
      <c r="A417" s="54" t="s">
        <v>260</v>
      </c>
      <c r="B417" s="127" t="str">
        <f>Table13[[#This Row],[Series]]&amp;Table13[[#This Row],[Competency Name]]</f>
        <v>0201WORKFORCE SHAPING</v>
      </c>
      <c r="C417" s="127" t="str">
        <f>IF(RIGHT(Table13[[#This Row],[Occupational Series]],5)="SECCM","SECCM",IF(OR(RIGHT(Table13[[#This Row],[Occupational Series]],1)="A",RIGHT(Table13[[#This Row],[Occupational Series]],1)="B",RIGHT(Table13[[#This Row],[Occupational Series]],1)="C"),"0301",RIGHT(Table13[[#This Row],[Occupational Series]],4)))</f>
        <v>0201</v>
      </c>
      <c r="D417" s="54" t="s">
        <v>414</v>
      </c>
      <c r="E417" s="54" t="s">
        <v>415</v>
      </c>
    </row>
    <row r="418" spans="1:5" ht="39" thickBot="1" x14ac:dyDescent="0.3">
      <c r="A418" s="129" t="s">
        <v>260</v>
      </c>
      <c r="B418" s="127" t="str">
        <f>Table13[[#This Row],[Series]]&amp;Table13[[#This Row],[Competency Name]]</f>
        <v>0201MANAGEMENT IN AN INTERNATIONAL ENVIRONMENT</v>
      </c>
      <c r="C418" s="127" t="str">
        <f>IF(RIGHT(Table13[[#This Row],[Occupational Series]],5)="SECCM","SECCM",IF(OR(RIGHT(Table13[[#This Row],[Occupational Series]],1)="A",RIGHT(Table13[[#This Row],[Occupational Series]],1)="B",RIGHT(Table13[[#This Row],[Occupational Series]],1)="C"),"0301",RIGHT(Table13[[#This Row],[Occupational Series]],4)))</f>
        <v>0201</v>
      </c>
      <c r="D418" s="129" t="s">
        <v>416</v>
      </c>
      <c r="E418" s="129" t="s">
        <v>417</v>
      </c>
    </row>
    <row r="419" spans="1:5" ht="26.25" thickBot="1" x14ac:dyDescent="0.3">
      <c r="A419" s="129" t="s">
        <v>260</v>
      </c>
      <c r="B419" s="127" t="str">
        <f>Table13[[#This Row],[Series]]&amp;Table13[[#This Row],[Competency Name]]</f>
        <v>0201CUSTOMER SERVICE</v>
      </c>
      <c r="C419" s="127" t="str">
        <f>IF(RIGHT(Table13[[#This Row],[Occupational Series]],5)="SECCM","SECCM",IF(OR(RIGHT(Table13[[#This Row],[Occupational Series]],1)="A",RIGHT(Table13[[#This Row],[Occupational Series]],1)="B",RIGHT(Table13[[#This Row],[Occupational Series]],1)="C"),"0301",RIGHT(Table13[[#This Row],[Occupational Series]],4)))</f>
        <v>0201</v>
      </c>
      <c r="D419" s="129" t="s">
        <v>418</v>
      </c>
      <c r="E419" s="129" t="s">
        <v>419</v>
      </c>
    </row>
    <row r="420" spans="1:5" ht="26.25" thickBot="1" x14ac:dyDescent="0.3">
      <c r="A420" s="54" t="s">
        <v>260</v>
      </c>
      <c r="B420" s="127" t="str">
        <f>Table13[[#This Row],[Series]]&amp;Table13[[#This Row],[Competency Name]]</f>
        <v>0201PERFORMANCE MANAGEMENT</v>
      </c>
      <c r="C420" s="127" t="str">
        <f>IF(RIGHT(Table13[[#This Row],[Occupational Series]],5)="SECCM","SECCM",IF(OR(RIGHT(Table13[[#This Row],[Occupational Series]],1)="A",RIGHT(Table13[[#This Row],[Occupational Series]],1)="B",RIGHT(Table13[[#This Row],[Occupational Series]],1)="C"),"0301",RIGHT(Table13[[#This Row],[Occupational Series]],4)))</f>
        <v>0201</v>
      </c>
      <c r="D420" s="54" t="s">
        <v>436</v>
      </c>
      <c r="E420" s="54" t="s">
        <v>437</v>
      </c>
    </row>
    <row r="421" spans="1:5" ht="51.75" thickBot="1" x14ac:dyDescent="0.3">
      <c r="A421" s="51" t="s">
        <v>260</v>
      </c>
      <c r="B421" s="127" t="str">
        <f>Table13[[#This Row],[Series]]&amp;Table13[[#This Row],[Competency Name]]</f>
        <v>0201FINANCIAL MANAGEMENT</v>
      </c>
      <c r="C421" s="127" t="str">
        <f>IF(RIGHT(Table13[[#This Row],[Occupational Series]],5)="SECCM","SECCM",IF(OR(RIGHT(Table13[[#This Row],[Occupational Series]],1)="A",RIGHT(Table13[[#This Row],[Occupational Series]],1)="B",RIGHT(Table13[[#This Row],[Occupational Series]],1)="C"),"0301",RIGHT(Table13[[#This Row],[Occupational Series]],4)))</f>
        <v>0201</v>
      </c>
      <c r="D421" s="51" t="s">
        <v>438</v>
      </c>
      <c r="E421" s="51" t="s">
        <v>439</v>
      </c>
    </row>
    <row r="422" spans="1:5" ht="26.25" thickBot="1" x14ac:dyDescent="0.3">
      <c r="A422" s="129" t="s">
        <v>260</v>
      </c>
      <c r="B422" s="127" t="str">
        <f>Table13[[#This Row],[Series]]&amp;Table13[[#This Row],[Competency Name]]</f>
        <v>0201COMPENSATION MANAGEMENT</v>
      </c>
      <c r="C422" s="127" t="str">
        <f>IF(RIGHT(Table13[[#This Row],[Occupational Series]],5)="SECCM","SECCM",IF(OR(RIGHT(Table13[[#This Row],[Occupational Series]],1)="A",RIGHT(Table13[[#This Row],[Occupational Series]],1)="B",RIGHT(Table13[[#This Row],[Occupational Series]],1)="C"),"0301",RIGHT(Table13[[#This Row],[Occupational Series]],4)))</f>
        <v>0201</v>
      </c>
      <c r="D422" s="129" t="s">
        <v>448</v>
      </c>
      <c r="E422" s="129" t="s">
        <v>449</v>
      </c>
    </row>
    <row r="423" spans="1:5" ht="26.25" thickBot="1" x14ac:dyDescent="0.3">
      <c r="A423" s="54" t="s">
        <v>260</v>
      </c>
      <c r="B423" s="127" t="str">
        <f>Table13[[#This Row],[Series]]&amp;Table13[[#This Row],[Competency Name]]</f>
        <v>0201MILITARY</v>
      </c>
      <c r="C423" s="127" t="str">
        <f>IF(RIGHT(Table13[[#This Row],[Occupational Series]],5)="SECCM","SECCM",IF(OR(RIGHT(Table13[[#This Row],[Occupational Series]],1)="A",RIGHT(Table13[[#This Row],[Occupational Series]],1)="B",RIGHT(Table13[[#This Row],[Occupational Series]],1)="C"),"0301",RIGHT(Table13[[#This Row],[Occupational Series]],4)))</f>
        <v>0201</v>
      </c>
      <c r="D423" s="54" t="s">
        <v>450</v>
      </c>
      <c r="E423" s="54" t="s">
        <v>451</v>
      </c>
    </row>
    <row r="424" spans="1:5" ht="26.25" thickBot="1" x14ac:dyDescent="0.3">
      <c r="A424" s="51" t="s">
        <v>260</v>
      </c>
      <c r="B424" s="127" t="str">
        <f>Table13[[#This Row],[Series]]&amp;Table13[[#This Row],[Competency Name]]</f>
        <v>0201POSITION CLASSIFICATION</v>
      </c>
      <c r="C424" s="127" t="str">
        <f>IF(RIGHT(Table13[[#This Row],[Occupational Series]],5)="SECCM","SECCM",IF(OR(RIGHT(Table13[[#This Row],[Occupational Series]],1)="A",RIGHT(Table13[[#This Row],[Occupational Series]],1)="B",RIGHT(Table13[[#This Row],[Occupational Series]],1)="C"),"0301",RIGHT(Table13[[#This Row],[Occupational Series]],4)))</f>
        <v>0201</v>
      </c>
      <c r="D424" s="51" t="s">
        <v>454</v>
      </c>
      <c r="E424" s="51" t="s">
        <v>455</v>
      </c>
    </row>
    <row r="425" spans="1:5" ht="26.25" thickBot="1" x14ac:dyDescent="0.3">
      <c r="A425" s="51" t="s">
        <v>260</v>
      </c>
      <c r="B425" s="127" t="str">
        <f>Table13[[#This Row],[Series]]&amp;Table13[[#This Row],[Competency Name]]</f>
        <v>0201COMPUTER LITERACY</v>
      </c>
      <c r="C425" s="127" t="str">
        <f>IF(RIGHT(Table13[[#This Row],[Occupational Series]],5)="SECCM","SECCM",IF(OR(RIGHT(Table13[[#This Row],[Occupational Series]],1)="A",RIGHT(Table13[[#This Row],[Occupational Series]],1)="B",RIGHT(Table13[[#This Row],[Occupational Series]],1)="C"),"0301",RIGHT(Table13[[#This Row],[Occupational Series]],4)))</f>
        <v>0201</v>
      </c>
      <c r="D425" s="51" t="s">
        <v>456</v>
      </c>
      <c r="E425" s="51" t="s">
        <v>457</v>
      </c>
    </row>
    <row r="426" spans="1:5" ht="26.25" thickBot="1" x14ac:dyDescent="0.3">
      <c r="A426" s="128" t="s">
        <v>260</v>
      </c>
      <c r="B426" s="127" t="str">
        <f>Table13[[#This Row],[Series]]&amp;Table13[[#This Row],[Competency Name]]</f>
        <v>0201LABOR RELATIONS</v>
      </c>
      <c r="C426" s="127" t="str">
        <f>IF(RIGHT(Table13[[#This Row],[Occupational Series]],5)="SECCM","SECCM",IF(OR(RIGHT(Table13[[#This Row],[Occupational Series]],1)="A",RIGHT(Table13[[#This Row],[Occupational Series]],1)="B",RIGHT(Table13[[#This Row],[Occupational Series]],1)="C"),"0301",RIGHT(Table13[[#This Row],[Occupational Series]],4)))</f>
        <v>0201</v>
      </c>
      <c r="D426" s="128" t="s">
        <v>481</v>
      </c>
      <c r="E426" s="128" t="s">
        <v>482</v>
      </c>
    </row>
    <row r="427" spans="1:5" ht="39" thickBot="1" x14ac:dyDescent="0.3">
      <c r="A427" s="51" t="s">
        <v>260</v>
      </c>
      <c r="B427" s="127" t="str">
        <f>Table13[[#This Row],[Series]]&amp;Table13[[#This Row],[Competency Name]]</f>
        <v>0201HUMAN RESOURCES LIFE-CYCLE MANAGEMENT</v>
      </c>
      <c r="C427" s="127" t="str">
        <f>IF(RIGHT(Table13[[#This Row],[Occupational Series]],5)="SECCM","SECCM",IF(OR(RIGHT(Table13[[#This Row],[Occupational Series]],1)="A",RIGHT(Table13[[#This Row],[Occupational Series]],1)="B",RIGHT(Table13[[#This Row],[Occupational Series]],1)="C"),"0301",RIGHT(Table13[[#This Row],[Occupational Series]],4)))</f>
        <v>0201</v>
      </c>
      <c r="D427" s="51" t="s">
        <v>485</v>
      </c>
      <c r="E427" s="51" t="s">
        <v>486</v>
      </c>
    </row>
    <row r="428" spans="1:5" ht="15.75" thickBot="1" x14ac:dyDescent="0.3">
      <c r="A428" s="129" t="s">
        <v>260</v>
      </c>
      <c r="B428" s="127" t="str">
        <f>Table13[[#This Row],[Series]]&amp;Table13[[#This Row],[Competency Name]]</f>
        <v>0201PARTNERING</v>
      </c>
      <c r="C428" s="127" t="str">
        <f>IF(RIGHT(Table13[[#This Row],[Occupational Series]],5)="SECCM","SECCM",IF(OR(RIGHT(Table13[[#This Row],[Occupational Series]],1)="A",RIGHT(Table13[[#This Row],[Occupational Series]],1)="B",RIGHT(Table13[[#This Row],[Occupational Series]],1)="C"),"0301",RIGHT(Table13[[#This Row],[Occupational Series]],4)))</f>
        <v>0201</v>
      </c>
      <c r="D428" s="129" t="s">
        <v>491</v>
      </c>
      <c r="E428" s="129" t="s">
        <v>492</v>
      </c>
    </row>
    <row r="429" spans="1:5" ht="26.25" thickBot="1" x14ac:dyDescent="0.3">
      <c r="A429" s="128" t="s">
        <v>260</v>
      </c>
      <c r="B429" s="127" t="str">
        <f>Table13[[#This Row],[Series]]&amp;Table13[[#This Row],[Competency Name]]</f>
        <v>0201STAFFING AND RECRUITING</v>
      </c>
      <c r="C429" s="127" t="str">
        <f>IF(RIGHT(Table13[[#This Row],[Occupational Series]],5)="SECCM","SECCM",IF(OR(RIGHT(Table13[[#This Row],[Occupational Series]],1)="A",RIGHT(Table13[[#This Row],[Occupational Series]],1)="B",RIGHT(Table13[[#This Row],[Occupational Series]],1)="C"),"0301",RIGHT(Table13[[#This Row],[Occupational Series]],4)))</f>
        <v>0201</v>
      </c>
      <c r="D429" s="128" t="s">
        <v>503</v>
      </c>
      <c r="E429" s="128" t="s">
        <v>504</v>
      </c>
    </row>
    <row r="430" spans="1:5" ht="26.25" thickBot="1" x14ac:dyDescent="0.3">
      <c r="A430" s="129" t="s">
        <v>260</v>
      </c>
      <c r="B430" s="127" t="str">
        <f>Table13[[#This Row],[Series]]&amp;Table13[[#This Row],[Competency Name]]</f>
        <v>0201WORKFORCE DEVELOPMENT</v>
      </c>
      <c r="C430" s="127" t="str">
        <f>IF(RIGHT(Table13[[#This Row],[Occupational Series]],5)="SECCM","SECCM",IF(OR(RIGHT(Table13[[#This Row],[Occupational Series]],1)="A",RIGHT(Table13[[#This Row],[Occupational Series]],1)="B",RIGHT(Table13[[#This Row],[Occupational Series]],1)="C"),"0301",RIGHT(Table13[[#This Row],[Occupational Series]],4)))</f>
        <v>0201</v>
      </c>
      <c r="D430" s="129" t="s">
        <v>505</v>
      </c>
      <c r="E430" s="129" t="s">
        <v>506</v>
      </c>
    </row>
    <row r="431" spans="1:5" ht="26.25" thickBot="1" x14ac:dyDescent="0.3">
      <c r="A431" s="51" t="s">
        <v>260</v>
      </c>
      <c r="B431" s="127" t="str">
        <f>Table13[[#This Row],[Series]]&amp;Table13[[#This Row],[Competency Name]]</f>
        <v>0201WRITTEN COMMUNICATION</v>
      </c>
      <c r="C431" s="127" t="str">
        <f>IF(RIGHT(Table13[[#This Row],[Occupational Series]],5)="SECCM","SECCM",IF(OR(RIGHT(Table13[[#This Row],[Occupational Series]],1)="A",RIGHT(Table13[[#This Row],[Occupational Series]],1)="B",RIGHT(Table13[[#This Row],[Occupational Series]],1)="C"),"0301",RIGHT(Table13[[#This Row],[Occupational Series]],4)))</f>
        <v>0201</v>
      </c>
      <c r="D431" s="51" t="s">
        <v>507</v>
      </c>
      <c r="E431" s="51" t="s">
        <v>508</v>
      </c>
    </row>
    <row r="432" spans="1:5" ht="26.25" thickBot="1" x14ac:dyDescent="0.3">
      <c r="A432" s="128" t="s">
        <v>260</v>
      </c>
      <c r="B432" s="127" t="str">
        <f>Table13[[#This Row],[Series]]&amp;Table13[[#This Row],[Competency Name]]</f>
        <v>0201BENEFITS AND WORK LIFE PROGRAMS</v>
      </c>
      <c r="C432" s="127" t="str">
        <f>IF(RIGHT(Table13[[#This Row],[Occupational Series]],5)="SECCM","SECCM",IF(OR(RIGHT(Table13[[#This Row],[Occupational Series]],1)="A",RIGHT(Table13[[#This Row],[Occupational Series]],1)="B",RIGHT(Table13[[#This Row],[Occupational Series]],1)="C"),"0301",RIGHT(Table13[[#This Row],[Occupational Series]],4)))</f>
        <v>0201</v>
      </c>
      <c r="D432" s="128" t="s">
        <v>531</v>
      </c>
      <c r="E432" s="128" t="s">
        <v>532</v>
      </c>
    </row>
    <row r="433" spans="1:5" ht="15.75" thickBot="1" x14ac:dyDescent="0.3">
      <c r="A433" s="129" t="s">
        <v>260</v>
      </c>
      <c r="B433" s="127" t="str">
        <f>Table13[[#This Row],[Series]]&amp;Table13[[#This Row],[Competency Name]]</f>
        <v>0201EMPLOYEE RELATIONS</v>
      </c>
      <c r="C433" s="127" t="str">
        <f>IF(RIGHT(Table13[[#This Row],[Occupational Series]],5)="SECCM","SECCM",IF(OR(RIGHT(Table13[[#This Row],[Occupational Series]],1)="A",RIGHT(Table13[[#This Row],[Occupational Series]],1)="B",RIGHT(Table13[[#This Row],[Occupational Series]],1)="C"),"0301",RIGHT(Table13[[#This Row],[Occupational Series]],4)))</f>
        <v>0201</v>
      </c>
      <c r="D433" s="129" t="s">
        <v>533</v>
      </c>
      <c r="E433" s="129" t="s">
        <v>534</v>
      </c>
    </row>
    <row r="434" spans="1:5" ht="39" thickBot="1" x14ac:dyDescent="0.3">
      <c r="A434" s="129" t="s">
        <v>260</v>
      </c>
      <c r="B434" s="127" t="str">
        <f>Table13[[#This Row],[Series]]&amp;Table13[[#This Row],[Competency Name]]</f>
        <v>0201HUMAN RESOURCES INFORMATION SYSTEMS APPLICATION</v>
      </c>
      <c r="C434" s="127" t="str">
        <f>IF(RIGHT(Table13[[#This Row],[Occupational Series]],5)="SECCM","SECCM",IF(OR(RIGHT(Table13[[#This Row],[Occupational Series]],1)="A",RIGHT(Table13[[#This Row],[Occupational Series]],1)="B",RIGHT(Table13[[#This Row],[Occupational Series]],1)="C"),"0301",RIGHT(Table13[[#This Row],[Occupational Series]],4)))</f>
        <v>0201</v>
      </c>
      <c r="D434" s="129" t="s">
        <v>535</v>
      </c>
      <c r="E434" s="129" t="s">
        <v>536</v>
      </c>
    </row>
    <row r="435" spans="1:5" ht="26.25" thickBot="1" x14ac:dyDescent="0.3">
      <c r="A435" s="54" t="s">
        <v>260</v>
      </c>
      <c r="B435" s="127" t="str">
        <f>Table13[[#This Row],[Series]]&amp;Table13[[#This Row],[Competency Name]]</f>
        <v>0201ORAL COMMUNICATION</v>
      </c>
      <c r="C435" s="127" t="str">
        <f>IF(RIGHT(Table13[[#This Row],[Occupational Series]],5)="SECCM","SECCM",IF(OR(RIGHT(Table13[[#This Row],[Occupational Series]],1)="A",RIGHT(Table13[[#This Row],[Occupational Series]],1)="B",RIGHT(Table13[[#This Row],[Occupational Series]],1)="C"),"0301",RIGHT(Table13[[#This Row],[Occupational Series]],4)))</f>
        <v>0201</v>
      </c>
      <c r="D435" s="54" t="s">
        <v>537</v>
      </c>
      <c r="E435" s="54" t="s">
        <v>538</v>
      </c>
    </row>
    <row r="436" spans="1:5" ht="26.25" thickBot="1" x14ac:dyDescent="0.3">
      <c r="A436" s="51" t="s">
        <v>260</v>
      </c>
      <c r="B436" s="127" t="str">
        <f>Table13[[#This Row],[Series]]&amp;Table13[[#This Row],[Competency Name]]</f>
        <v>0201RESOURCE MANAGEMENT</v>
      </c>
      <c r="C436" s="127" t="str">
        <f>IF(RIGHT(Table13[[#This Row],[Occupational Series]],5)="SECCM","SECCM",IF(OR(RIGHT(Table13[[#This Row],[Occupational Series]],1)="A",RIGHT(Table13[[#This Row],[Occupational Series]],1)="B",RIGHT(Table13[[#This Row],[Occupational Series]],1)="C"),"0301",RIGHT(Table13[[#This Row],[Occupational Series]],4)))</f>
        <v>0201</v>
      </c>
      <c r="D436" s="51" t="s">
        <v>573</v>
      </c>
      <c r="E436" s="51" t="s">
        <v>574</v>
      </c>
    </row>
    <row r="437" spans="1:5" ht="64.5" thickBot="1" x14ac:dyDescent="0.3">
      <c r="A437" s="51" t="s">
        <v>260</v>
      </c>
      <c r="B437" s="127" t="str">
        <f>Table13[[#This Row],[Series]]&amp;Table13[[#This Row],[Competency Name]]</f>
        <v>0201ACCOUNTABILITY</v>
      </c>
      <c r="C437" s="127" t="str">
        <f>IF(RIGHT(Table13[[#This Row],[Occupational Series]],5)="SECCM","SECCM",IF(OR(RIGHT(Table13[[#This Row],[Occupational Series]],1)="A",RIGHT(Table13[[#This Row],[Occupational Series]],1)="B",RIGHT(Table13[[#This Row],[Occupational Series]],1)="C"),"0301",RIGHT(Table13[[#This Row],[Occupational Series]],4)))</f>
        <v>0201</v>
      </c>
      <c r="D437" s="51" t="s">
        <v>579</v>
      </c>
      <c r="E437" s="51" t="s">
        <v>580</v>
      </c>
    </row>
    <row r="438" spans="1:5" ht="39" thickBot="1" x14ac:dyDescent="0.3">
      <c r="A438" s="54" t="s">
        <v>260</v>
      </c>
      <c r="B438" s="127" t="str">
        <f>Table13[[#This Row],[Series]]&amp;Table13[[#This Row],[Competency Name]]</f>
        <v>0201DEVELOPING OTHERS</v>
      </c>
      <c r="C438" s="127" t="str">
        <f>IF(RIGHT(Table13[[#This Row],[Occupational Series]],5)="SECCM","SECCM",IF(OR(RIGHT(Table13[[#This Row],[Occupational Series]],1)="A",RIGHT(Table13[[#This Row],[Occupational Series]],1)="B",RIGHT(Table13[[#This Row],[Occupational Series]],1)="C"),"0301",RIGHT(Table13[[#This Row],[Occupational Series]],4)))</f>
        <v>0201</v>
      </c>
      <c r="D438" s="54" t="s">
        <v>585</v>
      </c>
      <c r="E438" s="54" t="s">
        <v>586</v>
      </c>
    </row>
    <row r="439" spans="1:5" ht="26.25" thickBot="1" x14ac:dyDescent="0.3">
      <c r="A439" s="51" t="s">
        <v>260</v>
      </c>
      <c r="B439" s="127" t="str">
        <f>Table13[[#This Row],[Series]]&amp;Table13[[#This Row],[Competency Name]]</f>
        <v>0201MANAGING HUMAN RESOURCES</v>
      </c>
      <c r="C439" s="127" t="str">
        <f>IF(RIGHT(Table13[[#This Row],[Occupational Series]],5)="SECCM","SECCM",IF(OR(RIGHT(Table13[[#This Row],[Occupational Series]],1)="A",RIGHT(Table13[[#This Row],[Occupational Series]],1)="B",RIGHT(Table13[[#This Row],[Occupational Series]],1)="C"),"0301",RIGHT(Table13[[#This Row],[Occupational Series]],4)))</f>
        <v>0201</v>
      </c>
      <c r="D439" s="51" t="s">
        <v>590</v>
      </c>
      <c r="E439" s="51" t="s">
        <v>591</v>
      </c>
    </row>
    <row r="440" spans="1:5" ht="39" thickBot="1" x14ac:dyDescent="0.3">
      <c r="A440" s="51" t="s">
        <v>260</v>
      </c>
      <c r="B440" s="127" t="str">
        <f>Table13[[#This Row],[Series]]&amp;Table13[[#This Row],[Competency Name]]</f>
        <v>0201PROBLEM SOLVING</v>
      </c>
      <c r="C440" s="127" t="str">
        <f>IF(RIGHT(Table13[[#This Row],[Occupational Series]],5)="SECCM","SECCM",IF(OR(RIGHT(Table13[[#This Row],[Occupational Series]],1)="A",RIGHT(Table13[[#This Row],[Occupational Series]],1)="B",RIGHT(Table13[[#This Row],[Occupational Series]],1)="C"),"0301",RIGHT(Table13[[#This Row],[Occupational Series]],4)))</f>
        <v>0201</v>
      </c>
      <c r="D440" s="51" t="s">
        <v>596</v>
      </c>
      <c r="E440" s="51" t="s">
        <v>597</v>
      </c>
    </row>
    <row r="441" spans="1:5" ht="39" thickBot="1" x14ac:dyDescent="0.3">
      <c r="A441" s="54" t="s">
        <v>260</v>
      </c>
      <c r="B441" s="127" t="str">
        <f>Table13[[#This Row],[Series]]&amp;Table13[[#This Row],[Competency Name]]</f>
        <v>0201STRATEGIC THINKING</v>
      </c>
      <c r="C441" s="127" t="str">
        <f>IF(RIGHT(Table13[[#This Row],[Occupational Series]],5)="SECCM","SECCM",IF(OR(RIGHT(Table13[[#This Row],[Occupational Series]],1)="A",RIGHT(Table13[[#This Row],[Occupational Series]],1)="B",RIGHT(Table13[[#This Row],[Occupational Series]],1)="C"),"0301",RIGHT(Table13[[#This Row],[Occupational Series]],4)))</f>
        <v>0201</v>
      </c>
      <c r="D441" s="54" t="s">
        <v>826</v>
      </c>
      <c r="E441" s="54" t="s">
        <v>827</v>
      </c>
    </row>
    <row r="442" spans="1:5" ht="26.25" thickBot="1" x14ac:dyDescent="0.3">
      <c r="A442" s="51" t="s">
        <v>260</v>
      </c>
      <c r="B442" s="127" t="str">
        <f>Table13[[#This Row],[Series]]&amp;Table13[[#This Row],[Competency Name]]</f>
        <v>0201GRADE POINT AVERAGE</v>
      </c>
      <c r="C442" s="127" t="str">
        <f>IF(RIGHT(Table13[[#This Row],[Occupational Series]],5)="SECCM","SECCM",IF(OR(RIGHT(Table13[[#This Row],[Occupational Series]],1)="A",RIGHT(Table13[[#This Row],[Occupational Series]],1)="B",RIGHT(Table13[[#This Row],[Occupational Series]],1)="C"),"0301",RIGHT(Table13[[#This Row],[Occupational Series]],4)))</f>
        <v>0201</v>
      </c>
      <c r="D442" s="51" t="s">
        <v>1185</v>
      </c>
      <c r="E442" s="51" t="s">
        <v>1186</v>
      </c>
    </row>
    <row r="443" spans="1:5" ht="26.25" thickBot="1" x14ac:dyDescent="0.3">
      <c r="A443" s="129" t="s">
        <v>429</v>
      </c>
      <c r="B443" s="127" t="str">
        <f>Table13[[#This Row],[Series]]&amp;Table13[[#This Row],[Competency Name]]</f>
        <v>0203CUSTOMER SERVICE</v>
      </c>
      <c r="C443" s="127" t="str">
        <f>IF(RIGHT(Table13[[#This Row],[Occupational Series]],5)="SECCM","SECCM",IF(OR(RIGHT(Table13[[#This Row],[Occupational Series]],1)="A",RIGHT(Table13[[#This Row],[Occupational Series]],1)="B",RIGHT(Table13[[#This Row],[Occupational Series]],1)="C"),"0301",RIGHT(Table13[[#This Row],[Occupational Series]],4)))</f>
        <v>0203</v>
      </c>
      <c r="D443" s="129" t="s">
        <v>418</v>
      </c>
      <c r="E443" s="129" t="s">
        <v>419</v>
      </c>
    </row>
    <row r="444" spans="1:5" ht="26.25" thickBot="1" x14ac:dyDescent="0.3">
      <c r="A444" s="54" t="s">
        <v>429</v>
      </c>
      <c r="B444" s="127" t="str">
        <f>Table13[[#This Row],[Series]]&amp;Table13[[#This Row],[Competency Name]]</f>
        <v>0203PERFORMANCE MANAGEMENT</v>
      </c>
      <c r="C444" s="127" t="str">
        <f>IF(RIGHT(Table13[[#This Row],[Occupational Series]],5)="SECCM","SECCM",IF(OR(RIGHT(Table13[[#This Row],[Occupational Series]],1)="A",RIGHT(Table13[[#This Row],[Occupational Series]],1)="B",RIGHT(Table13[[#This Row],[Occupational Series]],1)="C"),"0301",RIGHT(Table13[[#This Row],[Occupational Series]],4)))</f>
        <v>0203</v>
      </c>
      <c r="D444" s="54" t="s">
        <v>436</v>
      </c>
      <c r="E444" s="54" t="s">
        <v>437</v>
      </c>
    </row>
    <row r="445" spans="1:5" ht="26.25" thickBot="1" x14ac:dyDescent="0.3">
      <c r="A445" s="129" t="s">
        <v>429</v>
      </c>
      <c r="B445" s="127" t="str">
        <f>Table13[[#This Row],[Series]]&amp;Table13[[#This Row],[Competency Name]]</f>
        <v>0203COMPENSATION MANAGEMENT</v>
      </c>
      <c r="C445" s="127" t="str">
        <f>IF(RIGHT(Table13[[#This Row],[Occupational Series]],5)="SECCM","SECCM",IF(OR(RIGHT(Table13[[#This Row],[Occupational Series]],1)="A",RIGHT(Table13[[#This Row],[Occupational Series]],1)="B",RIGHT(Table13[[#This Row],[Occupational Series]],1)="C"),"0301",RIGHT(Table13[[#This Row],[Occupational Series]],4)))</f>
        <v>0203</v>
      </c>
      <c r="D445" s="129" t="s">
        <v>448</v>
      </c>
      <c r="E445" s="129" t="s">
        <v>449</v>
      </c>
    </row>
    <row r="446" spans="1:5" ht="51.75" thickBot="1" x14ac:dyDescent="0.3">
      <c r="A446" s="51" t="s">
        <v>429</v>
      </c>
      <c r="B446" s="127" t="str">
        <f>Table13[[#This Row],[Series]]&amp;Table13[[#This Row],[Competency Name]]</f>
        <v>0203CLASSIFICATION</v>
      </c>
      <c r="C446" s="127" t="str">
        <f>IF(RIGHT(Table13[[#This Row],[Occupational Series]],5)="SECCM","SECCM",IF(OR(RIGHT(Table13[[#This Row],[Occupational Series]],1)="A",RIGHT(Table13[[#This Row],[Occupational Series]],1)="B",RIGHT(Table13[[#This Row],[Occupational Series]],1)="C"),"0301",RIGHT(Table13[[#This Row],[Occupational Series]],4)))</f>
        <v>0203</v>
      </c>
      <c r="D446" s="51" t="s">
        <v>452</v>
      </c>
      <c r="E446" s="51" t="s">
        <v>453</v>
      </c>
    </row>
    <row r="447" spans="1:5" ht="26.25" thickBot="1" x14ac:dyDescent="0.3">
      <c r="A447" s="54" t="s">
        <v>429</v>
      </c>
      <c r="B447" s="127" t="str">
        <f>Table13[[#This Row],[Series]]&amp;Table13[[#This Row],[Competency Name]]</f>
        <v>0203COMPUTER LITERACY</v>
      </c>
      <c r="C447" s="127" t="str">
        <f>IF(RIGHT(Table13[[#This Row],[Occupational Series]],5)="SECCM","SECCM",IF(OR(RIGHT(Table13[[#This Row],[Occupational Series]],1)="A",RIGHT(Table13[[#This Row],[Occupational Series]],1)="B",RIGHT(Table13[[#This Row],[Occupational Series]],1)="C"),"0301",RIGHT(Table13[[#This Row],[Occupational Series]],4)))</f>
        <v>0203</v>
      </c>
      <c r="D447" s="54" t="s">
        <v>456</v>
      </c>
      <c r="E447" s="54" t="s">
        <v>457</v>
      </c>
    </row>
    <row r="448" spans="1:5" ht="26.25" thickBot="1" x14ac:dyDescent="0.3">
      <c r="A448" s="129" t="s">
        <v>429</v>
      </c>
      <c r="B448" s="127" t="str">
        <f>Table13[[#This Row],[Series]]&amp;Table13[[#This Row],[Competency Name]]</f>
        <v>0203LABOR RELATIONS</v>
      </c>
      <c r="C448" s="127" t="str">
        <f>IF(RIGHT(Table13[[#This Row],[Occupational Series]],5)="SECCM","SECCM",IF(OR(RIGHT(Table13[[#This Row],[Occupational Series]],1)="A",RIGHT(Table13[[#This Row],[Occupational Series]],1)="B",RIGHT(Table13[[#This Row],[Occupational Series]],1)="C"),"0301",RIGHT(Table13[[#This Row],[Occupational Series]],4)))</f>
        <v>0203</v>
      </c>
      <c r="D448" s="129" t="s">
        <v>481</v>
      </c>
      <c r="E448" s="129" t="s">
        <v>482</v>
      </c>
    </row>
    <row r="449" spans="1:5" ht="51.75" thickBot="1" x14ac:dyDescent="0.3">
      <c r="A449" s="51" t="s">
        <v>429</v>
      </c>
      <c r="B449" s="127" t="str">
        <f>Table13[[#This Row],[Series]]&amp;Table13[[#This Row],[Competency Name]]</f>
        <v>0203EMPLOYEE ON-BOARDING</v>
      </c>
      <c r="C449" s="127" t="str">
        <f>IF(RIGHT(Table13[[#This Row],[Occupational Series]],5)="SECCM","SECCM",IF(OR(RIGHT(Table13[[#This Row],[Occupational Series]],1)="A",RIGHT(Table13[[#This Row],[Occupational Series]],1)="B",RIGHT(Table13[[#This Row],[Occupational Series]],1)="C"),"0301",RIGHT(Table13[[#This Row],[Occupational Series]],4)))</f>
        <v>0203</v>
      </c>
      <c r="D449" s="51" t="s">
        <v>483</v>
      </c>
      <c r="E449" s="51" t="s">
        <v>484</v>
      </c>
    </row>
    <row r="450" spans="1:5" ht="39" thickBot="1" x14ac:dyDescent="0.3">
      <c r="A450" s="54" t="s">
        <v>429</v>
      </c>
      <c r="B450" s="127" t="str">
        <f>Table13[[#This Row],[Series]]&amp;Table13[[#This Row],[Competency Name]]</f>
        <v>0203HUMAN RESOURCES LIFE-CYCLE MANAGEMENT</v>
      </c>
      <c r="C450" s="127" t="str">
        <f>IF(RIGHT(Table13[[#This Row],[Occupational Series]],5)="SECCM","SECCM",IF(OR(RIGHT(Table13[[#This Row],[Occupational Series]],1)="A",RIGHT(Table13[[#This Row],[Occupational Series]],1)="B",RIGHT(Table13[[#This Row],[Occupational Series]],1)="C"),"0301",RIGHT(Table13[[#This Row],[Occupational Series]],4)))</f>
        <v>0203</v>
      </c>
      <c r="D450" s="54" t="s">
        <v>485</v>
      </c>
      <c r="E450" s="54" t="s">
        <v>486</v>
      </c>
    </row>
    <row r="451" spans="1:5" ht="26.25" thickBot="1" x14ac:dyDescent="0.3">
      <c r="A451" s="51" t="s">
        <v>429</v>
      </c>
      <c r="B451" s="127" t="str">
        <f>Table13[[#This Row],[Series]]&amp;Table13[[#This Row],[Competency Name]]</f>
        <v>0203HUMAN RESOURCES ACTIONS PROCESSING</v>
      </c>
      <c r="C451" s="127" t="str">
        <f>IF(RIGHT(Table13[[#This Row],[Occupational Series]],5)="SECCM","SECCM",IF(OR(RIGHT(Table13[[#This Row],[Occupational Series]],1)="A",RIGHT(Table13[[#This Row],[Occupational Series]],1)="B",RIGHT(Table13[[#This Row],[Occupational Series]],1)="C"),"0301",RIGHT(Table13[[#This Row],[Occupational Series]],4)))</f>
        <v>0203</v>
      </c>
      <c r="D451" s="51" t="s">
        <v>487</v>
      </c>
      <c r="E451" s="51" t="s">
        <v>488</v>
      </c>
    </row>
    <row r="452" spans="1:5" ht="26.25" thickBot="1" x14ac:dyDescent="0.3">
      <c r="A452" s="51" t="s">
        <v>429</v>
      </c>
      <c r="B452" s="127" t="str">
        <f>Table13[[#This Row],[Series]]&amp;Table13[[#This Row],[Competency Name]]</f>
        <v>0203HUMAN RESOURCES RECORD KEEPING</v>
      </c>
      <c r="C452" s="127" t="str">
        <f>IF(RIGHT(Table13[[#This Row],[Occupational Series]],5)="SECCM","SECCM",IF(OR(RIGHT(Table13[[#This Row],[Occupational Series]],1)="A",RIGHT(Table13[[#This Row],[Occupational Series]],1)="B",RIGHT(Table13[[#This Row],[Occupational Series]],1)="C"),"0301",RIGHT(Table13[[#This Row],[Occupational Series]],4)))</f>
        <v>0203</v>
      </c>
      <c r="D452" s="51" t="s">
        <v>489</v>
      </c>
      <c r="E452" s="51" t="s">
        <v>490</v>
      </c>
    </row>
    <row r="453" spans="1:5" ht="26.25" thickBot="1" x14ac:dyDescent="0.3">
      <c r="A453" s="128" t="s">
        <v>429</v>
      </c>
      <c r="B453" s="127" t="str">
        <f>Table13[[#This Row],[Series]]&amp;Table13[[#This Row],[Competency Name]]</f>
        <v>0203STAFFING AND RECRUITING</v>
      </c>
      <c r="C453" s="127" t="str">
        <f>IF(RIGHT(Table13[[#This Row],[Occupational Series]],5)="SECCM","SECCM",IF(OR(RIGHT(Table13[[#This Row],[Occupational Series]],1)="A",RIGHT(Table13[[#This Row],[Occupational Series]],1)="B",RIGHT(Table13[[#This Row],[Occupational Series]],1)="C"),"0301",RIGHT(Table13[[#This Row],[Occupational Series]],4)))</f>
        <v>0203</v>
      </c>
      <c r="D453" s="128" t="s">
        <v>503</v>
      </c>
      <c r="E453" s="128" t="s">
        <v>504</v>
      </c>
    </row>
    <row r="454" spans="1:5" ht="26.25" thickBot="1" x14ac:dyDescent="0.3">
      <c r="A454" s="129" t="s">
        <v>429</v>
      </c>
      <c r="B454" s="127" t="str">
        <f>Table13[[#This Row],[Series]]&amp;Table13[[#This Row],[Competency Name]]</f>
        <v>0203WORKFORCE DEVELOPMENT</v>
      </c>
      <c r="C454" s="127" t="str">
        <f>IF(RIGHT(Table13[[#This Row],[Occupational Series]],5)="SECCM","SECCM",IF(OR(RIGHT(Table13[[#This Row],[Occupational Series]],1)="A",RIGHT(Table13[[#This Row],[Occupational Series]],1)="B",RIGHT(Table13[[#This Row],[Occupational Series]],1)="C"),"0301",RIGHT(Table13[[#This Row],[Occupational Series]],4)))</f>
        <v>0203</v>
      </c>
      <c r="D454" s="129" t="s">
        <v>505</v>
      </c>
      <c r="E454" s="129" t="s">
        <v>506</v>
      </c>
    </row>
    <row r="455" spans="1:5" ht="26.25" thickBot="1" x14ac:dyDescent="0.3">
      <c r="A455" s="51" t="s">
        <v>429</v>
      </c>
      <c r="B455" s="127" t="str">
        <f>Table13[[#This Row],[Series]]&amp;Table13[[#This Row],[Competency Name]]</f>
        <v>0203WRITTEN COMMUNICATION</v>
      </c>
      <c r="C455" s="127" t="str">
        <f>IF(RIGHT(Table13[[#This Row],[Occupational Series]],5)="SECCM","SECCM",IF(OR(RIGHT(Table13[[#This Row],[Occupational Series]],1)="A",RIGHT(Table13[[#This Row],[Occupational Series]],1)="B",RIGHT(Table13[[#This Row],[Occupational Series]],1)="C"),"0301",RIGHT(Table13[[#This Row],[Occupational Series]],4)))</f>
        <v>0203</v>
      </c>
      <c r="D455" s="51" t="s">
        <v>507</v>
      </c>
      <c r="E455" s="51" t="s">
        <v>508</v>
      </c>
    </row>
    <row r="456" spans="1:5" ht="26.25" thickBot="1" x14ac:dyDescent="0.3">
      <c r="A456" s="128" t="s">
        <v>429</v>
      </c>
      <c r="B456" s="127" t="str">
        <f>Table13[[#This Row],[Series]]&amp;Table13[[#This Row],[Competency Name]]</f>
        <v>0203BENEFITS AND WORK LIFE PROGRAMS</v>
      </c>
      <c r="C456" s="127" t="str">
        <f>IF(RIGHT(Table13[[#This Row],[Occupational Series]],5)="SECCM","SECCM",IF(OR(RIGHT(Table13[[#This Row],[Occupational Series]],1)="A",RIGHT(Table13[[#This Row],[Occupational Series]],1)="B",RIGHT(Table13[[#This Row],[Occupational Series]],1)="C"),"0301",RIGHT(Table13[[#This Row],[Occupational Series]],4)))</f>
        <v>0203</v>
      </c>
      <c r="D456" s="128" t="s">
        <v>531</v>
      </c>
      <c r="E456" s="128" t="s">
        <v>532</v>
      </c>
    </row>
    <row r="457" spans="1:5" ht="15.75" thickBot="1" x14ac:dyDescent="0.3">
      <c r="A457" s="129" t="s">
        <v>429</v>
      </c>
      <c r="B457" s="127" t="str">
        <f>Table13[[#This Row],[Series]]&amp;Table13[[#This Row],[Competency Name]]</f>
        <v>0203EMPLOYEE RELATIONS</v>
      </c>
      <c r="C457" s="127" t="str">
        <f>IF(RIGHT(Table13[[#This Row],[Occupational Series]],5)="SECCM","SECCM",IF(OR(RIGHT(Table13[[#This Row],[Occupational Series]],1)="A",RIGHT(Table13[[#This Row],[Occupational Series]],1)="B",RIGHT(Table13[[#This Row],[Occupational Series]],1)="C"),"0301",RIGHT(Table13[[#This Row],[Occupational Series]],4)))</f>
        <v>0203</v>
      </c>
      <c r="D457" s="129" t="s">
        <v>533</v>
      </c>
      <c r="E457" s="129" t="s">
        <v>534</v>
      </c>
    </row>
    <row r="458" spans="1:5" ht="26.25" thickBot="1" x14ac:dyDescent="0.3">
      <c r="A458" s="51" t="s">
        <v>429</v>
      </c>
      <c r="B458" s="127" t="str">
        <f>Table13[[#This Row],[Series]]&amp;Table13[[#This Row],[Competency Name]]</f>
        <v>0203ORAL COMMUNICATION</v>
      </c>
      <c r="C458" s="127" t="str">
        <f>IF(RIGHT(Table13[[#This Row],[Occupational Series]],5)="SECCM","SECCM",IF(OR(RIGHT(Table13[[#This Row],[Occupational Series]],1)="A",RIGHT(Table13[[#This Row],[Occupational Series]],1)="B",RIGHT(Table13[[#This Row],[Occupational Series]],1)="C"),"0301",RIGHT(Table13[[#This Row],[Occupational Series]],4)))</f>
        <v>0203</v>
      </c>
      <c r="D458" s="51" t="s">
        <v>537</v>
      </c>
      <c r="E458" s="51" t="s">
        <v>538</v>
      </c>
    </row>
    <row r="459" spans="1:5" ht="26.25" thickBot="1" x14ac:dyDescent="0.3">
      <c r="A459" s="54" t="s">
        <v>429</v>
      </c>
      <c r="B459" s="127" t="str">
        <f>Table13[[#This Row],[Series]]&amp;Table13[[#This Row],[Competency Name]]</f>
        <v>0203MANAGING HUMAN RESOURCES</v>
      </c>
      <c r="C459" s="127" t="str">
        <f>IF(RIGHT(Table13[[#This Row],[Occupational Series]],5)="SECCM","SECCM",IF(OR(RIGHT(Table13[[#This Row],[Occupational Series]],1)="A",RIGHT(Table13[[#This Row],[Occupational Series]],1)="B",RIGHT(Table13[[#This Row],[Occupational Series]],1)="C"),"0301",RIGHT(Table13[[#This Row],[Occupational Series]],4)))</f>
        <v>0203</v>
      </c>
      <c r="D459" s="54" t="s">
        <v>590</v>
      </c>
      <c r="E459" s="54" t="s">
        <v>591</v>
      </c>
    </row>
    <row r="460" spans="1:5" ht="39" thickBot="1" x14ac:dyDescent="0.3">
      <c r="A460" s="51" t="s">
        <v>429</v>
      </c>
      <c r="B460" s="127" t="str">
        <f>Table13[[#This Row],[Series]]&amp;Table13[[#This Row],[Competency Name]]</f>
        <v>0203PROBLEM SOLVING</v>
      </c>
      <c r="C460" s="127" t="str">
        <f>IF(RIGHT(Table13[[#This Row],[Occupational Series]],5)="SECCM","SECCM",IF(OR(RIGHT(Table13[[#This Row],[Occupational Series]],1)="A",RIGHT(Table13[[#This Row],[Occupational Series]],1)="B",RIGHT(Table13[[#This Row],[Occupational Series]],1)="C"),"0301",RIGHT(Table13[[#This Row],[Occupational Series]],4)))</f>
        <v>0203</v>
      </c>
      <c r="D460" s="51" t="s">
        <v>596</v>
      </c>
      <c r="E460" s="51" t="s">
        <v>597</v>
      </c>
    </row>
    <row r="461" spans="1:5" ht="39" thickBot="1" x14ac:dyDescent="0.3">
      <c r="A461" s="51" t="s">
        <v>255</v>
      </c>
      <c r="B461" s="127" t="str">
        <f>Table13[[#This Row],[Series]]&amp;Table13[[#This Row],[Competency Name]]</f>
        <v>0260AFFIRMATIVE EMPLOYMENT PROGRAMS</v>
      </c>
      <c r="C461" s="127" t="str">
        <f>IF(RIGHT(Table13[[#This Row],[Occupational Series]],5)="SECCM","SECCM",IF(OR(RIGHT(Table13[[#This Row],[Occupational Series]],1)="A",RIGHT(Table13[[#This Row],[Occupational Series]],1)="B",RIGHT(Table13[[#This Row],[Occupational Series]],1)="C"),"0301",RIGHT(Table13[[#This Row],[Occupational Series]],4)))</f>
        <v>0260</v>
      </c>
      <c r="D461" s="51" t="s">
        <v>256</v>
      </c>
      <c r="E461" s="51" t="s">
        <v>257</v>
      </c>
    </row>
    <row r="462" spans="1:5" ht="15.75" thickBot="1" x14ac:dyDescent="0.3">
      <c r="A462" s="128" t="s">
        <v>255</v>
      </c>
      <c r="B462" s="127" t="str">
        <f>Table13[[#This Row],[Series]]&amp;Table13[[#This Row],[Competency Name]]</f>
        <v>0260CONFLICT MANAGEMENT</v>
      </c>
      <c r="C462" s="127" t="str">
        <f>IF(RIGHT(Table13[[#This Row],[Occupational Series]],5)="SECCM","SECCM",IF(OR(RIGHT(Table13[[#This Row],[Occupational Series]],1)="A",RIGHT(Table13[[#This Row],[Occupational Series]],1)="B",RIGHT(Table13[[#This Row],[Occupational Series]],1)="C"),"0301",RIGHT(Table13[[#This Row],[Occupational Series]],4)))</f>
        <v>0260</v>
      </c>
      <c r="D462" s="128" t="s">
        <v>258</v>
      </c>
      <c r="E462" s="128" t="s">
        <v>259</v>
      </c>
    </row>
    <row r="463" spans="1:5" ht="39" thickBot="1" x14ac:dyDescent="0.3">
      <c r="A463" s="51" t="s">
        <v>255</v>
      </c>
      <c r="B463" s="127" t="str">
        <f>Table13[[#This Row],[Series]]&amp;Table13[[#This Row],[Competency Name]]</f>
        <v>0260DISCRIMINATION COMPLAINTS</v>
      </c>
      <c r="C463" s="127" t="str">
        <f>IF(RIGHT(Table13[[#This Row],[Occupational Series]],5)="SECCM","SECCM",IF(OR(RIGHT(Table13[[#This Row],[Occupational Series]],1)="A",RIGHT(Table13[[#This Row],[Occupational Series]],1)="B",RIGHT(Table13[[#This Row],[Occupational Series]],1)="C"),"0301",RIGHT(Table13[[#This Row],[Occupational Series]],4)))</f>
        <v>0260</v>
      </c>
      <c r="D463" s="51" t="s">
        <v>262</v>
      </c>
      <c r="E463" s="51" t="s">
        <v>263</v>
      </c>
    </row>
    <row r="464" spans="1:5" ht="26.25" thickBot="1" x14ac:dyDescent="0.3">
      <c r="A464" s="51" t="s">
        <v>255</v>
      </c>
      <c r="B464" s="127" t="str">
        <f>Table13[[#This Row],[Series]]&amp;Table13[[#This Row],[Competency Name]]</f>
        <v>0260EQUAL EMPLOYMENT OPPORTUNITY</v>
      </c>
      <c r="C464" s="127" t="str">
        <f>IF(RIGHT(Table13[[#This Row],[Occupational Series]],5)="SECCM","SECCM",IF(OR(RIGHT(Table13[[#This Row],[Occupational Series]],1)="A",RIGHT(Table13[[#This Row],[Occupational Series]],1)="B",RIGHT(Table13[[#This Row],[Occupational Series]],1)="C"),"0301",RIGHT(Table13[[#This Row],[Occupational Series]],4)))</f>
        <v>0260</v>
      </c>
      <c r="D464" s="51" t="s">
        <v>264</v>
      </c>
      <c r="E464" s="51" t="s">
        <v>265</v>
      </c>
    </row>
    <row r="465" spans="1:5" ht="39" thickBot="1" x14ac:dyDescent="0.3">
      <c r="A465" s="54" t="s">
        <v>255</v>
      </c>
      <c r="B465" s="127" t="str">
        <f>Table13[[#This Row],[Series]]&amp;Table13[[#This Row],[Competency Name]]</f>
        <v>0260INFLUENCING/NEGOTIATING</v>
      </c>
      <c r="C465" s="127" t="str">
        <f>IF(RIGHT(Table13[[#This Row],[Occupational Series]],5)="SECCM","SECCM",IF(OR(RIGHT(Table13[[#This Row],[Occupational Series]],1)="A",RIGHT(Table13[[#This Row],[Occupational Series]],1)="B",RIGHT(Table13[[#This Row],[Occupational Series]],1)="C"),"0301",RIGHT(Table13[[#This Row],[Occupational Series]],4)))</f>
        <v>0260</v>
      </c>
      <c r="D465" s="54" t="s">
        <v>267</v>
      </c>
      <c r="E465" s="54" t="s">
        <v>268</v>
      </c>
    </row>
    <row r="466" spans="1:5" ht="26.25" thickBot="1" x14ac:dyDescent="0.3">
      <c r="A466" s="51" t="s">
        <v>255</v>
      </c>
      <c r="B466" s="127" t="str">
        <f>Table13[[#This Row],[Series]]&amp;Table13[[#This Row],[Competency Name]]</f>
        <v>0260INFORMATION MANAGEMENT</v>
      </c>
      <c r="C466" s="127" t="str">
        <f>IF(RIGHT(Table13[[#This Row],[Occupational Series]],5)="SECCM","SECCM",IF(OR(RIGHT(Table13[[#This Row],[Occupational Series]],1)="A",RIGHT(Table13[[#This Row],[Occupational Series]],1)="B",RIGHT(Table13[[#This Row],[Occupational Series]],1)="C"),"0301",RIGHT(Table13[[#This Row],[Occupational Series]],4)))</f>
        <v>0260</v>
      </c>
      <c r="D466" s="51" t="s">
        <v>311</v>
      </c>
      <c r="E466" s="51" t="s">
        <v>312</v>
      </c>
    </row>
    <row r="467" spans="1:5" ht="26.25" thickBot="1" x14ac:dyDescent="0.3">
      <c r="A467" s="51" t="s">
        <v>255</v>
      </c>
      <c r="B467" s="127" t="str">
        <f>Table13[[#This Row],[Series]]&amp;Table13[[#This Row],[Competency Name]]</f>
        <v>0260REASONABLE ACCOMMODATION</v>
      </c>
      <c r="C467" s="127" t="str">
        <f>IF(RIGHT(Table13[[#This Row],[Occupational Series]],5)="SECCM","SECCM",IF(OR(RIGHT(Table13[[#This Row],[Occupational Series]],1)="A",RIGHT(Table13[[#This Row],[Occupational Series]],1)="B",RIGHT(Table13[[#This Row],[Occupational Series]],1)="C"),"0301",RIGHT(Table13[[#This Row],[Occupational Series]],4)))</f>
        <v>0260</v>
      </c>
      <c r="D467" s="51" t="s">
        <v>373</v>
      </c>
      <c r="E467" s="51" t="s">
        <v>374</v>
      </c>
    </row>
    <row r="468" spans="1:5" ht="26.25" thickBot="1" x14ac:dyDescent="0.3">
      <c r="A468" s="128" t="s">
        <v>255</v>
      </c>
      <c r="B468" s="127" t="str">
        <f>Table13[[#This Row],[Series]]&amp;Table13[[#This Row],[Competency Name]]</f>
        <v>0260REASONING</v>
      </c>
      <c r="C468" s="127" t="str">
        <f>IF(RIGHT(Table13[[#This Row],[Occupational Series]],5)="SECCM","SECCM",IF(OR(RIGHT(Table13[[#This Row],[Occupational Series]],1)="A",RIGHT(Table13[[#This Row],[Occupational Series]],1)="B",RIGHT(Table13[[#This Row],[Occupational Series]],1)="C"),"0301",RIGHT(Table13[[#This Row],[Occupational Series]],4)))</f>
        <v>0260</v>
      </c>
      <c r="D468" s="128" t="s">
        <v>375</v>
      </c>
      <c r="E468" s="128" t="s">
        <v>376</v>
      </c>
    </row>
    <row r="469" spans="1:5" ht="26.25" thickBot="1" x14ac:dyDescent="0.3">
      <c r="A469" s="51" t="s">
        <v>255</v>
      </c>
      <c r="B469" s="127" t="str">
        <f>Table13[[#This Row],[Series]]&amp;Table13[[#This Row],[Competency Name]]</f>
        <v>0260COMPUTER LITERACY</v>
      </c>
      <c r="C469" s="127" t="str">
        <f>IF(RIGHT(Table13[[#This Row],[Occupational Series]],5)="SECCM","SECCM",IF(OR(RIGHT(Table13[[#This Row],[Occupational Series]],1)="A",RIGHT(Table13[[#This Row],[Occupational Series]],1)="B",RIGHT(Table13[[#This Row],[Occupational Series]],1)="C"),"0301",RIGHT(Table13[[#This Row],[Occupational Series]],4)))</f>
        <v>0260</v>
      </c>
      <c r="D469" s="51" t="s">
        <v>456</v>
      </c>
      <c r="E469" s="51" t="s">
        <v>457</v>
      </c>
    </row>
    <row r="470" spans="1:5" ht="15.75" thickBot="1" x14ac:dyDescent="0.3">
      <c r="A470" s="129" t="s">
        <v>255</v>
      </c>
      <c r="B470" s="127" t="str">
        <f>Table13[[#This Row],[Series]]&amp;Table13[[#This Row],[Competency Name]]</f>
        <v>0260PARTNERING</v>
      </c>
      <c r="C470" s="127" t="str">
        <f>IF(RIGHT(Table13[[#This Row],[Occupational Series]],5)="SECCM","SECCM",IF(OR(RIGHT(Table13[[#This Row],[Occupational Series]],1)="A",RIGHT(Table13[[#This Row],[Occupational Series]],1)="B",RIGHT(Table13[[#This Row],[Occupational Series]],1)="C"),"0301",RIGHT(Table13[[#This Row],[Occupational Series]],4)))</f>
        <v>0260</v>
      </c>
      <c r="D470" s="129" t="s">
        <v>491</v>
      </c>
      <c r="E470" s="129" t="s">
        <v>492</v>
      </c>
    </row>
    <row r="471" spans="1:5" ht="26.25" thickBot="1" x14ac:dyDescent="0.3">
      <c r="A471" s="54" t="s">
        <v>255</v>
      </c>
      <c r="B471" s="127" t="str">
        <f>Table13[[#This Row],[Series]]&amp;Table13[[#This Row],[Competency Name]]</f>
        <v>0260WRITTEN COMMUNICATION</v>
      </c>
      <c r="C471" s="127" t="str">
        <f>IF(RIGHT(Table13[[#This Row],[Occupational Series]],5)="SECCM","SECCM",IF(OR(RIGHT(Table13[[#This Row],[Occupational Series]],1)="A",RIGHT(Table13[[#This Row],[Occupational Series]],1)="B",RIGHT(Table13[[#This Row],[Occupational Series]],1)="C"),"0301",RIGHT(Table13[[#This Row],[Occupational Series]],4)))</f>
        <v>0260</v>
      </c>
      <c r="D471" s="54" t="s">
        <v>507</v>
      </c>
      <c r="E471" s="54" t="s">
        <v>508</v>
      </c>
    </row>
    <row r="472" spans="1:5" ht="26.25" thickBot="1" x14ac:dyDescent="0.3">
      <c r="A472" s="51" t="s">
        <v>255</v>
      </c>
      <c r="B472" s="127" t="str">
        <f>Table13[[#This Row],[Series]]&amp;Table13[[#This Row],[Competency Name]]</f>
        <v>0260ORAL COMMUNICATION</v>
      </c>
      <c r="C472" s="127" t="str">
        <f>IF(RIGHT(Table13[[#This Row],[Occupational Series]],5)="SECCM","SECCM",IF(OR(RIGHT(Table13[[#This Row],[Occupational Series]],1)="A",RIGHT(Table13[[#This Row],[Occupational Series]],1)="B",RIGHT(Table13[[#This Row],[Occupational Series]],1)="C"),"0301",RIGHT(Table13[[#This Row],[Occupational Series]],4)))</f>
        <v>0260</v>
      </c>
      <c r="D472" s="51" t="s">
        <v>537</v>
      </c>
      <c r="E472" s="51" t="s">
        <v>538</v>
      </c>
    </row>
    <row r="473" spans="1:5" ht="64.5" thickBot="1" x14ac:dyDescent="0.3">
      <c r="A473" s="51" t="s">
        <v>255</v>
      </c>
      <c r="B473" s="127" t="str">
        <f>Table13[[#This Row],[Series]]&amp;Table13[[#This Row],[Competency Name]]</f>
        <v>0260ACCOUNTABILITY</v>
      </c>
      <c r="C473" s="127" t="str">
        <f>IF(RIGHT(Table13[[#This Row],[Occupational Series]],5)="SECCM","SECCM",IF(OR(RIGHT(Table13[[#This Row],[Occupational Series]],1)="A",RIGHT(Table13[[#This Row],[Occupational Series]],1)="B",RIGHT(Table13[[#This Row],[Occupational Series]],1)="C"),"0301",RIGHT(Table13[[#This Row],[Occupational Series]],4)))</f>
        <v>0260</v>
      </c>
      <c r="D473" s="51" t="s">
        <v>579</v>
      </c>
      <c r="E473" s="51" t="s">
        <v>580</v>
      </c>
    </row>
    <row r="474" spans="1:5" ht="39" thickBot="1" x14ac:dyDescent="0.3">
      <c r="A474" s="54" t="s">
        <v>255</v>
      </c>
      <c r="B474" s="127" t="str">
        <f>Table13[[#This Row],[Series]]&amp;Table13[[#This Row],[Competency Name]]</f>
        <v>0260DEVELOPING OTHERS</v>
      </c>
      <c r="C474" s="127" t="str">
        <f>IF(RIGHT(Table13[[#This Row],[Occupational Series]],5)="SECCM","SECCM",IF(OR(RIGHT(Table13[[#This Row],[Occupational Series]],1)="A",RIGHT(Table13[[#This Row],[Occupational Series]],1)="B",RIGHT(Table13[[#This Row],[Occupational Series]],1)="C"),"0301",RIGHT(Table13[[#This Row],[Occupational Series]],4)))</f>
        <v>0260</v>
      </c>
      <c r="D474" s="54" t="s">
        <v>585</v>
      </c>
      <c r="E474" s="54" t="s">
        <v>586</v>
      </c>
    </row>
    <row r="475" spans="1:5" ht="26.25" thickBot="1" x14ac:dyDescent="0.3">
      <c r="A475" s="51" t="s">
        <v>255</v>
      </c>
      <c r="B475" s="127" t="str">
        <f>Table13[[#This Row],[Series]]&amp;Table13[[#This Row],[Competency Name]]</f>
        <v>0260MANAGING HUMAN RESOURCES</v>
      </c>
      <c r="C475" s="127" t="str">
        <f>IF(RIGHT(Table13[[#This Row],[Occupational Series]],5)="SECCM","SECCM",IF(OR(RIGHT(Table13[[#This Row],[Occupational Series]],1)="A",RIGHT(Table13[[#This Row],[Occupational Series]],1)="B",RIGHT(Table13[[#This Row],[Occupational Series]],1)="C"),"0301",RIGHT(Table13[[#This Row],[Occupational Series]],4)))</f>
        <v>0260</v>
      </c>
      <c r="D475" s="51" t="s">
        <v>590</v>
      </c>
      <c r="E475" s="51" t="s">
        <v>591</v>
      </c>
    </row>
    <row r="476" spans="1:5" ht="39" thickBot="1" x14ac:dyDescent="0.3">
      <c r="A476" s="51" t="s">
        <v>255</v>
      </c>
      <c r="B476" s="127" t="str">
        <f>Table13[[#This Row],[Series]]&amp;Table13[[#This Row],[Competency Name]]</f>
        <v>0260PROBLEM SOLVING</v>
      </c>
      <c r="C476" s="127" t="str">
        <f>IF(RIGHT(Table13[[#This Row],[Occupational Series]],5)="SECCM","SECCM",IF(OR(RIGHT(Table13[[#This Row],[Occupational Series]],1)="A",RIGHT(Table13[[#This Row],[Occupational Series]],1)="B",RIGHT(Table13[[#This Row],[Occupational Series]],1)="C"),"0301",RIGHT(Table13[[#This Row],[Occupational Series]],4)))</f>
        <v>0260</v>
      </c>
      <c r="D476" s="51" t="s">
        <v>596</v>
      </c>
      <c r="E476" s="51" t="s">
        <v>597</v>
      </c>
    </row>
    <row r="477" spans="1:5" ht="26.25" thickBot="1" x14ac:dyDescent="0.3">
      <c r="A477" s="128" t="s">
        <v>435</v>
      </c>
      <c r="B477" s="127" t="str">
        <f>Table13[[#This Row],[Series]]&amp;Table13[[#This Row],[Competency Name]]</f>
        <v>0301CUSTOMER SERVICE</v>
      </c>
      <c r="C477" s="127" t="str">
        <f>IF(RIGHT(Table13[[#This Row],[Occupational Series]],5)="SECCM","SECCM",IF(OR(RIGHT(Table13[[#This Row],[Occupational Series]],1)="A",RIGHT(Table13[[#This Row],[Occupational Series]],1)="B",RIGHT(Table13[[#This Row],[Occupational Series]],1)="C"),"0301",RIGHT(Table13[[#This Row],[Occupational Series]],4)))</f>
        <v>0301</v>
      </c>
      <c r="D477" s="128" t="s">
        <v>418</v>
      </c>
      <c r="E477" s="128" t="s">
        <v>419</v>
      </c>
    </row>
    <row r="478" spans="1:5" ht="51.75" thickBot="1" x14ac:dyDescent="0.3">
      <c r="A478" s="51" t="s">
        <v>435</v>
      </c>
      <c r="B478" s="127" t="str">
        <f>Table13[[#This Row],[Series]]&amp;Table13[[#This Row],[Competency Name]]</f>
        <v>0301FINANCIAL MANAGEMENT</v>
      </c>
      <c r="C478" s="127" t="str">
        <f>IF(RIGHT(Table13[[#This Row],[Occupational Series]],5)="SECCM","SECCM",IF(OR(RIGHT(Table13[[#This Row],[Occupational Series]],1)="A",RIGHT(Table13[[#This Row],[Occupational Series]],1)="B",RIGHT(Table13[[#This Row],[Occupational Series]],1)="C"),"0301",RIGHT(Table13[[#This Row],[Occupational Series]],4)))</f>
        <v>0301</v>
      </c>
      <c r="D478" s="51" t="s">
        <v>438</v>
      </c>
      <c r="E478" s="51" t="s">
        <v>439</v>
      </c>
    </row>
    <row r="479" spans="1:5" ht="26.25" thickBot="1" x14ac:dyDescent="0.3">
      <c r="A479" s="51" t="s">
        <v>435</v>
      </c>
      <c r="B479" s="127" t="str">
        <f>Table13[[#This Row],[Series]]&amp;Table13[[#This Row],[Competency Name]]</f>
        <v>0301COMPUTER LITERACY</v>
      </c>
      <c r="C479" s="127" t="str">
        <f>IF(RIGHT(Table13[[#This Row],[Occupational Series]],5)="SECCM","SECCM",IF(OR(RIGHT(Table13[[#This Row],[Occupational Series]],1)="A",RIGHT(Table13[[#This Row],[Occupational Series]],1)="B",RIGHT(Table13[[#This Row],[Occupational Series]],1)="C"),"0301",RIGHT(Table13[[#This Row],[Occupational Series]],4)))</f>
        <v>0301</v>
      </c>
      <c r="D479" s="51" t="s">
        <v>456</v>
      </c>
      <c r="E479" s="51" t="s">
        <v>457</v>
      </c>
    </row>
    <row r="480" spans="1:5" ht="26.25" thickBot="1" x14ac:dyDescent="0.3">
      <c r="A480" s="128" t="s">
        <v>435</v>
      </c>
      <c r="B480" s="127" t="str">
        <f>Table13[[#This Row],[Series]]&amp;Table13[[#This Row],[Competency Name]]</f>
        <v>0301ADMINISTRATION AND MANAGEMENT</v>
      </c>
      <c r="C480" s="127" t="str">
        <f>IF(RIGHT(Table13[[#This Row],[Occupational Series]],5)="SECCM","SECCM",IF(OR(RIGHT(Table13[[#This Row],[Occupational Series]],1)="A",RIGHT(Table13[[#This Row],[Occupational Series]],1)="B",RIGHT(Table13[[#This Row],[Occupational Series]],1)="C"),"0301",RIGHT(Table13[[#This Row],[Occupational Series]],4)))</f>
        <v>0301</v>
      </c>
      <c r="D480" s="128" t="s">
        <v>560</v>
      </c>
      <c r="E480" s="128" t="s">
        <v>561</v>
      </c>
    </row>
    <row r="481" spans="1:5" ht="64.5" thickBot="1" x14ac:dyDescent="0.3">
      <c r="A481" s="51" t="s">
        <v>435</v>
      </c>
      <c r="B481" s="127" t="str">
        <f>Table13[[#This Row],[Series]]&amp;Table13[[#This Row],[Competency Name]]</f>
        <v>0301ACCOUNTABILITY</v>
      </c>
      <c r="C481" s="127" t="str">
        <f>IF(RIGHT(Table13[[#This Row],[Occupational Series]],5)="SECCM","SECCM",IF(OR(RIGHT(Table13[[#This Row],[Occupational Series]],1)="A",RIGHT(Table13[[#This Row],[Occupational Series]],1)="B",RIGHT(Table13[[#This Row],[Occupational Series]],1)="C"),"0301",RIGHT(Table13[[#This Row],[Occupational Series]],4)))</f>
        <v>0301</v>
      </c>
      <c r="D481" s="51" t="s">
        <v>579</v>
      </c>
      <c r="E481" s="51" t="s">
        <v>580</v>
      </c>
    </row>
    <row r="482" spans="1:5" ht="39" thickBot="1" x14ac:dyDescent="0.3">
      <c r="A482" s="51" t="s">
        <v>435</v>
      </c>
      <c r="B482" s="127" t="str">
        <f>Table13[[#This Row],[Series]]&amp;Table13[[#This Row],[Competency Name]]</f>
        <v>0301DEVELOPING OTHERS</v>
      </c>
      <c r="C482" s="127" t="str">
        <f>IF(RIGHT(Table13[[#This Row],[Occupational Series]],5)="SECCM","SECCM",IF(OR(RIGHT(Table13[[#This Row],[Occupational Series]],1)="A",RIGHT(Table13[[#This Row],[Occupational Series]],1)="B",RIGHT(Table13[[#This Row],[Occupational Series]],1)="C"),"0301",RIGHT(Table13[[#This Row],[Occupational Series]],4)))</f>
        <v>0301</v>
      </c>
      <c r="D482" s="51" t="s">
        <v>585</v>
      </c>
      <c r="E482" s="51" t="s">
        <v>586</v>
      </c>
    </row>
    <row r="483" spans="1:5" ht="39" thickBot="1" x14ac:dyDescent="0.3">
      <c r="A483" s="54" t="s">
        <v>435</v>
      </c>
      <c r="B483" s="127" t="str">
        <f>Table13[[#This Row],[Series]]&amp;Table13[[#This Row],[Competency Name]]</f>
        <v>0301FAMILY SUPPORT SERVICES</v>
      </c>
      <c r="C483" s="127" t="str">
        <f>IF(RIGHT(Table13[[#This Row],[Occupational Series]],5)="SECCM","SECCM",IF(OR(RIGHT(Table13[[#This Row],[Occupational Series]],1)="A",RIGHT(Table13[[#This Row],[Occupational Series]],1)="B",RIGHT(Table13[[#This Row],[Occupational Series]],1)="C"),"0301",RIGHT(Table13[[#This Row],[Occupational Series]],4)))</f>
        <v>0301</v>
      </c>
      <c r="D483" s="54" t="s">
        <v>1456</v>
      </c>
      <c r="E483" s="54" t="s">
        <v>1457</v>
      </c>
    </row>
    <row r="484" spans="1:5" ht="26.25" thickBot="1" x14ac:dyDescent="0.3">
      <c r="A484" s="51" t="s">
        <v>435</v>
      </c>
      <c r="B484" s="127" t="str">
        <f>Table13[[#This Row],[Series]]&amp;Table13[[#This Row],[Competency Name]]</f>
        <v>0301AIRCRAFT OPERATIONS</v>
      </c>
      <c r="C484" s="127" t="str">
        <f>IF(RIGHT(Table13[[#This Row],[Occupational Series]],5)="SECCM","SECCM",IF(OR(RIGHT(Table13[[#This Row],[Occupational Series]],1)="A",RIGHT(Table13[[#This Row],[Occupational Series]],1)="B",RIGHT(Table13[[#This Row],[Occupational Series]],1)="C"),"0301",RIGHT(Table13[[#This Row],[Occupational Series]],4)))</f>
        <v>0301</v>
      </c>
      <c r="D484" s="51" t="s">
        <v>1478</v>
      </c>
      <c r="E484" s="51" t="s">
        <v>1479</v>
      </c>
    </row>
    <row r="485" spans="1:5" ht="39" thickBot="1" x14ac:dyDescent="0.3">
      <c r="A485" s="51" t="s">
        <v>435</v>
      </c>
      <c r="B485" s="127" t="str">
        <f>Table13[[#This Row],[Series]]&amp;Table13[[#This Row],[Competency Name]]</f>
        <v>0301HUMAN CAPITAL MANAGEMENT</v>
      </c>
      <c r="C485" s="127" t="str">
        <f>IF(RIGHT(Table13[[#This Row],[Occupational Series]],5)="SECCM","SECCM",IF(OR(RIGHT(Table13[[#This Row],[Occupational Series]],1)="A",RIGHT(Table13[[#This Row],[Occupational Series]],1)="B",RIGHT(Table13[[#This Row],[Occupational Series]],1)="C"),"0301",RIGHT(Table13[[#This Row],[Occupational Series]],4)))</f>
        <v>0301</v>
      </c>
      <c r="D485" s="51" t="s">
        <v>1197</v>
      </c>
      <c r="E485" s="51" t="s">
        <v>1480</v>
      </c>
    </row>
    <row r="486" spans="1:5" ht="26.25" thickBot="1" x14ac:dyDescent="0.3">
      <c r="A486" s="54" t="s">
        <v>435</v>
      </c>
      <c r="B486" s="127" t="str">
        <f>Table13[[#This Row],[Series]]&amp;Table13[[#This Row],[Competency Name]]</f>
        <v>0301CASUALTY OPERATIONS</v>
      </c>
      <c r="C486" s="127" t="str">
        <f>IF(RIGHT(Table13[[#This Row],[Occupational Series]],5)="SECCM","SECCM",IF(OR(RIGHT(Table13[[#This Row],[Occupational Series]],1)="A",RIGHT(Table13[[#This Row],[Occupational Series]],1)="B",RIGHT(Table13[[#This Row],[Occupational Series]],1)="C"),"0301",RIGHT(Table13[[#This Row],[Occupational Series]],4)))</f>
        <v>0301</v>
      </c>
      <c r="D486" s="54" t="s">
        <v>1481</v>
      </c>
      <c r="E486" s="54" t="s">
        <v>1482</v>
      </c>
    </row>
    <row r="487" spans="1:5" ht="39" thickBot="1" x14ac:dyDescent="0.3">
      <c r="A487" s="51" t="s">
        <v>435</v>
      </c>
      <c r="B487" s="127" t="str">
        <f>Table13[[#This Row],[Series]]&amp;Table13[[#This Row],[Competency Name]]</f>
        <v>0301EMERGENCY DISPATCH OPERATIONS</v>
      </c>
      <c r="C487" s="127" t="str">
        <f>IF(RIGHT(Table13[[#This Row],[Occupational Series]],5)="SECCM","SECCM",IF(OR(RIGHT(Table13[[#This Row],[Occupational Series]],1)="A",RIGHT(Table13[[#This Row],[Occupational Series]],1)="B",RIGHT(Table13[[#This Row],[Occupational Series]],1)="C"),"0301",RIGHT(Table13[[#This Row],[Occupational Series]],4)))</f>
        <v>0301</v>
      </c>
      <c r="D487" s="51" t="s">
        <v>1483</v>
      </c>
      <c r="E487" s="51" t="s">
        <v>1484</v>
      </c>
    </row>
    <row r="488" spans="1:5" ht="39" thickBot="1" x14ac:dyDescent="0.3">
      <c r="A488" s="51" t="s">
        <v>435</v>
      </c>
      <c r="B488" s="127" t="str">
        <f>Table13[[#This Row],[Series]]&amp;Table13[[#This Row],[Competency Name]]</f>
        <v>0301ENERGY PROGRAMS</v>
      </c>
      <c r="C488" s="127" t="str">
        <f>IF(RIGHT(Table13[[#This Row],[Occupational Series]],5)="SECCM","SECCM",IF(OR(RIGHT(Table13[[#This Row],[Occupational Series]],1)="A",RIGHT(Table13[[#This Row],[Occupational Series]],1)="B",RIGHT(Table13[[#This Row],[Occupational Series]],1)="C"),"0301",RIGHT(Table13[[#This Row],[Occupational Series]],4)))</f>
        <v>0301</v>
      </c>
      <c r="D488" s="51" t="s">
        <v>1485</v>
      </c>
      <c r="E488" s="51" t="s">
        <v>1486</v>
      </c>
    </row>
    <row r="489" spans="1:5" ht="39" thickBot="1" x14ac:dyDescent="0.3">
      <c r="A489" s="54" t="s">
        <v>435</v>
      </c>
      <c r="B489" s="127" t="str">
        <f>Table13[[#This Row],[Series]]&amp;Table13[[#This Row],[Competency Name]]</f>
        <v>0301BUSINESS OPERATIONS</v>
      </c>
      <c r="C489" s="127" t="str">
        <f>IF(RIGHT(Table13[[#This Row],[Occupational Series]],5)="SECCM","SECCM",IF(OR(RIGHT(Table13[[#This Row],[Occupational Series]],1)="A",RIGHT(Table13[[#This Row],[Occupational Series]],1)="B",RIGHT(Table13[[#This Row],[Occupational Series]],1)="C"),"0301",RIGHT(Table13[[#This Row],[Occupational Series]],4)))</f>
        <v>0301</v>
      </c>
      <c r="D489" s="54" t="s">
        <v>1487</v>
      </c>
      <c r="E489" s="54" t="s">
        <v>1488</v>
      </c>
    </row>
    <row r="490" spans="1:5" ht="26.25" thickBot="1" x14ac:dyDescent="0.3">
      <c r="A490" s="129" t="s">
        <v>435</v>
      </c>
      <c r="B490" s="127" t="str">
        <f>Table13[[#This Row],[Series]]&amp;Table13[[#This Row],[Competency Name]]</f>
        <v>0301EVENT PLANNING AND COORDINATION</v>
      </c>
      <c r="C490" s="127" t="str">
        <f>IF(RIGHT(Table13[[#This Row],[Occupational Series]],5)="SECCM","SECCM",IF(OR(RIGHT(Table13[[#This Row],[Occupational Series]],1)="A",RIGHT(Table13[[#This Row],[Occupational Series]],1)="B",RIGHT(Table13[[#This Row],[Occupational Series]],1)="C"),"0301",RIGHT(Table13[[#This Row],[Occupational Series]],4)))</f>
        <v>0301</v>
      </c>
      <c r="D490" s="129" t="s">
        <v>1489</v>
      </c>
      <c r="E490" s="129" t="s">
        <v>1490</v>
      </c>
    </row>
    <row r="491" spans="1:5" ht="39" thickBot="1" x14ac:dyDescent="0.3">
      <c r="A491" s="51" t="s">
        <v>271</v>
      </c>
      <c r="B491" s="127" t="str">
        <f>Table13[[#This Row],[Series]]&amp;Table13[[#This Row],[Competency Name]]</f>
        <v>0301INFLUENCING/NEGOTIATING</v>
      </c>
      <c r="C491" s="127" t="str">
        <f>IF(RIGHT(Table13[[#This Row],[Occupational Series]],5)="SECCM","SECCM",IF(OR(RIGHT(Table13[[#This Row],[Occupational Series]],1)="A",RIGHT(Table13[[#This Row],[Occupational Series]],1)="B",RIGHT(Table13[[#This Row],[Occupational Series]],1)="C"),"0301",RIGHT(Table13[[#This Row],[Occupational Series]],4)))</f>
        <v>0301</v>
      </c>
      <c r="D491" s="51" t="s">
        <v>267</v>
      </c>
      <c r="E491" s="51" t="s">
        <v>268</v>
      </c>
    </row>
    <row r="492" spans="1:5" ht="26.25" thickBot="1" x14ac:dyDescent="0.3">
      <c r="A492" s="54" t="s">
        <v>271</v>
      </c>
      <c r="B492" s="127" t="str">
        <f>Table13[[#This Row],[Series]]&amp;Table13[[#This Row],[Competency Name]]</f>
        <v>0301INFORMATION MANAGEMENT</v>
      </c>
      <c r="C492" s="127" t="str">
        <f>IF(RIGHT(Table13[[#This Row],[Occupational Series]],5)="SECCM","SECCM",IF(OR(RIGHT(Table13[[#This Row],[Occupational Series]],1)="A",RIGHT(Table13[[#This Row],[Occupational Series]],1)="B",RIGHT(Table13[[#This Row],[Occupational Series]],1)="C"),"0301",RIGHT(Table13[[#This Row],[Occupational Series]],4)))</f>
        <v>0301</v>
      </c>
      <c r="D492" s="54" t="s">
        <v>311</v>
      </c>
      <c r="E492" s="54" t="s">
        <v>312</v>
      </c>
    </row>
    <row r="493" spans="1:5" ht="26.25" thickBot="1" x14ac:dyDescent="0.3">
      <c r="A493" s="129" t="s">
        <v>271</v>
      </c>
      <c r="B493" s="127" t="str">
        <f>Table13[[#This Row],[Series]]&amp;Table13[[#This Row],[Competency Name]]</f>
        <v>0301PROJECT MANAGEMENT</v>
      </c>
      <c r="C493" s="127" t="str">
        <f>IF(RIGHT(Table13[[#This Row],[Occupational Series]],5)="SECCM","SECCM",IF(OR(RIGHT(Table13[[#This Row],[Occupational Series]],1)="A",RIGHT(Table13[[#This Row],[Occupational Series]],1)="B",RIGHT(Table13[[#This Row],[Occupational Series]],1)="C"),"0301",RIGHT(Table13[[#This Row],[Occupational Series]],4)))</f>
        <v>0301</v>
      </c>
      <c r="D493" s="129" t="s">
        <v>381</v>
      </c>
      <c r="E493" s="129" t="s">
        <v>382</v>
      </c>
    </row>
    <row r="494" spans="1:5" ht="15.75" thickBot="1" x14ac:dyDescent="0.3">
      <c r="A494" s="129" t="s">
        <v>271</v>
      </c>
      <c r="B494" s="127" t="str">
        <f>Table13[[#This Row],[Series]]&amp;Table13[[#This Row],[Competency Name]]</f>
        <v>0301PARTNERING</v>
      </c>
      <c r="C494" s="127" t="str">
        <f>IF(RIGHT(Table13[[#This Row],[Occupational Series]],5)="SECCM","SECCM",IF(OR(RIGHT(Table13[[#This Row],[Occupational Series]],1)="A",RIGHT(Table13[[#This Row],[Occupational Series]],1)="B",RIGHT(Table13[[#This Row],[Occupational Series]],1)="C"),"0301",RIGHT(Table13[[#This Row],[Occupational Series]],4)))</f>
        <v>0301</v>
      </c>
      <c r="D494" s="129" t="s">
        <v>491</v>
      </c>
      <c r="E494" s="129" t="s">
        <v>492</v>
      </c>
    </row>
    <row r="495" spans="1:5" ht="26.25" thickBot="1" x14ac:dyDescent="0.3">
      <c r="A495" s="54" t="s">
        <v>271</v>
      </c>
      <c r="B495" s="127" t="str">
        <f>Table13[[#This Row],[Series]]&amp;Table13[[#This Row],[Competency Name]]</f>
        <v>0301ORAL COMMUNICATION</v>
      </c>
      <c r="C495" s="127" t="str">
        <f>IF(RIGHT(Table13[[#This Row],[Occupational Series]],5)="SECCM","SECCM",IF(OR(RIGHT(Table13[[#This Row],[Occupational Series]],1)="A",RIGHT(Table13[[#This Row],[Occupational Series]],1)="B",RIGHT(Table13[[#This Row],[Occupational Series]],1)="C"),"0301",RIGHT(Table13[[#This Row],[Occupational Series]],4)))</f>
        <v>0301</v>
      </c>
      <c r="D495" s="54" t="s">
        <v>537</v>
      </c>
      <c r="E495" s="54" t="s">
        <v>538</v>
      </c>
    </row>
    <row r="496" spans="1:5" ht="26.25" thickBot="1" x14ac:dyDescent="0.3">
      <c r="A496" s="51" t="s">
        <v>271</v>
      </c>
      <c r="B496" s="127" t="str">
        <f>Table13[[#This Row],[Series]]&amp;Table13[[#This Row],[Competency Name]]</f>
        <v>0301PLANNING AND EVALUATING</v>
      </c>
      <c r="C496" s="127" t="str">
        <f>IF(RIGHT(Table13[[#This Row],[Occupational Series]],5)="SECCM","SECCM",IF(OR(RIGHT(Table13[[#This Row],[Occupational Series]],1)="A",RIGHT(Table13[[#This Row],[Occupational Series]],1)="B",RIGHT(Table13[[#This Row],[Occupational Series]],1)="C"),"0301",RIGHT(Table13[[#This Row],[Occupational Series]],4)))</f>
        <v>0301</v>
      </c>
      <c r="D496" s="51" t="s">
        <v>571</v>
      </c>
      <c r="E496" s="51" t="s">
        <v>572</v>
      </c>
    </row>
    <row r="497" spans="1:5" ht="26.25" thickBot="1" x14ac:dyDescent="0.3">
      <c r="A497" s="51" t="s">
        <v>271</v>
      </c>
      <c r="B497" s="127" t="str">
        <f>Table13[[#This Row],[Series]]&amp;Table13[[#This Row],[Competency Name]]</f>
        <v>0301MANAGING HUMAN RESOURCES</v>
      </c>
      <c r="C497" s="127" t="str">
        <f>IF(RIGHT(Table13[[#This Row],[Occupational Series]],5)="SECCM","SECCM",IF(OR(RIGHT(Table13[[#This Row],[Occupational Series]],1)="A",RIGHT(Table13[[#This Row],[Occupational Series]],1)="B",RIGHT(Table13[[#This Row],[Occupational Series]],1)="C"),"0301",RIGHT(Table13[[#This Row],[Occupational Series]],4)))</f>
        <v>0301</v>
      </c>
      <c r="D497" s="51" t="s">
        <v>590</v>
      </c>
      <c r="E497" s="51" t="s">
        <v>591</v>
      </c>
    </row>
    <row r="498" spans="1:5" ht="39" thickBot="1" x14ac:dyDescent="0.3">
      <c r="A498" s="54" t="s">
        <v>271</v>
      </c>
      <c r="B498" s="127" t="str">
        <f>Table13[[#This Row],[Series]]&amp;Table13[[#This Row],[Competency Name]]</f>
        <v>0301PROBLEM SOLVING</v>
      </c>
      <c r="C498" s="127" t="str">
        <f>IF(RIGHT(Table13[[#This Row],[Occupational Series]],5)="SECCM","SECCM",IF(OR(RIGHT(Table13[[#This Row],[Occupational Series]],1)="A",RIGHT(Table13[[#This Row],[Occupational Series]],1)="B",RIGHT(Table13[[#This Row],[Occupational Series]],1)="C"),"0301",RIGHT(Table13[[#This Row],[Occupational Series]],4)))</f>
        <v>0301</v>
      </c>
      <c r="D498" s="54" t="s">
        <v>596</v>
      </c>
      <c r="E498" s="54" t="s">
        <v>597</v>
      </c>
    </row>
    <row r="499" spans="1:5" ht="39" thickBot="1" x14ac:dyDescent="0.3">
      <c r="A499" s="51" t="s">
        <v>271</v>
      </c>
      <c r="B499" s="127" t="str">
        <f>Table13[[#This Row],[Series]]&amp;Table13[[#This Row],[Competency Name]]</f>
        <v>0301PROTOCOL</v>
      </c>
      <c r="C499" s="127" t="str">
        <f>IF(RIGHT(Table13[[#This Row],[Occupational Series]],5)="SECCM","SECCM",IF(OR(RIGHT(Table13[[#This Row],[Occupational Series]],1)="A",RIGHT(Table13[[#This Row],[Occupational Series]],1)="B",RIGHT(Table13[[#This Row],[Occupational Series]],1)="C"),"0301",RIGHT(Table13[[#This Row],[Occupational Series]],4)))</f>
        <v>0301</v>
      </c>
      <c r="D499" s="51" t="s">
        <v>1491</v>
      </c>
      <c r="E499" s="51" t="s">
        <v>1492</v>
      </c>
    </row>
    <row r="500" spans="1:5" ht="39" thickBot="1" x14ac:dyDescent="0.3">
      <c r="A500" s="51" t="s">
        <v>271</v>
      </c>
      <c r="B500" s="127" t="str">
        <f>Table13[[#This Row],[Series]]&amp;Table13[[#This Row],[Competency Name]]</f>
        <v>0301LEGISLATIVE AFFAIRS</v>
      </c>
      <c r="C500" s="127" t="str">
        <f>IF(RIGHT(Table13[[#This Row],[Occupational Series]],5)="SECCM","SECCM",IF(OR(RIGHT(Table13[[#This Row],[Occupational Series]],1)="A",RIGHT(Table13[[#This Row],[Occupational Series]],1)="B",RIGHT(Table13[[#This Row],[Occupational Series]],1)="C"),"0301",RIGHT(Table13[[#This Row],[Occupational Series]],4)))</f>
        <v>0301</v>
      </c>
      <c r="D500" s="51" t="s">
        <v>1493</v>
      </c>
      <c r="E500" s="51" t="s">
        <v>1494</v>
      </c>
    </row>
    <row r="501" spans="1:5" ht="26.25" thickBot="1" x14ac:dyDescent="0.3">
      <c r="A501" s="54" t="s">
        <v>271</v>
      </c>
      <c r="B501" s="127" t="str">
        <f>Table13[[#This Row],[Series]]&amp;Table13[[#This Row],[Competency Name]]</f>
        <v>0301POSTAL OPERATIONS</v>
      </c>
      <c r="C501" s="127" t="str">
        <f>IF(RIGHT(Table13[[#This Row],[Occupational Series]],5)="SECCM","SECCM",IF(OR(RIGHT(Table13[[#This Row],[Occupational Series]],1)="A",RIGHT(Table13[[#This Row],[Occupational Series]],1)="B",RIGHT(Table13[[#This Row],[Occupational Series]],1)="C"),"0301",RIGHT(Table13[[#This Row],[Occupational Series]],4)))</f>
        <v>0301</v>
      </c>
      <c r="D501" s="54" t="s">
        <v>1495</v>
      </c>
      <c r="E501" s="54" t="s">
        <v>1496</v>
      </c>
    </row>
    <row r="502" spans="1:5" ht="26.25" thickBot="1" x14ac:dyDescent="0.3">
      <c r="A502" s="51" t="s">
        <v>526</v>
      </c>
      <c r="B502" s="127" t="str">
        <f>Table13[[#This Row],[Series]]&amp;Table13[[#This Row],[Competency Name]]</f>
        <v>0301WRITTEN COMMUNICATION</v>
      </c>
      <c r="C502" s="127" t="str">
        <f>IF(RIGHT(Table13[[#This Row],[Occupational Series]],5)="SECCM","SECCM",IF(OR(RIGHT(Table13[[#This Row],[Occupational Series]],1)="A",RIGHT(Table13[[#This Row],[Occupational Series]],1)="B",RIGHT(Table13[[#This Row],[Occupational Series]],1)="C"),"0301",RIGHT(Table13[[#This Row],[Occupational Series]],4)))</f>
        <v>0301</v>
      </c>
      <c r="D502" s="51" t="s">
        <v>507</v>
      </c>
      <c r="E502" s="51" t="s">
        <v>508</v>
      </c>
    </row>
    <row r="503" spans="1:5" ht="26.25" thickBot="1" x14ac:dyDescent="0.3">
      <c r="A503" s="51" t="s">
        <v>526</v>
      </c>
      <c r="B503" s="127" t="str">
        <f>Table13[[#This Row],[Series]]&amp;Table13[[#This Row],[Competency Name]]</f>
        <v>0301RESOURCE MANAGEMENT</v>
      </c>
      <c r="C503" s="127" t="str">
        <f>IF(RIGHT(Table13[[#This Row],[Occupational Series]],5)="SECCM","SECCM",IF(OR(RIGHT(Table13[[#This Row],[Occupational Series]],1)="A",RIGHT(Table13[[#This Row],[Occupational Series]],1)="B",RIGHT(Table13[[#This Row],[Occupational Series]],1)="C"),"0301",RIGHT(Table13[[#This Row],[Occupational Series]],4)))</f>
        <v>0301</v>
      </c>
      <c r="D503" s="51" t="s">
        <v>573</v>
      </c>
      <c r="E503" s="51" t="s">
        <v>574</v>
      </c>
    </row>
    <row r="504" spans="1:5" ht="15.75" thickBot="1" x14ac:dyDescent="0.3">
      <c r="A504" s="128" t="s">
        <v>526</v>
      </c>
      <c r="B504" s="127" t="str">
        <f>Table13[[#This Row],[Series]]&amp;Table13[[#This Row],[Competency Name]]</f>
        <v>0301RISK MANAGEMENT</v>
      </c>
      <c r="C504" s="127" t="str">
        <f>IF(RIGHT(Table13[[#This Row],[Occupational Series]],5)="SECCM","SECCM",IF(OR(RIGHT(Table13[[#This Row],[Occupational Series]],1)="A",RIGHT(Table13[[#This Row],[Occupational Series]],1)="B",RIGHT(Table13[[#This Row],[Occupational Series]],1)="C"),"0301",RIGHT(Table13[[#This Row],[Occupational Series]],4)))</f>
        <v>0301</v>
      </c>
      <c r="D504" s="128" t="s">
        <v>638</v>
      </c>
      <c r="E504" s="128" t="s">
        <v>639</v>
      </c>
    </row>
    <row r="505" spans="1:5" ht="39" thickBot="1" x14ac:dyDescent="0.3">
      <c r="A505" s="51" t="s">
        <v>526</v>
      </c>
      <c r="B505" s="127" t="str">
        <f>Table13[[#This Row],[Series]]&amp;Table13[[#This Row],[Competency Name]]</f>
        <v>0301STRATEGIC THINKING</v>
      </c>
      <c r="C505" s="127" t="str">
        <f>IF(RIGHT(Table13[[#This Row],[Occupational Series]],5)="SECCM","SECCM",IF(OR(RIGHT(Table13[[#This Row],[Occupational Series]],1)="A",RIGHT(Table13[[#This Row],[Occupational Series]],1)="B",RIGHT(Table13[[#This Row],[Occupational Series]],1)="C"),"0301",RIGHT(Table13[[#This Row],[Occupational Series]],4)))</f>
        <v>0301</v>
      </c>
      <c r="D505" s="51" t="s">
        <v>826</v>
      </c>
      <c r="E505" s="51" t="s">
        <v>827</v>
      </c>
    </row>
    <row r="506" spans="1:5" ht="26.25" thickBot="1" x14ac:dyDescent="0.3">
      <c r="A506" s="129" t="s">
        <v>526</v>
      </c>
      <c r="B506" s="127" t="str">
        <f>Table13[[#This Row],[Series]]&amp;Table13[[#This Row],[Competency Name]]</f>
        <v>0301RULEMAKING AND REGULATION</v>
      </c>
      <c r="C506" s="127" t="str">
        <f>IF(RIGHT(Table13[[#This Row],[Occupational Series]],5)="SECCM","SECCM",IF(OR(RIGHT(Table13[[#This Row],[Occupational Series]],1)="A",RIGHT(Table13[[#This Row],[Occupational Series]],1)="B",RIGHT(Table13[[#This Row],[Occupational Series]],1)="C"),"0301",RIGHT(Table13[[#This Row],[Occupational Series]],4)))</f>
        <v>0301</v>
      </c>
      <c r="D506" s="129" t="s">
        <v>958</v>
      </c>
      <c r="E506" s="129" t="s">
        <v>959</v>
      </c>
    </row>
    <row r="507" spans="1:5" ht="26.25" thickBot="1" x14ac:dyDescent="0.3">
      <c r="A507" s="54" t="s">
        <v>526</v>
      </c>
      <c r="B507" s="127" t="str">
        <f>Table13[[#This Row],[Series]]&amp;Table13[[#This Row],[Competency Name]]</f>
        <v>0301TRAVEL MANAGEMENT</v>
      </c>
      <c r="C507" s="127" t="str">
        <f>IF(RIGHT(Table13[[#This Row],[Occupational Series]],5)="SECCM","SECCM",IF(OR(RIGHT(Table13[[#This Row],[Occupational Series]],1)="A",RIGHT(Table13[[#This Row],[Occupational Series]],1)="B",RIGHT(Table13[[#This Row],[Occupational Series]],1)="C"),"0301",RIGHT(Table13[[#This Row],[Occupational Series]],4)))</f>
        <v>0301</v>
      </c>
      <c r="D507" s="54" t="s">
        <v>1193</v>
      </c>
      <c r="E507" s="54" t="s">
        <v>1194</v>
      </c>
    </row>
    <row r="508" spans="1:5" ht="39" thickBot="1" x14ac:dyDescent="0.3">
      <c r="A508" s="51" t="s">
        <v>526</v>
      </c>
      <c r="B508" s="127" t="str">
        <f>Table13[[#This Row],[Series]]&amp;Table13[[#This Row],[Competency Name]]</f>
        <v>0301TRAINING PROGRAM ADMINISTRATION</v>
      </c>
      <c r="C508" s="127" t="str">
        <f>IF(RIGHT(Table13[[#This Row],[Occupational Series]],5)="SECCM","SECCM",IF(OR(RIGHT(Table13[[#This Row],[Occupational Series]],1)="A",RIGHT(Table13[[#This Row],[Occupational Series]],1)="B",RIGHT(Table13[[#This Row],[Occupational Series]],1)="C"),"0301",RIGHT(Table13[[#This Row],[Occupational Series]],4)))</f>
        <v>0301</v>
      </c>
      <c r="D508" s="51" t="s">
        <v>1222</v>
      </c>
      <c r="E508" s="51" t="s">
        <v>1223</v>
      </c>
    </row>
    <row r="509" spans="1:5" ht="39" thickBot="1" x14ac:dyDescent="0.3">
      <c r="A509" s="51" t="s">
        <v>526</v>
      </c>
      <c r="B509" s="127" t="str">
        <f>Table13[[#This Row],[Series]]&amp;Table13[[#This Row],[Competency Name]]</f>
        <v>0301SEXUAL ASSAULT AND PREVENTION RESPONSE PROGRAM (SAPR)</v>
      </c>
      <c r="C509" s="127" t="str">
        <f>IF(RIGHT(Table13[[#This Row],[Occupational Series]],5)="SECCM","SECCM",IF(OR(RIGHT(Table13[[#This Row],[Occupational Series]],1)="A",RIGHT(Table13[[#This Row],[Occupational Series]],1)="B",RIGHT(Table13[[#This Row],[Occupational Series]],1)="C"),"0301",RIGHT(Table13[[#This Row],[Occupational Series]],4)))</f>
        <v>0301</v>
      </c>
      <c r="D509" s="51" t="s">
        <v>1497</v>
      </c>
      <c r="E509" s="51" t="s">
        <v>1498</v>
      </c>
    </row>
    <row r="510" spans="1:5" ht="26.25" thickBot="1" x14ac:dyDescent="0.3">
      <c r="A510" s="54" t="s">
        <v>526</v>
      </c>
      <c r="B510" s="127" t="str">
        <f>Table13[[#This Row],[Series]]&amp;Table13[[#This Row],[Competency Name]]</f>
        <v>0301RANGE OPERATIONS</v>
      </c>
      <c r="C510" s="127" t="str">
        <f>IF(RIGHT(Table13[[#This Row],[Occupational Series]],5)="SECCM","SECCM",IF(OR(RIGHT(Table13[[#This Row],[Occupational Series]],1)="A",RIGHT(Table13[[#This Row],[Occupational Series]],1)="B",RIGHT(Table13[[#This Row],[Occupational Series]],1)="C"),"0301",RIGHT(Table13[[#This Row],[Occupational Series]],4)))</f>
        <v>0301</v>
      </c>
      <c r="D510" s="54" t="s">
        <v>1499</v>
      </c>
      <c r="E510" s="54" t="s">
        <v>1500</v>
      </c>
    </row>
    <row r="511" spans="1:5" ht="26.25" thickBot="1" x14ac:dyDescent="0.3">
      <c r="A511" s="51" t="s">
        <v>321</v>
      </c>
      <c r="B511" s="127" t="str">
        <f>Table13[[#This Row],[Series]]&amp;Table13[[#This Row],[Competency Name]]</f>
        <v>0303INFORMATION MANAGEMENT</v>
      </c>
      <c r="C511" s="127" t="str">
        <f>IF(RIGHT(Table13[[#This Row],[Occupational Series]],5)="SECCM","SECCM",IF(OR(RIGHT(Table13[[#This Row],[Occupational Series]],1)="A",RIGHT(Table13[[#This Row],[Occupational Series]],1)="B",RIGHT(Table13[[#This Row],[Occupational Series]],1)="C"),"0301",RIGHT(Table13[[#This Row],[Occupational Series]],4)))</f>
        <v>0303</v>
      </c>
      <c r="D511" s="51" t="s">
        <v>311</v>
      </c>
      <c r="E511" s="51" t="s">
        <v>312</v>
      </c>
    </row>
    <row r="512" spans="1:5" ht="15.75" thickBot="1" x14ac:dyDescent="0.3">
      <c r="A512" s="129" t="s">
        <v>321</v>
      </c>
      <c r="B512" s="127" t="str">
        <f>Table13[[#This Row],[Series]]&amp;Table13[[#This Row],[Competency Name]]</f>
        <v>0303PARTNERING</v>
      </c>
      <c r="C512" s="127" t="str">
        <f>IF(RIGHT(Table13[[#This Row],[Occupational Series]],5)="SECCM","SECCM",IF(OR(RIGHT(Table13[[#This Row],[Occupational Series]],1)="A",RIGHT(Table13[[#This Row],[Occupational Series]],1)="B",RIGHT(Table13[[#This Row],[Occupational Series]],1)="C"),"0301",RIGHT(Table13[[#This Row],[Occupational Series]],4)))</f>
        <v>0303</v>
      </c>
      <c r="D512" s="129" t="s">
        <v>491</v>
      </c>
      <c r="E512" s="129" t="s">
        <v>492</v>
      </c>
    </row>
    <row r="513" spans="1:5" ht="26.25" thickBot="1" x14ac:dyDescent="0.3">
      <c r="A513" s="54" t="s">
        <v>321</v>
      </c>
      <c r="B513" s="127" t="str">
        <f>Table13[[#This Row],[Series]]&amp;Table13[[#This Row],[Competency Name]]</f>
        <v>0303WRITTEN COMMUNICATION</v>
      </c>
      <c r="C513" s="127" t="str">
        <f>IF(RIGHT(Table13[[#This Row],[Occupational Series]],5)="SECCM","SECCM",IF(OR(RIGHT(Table13[[#This Row],[Occupational Series]],1)="A",RIGHT(Table13[[#This Row],[Occupational Series]],1)="B",RIGHT(Table13[[#This Row],[Occupational Series]],1)="C"),"0301",RIGHT(Table13[[#This Row],[Occupational Series]],4)))</f>
        <v>0303</v>
      </c>
      <c r="D513" s="54" t="s">
        <v>507</v>
      </c>
      <c r="E513" s="54" t="s">
        <v>508</v>
      </c>
    </row>
    <row r="514" spans="1:5" ht="26.25" thickBot="1" x14ac:dyDescent="0.3">
      <c r="A514" s="51" t="s">
        <v>321</v>
      </c>
      <c r="B514" s="127" t="str">
        <f>Table13[[#This Row],[Series]]&amp;Table13[[#This Row],[Competency Name]]</f>
        <v>0303ORAL COMMUNICATION</v>
      </c>
      <c r="C514" s="127" t="str">
        <f>IF(RIGHT(Table13[[#This Row],[Occupational Series]],5)="SECCM","SECCM",IF(OR(RIGHT(Table13[[#This Row],[Occupational Series]],1)="A",RIGHT(Table13[[#This Row],[Occupational Series]],1)="B",RIGHT(Table13[[#This Row],[Occupational Series]],1)="C"),"0301",RIGHT(Table13[[#This Row],[Occupational Series]],4)))</f>
        <v>0303</v>
      </c>
      <c r="D514" s="51" t="s">
        <v>537</v>
      </c>
      <c r="E514" s="51" t="s">
        <v>538</v>
      </c>
    </row>
    <row r="515" spans="1:5" ht="26.25" thickBot="1" x14ac:dyDescent="0.3">
      <c r="A515" s="51" t="s">
        <v>321</v>
      </c>
      <c r="B515" s="127" t="str">
        <f>Table13[[#This Row],[Series]]&amp;Table13[[#This Row],[Competency Name]]</f>
        <v>0303RESOURCE MANAGEMENT</v>
      </c>
      <c r="C515" s="127" t="str">
        <f>IF(RIGHT(Table13[[#This Row],[Occupational Series]],5)="SECCM","SECCM",IF(OR(RIGHT(Table13[[#This Row],[Occupational Series]],1)="A",RIGHT(Table13[[#This Row],[Occupational Series]],1)="B",RIGHT(Table13[[#This Row],[Occupational Series]],1)="C"),"0301",RIGHT(Table13[[#This Row],[Occupational Series]],4)))</f>
        <v>0303</v>
      </c>
      <c r="D515" s="51" t="s">
        <v>573</v>
      </c>
      <c r="E515" s="51" t="s">
        <v>574</v>
      </c>
    </row>
    <row r="516" spans="1:5" ht="39" thickBot="1" x14ac:dyDescent="0.3">
      <c r="A516" s="54" t="s">
        <v>321</v>
      </c>
      <c r="B516" s="127" t="str">
        <f>Table13[[#This Row],[Series]]&amp;Table13[[#This Row],[Competency Name]]</f>
        <v>0303DEVELOPING OTHERS</v>
      </c>
      <c r="C516" s="127" t="str">
        <f>IF(RIGHT(Table13[[#This Row],[Occupational Series]],5)="SECCM","SECCM",IF(OR(RIGHT(Table13[[#This Row],[Occupational Series]],1)="A",RIGHT(Table13[[#This Row],[Occupational Series]],1)="B",RIGHT(Table13[[#This Row],[Occupational Series]],1)="C"),"0301",RIGHT(Table13[[#This Row],[Occupational Series]],4)))</f>
        <v>0303</v>
      </c>
      <c r="D516" s="54" t="s">
        <v>585</v>
      </c>
      <c r="E516" s="54" t="s">
        <v>586</v>
      </c>
    </row>
    <row r="517" spans="1:5" ht="26.25" thickBot="1" x14ac:dyDescent="0.3">
      <c r="A517" s="51" t="s">
        <v>321</v>
      </c>
      <c r="B517" s="127" t="str">
        <f>Table13[[#This Row],[Series]]&amp;Table13[[#This Row],[Competency Name]]</f>
        <v>0303MANAGING HUMAN RESOURCES</v>
      </c>
      <c r="C517" s="127" t="str">
        <f>IF(RIGHT(Table13[[#This Row],[Occupational Series]],5)="SECCM","SECCM",IF(OR(RIGHT(Table13[[#This Row],[Occupational Series]],1)="A",RIGHT(Table13[[#This Row],[Occupational Series]],1)="B",RIGHT(Table13[[#This Row],[Occupational Series]],1)="C"),"0301",RIGHT(Table13[[#This Row],[Occupational Series]],4)))</f>
        <v>0303</v>
      </c>
      <c r="D517" s="51" t="s">
        <v>590</v>
      </c>
      <c r="E517" s="51" t="s">
        <v>591</v>
      </c>
    </row>
    <row r="518" spans="1:5" ht="39" thickBot="1" x14ac:dyDescent="0.3">
      <c r="A518" s="51" t="s">
        <v>321</v>
      </c>
      <c r="B518" s="127" t="str">
        <f>Table13[[#This Row],[Series]]&amp;Table13[[#This Row],[Competency Name]]</f>
        <v>0303PROBLEM SOLVING</v>
      </c>
      <c r="C518" s="127" t="str">
        <f>IF(RIGHT(Table13[[#This Row],[Occupational Series]],5)="SECCM","SECCM",IF(OR(RIGHT(Table13[[#This Row],[Occupational Series]],1)="A",RIGHT(Table13[[#This Row],[Occupational Series]],1)="B",RIGHT(Table13[[#This Row],[Occupational Series]],1)="C"),"0301",RIGHT(Table13[[#This Row],[Occupational Series]],4)))</f>
        <v>0303</v>
      </c>
      <c r="D518" s="51" t="s">
        <v>596</v>
      </c>
      <c r="E518" s="51" t="s">
        <v>597</v>
      </c>
    </row>
    <row r="519" spans="1:5" ht="39" thickBot="1" x14ac:dyDescent="0.3">
      <c r="A519" s="54" t="s">
        <v>321</v>
      </c>
      <c r="B519" s="127" t="str">
        <f>Table13[[#This Row],[Series]]&amp;Table13[[#This Row],[Competency Name]]</f>
        <v>0303CLERICAL SUPPORT FUNCTIONS</v>
      </c>
      <c r="C519" s="127" t="str">
        <f>IF(RIGHT(Table13[[#This Row],[Occupational Series]],5)="SECCM","SECCM",IF(OR(RIGHT(Table13[[#This Row],[Occupational Series]],1)="A",RIGHT(Table13[[#This Row],[Occupational Series]],1)="B",RIGHT(Table13[[#This Row],[Occupational Series]],1)="C"),"0301",RIGHT(Table13[[#This Row],[Occupational Series]],4)))</f>
        <v>0303</v>
      </c>
      <c r="D519" s="54" t="s">
        <v>993</v>
      </c>
      <c r="E519" s="54" t="s">
        <v>994</v>
      </c>
    </row>
    <row r="520" spans="1:5" ht="26.25" thickBot="1" x14ac:dyDescent="0.3">
      <c r="A520" s="129" t="s">
        <v>321</v>
      </c>
      <c r="B520" s="127" t="str">
        <f>Table13[[#This Row],[Series]]&amp;Table13[[#This Row],[Competency Name]]</f>
        <v>0303READING AND INTERPRETING REGULATIONS</v>
      </c>
      <c r="C520" s="127" t="str">
        <f>IF(RIGHT(Table13[[#This Row],[Occupational Series]],5)="SECCM","SECCM",IF(OR(RIGHT(Table13[[#This Row],[Occupational Series]],1)="A",RIGHT(Table13[[#This Row],[Occupational Series]],1)="B",RIGHT(Table13[[#This Row],[Occupational Series]],1)="C"),"0301",RIGHT(Table13[[#This Row],[Occupational Series]],4)))</f>
        <v>0303</v>
      </c>
      <c r="D520" s="129" t="s">
        <v>1015</v>
      </c>
      <c r="E520" s="129" t="s">
        <v>1016</v>
      </c>
    </row>
    <row r="521" spans="1:5" ht="64.5" thickBot="1" x14ac:dyDescent="0.3">
      <c r="A521" s="51" t="s">
        <v>321</v>
      </c>
      <c r="B521" s="127" t="str">
        <f>Table13[[#This Row],[Series]]&amp;Table13[[#This Row],[Competency Name]]</f>
        <v>0303GOVERNMENT PURCHASE CARD</v>
      </c>
      <c r="C521" s="127" t="str">
        <f>IF(RIGHT(Table13[[#This Row],[Occupational Series]],5)="SECCM","SECCM",IF(OR(RIGHT(Table13[[#This Row],[Occupational Series]],1)="A",RIGHT(Table13[[#This Row],[Occupational Series]],1)="B",RIGHT(Table13[[#This Row],[Occupational Series]],1)="C"),"0301",RIGHT(Table13[[#This Row],[Occupational Series]],4)))</f>
        <v>0303</v>
      </c>
      <c r="D521" s="51" t="s">
        <v>1181</v>
      </c>
      <c r="E521" s="51" t="s">
        <v>1182</v>
      </c>
    </row>
    <row r="522" spans="1:5" ht="39" thickBot="1" x14ac:dyDescent="0.3">
      <c r="A522" s="54" t="s">
        <v>321</v>
      </c>
      <c r="B522" s="127" t="str">
        <f>Table13[[#This Row],[Series]]&amp;Table13[[#This Row],[Competency Name]]</f>
        <v>0303OFFICE AUTOMATION</v>
      </c>
      <c r="C522" s="127" t="str">
        <f>IF(RIGHT(Table13[[#This Row],[Occupational Series]],5)="SECCM","SECCM",IF(OR(RIGHT(Table13[[#This Row],[Occupational Series]],1)="A",RIGHT(Table13[[#This Row],[Occupational Series]],1)="B",RIGHT(Table13[[#This Row],[Occupational Series]],1)="C"),"0301",RIGHT(Table13[[#This Row],[Occupational Series]],4)))</f>
        <v>0303</v>
      </c>
      <c r="D522" s="54" t="s">
        <v>1183</v>
      </c>
      <c r="E522" s="54" t="s">
        <v>1184</v>
      </c>
    </row>
    <row r="523" spans="1:5" ht="26.25" thickBot="1" x14ac:dyDescent="0.3">
      <c r="A523" s="51" t="s">
        <v>321</v>
      </c>
      <c r="B523" s="127" t="str">
        <f>Table13[[#This Row],[Series]]&amp;Table13[[#This Row],[Competency Name]]</f>
        <v>0303TRAVEL MANAGEMENT</v>
      </c>
      <c r="C523" s="127" t="str">
        <f>IF(RIGHT(Table13[[#This Row],[Occupational Series]],5)="SECCM","SECCM",IF(OR(RIGHT(Table13[[#This Row],[Occupational Series]],1)="A",RIGHT(Table13[[#This Row],[Occupational Series]],1)="B",RIGHT(Table13[[#This Row],[Occupational Series]],1)="C"),"0301",RIGHT(Table13[[#This Row],[Occupational Series]],4)))</f>
        <v>0303</v>
      </c>
      <c r="D523" s="51" t="s">
        <v>1193</v>
      </c>
      <c r="E523" s="51" t="s">
        <v>1194</v>
      </c>
    </row>
    <row r="524" spans="1:5" ht="39" thickBot="1" x14ac:dyDescent="0.3">
      <c r="A524" s="51" t="s">
        <v>321</v>
      </c>
      <c r="B524" s="127" t="str">
        <f>Table13[[#This Row],[Series]]&amp;Table13[[#This Row],[Competency Name]]</f>
        <v>0303MILITARY FUNERAL HONORS</v>
      </c>
      <c r="C524" s="127" t="str">
        <f>IF(RIGHT(Table13[[#This Row],[Occupational Series]],5)="SECCM","SECCM",IF(OR(RIGHT(Table13[[#This Row],[Occupational Series]],1)="A",RIGHT(Table13[[#This Row],[Occupational Series]],1)="B",RIGHT(Table13[[#This Row],[Occupational Series]],1)="C"),"0301",RIGHT(Table13[[#This Row],[Occupational Series]],4)))</f>
        <v>0303</v>
      </c>
      <c r="D524" s="51" t="s">
        <v>1982</v>
      </c>
      <c r="E524" s="51" t="s">
        <v>1983</v>
      </c>
    </row>
    <row r="525" spans="1:5" ht="26.25" thickBot="1" x14ac:dyDescent="0.3">
      <c r="A525" s="54" t="s">
        <v>366</v>
      </c>
      <c r="B525" s="127" t="str">
        <f>Table13[[#This Row],[Series]]&amp;Table13[[#This Row],[Competency Name]]</f>
        <v>0305INFORMATION MANAGEMENT</v>
      </c>
      <c r="C525" s="127" t="str">
        <f>IF(RIGHT(Table13[[#This Row],[Occupational Series]],5)="SECCM","SECCM",IF(OR(RIGHT(Table13[[#This Row],[Occupational Series]],1)="A",RIGHT(Table13[[#This Row],[Occupational Series]],1)="B",RIGHT(Table13[[#This Row],[Occupational Series]],1)="C"),"0301",RIGHT(Table13[[#This Row],[Occupational Series]],4)))</f>
        <v>0305</v>
      </c>
      <c r="D525" s="54" t="s">
        <v>311</v>
      </c>
      <c r="E525" s="54" t="s">
        <v>312</v>
      </c>
    </row>
    <row r="526" spans="1:5" ht="26.25" thickBot="1" x14ac:dyDescent="0.3">
      <c r="A526" s="51" t="s">
        <v>366</v>
      </c>
      <c r="B526" s="127" t="str">
        <f>Table13[[#This Row],[Series]]&amp;Table13[[#This Row],[Competency Name]]</f>
        <v>0305COMPUTER LITERACY</v>
      </c>
      <c r="C526" s="127" t="str">
        <f>IF(RIGHT(Table13[[#This Row],[Occupational Series]],5)="SECCM","SECCM",IF(OR(RIGHT(Table13[[#This Row],[Occupational Series]],1)="A",RIGHT(Table13[[#This Row],[Occupational Series]],1)="B",RIGHT(Table13[[#This Row],[Occupational Series]],1)="C"),"0301",RIGHT(Table13[[#This Row],[Occupational Series]],4)))</f>
        <v>0305</v>
      </c>
      <c r="D526" s="51" t="s">
        <v>456</v>
      </c>
      <c r="E526" s="51" t="s">
        <v>457</v>
      </c>
    </row>
    <row r="527" spans="1:5" ht="26.25" thickBot="1" x14ac:dyDescent="0.3">
      <c r="A527" s="51" t="s">
        <v>366</v>
      </c>
      <c r="B527" s="127" t="str">
        <f>Table13[[#This Row],[Series]]&amp;Table13[[#This Row],[Competency Name]]</f>
        <v>0305ORAL COMMUNICATION</v>
      </c>
      <c r="C527" s="127" t="str">
        <f>IF(RIGHT(Table13[[#This Row],[Occupational Series]],5)="SECCM","SECCM",IF(OR(RIGHT(Table13[[#This Row],[Occupational Series]],1)="A",RIGHT(Table13[[#This Row],[Occupational Series]],1)="B",RIGHT(Table13[[#This Row],[Occupational Series]],1)="C"),"0301",RIGHT(Table13[[#This Row],[Occupational Series]],4)))</f>
        <v>0305</v>
      </c>
      <c r="D527" s="51" t="s">
        <v>537</v>
      </c>
      <c r="E527" s="51" t="s">
        <v>538</v>
      </c>
    </row>
    <row r="528" spans="1:5" ht="39" thickBot="1" x14ac:dyDescent="0.3">
      <c r="A528" s="54" t="s">
        <v>366</v>
      </c>
      <c r="B528" s="127" t="str">
        <f>Table13[[#This Row],[Series]]&amp;Table13[[#This Row],[Competency Name]]</f>
        <v>0305DEVELOPING OTHERS</v>
      </c>
      <c r="C528" s="127" t="str">
        <f>IF(RIGHT(Table13[[#This Row],[Occupational Series]],5)="SECCM","SECCM",IF(OR(RIGHT(Table13[[#This Row],[Occupational Series]],1)="A",RIGHT(Table13[[#This Row],[Occupational Series]],1)="B",RIGHT(Table13[[#This Row],[Occupational Series]],1)="C"),"0301",RIGHT(Table13[[#This Row],[Occupational Series]],4)))</f>
        <v>0305</v>
      </c>
      <c r="D528" s="54" t="s">
        <v>585</v>
      </c>
      <c r="E528" s="54" t="s">
        <v>586</v>
      </c>
    </row>
    <row r="529" spans="1:5" ht="26.25" thickBot="1" x14ac:dyDescent="0.3">
      <c r="A529" s="51" t="s">
        <v>366</v>
      </c>
      <c r="B529" s="127" t="str">
        <f>Table13[[#This Row],[Series]]&amp;Table13[[#This Row],[Competency Name]]</f>
        <v>0305MANAGING HUMAN RESOURCES</v>
      </c>
      <c r="C529" s="127" t="str">
        <f>IF(RIGHT(Table13[[#This Row],[Occupational Series]],5)="SECCM","SECCM",IF(OR(RIGHT(Table13[[#This Row],[Occupational Series]],1)="A",RIGHT(Table13[[#This Row],[Occupational Series]],1)="B",RIGHT(Table13[[#This Row],[Occupational Series]],1)="C"),"0301",RIGHT(Table13[[#This Row],[Occupational Series]],4)))</f>
        <v>0305</v>
      </c>
      <c r="D529" s="51" t="s">
        <v>590</v>
      </c>
      <c r="E529" s="51" t="s">
        <v>591</v>
      </c>
    </row>
    <row r="530" spans="1:5" ht="39" thickBot="1" x14ac:dyDescent="0.3">
      <c r="A530" s="51" t="s">
        <v>366</v>
      </c>
      <c r="B530" s="127" t="str">
        <f>Table13[[#This Row],[Series]]&amp;Table13[[#This Row],[Competency Name]]</f>
        <v>0305PROBLEM SOLVING</v>
      </c>
      <c r="C530" s="127" t="str">
        <f>IF(RIGHT(Table13[[#This Row],[Occupational Series]],5)="SECCM","SECCM",IF(OR(RIGHT(Table13[[#This Row],[Occupational Series]],1)="A",RIGHT(Table13[[#This Row],[Occupational Series]],1)="B",RIGHT(Table13[[#This Row],[Occupational Series]],1)="C"),"0301",RIGHT(Table13[[#This Row],[Occupational Series]],4)))</f>
        <v>0305</v>
      </c>
      <c r="D530" s="51" t="s">
        <v>596</v>
      </c>
      <c r="E530" s="51" t="s">
        <v>597</v>
      </c>
    </row>
    <row r="531" spans="1:5" ht="39" thickBot="1" x14ac:dyDescent="0.3">
      <c r="A531" s="54" t="s">
        <v>366</v>
      </c>
      <c r="B531" s="127" t="str">
        <f>Table13[[#This Row],[Series]]&amp;Table13[[#This Row],[Competency Name]]</f>
        <v>0305CLERICAL SUPPORT FUNCTIONS</v>
      </c>
      <c r="C531" s="127" t="str">
        <f>IF(RIGHT(Table13[[#This Row],[Occupational Series]],5)="SECCM","SECCM",IF(OR(RIGHT(Table13[[#This Row],[Occupational Series]],1)="A",RIGHT(Table13[[#This Row],[Occupational Series]],1)="B",RIGHT(Table13[[#This Row],[Occupational Series]],1)="C"),"0301",RIGHT(Table13[[#This Row],[Occupational Series]],4)))</f>
        <v>0305</v>
      </c>
      <c r="D531" s="54" t="s">
        <v>993</v>
      </c>
      <c r="E531" s="54" t="s">
        <v>994</v>
      </c>
    </row>
    <row r="532" spans="1:5" ht="26.25" thickBot="1" x14ac:dyDescent="0.3">
      <c r="A532" s="129" t="s">
        <v>366</v>
      </c>
      <c r="B532" s="127" t="str">
        <f>Table13[[#This Row],[Series]]&amp;Table13[[#This Row],[Competency Name]]</f>
        <v>0305CLASSIFICATION MANAGEMENT</v>
      </c>
      <c r="C532" s="127" t="str">
        <f>IF(RIGHT(Table13[[#This Row],[Occupational Series]],5)="SECCM","SECCM",IF(OR(RIGHT(Table13[[#This Row],[Occupational Series]],1)="A",RIGHT(Table13[[#This Row],[Occupational Series]],1)="B",RIGHT(Table13[[#This Row],[Occupational Series]],1)="C"),"0301",RIGHT(Table13[[#This Row],[Occupational Series]],4)))</f>
        <v>0305</v>
      </c>
      <c r="D532" s="129" t="s">
        <v>1208</v>
      </c>
      <c r="E532" s="129" t="s">
        <v>1209</v>
      </c>
    </row>
    <row r="533" spans="1:5" ht="51.75" thickBot="1" x14ac:dyDescent="0.3">
      <c r="A533" s="51" t="s">
        <v>366</v>
      </c>
      <c r="B533" s="127" t="str">
        <f>Table13[[#This Row],[Series]]&amp;Table13[[#This Row],[Competency Name]]</f>
        <v>0305MAIL SYSTEM PROCEDURES</v>
      </c>
      <c r="C533" s="127" t="str">
        <f>IF(RIGHT(Table13[[#This Row],[Occupational Series]],5)="SECCM","SECCM",IF(OR(RIGHT(Table13[[#This Row],[Occupational Series]],1)="A",RIGHT(Table13[[#This Row],[Occupational Series]],1)="B",RIGHT(Table13[[#This Row],[Occupational Series]],1)="C"),"0301",RIGHT(Table13[[#This Row],[Occupational Series]],4)))</f>
        <v>0305</v>
      </c>
      <c r="D533" s="51" t="s">
        <v>1452</v>
      </c>
      <c r="E533" s="51" t="s">
        <v>1453</v>
      </c>
    </row>
    <row r="534" spans="1:5" ht="39" thickBot="1" x14ac:dyDescent="0.3">
      <c r="A534" s="54" t="s">
        <v>366</v>
      </c>
      <c r="B534" s="127" t="str">
        <f>Table13[[#This Row],[Series]]&amp;Table13[[#This Row],[Competency Name]]</f>
        <v>0305MOTOR VEHICLE OPERATION</v>
      </c>
      <c r="C534" s="127" t="str">
        <f>IF(RIGHT(Table13[[#This Row],[Occupational Series]],5)="SECCM","SECCM",IF(OR(RIGHT(Table13[[#This Row],[Occupational Series]],1)="A",RIGHT(Table13[[#This Row],[Occupational Series]],1)="B",RIGHT(Table13[[#This Row],[Occupational Series]],1)="C"),"0301",RIGHT(Table13[[#This Row],[Occupational Series]],4)))</f>
        <v>0305</v>
      </c>
      <c r="D534" s="54" t="s">
        <v>1454</v>
      </c>
      <c r="E534" s="54" t="s">
        <v>1455</v>
      </c>
    </row>
    <row r="535" spans="1:5" ht="26.25" thickBot="1" x14ac:dyDescent="0.3">
      <c r="A535" s="51" t="s">
        <v>324</v>
      </c>
      <c r="B535" s="127" t="str">
        <f>Table13[[#This Row],[Series]]&amp;Table13[[#This Row],[Competency Name]]</f>
        <v>0306INFORMATION MANAGEMENT</v>
      </c>
      <c r="C535" s="127" t="str">
        <f>IF(RIGHT(Table13[[#This Row],[Occupational Series]],5)="SECCM","SECCM",IF(OR(RIGHT(Table13[[#This Row],[Occupational Series]],1)="A",RIGHT(Table13[[#This Row],[Occupational Series]],1)="B",RIGHT(Table13[[#This Row],[Occupational Series]],1)="C"),"0301",RIGHT(Table13[[#This Row],[Occupational Series]],4)))</f>
        <v>0306</v>
      </c>
      <c r="D535" s="51" t="s">
        <v>311</v>
      </c>
      <c r="E535" s="51" t="s">
        <v>312</v>
      </c>
    </row>
    <row r="536" spans="1:5" ht="26.25" thickBot="1" x14ac:dyDescent="0.3">
      <c r="A536" s="129" t="s">
        <v>324</v>
      </c>
      <c r="B536" s="127" t="str">
        <f>Table13[[#This Row],[Series]]&amp;Table13[[#This Row],[Competency Name]]</f>
        <v>0306PROJECT MANAGEMENT</v>
      </c>
      <c r="C536" s="127" t="str">
        <f>IF(RIGHT(Table13[[#This Row],[Occupational Series]],5)="SECCM","SECCM",IF(OR(RIGHT(Table13[[#This Row],[Occupational Series]],1)="A",RIGHT(Table13[[#This Row],[Occupational Series]],1)="B",RIGHT(Table13[[#This Row],[Occupational Series]],1)="C"),"0301",RIGHT(Table13[[#This Row],[Occupational Series]],4)))</f>
        <v>0306</v>
      </c>
      <c r="D536" s="129" t="s">
        <v>381</v>
      </c>
      <c r="E536" s="129" t="s">
        <v>382</v>
      </c>
    </row>
    <row r="537" spans="1:5" ht="26.25" thickBot="1" x14ac:dyDescent="0.3">
      <c r="A537" s="54" t="s">
        <v>324</v>
      </c>
      <c r="B537" s="127" t="str">
        <f>Table13[[#This Row],[Series]]&amp;Table13[[#This Row],[Competency Name]]</f>
        <v>0306COMPUTER LITERACY</v>
      </c>
      <c r="C537" s="127" t="str">
        <f>IF(RIGHT(Table13[[#This Row],[Occupational Series]],5)="SECCM","SECCM",IF(OR(RIGHT(Table13[[#This Row],[Occupational Series]],1)="A",RIGHT(Table13[[#This Row],[Occupational Series]],1)="B",RIGHT(Table13[[#This Row],[Occupational Series]],1)="C"),"0301",RIGHT(Table13[[#This Row],[Occupational Series]],4)))</f>
        <v>0306</v>
      </c>
      <c r="D537" s="54" t="s">
        <v>456</v>
      </c>
      <c r="E537" s="54" t="s">
        <v>457</v>
      </c>
    </row>
    <row r="538" spans="1:5" ht="26.25" thickBot="1" x14ac:dyDescent="0.3">
      <c r="A538" s="51" t="s">
        <v>324</v>
      </c>
      <c r="B538" s="127" t="str">
        <f>Table13[[#This Row],[Series]]&amp;Table13[[#This Row],[Competency Name]]</f>
        <v>0306WRITTEN COMMUNICATION</v>
      </c>
      <c r="C538" s="127" t="str">
        <f>IF(RIGHT(Table13[[#This Row],[Occupational Series]],5)="SECCM","SECCM",IF(OR(RIGHT(Table13[[#This Row],[Occupational Series]],1)="A",RIGHT(Table13[[#This Row],[Occupational Series]],1)="B",RIGHT(Table13[[#This Row],[Occupational Series]],1)="C"),"0301",RIGHT(Table13[[#This Row],[Occupational Series]],4)))</f>
        <v>0306</v>
      </c>
      <c r="D538" s="51" t="s">
        <v>507</v>
      </c>
      <c r="E538" s="51" t="s">
        <v>508</v>
      </c>
    </row>
    <row r="539" spans="1:5" ht="26.25" thickBot="1" x14ac:dyDescent="0.3">
      <c r="A539" s="51" t="s">
        <v>324</v>
      </c>
      <c r="B539" s="127" t="str">
        <f>Table13[[#This Row],[Series]]&amp;Table13[[#This Row],[Competency Name]]</f>
        <v>0306ORAL COMMUNICATION</v>
      </c>
      <c r="C539" s="127" t="str">
        <f>IF(RIGHT(Table13[[#This Row],[Occupational Series]],5)="SECCM","SECCM",IF(OR(RIGHT(Table13[[#This Row],[Occupational Series]],1)="A",RIGHT(Table13[[#This Row],[Occupational Series]],1)="B",RIGHT(Table13[[#This Row],[Occupational Series]],1)="C"),"0301",RIGHT(Table13[[#This Row],[Occupational Series]],4)))</f>
        <v>0306</v>
      </c>
      <c r="D539" s="51" t="s">
        <v>537</v>
      </c>
      <c r="E539" s="51" t="s">
        <v>538</v>
      </c>
    </row>
    <row r="540" spans="1:5" ht="26.25" thickBot="1" x14ac:dyDescent="0.3">
      <c r="A540" s="128" t="s">
        <v>324</v>
      </c>
      <c r="B540" s="127" t="str">
        <f>Table13[[#This Row],[Series]]&amp;Table13[[#This Row],[Competency Name]]</f>
        <v>0306RULEMAKING AND REGULATION</v>
      </c>
      <c r="C540" s="127" t="str">
        <f>IF(RIGHT(Table13[[#This Row],[Occupational Series]],5)="SECCM","SECCM",IF(OR(RIGHT(Table13[[#This Row],[Occupational Series]],1)="A",RIGHT(Table13[[#This Row],[Occupational Series]],1)="B",RIGHT(Table13[[#This Row],[Occupational Series]],1)="C"),"0301",RIGHT(Table13[[#This Row],[Occupational Series]],4)))</f>
        <v>0306</v>
      </c>
      <c r="D540" s="128" t="s">
        <v>958</v>
      </c>
      <c r="E540" s="128" t="s">
        <v>959</v>
      </c>
    </row>
    <row r="541" spans="1:5" ht="39" thickBot="1" x14ac:dyDescent="0.3">
      <c r="A541" s="51" t="s">
        <v>324</v>
      </c>
      <c r="B541" s="127" t="str">
        <f>Table13[[#This Row],[Series]]&amp;Table13[[#This Row],[Competency Name]]</f>
        <v>0306OFFICE AUTOMATION</v>
      </c>
      <c r="C541" s="127" t="str">
        <f>IF(RIGHT(Table13[[#This Row],[Occupational Series]],5)="SECCM","SECCM",IF(OR(RIGHT(Table13[[#This Row],[Occupational Series]],1)="A",RIGHT(Table13[[#This Row],[Occupational Series]],1)="B",RIGHT(Table13[[#This Row],[Occupational Series]],1)="C"),"0301",RIGHT(Table13[[#This Row],[Occupational Series]],4)))</f>
        <v>0306</v>
      </c>
      <c r="D541" s="51" t="s">
        <v>1183</v>
      </c>
      <c r="E541" s="51" t="s">
        <v>1184</v>
      </c>
    </row>
    <row r="542" spans="1:5" ht="26.25" thickBot="1" x14ac:dyDescent="0.3">
      <c r="A542" s="51" t="s">
        <v>324</v>
      </c>
      <c r="B542" s="127" t="str">
        <f>Table13[[#This Row],[Series]]&amp;Table13[[#This Row],[Competency Name]]</f>
        <v>0306LEGAL, GOVERNMENT AND JURISPRUDENCE</v>
      </c>
      <c r="C542" s="127" t="str">
        <f>IF(RIGHT(Table13[[#This Row],[Occupational Series]],5)="SECCM","SECCM",IF(OR(RIGHT(Table13[[#This Row],[Occupational Series]],1)="A",RIGHT(Table13[[#This Row],[Occupational Series]],1)="B",RIGHT(Table13[[#This Row],[Occupational Series]],1)="C"),"0301",RIGHT(Table13[[#This Row],[Occupational Series]],4)))</f>
        <v>0306</v>
      </c>
      <c r="D542" s="51" t="s">
        <v>1598</v>
      </c>
      <c r="E542" s="51" t="s">
        <v>1599</v>
      </c>
    </row>
    <row r="543" spans="1:5" ht="26.25" thickBot="1" x14ac:dyDescent="0.3">
      <c r="A543" s="54" t="s">
        <v>522</v>
      </c>
      <c r="B543" s="127" t="str">
        <f>Table13[[#This Row],[Series]]&amp;Table13[[#This Row],[Competency Name]]</f>
        <v>0308WRITTEN COMMUNICATION</v>
      </c>
      <c r="C543" s="127" t="str">
        <f>IF(RIGHT(Table13[[#This Row],[Occupational Series]],5)="SECCM","SECCM",IF(OR(RIGHT(Table13[[#This Row],[Occupational Series]],1)="A",RIGHT(Table13[[#This Row],[Occupational Series]],1)="B",RIGHT(Table13[[#This Row],[Occupational Series]],1)="C"),"0301",RIGHT(Table13[[#This Row],[Occupational Series]],4)))</f>
        <v>0308</v>
      </c>
      <c r="D543" s="54" t="s">
        <v>507</v>
      </c>
      <c r="E543" s="54" t="s">
        <v>508</v>
      </c>
    </row>
    <row r="544" spans="1:5" ht="26.25" thickBot="1" x14ac:dyDescent="0.3">
      <c r="A544" s="51" t="s">
        <v>522</v>
      </c>
      <c r="B544" s="127" t="str">
        <f>Table13[[#This Row],[Series]]&amp;Table13[[#This Row],[Competency Name]]</f>
        <v>0308ORAL COMMUNICATION</v>
      </c>
      <c r="C544" s="127" t="str">
        <f>IF(RIGHT(Table13[[#This Row],[Occupational Series]],5)="SECCM","SECCM",IF(OR(RIGHT(Table13[[#This Row],[Occupational Series]],1)="A",RIGHT(Table13[[#This Row],[Occupational Series]],1)="B",RIGHT(Table13[[#This Row],[Occupational Series]],1)="C"),"0301",RIGHT(Table13[[#This Row],[Occupational Series]],4)))</f>
        <v>0308</v>
      </c>
      <c r="D544" s="51" t="s">
        <v>537</v>
      </c>
      <c r="E544" s="51" t="s">
        <v>538</v>
      </c>
    </row>
    <row r="545" spans="1:5" ht="51.75" thickBot="1" x14ac:dyDescent="0.3">
      <c r="A545" s="51" t="s">
        <v>522</v>
      </c>
      <c r="B545" s="127" t="str">
        <f>Table13[[#This Row],[Series]]&amp;Table13[[#This Row],[Competency Name]]</f>
        <v>0308PROGRAM ANALYSIS</v>
      </c>
      <c r="C545" s="127" t="str">
        <f>IF(RIGHT(Table13[[#This Row],[Occupational Series]],5)="SECCM","SECCM",IF(OR(RIGHT(Table13[[#This Row],[Occupational Series]],1)="A",RIGHT(Table13[[#This Row],[Occupational Series]],1)="B",RIGHT(Table13[[#This Row],[Occupational Series]],1)="C"),"0301",RIGHT(Table13[[#This Row],[Occupational Series]],4)))</f>
        <v>0308</v>
      </c>
      <c r="D545" s="51" t="s">
        <v>558</v>
      </c>
      <c r="E545" s="51" t="s">
        <v>559</v>
      </c>
    </row>
    <row r="546" spans="1:5" ht="26.25" thickBot="1" x14ac:dyDescent="0.3">
      <c r="A546" s="54" t="s">
        <v>522</v>
      </c>
      <c r="B546" s="127" t="str">
        <f>Table13[[#This Row],[Series]]&amp;Table13[[#This Row],[Competency Name]]</f>
        <v>0308PLANNING AND EVALUATING</v>
      </c>
      <c r="C546" s="127" t="str">
        <f>IF(RIGHT(Table13[[#This Row],[Occupational Series]],5)="SECCM","SECCM",IF(OR(RIGHT(Table13[[#This Row],[Occupational Series]],1)="A",RIGHT(Table13[[#This Row],[Occupational Series]],1)="B",RIGHT(Table13[[#This Row],[Occupational Series]],1)="C"),"0301",RIGHT(Table13[[#This Row],[Occupational Series]],4)))</f>
        <v>0308</v>
      </c>
      <c r="D546" s="54" t="s">
        <v>571</v>
      </c>
      <c r="E546" s="54" t="s">
        <v>572</v>
      </c>
    </row>
    <row r="547" spans="1:5" ht="64.5" thickBot="1" x14ac:dyDescent="0.3">
      <c r="A547" s="51" t="s">
        <v>522</v>
      </c>
      <c r="B547" s="127" t="str">
        <f>Table13[[#This Row],[Series]]&amp;Table13[[#This Row],[Competency Name]]</f>
        <v>0308ACCOUNTABILITY</v>
      </c>
      <c r="C547" s="127" t="str">
        <f>IF(RIGHT(Table13[[#This Row],[Occupational Series]],5)="SECCM","SECCM",IF(OR(RIGHT(Table13[[#This Row],[Occupational Series]],1)="A",RIGHT(Table13[[#This Row],[Occupational Series]],1)="B",RIGHT(Table13[[#This Row],[Occupational Series]],1)="C"),"0301",RIGHT(Table13[[#This Row],[Occupational Series]],4)))</f>
        <v>0308</v>
      </c>
      <c r="D547" s="51" t="s">
        <v>579</v>
      </c>
      <c r="E547" s="51" t="s">
        <v>580</v>
      </c>
    </row>
    <row r="548" spans="1:5" ht="39" thickBot="1" x14ac:dyDescent="0.3">
      <c r="A548" s="51" t="s">
        <v>522</v>
      </c>
      <c r="B548" s="127" t="str">
        <f>Table13[[#This Row],[Series]]&amp;Table13[[#This Row],[Competency Name]]</f>
        <v>0308DEVELOPING OTHERS</v>
      </c>
      <c r="C548" s="127" t="str">
        <f>IF(RIGHT(Table13[[#This Row],[Occupational Series]],5)="SECCM","SECCM",IF(OR(RIGHT(Table13[[#This Row],[Occupational Series]],1)="A",RIGHT(Table13[[#This Row],[Occupational Series]],1)="B",RIGHT(Table13[[#This Row],[Occupational Series]],1)="C"),"0301",RIGHT(Table13[[#This Row],[Occupational Series]],4)))</f>
        <v>0308</v>
      </c>
      <c r="D548" s="51" t="s">
        <v>585</v>
      </c>
      <c r="E548" s="51" t="s">
        <v>586</v>
      </c>
    </row>
    <row r="549" spans="1:5" ht="26.25" thickBot="1" x14ac:dyDescent="0.3">
      <c r="A549" s="54" t="s">
        <v>522</v>
      </c>
      <c r="B549" s="127" t="str">
        <f>Table13[[#This Row],[Series]]&amp;Table13[[#This Row],[Competency Name]]</f>
        <v>0308MANAGING HUMAN RESOURCES</v>
      </c>
      <c r="C549" s="127" t="str">
        <f>IF(RIGHT(Table13[[#This Row],[Occupational Series]],5)="SECCM","SECCM",IF(OR(RIGHT(Table13[[#This Row],[Occupational Series]],1)="A",RIGHT(Table13[[#This Row],[Occupational Series]],1)="B",RIGHT(Table13[[#This Row],[Occupational Series]],1)="C"),"0301",RIGHT(Table13[[#This Row],[Occupational Series]],4)))</f>
        <v>0308</v>
      </c>
      <c r="D549" s="54" t="s">
        <v>590</v>
      </c>
      <c r="E549" s="54" t="s">
        <v>591</v>
      </c>
    </row>
    <row r="550" spans="1:5" ht="26.25" thickBot="1" x14ac:dyDescent="0.3">
      <c r="A550" s="129" t="s">
        <v>522</v>
      </c>
      <c r="B550" s="127" t="str">
        <f>Table13[[#This Row],[Series]]&amp;Table13[[#This Row],[Competency Name]]</f>
        <v>0308RULEMAKING AND REGULATION</v>
      </c>
      <c r="C550" s="127" t="str">
        <f>IF(RIGHT(Table13[[#This Row],[Occupational Series]],5)="SECCM","SECCM",IF(OR(RIGHT(Table13[[#This Row],[Occupational Series]],1)="A",RIGHT(Table13[[#This Row],[Occupational Series]],1)="B",RIGHT(Table13[[#This Row],[Occupational Series]],1)="C"),"0301",RIGHT(Table13[[#This Row],[Occupational Series]],4)))</f>
        <v>0308</v>
      </c>
      <c r="D550" s="129" t="s">
        <v>958</v>
      </c>
      <c r="E550" s="129" t="s">
        <v>959</v>
      </c>
    </row>
    <row r="551" spans="1:5" ht="15.75" thickBot="1" x14ac:dyDescent="0.3">
      <c r="A551" s="129" t="s">
        <v>522</v>
      </c>
      <c r="B551" s="127" t="str">
        <f>Table13[[#This Row],[Series]]&amp;Table13[[#This Row],[Competency Name]]</f>
        <v>0308RESEARCH AND ANALYSIS</v>
      </c>
      <c r="C551" s="127" t="str">
        <f>IF(RIGHT(Table13[[#This Row],[Occupational Series]],5)="SECCM","SECCM",IF(OR(RIGHT(Table13[[#This Row],[Occupational Series]],1)="A",RIGHT(Table13[[#This Row],[Occupational Series]],1)="B",RIGHT(Table13[[#This Row],[Occupational Series]],1)="C"),"0301",RIGHT(Table13[[#This Row],[Occupational Series]],4)))</f>
        <v>0308</v>
      </c>
      <c r="D551" s="129" t="s">
        <v>1195</v>
      </c>
      <c r="E551" s="129" t="s">
        <v>1196</v>
      </c>
    </row>
    <row r="552" spans="1:5" ht="39" thickBot="1" x14ac:dyDescent="0.3">
      <c r="A552" s="54" t="s">
        <v>522</v>
      </c>
      <c r="B552" s="127" t="str">
        <f>Table13[[#This Row],[Series]]&amp;Table13[[#This Row],[Competency Name]]</f>
        <v>0308RECORDS MANAGEMENT</v>
      </c>
      <c r="C552" s="127" t="str">
        <f>IF(RIGHT(Table13[[#This Row],[Occupational Series]],5)="SECCM","SECCM",IF(OR(RIGHT(Table13[[#This Row],[Occupational Series]],1)="A",RIGHT(Table13[[#This Row],[Occupational Series]],1)="B",RIGHT(Table13[[#This Row],[Occupational Series]],1)="C"),"0301",RIGHT(Table13[[#This Row],[Occupational Series]],4)))</f>
        <v>0308</v>
      </c>
      <c r="D552" s="54" t="s">
        <v>1716</v>
      </c>
      <c r="E552" s="54" t="s">
        <v>1717</v>
      </c>
    </row>
    <row r="553" spans="1:5" ht="26.25" thickBot="1" x14ac:dyDescent="0.3">
      <c r="A553" s="129" t="s">
        <v>433</v>
      </c>
      <c r="B553" s="127" t="str">
        <f>Table13[[#This Row],[Series]]&amp;Table13[[#This Row],[Competency Name]]</f>
        <v>0318CUSTOMER SERVICE</v>
      </c>
      <c r="C553" s="127" t="str">
        <f>IF(RIGHT(Table13[[#This Row],[Occupational Series]],5)="SECCM","SECCM",IF(OR(RIGHT(Table13[[#This Row],[Occupational Series]],1)="A",RIGHT(Table13[[#This Row],[Occupational Series]],1)="B",RIGHT(Table13[[#This Row],[Occupational Series]],1)="C"),"0301",RIGHT(Table13[[#This Row],[Occupational Series]],4)))</f>
        <v>0318</v>
      </c>
      <c r="D553" s="129" t="s">
        <v>418</v>
      </c>
      <c r="E553" s="129" t="s">
        <v>419</v>
      </c>
    </row>
    <row r="554" spans="1:5" ht="26.25" thickBot="1" x14ac:dyDescent="0.3">
      <c r="A554" s="51" t="s">
        <v>433</v>
      </c>
      <c r="B554" s="127" t="str">
        <f>Table13[[#This Row],[Series]]&amp;Table13[[#This Row],[Competency Name]]</f>
        <v>0318WRITTEN COMMUNICATION</v>
      </c>
      <c r="C554" s="127" t="str">
        <f>IF(RIGHT(Table13[[#This Row],[Occupational Series]],5)="SECCM","SECCM",IF(OR(RIGHT(Table13[[#This Row],[Occupational Series]],1)="A",RIGHT(Table13[[#This Row],[Occupational Series]],1)="B",RIGHT(Table13[[#This Row],[Occupational Series]],1)="C"),"0301",RIGHT(Table13[[#This Row],[Occupational Series]],4)))</f>
        <v>0318</v>
      </c>
      <c r="D554" s="51" t="s">
        <v>507</v>
      </c>
      <c r="E554" s="51" t="s">
        <v>508</v>
      </c>
    </row>
    <row r="555" spans="1:5" ht="26.25" thickBot="1" x14ac:dyDescent="0.3">
      <c r="A555" s="54" t="s">
        <v>433</v>
      </c>
      <c r="B555" s="127" t="str">
        <f>Table13[[#This Row],[Series]]&amp;Table13[[#This Row],[Competency Name]]</f>
        <v>0318ORAL COMMUNICATION</v>
      </c>
      <c r="C555" s="127" t="str">
        <f>IF(RIGHT(Table13[[#This Row],[Occupational Series]],5)="SECCM","SECCM",IF(OR(RIGHT(Table13[[#This Row],[Occupational Series]],1)="A",RIGHT(Table13[[#This Row],[Occupational Series]],1)="B",RIGHT(Table13[[#This Row],[Occupational Series]],1)="C"),"0301",RIGHT(Table13[[#This Row],[Occupational Series]],4)))</f>
        <v>0318</v>
      </c>
      <c r="D555" s="54" t="s">
        <v>537</v>
      </c>
      <c r="E555" s="54" t="s">
        <v>538</v>
      </c>
    </row>
    <row r="556" spans="1:5" ht="39" thickBot="1" x14ac:dyDescent="0.3">
      <c r="A556" s="51" t="s">
        <v>433</v>
      </c>
      <c r="B556" s="127" t="str">
        <f>Table13[[#This Row],[Series]]&amp;Table13[[#This Row],[Competency Name]]</f>
        <v>0318CLERICAL SUPPORT FUNCTIONS</v>
      </c>
      <c r="C556" s="127" t="str">
        <f>IF(RIGHT(Table13[[#This Row],[Occupational Series]],5)="SECCM","SECCM",IF(OR(RIGHT(Table13[[#This Row],[Occupational Series]],1)="A",RIGHT(Table13[[#This Row],[Occupational Series]],1)="B",RIGHT(Table13[[#This Row],[Occupational Series]],1)="C"),"0301",RIGHT(Table13[[#This Row],[Occupational Series]],4)))</f>
        <v>0318</v>
      </c>
      <c r="D556" s="51" t="s">
        <v>993</v>
      </c>
      <c r="E556" s="51" t="s">
        <v>994</v>
      </c>
    </row>
    <row r="557" spans="1:5" ht="39" thickBot="1" x14ac:dyDescent="0.3">
      <c r="A557" s="51" t="s">
        <v>433</v>
      </c>
      <c r="B557" s="127" t="str">
        <f>Table13[[#This Row],[Series]]&amp;Table13[[#This Row],[Competency Name]]</f>
        <v>0318OFFICE AUTOMATION</v>
      </c>
      <c r="C557" s="127" t="str">
        <f>IF(RIGHT(Table13[[#This Row],[Occupational Series]],5)="SECCM","SECCM",IF(OR(RIGHT(Table13[[#This Row],[Occupational Series]],1)="A",RIGHT(Table13[[#This Row],[Occupational Series]],1)="B",RIGHT(Table13[[#This Row],[Occupational Series]],1)="C"),"0301",RIGHT(Table13[[#This Row],[Occupational Series]],4)))</f>
        <v>0318</v>
      </c>
      <c r="D557" s="51" t="s">
        <v>1183</v>
      </c>
      <c r="E557" s="51" t="s">
        <v>1184</v>
      </c>
    </row>
    <row r="558" spans="1:5" ht="15.75" thickBot="1" x14ac:dyDescent="0.3">
      <c r="A558" s="128" t="s">
        <v>433</v>
      </c>
      <c r="B558" s="127" t="str">
        <f>Table13[[#This Row],[Series]]&amp;Table13[[#This Row],[Competency Name]]</f>
        <v>0318CORRESPONDENCE</v>
      </c>
      <c r="C558" s="127" t="str">
        <f>IF(RIGHT(Table13[[#This Row],[Occupational Series]],5)="SECCM","SECCM",IF(OR(RIGHT(Table13[[#This Row],[Occupational Series]],1)="A",RIGHT(Table13[[#This Row],[Occupational Series]],1)="B",RIGHT(Table13[[#This Row],[Occupational Series]],1)="C"),"0301",RIGHT(Table13[[#This Row],[Occupational Series]],4)))</f>
        <v>0318</v>
      </c>
      <c r="D558" s="128" t="s">
        <v>1210</v>
      </c>
      <c r="E558" s="128" t="s">
        <v>1211</v>
      </c>
    </row>
    <row r="559" spans="1:5" ht="26.25" thickBot="1" x14ac:dyDescent="0.3">
      <c r="A559" s="51" t="s">
        <v>433</v>
      </c>
      <c r="B559" s="127" t="str">
        <f>Table13[[#This Row],[Series]]&amp;Table13[[#This Row],[Competency Name]]</f>
        <v>0318TRAVEL MANAGEMENT SUPPORT</v>
      </c>
      <c r="C559" s="127" t="str">
        <f>IF(RIGHT(Table13[[#This Row],[Occupational Series]],5)="SECCM","SECCM",IF(OR(RIGHT(Table13[[#This Row],[Occupational Series]],1)="A",RIGHT(Table13[[#This Row],[Occupational Series]],1)="B",RIGHT(Table13[[#This Row],[Occupational Series]],1)="C"),"0301",RIGHT(Table13[[#This Row],[Occupational Series]],4)))</f>
        <v>0318</v>
      </c>
      <c r="D559" s="51" t="s">
        <v>1212</v>
      </c>
      <c r="E559" s="51" t="s">
        <v>1213</v>
      </c>
    </row>
    <row r="560" spans="1:5" ht="26.25" thickBot="1" x14ac:dyDescent="0.3">
      <c r="A560" s="51" t="s">
        <v>368</v>
      </c>
      <c r="B560" s="127" t="str">
        <f>Table13[[#This Row],[Series]]&amp;Table13[[#This Row],[Competency Name]]</f>
        <v>0326INFORMATION MANAGEMENT</v>
      </c>
      <c r="C560" s="127" t="str">
        <f>IF(RIGHT(Table13[[#This Row],[Occupational Series]],5)="SECCM","SECCM",IF(OR(RIGHT(Table13[[#This Row],[Occupational Series]],1)="A",RIGHT(Table13[[#This Row],[Occupational Series]],1)="B",RIGHT(Table13[[#This Row],[Occupational Series]],1)="C"),"0301",RIGHT(Table13[[#This Row],[Occupational Series]],4)))</f>
        <v>0326</v>
      </c>
      <c r="D560" s="51" t="s">
        <v>311</v>
      </c>
      <c r="E560" s="51" t="s">
        <v>312</v>
      </c>
    </row>
    <row r="561" spans="1:5" ht="26.25" thickBot="1" x14ac:dyDescent="0.3">
      <c r="A561" s="54" t="s">
        <v>368</v>
      </c>
      <c r="B561" s="127" t="str">
        <f>Table13[[#This Row],[Series]]&amp;Table13[[#This Row],[Competency Name]]</f>
        <v>0326WRITTEN COMMUNICATION</v>
      </c>
      <c r="C561" s="127" t="str">
        <f>IF(RIGHT(Table13[[#This Row],[Occupational Series]],5)="SECCM","SECCM",IF(OR(RIGHT(Table13[[#This Row],[Occupational Series]],1)="A",RIGHT(Table13[[#This Row],[Occupational Series]],1)="B",RIGHT(Table13[[#This Row],[Occupational Series]],1)="C"),"0301",RIGHT(Table13[[#This Row],[Occupational Series]],4)))</f>
        <v>0326</v>
      </c>
      <c r="D561" s="54" t="s">
        <v>507</v>
      </c>
      <c r="E561" s="54" t="s">
        <v>508</v>
      </c>
    </row>
    <row r="562" spans="1:5" ht="26.25" thickBot="1" x14ac:dyDescent="0.3">
      <c r="A562" s="51" t="s">
        <v>368</v>
      </c>
      <c r="B562" s="127" t="str">
        <f>Table13[[#This Row],[Series]]&amp;Table13[[#This Row],[Competency Name]]</f>
        <v>0326ORAL COMMUNICATION</v>
      </c>
      <c r="C562" s="127" t="str">
        <f>IF(RIGHT(Table13[[#This Row],[Occupational Series]],5)="SECCM","SECCM",IF(OR(RIGHT(Table13[[#This Row],[Occupational Series]],1)="A",RIGHT(Table13[[#This Row],[Occupational Series]],1)="B",RIGHT(Table13[[#This Row],[Occupational Series]],1)="C"),"0301",RIGHT(Table13[[#This Row],[Occupational Series]],4)))</f>
        <v>0326</v>
      </c>
      <c r="D562" s="51" t="s">
        <v>537</v>
      </c>
      <c r="E562" s="51" t="s">
        <v>538</v>
      </c>
    </row>
    <row r="563" spans="1:5" ht="39" thickBot="1" x14ac:dyDescent="0.3">
      <c r="A563" s="51" t="s">
        <v>368</v>
      </c>
      <c r="B563" s="127" t="str">
        <f>Table13[[#This Row],[Series]]&amp;Table13[[#This Row],[Competency Name]]</f>
        <v>0326CLERICAL SUPPORT FUNCTIONS</v>
      </c>
      <c r="C563" s="127" t="str">
        <f>IF(RIGHT(Table13[[#This Row],[Occupational Series]],5)="SECCM","SECCM",IF(OR(RIGHT(Table13[[#This Row],[Occupational Series]],1)="A",RIGHT(Table13[[#This Row],[Occupational Series]],1)="B",RIGHT(Table13[[#This Row],[Occupational Series]],1)="C"),"0301",RIGHT(Table13[[#This Row],[Occupational Series]],4)))</f>
        <v>0326</v>
      </c>
      <c r="D563" s="51" t="s">
        <v>993</v>
      </c>
      <c r="E563" s="51" t="s">
        <v>994</v>
      </c>
    </row>
    <row r="564" spans="1:5" ht="39" thickBot="1" x14ac:dyDescent="0.3">
      <c r="A564" s="54" t="s">
        <v>368</v>
      </c>
      <c r="B564" s="127" t="str">
        <f>Table13[[#This Row],[Series]]&amp;Table13[[#This Row],[Competency Name]]</f>
        <v>0326COPIER/DUPLICATING EQUIPMENT OPERATION</v>
      </c>
      <c r="C564" s="127" t="str">
        <f>IF(RIGHT(Table13[[#This Row],[Occupational Series]],5)="SECCM","SECCM",IF(OR(RIGHT(Table13[[#This Row],[Occupational Series]],1)="A",RIGHT(Table13[[#This Row],[Occupational Series]],1)="B",RIGHT(Table13[[#This Row],[Occupational Series]],1)="C"),"0301",RIGHT(Table13[[#This Row],[Occupational Series]],4)))</f>
        <v>0326</v>
      </c>
      <c r="D564" s="54" t="s">
        <v>995</v>
      </c>
      <c r="E564" s="54" t="s">
        <v>996</v>
      </c>
    </row>
    <row r="565" spans="1:5" ht="39" thickBot="1" x14ac:dyDescent="0.3">
      <c r="A565" s="51" t="s">
        <v>368</v>
      </c>
      <c r="B565" s="127" t="str">
        <f>Table13[[#This Row],[Series]]&amp;Table13[[#This Row],[Competency Name]]</f>
        <v>0326OFFICE AUTOMATION</v>
      </c>
      <c r="C565" s="127" t="str">
        <f>IF(RIGHT(Table13[[#This Row],[Occupational Series]],5)="SECCM","SECCM",IF(OR(RIGHT(Table13[[#This Row],[Occupational Series]],1)="A",RIGHT(Table13[[#This Row],[Occupational Series]],1)="B",RIGHT(Table13[[#This Row],[Occupational Series]],1)="C"),"0301",RIGHT(Table13[[#This Row],[Occupational Series]],4)))</f>
        <v>0326</v>
      </c>
      <c r="D565" s="51" t="s">
        <v>1183</v>
      </c>
      <c r="E565" s="51" t="s">
        <v>1184</v>
      </c>
    </row>
    <row r="566" spans="1:5" ht="15.75" thickBot="1" x14ac:dyDescent="0.3">
      <c r="A566" s="129" t="s">
        <v>368</v>
      </c>
      <c r="B566" s="127" t="str">
        <f>Table13[[#This Row],[Series]]&amp;Table13[[#This Row],[Competency Name]]</f>
        <v>0326CORRESPONDENCE</v>
      </c>
      <c r="C566" s="127" t="str">
        <f>IF(RIGHT(Table13[[#This Row],[Occupational Series]],5)="SECCM","SECCM",IF(OR(RIGHT(Table13[[#This Row],[Occupational Series]],1)="A",RIGHT(Table13[[#This Row],[Occupational Series]],1)="B",RIGHT(Table13[[#This Row],[Occupational Series]],1)="C"),"0301",RIGHT(Table13[[#This Row],[Occupational Series]],4)))</f>
        <v>0326</v>
      </c>
      <c r="D566" s="129" t="s">
        <v>1210</v>
      </c>
      <c r="E566" s="129" t="s">
        <v>1211</v>
      </c>
    </row>
    <row r="567" spans="1:5" ht="26.25" thickBot="1" x14ac:dyDescent="0.3">
      <c r="A567" s="54" t="s">
        <v>368</v>
      </c>
      <c r="B567" s="127" t="str">
        <f>Table13[[#This Row],[Series]]&amp;Table13[[#This Row],[Competency Name]]</f>
        <v>0326TRAVEL MANAGEMENT SUPPORT</v>
      </c>
      <c r="C567" s="127" t="str">
        <f>IF(RIGHT(Table13[[#This Row],[Occupational Series]],5)="SECCM","SECCM",IF(OR(RIGHT(Table13[[#This Row],[Occupational Series]],1)="A",RIGHT(Table13[[#This Row],[Occupational Series]],1)="B",RIGHT(Table13[[#This Row],[Occupational Series]],1)="C"),"0301",RIGHT(Table13[[#This Row],[Occupational Series]],4)))</f>
        <v>0326</v>
      </c>
      <c r="D567" s="54" t="s">
        <v>1212</v>
      </c>
      <c r="E567" s="54" t="s">
        <v>1213</v>
      </c>
    </row>
    <row r="568" spans="1:5" ht="51.75" thickBot="1" x14ac:dyDescent="0.3">
      <c r="A568" s="51" t="s">
        <v>368</v>
      </c>
      <c r="B568" s="127" t="str">
        <f>Table13[[#This Row],[Series]]&amp;Table13[[#This Row],[Competency Name]]</f>
        <v>0326MAIL SYSTEM PROCEDURES</v>
      </c>
      <c r="C568" s="127" t="str">
        <f>IF(RIGHT(Table13[[#This Row],[Occupational Series]],5)="SECCM","SECCM",IF(OR(RIGHT(Table13[[#This Row],[Occupational Series]],1)="A",RIGHT(Table13[[#This Row],[Occupational Series]],1)="B",RIGHT(Table13[[#This Row],[Occupational Series]],1)="C"),"0301",RIGHT(Table13[[#This Row],[Occupational Series]],4)))</f>
        <v>0326</v>
      </c>
      <c r="D568" s="51" t="s">
        <v>1452</v>
      </c>
      <c r="E568" s="51" t="s">
        <v>1453</v>
      </c>
    </row>
    <row r="569" spans="1:5" ht="26.25" thickBot="1" x14ac:dyDescent="0.3">
      <c r="A569" s="51" t="s">
        <v>511</v>
      </c>
      <c r="B569" s="127" t="str">
        <f>Table13[[#This Row],[Series]]&amp;Table13[[#This Row],[Competency Name]]</f>
        <v>0332WRITTEN COMMUNICATION</v>
      </c>
      <c r="C569" s="127" t="str">
        <f>IF(RIGHT(Table13[[#This Row],[Occupational Series]],5)="SECCM","SECCM",IF(OR(RIGHT(Table13[[#This Row],[Occupational Series]],1)="A",RIGHT(Table13[[#This Row],[Occupational Series]],1)="B",RIGHT(Table13[[#This Row],[Occupational Series]],1)="C"),"0301",RIGHT(Table13[[#This Row],[Occupational Series]],4)))</f>
        <v>0332</v>
      </c>
      <c r="D569" s="51" t="s">
        <v>507</v>
      </c>
      <c r="E569" s="51" t="s">
        <v>508</v>
      </c>
    </row>
    <row r="570" spans="1:5" ht="26.25" thickBot="1" x14ac:dyDescent="0.3">
      <c r="A570" s="54" t="s">
        <v>511</v>
      </c>
      <c r="B570" s="127" t="str">
        <f>Table13[[#This Row],[Series]]&amp;Table13[[#This Row],[Competency Name]]</f>
        <v>0332ORAL COMMUNICATION</v>
      </c>
      <c r="C570" s="127" t="str">
        <f>IF(RIGHT(Table13[[#This Row],[Occupational Series]],5)="SECCM","SECCM",IF(OR(RIGHT(Table13[[#This Row],[Occupational Series]],1)="A",RIGHT(Table13[[#This Row],[Occupational Series]],1)="B",RIGHT(Table13[[#This Row],[Occupational Series]],1)="C"),"0301",RIGHT(Table13[[#This Row],[Occupational Series]],4)))</f>
        <v>0332</v>
      </c>
      <c r="D570" s="54" t="s">
        <v>537</v>
      </c>
      <c r="E570" s="54" t="s">
        <v>538</v>
      </c>
    </row>
    <row r="571" spans="1:5" ht="39" thickBot="1" x14ac:dyDescent="0.3">
      <c r="A571" s="51" t="s">
        <v>511</v>
      </c>
      <c r="B571" s="127" t="str">
        <f>Table13[[#This Row],[Series]]&amp;Table13[[#This Row],[Competency Name]]</f>
        <v>0332DEVELOPING OTHERS</v>
      </c>
      <c r="C571" s="127" t="str">
        <f>IF(RIGHT(Table13[[#This Row],[Occupational Series]],5)="SECCM","SECCM",IF(OR(RIGHT(Table13[[#This Row],[Occupational Series]],1)="A",RIGHT(Table13[[#This Row],[Occupational Series]],1)="B",RIGHT(Table13[[#This Row],[Occupational Series]],1)="C"),"0301",RIGHT(Table13[[#This Row],[Occupational Series]],4)))</f>
        <v>0332</v>
      </c>
      <c r="D571" s="51" t="s">
        <v>585</v>
      </c>
      <c r="E571" s="51" t="s">
        <v>586</v>
      </c>
    </row>
    <row r="572" spans="1:5" ht="39" thickBot="1" x14ac:dyDescent="0.3">
      <c r="A572" s="51" t="s">
        <v>511</v>
      </c>
      <c r="B572" s="127" t="str">
        <f>Table13[[#This Row],[Series]]&amp;Table13[[#This Row],[Competency Name]]</f>
        <v>0332PROBLEM SOLVING</v>
      </c>
      <c r="C572" s="127" t="str">
        <f>IF(RIGHT(Table13[[#This Row],[Occupational Series]],5)="SECCM","SECCM",IF(OR(RIGHT(Table13[[#This Row],[Occupational Series]],1)="A",RIGHT(Table13[[#This Row],[Occupational Series]],1)="B",RIGHT(Table13[[#This Row],[Occupational Series]],1)="C"),"0301",RIGHT(Table13[[#This Row],[Occupational Series]],4)))</f>
        <v>0332</v>
      </c>
      <c r="D572" s="51" t="s">
        <v>596</v>
      </c>
      <c r="E572" s="51" t="s">
        <v>597</v>
      </c>
    </row>
    <row r="573" spans="1:5" ht="26.25" thickBot="1" x14ac:dyDescent="0.3">
      <c r="A573" s="128" t="s">
        <v>511</v>
      </c>
      <c r="B573" s="127" t="str">
        <f>Table13[[#This Row],[Series]]&amp;Table13[[#This Row],[Competency Name]]</f>
        <v>0332COMPUTER OPERATING SYSTEMS</v>
      </c>
      <c r="C573" s="127" t="str">
        <f>IF(RIGHT(Table13[[#This Row],[Occupational Series]],5)="SECCM","SECCM",IF(OR(RIGHT(Table13[[#This Row],[Occupational Series]],1)="A",RIGHT(Table13[[#This Row],[Occupational Series]],1)="B",RIGHT(Table13[[#This Row],[Occupational Series]],1)="C"),"0301",RIGHT(Table13[[#This Row],[Occupational Series]],4)))</f>
        <v>0332</v>
      </c>
      <c r="D573" s="128" t="s">
        <v>1861</v>
      </c>
      <c r="E573" s="128" t="s">
        <v>1862</v>
      </c>
    </row>
    <row r="574" spans="1:5" ht="26.25" thickBot="1" x14ac:dyDescent="0.3">
      <c r="A574" s="51" t="s">
        <v>511</v>
      </c>
      <c r="B574" s="127" t="str">
        <f>Table13[[#This Row],[Series]]&amp;Table13[[#This Row],[Competency Name]]</f>
        <v>0332COMPUTER TECHNICAL SUPPORT</v>
      </c>
      <c r="C574" s="127" t="str">
        <f>IF(RIGHT(Table13[[#This Row],[Occupational Series]],5)="SECCM","SECCM",IF(OR(RIGHT(Table13[[#This Row],[Occupational Series]],1)="A",RIGHT(Table13[[#This Row],[Occupational Series]],1)="B",RIGHT(Table13[[#This Row],[Occupational Series]],1)="C"),"0301",RIGHT(Table13[[#This Row],[Occupational Series]],4)))</f>
        <v>0332</v>
      </c>
      <c r="D574" s="51" t="s">
        <v>1863</v>
      </c>
      <c r="E574" s="51" t="s">
        <v>1864</v>
      </c>
    </row>
    <row r="575" spans="1:5" ht="26.25" thickBot="1" x14ac:dyDescent="0.3">
      <c r="A575" s="51" t="s">
        <v>358</v>
      </c>
      <c r="B575" s="127" t="str">
        <f>Table13[[#This Row],[Series]]&amp;Table13[[#This Row],[Competency Name]]</f>
        <v>0335INFORMATION MANAGEMENT</v>
      </c>
      <c r="C575" s="127" t="str">
        <f>IF(RIGHT(Table13[[#This Row],[Occupational Series]],5)="SECCM","SECCM",IF(OR(RIGHT(Table13[[#This Row],[Occupational Series]],1)="A",RIGHT(Table13[[#This Row],[Occupational Series]],1)="B",RIGHT(Table13[[#This Row],[Occupational Series]],1)="C"),"0301",RIGHT(Table13[[#This Row],[Occupational Series]],4)))</f>
        <v>0335</v>
      </c>
      <c r="D575" s="51" t="s">
        <v>311</v>
      </c>
      <c r="E575" s="51" t="s">
        <v>312</v>
      </c>
    </row>
    <row r="576" spans="1:5" ht="26.25" thickBot="1" x14ac:dyDescent="0.3">
      <c r="A576" s="128" t="s">
        <v>358</v>
      </c>
      <c r="B576" s="127" t="str">
        <f>Table13[[#This Row],[Series]]&amp;Table13[[#This Row],[Competency Name]]</f>
        <v>0335CUSTOMER SERVICE</v>
      </c>
      <c r="C576" s="127" t="str">
        <f>IF(RIGHT(Table13[[#This Row],[Occupational Series]],5)="SECCM","SECCM",IF(OR(RIGHT(Table13[[#This Row],[Occupational Series]],1)="A",RIGHT(Table13[[#This Row],[Occupational Series]],1)="B",RIGHT(Table13[[#This Row],[Occupational Series]],1)="C"),"0301",RIGHT(Table13[[#This Row],[Occupational Series]],4)))</f>
        <v>0335</v>
      </c>
      <c r="D576" s="128" t="s">
        <v>418</v>
      </c>
      <c r="E576" s="128" t="s">
        <v>419</v>
      </c>
    </row>
    <row r="577" spans="1:5" ht="26.25" thickBot="1" x14ac:dyDescent="0.3">
      <c r="A577" s="51" t="s">
        <v>358</v>
      </c>
      <c r="B577" s="127" t="str">
        <f>Table13[[#This Row],[Series]]&amp;Table13[[#This Row],[Competency Name]]</f>
        <v>0335WRITTEN COMMUNICATION</v>
      </c>
      <c r="C577" s="127" t="str">
        <f>IF(RIGHT(Table13[[#This Row],[Occupational Series]],5)="SECCM","SECCM",IF(OR(RIGHT(Table13[[#This Row],[Occupational Series]],1)="A",RIGHT(Table13[[#This Row],[Occupational Series]],1)="B",RIGHT(Table13[[#This Row],[Occupational Series]],1)="C"),"0301",RIGHT(Table13[[#This Row],[Occupational Series]],4)))</f>
        <v>0335</v>
      </c>
      <c r="D577" s="51" t="s">
        <v>507</v>
      </c>
      <c r="E577" s="51" t="s">
        <v>508</v>
      </c>
    </row>
    <row r="578" spans="1:5" ht="26.25" thickBot="1" x14ac:dyDescent="0.3">
      <c r="A578" s="51" t="s">
        <v>358</v>
      </c>
      <c r="B578" s="127" t="str">
        <f>Table13[[#This Row],[Series]]&amp;Table13[[#This Row],[Competency Name]]</f>
        <v>0335ORAL COMMUNICATION</v>
      </c>
      <c r="C578" s="127" t="str">
        <f>IF(RIGHT(Table13[[#This Row],[Occupational Series]],5)="SECCM","SECCM",IF(OR(RIGHT(Table13[[#This Row],[Occupational Series]],1)="A",RIGHT(Table13[[#This Row],[Occupational Series]],1)="B",RIGHT(Table13[[#This Row],[Occupational Series]],1)="C"),"0301",RIGHT(Table13[[#This Row],[Occupational Series]],4)))</f>
        <v>0335</v>
      </c>
      <c r="D578" s="51" t="s">
        <v>537</v>
      </c>
      <c r="E578" s="51" t="s">
        <v>538</v>
      </c>
    </row>
    <row r="579" spans="1:5" ht="26.25" thickBot="1" x14ac:dyDescent="0.3">
      <c r="A579" s="54" t="s">
        <v>358</v>
      </c>
      <c r="B579" s="127" t="str">
        <f>Table13[[#This Row],[Series]]&amp;Table13[[#This Row],[Competency Name]]</f>
        <v>0335RESOURCE MANAGEMENT</v>
      </c>
      <c r="C579" s="127" t="str">
        <f>IF(RIGHT(Table13[[#This Row],[Occupational Series]],5)="SECCM","SECCM",IF(OR(RIGHT(Table13[[#This Row],[Occupational Series]],1)="A",RIGHT(Table13[[#This Row],[Occupational Series]],1)="B",RIGHT(Table13[[#This Row],[Occupational Series]],1)="C"),"0301",RIGHT(Table13[[#This Row],[Occupational Series]],4)))</f>
        <v>0335</v>
      </c>
      <c r="D579" s="54" t="s">
        <v>573</v>
      </c>
      <c r="E579" s="54" t="s">
        <v>574</v>
      </c>
    </row>
    <row r="580" spans="1:5" ht="39" thickBot="1" x14ac:dyDescent="0.3">
      <c r="A580" s="51" t="s">
        <v>358</v>
      </c>
      <c r="B580" s="127" t="str">
        <f>Table13[[#This Row],[Series]]&amp;Table13[[#This Row],[Competency Name]]</f>
        <v>0335DEVELOPING OTHERS</v>
      </c>
      <c r="C580" s="127" t="str">
        <f>IF(RIGHT(Table13[[#This Row],[Occupational Series]],5)="SECCM","SECCM",IF(OR(RIGHT(Table13[[#This Row],[Occupational Series]],1)="A",RIGHT(Table13[[#This Row],[Occupational Series]],1)="B",RIGHT(Table13[[#This Row],[Occupational Series]],1)="C"),"0301",RIGHT(Table13[[#This Row],[Occupational Series]],4)))</f>
        <v>0335</v>
      </c>
      <c r="D580" s="51" t="s">
        <v>585</v>
      </c>
      <c r="E580" s="51" t="s">
        <v>586</v>
      </c>
    </row>
    <row r="581" spans="1:5" ht="39" thickBot="1" x14ac:dyDescent="0.3">
      <c r="A581" s="51" t="s">
        <v>358</v>
      </c>
      <c r="B581" s="127" t="str">
        <f>Table13[[#This Row],[Series]]&amp;Table13[[#This Row],[Competency Name]]</f>
        <v>0335PROBLEM SOLVING</v>
      </c>
      <c r="C581" s="127" t="str">
        <f>IF(RIGHT(Table13[[#This Row],[Occupational Series]],5)="SECCM","SECCM",IF(OR(RIGHT(Table13[[#This Row],[Occupational Series]],1)="A",RIGHT(Table13[[#This Row],[Occupational Series]],1)="B",RIGHT(Table13[[#This Row],[Occupational Series]],1)="C"),"0301",RIGHT(Table13[[#This Row],[Occupational Series]],4)))</f>
        <v>0335</v>
      </c>
      <c r="D581" s="51" t="s">
        <v>596</v>
      </c>
      <c r="E581" s="51" t="s">
        <v>597</v>
      </c>
    </row>
    <row r="582" spans="1:5" ht="39" thickBot="1" x14ac:dyDescent="0.3">
      <c r="A582" s="128" t="s">
        <v>358</v>
      </c>
      <c r="B582" s="127" t="str">
        <f>Table13[[#This Row],[Series]]&amp;Table13[[#This Row],[Competency Name]]</f>
        <v>0335INFORMATION TECHNOLOGY CUSTOMER SUPPORT</v>
      </c>
      <c r="C582" s="127" t="str">
        <f>IF(RIGHT(Table13[[#This Row],[Occupational Series]],5)="SECCM","SECCM",IF(OR(RIGHT(Table13[[#This Row],[Occupational Series]],1)="A",RIGHT(Table13[[#This Row],[Occupational Series]],1)="B",RIGHT(Table13[[#This Row],[Occupational Series]],1)="C"),"0301",RIGHT(Table13[[#This Row],[Occupational Series]],4)))</f>
        <v>0335</v>
      </c>
      <c r="D582" s="128" t="s">
        <v>1087</v>
      </c>
      <c r="E582" s="128" t="s">
        <v>1088</v>
      </c>
    </row>
    <row r="583" spans="1:5" ht="64.5" thickBot="1" x14ac:dyDescent="0.3">
      <c r="A583" s="51" t="s">
        <v>358</v>
      </c>
      <c r="B583" s="127" t="str">
        <f>Table13[[#This Row],[Series]]&amp;Table13[[#This Row],[Competency Name]]</f>
        <v>0335DATA PROCESSING SUPPORT AND SERVICES</v>
      </c>
      <c r="C583" s="127" t="str">
        <f>IF(RIGHT(Table13[[#This Row],[Occupational Series]],5)="SECCM","SECCM",IF(OR(RIGHT(Table13[[#This Row],[Occupational Series]],1)="A",RIGHT(Table13[[#This Row],[Occupational Series]],1)="B",RIGHT(Table13[[#This Row],[Occupational Series]],1)="C"),"0301",RIGHT(Table13[[#This Row],[Occupational Series]],4)))</f>
        <v>0335</v>
      </c>
      <c r="D583" s="51" t="s">
        <v>1414</v>
      </c>
      <c r="E583" s="51" t="s">
        <v>1415</v>
      </c>
    </row>
    <row r="584" spans="1:5" ht="39" thickBot="1" x14ac:dyDescent="0.3">
      <c r="A584" s="51" t="s">
        <v>294</v>
      </c>
      <c r="B584" s="127" t="str">
        <f>Table13[[#This Row],[Series]]&amp;Table13[[#This Row],[Competency Name]]</f>
        <v>0340INFLUENCING/NEGOTIATING</v>
      </c>
      <c r="C584" s="127" t="str">
        <f>IF(RIGHT(Table13[[#This Row],[Occupational Series]],5)="SECCM","SECCM",IF(OR(RIGHT(Table13[[#This Row],[Occupational Series]],1)="A",RIGHT(Table13[[#This Row],[Occupational Series]],1)="B",RIGHT(Table13[[#This Row],[Occupational Series]],1)="C"),"0301",RIGHT(Table13[[#This Row],[Occupational Series]],4)))</f>
        <v>0340</v>
      </c>
      <c r="D584" s="51" t="s">
        <v>267</v>
      </c>
      <c r="E584" s="51" t="s">
        <v>268</v>
      </c>
    </row>
    <row r="585" spans="1:5" ht="51.75" thickBot="1" x14ac:dyDescent="0.3">
      <c r="A585" s="54" t="s">
        <v>294</v>
      </c>
      <c r="B585" s="127" t="str">
        <f>Table13[[#This Row],[Series]]&amp;Table13[[#This Row],[Competency Name]]</f>
        <v>0340FINANCIAL MANAGEMENT</v>
      </c>
      <c r="C585" s="127" t="str">
        <f>IF(RIGHT(Table13[[#This Row],[Occupational Series]],5)="SECCM","SECCM",IF(OR(RIGHT(Table13[[#This Row],[Occupational Series]],1)="A",RIGHT(Table13[[#This Row],[Occupational Series]],1)="B",RIGHT(Table13[[#This Row],[Occupational Series]],1)="C"),"0301",RIGHT(Table13[[#This Row],[Occupational Series]],4)))</f>
        <v>0340</v>
      </c>
      <c r="D585" s="54" t="s">
        <v>438</v>
      </c>
      <c r="E585" s="54" t="s">
        <v>439</v>
      </c>
    </row>
    <row r="586" spans="1:5" ht="15.75" thickBot="1" x14ac:dyDescent="0.3">
      <c r="A586" s="129" t="s">
        <v>294</v>
      </c>
      <c r="B586" s="127" t="str">
        <f>Table13[[#This Row],[Series]]&amp;Table13[[#This Row],[Competency Name]]</f>
        <v>0340PARTNERING</v>
      </c>
      <c r="C586" s="127" t="str">
        <f>IF(RIGHT(Table13[[#This Row],[Occupational Series]],5)="SECCM","SECCM",IF(OR(RIGHT(Table13[[#This Row],[Occupational Series]],1)="A",RIGHT(Table13[[#This Row],[Occupational Series]],1)="B",RIGHT(Table13[[#This Row],[Occupational Series]],1)="C"),"0301",RIGHT(Table13[[#This Row],[Occupational Series]],4)))</f>
        <v>0340</v>
      </c>
      <c r="D586" s="129" t="s">
        <v>491</v>
      </c>
      <c r="E586" s="129" t="s">
        <v>492</v>
      </c>
    </row>
    <row r="587" spans="1:5" ht="26.25" thickBot="1" x14ac:dyDescent="0.3">
      <c r="A587" s="51" t="s">
        <v>294</v>
      </c>
      <c r="B587" s="127" t="str">
        <f>Table13[[#This Row],[Series]]&amp;Table13[[#This Row],[Competency Name]]</f>
        <v>0340WRITTEN COMMUNICATION</v>
      </c>
      <c r="C587" s="127" t="str">
        <f>IF(RIGHT(Table13[[#This Row],[Occupational Series]],5)="SECCM","SECCM",IF(OR(RIGHT(Table13[[#This Row],[Occupational Series]],1)="A",RIGHT(Table13[[#This Row],[Occupational Series]],1)="B",RIGHT(Table13[[#This Row],[Occupational Series]],1)="C"),"0301",RIGHT(Table13[[#This Row],[Occupational Series]],4)))</f>
        <v>0340</v>
      </c>
      <c r="D587" s="51" t="s">
        <v>507</v>
      </c>
      <c r="E587" s="51" t="s">
        <v>508</v>
      </c>
    </row>
    <row r="588" spans="1:5" ht="26.25" thickBot="1" x14ac:dyDescent="0.3">
      <c r="A588" s="54" t="s">
        <v>294</v>
      </c>
      <c r="B588" s="127" t="str">
        <f>Table13[[#This Row],[Series]]&amp;Table13[[#This Row],[Competency Name]]</f>
        <v>0340ORAL COMMUNICATION</v>
      </c>
      <c r="C588" s="127" t="str">
        <f>IF(RIGHT(Table13[[#This Row],[Occupational Series]],5)="SECCM","SECCM",IF(OR(RIGHT(Table13[[#This Row],[Occupational Series]],1)="A",RIGHT(Table13[[#This Row],[Occupational Series]],1)="B",RIGHT(Table13[[#This Row],[Occupational Series]],1)="C"),"0301",RIGHT(Table13[[#This Row],[Occupational Series]],4)))</f>
        <v>0340</v>
      </c>
      <c r="D588" s="54" t="s">
        <v>537</v>
      </c>
      <c r="E588" s="54" t="s">
        <v>538</v>
      </c>
    </row>
    <row r="589" spans="1:5" ht="26.25" thickBot="1" x14ac:dyDescent="0.3">
      <c r="A589" s="129" t="s">
        <v>294</v>
      </c>
      <c r="B589" s="127" t="str">
        <f>Table13[[#This Row],[Series]]&amp;Table13[[#This Row],[Competency Name]]</f>
        <v>0340CONTRACTING/PROCUREMENT</v>
      </c>
      <c r="C589" s="127" t="str">
        <f>IF(RIGHT(Table13[[#This Row],[Occupational Series]],5)="SECCM","SECCM",IF(OR(RIGHT(Table13[[#This Row],[Occupational Series]],1)="A",RIGHT(Table13[[#This Row],[Occupational Series]],1)="B",RIGHT(Table13[[#This Row],[Occupational Series]],1)="C"),"0301",RIGHT(Table13[[#This Row],[Occupational Series]],4)))</f>
        <v>0340</v>
      </c>
      <c r="D589" s="129" t="s">
        <v>563</v>
      </c>
      <c r="E589" s="129" t="s">
        <v>564</v>
      </c>
    </row>
    <row r="590" spans="1:5" ht="26.25" thickBot="1" x14ac:dyDescent="0.3">
      <c r="A590" s="51" t="s">
        <v>294</v>
      </c>
      <c r="B590" s="127" t="str">
        <f>Table13[[#This Row],[Series]]&amp;Table13[[#This Row],[Competency Name]]</f>
        <v>0340PLANNING AND EVALUATING</v>
      </c>
      <c r="C590" s="127" t="str">
        <f>IF(RIGHT(Table13[[#This Row],[Occupational Series]],5)="SECCM","SECCM",IF(OR(RIGHT(Table13[[#This Row],[Occupational Series]],1)="A",RIGHT(Table13[[#This Row],[Occupational Series]],1)="B",RIGHT(Table13[[#This Row],[Occupational Series]],1)="C"),"0301",RIGHT(Table13[[#This Row],[Occupational Series]],4)))</f>
        <v>0340</v>
      </c>
      <c r="D590" s="51" t="s">
        <v>571</v>
      </c>
      <c r="E590" s="51" t="s">
        <v>572</v>
      </c>
    </row>
    <row r="591" spans="1:5" ht="26.25" thickBot="1" x14ac:dyDescent="0.3">
      <c r="A591" s="54" t="s">
        <v>294</v>
      </c>
      <c r="B591" s="127" t="str">
        <f>Table13[[#This Row],[Series]]&amp;Table13[[#This Row],[Competency Name]]</f>
        <v>0340RESOURCE MANAGEMENT</v>
      </c>
      <c r="C591" s="127" t="str">
        <f>IF(RIGHT(Table13[[#This Row],[Occupational Series]],5)="SECCM","SECCM",IF(OR(RIGHT(Table13[[#This Row],[Occupational Series]],1)="A",RIGHT(Table13[[#This Row],[Occupational Series]],1)="B",RIGHT(Table13[[#This Row],[Occupational Series]],1)="C"),"0301",RIGHT(Table13[[#This Row],[Occupational Series]],4)))</f>
        <v>0340</v>
      </c>
      <c r="D591" s="54" t="s">
        <v>573</v>
      </c>
      <c r="E591" s="54" t="s">
        <v>574</v>
      </c>
    </row>
    <row r="592" spans="1:5" ht="64.5" thickBot="1" x14ac:dyDescent="0.3">
      <c r="A592" s="51" t="s">
        <v>294</v>
      </c>
      <c r="B592" s="127" t="str">
        <f>Table13[[#This Row],[Series]]&amp;Table13[[#This Row],[Competency Name]]</f>
        <v>0340ACCOUNTABILITY</v>
      </c>
      <c r="C592" s="127" t="str">
        <f>IF(RIGHT(Table13[[#This Row],[Occupational Series]],5)="SECCM","SECCM",IF(OR(RIGHT(Table13[[#This Row],[Occupational Series]],1)="A",RIGHT(Table13[[#This Row],[Occupational Series]],1)="B",RIGHT(Table13[[#This Row],[Occupational Series]],1)="C"),"0301",RIGHT(Table13[[#This Row],[Occupational Series]],4)))</f>
        <v>0340</v>
      </c>
      <c r="D592" s="51" t="s">
        <v>579</v>
      </c>
      <c r="E592" s="51" t="s">
        <v>580</v>
      </c>
    </row>
    <row r="593" spans="1:5" ht="26.25" thickBot="1" x14ac:dyDescent="0.3">
      <c r="A593" s="51" t="s">
        <v>294</v>
      </c>
      <c r="B593" s="127" t="str">
        <f>Table13[[#This Row],[Series]]&amp;Table13[[#This Row],[Competency Name]]</f>
        <v>0340MANAGING HUMAN RESOURCES</v>
      </c>
      <c r="C593" s="127" t="str">
        <f>IF(RIGHT(Table13[[#This Row],[Occupational Series]],5)="SECCM","SECCM",IF(OR(RIGHT(Table13[[#This Row],[Occupational Series]],1)="A",RIGHT(Table13[[#This Row],[Occupational Series]],1)="B",RIGHT(Table13[[#This Row],[Occupational Series]],1)="C"),"0301",RIGHT(Table13[[#This Row],[Occupational Series]],4)))</f>
        <v>0340</v>
      </c>
      <c r="D593" s="51" t="s">
        <v>590</v>
      </c>
      <c r="E593" s="51" t="s">
        <v>591</v>
      </c>
    </row>
    <row r="594" spans="1:5" ht="39" thickBot="1" x14ac:dyDescent="0.3">
      <c r="A594" s="54" t="s">
        <v>294</v>
      </c>
      <c r="B594" s="127" t="str">
        <f>Table13[[#This Row],[Series]]&amp;Table13[[#This Row],[Competency Name]]</f>
        <v>0340PROBLEM SOLVING</v>
      </c>
      <c r="C594" s="127" t="str">
        <f>IF(RIGHT(Table13[[#This Row],[Occupational Series]],5)="SECCM","SECCM",IF(OR(RIGHT(Table13[[#This Row],[Occupational Series]],1)="A",RIGHT(Table13[[#This Row],[Occupational Series]],1)="B",RIGHT(Table13[[#This Row],[Occupational Series]],1)="C"),"0301",RIGHT(Table13[[#This Row],[Occupational Series]],4)))</f>
        <v>0340</v>
      </c>
      <c r="D594" s="54" t="s">
        <v>596</v>
      </c>
      <c r="E594" s="54" t="s">
        <v>597</v>
      </c>
    </row>
    <row r="595" spans="1:5" ht="39" thickBot="1" x14ac:dyDescent="0.3">
      <c r="A595" s="51" t="s">
        <v>294</v>
      </c>
      <c r="B595" s="127" t="str">
        <f>Table13[[#This Row],[Series]]&amp;Table13[[#This Row],[Competency Name]]</f>
        <v>0340STRATEGIC THINKING</v>
      </c>
      <c r="C595" s="127" t="str">
        <f>IF(RIGHT(Table13[[#This Row],[Occupational Series]],5)="SECCM","SECCM",IF(OR(RIGHT(Table13[[#This Row],[Occupational Series]],1)="A",RIGHT(Table13[[#This Row],[Occupational Series]],1)="B",RIGHT(Table13[[#This Row],[Occupational Series]],1)="C"),"0301",RIGHT(Table13[[#This Row],[Occupational Series]],4)))</f>
        <v>0340</v>
      </c>
      <c r="D595" s="51" t="s">
        <v>826</v>
      </c>
      <c r="E595" s="51" t="s">
        <v>827</v>
      </c>
    </row>
    <row r="596" spans="1:5" ht="26.25" thickBot="1" x14ac:dyDescent="0.3">
      <c r="A596" s="129" t="s">
        <v>294</v>
      </c>
      <c r="B596" s="127" t="str">
        <f>Table13[[#This Row],[Series]]&amp;Table13[[#This Row],[Competency Name]]</f>
        <v>0340RULEMAKING AND REGULATION</v>
      </c>
      <c r="C596" s="127" t="str">
        <f>IF(RIGHT(Table13[[#This Row],[Occupational Series]],5)="SECCM","SECCM",IF(OR(RIGHT(Table13[[#This Row],[Occupational Series]],1)="A",RIGHT(Table13[[#This Row],[Occupational Series]],1)="B",RIGHT(Table13[[#This Row],[Occupational Series]],1)="C"),"0301",RIGHT(Table13[[#This Row],[Occupational Series]],4)))</f>
        <v>0340</v>
      </c>
      <c r="D596" s="129" t="s">
        <v>958</v>
      </c>
      <c r="E596" s="129" t="s">
        <v>959</v>
      </c>
    </row>
    <row r="597" spans="1:5" ht="39" thickBot="1" x14ac:dyDescent="0.3">
      <c r="A597" s="54" t="s">
        <v>294</v>
      </c>
      <c r="B597" s="127" t="str">
        <f>Table13[[#This Row],[Series]]&amp;Table13[[#This Row],[Competency Name]]</f>
        <v>0340HUMAN CAPITAL MANAGEMENT</v>
      </c>
      <c r="C597" s="127" t="str">
        <f>IF(RIGHT(Table13[[#This Row],[Occupational Series]],5)="SECCM","SECCM",IF(OR(RIGHT(Table13[[#This Row],[Occupational Series]],1)="A",RIGHT(Table13[[#This Row],[Occupational Series]],1)="B",RIGHT(Table13[[#This Row],[Occupational Series]],1)="C"),"0301",RIGHT(Table13[[#This Row],[Occupational Series]],4)))</f>
        <v>0340</v>
      </c>
      <c r="D597" s="54" t="s">
        <v>1197</v>
      </c>
      <c r="E597" s="54" t="s">
        <v>1198</v>
      </c>
    </row>
    <row r="598" spans="1:5" ht="26.25" thickBot="1" x14ac:dyDescent="0.3">
      <c r="A598" s="51" t="s">
        <v>460</v>
      </c>
      <c r="B598" s="127" t="str">
        <f>Table13[[#This Row],[Series]]&amp;Table13[[#This Row],[Competency Name]]</f>
        <v>0341COMPUTER LITERACY</v>
      </c>
      <c r="C598" s="127" t="str">
        <f>IF(RIGHT(Table13[[#This Row],[Occupational Series]],5)="SECCM","SECCM",IF(OR(RIGHT(Table13[[#This Row],[Occupational Series]],1)="A",RIGHT(Table13[[#This Row],[Occupational Series]],1)="B",RIGHT(Table13[[#This Row],[Occupational Series]],1)="C"),"0301",RIGHT(Table13[[#This Row],[Occupational Series]],4)))</f>
        <v>0341</v>
      </c>
      <c r="D598" s="51" t="s">
        <v>456</v>
      </c>
      <c r="E598" s="51" t="s">
        <v>457</v>
      </c>
    </row>
    <row r="599" spans="1:5" ht="15.75" thickBot="1" x14ac:dyDescent="0.3">
      <c r="A599" s="129" t="s">
        <v>460</v>
      </c>
      <c r="B599" s="127" t="str">
        <f>Table13[[#This Row],[Series]]&amp;Table13[[#This Row],[Competency Name]]</f>
        <v>0341PARTNERING</v>
      </c>
      <c r="C599" s="127" t="str">
        <f>IF(RIGHT(Table13[[#This Row],[Occupational Series]],5)="SECCM","SECCM",IF(OR(RIGHT(Table13[[#This Row],[Occupational Series]],1)="A",RIGHT(Table13[[#This Row],[Occupational Series]],1)="B",RIGHT(Table13[[#This Row],[Occupational Series]],1)="C"),"0301",RIGHT(Table13[[#This Row],[Occupational Series]],4)))</f>
        <v>0341</v>
      </c>
      <c r="D599" s="129" t="s">
        <v>491</v>
      </c>
      <c r="E599" s="129" t="s">
        <v>492</v>
      </c>
    </row>
    <row r="600" spans="1:5" ht="26.25" thickBot="1" x14ac:dyDescent="0.3">
      <c r="A600" s="51" t="s">
        <v>460</v>
      </c>
      <c r="B600" s="127" t="str">
        <f>Table13[[#This Row],[Series]]&amp;Table13[[#This Row],[Competency Name]]</f>
        <v>0341WRITTEN COMMUNICATION</v>
      </c>
      <c r="C600" s="127" t="str">
        <f>IF(RIGHT(Table13[[#This Row],[Occupational Series]],5)="SECCM","SECCM",IF(OR(RIGHT(Table13[[#This Row],[Occupational Series]],1)="A",RIGHT(Table13[[#This Row],[Occupational Series]],1)="B",RIGHT(Table13[[#This Row],[Occupational Series]],1)="C"),"0301",RIGHT(Table13[[#This Row],[Occupational Series]],4)))</f>
        <v>0341</v>
      </c>
      <c r="D600" s="51" t="s">
        <v>507</v>
      </c>
      <c r="E600" s="51" t="s">
        <v>508</v>
      </c>
    </row>
    <row r="601" spans="1:5" ht="26.25" thickBot="1" x14ac:dyDescent="0.3">
      <c r="A601" s="51" t="s">
        <v>460</v>
      </c>
      <c r="B601" s="127" t="str">
        <f>Table13[[#This Row],[Series]]&amp;Table13[[#This Row],[Competency Name]]</f>
        <v>0341ORAL COMMUNICATION</v>
      </c>
      <c r="C601" s="127" t="str">
        <f>IF(RIGHT(Table13[[#This Row],[Occupational Series]],5)="SECCM","SECCM",IF(OR(RIGHT(Table13[[#This Row],[Occupational Series]],1)="A",RIGHT(Table13[[#This Row],[Occupational Series]],1)="B",RIGHT(Table13[[#This Row],[Occupational Series]],1)="C"),"0301",RIGHT(Table13[[#This Row],[Occupational Series]],4)))</f>
        <v>0341</v>
      </c>
      <c r="D601" s="51" t="s">
        <v>537</v>
      </c>
      <c r="E601" s="51" t="s">
        <v>538</v>
      </c>
    </row>
    <row r="602" spans="1:5" ht="26.25" thickBot="1" x14ac:dyDescent="0.3">
      <c r="A602" s="51" t="s">
        <v>460</v>
      </c>
      <c r="B602" s="127" t="str">
        <f>Table13[[#This Row],[Series]]&amp;Table13[[#This Row],[Competency Name]]</f>
        <v>0341MANAGEMENT ANALYSIS</v>
      </c>
      <c r="C602" s="127" t="str">
        <f>IF(RIGHT(Table13[[#This Row],[Occupational Series]],5)="SECCM","SECCM",IF(OR(RIGHT(Table13[[#This Row],[Occupational Series]],1)="A",RIGHT(Table13[[#This Row],[Occupational Series]],1)="B",RIGHT(Table13[[#This Row],[Occupational Series]],1)="C"),"0301",RIGHT(Table13[[#This Row],[Occupational Series]],4)))</f>
        <v>0341</v>
      </c>
      <c r="D602" s="51" t="s">
        <v>552</v>
      </c>
      <c r="E602" s="51" t="s">
        <v>553</v>
      </c>
    </row>
    <row r="603" spans="1:5" ht="51.75" thickBot="1" x14ac:dyDescent="0.3">
      <c r="A603" s="51" t="s">
        <v>460</v>
      </c>
      <c r="B603" s="127" t="str">
        <f>Table13[[#This Row],[Series]]&amp;Table13[[#This Row],[Competency Name]]</f>
        <v>0341PROGRAM ANALYSIS</v>
      </c>
      <c r="C603" s="127" t="str">
        <f>IF(RIGHT(Table13[[#This Row],[Occupational Series]],5)="SECCM","SECCM",IF(OR(RIGHT(Table13[[#This Row],[Occupational Series]],1)="A",RIGHT(Table13[[#This Row],[Occupational Series]],1)="B",RIGHT(Table13[[#This Row],[Occupational Series]],1)="C"),"0301",RIGHT(Table13[[#This Row],[Occupational Series]],4)))</f>
        <v>0341</v>
      </c>
      <c r="D603" s="51" t="s">
        <v>558</v>
      </c>
      <c r="E603" s="51" t="s">
        <v>559</v>
      </c>
    </row>
    <row r="604" spans="1:5" ht="26.25" thickBot="1" x14ac:dyDescent="0.3">
      <c r="A604" s="128" t="s">
        <v>460</v>
      </c>
      <c r="B604" s="127" t="str">
        <f>Table13[[#This Row],[Series]]&amp;Table13[[#This Row],[Competency Name]]</f>
        <v>0341ADMINISTRATION AND MANAGEMENT</v>
      </c>
      <c r="C604" s="127" t="str">
        <f>IF(RIGHT(Table13[[#This Row],[Occupational Series]],5)="SECCM","SECCM",IF(OR(RIGHT(Table13[[#This Row],[Occupational Series]],1)="A",RIGHT(Table13[[#This Row],[Occupational Series]],1)="B",RIGHT(Table13[[#This Row],[Occupational Series]],1)="C"),"0301",RIGHT(Table13[[#This Row],[Occupational Series]],4)))</f>
        <v>0341</v>
      </c>
      <c r="D604" s="128" t="s">
        <v>560</v>
      </c>
      <c r="E604" s="128" t="s">
        <v>561</v>
      </c>
    </row>
    <row r="605" spans="1:5" ht="26.25" thickBot="1" x14ac:dyDescent="0.3">
      <c r="A605" s="129" t="s">
        <v>460</v>
      </c>
      <c r="B605" s="127" t="str">
        <f>Table13[[#This Row],[Series]]&amp;Table13[[#This Row],[Competency Name]]</f>
        <v>0341CONTRACTING/PROCUREMENT</v>
      </c>
      <c r="C605" s="127" t="str">
        <f>IF(RIGHT(Table13[[#This Row],[Occupational Series]],5)="SECCM","SECCM",IF(OR(RIGHT(Table13[[#This Row],[Occupational Series]],1)="A",RIGHT(Table13[[#This Row],[Occupational Series]],1)="B",RIGHT(Table13[[#This Row],[Occupational Series]],1)="C"),"0301",RIGHT(Table13[[#This Row],[Occupational Series]],4)))</f>
        <v>0341</v>
      </c>
      <c r="D605" s="129" t="s">
        <v>563</v>
      </c>
      <c r="E605" s="129" t="s">
        <v>564</v>
      </c>
    </row>
    <row r="606" spans="1:5" ht="26.25" thickBot="1" x14ac:dyDescent="0.3">
      <c r="A606" s="129" t="s">
        <v>460</v>
      </c>
      <c r="B606" s="127" t="str">
        <f>Table13[[#This Row],[Series]]&amp;Table13[[#This Row],[Competency Name]]</f>
        <v>0341FINANCIAL MANAGEMENT SYSTEMS</v>
      </c>
      <c r="C606" s="127" t="str">
        <f>IF(RIGHT(Table13[[#This Row],[Occupational Series]],5)="SECCM","SECCM",IF(OR(RIGHT(Table13[[#This Row],[Occupational Series]],1)="A",RIGHT(Table13[[#This Row],[Occupational Series]],1)="B",RIGHT(Table13[[#This Row],[Occupational Series]],1)="C"),"0301",RIGHT(Table13[[#This Row],[Occupational Series]],4)))</f>
        <v>0341</v>
      </c>
      <c r="D606" s="129" t="s">
        <v>565</v>
      </c>
      <c r="E606" s="129" t="s">
        <v>566</v>
      </c>
    </row>
    <row r="607" spans="1:5" ht="39" thickBot="1" x14ac:dyDescent="0.3">
      <c r="A607" s="51" t="s">
        <v>460</v>
      </c>
      <c r="B607" s="127" t="str">
        <f>Table13[[#This Row],[Series]]&amp;Table13[[#This Row],[Competency Name]]</f>
        <v>0341FINANCIAL STEWARDSHIP</v>
      </c>
      <c r="C607" s="127" t="str">
        <f>IF(RIGHT(Table13[[#This Row],[Occupational Series]],5)="SECCM","SECCM",IF(OR(RIGHT(Table13[[#This Row],[Occupational Series]],1)="A",RIGHT(Table13[[#This Row],[Occupational Series]],1)="B",RIGHT(Table13[[#This Row],[Occupational Series]],1)="C"),"0301",RIGHT(Table13[[#This Row],[Occupational Series]],4)))</f>
        <v>0341</v>
      </c>
      <c r="D607" s="51" t="s">
        <v>567</v>
      </c>
      <c r="E607" s="51" t="s">
        <v>568</v>
      </c>
    </row>
    <row r="608" spans="1:5" ht="26.25" thickBot="1" x14ac:dyDescent="0.3">
      <c r="A608" s="129" t="s">
        <v>460</v>
      </c>
      <c r="B608" s="127" t="str">
        <f>Table13[[#This Row],[Series]]&amp;Table13[[#This Row],[Competency Name]]</f>
        <v>0341PERSONNEL AND HUMAN RESOURCES</v>
      </c>
      <c r="C608" s="127" t="str">
        <f>IF(RIGHT(Table13[[#This Row],[Occupational Series]],5)="SECCM","SECCM",IF(OR(RIGHT(Table13[[#This Row],[Occupational Series]],1)="A",RIGHT(Table13[[#This Row],[Occupational Series]],1)="B",RIGHT(Table13[[#This Row],[Occupational Series]],1)="C"),"0301",RIGHT(Table13[[#This Row],[Occupational Series]],4)))</f>
        <v>0341</v>
      </c>
      <c r="D608" s="129" t="s">
        <v>569</v>
      </c>
      <c r="E608" s="129" t="s">
        <v>570</v>
      </c>
    </row>
    <row r="609" spans="1:5" ht="26.25" thickBot="1" x14ac:dyDescent="0.3">
      <c r="A609" s="51" t="s">
        <v>460</v>
      </c>
      <c r="B609" s="127" t="str">
        <f>Table13[[#This Row],[Series]]&amp;Table13[[#This Row],[Competency Name]]</f>
        <v>0341PLANNING AND EVALUATING</v>
      </c>
      <c r="C609" s="127" t="str">
        <f>IF(RIGHT(Table13[[#This Row],[Occupational Series]],5)="SECCM","SECCM",IF(OR(RIGHT(Table13[[#This Row],[Occupational Series]],1)="A",RIGHT(Table13[[#This Row],[Occupational Series]],1)="B",RIGHT(Table13[[#This Row],[Occupational Series]],1)="C"),"0301",RIGHT(Table13[[#This Row],[Occupational Series]],4)))</f>
        <v>0341</v>
      </c>
      <c r="D609" s="51" t="s">
        <v>571</v>
      </c>
      <c r="E609" s="51" t="s">
        <v>572</v>
      </c>
    </row>
    <row r="610" spans="1:5" ht="26.25" thickBot="1" x14ac:dyDescent="0.3">
      <c r="A610" s="51" t="s">
        <v>460</v>
      </c>
      <c r="B610" s="127" t="str">
        <f>Table13[[#This Row],[Series]]&amp;Table13[[#This Row],[Competency Name]]</f>
        <v>0341RESOURCE MANAGEMENT</v>
      </c>
      <c r="C610" s="127" t="str">
        <f>IF(RIGHT(Table13[[#This Row],[Occupational Series]],5)="SECCM","SECCM",IF(OR(RIGHT(Table13[[#This Row],[Occupational Series]],1)="A",RIGHT(Table13[[#This Row],[Occupational Series]],1)="B",RIGHT(Table13[[#This Row],[Occupational Series]],1)="C"),"0301",RIGHT(Table13[[#This Row],[Occupational Series]],4)))</f>
        <v>0341</v>
      </c>
      <c r="D610" s="51" t="s">
        <v>573</v>
      </c>
      <c r="E610" s="51" t="s">
        <v>574</v>
      </c>
    </row>
    <row r="611" spans="1:5" ht="51.75" thickBot="1" x14ac:dyDescent="0.3">
      <c r="A611" s="51" t="s">
        <v>460</v>
      </c>
      <c r="B611" s="127" t="str">
        <f>Table13[[#This Row],[Series]]&amp;Table13[[#This Row],[Competency Name]]</f>
        <v>0341SECURITY ADMINISTRATION</v>
      </c>
      <c r="C611" s="127" t="str">
        <f>IF(RIGHT(Table13[[#This Row],[Occupational Series]],5)="SECCM","SECCM",IF(OR(RIGHT(Table13[[#This Row],[Occupational Series]],1)="A",RIGHT(Table13[[#This Row],[Occupational Series]],1)="B",RIGHT(Table13[[#This Row],[Occupational Series]],1)="C"),"0301",RIGHT(Table13[[#This Row],[Occupational Series]],4)))</f>
        <v>0341</v>
      </c>
      <c r="D611" s="51" t="s">
        <v>577</v>
      </c>
      <c r="E611" s="51" t="s">
        <v>578</v>
      </c>
    </row>
    <row r="612" spans="1:5" ht="26.25" thickBot="1" x14ac:dyDescent="0.3">
      <c r="A612" s="51" t="s">
        <v>474</v>
      </c>
      <c r="B612" s="127" t="str">
        <f>Table13[[#This Row],[Series]]&amp;Table13[[#This Row],[Competency Name]]</f>
        <v>0342COMPUTER LITERACY</v>
      </c>
      <c r="C612" s="127" t="str">
        <f>IF(RIGHT(Table13[[#This Row],[Occupational Series]],5)="SECCM","SECCM",IF(OR(RIGHT(Table13[[#This Row],[Occupational Series]],1)="A",RIGHT(Table13[[#This Row],[Occupational Series]],1)="B",RIGHT(Table13[[#This Row],[Occupational Series]],1)="C"),"0301",RIGHT(Table13[[#This Row],[Occupational Series]],4)))</f>
        <v>0342</v>
      </c>
      <c r="D612" s="51" t="s">
        <v>456</v>
      </c>
      <c r="E612" s="51" t="s">
        <v>457</v>
      </c>
    </row>
    <row r="613" spans="1:5" ht="26.25" thickBot="1" x14ac:dyDescent="0.3">
      <c r="A613" s="51" t="s">
        <v>474</v>
      </c>
      <c r="B613" s="127" t="str">
        <f>Table13[[#This Row],[Series]]&amp;Table13[[#This Row],[Competency Name]]</f>
        <v>0342WRITTEN COMMUNICATION</v>
      </c>
      <c r="C613" s="127" t="str">
        <f>IF(RIGHT(Table13[[#This Row],[Occupational Series]],5)="SECCM","SECCM",IF(OR(RIGHT(Table13[[#This Row],[Occupational Series]],1)="A",RIGHT(Table13[[#This Row],[Occupational Series]],1)="B",RIGHT(Table13[[#This Row],[Occupational Series]],1)="C"),"0301",RIGHT(Table13[[#This Row],[Occupational Series]],4)))</f>
        <v>0342</v>
      </c>
      <c r="D613" s="51" t="s">
        <v>507</v>
      </c>
      <c r="E613" s="51" t="s">
        <v>508</v>
      </c>
    </row>
    <row r="614" spans="1:5" ht="26.25" thickBot="1" x14ac:dyDescent="0.3">
      <c r="A614" s="51" t="s">
        <v>474</v>
      </c>
      <c r="B614" s="127" t="str">
        <f>Table13[[#This Row],[Series]]&amp;Table13[[#This Row],[Competency Name]]</f>
        <v>0342ORAL COMMUNICATION</v>
      </c>
      <c r="C614" s="127" t="str">
        <f>IF(RIGHT(Table13[[#This Row],[Occupational Series]],5)="SECCM","SECCM",IF(OR(RIGHT(Table13[[#This Row],[Occupational Series]],1)="A",RIGHT(Table13[[#This Row],[Occupational Series]],1)="B",RIGHT(Table13[[#This Row],[Occupational Series]],1)="C"),"0301",RIGHT(Table13[[#This Row],[Occupational Series]],4)))</f>
        <v>0342</v>
      </c>
      <c r="D614" s="51" t="s">
        <v>537</v>
      </c>
      <c r="E614" s="51" t="s">
        <v>538</v>
      </c>
    </row>
    <row r="615" spans="1:5" ht="26.25" thickBot="1" x14ac:dyDescent="0.3">
      <c r="A615" s="129" t="s">
        <v>474</v>
      </c>
      <c r="B615" s="127" t="str">
        <f>Table13[[#This Row],[Series]]&amp;Table13[[#This Row],[Competency Name]]</f>
        <v>0342ADMINISTRATION AND MANAGEMENT</v>
      </c>
      <c r="C615" s="127" t="str">
        <f>IF(RIGHT(Table13[[#This Row],[Occupational Series]],5)="SECCM","SECCM",IF(OR(RIGHT(Table13[[#This Row],[Occupational Series]],1)="A",RIGHT(Table13[[#This Row],[Occupational Series]],1)="B",RIGHT(Table13[[#This Row],[Occupational Series]],1)="C"),"0301",RIGHT(Table13[[#This Row],[Occupational Series]],4)))</f>
        <v>0342</v>
      </c>
      <c r="D615" s="129" t="s">
        <v>560</v>
      </c>
      <c r="E615" s="129" t="s">
        <v>561</v>
      </c>
    </row>
    <row r="616" spans="1:5" ht="26.25" thickBot="1" x14ac:dyDescent="0.3">
      <c r="A616" s="51" t="s">
        <v>474</v>
      </c>
      <c r="B616" s="127" t="str">
        <f>Table13[[#This Row],[Series]]&amp;Table13[[#This Row],[Competency Name]]</f>
        <v>0342MANAGING HUMAN RESOURCES</v>
      </c>
      <c r="C616" s="127" t="str">
        <f>IF(RIGHT(Table13[[#This Row],[Occupational Series]],5)="SECCM","SECCM",IF(OR(RIGHT(Table13[[#This Row],[Occupational Series]],1)="A",RIGHT(Table13[[#This Row],[Occupational Series]],1)="B",RIGHT(Table13[[#This Row],[Occupational Series]],1)="C"),"0301",RIGHT(Table13[[#This Row],[Occupational Series]],4)))</f>
        <v>0342</v>
      </c>
      <c r="D616" s="51" t="s">
        <v>590</v>
      </c>
      <c r="E616" s="51" t="s">
        <v>591</v>
      </c>
    </row>
    <row r="617" spans="1:5" ht="39" thickBot="1" x14ac:dyDescent="0.3">
      <c r="A617" s="51" t="s">
        <v>474</v>
      </c>
      <c r="B617" s="127" t="str">
        <f>Table13[[#This Row],[Series]]&amp;Table13[[#This Row],[Competency Name]]</f>
        <v>0342CLERICAL SUPPORT FUNCTIONS</v>
      </c>
      <c r="C617" s="127" t="str">
        <f>IF(RIGHT(Table13[[#This Row],[Occupational Series]],5)="SECCM","SECCM",IF(OR(RIGHT(Table13[[#This Row],[Occupational Series]],1)="A",RIGHT(Table13[[#This Row],[Occupational Series]],1)="B",RIGHT(Table13[[#This Row],[Occupational Series]],1)="C"),"0301",RIGHT(Table13[[#This Row],[Occupational Series]],4)))</f>
        <v>0342</v>
      </c>
      <c r="D617" s="51" t="s">
        <v>993</v>
      </c>
      <c r="E617" s="51" t="s">
        <v>994</v>
      </c>
    </row>
    <row r="618" spans="1:5" ht="26.25" thickBot="1" x14ac:dyDescent="0.3">
      <c r="A618" s="51" t="s">
        <v>474</v>
      </c>
      <c r="B618" s="127" t="str">
        <f>Table13[[#This Row],[Series]]&amp;Table13[[#This Row],[Competency Name]]</f>
        <v>0342TRAVEL MANAGEMENT</v>
      </c>
      <c r="C618" s="127" t="str">
        <f>IF(RIGHT(Table13[[#This Row],[Occupational Series]],5)="SECCM","SECCM",IF(OR(RIGHT(Table13[[#This Row],[Occupational Series]],1)="A",RIGHT(Table13[[#This Row],[Occupational Series]],1)="B",RIGHT(Table13[[#This Row],[Occupational Series]],1)="C"),"0301",RIGHT(Table13[[#This Row],[Occupational Series]],4)))</f>
        <v>0342</v>
      </c>
      <c r="D618" s="51" t="s">
        <v>1193</v>
      </c>
      <c r="E618" s="51" t="s">
        <v>1194</v>
      </c>
    </row>
    <row r="619" spans="1:5" ht="39" thickBot="1" x14ac:dyDescent="0.3">
      <c r="A619" s="51" t="s">
        <v>272</v>
      </c>
      <c r="B619" s="127" t="str">
        <f>Table13[[#This Row],[Series]]&amp;Table13[[#This Row],[Competency Name]]</f>
        <v>0343INFLUENCING/NEGOTIATING</v>
      </c>
      <c r="C619" s="127" t="str">
        <f>IF(RIGHT(Table13[[#This Row],[Occupational Series]],5)="SECCM","SECCM",IF(OR(RIGHT(Table13[[#This Row],[Occupational Series]],1)="A",RIGHT(Table13[[#This Row],[Occupational Series]],1)="B",RIGHT(Table13[[#This Row],[Occupational Series]],1)="C"),"0301",RIGHT(Table13[[#This Row],[Occupational Series]],4)))</f>
        <v>0343</v>
      </c>
      <c r="D619" s="51" t="s">
        <v>267</v>
      </c>
      <c r="E619" s="51" t="s">
        <v>268</v>
      </c>
    </row>
    <row r="620" spans="1:5" ht="26.25" thickBot="1" x14ac:dyDescent="0.3">
      <c r="A620" s="51" t="s">
        <v>272</v>
      </c>
      <c r="B620" s="127" t="str">
        <f>Table13[[#This Row],[Series]]&amp;Table13[[#This Row],[Competency Name]]</f>
        <v>0343INFORMATION MANAGEMENT</v>
      </c>
      <c r="C620" s="127" t="str">
        <f>IF(RIGHT(Table13[[#This Row],[Occupational Series]],5)="SECCM","SECCM",IF(OR(RIGHT(Table13[[#This Row],[Occupational Series]],1)="A",RIGHT(Table13[[#This Row],[Occupational Series]],1)="B",RIGHT(Table13[[#This Row],[Occupational Series]],1)="C"),"0301",RIGHT(Table13[[#This Row],[Occupational Series]],4)))</f>
        <v>0343</v>
      </c>
      <c r="D620" s="51" t="s">
        <v>311</v>
      </c>
      <c r="E620" s="51" t="s">
        <v>312</v>
      </c>
    </row>
    <row r="621" spans="1:5" ht="26.25" thickBot="1" x14ac:dyDescent="0.3">
      <c r="A621" s="51" t="s">
        <v>272</v>
      </c>
      <c r="B621" s="127" t="str">
        <f>Table13[[#This Row],[Series]]&amp;Table13[[#This Row],[Competency Name]]</f>
        <v>0343COMPUTER LITERACY</v>
      </c>
      <c r="C621" s="127" t="str">
        <f>IF(RIGHT(Table13[[#This Row],[Occupational Series]],5)="SECCM","SECCM",IF(OR(RIGHT(Table13[[#This Row],[Occupational Series]],1)="A",RIGHT(Table13[[#This Row],[Occupational Series]],1)="B",RIGHT(Table13[[#This Row],[Occupational Series]],1)="C"),"0301",RIGHT(Table13[[#This Row],[Occupational Series]],4)))</f>
        <v>0343</v>
      </c>
      <c r="D621" s="51" t="s">
        <v>456</v>
      </c>
      <c r="E621" s="51" t="s">
        <v>457</v>
      </c>
    </row>
    <row r="622" spans="1:5" ht="15.75" thickBot="1" x14ac:dyDescent="0.3">
      <c r="A622" s="129" t="s">
        <v>272</v>
      </c>
      <c r="B622" s="127" t="str">
        <f>Table13[[#This Row],[Series]]&amp;Table13[[#This Row],[Competency Name]]</f>
        <v>0343PARTNERING</v>
      </c>
      <c r="C622" s="127" t="str">
        <f>IF(RIGHT(Table13[[#This Row],[Occupational Series]],5)="SECCM","SECCM",IF(OR(RIGHT(Table13[[#This Row],[Occupational Series]],1)="A",RIGHT(Table13[[#This Row],[Occupational Series]],1)="B",RIGHT(Table13[[#This Row],[Occupational Series]],1)="C"),"0301",RIGHT(Table13[[#This Row],[Occupational Series]],4)))</f>
        <v>0343</v>
      </c>
      <c r="D622" s="129" t="s">
        <v>491</v>
      </c>
      <c r="E622" s="129" t="s">
        <v>492</v>
      </c>
    </row>
    <row r="623" spans="1:5" ht="26.25" thickBot="1" x14ac:dyDescent="0.3">
      <c r="A623" s="51" t="s">
        <v>272</v>
      </c>
      <c r="B623" s="127" t="str">
        <f>Table13[[#This Row],[Series]]&amp;Table13[[#This Row],[Competency Name]]</f>
        <v>0343WRITTEN COMMUNICATION</v>
      </c>
      <c r="C623" s="127" t="str">
        <f>IF(RIGHT(Table13[[#This Row],[Occupational Series]],5)="SECCM","SECCM",IF(OR(RIGHT(Table13[[#This Row],[Occupational Series]],1)="A",RIGHT(Table13[[#This Row],[Occupational Series]],1)="B",RIGHT(Table13[[#This Row],[Occupational Series]],1)="C"),"0301",RIGHT(Table13[[#This Row],[Occupational Series]],4)))</f>
        <v>0343</v>
      </c>
      <c r="D623" s="51" t="s">
        <v>507</v>
      </c>
      <c r="E623" s="51" t="s">
        <v>508</v>
      </c>
    </row>
    <row r="624" spans="1:5" ht="26.25" thickBot="1" x14ac:dyDescent="0.3">
      <c r="A624" s="51" t="s">
        <v>272</v>
      </c>
      <c r="B624" s="127" t="str">
        <f>Table13[[#This Row],[Series]]&amp;Table13[[#This Row],[Competency Name]]</f>
        <v>0343ORAL COMMUNICATION</v>
      </c>
      <c r="C624" s="127" t="str">
        <f>IF(RIGHT(Table13[[#This Row],[Occupational Series]],5)="SECCM","SECCM",IF(OR(RIGHT(Table13[[#This Row],[Occupational Series]],1)="A",RIGHT(Table13[[#This Row],[Occupational Series]],1)="B",RIGHT(Table13[[#This Row],[Occupational Series]],1)="C"),"0301",RIGHT(Table13[[#This Row],[Occupational Series]],4)))</f>
        <v>0343</v>
      </c>
      <c r="D624" s="51" t="s">
        <v>537</v>
      </c>
      <c r="E624" s="51" t="s">
        <v>538</v>
      </c>
    </row>
    <row r="625" spans="1:5" ht="64.5" thickBot="1" x14ac:dyDescent="0.3">
      <c r="A625" s="51" t="s">
        <v>272</v>
      </c>
      <c r="B625" s="127" t="str">
        <f>Table13[[#This Row],[Series]]&amp;Table13[[#This Row],[Competency Name]]</f>
        <v>0343ACCOUNTABILITY</v>
      </c>
      <c r="C625" s="127" t="str">
        <f>IF(RIGHT(Table13[[#This Row],[Occupational Series]],5)="SECCM","SECCM",IF(OR(RIGHT(Table13[[#This Row],[Occupational Series]],1)="A",RIGHT(Table13[[#This Row],[Occupational Series]],1)="B",RIGHT(Table13[[#This Row],[Occupational Series]],1)="C"),"0301",RIGHT(Table13[[#This Row],[Occupational Series]],4)))</f>
        <v>0343</v>
      </c>
      <c r="D625" s="51" t="s">
        <v>579</v>
      </c>
      <c r="E625" s="51" t="s">
        <v>580</v>
      </c>
    </row>
    <row r="626" spans="1:5" ht="39" thickBot="1" x14ac:dyDescent="0.3">
      <c r="A626" s="51" t="s">
        <v>272</v>
      </c>
      <c r="B626" s="127" t="str">
        <f>Table13[[#This Row],[Series]]&amp;Table13[[#This Row],[Competency Name]]</f>
        <v>0343DEVELOPING OTHERS</v>
      </c>
      <c r="C626" s="127" t="str">
        <f>IF(RIGHT(Table13[[#This Row],[Occupational Series]],5)="SECCM","SECCM",IF(OR(RIGHT(Table13[[#This Row],[Occupational Series]],1)="A",RIGHT(Table13[[#This Row],[Occupational Series]],1)="B",RIGHT(Table13[[#This Row],[Occupational Series]],1)="C"),"0301",RIGHT(Table13[[#This Row],[Occupational Series]],4)))</f>
        <v>0343</v>
      </c>
      <c r="D626" s="51" t="s">
        <v>585</v>
      </c>
      <c r="E626" s="51" t="s">
        <v>586</v>
      </c>
    </row>
    <row r="627" spans="1:5" ht="39" thickBot="1" x14ac:dyDescent="0.3">
      <c r="A627" s="51" t="s">
        <v>272</v>
      </c>
      <c r="B627" s="127" t="str">
        <f>Table13[[#This Row],[Series]]&amp;Table13[[#This Row],[Competency Name]]</f>
        <v>0343PROBLEM SOLVING</v>
      </c>
      <c r="C627" s="127" t="str">
        <f>IF(RIGHT(Table13[[#This Row],[Occupational Series]],5)="SECCM","SECCM",IF(OR(RIGHT(Table13[[#This Row],[Occupational Series]],1)="A",RIGHT(Table13[[#This Row],[Occupational Series]],1)="B",RIGHT(Table13[[#This Row],[Occupational Series]],1)="C"),"0301",RIGHT(Table13[[#This Row],[Occupational Series]],4)))</f>
        <v>0343</v>
      </c>
      <c r="D627" s="51" t="s">
        <v>596</v>
      </c>
      <c r="E627" s="51" t="s">
        <v>597</v>
      </c>
    </row>
    <row r="628" spans="1:5" ht="15.75" thickBot="1" x14ac:dyDescent="0.3">
      <c r="A628" s="129" t="s">
        <v>272</v>
      </c>
      <c r="B628" s="127" t="str">
        <f>Table13[[#This Row],[Series]]&amp;Table13[[#This Row],[Competency Name]]</f>
        <v>0343STATISTICAL ANALYSIS</v>
      </c>
      <c r="C628" s="127" t="str">
        <f>IF(RIGHT(Table13[[#This Row],[Occupational Series]],5)="SECCM","SECCM",IF(OR(RIGHT(Table13[[#This Row],[Occupational Series]],1)="A",RIGHT(Table13[[#This Row],[Occupational Series]],1)="B",RIGHT(Table13[[#This Row],[Occupational Series]],1)="C"),"0301",RIGHT(Table13[[#This Row],[Occupational Series]],4)))</f>
        <v>0343</v>
      </c>
      <c r="D628" s="129" t="s">
        <v>606</v>
      </c>
      <c r="E628" s="129" t="s">
        <v>607</v>
      </c>
    </row>
    <row r="629" spans="1:5" ht="39" thickBot="1" x14ac:dyDescent="0.3">
      <c r="A629" s="51" t="s">
        <v>272</v>
      </c>
      <c r="B629" s="127" t="str">
        <f>Table13[[#This Row],[Series]]&amp;Table13[[#This Row],[Competency Name]]</f>
        <v>0343STRATEGIC THINKING</v>
      </c>
      <c r="C629" s="127" t="str">
        <f>IF(RIGHT(Table13[[#This Row],[Occupational Series]],5)="SECCM","SECCM",IF(OR(RIGHT(Table13[[#This Row],[Occupational Series]],1)="A",RIGHT(Table13[[#This Row],[Occupational Series]],1)="B",RIGHT(Table13[[#This Row],[Occupational Series]],1)="C"),"0301",RIGHT(Table13[[#This Row],[Occupational Series]],4)))</f>
        <v>0343</v>
      </c>
      <c r="D629" s="51" t="s">
        <v>826</v>
      </c>
      <c r="E629" s="51" t="s">
        <v>827</v>
      </c>
    </row>
    <row r="630" spans="1:5" ht="15.75" thickBot="1" x14ac:dyDescent="0.3">
      <c r="A630" s="129" t="s">
        <v>272</v>
      </c>
      <c r="B630" s="127" t="str">
        <f>Table13[[#This Row],[Series]]&amp;Table13[[#This Row],[Competency Name]]</f>
        <v>0343TEAM BUILDING</v>
      </c>
      <c r="C630" s="127" t="str">
        <f>IF(RIGHT(Table13[[#This Row],[Occupational Series]],5)="SECCM","SECCM",IF(OR(RIGHT(Table13[[#This Row],[Occupational Series]],1)="A",RIGHT(Table13[[#This Row],[Occupational Series]],1)="B",RIGHT(Table13[[#This Row],[Occupational Series]],1)="C"),"0301",RIGHT(Table13[[#This Row],[Occupational Series]],4)))</f>
        <v>0343</v>
      </c>
      <c r="D630" s="129" t="s">
        <v>828</v>
      </c>
      <c r="E630" s="129" t="s">
        <v>829</v>
      </c>
    </row>
    <row r="631" spans="1:5" ht="26.25" thickBot="1" x14ac:dyDescent="0.3">
      <c r="A631" s="51" t="s">
        <v>272</v>
      </c>
      <c r="B631" s="127" t="str">
        <f>Table13[[#This Row],[Series]]&amp;Table13[[#This Row],[Competency Name]]</f>
        <v>0343ANALYTICAL TECHNIQUES</v>
      </c>
      <c r="C631" s="127" t="str">
        <f>IF(RIGHT(Table13[[#This Row],[Occupational Series]],5)="SECCM","SECCM",IF(OR(RIGHT(Table13[[#This Row],[Occupational Series]],1)="A",RIGHT(Table13[[#This Row],[Occupational Series]],1)="B",RIGHT(Table13[[#This Row],[Occupational Series]],1)="C"),"0301",RIGHT(Table13[[#This Row],[Occupational Series]],4)))</f>
        <v>0343</v>
      </c>
      <c r="D631" s="51" t="s">
        <v>1131</v>
      </c>
      <c r="E631" s="51" t="s">
        <v>1132</v>
      </c>
    </row>
    <row r="632" spans="1:5" ht="26.25" thickBot="1" x14ac:dyDescent="0.3">
      <c r="A632" s="51" t="s">
        <v>272</v>
      </c>
      <c r="B632" s="127" t="str">
        <f>Table13[[#This Row],[Series]]&amp;Table13[[#This Row],[Competency Name]]</f>
        <v>0343REPORTING AND RECOMMENDATIONS</v>
      </c>
      <c r="C632" s="127" t="str">
        <f>IF(RIGHT(Table13[[#This Row],[Occupational Series]],5)="SECCM","SECCM",IF(OR(RIGHT(Table13[[#This Row],[Occupational Series]],1)="A",RIGHT(Table13[[#This Row],[Occupational Series]],1)="B",RIGHT(Table13[[#This Row],[Occupational Series]],1)="C"),"0301",RIGHT(Table13[[#This Row],[Occupational Series]],4)))</f>
        <v>0343</v>
      </c>
      <c r="D632" s="51" t="s">
        <v>1141</v>
      </c>
      <c r="E632" s="51" t="s">
        <v>1142</v>
      </c>
    </row>
    <row r="633" spans="1:5" ht="26.25" thickBot="1" x14ac:dyDescent="0.3">
      <c r="A633" s="51" t="s">
        <v>272</v>
      </c>
      <c r="B633" s="127" t="str">
        <f>Table13[[#This Row],[Series]]&amp;Table13[[#This Row],[Competency Name]]</f>
        <v>0343ANALYTICAL CONCEPTS, POLICIES, AND PRINCIPLES</v>
      </c>
      <c r="C633" s="127" t="str">
        <f>IF(RIGHT(Table13[[#This Row],[Occupational Series]],5)="SECCM","SECCM",IF(OR(RIGHT(Table13[[#This Row],[Occupational Series]],1)="A",RIGHT(Table13[[#This Row],[Occupational Series]],1)="B",RIGHT(Table13[[#This Row],[Occupational Series]],1)="C"),"0301",RIGHT(Table13[[#This Row],[Occupational Series]],4)))</f>
        <v>0343</v>
      </c>
      <c r="D633" s="51" t="s">
        <v>1191</v>
      </c>
      <c r="E633" s="51" t="s">
        <v>1192</v>
      </c>
    </row>
    <row r="634" spans="1:5" ht="39" thickBot="1" x14ac:dyDescent="0.3">
      <c r="A634" s="51" t="s">
        <v>272</v>
      </c>
      <c r="B634" s="127" t="str">
        <f>Table13[[#This Row],[Series]]&amp;Table13[[#This Row],[Competency Name]]</f>
        <v>0343HUMAN CAPITAL MANAGEMENT</v>
      </c>
      <c r="C634" s="127" t="str">
        <f>IF(RIGHT(Table13[[#This Row],[Occupational Series]],5)="SECCM","SECCM",IF(OR(RIGHT(Table13[[#This Row],[Occupational Series]],1)="A",RIGHT(Table13[[#This Row],[Occupational Series]],1)="B",RIGHT(Table13[[#This Row],[Occupational Series]],1)="C"),"0301",RIGHT(Table13[[#This Row],[Occupational Series]],4)))</f>
        <v>0343</v>
      </c>
      <c r="D634" s="51" t="s">
        <v>1197</v>
      </c>
      <c r="E634" s="51" t="s">
        <v>1198</v>
      </c>
    </row>
    <row r="635" spans="1:5" ht="39" thickBot="1" x14ac:dyDescent="0.3">
      <c r="A635" s="51" t="s">
        <v>272</v>
      </c>
      <c r="B635" s="127" t="str">
        <f>Table13[[#This Row],[Series]]&amp;Table13[[#This Row],[Competency Name]]</f>
        <v>0343PROCESS IMPROVEMENT</v>
      </c>
      <c r="C635" s="127" t="str">
        <f>IF(RIGHT(Table13[[#This Row],[Occupational Series]],5)="SECCM","SECCM",IF(OR(RIGHT(Table13[[#This Row],[Occupational Series]],1)="A",RIGHT(Table13[[#This Row],[Occupational Series]],1)="B",RIGHT(Table13[[#This Row],[Occupational Series]],1)="C"),"0301",RIGHT(Table13[[#This Row],[Occupational Series]],4)))</f>
        <v>0343</v>
      </c>
      <c r="D635" s="51" t="s">
        <v>1199</v>
      </c>
      <c r="E635" s="51" t="s">
        <v>1200</v>
      </c>
    </row>
    <row r="636" spans="1:5" ht="26.25" thickBot="1" x14ac:dyDescent="0.3">
      <c r="A636" s="51" t="s">
        <v>465</v>
      </c>
      <c r="B636" s="127" t="str">
        <f>Table13[[#This Row],[Series]]&amp;Table13[[#This Row],[Competency Name]]</f>
        <v>0344COMPUTER LITERACY</v>
      </c>
      <c r="C636" s="127" t="str">
        <f>IF(RIGHT(Table13[[#This Row],[Occupational Series]],5)="SECCM","SECCM",IF(OR(RIGHT(Table13[[#This Row],[Occupational Series]],1)="A",RIGHT(Table13[[#This Row],[Occupational Series]],1)="B",RIGHT(Table13[[#This Row],[Occupational Series]],1)="C"),"0301",RIGHT(Table13[[#This Row],[Occupational Series]],4)))</f>
        <v>0344</v>
      </c>
      <c r="D636" s="51" t="s">
        <v>456</v>
      </c>
      <c r="E636" s="51" t="s">
        <v>457</v>
      </c>
    </row>
    <row r="637" spans="1:5" ht="15.75" thickBot="1" x14ac:dyDescent="0.3">
      <c r="A637" s="129" t="s">
        <v>465</v>
      </c>
      <c r="B637" s="127" t="str">
        <f>Table13[[#This Row],[Series]]&amp;Table13[[#This Row],[Competency Name]]</f>
        <v>0344PARTNERING</v>
      </c>
      <c r="C637" s="127" t="str">
        <f>IF(RIGHT(Table13[[#This Row],[Occupational Series]],5)="SECCM","SECCM",IF(OR(RIGHT(Table13[[#This Row],[Occupational Series]],1)="A",RIGHT(Table13[[#This Row],[Occupational Series]],1)="B",RIGHT(Table13[[#This Row],[Occupational Series]],1)="C"),"0301",RIGHT(Table13[[#This Row],[Occupational Series]],4)))</f>
        <v>0344</v>
      </c>
      <c r="D637" s="129" t="s">
        <v>491</v>
      </c>
      <c r="E637" s="129" t="s">
        <v>492</v>
      </c>
    </row>
    <row r="638" spans="1:5" ht="26.25" thickBot="1" x14ac:dyDescent="0.3">
      <c r="A638" s="51" t="s">
        <v>465</v>
      </c>
      <c r="B638" s="127" t="str">
        <f>Table13[[#This Row],[Series]]&amp;Table13[[#This Row],[Competency Name]]</f>
        <v>0344WRITTEN COMMUNICATION</v>
      </c>
      <c r="C638" s="127" t="str">
        <f>IF(RIGHT(Table13[[#This Row],[Occupational Series]],5)="SECCM","SECCM",IF(OR(RIGHT(Table13[[#This Row],[Occupational Series]],1)="A",RIGHT(Table13[[#This Row],[Occupational Series]],1)="B",RIGHT(Table13[[#This Row],[Occupational Series]],1)="C"),"0301",RIGHT(Table13[[#This Row],[Occupational Series]],4)))</f>
        <v>0344</v>
      </c>
      <c r="D638" s="51" t="s">
        <v>507</v>
      </c>
      <c r="E638" s="51" t="s">
        <v>508</v>
      </c>
    </row>
    <row r="639" spans="1:5" ht="26.25" thickBot="1" x14ac:dyDescent="0.3">
      <c r="A639" s="51" t="s">
        <v>465</v>
      </c>
      <c r="B639" s="127" t="str">
        <f>Table13[[#This Row],[Series]]&amp;Table13[[#This Row],[Competency Name]]</f>
        <v>0344ORAL COMMUNICATION</v>
      </c>
      <c r="C639" s="127" t="str">
        <f>IF(RIGHT(Table13[[#This Row],[Occupational Series]],5)="SECCM","SECCM",IF(OR(RIGHT(Table13[[#This Row],[Occupational Series]],1)="A",RIGHT(Table13[[#This Row],[Occupational Series]],1)="B",RIGHT(Table13[[#This Row],[Occupational Series]],1)="C"),"0301",RIGHT(Table13[[#This Row],[Occupational Series]],4)))</f>
        <v>0344</v>
      </c>
      <c r="D639" s="51" t="s">
        <v>537</v>
      </c>
      <c r="E639" s="51" t="s">
        <v>538</v>
      </c>
    </row>
    <row r="640" spans="1:5" ht="26.25" thickBot="1" x14ac:dyDescent="0.3">
      <c r="A640" s="51" t="s">
        <v>465</v>
      </c>
      <c r="B640" s="127" t="str">
        <f>Table13[[#This Row],[Series]]&amp;Table13[[#This Row],[Competency Name]]</f>
        <v>0344MANAGEMENT ANALYSIS</v>
      </c>
      <c r="C640" s="127" t="str">
        <f>IF(RIGHT(Table13[[#This Row],[Occupational Series]],5)="SECCM","SECCM",IF(OR(RIGHT(Table13[[#This Row],[Occupational Series]],1)="A",RIGHT(Table13[[#This Row],[Occupational Series]],1)="B",RIGHT(Table13[[#This Row],[Occupational Series]],1)="C"),"0301",RIGHT(Table13[[#This Row],[Occupational Series]],4)))</f>
        <v>0344</v>
      </c>
      <c r="D640" s="51" t="s">
        <v>552</v>
      </c>
      <c r="E640" s="51" t="s">
        <v>553</v>
      </c>
    </row>
    <row r="641" spans="1:5" ht="26.25" thickBot="1" x14ac:dyDescent="0.3">
      <c r="A641" s="129" t="s">
        <v>465</v>
      </c>
      <c r="B641" s="127" t="str">
        <f>Table13[[#This Row],[Series]]&amp;Table13[[#This Row],[Competency Name]]</f>
        <v>0344MANAGES AND ORGANIZES INFORMATION</v>
      </c>
      <c r="C641" s="127" t="str">
        <f>IF(RIGHT(Table13[[#This Row],[Occupational Series]],5)="SECCM","SECCM",IF(OR(RIGHT(Table13[[#This Row],[Occupational Series]],1)="A",RIGHT(Table13[[#This Row],[Occupational Series]],1)="B",RIGHT(Table13[[#This Row],[Occupational Series]],1)="C"),"0301",RIGHT(Table13[[#This Row],[Occupational Series]],4)))</f>
        <v>0344</v>
      </c>
      <c r="D641" s="129" t="s">
        <v>554</v>
      </c>
      <c r="E641" s="129" t="s">
        <v>555</v>
      </c>
    </row>
    <row r="642" spans="1:5" ht="15.75" thickBot="1" x14ac:dyDescent="0.3">
      <c r="A642" s="129" t="s">
        <v>465</v>
      </c>
      <c r="B642" s="127" t="str">
        <f>Table13[[#This Row],[Series]]&amp;Table13[[#This Row],[Competency Name]]</f>
        <v>0344MANAGES RESOURCES</v>
      </c>
      <c r="C642" s="127" t="str">
        <f>IF(RIGHT(Table13[[#This Row],[Occupational Series]],5)="SECCM","SECCM",IF(OR(RIGHT(Table13[[#This Row],[Occupational Series]],1)="A",RIGHT(Table13[[#This Row],[Occupational Series]],1)="B",RIGHT(Table13[[#This Row],[Occupational Series]],1)="C"),"0301",RIGHT(Table13[[#This Row],[Occupational Series]],4)))</f>
        <v>0344</v>
      </c>
      <c r="D642" s="129" t="s">
        <v>556</v>
      </c>
      <c r="E642" s="129" t="s">
        <v>557</v>
      </c>
    </row>
    <row r="643" spans="1:5" ht="51.75" thickBot="1" x14ac:dyDescent="0.3">
      <c r="A643" s="51" t="s">
        <v>465</v>
      </c>
      <c r="B643" s="127" t="str">
        <f>Table13[[#This Row],[Series]]&amp;Table13[[#This Row],[Competency Name]]</f>
        <v>0344PROGRAM ANALYSIS</v>
      </c>
      <c r="C643" s="127" t="str">
        <f>IF(RIGHT(Table13[[#This Row],[Occupational Series]],5)="SECCM","SECCM",IF(OR(RIGHT(Table13[[#This Row],[Occupational Series]],1)="A",RIGHT(Table13[[#This Row],[Occupational Series]],1)="B",RIGHT(Table13[[#This Row],[Occupational Series]],1)="C"),"0301",RIGHT(Table13[[#This Row],[Occupational Series]],4)))</f>
        <v>0344</v>
      </c>
      <c r="D643" s="51" t="s">
        <v>558</v>
      </c>
      <c r="E643" s="51" t="s">
        <v>559</v>
      </c>
    </row>
    <row r="644" spans="1:5" ht="39" thickBot="1" x14ac:dyDescent="0.3">
      <c r="A644" s="51" t="s">
        <v>465</v>
      </c>
      <c r="B644" s="127" t="str">
        <f>Table13[[#This Row],[Series]]&amp;Table13[[#This Row],[Competency Name]]</f>
        <v>0344FINANCIAL STEWARDSHIP</v>
      </c>
      <c r="C644" s="127" t="str">
        <f>IF(RIGHT(Table13[[#This Row],[Occupational Series]],5)="SECCM","SECCM",IF(OR(RIGHT(Table13[[#This Row],[Occupational Series]],1)="A",RIGHT(Table13[[#This Row],[Occupational Series]],1)="B",RIGHT(Table13[[#This Row],[Occupational Series]],1)="C"),"0301",RIGHT(Table13[[#This Row],[Occupational Series]],4)))</f>
        <v>0344</v>
      </c>
      <c r="D644" s="51" t="s">
        <v>567</v>
      </c>
      <c r="E644" s="51" t="s">
        <v>568</v>
      </c>
    </row>
    <row r="645" spans="1:5" ht="39" thickBot="1" x14ac:dyDescent="0.3">
      <c r="A645" s="51" t="s">
        <v>300</v>
      </c>
      <c r="B645" s="127" t="str">
        <f>Table13[[#This Row],[Series]]&amp;Table13[[#This Row],[Competency Name]]</f>
        <v>0346INFLUENCING/NEGOTIATING</v>
      </c>
      <c r="C645" s="127" t="str">
        <f>IF(RIGHT(Table13[[#This Row],[Occupational Series]],5)="SECCM","SECCM",IF(OR(RIGHT(Table13[[#This Row],[Occupational Series]],1)="A",RIGHT(Table13[[#This Row],[Occupational Series]],1)="B",RIGHT(Table13[[#This Row],[Occupational Series]],1)="C"),"0301",RIGHT(Table13[[#This Row],[Occupational Series]],4)))</f>
        <v>0346</v>
      </c>
      <c r="D645" s="51" t="s">
        <v>267</v>
      </c>
      <c r="E645" s="51" t="s">
        <v>268</v>
      </c>
    </row>
    <row r="646" spans="1:5" ht="26.25" thickBot="1" x14ac:dyDescent="0.3">
      <c r="A646" s="51" t="s">
        <v>300</v>
      </c>
      <c r="B646" s="127" t="str">
        <f>Table13[[#This Row],[Series]]&amp;Table13[[#This Row],[Competency Name]]</f>
        <v>0346COMPUTER LITERACY</v>
      </c>
      <c r="C646" s="127" t="str">
        <f>IF(RIGHT(Table13[[#This Row],[Occupational Series]],5)="SECCM","SECCM",IF(OR(RIGHT(Table13[[#This Row],[Occupational Series]],1)="A",RIGHT(Table13[[#This Row],[Occupational Series]],1)="B",RIGHT(Table13[[#This Row],[Occupational Series]],1)="C"),"0301",RIGHT(Table13[[#This Row],[Occupational Series]],4)))</f>
        <v>0346</v>
      </c>
      <c r="D646" s="51" t="s">
        <v>456</v>
      </c>
      <c r="E646" s="51" t="s">
        <v>457</v>
      </c>
    </row>
    <row r="647" spans="1:5" ht="15.75" thickBot="1" x14ac:dyDescent="0.3">
      <c r="A647" s="129" t="s">
        <v>300</v>
      </c>
      <c r="B647" s="127" t="str">
        <f>Table13[[#This Row],[Series]]&amp;Table13[[#This Row],[Competency Name]]</f>
        <v>0346PARTNERING</v>
      </c>
      <c r="C647" s="127" t="str">
        <f>IF(RIGHT(Table13[[#This Row],[Occupational Series]],5)="SECCM","SECCM",IF(OR(RIGHT(Table13[[#This Row],[Occupational Series]],1)="A",RIGHT(Table13[[#This Row],[Occupational Series]],1)="B",RIGHT(Table13[[#This Row],[Occupational Series]],1)="C"),"0301",RIGHT(Table13[[#This Row],[Occupational Series]],4)))</f>
        <v>0346</v>
      </c>
      <c r="D647" s="129" t="s">
        <v>491</v>
      </c>
      <c r="E647" s="129" t="s">
        <v>492</v>
      </c>
    </row>
    <row r="648" spans="1:5" ht="26.25" thickBot="1" x14ac:dyDescent="0.3">
      <c r="A648" s="51" t="s">
        <v>300</v>
      </c>
      <c r="B648" s="127" t="str">
        <f>Table13[[#This Row],[Series]]&amp;Table13[[#This Row],[Competency Name]]</f>
        <v>0346WRITTEN COMMUNICATION</v>
      </c>
      <c r="C648" s="127" t="str">
        <f>IF(RIGHT(Table13[[#This Row],[Occupational Series]],5)="SECCM","SECCM",IF(OR(RIGHT(Table13[[#This Row],[Occupational Series]],1)="A",RIGHT(Table13[[#This Row],[Occupational Series]],1)="B",RIGHT(Table13[[#This Row],[Occupational Series]],1)="C"),"0301",RIGHT(Table13[[#This Row],[Occupational Series]],4)))</f>
        <v>0346</v>
      </c>
      <c r="D648" s="51" t="s">
        <v>507</v>
      </c>
      <c r="E648" s="51" t="s">
        <v>508</v>
      </c>
    </row>
    <row r="649" spans="1:5" ht="26.25" thickBot="1" x14ac:dyDescent="0.3">
      <c r="A649" s="51" t="s">
        <v>300</v>
      </c>
      <c r="B649" s="127" t="str">
        <f>Table13[[#This Row],[Series]]&amp;Table13[[#This Row],[Competency Name]]</f>
        <v>0346ORAL COMMUNICATION</v>
      </c>
      <c r="C649" s="127" t="str">
        <f>IF(RIGHT(Table13[[#This Row],[Occupational Series]],5)="SECCM","SECCM",IF(OR(RIGHT(Table13[[#This Row],[Occupational Series]],1)="A",RIGHT(Table13[[#This Row],[Occupational Series]],1)="B",RIGHT(Table13[[#This Row],[Occupational Series]],1)="C"),"0301",RIGHT(Table13[[#This Row],[Occupational Series]],4)))</f>
        <v>0346</v>
      </c>
      <c r="D649" s="51" t="s">
        <v>537</v>
      </c>
      <c r="E649" s="51" t="s">
        <v>538</v>
      </c>
    </row>
    <row r="650" spans="1:5" ht="26.25" thickBot="1" x14ac:dyDescent="0.3">
      <c r="A650" s="51" t="s">
        <v>300</v>
      </c>
      <c r="B650" s="127" t="str">
        <f>Table13[[#This Row],[Series]]&amp;Table13[[#This Row],[Competency Name]]</f>
        <v>0346RESOURCE MANAGEMENT</v>
      </c>
      <c r="C650" s="127" t="str">
        <f>IF(RIGHT(Table13[[#This Row],[Occupational Series]],5)="SECCM","SECCM",IF(OR(RIGHT(Table13[[#This Row],[Occupational Series]],1)="A",RIGHT(Table13[[#This Row],[Occupational Series]],1)="B",RIGHT(Table13[[#This Row],[Occupational Series]],1)="C"),"0301",RIGHT(Table13[[#This Row],[Occupational Series]],4)))</f>
        <v>0346</v>
      </c>
      <c r="D650" s="51" t="s">
        <v>573</v>
      </c>
      <c r="E650" s="51" t="s">
        <v>574</v>
      </c>
    </row>
    <row r="651" spans="1:5" ht="64.5" thickBot="1" x14ac:dyDescent="0.3">
      <c r="A651" s="51" t="s">
        <v>300</v>
      </c>
      <c r="B651" s="127" t="str">
        <f>Table13[[#This Row],[Series]]&amp;Table13[[#This Row],[Competency Name]]</f>
        <v>0346ACCOUNTABILITY</v>
      </c>
      <c r="C651" s="127" t="str">
        <f>IF(RIGHT(Table13[[#This Row],[Occupational Series]],5)="SECCM","SECCM",IF(OR(RIGHT(Table13[[#This Row],[Occupational Series]],1)="A",RIGHT(Table13[[#This Row],[Occupational Series]],1)="B",RIGHT(Table13[[#This Row],[Occupational Series]],1)="C"),"0301",RIGHT(Table13[[#This Row],[Occupational Series]],4)))</f>
        <v>0346</v>
      </c>
      <c r="D651" s="51" t="s">
        <v>579</v>
      </c>
      <c r="E651" s="51" t="s">
        <v>580</v>
      </c>
    </row>
    <row r="652" spans="1:5" ht="39" thickBot="1" x14ac:dyDescent="0.3">
      <c r="A652" s="51" t="s">
        <v>300</v>
      </c>
      <c r="B652" s="127" t="str">
        <f>Table13[[#This Row],[Series]]&amp;Table13[[#This Row],[Competency Name]]</f>
        <v>0346DEVELOPING OTHERS</v>
      </c>
      <c r="C652" s="127" t="str">
        <f>IF(RIGHT(Table13[[#This Row],[Occupational Series]],5)="SECCM","SECCM",IF(OR(RIGHT(Table13[[#This Row],[Occupational Series]],1)="A",RIGHT(Table13[[#This Row],[Occupational Series]],1)="B",RIGHT(Table13[[#This Row],[Occupational Series]],1)="C"),"0301",RIGHT(Table13[[#This Row],[Occupational Series]],4)))</f>
        <v>0346</v>
      </c>
      <c r="D652" s="51" t="s">
        <v>585</v>
      </c>
      <c r="E652" s="51" t="s">
        <v>586</v>
      </c>
    </row>
    <row r="653" spans="1:5" ht="26.25" thickBot="1" x14ac:dyDescent="0.3">
      <c r="A653" s="51" t="s">
        <v>300</v>
      </c>
      <c r="B653" s="127" t="str">
        <f>Table13[[#This Row],[Series]]&amp;Table13[[#This Row],[Competency Name]]</f>
        <v>0346MANAGING HUMAN RESOURCES</v>
      </c>
      <c r="C653" s="127" t="str">
        <f>IF(RIGHT(Table13[[#This Row],[Occupational Series]],5)="SECCM","SECCM",IF(OR(RIGHT(Table13[[#This Row],[Occupational Series]],1)="A",RIGHT(Table13[[#This Row],[Occupational Series]],1)="B",RIGHT(Table13[[#This Row],[Occupational Series]],1)="C"),"0301",RIGHT(Table13[[#This Row],[Occupational Series]],4)))</f>
        <v>0346</v>
      </c>
      <c r="D653" s="51" t="s">
        <v>590</v>
      </c>
      <c r="E653" s="51" t="s">
        <v>591</v>
      </c>
    </row>
    <row r="654" spans="1:5" ht="39" thickBot="1" x14ac:dyDescent="0.3">
      <c r="A654" s="51" t="s">
        <v>300</v>
      </c>
      <c r="B654" s="127" t="str">
        <f>Table13[[#This Row],[Series]]&amp;Table13[[#This Row],[Competency Name]]</f>
        <v>0346PROBLEM SOLVING</v>
      </c>
      <c r="C654" s="127" t="str">
        <f>IF(RIGHT(Table13[[#This Row],[Occupational Series]],5)="SECCM","SECCM",IF(OR(RIGHT(Table13[[#This Row],[Occupational Series]],1)="A",RIGHT(Table13[[#This Row],[Occupational Series]],1)="B",RIGHT(Table13[[#This Row],[Occupational Series]],1)="C"),"0301",RIGHT(Table13[[#This Row],[Occupational Series]],4)))</f>
        <v>0346</v>
      </c>
      <c r="D654" s="51" t="s">
        <v>596</v>
      </c>
      <c r="E654" s="51" t="s">
        <v>597</v>
      </c>
    </row>
    <row r="655" spans="1:5" ht="39" thickBot="1" x14ac:dyDescent="0.3">
      <c r="A655" s="51" t="s">
        <v>300</v>
      </c>
      <c r="B655" s="127" t="str">
        <f>Table13[[#This Row],[Series]]&amp;Table13[[#This Row],[Competency Name]]</f>
        <v>0346INTEGRATED LOGISTICAL SUPPORT (ILS) PLANNING</v>
      </c>
      <c r="C655" s="127" t="str">
        <f>IF(RIGHT(Table13[[#This Row],[Occupational Series]],5)="SECCM","SECCM",IF(OR(RIGHT(Table13[[#This Row],[Occupational Series]],1)="A",RIGHT(Table13[[#This Row],[Occupational Series]],1)="B",RIGHT(Table13[[#This Row],[Occupational Series]],1)="C"),"0301",RIGHT(Table13[[#This Row],[Occupational Series]],4)))</f>
        <v>0346</v>
      </c>
      <c r="D655" s="51" t="s">
        <v>1041</v>
      </c>
      <c r="E655" s="51" t="s">
        <v>1042</v>
      </c>
    </row>
    <row r="656" spans="1:5" ht="51.75" thickBot="1" x14ac:dyDescent="0.3">
      <c r="A656" s="51" t="s">
        <v>300</v>
      </c>
      <c r="B656" s="127" t="str">
        <f>Table13[[#This Row],[Series]]&amp;Table13[[#This Row],[Competency Name]]</f>
        <v>0346LOGISTICS DESIGN INFLUENCE</v>
      </c>
      <c r="C656" s="127" t="str">
        <f>IF(RIGHT(Table13[[#This Row],[Occupational Series]],5)="SECCM","SECCM",IF(OR(RIGHT(Table13[[#This Row],[Occupational Series]],1)="A",RIGHT(Table13[[#This Row],[Occupational Series]],1)="B",RIGHT(Table13[[#This Row],[Occupational Series]],1)="C"),"0301",RIGHT(Table13[[#This Row],[Occupational Series]],4)))</f>
        <v>0346</v>
      </c>
      <c r="D656" s="51" t="s">
        <v>1043</v>
      </c>
      <c r="E656" s="51" t="s">
        <v>1044</v>
      </c>
    </row>
    <row r="657" spans="1:5" ht="51.75" thickBot="1" x14ac:dyDescent="0.3">
      <c r="A657" s="51" t="s">
        <v>300</v>
      </c>
      <c r="B657" s="127" t="str">
        <f>Table13[[#This Row],[Series]]&amp;Table13[[#This Row],[Competency Name]]</f>
        <v>0346PRODUCT SUPPORT AND SUSTAINMENT</v>
      </c>
      <c r="C657" s="127" t="str">
        <f>IF(RIGHT(Table13[[#This Row],[Occupational Series]],5)="SECCM","SECCM",IF(OR(RIGHT(Table13[[#This Row],[Occupational Series]],1)="A",RIGHT(Table13[[#This Row],[Occupational Series]],1)="B",RIGHT(Table13[[#This Row],[Occupational Series]],1)="C"),"0301",RIGHT(Table13[[#This Row],[Occupational Series]],4)))</f>
        <v>0346</v>
      </c>
      <c r="D657" s="51" t="s">
        <v>1045</v>
      </c>
      <c r="E657" s="51" t="s">
        <v>1046</v>
      </c>
    </row>
    <row r="658" spans="1:5" ht="39" thickBot="1" x14ac:dyDescent="0.3">
      <c r="A658" s="51" t="s">
        <v>300</v>
      </c>
      <c r="B658" s="127" t="str">
        <f>Table13[[#This Row],[Series]]&amp;Table13[[#This Row],[Competency Name]]</f>
        <v>0346SUPPORTABILITY ANALYSIS</v>
      </c>
      <c r="C658" s="127" t="str">
        <f>IF(RIGHT(Table13[[#This Row],[Occupational Series]],5)="SECCM","SECCM",IF(OR(RIGHT(Table13[[#This Row],[Occupational Series]],1)="A",RIGHT(Table13[[#This Row],[Occupational Series]],1)="B",RIGHT(Table13[[#This Row],[Occupational Series]],1)="C"),"0301",RIGHT(Table13[[#This Row],[Occupational Series]],4)))</f>
        <v>0346</v>
      </c>
      <c r="D658" s="51" t="s">
        <v>1047</v>
      </c>
      <c r="E658" s="51" t="s">
        <v>1048</v>
      </c>
    </row>
    <row r="659" spans="1:5" ht="39" thickBot="1" x14ac:dyDescent="0.3">
      <c r="A659" s="51" t="s">
        <v>300</v>
      </c>
      <c r="B659" s="127" t="str">
        <f>Table13[[#This Row],[Series]]&amp;Table13[[#This Row],[Competency Name]]</f>
        <v>0346TECHNICAL/PRODUCT DATA MANAGEMENT</v>
      </c>
      <c r="C659" s="127" t="str">
        <f>IF(RIGHT(Table13[[#This Row],[Occupational Series]],5)="SECCM","SECCM",IF(OR(RIGHT(Table13[[#This Row],[Occupational Series]],1)="A",RIGHT(Table13[[#This Row],[Occupational Series]],1)="B",RIGHT(Table13[[#This Row],[Occupational Series]],1)="C"),"0301",RIGHT(Table13[[#This Row],[Occupational Series]],4)))</f>
        <v>0346</v>
      </c>
      <c r="D659" s="51" t="s">
        <v>1049</v>
      </c>
      <c r="E659" s="51" t="s">
        <v>1050</v>
      </c>
    </row>
    <row r="660" spans="1:5" ht="39" thickBot="1" x14ac:dyDescent="0.3">
      <c r="A660" s="51" t="s">
        <v>992</v>
      </c>
      <c r="B660" s="127" t="str">
        <f>Table13[[#This Row],[Series]]&amp;Table13[[#This Row],[Competency Name]]</f>
        <v>0350AUDIO-VISUAL EQUIPMENT OPERATION</v>
      </c>
      <c r="C660" s="127" t="str">
        <f>IF(RIGHT(Table13[[#This Row],[Occupational Series]],5)="SECCM","SECCM",IF(OR(RIGHT(Table13[[#This Row],[Occupational Series]],1)="A",RIGHT(Table13[[#This Row],[Occupational Series]],1)="B",RIGHT(Table13[[#This Row],[Occupational Series]],1)="C"),"0301",RIGHT(Table13[[#This Row],[Occupational Series]],4)))</f>
        <v>0350</v>
      </c>
      <c r="D660" s="51" t="s">
        <v>990</v>
      </c>
      <c r="E660" s="51" t="s">
        <v>991</v>
      </c>
    </row>
    <row r="661" spans="1:5" ht="39" thickBot="1" x14ac:dyDescent="0.3">
      <c r="A661" s="51" t="s">
        <v>992</v>
      </c>
      <c r="B661" s="127" t="str">
        <f>Table13[[#This Row],[Series]]&amp;Table13[[#This Row],[Competency Name]]</f>
        <v>0350CLERICAL SUPPORT FUNCTIONS</v>
      </c>
      <c r="C661" s="127" t="str">
        <f>IF(RIGHT(Table13[[#This Row],[Occupational Series]],5)="SECCM","SECCM",IF(OR(RIGHT(Table13[[#This Row],[Occupational Series]],1)="A",RIGHT(Table13[[#This Row],[Occupational Series]],1)="B",RIGHT(Table13[[#This Row],[Occupational Series]],1)="C"),"0301",RIGHT(Table13[[#This Row],[Occupational Series]],4)))</f>
        <v>0350</v>
      </c>
      <c r="D661" s="51" t="s">
        <v>993</v>
      </c>
      <c r="E661" s="51" t="s">
        <v>994</v>
      </c>
    </row>
    <row r="662" spans="1:5" ht="39" thickBot="1" x14ac:dyDescent="0.3">
      <c r="A662" s="51" t="s">
        <v>992</v>
      </c>
      <c r="B662" s="127" t="str">
        <f>Table13[[#This Row],[Series]]&amp;Table13[[#This Row],[Competency Name]]</f>
        <v>0350COPIER/DUPLICATING EQUIPMENT OPERATION</v>
      </c>
      <c r="C662" s="127" t="str">
        <f>IF(RIGHT(Table13[[#This Row],[Occupational Series]],5)="SECCM","SECCM",IF(OR(RIGHT(Table13[[#This Row],[Occupational Series]],1)="A",RIGHT(Table13[[#This Row],[Occupational Series]],1)="B",RIGHT(Table13[[#This Row],[Occupational Series]],1)="C"),"0301",RIGHT(Table13[[#This Row],[Occupational Series]],4)))</f>
        <v>0350</v>
      </c>
      <c r="D662" s="51" t="s">
        <v>995</v>
      </c>
      <c r="E662" s="51" t="s">
        <v>996</v>
      </c>
    </row>
    <row r="663" spans="1:5" ht="39" thickBot="1" x14ac:dyDescent="0.3">
      <c r="A663" s="51" t="s">
        <v>992</v>
      </c>
      <c r="B663" s="127" t="str">
        <f>Table13[[#This Row],[Series]]&amp;Table13[[#This Row],[Competency Name]]</f>
        <v>0350MAIL PROCESSING EQUIPMENT OPERATION</v>
      </c>
      <c r="C663" s="127" t="str">
        <f>IF(RIGHT(Table13[[#This Row],[Occupational Series]],5)="SECCM","SECCM",IF(OR(RIGHT(Table13[[#This Row],[Occupational Series]],1)="A",RIGHT(Table13[[#This Row],[Occupational Series]],1)="B",RIGHT(Table13[[#This Row],[Occupational Series]],1)="C"),"0301",RIGHT(Table13[[#This Row],[Occupational Series]],4)))</f>
        <v>0350</v>
      </c>
      <c r="D663" s="51" t="s">
        <v>997</v>
      </c>
      <c r="E663" s="51" t="s">
        <v>998</v>
      </c>
    </row>
    <row r="664" spans="1:5" ht="39" thickBot="1" x14ac:dyDescent="0.3">
      <c r="A664" s="51" t="s">
        <v>992</v>
      </c>
      <c r="B664" s="127" t="str">
        <f>Table13[[#This Row],[Series]]&amp;Table13[[#This Row],[Competency Name]]</f>
        <v>0350PERIPHERAL EQUIPMENT OPERATION</v>
      </c>
      <c r="C664" s="127" t="str">
        <f>IF(RIGHT(Table13[[#This Row],[Occupational Series]],5)="SECCM","SECCM",IF(OR(RIGHT(Table13[[#This Row],[Occupational Series]],1)="A",RIGHT(Table13[[#This Row],[Occupational Series]],1)="B",RIGHT(Table13[[#This Row],[Occupational Series]],1)="C"),"0301",RIGHT(Table13[[#This Row],[Occupational Series]],4)))</f>
        <v>0350</v>
      </c>
      <c r="D664" s="51" t="s">
        <v>999</v>
      </c>
      <c r="E664" s="51" t="s">
        <v>1000</v>
      </c>
    </row>
    <row r="665" spans="1:5" ht="39" thickBot="1" x14ac:dyDescent="0.3">
      <c r="A665" s="51" t="s">
        <v>261</v>
      </c>
      <c r="B665" s="127" t="str">
        <f>Table13[[#This Row],[Series]]&amp;Table13[[#This Row],[Competency Name]]</f>
        <v>0361DISCRIMINATION COMPLAINTS</v>
      </c>
      <c r="C665" s="127" t="str">
        <f>IF(RIGHT(Table13[[#This Row],[Occupational Series]],5)="SECCM","SECCM",IF(OR(RIGHT(Table13[[#This Row],[Occupational Series]],1)="A",RIGHT(Table13[[#This Row],[Occupational Series]],1)="B",RIGHT(Table13[[#This Row],[Occupational Series]],1)="C"),"0301",RIGHT(Table13[[#This Row],[Occupational Series]],4)))</f>
        <v>0361</v>
      </c>
      <c r="D665" s="51" t="s">
        <v>262</v>
      </c>
      <c r="E665" s="51" t="s">
        <v>263</v>
      </c>
    </row>
    <row r="666" spans="1:5" ht="26.25" thickBot="1" x14ac:dyDescent="0.3">
      <c r="A666" s="51" t="s">
        <v>261</v>
      </c>
      <c r="B666" s="127" t="str">
        <f>Table13[[#This Row],[Series]]&amp;Table13[[#This Row],[Competency Name]]</f>
        <v>0361EQUAL EMPLOYMENT OPPORTUNITY</v>
      </c>
      <c r="C666" s="127" t="str">
        <f>IF(RIGHT(Table13[[#This Row],[Occupational Series]],5)="SECCM","SECCM",IF(OR(RIGHT(Table13[[#This Row],[Occupational Series]],1)="A",RIGHT(Table13[[#This Row],[Occupational Series]],1)="B",RIGHT(Table13[[#This Row],[Occupational Series]],1)="C"),"0301",RIGHT(Table13[[#This Row],[Occupational Series]],4)))</f>
        <v>0361</v>
      </c>
      <c r="D666" s="51" t="s">
        <v>264</v>
      </c>
      <c r="E666" s="51" t="s">
        <v>265</v>
      </c>
    </row>
    <row r="667" spans="1:5" ht="26.25" thickBot="1" x14ac:dyDescent="0.3">
      <c r="A667" s="51" t="s">
        <v>261</v>
      </c>
      <c r="B667" s="127" t="str">
        <f>Table13[[#This Row],[Series]]&amp;Table13[[#This Row],[Competency Name]]</f>
        <v>0361INFORMATION MANAGEMENT</v>
      </c>
      <c r="C667" s="127" t="str">
        <f>IF(RIGHT(Table13[[#This Row],[Occupational Series]],5)="SECCM","SECCM",IF(OR(RIGHT(Table13[[#This Row],[Occupational Series]],1)="A",RIGHT(Table13[[#This Row],[Occupational Series]],1)="B",RIGHT(Table13[[#This Row],[Occupational Series]],1)="C"),"0301",RIGHT(Table13[[#This Row],[Occupational Series]],4)))</f>
        <v>0361</v>
      </c>
      <c r="D667" s="51" t="s">
        <v>311</v>
      </c>
      <c r="E667" s="51" t="s">
        <v>312</v>
      </c>
    </row>
    <row r="668" spans="1:5" ht="26.25" thickBot="1" x14ac:dyDescent="0.3">
      <c r="A668" s="51" t="s">
        <v>261</v>
      </c>
      <c r="B668" s="127" t="str">
        <f>Table13[[#This Row],[Series]]&amp;Table13[[#This Row],[Competency Name]]</f>
        <v>0361COMPUTER LITERACY</v>
      </c>
      <c r="C668" s="127" t="str">
        <f>IF(RIGHT(Table13[[#This Row],[Occupational Series]],5)="SECCM","SECCM",IF(OR(RIGHT(Table13[[#This Row],[Occupational Series]],1)="A",RIGHT(Table13[[#This Row],[Occupational Series]],1)="B",RIGHT(Table13[[#This Row],[Occupational Series]],1)="C"),"0301",RIGHT(Table13[[#This Row],[Occupational Series]],4)))</f>
        <v>0361</v>
      </c>
      <c r="D668" s="51" t="s">
        <v>456</v>
      </c>
      <c r="E668" s="51" t="s">
        <v>457</v>
      </c>
    </row>
    <row r="669" spans="1:5" ht="26.25" thickBot="1" x14ac:dyDescent="0.3">
      <c r="A669" s="51" t="s">
        <v>261</v>
      </c>
      <c r="B669" s="127" t="str">
        <f>Table13[[#This Row],[Series]]&amp;Table13[[#This Row],[Competency Name]]</f>
        <v>0361WRITTEN COMMUNICATION</v>
      </c>
      <c r="C669" s="127" t="str">
        <f>IF(RIGHT(Table13[[#This Row],[Occupational Series]],5)="SECCM","SECCM",IF(OR(RIGHT(Table13[[#This Row],[Occupational Series]],1)="A",RIGHT(Table13[[#This Row],[Occupational Series]],1)="B",RIGHT(Table13[[#This Row],[Occupational Series]],1)="C"),"0301",RIGHT(Table13[[#This Row],[Occupational Series]],4)))</f>
        <v>0361</v>
      </c>
      <c r="D669" s="51" t="s">
        <v>507</v>
      </c>
      <c r="E669" s="51" t="s">
        <v>508</v>
      </c>
    </row>
    <row r="670" spans="1:5" ht="26.25" thickBot="1" x14ac:dyDescent="0.3">
      <c r="A670" s="51" t="s">
        <v>261</v>
      </c>
      <c r="B670" s="127" t="str">
        <f>Table13[[#This Row],[Series]]&amp;Table13[[#This Row],[Competency Name]]</f>
        <v>0361ORAL COMMUNICATION</v>
      </c>
      <c r="C670" s="127" t="str">
        <f>IF(RIGHT(Table13[[#This Row],[Occupational Series]],5)="SECCM","SECCM",IF(OR(RIGHT(Table13[[#This Row],[Occupational Series]],1)="A",RIGHT(Table13[[#This Row],[Occupational Series]],1)="B",RIGHT(Table13[[#This Row],[Occupational Series]],1)="C"),"0301",RIGHT(Table13[[#This Row],[Occupational Series]],4)))</f>
        <v>0361</v>
      </c>
      <c r="D670" s="51" t="s">
        <v>537</v>
      </c>
      <c r="E670" s="51" t="s">
        <v>538</v>
      </c>
    </row>
    <row r="671" spans="1:5" ht="39" thickBot="1" x14ac:dyDescent="0.3">
      <c r="A671" s="51" t="s">
        <v>261</v>
      </c>
      <c r="B671" s="127" t="str">
        <f>Table13[[#This Row],[Series]]&amp;Table13[[#This Row],[Competency Name]]</f>
        <v>0361CLERICAL SUPPORT FUNCTIONS</v>
      </c>
      <c r="C671" s="127" t="str">
        <f>IF(RIGHT(Table13[[#This Row],[Occupational Series]],5)="SECCM","SECCM",IF(OR(RIGHT(Table13[[#This Row],[Occupational Series]],1)="A",RIGHT(Table13[[#This Row],[Occupational Series]],1)="B",RIGHT(Table13[[#This Row],[Occupational Series]],1)="C"),"0301",RIGHT(Table13[[#This Row],[Occupational Series]],4)))</f>
        <v>0361</v>
      </c>
      <c r="D671" s="51" t="s">
        <v>993</v>
      </c>
      <c r="E671" s="51" t="s">
        <v>994</v>
      </c>
    </row>
    <row r="672" spans="1:5" ht="15.75" thickBot="1" x14ac:dyDescent="0.3">
      <c r="A672" s="129" t="s">
        <v>261</v>
      </c>
      <c r="B672" s="127" t="str">
        <f>Table13[[#This Row],[Series]]&amp;Table13[[#This Row],[Competency Name]]</f>
        <v>0361CORRESPONDENCE</v>
      </c>
      <c r="C672" s="127" t="str">
        <f>IF(RIGHT(Table13[[#This Row],[Occupational Series]],5)="SECCM","SECCM",IF(OR(RIGHT(Table13[[#This Row],[Occupational Series]],1)="A",RIGHT(Table13[[#This Row],[Occupational Series]],1)="B",RIGHT(Table13[[#This Row],[Occupational Series]],1)="C"),"0301",RIGHT(Table13[[#This Row],[Occupational Series]],4)))</f>
        <v>0361</v>
      </c>
      <c r="D672" s="129" t="s">
        <v>1210</v>
      </c>
      <c r="E672" s="129" t="s">
        <v>1211</v>
      </c>
    </row>
    <row r="673" spans="1:5" ht="26.25" thickBot="1" x14ac:dyDescent="0.3">
      <c r="A673" s="51" t="s">
        <v>539</v>
      </c>
      <c r="B673" s="127" t="str">
        <f>Table13[[#This Row],[Series]]&amp;Table13[[#This Row],[Competency Name]]</f>
        <v>0382ORAL COMMUNICATION</v>
      </c>
      <c r="C673" s="127" t="str">
        <f>IF(RIGHT(Table13[[#This Row],[Occupational Series]],5)="SECCM","SECCM",IF(OR(RIGHT(Table13[[#This Row],[Occupational Series]],1)="A",RIGHT(Table13[[#This Row],[Occupational Series]],1)="B",RIGHT(Table13[[#This Row],[Occupational Series]],1)="C"),"0301",RIGHT(Table13[[#This Row],[Occupational Series]],4)))</f>
        <v>0382</v>
      </c>
      <c r="D673" s="51" t="s">
        <v>537</v>
      </c>
      <c r="E673" s="51" t="s">
        <v>538</v>
      </c>
    </row>
    <row r="674" spans="1:5" ht="39" thickBot="1" x14ac:dyDescent="0.3">
      <c r="A674" s="51" t="s">
        <v>539</v>
      </c>
      <c r="B674" s="127" t="str">
        <f>Table13[[#This Row],[Series]]&amp;Table13[[#This Row],[Competency Name]]</f>
        <v>0382CLERICAL SUPPORT FUNCTIONS</v>
      </c>
      <c r="C674" s="127" t="str">
        <f>IF(RIGHT(Table13[[#This Row],[Occupational Series]],5)="SECCM","SECCM",IF(OR(RIGHT(Table13[[#This Row],[Occupational Series]],1)="A",RIGHT(Table13[[#This Row],[Occupational Series]],1)="B",RIGHT(Table13[[#This Row],[Occupational Series]],1)="C"),"0301",RIGHT(Table13[[#This Row],[Occupational Series]],4)))</f>
        <v>0382</v>
      </c>
      <c r="D674" s="51" t="s">
        <v>993</v>
      </c>
      <c r="E674" s="51" t="s">
        <v>994</v>
      </c>
    </row>
    <row r="675" spans="1:5" ht="26.25" thickBot="1" x14ac:dyDescent="0.3">
      <c r="A675" s="51" t="s">
        <v>539</v>
      </c>
      <c r="B675" s="127" t="str">
        <f>Table13[[#This Row],[Series]]&amp;Table13[[#This Row],[Competency Name]]</f>
        <v>0382TELEPHONE OPERATIONS</v>
      </c>
      <c r="C675" s="127" t="str">
        <f>IF(RIGHT(Table13[[#This Row],[Occupational Series]],5)="SECCM","SECCM",IF(OR(RIGHT(Table13[[#This Row],[Occupational Series]],1)="A",RIGHT(Table13[[#This Row],[Occupational Series]],1)="B",RIGHT(Table13[[#This Row],[Occupational Series]],1)="C"),"0301",RIGHT(Table13[[#This Row],[Occupational Series]],4)))</f>
        <v>0382</v>
      </c>
      <c r="D675" s="51" t="s">
        <v>1972</v>
      </c>
      <c r="E675" s="51" t="s">
        <v>1973</v>
      </c>
    </row>
    <row r="676" spans="1:5" ht="26.25" thickBot="1" x14ac:dyDescent="0.3">
      <c r="A676" s="129" t="s">
        <v>432</v>
      </c>
      <c r="B676" s="127" t="str">
        <f>Table13[[#This Row],[Series]]&amp;Table13[[#This Row],[Competency Name]]</f>
        <v>0390CUSTOMER SERVICE</v>
      </c>
      <c r="C676" s="127" t="str">
        <f>IF(RIGHT(Table13[[#This Row],[Occupational Series]],5)="SECCM","SECCM",IF(OR(RIGHT(Table13[[#This Row],[Occupational Series]],1)="A",RIGHT(Table13[[#This Row],[Occupational Series]],1)="B",RIGHT(Table13[[#This Row],[Occupational Series]],1)="C"),"0301",RIGHT(Table13[[#This Row],[Occupational Series]],4)))</f>
        <v>0390</v>
      </c>
      <c r="D676" s="129" t="s">
        <v>418</v>
      </c>
      <c r="E676" s="129" t="s">
        <v>419</v>
      </c>
    </row>
    <row r="677" spans="1:5" ht="26.25" thickBot="1" x14ac:dyDescent="0.3">
      <c r="A677" s="51" t="s">
        <v>432</v>
      </c>
      <c r="B677" s="127" t="str">
        <f>Table13[[#This Row],[Series]]&amp;Table13[[#This Row],[Competency Name]]</f>
        <v>0390WRITTEN COMMUNICATION</v>
      </c>
      <c r="C677" s="127" t="str">
        <f>IF(RIGHT(Table13[[#This Row],[Occupational Series]],5)="SECCM","SECCM",IF(OR(RIGHT(Table13[[#This Row],[Occupational Series]],1)="A",RIGHT(Table13[[#This Row],[Occupational Series]],1)="B",RIGHT(Table13[[#This Row],[Occupational Series]],1)="C"),"0301",RIGHT(Table13[[#This Row],[Occupational Series]],4)))</f>
        <v>0390</v>
      </c>
      <c r="D677" s="51" t="s">
        <v>507</v>
      </c>
      <c r="E677" s="51" t="s">
        <v>508</v>
      </c>
    </row>
    <row r="678" spans="1:5" ht="26.25" thickBot="1" x14ac:dyDescent="0.3">
      <c r="A678" s="51" t="s">
        <v>432</v>
      </c>
      <c r="B678" s="127" t="str">
        <f>Table13[[#This Row],[Series]]&amp;Table13[[#This Row],[Competency Name]]</f>
        <v>0390ORAL COMMUNICATION</v>
      </c>
      <c r="C678" s="127" t="str">
        <f>IF(RIGHT(Table13[[#This Row],[Occupational Series]],5)="SECCM","SECCM",IF(OR(RIGHT(Table13[[#This Row],[Occupational Series]],1)="A",RIGHT(Table13[[#This Row],[Occupational Series]],1)="B",RIGHT(Table13[[#This Row],[Occupational Series]],1)="C"),"0301",RIGHT(Table13[[#This Row],[Occupational Series]],4)))</f>
        <v>0390</v>
      </c>
      <c r="D678" s="51" t="s">
        <v>537</v>
      </c>
      <c r="E678" s="51" t="s">
        <v>538</v>
      </c>
    </row>
    <row r="679" spans="1:5" ht="39" thickBot="1" x14ac:dyDescent="0.3">
      <c r="A679" s="51" t="s">
        <v>432</v>
      </c>
      <c r="B679" s="127" t="str">
        <f>Table13[[#This Row],[Series]]&amp;Table13[[#This Row],[Competency Name]]</f>
        <v>0390PROBLEM SOLVING</v>
      </c>
      <c r="C679" s="127" t="str">
        <f>IF(RIGHT(Table13[[#This Row],[Occupational Series]],5)="SECCM","SECCM",IF(OR(RIGHT(Table13[[#This Row],[Occupational Series]],1)="A",RIGHT(Table13[[#This Row],[Occupational Series]],1)="B",RIGHT(Table13[[#This Row],[Occupational Series]],1)="C"),"0301",RIGHT(Table13[[#This Row],[Occupational Series]],4)))</f>
        <v>0390</v>
      </c>
      <c r="D679" s="51" t="s">
        <v>596</v>
      </c>
      <c r="E679" s="51" t="s">
        <v>597</v>
      </c>
    </row>
    <row r="680" spans="1:5" ht="26.25" thickBot="1" x14ac:dyDescent="0.3">
      <c r="A680" s="51" t="s">
        <v>432</v>
      </c>
      <c r="B680" s="127" t="str">
        <f>Table13[[#This Row],[Series]]&amp;Table13[[#This Row],[Competency Name]]</f>
        <v>0390COMMUNICATIONS SECURITY</v>
      </c>
      <c r="C680" s="127" t="str">
        <f>IF(RIGHT(Table13[[#This Row],[Occupational Series]],5)="SECCM","SECCM",IF(OR(RIGHT(Table13[[#This Row],[Occupational Series]],1)="A",RIGHT(Table13[[#This Row],[Occupational Series]],1)="B",RIGHT(Table13[[#This Row],[Occupational Series]],1)="C"),"0301",RIGHT(Table13[[#This Row],[Occupational Series]],4)))</f>
        <v>0390</v>
      </c>
      <c r="D680" s="51" t="s">
        <v>1161</v>
      </c>
      <c r="E680" s="51" t="s">
        <v>1162</v>
      </c>
    </row>
    <row r="681" spans="1:5" ht="15.75" thickBot="1" x14ac:dyDescent="0.3">
      <c r="A681" s="129" t="s">
        <v>432</v>
      </c>
      <c r="B681" s="127" t="str">
        <f>Table13[[#This Row],[Series]]&amp;Table13[[#This Row],[Competency Name]]</f>
        <v>0390TELECOMMUNICATIONS</v>
      </c>
      <c r="C681" s="127" t="str">
        <f>IF(RIGHT(Table13[[#This Row],[Occupational Series]],5)="SECCM","SECCM",IF(OR(RIGHT(Table13[[#This Row],[Occupational Series]],1)="A",RIGHT(Table13[[#This Row],[Occupational Series]],1)="B",RIGHT(Table13[[#This Row],[Occupational Series]],1)="C"),"0301",RIGHT(Table13[[#This Row],[Occupational Series]],4)))</f>
        <v>0390</v>
      </c>
      <c r="D681" s="129" t="s">
        <v>1167</v>
      </c>
      <c r="E681" s="129" t="s">
        <v>1168</v>
      </c>
    </row>
    <row r="682" spans="1:5" ht="26.25" thickBot="1" x14ac:dyDescent="0.3">
      <c r="A682" s="51" t="s">
        <v>353</v>
      </c>
      <c r="B682" s="127" t="str">
        <f>Table13[[#This Row],[Series]]&amp;Table13[[#This Row],[Competency Name]]</f>
        <v>0391INFORMATION MANAGEMENT</v>
      </c>
      <c r="C682" s="127" t="str">
        <f>IF(RIGHT(Table13[[#This Row],[Occupational Series]],5)="SECCM","SECCM",IF(OR(RIGHT(Table13[[#This Row],[Occupational Series]],1)="A",RIGHT(Table13[[#This Row],[Occupational Series]],1)="B",RIGHT(Table13[[#This Row],[Occupational Series]],1)="C"),"0301",RIGHT(Table13[[#This Row],[Occupational Series]],4)))</f>
        <v>0391</v>
      </c>
      <c r="D682" s="51" t="s">
        <v>311</v>
      </c>
      <c r="E682" s="51" t="s">
        <v>312</v>
      </c>
    </row>
    <row r="683" spans="1:5" ht="26.25" thickBot="1" x14ac:dyDescent="0.3">
      <c r="A683" s="129" t="s">
        <v>353</v>
      </c>
      <c r="B683" s="127" t="str">
        <f>Table13[[#This Row],[Series]]&amp;Table13[[#This Row],[Competency Name]]</f>
        <v>0391CUSTOMER SERVICE</v>
      </c>
      <c r="C683" s="127" t="str">
        <f>IF(RIGHT(Table13[[#This Row],[Occupational Series]],5)="SECCM","SECCM",IF(OR(RIGHT(Table13[[#This Row],[Occupational Series]],1)="A",RIGHT(Table13[[#This Row],[Occupational Series]],1)="B",RIGHT(Table13[[#This Row],[Occupational Series]],1)="C"),"0301",RIGHT(Table13[[#This Row],[Occupational Series]],4)))</f>
        <v>0391</v>
      </c>
      <c r="D683" s="129" t="s">
        <v>418</v>
      </c>
      <c r="E683" s="129" t="s">
        <v>419</v>
      </c>
    </row>
    <row r="684" spans="1:5" ht="51.75" thickBot="1" x14ac:dyDescent="0.3">
      <c r="A684" s="51" t="s">
        <v>353</v>
      </c>
      <c r="B684" s="127" t="str">
        <f>Table13[[#This Row],[Series]]&amp;Table13[[#This Row],[Competency Name]]</f>
        <v>0391FINANCIAL MANAGEMENT</v>
      </c>
      <c r="C684" s="127" t="str">
        <f>IF(RIGHT(Table13[[#This Row],[Occupational Series]],5)="SECCM","SECCM",IF(OR(RIGHT(Table13[[#This Row],[Occupational Series]],1)="A",RIGHT(Table13[[#This Row],[Occupational Series]],1)="B",RIGHT(Table13[[#This Row],[Occupational Series]],1)="C"),"0301",RIGHT(Table13[[#This Row],[Occupational Series]],4)))</f>
        <v>0391</v>
      </c>
      <c r="D684" s="51" t="s">
        <v>438</v>
      </c>
      <c r="E684" s="51" t="s">
        <v>439</v>
      </c>
    </row>
    <row r="685" spans="1:5" ht="26.25" thickBot="1" x14ac:dyDescent="0.3">
      <c r="A685" s="51" t="s">
        <v>353</v>
      </c>
      <c r="B685" s="127" t="str">
        <f>Table13[[#This Row],[Series]]&amp;Table13[[#This Row],[Competency Name]]</f>
        <v>0391COMPUTER LITERACY</v>
      </c>
      <c r="C685" s="127" t="str">
        <f>IF(RIGHT(Table13[[#This Row],[Occupational Series]],5)="SECCM","SECCM",IF(OR(RIGHT(Table13[[#This Row],[Occupational Series]],1)="A",RIGHT(Table13[[#This Row],[Occupational Series]],1)="B",RIGHT(Table13[[#This Row],[Occupational Series]],1)="C"),"0301",RIGHT(Table13[[#This Row],[Occupational Series]],4)))</f>
        <v>0391</v>
      </c>
      <c r="D685" s="51" t="s">
        <v>456</v>
      </c>
      <c r="E685" s="51" t="s">
        <v>457</v>
      </c>
    </row>
    <row r="686" spans="1:5" ht="15.75" thickBot="1" x14ac:dyDescent="0.3">
      <c r="A686" s="129" t="s">
        <v>353</v>
      </c>
      <c r="B686" s="127" t="str">
        <f>Table13[[#This Row],[Series]]&amp;Table13[[#This Row],[Competency Name]]</f>
        <v>0391PARTNERING</v>
      </c>
      <c r="C686" s="127" t="str">
        <f>IF(RIGHT(Table13[[#This Row],[Occupational Series]],5)="SECCM","SECCM",IF(OR(RIGHT(Table13[[#This Row],[Occupational Series]],1)="A",RIGHT(Table13[[#This Row],[Occupational Series]],1)="B",RIGHT(Table13[[#This Row],[Occupational Series]],1)="C"),"0301",RIGHT(Table13[[#This Row],[Occupational Series]],4)))</f>
        <v>0391</v>
      </c>
      <c r="D686" s="129" t="s">
        <v>491</v>
      </c>
      <c r="E686" s="129" t="s">
        <v>492</v>
      </c>
    </row>
    <row r="687" spans="1:5" ht="26.25" thickBot="1" x14ac:dyDescent="0.3">
      <c r="A687" s="51" t="s">
        <v>353</v>
      </c>
      <c r="B687" s="127" t="str">
        <f>Table13[[#This Row],[Series]]&amp;Table13[[#This Row],[Competency Name]]</f>
        <v>0391WRITTEN COMMUNICATION</v>
      </c>
      <c r="C687" s="127" t="str">
        <f>IF(RIGHT(Table13[[#This Row],[Occupational Series]],5)="SECCM","SECCM",IF(OR(RIGHT(Table13[[#This Row],[Occupational Series]],1)="A",RIGHT(Table13[[#This Row],[Occupational Series]],1)="B",RIGHT(Table13[[#This Row],[Occupational Series]],1)="C"),"0301",RIGHT(Table13[[#This Row],[Occupational Series]],4)))</f>
        <v>0391</v>
      </c>
      <c r="D687" s="51" t="s">
        <v>507</v>
      </c>
      <c r="E687" s="51" t="s">
        <v>508</v>
      </c>
    </row>
    <row r="688" spans="1:5" ht="26.25" thickBot="1" x14ac:dyDescent="0.3">
      <c r="A688" s="51" t="s">
        <v>353</v>
      </c>
      <c r="B688" s="127" t="str">
        <f>Table13[[#This Row],[Series]]&amp;Table13[[#This Row],[Competency Name]]</f>
        <v>0391ORAL COMMUNICATION</v>
      </c>
      <c r="C688" s="127" t="str">
        <f>IF(RIGHT(Table13[[#This Row],[Occupational Series]],5)="SECCM","SECCM",IF(OR(RIGHT(Table13[[#This Row],[Occupational Series]],1)="A",RIGHT(Table13[[#This Row],[Occupational Series]],1)="B",RIGHT(Table13[[#This Row],[Occupational Series]],1)="C"),"0301",RIGHT(Table13[[#This Row],[Occupational Series]],4)))</f>
        <v>0391</v>
      </c>
      <c r="D688" s="51" t="s">
        <v>537</v>
      </c>
      <c r="E688" s="51" t="s">
        <v>538</v>
      </c>
    </row>
    <row r="689" spans="1:5" ht="26.25" thickBot="1" x14ac:dyDescent="0.3">
      <c r="A689" s="129" t="s">
        <v>353</v>
      </c>
      <c r="B689" s="127" t="str">
        <f>Table13[[#This Row],[Series]]&amp;Table13[[#This Row],[Competency Name]]</f>
        <v>0391CONTRACTING/PROCUREMENT</v>
      </c>
      <c r="C689" s="127" t="str">
        <f>IF(RIGHT(Table13[[#This Row],[Occupational Series]],5)="SECCM","SECCM",IF(OR(RIGHT(Table13[[#This Row],[Occupational Series]],1)="A",RIGHT(Table13[[#This Row],[Occupational Series]],1)="B",RIGHT(Table13[[#This Row],[Occupational Series]],1)="C"),"0301",RIGHT(Table13[[#This Row],[Occupational Series]],4)))</f>
        <v>0391</v>
      </c>
      <c r="D689" s="129" t="s">
        <v>563</v>
      </c>
      <c r="E689" s="129" t="s">
        <v>564</v>
      </c>
    </row>
    <row r="690" spans="1:5" ht="26.25" thickBot="1" x14ac:dyDescent="0.3">
      <c r="A690" s="51" t="s">
        <v>353</v>
      </c>
      <c r="B690" s="127" t="str">
        <f>Table13[[#This Row],[Series]]&amp;Table13[[#This Row],[Competency Name]]</f>
        <v>0391RESOURCE MANAGEMENT</v>
      </c>
      <c r="C690" s="127" t="str">
        <f>IF(RIGHT(Table13[[#This Row],[Occupational Series]],5)="SECCM","SECCM",IF(OR(RIGHT(Table13[[#This Row],[Occupational Series]],1)="A",RIGHT(Table13[[#This Row],[Occupational Series]],1)="B",RIGHT(Table13[[#This Row],[Occupational Series]],1)="C"),"0301",RIGHT(Table13[[#This Row],[Occupational Series]],4)))</f>
        <v>0391</v>
      </c>
      <c r="D690" s="51" t="s">
        <v>573</v>
      </c>
      <c r="E690" s="51" t="s">
        <v>574</v>
      </c>
    </row>
    <row r="691" spans="1:5" ht="64.5" thickBot="1" x14ac:dyDescent="0.3">
      <c r="A691" s="51" t="s">
        <v>353</v>
      </c>
      <c r="B691" s="127" t="str">
        <f>Table13[[#This Row],[Series]]&amp;Table13[[#This Row],[Competency Name]]</f>
        <v>0391ACCOUNTABILITY</v>
      </c>
      <c r="C691" s="127" t="str">
        <f>IF(RIGHT(Table13[[#This Row],[Occupational Series]],5)="SECCM","SECCM",IF(OR(RIGHT(Table13[[#This Row],[Occupational Series]],1)="A",RIGHT(Table13[[#This Row],[Occupational Series]],1)="B",RIGHT(Table13[[#This Row],[Occupational Series]],1)="C"),"0301",RIGHT(Table13[[#This Row],[Occupational Series]],4)))</f>
        <v>0391</v>
      </c>
      <c r="D691" s="51" t="s">
        <v>579</v>
      </c>
      <c r="E691" s="51" t="s">
        <v>580</v>
      </c>
    </row>
    <row r="692" spans="1:5" ht="39" thickBot="1" x14ac:dyDescent="0.3">
      <c r="A692" s="51" t="s">
        <v>353</v>
      </c>
      <c r="B692" s="127" t="str">
        <f>Table13[[#This Row],[Series]]&amp;Table13[[#This Row],[Competency Name]]</f>
        <v>0391DEVELOPING OTHERS</v>
      </c>
      <c r="C692" s="127" t="str">
        <f>IF(RIGHT(Table13[[#This Row],[Occupational Series]],5)="SECCM","SECCM",IF(OR(RIGHT(Table13[[#This Row],[Occupational Series]],1)="A",RIGHT(Table13[[#This Row],[Occupational Series]],1)="B",RIGHT(Table13[[#This Row],[Occupational Series]],1)="C"),"0301",RIGHT(Table13[[#This Row],[Occupational Series]],4)))</f>
        <v>0391</v>
      </c>
      <c r="D692" s="51" t="s">
        <v>585</v>
      </c>
      <c r="E692" s="51" t="s">
        <v>586</v>
      </c>
    </row>
    <row r="693" spans="1:5" ht="26.25" thickBot="1" x14ac:dyDescent="0.3">
      <c r="A693" s="51" t="s">
        <v>353</v>
      </c>
      <c r="B693" s="127" t="str">
        <f>Table13[[#This Row],[Series]]&amp;Table13[[#This Row],[Competency Name]]</f>
        <v>0391MANAGING HUMAN RESOURCES</v>
      </c>
      <c r="C693" s="127" t="str">
        <f>IF(RIGHT(Table13[[#This Row],[Occupational Series]],5)="SECCM","SECCM",IF(OR(RIGHT(Table13[[#This Row],[Occupational Series]],1)="A",RIGHT(Table13[[#This Row],[Occupational Series]],1)="B",RIGHT(Table13[[#This Row],[Occupational Series]],1)="C"),"0301",RIGHT(Table13[[#This Row],[Occupational Series]],4)))</f>
        <v>0391</v>
      </c>
      <c r="D693" s="51" t="s">
        <v>590</v>
      </c>
      <c r="E693" s="51" t="s">
        <v>591</v>
      </c>
    </row>
    <row r="694" spans="1:5" ht="39" thickBot="1" x14ac:dyDescent="0.3">
      <c r="A694" s="51" t="s">
        <v>353</v>
      </c>
      <c r="B694" s="127" t="str">
        <f>Table13[[#This Row],[Series]]&amp;Table13[[#This Row],[Competency Name]]</f>
        <v>0391PROBLEM SOLVING</v>
      </c>
      <c r="C694" s="127" t="str">
        <f>IF(RIGHT(Table13[[#This Row],[Occupational Series]],5)="SECCM","SECCM",IF(OR(RIGHT(Table13[[#This Row],[Occupational Series]],1)="A",RIGHT(Table13[[#This Row],[Occupational Series]],1)="B",RIGHT(Table13[[#This Row],[Occupational Series]],1)="C"),"0301",RIGHT(Table13[[#This Row],[Occupational Series]],4)))</f>
        <v>0391</v>
      </c>
      <c r="D694" s="51" t="s">
        <v>596</v>
      </c>
      <c r="E694" s="51" t="s">
        <v>597</v>
      </c>
    </row>
    <row r="695" spans="1:5" ht="26.25" thickBot="1" x14ac:dyDescent="0.3">
      <c r="A695" s="129" t="s">
        <v>353</v>
      </c>
      <c r="B695" s="127" t="str">
        <f>Table13[[#This Row],[Series]]&amp;Table13[[#This Row],[Competency Name]]</f>
        <v>0391NETWORK MANAGEMENT</v>
      </c>
      <c r="C695" s="127" t="str">
        <f>IF(RIGHT(Table13[[#This Row],[Occupational Series]],5)="SECCM","SECCM",IF(OR(RIGHT(Table13[[#This Row],[Occupational Series]],1)="A",RIGHT(Table13[[#This Row],[Occupational Series]],1)="B",RIGHT(Table13[[#This Row],[Occupational Series]],1)="C"),"0301",RIGHT(Table13[[#This Row],[Occupational Series]],4)))</f>
        <v>0391</v>
      </c>
      <c r="D695" s="129" t="s">
        <v>787</v>
      </c>
      <c r="E695" s="129" t="s">
        <v>788</v>
      </c>
    </row>
    <row r="696" spans="1:5" ht="26.25" thickBot="1" x14ac:dyDescent="0.3">
      <c r="A696" s="51" t="s">
        <v>353</v>
      </c>
      <c r="B696" s="127" t="str">
        <f>Table13[[#This Row],[Series]]&amp;Table13[[#This Row],[Competency Name]]</f>
        <v>0391REQUIREMENTS ANALYSIS</v>
      </c>
      <c r="C696" s="127" t="str">
        <f>IF(RIGHT(Table13[[#This Row],[Occupational Series]],5)="SECCM","SECCM",IF(OR(RIGHT(Table13[[#This Row],[Occupational Series]],1)="A",RIGHT(Table13[[#This Row],[Occupational Series]],1)="B",RIGHT(Table13[[#This Row],[Occupational Series]],1)="C"),"0301",RIGHT(Table13[[#This Row],[Occupational Series]],4)))</f>
        <v>0391</v>
      </c>
      <c r="D696" s="51" t="s">
        <v>838</v>
      </c>
      <c r="E696" s="51" t="s">
        <v>839</v>
      </c>
    </row>
    <row r="697" spans="1:5" ht="26.25" thickBot="1" x14ac:dyDescent="0.3">
      <c r="A697" s="129" t="s">
        <v>353</v>
      </c>
      <c r="B697" s="127" t="str">
        <f>Table13[[#This Row],[Series]]&amp;Table13[[#This Row],[Competency Name]]</f>
        <v>0391RULEMAKING AND REGULATION</v>
      </c>
      <c r="C697" s="127" t="str">
        <f>IF(RIGHT(Table13[[#This Row],[Occupational Series]],5)="SECCM","SECCM",IF(OR(RIGHT(Table13[[#This Row],[Occupational Series]],1)="A",RIGHT(Table13[[#This Row],[Occupational Series]],1)="B",RIGHT(Table13[[#This Row],[Occupational Series]],1)="C"),"0301",RIGHT(Table13[[#This Row],[Occupational Series]],4)))</f>
        <v>0391</v>
      </c>
      <c r="D697" s="129" t="s">
        <v>958</v>
      </c>
      <c r="E697" s="129" t="s">
        <v>959</v>
      </c>
    </row>
    <row r="698" spans="1:5" ht="39" thickBot="1" x14ac:dyDescent="0.3">
      <c r="A698" s="51" t="s">
        <v>353</v>
      </c>
      <c r="B698" s="127" t="str">
        <f>Table13[[#This Row],[Series]]&amp;Table13[[#This Row],[Competency Name]]</f>
        <v>0391DECISIVENESS</v>
      </c>
      <c r="C698" s="127" t="str">
        <f>IF(RIGHT(Table13[[#This Row],[Occupational Series]],5)="SECCM","SECCM",IF(OR(RIGHT(Table13[[#This Row],[Occupational Series]],1)="A",RIGHT(Table13[[#This Row],[Occupational Series]],1)="B",RIGHT(Table13[[#This Row],[Occupational Series]],1)="C"),"0301",RIGHT(Table13[[#This Row],[Occupational Series]],4)))</f>
        <v>0391</v>
      </c>
      <c r="D698" s="51" t="s">
        <v>1009</v>
      </c>
      <c r="E698" s="51" t="s">
        <v>1010</v>
      </c>
    </row>
    <row r="699" spans="1:5" ht="26.25" thickBot="1" x14ac:dyDescent="0.3">
      <c r="A699" s="129" t="s">
        <v>353</v>
      </c>
      <c r="B699" s="127" t="str">
        <f>Table13[[#This Row],[Series]]&amp;Table13[[#This Row],[Competency Name]]</f>
        <v>0391READING AND INTERPRETING REGULATIONS</v>
      </c>
      <c r="C699" s="127" t="str">
        <f>IF(RIGHT(Table13[[#This Row],[Occupational Series]],5)="SECCM","SECCM",IF(OR(RIGHT(Table13[[#This Row],[Occupational Series]],1)="A",RIGHT(Table13[[#This Row],[Occupational Series]],1)="B",RIGHT(Table13[[#This Row],[Occupational Series]],1)="C"),"0301",RIGHT(Table13[[#This Row],[Occupational Series]],4)))</f>
        <v>0391</v>
      </c>
      <c r="D699" s="129" t="s">
        <v>1015</v>
      </c>
      <c r="E699" s="129" t="s">
        <v>1016</v>
      </c>
    </row>
    <row r="700" spans="1:5" ht="26.25" thickBot="1" x14ac:dyDescent="0.3">
      <c r="A700" s="51" t="s">
        <v>353</v>
      </c>
      <c r="B700" s="127" t="str">
        <f>Table13[[#This Row],[Series]]&amp;Table13[[#This Row],[Competency Name]]</f>
        <v>0391COST - BENEFIT ANALYSIS</v>
      </c>
      <c r="C700" s="127" t="str">
        <f>IF(RIGHT(Table13[[#This Row],[Occupational Series]],5)="SECCM","SECCM",IF(OR(RIGHT(Table13[[#This Row],[Occupational Series]],1)="A",RIGHT(Table13[[#This Row],[Occupational Series]],1)="B",RIGHT(Table13[[#This Row],[Occupational Series]],1)="C"),"0301",RIGHT(Table13[[#This Row],[Occupational Series]],4)))</f>
        <v>0391</v>
      </c>
      <c r="D700" s="51" t="s">
        <v>1159</v>
      </c>
      <c r="E700" s="51" t="s">
        <v>1160</v>
      </c>
    </row>
    <row r="701" spans="1:5" ht="26.25" thickBot="1" x14ac:dyDescent="0.3">
      <c r="A701" s="51" t="s">
        <v>353</v>
      </c>
      <c r="B701" s="127" t="str">
        <f>Table13[[#This Row],[Series]]&amp;Table13[[#This Row],[Competency Name]]</f>
        <v>0391COMMUNICATIONS SECURITY</v>
      </c>
      <c r="C701" s="127" t="str">
        <f>IF(RIGHT(Table13[[#This Row],[Occupational Series]],5)="SECCM","SECCM",IF(OR(RIGHT(Table13[[#This Row],[Occupational Series]],1)="A",RIGHT(Table13[[#This Row],[Occupational Series]],1)="B",RIGHT(Table13[[#This Row],[Occupational Series]],1)="C"),"0301",RIGHT(Table13[[#This Row],[Occupational Series]],4)))</f>
        <v>0391</v>
      </c>
      <c r="D701" s="51" t="s">
        <v>1161</v>
      </c>
      <c r="E701" s="51" t="s">
        <v>1162</v>
      </c>
    </row>
    <row r="702" spans="1:5" ht="39" thickBot="1" x14ac:dyDescent="0.3">
      <c r="A702" s="51" t="s">
        <v>353</v>
      </c>
      <c r="B702" s="127" t="str">
        <f>Table13[[#This Row],[Series]]&amp;Table13[[#This Row],[Competency Name]]</f>
        <v>0391INFRASTRUCTURE DESIGN</v>
      </c>
      <c r="C702" s="127" t="str">
        <f>IF(RIGHT(Table13[[#This Row],[Occupational Series]],5)="SECCM","SECCM",IF(OR(RIGHT(Table13[[#This Row],[Occupational Series]],1)="A",RIGHT(Table13[[#This Row],[Occupational Series]],1)="B",RIGHT(Table13[[#This Row],[Occupational Series]],1)="C"),"0301",RIGHT(Table13[[#This Row],[Occupational Series]],4)))</f>
        <v>0391</v>
      </c>
      <c r="D702" s="51" t="s">
        <v>1163</v>
      </c>
      <c r="E702" s="51" t="s">
        <v>1164</v>
      </c>
    </row>
    <row r="703" spans="1:5" ht="64.5" thickBot="1" x14ac:dyDescent="0.3">
      <c r="A703" s="51" t="s">
        <v>353</v>
      </c>
      <c r="B703" s="127" t="str">
        <f>Table13[[#This Row],[Series]]&amp;Table13[[#This Row],[Competency Name]]</f>
        <v>0391MANAGING RADIO FREQUENCY SPECTRUM</v>
      </c>
      <c r="C703" s="127" t="str">
        <f>IF(RIGHT(Table13[[#This Row],[Occupational Series]],5)="SECCM","SECCM",IF(OR(RIGHT(Table13[[#This Row],[Occupational Series]],1)="A",RIGHT(Table13[[#This Row],[Occupational Series]],1)="B",RIGHT(Table13[[#This Row],[Occupational Series]],1)="C"),"0301",RIGHT(Table13[[#This Row],[Occupational Series]],4)))</f>
        <v>0391</v>
      </c>
      <c r="D703" s="51" t="s">
        <v>1165</v>
      </c>
      <c r="E703" s="51" t="s">
        <v>1166</v>
      </c>
    </row>
    <row r="704" spans="1:5" ht="15.75" thickBot="1" x14ac:dyDescent="0.3">
      <c r="A704" s="129" t="s">
        <v>353</v>
      </c>
      <c r="B704" s="127" t="str">
        <f>Table13[[#This Row],[Series]]&amp;Table13[[#This Row],[Competency Name]]</f>
        <v>0391TELECOMMUNICATIONS</v>
      </c>
      <c r="C704" s="127" t="str">
        <f>IF(RIGHT(Table13[[#This Row],[Occupational Series]],5)="SECCM","SECCM",IF(OR(RIGHT(Table13[[#This Row],[Occupational Series]],1)="A",RIGHT(Table13[[#This Row],[Occupational Series]],1)="B",RIGHT(Table13[[#This Row],[Occupational Series]],1)="C"),"0301",RIGHT(Table13[[#This Row],[Occupational Series]],4)))</f>
        <v>0391</v>
      </c>
      <c r="D704" s="129" t="s">
        <v>1167</v>
      </c>
      <c r="E704" s="129" t="s">
        <v>1168</v>
      </c>
    </row>
    <row r="705" spans="1:5" ht="39" thickBot="1" x14ac:dyDescent="0.3">
      <c r="A705" s="51" t="s">
        <v>266</v>
      </c>
      <c r="B705" s="127" t="str">
        <f>Table13[[#This Row],[Series]]&amp;Table13[[#This Row],[Competency Name]]</f>
        <v>0392INFLUENCING/NEGOTIATING</v>
      </c>
      <c r="C705" s="127" t="str">
        <f>IF(RIGHT(Table13[[#This Row],[Occupational Series]],5)="SECCM","SECCM",IF(OR(RIGHT(Table13[[#This Row],[Occupational Series]],1)="A",RIGHT(Table13[[#This Row],[Occupational Series]],1)="B",RIGHT(Table13[[#This Row],[Occupational Series]],1)="C"),"0301",RIGHT(Table13[[#This Row],[Occupational Series]],4)))</f>
        <v>0392</v>
      </c>
      <c r="D705" s="51" t="s">
        <v>267</v>
      </c>
      <c r="E705" s="51" t="s">
        <v>268</v>
      </c>
    </row>
    <row r="706" spans="1:5" ht="26.25" thickBot="1" x14ac:dyDescent="0.3">
      <c r="A706" s="51" t="s">
        <v>266</v>
      </c>
      <c r="B706" s="127" t="str">
        <f>Table13[[#This Row],[Series]]&amp;Table13[[#This Row],[Competency Name]]</f>
        <v>0392INFORMATION MANAGEMENT</v>
      </c>
      <c r="C706" s="127" t="str">
        <f>IF(RIGHT(Table13[[#This Row],[Occupational Series]],5)="SECCM","SECCM",IF(OR(RIGHT(Table13[[#This Row],[Occupational Series]],1)="A",RIGHT(Table13[[#This Row],[Occupational Series]],1)="B",RIGHT(Table13[[#This Row],[Occupational Series]],1)="C"),"0301",RIGHT(Table13[[#This Row],[Occupational Series]],4)))</f>
        <v>0392</v>
      </c>
      <c r="D706" s="51" t="s">
        <v>311</v>
      </c>
      <c r="E706" s="51" t="s">
        <v>312</v>
      </c>
    </row>
    <row r="707" spans="1:5" ht="26.25" thickBot="1" x14ac:dyDescent="0.3">
      <c r="A707" s="129" t="s">
        <v>266</v>
      </c>
      <c r="B707" s="127" t="str">
        <f>Table13[[#This Row],[Series]]&amp;Table13[[#This Row],[Competency Name]]</f>
        <v>0392CUSTOMER SERVICE</v>
      </c>
      <c r="C707" s="127" t="str">
        <f>IF(RIGHT(Table13[[#This Row],[Occupational Series]],5)="SECCM","SECCM",IF(OR(RIGHT(Table13[[#This Row],[Occupational Series]],1)="A",RIGHT(Table13[[#This Row],[Occupational Series]],1)="B",RIGHT(Table13[[#This Row],[Occupational Series]],1)="C"),"0301",RIGHT(Table13[[#This Row],[Occupational Series]],4)))</f>
        <v>0392</v>
      </c>
      <c r="D707" s="129" t="s">
        <v>418</v>
      </c>
      <c r="E707" s="129" t="s">
        <v>419</v>
      </c>
    </row>
    <row r="708" spans="1:5" ht="26.25" thickBot="1" x14ac:dyDescent="0.3">
      <c r="A708" s="51" t="s">
        <v>266</v>
      </c>
      <c r="B708" s="127" t="str">
        <f>Table13[[#This Row],[Series]]&amp;Table13[[#This Row],[Competency Name]]</f>
        <v>0392COMPUTER LITERACY</v>
      </c>
      <c r="C708" s="127" t="str">
        <f>IF(RIGHT(Table13[[#This Row],[Occupational Series]],5)="SECCM","SECCM",IF(OR(RIGHT(Table13[[#This Row],[Occupational Series]],1)="A",RIGHT(Table13[[#This Row],[Occupational Series]],1)="B",RIGHT(Table13[[#This Row],[Occupational Series]],1)="C"),"0301",RIGHT(Table13[[#This Row],[Occupational Series]],4)))</f>
        <v>0392</v>
      </c>
      <c r="D708" s="51" t="s">
        <v>456</v>
      </c>
      <c r="E708" s="51" t="s">
        <v>457</v>
      </c>
    </row>
    <row r="709" spans="1:5" ht="15.75" thickBot="1" x14ac:dyDescent="0.3">
      <c r="A709" s="129" t="s">
        <v>266</v>
      </c>
      <c r="B709" s="127" t="str">
        <f>Table13[[#This Row],[Series]]&amp;Table13[[#This Row],[Competency Name]]</f>
        <v>0392PARTNERING</v>
      </c>
      <c r="C709" s="127" t="str">
        <f>IF(RIGHT(Table13[[#This Row],[Occupational Series]],5)="SECCM","SECCM",IF(OR(RIGHT(Table13[[#This Row],[Occupational Series]],1)="A",RIGHT(Table13[[#This Row],[Occupational Series]],1)="B",RIGHT(Table13[[#This Row],[Occupational Series]],1)="C"),"0301",RIGHT(Table13[[#This Row],[Occupational Series]],4)))</f>
        <v>0392</v>
      </c>
      <c r="D709" s="129" t="s">
        <v>491</v>
      </c>
      <c r="E709" s="129" t="s">
        <v>492</v>
      </c>
    </row>
    <row r="710" spans="1:5" ht="26.25" thickBot="1" x14ac:dyDescent="0.3">
      <c r="A710" s="51" t="s">
        <v>266</v>
      </c>
      <c r="B710" s="127" t="str">
        <f>Table13[[#This Row],[Series]]&amp;Table13[[#This Row],[Competency Name]]</f>
        <v>0392WRITTEN COMMUNICATION</v>
      </c>
      <c r="C710" s="127" t="str">
        <f>IF(RIGHT(Table13[[#This Row],[Occupational Series]],5)="SECCM","SECCM",IF(OR(RIGHT(Table13[[#This Row],[Occupational Series]],1)="A",RIGHT(Table13[[#This Row],[Occupational Series]],1)="B",RIGHT(Table13[[#This Row],[Occupational Series]],1)="C"),"0301",RIGHT(Table13[[#This Row],[Occupational Series]],4)))</f>
        <v>0392</v>
      </c>
      <c r="D710" s="51" t="s">
        <v>507</v>
      </c>
      <c r="E710" s="51" t="s">
        <v>508</v>
      </c>
    </row>
    <row r="711" spans="1:5" ht="26.25" thickBot="1" x14ac:dyDescent="0.3">
      <c r="A711" s="51" t="s">
        <v>266</v>
      </c>
      <c r="B711" s="127" t="str">
        <f>Table13[[#This Row],[Series]]&amp;Table13[[#This Row],[Competency Name]]</f>
        <v>0392ORAL COMMUNICATION</v>
      </c>
      <c r="C711" s="127" t="str">
        <f>IF(RIGHT(Table13[[#This Row],[Occupational Series]],5)="SECCM","SECCM",IF(OR(RIGHT(Table13[[#This Row],[Occupational Series]],1)="A",RIGHT(Table13[[#This Row],[Occupational Series]],1)="B",RIGHT(Table13[[#This Row],[Occupational Series]],1)="C"),"0301",RIGHT(Table13[[#This Row],[Occupational Series]],4)))</f>
        <v>0392</v>
      </c>
      <c r="D711" s="51" t="s">
        <v>537</v>
      </c>
      <c r="E711" s="51" t="s">
        <v>538</v>
      </c>
    </row>
    <row r="712" spans="1:5" ht="26.25" thickBot="1" x14ac:dyDescent="0.3">
      <c r="A712" s="51" t="s">
        <v>266</v>
      </c>
      <c r="B712" s="127" t="str">
        <f>Table13[[#This Row],[Series]]&amp;Table13[[#This Row],[Competency Name]]</f>
        <v>0392RESOURCE MANAGEMENT</v>
      </c>
      <c r="C712" s="127" t="str">
        <f>IF(RIGHT(Table13[[#This Row],[Occupational Series]],5)="SECCM","SECCM",IF(OR(RIGHT(Table13[[#This Row],[Occupational Series]],1)="A",RIGHT(Table13[[#This Row],[Occupational Series]],1)="B",RIGHT(Table13[[#This Row],[Occupational Series]],1)="C"),"0301",RIGHT(Table13[[#This Row],[Occupational Series]],4)))</f>
        <v>0392</v>
      </c>
      <c r="D712" s="51" t="s">
        <v>573</v>
      </c>
      <c r="E712" s="51" t="s">
        <v>574</v>
      </c>
    </row>
    <row r="713" spans="1:5" ht="39" thickBot="1" x14ac:dyDescent="0.3">
      <c r="A713" s="51" t="s">
        <v>266</v>
      </c>
      <c r="B713" s="127" t="str">
        <f>Table13[[#This Row],[Series]]&amp;Table13[[#This Row],[Competency Name]]</f>
        <v>0392DEVELOPING OTHERS</v>
      </c>
      <c r="C713" s="127" t="str">
        <f>IF(RIGHT(Table13[[#This Row],[Occupational Series]],5)="SECCM","SECCM",IF(OR(RIGHT(Table13[[#This Row],[Occupational Series]],1)="A",RIGHT(Table13[[#This Row],[Occupational Series]],1)="B",RIGHT(Table13[[#This Row],[Occupational Series]],1)="C"),"0301",RIGHT(Table13[[#This Row],[Occupational Series]],4)))</f>
        <v>0392</v>
      </c>
      <c r="D713" s="51" t="s">
        <v>585</v>
      </c>
      <c r="E713" s="51" t="s">
        <v>586</v>
      </c>
    </row>
    <row r="714" spans="1:5" ht="26.25" thickBot="1" x14ac:dyDescent="0.3">
      <c r="A714" s="51" t="s">
        <v>266</v>
      </c>
      <c r="B714" s="127" t="str">
        <f>Table13[[#This Row],[Series]]&amp;Table13[[#This Row],[Competency Name]]</f>
        <v>0392MANAGING HUMAN RESOURCES</v>
      </c>
      <c r="C714" s="127" t="str">
        <f>IF(RIGHT(Table13[[#This Row],[Occupational Series]],5)="SECCM","SECCM",IF(OR(RIGHT(Table13[[#This Row],[Occupational Series]],1)="A",RIGHT(Table13[[#This Row],[Occupational Series]],1)="B",RIGHT(Table13[[#This Row],[Occupational Series]],1)="C"),"0301",RIGHT(Table13[[#This Row],[Occupational Series]],4)))</f>
        <v>0392</v>
      </c>
      <c r="D714" s="51" t="s">
        <v>590</v>
      </c>
      <c r="E714" s="51" t="s">
        <v>591</v>
      </c>
    </row>
    <row r="715" spans="1:5" ht="39" thickBot="1" x14ac:dyDescent="0.3">
      <c r="A715" s="51" t="s">
        <v>266</v>
      </c>
      <c r="B715" s="127" t="str">
        <f>Table13[[#This Row],[Series]]&amp;Table13[[#This Row],[Competency Name]]</f>
        <v>0392PROBLEM SOLVING</v>
      </c>
      <c r="C715" s="127" t="str">
        <f>IF(RIGHT(Table13[[#This Row],[Occupational Series]],5)="SECCM","SECCM",IF(OR(RIGHT(Table13[[#This Row],[Occupational Series]],1)="A",RIGHT(Table13[[#This Row],[Occupational Series]],1)="B",RIGHT(Table13[[#This Row],[Occupational Series]],1)="C"),"0301",RIGHT(Table13[[#This Row],[Occupational Series]],4)))</f>
        <v>0392</v>
      </c>
      <c r="D715" s="51" t="s">
        <v>596</v>
      </c>
      <c r="E715" s="51" t="s">
        <v>597</v>
      </c>
    </row>
    <row r="716" spans="1:5" ht="26.25" thickBot="1" x14ac:dyDescent="0.3">
      <c r="A716" s="51" t="s">
        <v>266</v>
      </c>
      <c r="B716" s="127" t="str">
        <f>Table13[[#This Row],[Series]]&amp;Table13[[#This Row],[Competency Name]]</f>
        <v>0392REQUIREMENTS ANALYSIS</v>
      </c>
      <c r="C716" s="127" t="str">
        <f>IF(RIGHT(Table13[[#This Row],[Occupational Series]],5)="SECCM","SECCM",IF(OR(RIGHT(Table13[[#This Row],[Occupational Series]],1)="A",RIGHT(Table13[[#This Row],[Occupational Series]],1)="B",RIGHT(Table13[[#This Row],[Occupational Series]],1)="C"),"0301",RIGHT(Table13[[#This Row],[Occupational Series]],4)))</f>
        <v>0392</v>
      </c>
      <c r="D716" s="51" t="s">
        <v>838</v>
      </c>
      <c r="E716" s="51" t="s">
        <v>839</v>
      </c>
    </row>
    <row r="717" spans="1:5" ht="26.25" thickBot="1" x14ac:dyDescent="0.3">
      <c r="A717" s="129" t="s">
        <v>266</v>
      </c>
      <c r="B717" s="127" t="str">
        <f>Table13[[#This Row],[Series]]&amp;Table13[[#This Row],[Competency Name]]</f>
        <v>0392RULEMAKING AND REGULATION</v>
      </c>
      <c r="C717" s="127" t="str">
        <f>IF(RIGHT(Table13[[#This Row],[Occupational Series]],5)="SECCM","SECCM",IF(OR(RIGHT(Table13[[#This Row],[Occupational Series]],1)="A",RIGHT(Table13[[#This Row],[Occupational Series]],1)="B",RIGHT(Table13[[#This Row],[Occupational Series]],1)="C"),"0301",RIGHT(Table13[[#This Row],[Occupational Series]],4)))</f>
        <v>0392</v>
      </c>
      <c r="D717" s="129" t="s">
        <v>958</v>
      </c>
      <c r="E717" s="129" t="s">
        <v>959</v>
      </c>
    </row>
    <row r="718" spans="1:5" ht="26.25" thickBot="1" x14ac:dyDescent="0.3">
      <c r="A718" s="129" t="s">
        <v>266</v>
      </c>
      <c r="B718" s="127" t="str">
        <f>Table13[[#This Row],[Series]]&amp;Table13[[#This Row],[Competency Name]]</f>
        <v>0392READING AND INTERPRETING REGULATIONS</v>
      </c>
      <c r="C718" s="127" t="str">
        <f>IF(RIGHT(Table13[[#This Row],[Occupational Series]],5)="SECCM","SECCM",IF(OR(RIGHT(Table13[[#This Row],[Occupational Series]],1)="A",RIGHT(Table13[[#This Row],[Occupational Series]],1)="B",RIGHT(Table13[[#This Row],[Occupational Series]],1)="C"),"0301",RIGHT(Table13[[#This Row],[Occupational Series]],4)))</f>
        <v>0392</v>
      </c>
      <c r="D718" s="129" t="s">
        <v>1015</v>
      </c>
      <c r="E718" s="129" t="s">
        <v>1016</v>
      </c>
    </row>
    <row r="719" spans="1:5" ht="51.75" thickBot="1" x14ac:dyDescent="0.3">
      <c r="A719" s="129" t="s">
        <v>266</v>
      </c>
      <c r="B719" s="127" t="str">
        <f>Table13[[#This Row],[Series]]&amp;Table13[[#This Row],[Competency Name]]</f>
        <v>0392INFORMATION TECHNOLOGY CONFIGURATION MANAGEMENT</v>
      </c>
      <c r="C719" s="127" t="str">
        <f>IF(RIGHT(Table13[[#This Row],[Occupational Series]],5)="SECCM","SECCM",IF(OR(RIGHT(Table13[[#This Row],[Occupational Series]],1)="A",RIGHT(Table13[[#This Row],[Occupational Series]],1)="B",RIGHT(Table13[[#This Row],[Occupational Series]],1)="C"),"0301",RIGHT(Table13[[#This Row],[Occupational Series]],4)))</f>
        <v>0392</v>
      </c>
      <c r="D719" s="129" t="s">
        <v>1085</v>
      </c>
      <c r="E719" s="129" t="s">
        <v>1086</v>
      </c>
    </row>
    <row r="720" spans="1:5" ht="26.25" thickBot="1" x14ac:dyDescent="0.3">
      <c r="A720" s="51" t="s">
        <v>266</v>
      </c>
      <c r="B720" s="127" t="str">
        <f>Table13[[#This Row],[Series]]&amp;Table13[[#This Row],[Competency Name]]</f>
        <v>0392ANALYTICAL TECHNIQUES</v>
      </c>
      <c r="C720" s="127" t="str">
        <f>IF(RIGHT(Table13[[#This Row],[Occupational Series]],5)="SECCM","SECCM",IF(OR(RIGHT(Table13[[#This Row],[Occupational Series]],1)="A",RIGHT(Table13[[#This Row],[Occupational Series]],1)="B",RIGHT(Table13[[#This Row],[Occupational Series]],1)="C"),"0301",RIGHT(Table13[[#This Row],[Occupational Series]],4)))</f>
        <v>0392</v>
      </c>
      <c r="D720" s="51" t="s">
        <v>1131</v>
      </c>
      <c r="E720" s="51" t="s">
        <v>1132</v>
      </c>
    </row>
    <row r="721" spans="1:5" ht="26.25" thickBot="1" x14ac:dyDescent="0.3">
      <c r="A721" s="51" t="s">
        <v>266</v>
      </c>
      <c r="B721" s="127" t="str">
        <f>Table13[[#This Row],[Series]]&amp;Table13[[#This Row],[Competency Name]]</f>
        <v>0392COMMUNICATIONS SECURITY</v>
      </c>
      <c r="C721" s="127" t="str">
        <f>IF(RIGHT(Table13[[#This Row],[Occupational Series]],5)="SECCM","SECCM",IF(OR(RIGHT(Table13[[#This Row],[Occupational Series]],1)="A",RIGHT(Table13[[#This Row],[Occupational Series]],1)="B",RIGHT(Table13[[#This Row],[Occupational Series]],1)="C"),"0301",RIGHT(Table13[[#This Row],[Occupational Series]],4)))</f>
        <v>0392</v>
      </c>
      <c r="D721" s="51" t="s">
        <v>1161</v>
      </c>
      <c r="E721" s="51" t="s">
        <v>1162</v>
      </c>
    </row>
    <row r="722" spans="1:5" ht="15.75" thickBot="1" x14ac:dyDescent="0.3">
      <c r="A722" s="129" t="s">
        <v>266</v>
      </c>
      <c r="B722" s="127" t="str">
        <f>Table13[[#This Row],[Series]]&amp;Table13[[#This Row],[Competency Name]]</f>
        <v>0392TELECOMMUNICATIONS</v>
      </c>
      <c r="C722" s="127" t="str">
        <f>IF(RIGHT(Table13[[#This Row],[Occupational Series]],5)="SECCM","SECCM",IF(OR(RIGHT(Table13[[#This Row],[Occupational Series]],1)="A",RIGHT(Table13[[#This Row],[Occupational Series]],1)="B",RIGHT(Table13[[#This Row],[Occupational Series]],1)="C"),"0301",RIGHT(Table13[[#This Row],[Occupational Series]],4)))</f>
        <v>0392</v>
      </c>
      <c r="D722" s="129" t="s">
        <v>1167</v>
      </c>
      <c r="E722" s="129" t="s">
        <v>1168</v>
      </c>
    </row>
    <row r="723" spans="1:5" ht="15.75" thickBot="1" x14ac:dyDescent="0.3">
      <c r="A723" s="129" t="s">
        <v>266</v>
      </c>
      <c r="B723" s="127" t="str">
        <f>Table13[[#This Row],[Series]]&amp;Table13[[#This Row],[Competency Name]]</f>
        <v>0392ACCOUNTING</v>
      </c>
      <c r="C723" s="127" t="str">
        <f>IF(RIGHT(Table13[[#This Row],[Occupational Series]],5)="SECCM","SECCM",IF(OR(RIGHT(Table13[[#This Row],[Occupational Series]],1)="A",RIGHT(Table13[[#This Row],[Occupational Series]],1)="B",RIGHT(Table13[[#This Row],[Occupational Series]],1)="C"),"0301",RIGHT(Table13[[#This Row],[Occupational Series]],4)))</f>
        <v>0392</v>
      </c>
      <c r="D723" s="129" t="s">
        <v>1206</v>
      </c>
      <c r="E723" s="129" t="s">
        <v>1207</v>
      </c>
    </row>
    <row r="724" spans="1:5" ht="26.25" thickBot="1" x14ac:dyDescent="0.3">
      <c r="A724" s="129" t="s">
        <v>266</v>
      </c>
      <c r="B724" s="127" t="str">
        <f>Table13[[#This Row],[Series]]&amp;Table13[[#This Row],[Competency Name]]</f>
        <v>0392CLASSIFICATION MANAGEMENT</v>
      </c>
      <c r="C724" s="127" t="str">
        <f>IF(RIGHT(Table13[[#This Row],[Occupational Series]],5)="SECCM","SECCM",IF(OR(RIGHT(Table13[[#This Row],[Occupational Series]],1)="A",RIGHT(Table13[[#This Row],[Occupational Series]],1)="B",RIGHT(Table13[[#This Row],[Occupational Series]],1)="C"),"0301",RIGHT(Table13[[#This Row],[Occupational Series]],4)))</f>
        <v>0392</v>
      </c>
      <c r="D724" s="129" t="s">
        <v>1208</v>
      </c>
      <c r="E724" s="129" t="s">
        <v>1209</v>
      </c>
    </row>
    <row r="725" spans="1:5" ht="26.25" thickBot="1" x14ac:dyDescent="0.3">
      <c r="A725" s="51" t="s">
        <v>365</v>
      </c>
      <c r="B725" s="127" t="str">
        <f>Table13[[#This Row],[Series]]&amp;Table13[[#This Row],[Competency Name]]</f>
        <v>0394INFORMATION MANAGEMENT</v>
      </c>
      <c r="C725" s="127" t="str">
        <f>IF(RIGHT(Table13[[#This Row],[Occupational Series]],5)="SECCM","SECCM",IF(OR(RIGHT(Table13[[#This Row],[Occupational Series]],1)="A",RIGHT(Table13[[#This Row],[Occupational Series]],1)="B",RIGHT(Table13[[#This Row],[Occupational Series]],1)="C"),"0301",RIGHT(Table13[[#This Row],[Occupational Series]],4)))</f>
        <v>0394</v>
      </c>
      <c r="D725" s="51" t="s">
        <v>311</v>
      </c>
      <c r="E725" s="51" t="s">
        <v>312</v>
      </c>
    </row>
    <row r="726" spans="1:5" ht="26.25" thickBot="1" x14ac:dyDescent="0.3">
      <c r="A726" s="51" t="s">
        <v>365</v>
      </c>
      <c r="B726" s="127" t="str">
        <f>Table13[[#This Row],[Series]]&amp;Table13[[#This Row],[Competency Name]]</f>
        <v>0394COMPUTER LITERACY</v>
      </c>
      <c r="C726" s="127" t="str">
        <f>IF(RIGHT(Table13[[#This Row],[Occupational Series]],5)="SECCM","SECCM",IF(OR(RIGHT(Table13[[#This Row],[Occupational Series]],1)="A",RIGHT(Table13[[#This Row],[Occupational Series]],1)="B",RIGHT(Table13[[#This Row],[Occupational Series]],1)="C"),"0301",RIGHT(Table13[[#This Row],[Occupational Series]],4)))</f>
        <v>0394</v>
      </c>
      <c r="D726" s="51" t="s">
        <v>456</v>
      </c>
      <c r="E726" s="51" t="s">
        <v>457</v>
      </c>
    </row>
    <row r="727" spans="1:5" ht="26.25" thickBot="1" x14ac:dyDescent="0.3">
      <c r="A727" s="51" t="s">
        <v>365</v>
      </c>
      <c r="B727" s="127" t="str">
        <f>Table13[[#This Row],[Series]]&amp;Table13[[#This Row],[Competency Name]]</f>
        <v>0394ORAL COMMUNICATION</v>
      </c>
      <c r="C727" s="127" t="str">
        <f>IF(RIGHT(Table13[[#This Row],[Occupational Series]],5)="SECCM","SECCM",IF(OR(RIGHT(Table13[[#This Row],[Occupational Series]],1)="A",RIGHT(Table13[[#This Row],[Occupational Series]],1)="B",RIGHT(Table13[[#This Row],[Occupational Series]],1)="C"),"0301",RIGHT(Table13[[#This Row],[Occupational Series]],4)))</f>
        <v>0394</v>
      </c>
      <c r="D727" s="51" t="s">
        <v>537</v>
      </c>
      <c r="E727" s="51" t="s">
        <v>538</v>
      </c>
    </row>
    <row r="728" spans="1:5" ht="39" thickBot="1" x14ac:dyDescent="0.3">
      <c r="A728" s="51" t="s">
        <v>365</v>
      </c>
      <c r="B728" s="127" t="str">
        <f>Table13[[#This Row],[Series]]&amp;Table13[[#This Row],[Competency Name]]</f>
        <v>0394PROBLEM SOLVING</v>
      </c>
      <c r="C728" s="127" t="str">
        <f>IF(RIGHT(Table13[[#This Row],[Occupational Series]],5)="SECCM","SECCM",IF(OR(RIGHT(Table13[[#This Row],[Occupational Series]],1)="A",RIGHT(Table13[[#This Row],[Occupational Series]],1)="B",RIGHT(Table13[[#This Row],[Occupational Series]],1)="C"),"0301",RIGHT(Table13[[#This Row],[Occupational Series]],4)))</f>
        <v>0394</v>
      </c>
      <c r="D728" s="51" t="s">
        <v>596</v>
      </c>
      <c r="E728" s="51" t="s">
        <v>597</v>
      </c>
    </row>
    <row r="729" spans="1:5" ht="39" thickBot="1" x14ac:dyDescent="0.3">
      <c r="A729" s="51" t="s">
        <v>365</v>
      </c>
      <c r="B729" s="127" t="str">
        <f>Table13[[#This Row],[Series]]&amp;Table13[[#This Row],[Competency Name]]</f>
        <v>0394CLERICAL SUPPORT FUNCTIONS</v>
      </c>
      <c r="C729" s="127" t="str">
        <f>IF(RIGHT(Table13[[#This Row],[Occupational Series]],5)="SECCM","SECCM",IF(OR(RIGHT(Table13[[#This Row],[Occupational Series]],1)="A",RIGHT(Table13[[#This Row],[Occupational Series]],1)="B",RIGHT(Table13[[#This Row],[Occupational Series]],1)="C"),"0301",RIGHT(Table13[[#This Row],[Occupational Series]],4)))</f>
        <v>0394</v>
      </c>
      <c r="D729" s="51" t="s">
        <v>993</v>
      </c>
      <c r="E729" s="51" t="s">
        <v>994</v>
      </c>
    </row>
    <row r="730" spans="1:5" ht="26.25" thickBot="1" x14ac:dyDescent="0.3">
      <c r="A730" s="129" t="s">
        <v>365</v>
      </c>
      <c r="B730" s="127" t="str">
        <f>Table13[[#This Row],[Series]]&amp;Table13[[#This Row],[Competency Name]]</f>
        <v>0394READING AND INTERPRETING REGULATIONS</v>
      </c>
      <c r="C730" s="127" t="str">
        <f>IF(RIGHT(Table13[[#This Row],[Occupational Series]],5)="SECCM","SECCM",IF(OR(RIGHT(Table13[[#This Row],[Occupational Series]],1)="A",RIGHT(Table13[[#This Row],[Occupational Series]],1)="B",RIGHT(Table13[[#This Row],[Occupational Series]],1)="C"),"0301",RIGHT(Table13[[#This Row],[Occupational Series]],4)))</f>
        <v>0394</v>
      </c>
      <c r="D730" s="129" t="s">
        <v>1015</v>
      </c>
      <c r="E730" s="129" t="s">
        <v>1016</v>
      </c>
    </row>
    <row r="731" spans="1:5" ht="26.25" thickBot="1" x14ac:dyDescent="0.3">
      <c r="A731" s="51" t="s">
        <v>365</v>
      </c>
      <c r="B731" s="127" t="str">
        <f>Table13[[#This Row],[Series]]&amp;Table13[[#This Row],[Competency Name]]</f>
        <v>0394COMMUNICATIONS SECURITY</v>
      </c>
      <c r="C731" s="127" t="str">
        <f>IF(RIGHT(Table13[[#This Row],[Occupational Series]],5)="SECCM","SECCM",IF(OR(RIGHT(Table13[[#This Row],[Occupational Series]],1)="A",RIGHT(Table13[[#This Row],[Occupational Series]],1)="B",RIGHT(Table13[[#This Row],[Occupational Series]],1)="C"),"0301",RIGHT(Table13[[#This Row],[Occupational Series]],4)))</f>
        <v>0394</v>
      </c>
      <c r="D731" s="51" t="s">
        <v>1161</v>
      </c>
      <c r="E731" s="51" t="s">
        <v>1162</v>
      </c>
    </row>
    <row r="732" spans="1:5" ht="26.25" thickBot="1" x14ac:dyDescent="0.3">
      <c r="A732" s="51" t="s">
        <v>327</v>
      </c>
      <c r="B732" s="127" t="str">
        <f>Table13[[#This Row],[Series]]&amp;Table13[[#This Row],[Competency Name]]</f>
        <v>0401INFORMATION MANAGEMENT</v>
      </c>
      <c r="C732" s="127" t="str">
        <f>IF(RIGHT(Table13[[#This Row],[Occupational Series]],5)="SECCM","SECCM",IF(OR(RIGHT(Table13[[#This Row],[Occupational Series]],1)="A",RIGHT(Table13[[#This Row],[Occupational Series]],1)="B",RIGHT(Table13[[#This Row],[Occupational Series]],1)="C"),"0301",RIGHT(Table13[[#This Row],[Occupational Series]],4)))</f>
        <v>0401</v>
      </c>
      <c r="D732" s="51" t="s">
        <v>311</v>
      </c>
      <c r="E732" s="51" t="s">
        <v>312</v>
      </c>
    </row>
    <row r="733" spans="1:5" ht="26.25" thickBot="1" x14ac:dyDescent="0.3">
      <c r="A733" s="129" t="s">
        <v>327</v>
      </c>
      <c r="B733" s="127" t="str">
        <f>Table13[[#This Row],[Series]]&amp;Table13[[#This Row],[Competency Name]]</f>
        <v>0401PROJECT MANAGEMENT</v>
      </c>
      <c r="C733" s="127" t="str">
        <f>IF(RIGHT(Table13[[#This Row],[Occupational Series]],5)="SECCM","SECCM",IF(OR(RIGHT(Table13[[#This Row],[Occupational Series]],1)="A",RIGHT(Table13[[#This Row],[Occupational Series]],1)="B",RIGHT(Table13[[#This Row],[Occupational Series]],1)="C"),"0301",RIGHT(Table13[[#This Row],[Occupational Series]],4)))</f>
        <v>0401</v>
      </c>
      <c r="D733" s="129" t="s">
        <v>381</v>
      </c>
      <c r="E733" s="129" t="s">
        <v>382</v>
      </c>
    </row>
    <row r="734" spans="1:5" ht="51.75" thickBot="1" x14ac:dyDescent="0.3">
      <c r="A734" s="51" t="s">
        <v>327</v>
      </c>
      <c r="B734" s="127" t="str">
        <f>Table13[[#This Row],[Series]]&amp;Table13[[#This Row],[Competency Name]]</f>
        <v>0401FINANCIAL MANAGEMENT</v>
      </c>
      <c r="C734" s="127" t="str">
        <f>IF(RIGHT(Table13[[#This Row],[Occupational Series]],5)="SECCM","SECCM",IF(OR(RIGHT(Table13[[#This Row],[Occupational Series]],1)="A",RIGHT(Table13[[#This Row],[Occupational Series]],1)="B",RIGHT(Table13[[#This Row],[Occupational Series]],1)="C"),"0301",RIGHT(Table13[[#This Row],[Occupational Series]],4)))</f>
        <v>0401</v>
      </c>
      <c r="D734" s="51" t="s">
        <v>438</v>
      </c>
      <c r="E734" s="51" t="s">
        <v>439</v>
      </c>
    </row>
    <row r="735" spans="1:5" ht="26.25" thickBot="1" x14ac:dyDescent="0.3">
      <c r="A735" s="51" t="s">
        <v>327</v>
      </c>
      <c r="B735" s="127" t="str">
        <f>Table13[[#This Row],[Series]]&amp;Table13[[#This Row],[Competency Name]]</f>
        <v>0401WRITTEN COMMUNICATION</v>
      </c>
      <c r="C735" s="127" t="str">
        <f>IF(RIGHT(Table13[[#This Row],[Occupational Series]],5)="SECCM","SECCM",IF(OR(RIGHT(Table13[[#This Row],[Occupational Series]],1)="A",RIGHT(Table13[[#This Row],[Occupational Series]],1)="B",RIGHT(Table13[[#This Row],[Occupational Series]],1)="C"),"0301",RIGHT(Table13[[#This Row],[Occupational Series]],4)))</f>
        <v>0401</v>
      </c>
      <c r="D735" s="51" t="s">
        <v>507</v>
      </c>
      <c r="E735" s="51" t="s">
        <v>508</v>
      </c>
    </row>
    <row r="736" spans="1:5" ht="26.25" thickBot="1" x14ac:dyDescent="0.3">
      <c r="A736" s="51" t="s">
        <v>327</v>
      </c>
      <c r="B736" s="127" t="str">
        <f>Table13[[#This Row],[Series]]&amp;Table13[[#This Row],[Competency Name]]</f>
        <v>0401ORAL COMMUNICATION</v>
      </c>
      <c r="C736" s="127" t="str">
        <f>IF(RIGHT(Table13[[#This Row],[Occupational Series]],5)="SECCM","SECCM",IF(OR(RIGHT(Table13[[#This Row],[Occupational Series]],1)="A",RIGHT(Table13[[#This Row],[Occupational Series]],1)="B",RIGHT(Table13[[#This Row],[Occupational Series]],1)="C"),"0301",RIGHT(Table13[[#This Row],[Occupational Series]],4)))</f>
        <v>0401</v>
      </c>
      <c r="D736" s="51" t="s">
        <v>537</v>
      </c>
      <c r="E736" s="51" t="s">
        <v>538</v>
      </c>
    </row>
    <row r="737" spans="1:5" ht="64.5" thickBot="1" x14ac:dyDescent="0.3">
      <c r="A737" s="51" t="s">
        <v>327</v>
      </c>
      <c r="B737" s="127" t="str">
        <f>Table13[[#This Row],[Series]]&amp;Table13[[#This Row],[Competency Name]]</f>
        <v>0401ACCOUNTABILITY</v>
      </c>
      <c r="C737" s="127" t="str">
        <f>IF(RIGHT(Table13[[#This Row],[Occupational Series]],5)="SECCM","SECCM",IF(OR(RIGHT(Table13[[#This Row],[Occupational Series]],1)="A",RIGHT(Table13[[#This Row],[Occupational Series]],1)="B",RIGHT(Table13[[#This Row],[Occupational Series]],1)="C"),"0301",RIGHT(Table13[[#This Row],[Occupational Series]],4)))</f>
        <v>0401</v>
      </c>
      <c r="D737" s="51" t="s">
        <v>579</v>
      </c>
      <c r="E737" s="51" t="s">
        <v>580</v>
      </c>
    </row>
    <row r="738" spans="1:5" ht="39" thickBot="1" x14ac:dyDescent="0.3">
      <c r="A738" s="51" t="s">
        <v>327</v>
      </c>
      <c r="B738" s="127" t="str">
        <f>Table13[[#This Row],[Series]]&amp;Table13[[#This Row],[Competency Name]]</f>
        <v>0401DEVELOPING OTHERS</v>
      </c>
      <c r="C738" s="127" t="str">
        <f>IF(RIGHT(Table13[[#This Row],[Occupational Series]],5)="SECCM","SECCM",IF(OR(RIGHT(Table13[[#This Row],[Occupational Series]],1)="A",RIGHT(Table13[[#This Row],[Occupational Series]],1)="B",RIGHT(Table13[[#This Row],[Occupational Series]],1)="C"),"0301",RIGHT(Table13[[#This Row],[Occupational Series]],4)))</f>
        <v>0401</v>
      </c>
      <c r="D738" s="51" t="s">
        <v>585</v>
      </c>
      <c r="E738" s="51" t="s">
        <v>586</v>
      </c>
    </row>
    <row r="739" spans="1:5" ht="39" thickBot="1" x14ac:dyDescent="0.3">
      <c r="A739" s="51" t="s">
        <v>327</v>
      </c>
      <c r="B739" s="127" t="str">
        <f>Table13[[#This Row],[Series]]&amp;Table13[[#This Row],[Competency Name]]</f>
        <v>0401ENVIRONMENTAL PROTECTION LAWS, RULES, AND REGULATIONS</v>
      </c>
      <c r="C739" s="127" t="str">
        <f>IF(RIGHT(Table13[[#This Row],[Occupational Series]],5)="SECCM","SECCM",IF(OR(RIGHT(Table13[[#This Row],[Occupational Series]],1)="A",RIGHT(Table13[[#This Row],[Occupational Series]],1)="B",RIGHT(Table13[[#This Row],[Occupational Series]],1)="C"),"0301",RIGHT(Table13[[#This Row],[Occupational Series]],4)))</f>
        <v>0401</v>
      </c>
      <c r="D739" s="51" t="s">
        <v>1023</v>
      </c>
      <c r="E739" s="51" t="s">
        <v>1024</v>
      </c>
    </row>
    <row r="740" spans="1:5" ht="64.5" thickBot="1" x14ac:dyDescent="0.3">
      <c r="A740" s="51" t="s">
        <v>327</v>
      </c>
      <c r="B740" s="127" t="str">
        <f>Table13[[#This Row],[Series]]&amp;Table13[[#This Row],[Competency Name]]</f>
        <v>0401ENVIRONMENTAL SCIENCE CONCEPTS, PRINCIPLES, AND PRACTICES</v>
      </c>
      <c r="C740" s="127" t="str">
        <f>IF(RIGHT(Table13[[#This Row],[Occupational Series]],5)="SECCM","SECCM",IF(OR(RIGHT(Table13[[#This Row],[Occupational Series]],1)="A",RIGHT(Table13[[#This Row],[Occupational Series]],1)="B",RIGHT(Table13[[#This Row],[Occupational Series]],1)="C"),"0301",RIGHT(Table13[[#This Row],[Occupational Series]],4)))</f>
        <v>0401</v>
      </c>
      <c r="D740" s="51" t="s">
        <v>1025</v>
      </c>
      <c r="E740" s="51" t="s">
        <v>1026</v>
      </c>
    </row>
    <row r="741" spans="1:5" ht="51.75" thickBot="1" x14ac:dyDescent="0.3">
      <c r="A741" s="51" t="s">
        <v>327</v>
      </c>
      <c r="B741" s="127" t="str">
        <f>Table13[[#This Row],[Series]]&amp;Table13[[#This Row],[Competency Name]]</f>
        <v>0401NATURAL RESOURCES CONCEPTS, PRINCIPLES, AND PRACTICES</v>
      </c>
      <c r="C741" s="127" t="str">
        <f>IF(RIGHT(Table13[[#This Row],[Occupational Series]],5)="SECCM","SECCM",IF(OR(RIGHT(Table13[[#This Row],[Occupational Series]],1)="A",RIGHT(Table13[[#This Row],[Occupational Series]],1)="B",RIGHT(Table13[[#This Row],[Occupational Series]],1)="C"),"0301",RIGHT(Table13[[#This Row],[Occupational Series]],4)))</f>
        <v>0401</v>
      </c>
      <c r="D741" s="51" t="s">
        <v>1027</v>
      </c>
      <c r="E741" s="51" t="s">
        <v>1028</v>
      </c>
    </row>
    <row r="742" spans="1:5" ht="26.25" thickBot="1" x14ac:dyDescent="0.3">
      <c r="A742" s="51" t="s">
        <v>327</v>
      </c>
      <c r="B742" s="127" t="str">
        <f>Table13[[#This Row],[Series]]&amp;Table13[[#This Row],[Competency Name]]</f>
        <v>0401RESEARCH AND DEVELOPMENT</v>
      </c>
      <c r="C742" s="127" t="str">
        <f>IF(RIGHT(Table13[[#This Row],[Occupational Series]],5)="SECCM","SECCM",IF(OR(RIGHT(Table13[[#This Row],[Occupational Series]],1)="A",RIGHT(Table13[[#This Row],[Occupational Series]],1)="B",RIGHT(Table13[[#This Row],[Occupational Series]],1)="C"),"0301",RIGHT(Table13[[#This Row],[Occupational Series]],4)))</f>
        <v>0401</v>
      </c>
      <c r="D742" s="51" t="s">
        <v>1029</v>
      </c>
      <c r="E742" s="51" t="s">
        <v>1030</v>
      </c>
    </row>
    <row r="743" spans="1:5" ht="39" thickBot="1" x14ac:dyDescent="0.3">
      <c r="A743" s="51" t="s">
        <v>327</v>
      </c>
      <c r="B743" s="127" t="str">
        <f>Table13[[#This Row],[Series]]&amp;Table13[[#This Row],[Competency Name]]</f>
        <v>0401SURVEYS AND DATA COLLECTION</v>
      </c>
      <c r="C743" s="127" t="str">
        <f>IF(RIGHT(Table13[[#This Row],[Occupational Series]],5)="SECCM","SECCM",IF(OR(RIGHT(Table13[[#This Row],[Occupational Series]],1)="A",RIGHT(Table13[[#This Row],[Occupational Series]],1)="B",RIGHT(Table13[[#This Row],[Occupational Series]],1)="C"),"0301",RIGHT(Table13[[#This Row],[Occupational Series]],4)))</f>
        <v>0401</v>
      </c>
      <c r="D743" s="51" t="s">
        <v>1031</v>
      </c>
      <c r="E743" s="51" t="s">
        <v>1032</v>
      </c>
    </row>
    <row r="744" spans="1:5" ht="26.25" thickBot="1" x14ac:dyDescent="0.3">
      <c r="A744" s="129" t="s">
        <v>397</v>
      </c>
      <c r="B744" s="127" t="str">
        <f>Table13[[#This Row],[Series]]&amp;Table13[[#This Row],[Competency Name]]</f>
        <v>0403PROJECT MANAGEMENT</v>
      </c>
      <c r="C744" s="127" t="str">
        <f>IF(RIGHT(Table13[[#This Row],[Occupational Series]],5)="SECCM","SECCM",IF(OR(RIGHT(Table13[[#This Row],[Occupational Series]],1)="A",RIGHT(Table13[[#This Row],[Occupational Series]],1)="B",RIGHT(Table13[[#This Row],[Occupational Series]],1)="C"),"0301",RIGHT(Table13[[#This Row],[Occupational Series]],4)))</f>
        <v>0403</v>
      </c>
      <c r="D744" s="129" t="s">
        <v>381</v>
      </c>
      <c r="E744" s="129" t="s">
        <v>382</v>
      </c>
    </row>
    <row r="745" spans="1:5" ht="51.75" thickBot="1" x14ac:dyDescent="0.3">
      <c r="A745" s="51" t="s">
        <v>397</v>
      </c>
      <c r="B745" s="127" t="str">
        <f>Table13[[#This Row],[Series]]&amp;Table13[[#This Row],[Competency Name]]</f>
        <v>0403FINANCIAL MANAGEMENT</v>
      </c>
      <c r="C745" s="127" t="str">
        <f>IF(RIGHT(Table13[[#This Row],[Occupational Series]],5)="SECCM","SECCM",IF(OR(RIGHT(Table13[[#This Row],[Occupational Series]],1)="A",RIGHT(Table13[[#This Row],[Occupational Series]],1)="B",RIGHT(Table13[[#This Row],[Occupational Series]],1)="C"),"0301",RIGHT(Table13[[#This Row],[Occupational Series]],4)))</f>
        <v>0403</v>
      </c>
      <c r="D745" s="51" t="s">
        <v>438</v>
      </c>
      <c r="E745" s="51" t="s">
        <v>439</v>
      </c>
    </row>
    <row r="746" spans="1:5" ht="15.75" thickBot="1" x14ac:dyDescent="0.3">
      <c r="A746" s="129" t="s">
        <v>397</v>
      </c>
      <c r="B746" s="127" t="str">
        <f>Table13[[#This Row],[Series]]&amp;Table13[[#This Row],[Competency Name]]</f>
        <v>0403PARTNERING</v>
      </c>
      <c r="C746" s="127" t="str">
        <f>IF(RIGHT(Table13[[#This Row],[Occupational Series]],5)="SECCM","SECCM",IF(OR(RIGHT(Table13[[#This Row],[Occupational Series]],1)="A",RIGHT(Table13[[#This Row],[Occupational Series]],1)="B",RIGHT(Table13[[#This Row],[Occupational Series]],1)="C"),"0301",RIGHT(Table13[[#This Row],[Occupational Series]],4)))</f>
        <v>0403</v>
      </c>
      <c r="D746" s="129" t="s">
        <v>491</v>
      </c>
      <c r="E746" s="129" t="s">
        <v>492</v>
      </c>
    </row>
    <row r="747" spans="1:5" ht="26.25" thickBot="1" x14ac:dyDescent="0.3">
      <c r="A747" s="51" t="s">
        <v>397</v>
      </c>
      <c r="B747" s="127" t="str">
        <f>Table13[[#This Row],[Series]]&amp;Table13[[#This Row],[Competency Name]]</f>
        <v>0403WRITTEN COMMUNICATION</v>
      </c>
      <c r="C747" s="127" t="str">
        <f>IF(RIGHT(Table13[[#This Row],[Occupational Series]],5)="SECCM","SECCM",IF(OR(RIGHT(Table13[[#This Row],[Occupational Series]],1)="A",RIGHT(Table13[[#This Row],[Occupational Series]],1)="B",RIGHT(Table13[[#This Row],[Occupational Series]],1)="C"),"0301",RIGHT(Table13[[#This Row],[Occupational Series]],4)))</f>
        <v>0403</v>
      </c>
      <c r="D747" s="51" t="s">
        <v>507</v>
      </c>
      <c r="E747" s="51" t="s">
        <v>508</v>
      </c>
    </row>
    <row r="748" spans="1:5" ht="26.25" thickBot="1" x14ac:dyDescent="0.3">
      <c r="A748" s="51" t="s">
        <v>397</v>
      </c>
      <c r="B748" s="127" t="str">
        <f>Table13[[#This Row],[Series]]&amp;Table13[[#This Row],[Competency Name]]</f>
        <v>0403ORAL COMMUNICATION</v>
      </c>
      <c r="C748" s="127" t="str">
        <f>IF(RIGHT(Table13[[#This Row],[Occupational Series]],5)="SECCM","SECCM",IF(OR(RIGHT(Table13[[#This Row],[Occupational Series]],1)="A",RIGHT(Table13[[#This Row],[Occupational Series]],1)="B",RIGHT(Table13[[#This Row],[Occupational Series]],1)="C"),"0301",RIGHT(Table13[[#This Row],[Occupational Series]],4)))</f>
        <v>0403</v>
      </c>
      <c r="D748" s="51" t="s">
        <v>537</v>
      </c>
      <c r="E748" s="51" t="s">
        <v>538</v>
      </c>
    </row>
    <row r="749" spans="1:5" ht="26.25" thickBot="1" x14ac:dyDescent="0.3">
      <c r="A749" s="51" t="s">
        <v>397</v>
      </c>
      <c r="B749" s="127" t="str">
        <f>Table13[[#This Row],[Series]]&amp;Table13[[#This Row],[Competency Name]]</f>
        <v>0403PLANNING AND EVALUATING</v>
      </c>
      <c r="C749" s="127" t="str">
        <f>IF(RIGHT(Table13[[#This Row],[Occupational Series]],5)="SECCM","SECCM",IF(OR(RIGHT(Table13[[#This Row],[Occupational Series]],1)="A",RIGHT(Table13[[#This Row],[Occupational Series]],1)="B",RIGHT(Table13[[#This Row],[Occupational Series]],1)="C"),"0301",RIGHT(Table13[[#This Row],[Occupational Series]],4)))</f>
        <v>0403</v>
      </c>
      <c r="D749" s="51" t="s">
        <v>571</v>
      </c>
      <c r="E749" s="51" t="s">
        <v>572</v>
      </c>
    </row>
    <row r="750" spans="1:5" ht="64.5" thickBot="1" x14ac:dyDescent="0.3">
      <c r="A750" s="51" t="s">
        <v>397</v>
      </c>
      <c r="B750" s="127" t="str">
        <f>Table13[[#This Row],[Series]]&amp;Table13[[#This Row],[Competency Name]]</f>
        <v>0403ACCOUNTABILITY</v>
      </c>
      <c r="C750" s="127" t="str">
        <f>IF(RIGHT(Table13[[#This Row],[Occupational Series]],5)="SECCM","SECCM",IF(OR(RIGHT(Table13[[#This Row],[Occupational Series]],1)="A",RIGHT(Table13[[#This Row],[Occupational Series]],1)="B",RIGHT(Table13[[#This Row],[Occupational Series]],1)="C"),"0301",RIGHT(Table13[[#This Row],[Occupational Series]],4)))</f>
        <v>0403</v>
      </c>
      <c r="D750" s="51" t="s">
        <v>579</v>
      </c>
      <c r="E750" s="51" t="s">
        <v>580</v>
      </c>
    </row>
    <row r="751" spans="1:5" ht="26.25" thickBot="1" x14ac:dyDescent="0.3">
      <c r="A751" s="51" t="s">
        <v>397</v>
      </c>
      <c r="B751" s="127" t="str">
        <f>Table13[[#This Row],[Series]]&amp;Table13[[#This Row],[Competency Name]]</f>
        <v>0403MANAGING HUMAN RESOURCES</v>
      </c>
      <c r="C751" s="127" t="str">
        <f>IF(RIGHT(Table13[[#This Row],[Occupational Series]],5)="SECCM","SECCM",IF(OR(RIGHT(Table13[[#This Row],[Occupational Series]],1)="A",RIGHT(Table13[[#This Row],[Occupational Series]],1)="B",RIGHT(Table13[[#This Row],[Occupational Series]],1)="C"),"0301",RIGHT(Table13[[#This Row],[Occupational Series]],4)))</f>
        <v>0403</v>
      </c>
      <c r="D751" s="51" t="s">
        <v>590</v>
      </c>
      <c r="E751" s="51" t="s">
        <v>591</v>
      </c>
    </row>
    <row r="752" spans="1:5" ht="15.75" thickBot="1" x14ac:dyDescent="0.3">
      <c r="A752" s="129" t="s">
        <v>397</v>
      </c>
      <c r="B752" s="127" t="str">
        <f>Table13[[#This Row],[Series]]&amp;Table13[[#This Row],[Competency Name]]</f>
        <v>0403RESEARCH AND ANALYSIS</v>
      </c>
      <c r="C752" s="127" t="str">
        <f>IF(RIGHT(Table13[[#This Row],[Occupational Series]],5)="SECCM","SECCM",IF(OR(RIGHT(Table13[[#This Row],[Occupational Series]],1)="A",RIGHT(Table13[[#This Row],[Occupational Series]],1)="B",RIGHT(Table13[[#This Row],[Occupational Series]],1)="C"),"0301",RIGHT(Table13[[#This Row],[Occupational Series]],4)))</f>
        <v>0403</v>
      </c>
      <c r="D752" s="129" t="s">
        <v>1195</v>
      </c>
      <c r="E752" s="129" t="s">
        <v>1196</v>
      </c>
    </row>
    <row r="753" spans="1:5" ht="26.25" thickBot="1" x14ac:dyDescent="0.3">
      <c r="A753" s="51" t="s">
        <v>397</v>
      </c>
      <c r="B753" s="127" t="str">
        <f>Table13[[#This Row],[Series]]&amp;Table13[[#This Row],[Competency Name]]</f>
        <v>0403CREATIVITY AND INNOVATION</v>
      </c>
      <c r="C753" s="127" t="str">
        <f>IF(RIGHT(Table13[[#This Row],[Occupational Series]],5)="SECCM","SECCM",IF(OR(RIGHT(Table13[[#This Row],[Occupational Series]],1)="A",RIGHT(Table13[[#This Row],[Occupational Series]],1)="B",RIGHT(Table13[[#This Row],[Occupational Series]],1)="C"),"0301",RIGHT(Table13[[#This Row],[Occupational Series]],4)))</f>
        <v>0403</v>
      </c>
      <c r="D753" s="51" t="s">
        <v>1214</v>
      </c>
      <c r="E753" s="51" t="s">
        <v>1215</v>
      </c>
    </row>
    <row r="754" spans="1:5" ht="26.25" thickBot="1" x14ac:dyDescent="0.3">
      <c r="A754" s="51" t="s">
        <v>329</v>
      </c>
      <c r="B754" s="127" t="str">
        <f>Table13[[#This Row],[Series]]&amp;Table13[[#This Row],[Competency Name]]</f>
        <v>0404INFORMATION MANAGEMENT</v>
      </c>
      <c r="C754" s="127" t="str">
        <f>IF(RIGHT(Table13[[#This Row],[Occupational Series]],5)="SECCM","SECCM",IF(OR(RIGHT(Table13[[#This Row],[Occupational Series]],1)="A",RIGHT(Table13[[#This Row],[Occupational Series]],1)="B",RIGHT(Table13[[#This Row],[Occupational Series]],1)="C"),"0301",RIGHT(Table13[[#This Row],[Occupational Series]],4)))</f>
        <v>0404</v>
      </c>
      <c r="D754" s="51" t="s">
        <v>311</v>
      </c>
      <c r="E754" s="51" t="s">
        <v>312</v>
      </c>
    </row>
    <row r="755" spans="1:5" ht="26.25" thickBot="1" x14ac:dyDescent="0.3">
      <c r="A755" s="51" t="s">
        <v>329</v>
      </c>
      <c r="B755" s="127" t="str">
        <f>Table13[[#This Row],[Series]]&amp;Table13[[#This Row],[Competency Name]]</f>
        <v>0404COMPUTER LITERACY</v>
      </c>
      <c r="C755" s="127" t="str">
        <f>IF(RIGHT(Table13[[#This Row],[Occupational Series]],5)="SECCM","SECCM",IF(OR(RIGHT(Table13[[#This Row],[Occupational Series]],1)="A",RIGHT(Table13[[#This Row],[Occupational Series]],1)="B",RIGHT(Table13[[#This Row],[Occupational Series]],1)="C"),"0301",RIGHT(Table13[[#This Row],[Occupational Series]],4)))</f>
        <v>0404</v>
      </c>
      <c r="D755" s="51" t="s">
        <v>456</v>
      </c>
      <c r="E755" s="51" t="s">
        <v>457</v>
      </c>
    </row>
    <row r="756" spans="1:5" ht="26.25" thickBot="1" x14ac:dyDescent="0.3">
      <c r="A756" s="51" t="s">
        <v>329</v>
      </c>
      <c r="B756" s="127" t="str">
        <f>Table13[[#This Row],[Series]]&amp;Table13[[#This Row],[Competency Name]]</f>
        <v>0404WRITTEN COMMUNICATION</v>
      </c>
      <c r="C756" s="127" t="str">
        <f>IF(RIGHT(Table13[[#This Row],[Occupational Series]],5)="SECCM","SECCM",IF(OR(RIGHT(Table13[[#This Row],[Occupational Series]],1)="A",RIGHT(Table13[[#This Row],[Occupational Series]],1)="B",RIGHT(Table13[[#This Row],[Occupational Series]],1)="C"),"0301",RIGHT(Table13[[#This Row],[Occupational Series]],4)))</f>
        <v>0404</v>
      </c>
      <c r="D756" s="51" t="s">
        <v>507</v>
      </c>
      <c r="E756" s="51" t="s">
        <v>508</v>
      </c>
    </row>
    <row r="757" spans="1:5" ht="26.25" thickBot="1" x14ac:dyDescent="0.3">
      <c r="A757" s="51" t="s">
        <v>329</v>
      </c>
      <c r="B757" s="127" t="str">
        <f>Table13[[#This Row],[Series]]&amp;Table13[[#This Row],[Competency Name]]</f>
        <v>0404ORAL COMMUNICATION</v>
      </c>
      <c r="C757" s="127" t="str">
        <f>IF(RIGHT(Table13[[#This Row],[Occupational Series]],5)="SECCM","SECCM",IF(OR(RIGHT(Table13[[#This Row],[Occupational Series]],1)="A",RIGHT(Table13[[#This Row],[Occupational Series]],1)="B",RIGHT(Table13[[#This Row],[Occupational Series]],1)="C"),"0301",RIGHT(Table13[[#This Row],[Occupational Series]],4)))</f>
        <v>0404</v>
      </c>
      <c r="D757" s="51" t="s">
        <v>537</v>
      </c>
      <c r="E757" s="51" t="s">
        <v>538</v>
      </c>
    </row>
    <row r="758" spans="1:5" ht="64.5" thickBot="1" x14ac:dyDescent="0.3">
      <c r="A758" s="51" t="s">
        <v>329</v>
      </c>
      <c r="B758" s="127" t="str">
        <f>Table13[[#This Row],[Series]]&amp;Table13[[#This Row],[Competency Name]]</f>
        <v>0404ENVIRONMENTAL SCIENCE CONCEPTS, PRINCIPLES, AND PRACTICES</v>
      </c>
      <c r="C758" s="127" t="str">
        <f>IF(RIGHT(Table13[[#This Row],[Occupational Series]],5)="SECCM","SECCM",IF(OR(RIGHT(Table13[[#This Row],[Occupational Series]],1)="A",RIGHT(Table13[[#This Row],[Occupational Series]],1)="B",RIGHT(Table13[[#This Row],[Occupational Series]],1)="C"),"0301",RIGHT(Table13[[#This Row],[Occupational Series]],4)))</f>
        <v>0404</v>
      </c>
      <c r="D758" s="51" t="s">
        <v>1025</v>
      </c>
      <c r="E758" s="51" t="s">
        <v>1026</v>
      </c>
    </row>
    <row r="759" spans="1:5" ht="51.75" thickBot="1" x14ac:dyDescent="0.3">
      <c r="A759" s="51" t="s">
        <v>329</v>
      </c>
      <c r="B759" s="127" t="str">
        <f>Table13[[#This Row],[Series]]&amp;Table13[[#This Row],[Competency Name]]</f>
        <v>0404NATURAL RESOURCES CONCEPTS, PRINCIPLES, AND PRACTICES</v>
      </c>
      <c r="C759" s="127" t="str">
        <f>IF(RIGHT(Table13[[#This Row],[Occupational Series]],5)="SECCM","SECCM",IF(OR(RIGHT(Table13[[#This Row],[Occupational Series]],1)="A",RIGHT(Table13[[#This Row],[Occupational Series]],1)="B",RIGHT(Table13[[#This Row],[Occupational Series]],1)="C"),"0301",RIGHT(Table13[[#This Row],[Occupational Series]],4)))</f>
        <v>0404</v>
      </c>
      <c r="D759" s="51" t="s">
        <v>1027</v>
      </c>
      <c r="E759" s="51" t="s">
        <v>1028</v>
      </c>
    </row>
    <row r="760" spans="1:5" ht="26.25" thickBot="1" x14ac:dyDescent="0.3">
      <c r="A760" s="51" t="s">
        <v>329</v>
      </c>
      <c r="B760" s="127" t="str">
        <f>Table13[[#This Row],[Series]]&amp;Table13[[#This Row],[Competency Name]]</f>
        <v>0404RESEARCH AND DEVELOPMENT</v>
      </c>
      <c r="C760" s="127" t="str">
        <f>IF(RIGHT(Table13[[#This Row],[Occupational Series]],5)="SECCM","SECCM",IF(OR(RIGHT(Table13[[#This Row],[Occupational Series]],1)="A",RIGHT(Table13[[#This Row],[Occupational Series]],1)="B",RIGHT(Table13[[#This Row],[Occupational Series]],1)="C"),"0301",RIGHT(Table13[[#This Row],[Occupational Series]],4)))</f>
        <v>0404</v>
      </c>
      <c r="D760" s="51" t="s">
        <v>1029</v>
      </c>
      <c r="E760" s="51" t="s">
        <v>1030</v>
      </c>
    </row>
    <row r="761" spans="1:5" ht="39" thickBot="1" x14ac:dyDescent="0.3">
      <c r="A761" s="51" t="s">
        <v>329</v>
      </c>
      <c r="B761" s="127" t="str">
        <f>Table13[[#This Row],[Series]]&amp;Table13[[#This Row],[Competency Name]]</f>
        <v>0404SURVEYS AND DATA COLLECTION</v>
      </c>
      <c r="C761" s="127" t="str">
        <f>IF(RIGHT(Table13[[#This Row],[Occupational Series]],5)="SECCM","SECCM",IF(OR(RIGHT(Table13[[#This Row],[Occupational Series]],1)="A",RIGHT(Table13[[#This Row],[Occupational Series]],1)="B",RIGHT(Table13[[#This Row],[Occupational Series]],1)="C"),"0301",RIGHT(Table13[[#This Row],[Occupational Series]],4)))</f>
        <v>0404</v>
      </c>
      <c r="D761" s="51" t="s">
        <v>1031</v>
      </c>
      <c r="E761" s="51" t="s">
        <v>1032</v>
      </c>
    </row>
    <row r="762" spans="1:5" ht="26.25" thickBot="1" x14ac:dyDescent="0.3">
      <c r="A762" s="51" t="s">
        <v>517</v>
      </c>
      <c r="B762" s="127" t="str">
        <f>Table13[[#This Row],[Series]]&amp;Table13[[#This Row],[Competency Name]]</f>
        <v>0408WRITTEN COMMUNICATION</v>
      </c>
      <c r="C762" s="127" t="str">
        <f>IF(RIGHT(Table13[[#This Row],[Occupational Series]],5)="SECCM","SECCM",IF(OR(RIGHT(Table13[[#This Row],[Occupational Series]],1)="A",RIGHT(Table13[[#This Row],[Occupational Series]],1)="B",RIGHT(Table13[[#This Row],[Occupational Series]],1)="C"),"0301",RIGHT(Table13[[#This Row],[Occupational Series]],4)))</f>
        <v>0408</v>
      </c>
      <c r="D762" s="51" t="s">
        <v>507</v>
      </c>
      <c r="E762" s="51" t="s">
        <v>508</v>
      </c>
    </row>
    <row r="763" spans="1:5" ht="26.25" thickBot="1" x14ac:dyDescent="0.3">
      <c r="A763" s="51" t="s">
        <v>517</v>
      </c>
      <c r="B763" s="127" t="str">
        <f>Table13[[#This Row],[Series]]&amp;Table13[[#This Row],[Competency Name]]</f>
        <v>0408ORAL COMMUNICATION</v>
      </c>
      <c r="C763" s="127" t="str">
        <f>IF(RIGHT(Table13[[#This Row],[Occupational Series]],5)="SECCM","SECCM",IF(OR(RIGHT(Table13[[#This Row],[Occupational Series]],1)="A",RIGHT(Table13[[#This Row],[Occupational Series]],1)="B",RIGHT(Table13[[#This Row],[Occupational Series]],1)="C"),"0301",RIGHT(Table13[[#This Row],[Occupational Series]],4)))</f>
        <v>0408</v>
      </c>
      <c r="D763" s="51" t="s">
        <v>537</v>
      </c>
      <c r="E763" s="51" t="s">
        <v>538</v>
      </c>
    </row>
    <row r="764" spans="1:5" ht="26.25" thickBot="1" x14ac:dyDescent="0.3">
      <c r="A764" s="129" t="s">
        <v>517</v>
      </c>
      <c r="B764" s="127" t="str">
        <f>Table13[[#This Row],[Series]]&amp;Table13[[#This Row],[Competency Name]]</f>
        <v>0408ADMINISTRATION AND MANAGEMENT</v>
      </c>
      <c r="C764" s="127" t="str">
        <f>IF(RIGHT(Table13[[#This Row],[Occupational Series]],5)="SECCM","SECCM",IF(OR(RIGHT(Table13[[#This Row],[Occupational Series]],1)="A",RIGHT(Table13[[#This Row],[Occupational Series]],1)="B",RIGHT(Table13[[#This Row],[Occupational Series]],1)="C"),"0301",RIGHT(Table13[[#This Row],[Occupational Series]],4)))</f>
        <v>0408</v>
      </c>
      <c r="D764" s="129" t="s">
        <v>560</v>
      </c>
      <c r="E764" s="129" t="s">
        <v>561</v>
      </c>
    </row>
    <row r="765" spans="1:5" ht="64.5" thickBot="1" x14ac:dyDescent="0.3">
      <c r="A765" s="51" t="s">
        <v>517</v>
      </c>
      <c r="B765" s="127" t="str">
        <f>Table13[[#This Row],[Series]]&amp;Table13[[#This Row],[Competency Name]]</f>
        <v>0408ACCOUNTABILITY</v>
      </c>
      <c r="C765" s="127" t="str">
        <f>IF(RIGHT(Table13[[#This Row],[Occupational Series]],5)="SECCM","SECCM",IF(OR(RIGHT(Table13[[#This Row],[Occupational Series]],1)="A",RIGHT(Table13[[#This Row],[Occupational Series]],1)="B",RIGHT(Table13[[#This Row],[Occupational Series]],1)="C"),"0301",RIGHT(Table13[[#This Row],[Occupational Series]],4)))</f>
        <v>0408</v>
      </c>
      <c r="D765" s="51" t="s">
        <v>579</v>
      </c>
      <c r="E765" s="51" t="s">
        <v>580</v>
      </c>
    </row>
    <row r="766" spans="1:5" ht="26.25" thickBot="1" x14ac:dyDescent="0.3">
      <c r="A766" s="51" t="s">
        <v>517</v>
      </c>
      <c r="B766" s="127" t="str">
        <f>Table13[[#This Row],[Series]]&amp;Table13[[#This Row],[Competency Name]]</f>
        <v>0408RESEARCH AND DEVELOPMENT</v>
      </c>
      <c r="C766" s="127" t="str">
        <f>IF(RIGHT(Table13[[#This Row],[Occupational Series]],5)="SECCM","SECCM",IF(OR(RIGHT(Table13[[#This Row],[Occupational Series]],1)="A",RIGHT(Table13[[#This Row],[Occupational Series]],1)="B",RIGHT(Table13[[#This Row],[Occupational Series]],1)="C"),"0301",RIGHT(Table13[[#This Row],[Occupational Series]],4)))</f>
        <v>0408</v>
      </c>
      <c r="D766" s="51" t="s">
        <v>1029</v>
      </c>
      <c r="E766" s="51" t="s">
        <v>1030</v>
      </c>
    </row>
    <row r="767" spans="1:5" ht="39" thickBot="1" x14ac:dyDescent="0.3">
      <c r="A767" s="51" t="s">
        <v>517</v>
      </c>
      <c r="B767" s="127" t="str">
        <f>Table13[[#This Row],[Series]]&amp;Table13[[#This Row],[Competency Name]]</f>
        <v>0408MATERIALS COATING AND PRESERVATION TECHNOLOGY</v>
      </c>
      <c r="C767" s="127" t="str">
        <f>IF(RIGHT(Table13[[#This Row],[Occupational Series]],5)="SECCM","SECCM",IF(OR(RIGHT(Table13[[#This Row],[Occupational Series]],1)="A",RIGHT(Table13[[#This Row],[Occupational Series]],1)="B",RIGHT(Table13[[#This Row],[Occupational Series]],1)="C"),"0301",RIGHT(Table13[[#This Row],[Occupational Series]],4)))</f>
        <v>0408</v>
      </c>
      <c r="D767" s="51" t="s">
        <v>1865</v>
      </c>
      <c r="E767" s="51" t="s">
        <v>1866</v>
      </c>
    </row>
    <row r="768" spans="1:5" ht="39" thickBot="1" x14ac:dyDescent="0.3">
      <c r="A768" s="51" t="s">
        <v>269</v>
      </c>
      <c r="B768" s="127" t="str">
        <f>Table13[[#This Row],[Series]]&amp;Table13[[#This Row],[Competency Name]]</f>
        <v>0413INFLUENCING/NEGOTIATING</v>
      </c>
      <c r="C768" s="127" t="str">
        <f>IF(RIGHT(Table13[[#This Row],[Occupational Series]],5)="SECCM","SECCM",IF(OR(RIGHT(Table13[[#This Row],[Occupational Series]],1)="A",RIGHT(Table13[[#This Row],[Occupational Series]],1)="B",RIGHT(Table13[[#This Row],[Occupational Series]],1)="C"),"0301",RIGHT(Table13[[#This Row],[Occupational Series]],4)))</f>
        <v>0413</v>
      </c>
      <c r="D768" s="51" t="s">
        <v>267</v>
      </c>
      <c r="E768" s="51" t="s">
        <v>268</v>
      </c>
    </row>
    <row r="769" spans="1:5" ht="26.25" thickBot="1" x14ac:dyDescent="0.3">
      <c r="A769" s="129" t="s">
        <v>269</v>
      </c>
      <c r="B769" s="127" t="str">
        <f>Table13[[#This Row],[Series]]&amp;Table13[[#This Row],[Competency Name]]</f>
        <v>0413PROJECT MANAGEMENT</v>
      </c>
      <c r="C769" s="127" t="str">
        <f>IF(RIGHT(Table13[[#This Row],[Occupational Series]],5)="SECCM","SECCM",IF(OR(RIGHT(Table13[[#This Row],[Occupational Series]],1)="A",RIGHT(Table13[[#This Row],[Occupational Series]],1)="B",RIGHT(Table13[[#This Row],[Occupational Series]],1)="C"),"0301",RIGHT(Table13[[#This Row],[Occupational Series]],4)))</f>
        <v>0413</v>
      </c>
      <c r="D769" s="129" t="s">
        <v>381</v>
      </c>
      <c r="E769" s="129" t="s">
        <v>382</v>
      </c>
    </row>
    <row r="770" spans="1:5" ht="51.75" thickBot="1" x14ac:dyDescent="0.3">
      <c r="A770" s="51" t="s">
        <v>269</v>
      </c>
      <c r="B770" s="127" t="str">
        <f>Table13[[#This Row],[Series]]&amp;Table13[[#This Row],[Competency Name]]</f>
        <v>0413FINANCIAL MANAGEMENT</v>
      </c>
      <c r="C770" s="127" t="str">
        <f>IF(RIGHT(Table13[[#This Row],[Occupational Series]],5)="SECCM","SECCM",IF(OR(RIGHT(Table13[[#This Row],[Occupational Series]],1)="A",RIGHT(Table13[[#This Row],[Occupational Series]],1)="B",RIGHT(Table13[[#This Row],[Occupational Series]],1)="C"),"0301",RIGHT(Table13[[#This Row],[Occupational Series]],4)))</f>
        <v>0413</v>
      </c>
      <c r="D770" s="51" t="s">
        <v>438</v>
      </c>
      <c r="E770" s="51" t="s">
        <v>439</v>
      </c>
    </row>
    <row r="771" spans="1:5" ht="26.25" thickBot="1" x14ac:dyDescent="0.3">
      <c r="A771" s="51" t="s">
        <v>269</v>
      </c>
      <c r="B771" s="127" t="str">
        <f>Table13[[#This Row],[Series]]&amp;Table13[[#This Row],[Competency Name]]</f>
        <v>0413COMPUTER LITERACY</v>
      </c>
      <c r="C771" s="127" t="str">
        <f>IF(RIGHT(Table13[[#This Row],[Occupational Series]],5)="SECCM","SECCM",IF(OR(RIGHT(Table13[[#This Row],[Occupational Series]],1)="A",RIGHT(Table13[[#This Row],[Occupational Series]],1)="B",RIGHT(Table13[[#This Row],[Occupational Series]],1)="C"),"0301",RIGHT(Table13[[#This Row],[Occupational Series]],4)))</f>
        <v>0413</v>
      </c>
      <c r="D771" s="51" t="s">
        <v>456</v>
      </c>
      <c r="E771" s="51" t="s">
        <v>457</v>
      </c>
    </row>
    <row r="772" spans="1:5" ht="15.75" thickBot="1" x14ac:dyDescent="0.3">
      <c r="A772" s="129" t="s">
        <v>269</v>
      </c>
      <c r="B772" s="127" t="str">
        <f>Table13[[#This Row],[Series]]&amp;Table13[[#This Row],[Competency Name]]</f>
        <v>0413PARTNERING</v>
      </c>
      <c r="C772" s="127" t="str">
        <f>IF(RIGHT(Table13[[#This Row],[Occupational Series]],5)="SECCM","SECCM",IF(OR(RIGHT(Table13[[#This Row],[Occupational Series]],1)="A",RIGHT(Table13[[#This Row],[Occupational Series]],1)="B",RIGHT(Table13[[#This Row],[Occupational Series]],1)="C"),"0301",RIGHT(Table13[[#This Row],[Occupational Series]],4)))</f>
        <v>0413</v>
      </c>
      <c r="D772" s="129" t="s">
        <v>491</v>
      </c>
      <c r="E772" s="129" t="s">
        <v>492</v>
      </c>
    </row>
    <row r="773" spans="1:5" ht="26.25" thickBot="1" x14ac:dyDescent="0.3">
      <c r="A773" s="51" t="s">
        <v>269</v>
      </c>
      <c r="B773" s="127" t="str">
        <f>Table13[[#This Row],[Series]]&amp;Table13[[#This Row],[Competency Name]]</f>
        <v>0413WRITTEN COMMUNICATION</v>
      </c>
      <c r="C773" s="127" t="str">
        <f>IF(RIGHT(Table13[[#This Row],[Occupational Series]],5)="SECCM","SECCM",IF(OR(RIGHT(Table13[[#This Row],[Occupational Series]],1)="A",RIGHT(Table13[[#This Row],[Occupational Series]],1)="B",RIGHT(Table13[[#This Row],[Occupational Series]],1)="C"),"0301",RIGHT(Table13[[#This Row],[Occupational Series]],4)))</f>
        <v>0413</v>
      </c>
      <c r="D773" s="51" t="s">
        <v>507</v>
      </c>
      <c r="E773" s="51" t="s">
        <v>508</v>
      </c>
    </row>
    <row r="774" spans="1:5" ht="26.25" thickBot="1" x14ac:dyDescent="0.3">
      <c r="A774" s="51" t="s">
        <v>269</v>
      </c>
      <c r="B774" s="127" t="str">
        <f>Table13[[#This Row],[Series]]&amp;Table13[[#This Row],[Competency Name]]</f>
        <v>0413ORAL COMMUNICATION</v>
      </c>
      <c r="C774" s="127" t="str">
        <f>IF(RIGHT(Table13[[#This Row],[Occupational Series]],5)="SECCM","SECCM",IF(OR(RIGHT(Table13[[#This Row],[Occupational Series]],1)="A",RIGHT(Table13[[#This Row],[Occupational Series]],1)="B",RIGHT(Table13[[#This Row],[Occupational Series]],1)="C"),"0301",RIGHT(Table13[[#This Row],[Occupational Series]],4)))</f>
        <v>0413</v>
      </c>
      <c r="D774" s="51" t="s">
        <v>537</v>
      </c>
      <c r="E774" s="51" t="s">
        <v>538</v>
      </c>
    </row>
    <row r="775" spans="1:5" ht="26.25" thickBot="1" x14ac:dyDescent="0.3">
      <c r="A775" s="51" t="s">
        <v>269</v>
      </c>
      <c r="B775" s="127" t="str">
        <f>Table13[[#This Row],[Series]]&amp;Table13[[#This Row],[Competency Name]]</f>
        <v>0413PLANNING AND EVALUATING</v>
      </c>
      <c r="C775" s="127" t="str">
        <f>IF(RIGHT(Table13[[#This Row],[Occupational Series]],5)="SECCM","SECCM",IF(OR(RIGHT(Table13[[#This Row],[Occupational Series]],1)="A",RIGHT(Table13[[#This Row],[Occupational Series]],1)="B",RIGHT(Table13[[#This Row],[Occupational Series]],1)="C"),"0301",RIGHT(Table13[[#This Row],[Occupational Series]],4)))</f>
        <v>0413</v>
      </c>
      <c r="D775" s="51" t="s">
        <v>571</v>
      </c>
      <c r="E775" s="51" t="s">
        <v>572</v>
      </c>
    </row>
    <row r="776" spans="1:5" ht="64.5" thickBot="1" x14ac:dyDescent="0.3">
      <c r="A776" s="51" t="s">
        <v>269</v>
      </c>
      <c r="B776" s="127" t="str">
        <f>Table13[[#This Row],[Series]]&amp;Table13[[#This Row],[Competency Name]]</f>
        <v>0413ACCOUNTABILITY</v>
      </c>
      <c r="C776" s="127" t="str">
        <f>IF(RIGHT(Table13[[#This Row],[Occupational Series]],5)="SECCM","SECCM",IF(OR(RIGHT(Table13[[#This Row],[Occupational Series]],1)="A",RIGHT(Table13[[#This Row],[Occupational Series]],1)="B",RIGHT(Table13[[#This Row],[Occupational Series]],1)="C"),"0301",RIGHT(Table13[[#This Row],[Occupational Series]],4)))</f>
        <v>0413</v>
      </c>
      <c r="D776" s="51" t="s">
        <v>579</v>
      </c>
      <c r="E776" s="51" t="s">
        <v>580</v>
      </c>
    </row>
    <row r="777" spans="1:5" ht="39" thickBot="1" x14ac:dyDescent="0.3">
      <c r="A777" s="51" t="s">
        <v>269</v>
      </c>
      <c r="B777" s="127" t="str">
        <f>Table13[[#This Row],[Series]]&amp;Table13[[#This Row],[Competency Name]]</f>
        <v>0413DEVELOPING OTHERS</v>
      </c>
      <c r="C777" s="127" t="str">
        <f>IF(RIGHT(Table13[[#This Row],[Occupational Series]],5)="SECCM","SECCM",IF(OR(RIGHT(Table13[[#This Row],[Occupational Series]],1)="A",RIGHT(Table13[[#This Row],[Occupational Series]],1)="B",RIGHT(Table13[[#This Row],[Occupational Series]],1)="C"),"0301",RIGHT(Table13[[#This Row],[Occupational Series]],4)))</f>
        <v>0413</v>
      </c>
      <c r="D777" s="51" t="s">
        <v>585</v>
      </c>
      <c r="E777" s="51" t="s">
        <v>586</v>
      </c>
    </row>
    <row r="778" spans="1:5" ht="26.25" thickBot="1" x14ac:dyDescent="0.3">
      <c r="A778" s="51" t="s">
        <v>269</v>
      </c>
      <c r="B778" s="127" t="str">
        <f>Table13[[#This Row],[Series]]&amp;Table13[[#This Row],[Competency Name]]</f>
        <v>0413MANAGING HUMAN RESOURCES</v>
      </c>
      <c r="C778" s="127" t="str">
        <f>IF(RIGHT(Table13[[#This Row],[Occupational Series]],5)="SECCM","SECCM",IF(OR(RIGHT(Table13[[#This Row],[Occupational Series]],1)="A",RIGHT(Table13[[#This Row],[Occupational Series]],1)="B",RIGHT(Table13[[#This Row],[Occupational Series]],1)="C"),"0301",RIGHT(Table13[[#This Row],[Occupational Series]],4)))</f>
        <v>0413</v>
      </c>
      <c r="D778" s="51" t="s">
        <v>590</v>
      </c>
      <c r="E778" s="51" t="s">
        <v>591</v>
      </c>
    </row>
    <row r="779" spans="1:5" ht="39" thickBot="1" x14ac:dyDescent="0.3">
      <c r="A779" s="51" t="s">
        <v>269</v>
      </c>
      <c r="B779" s="127" t="str">
        <f>Table13[[#This Row],[Series]]&amp;Table13[[#This Row],[Competency Name]]</f>
        <v>0413PROBLEM SOLVING</v>
      </c>
      <c r="C779" s="127" t="str">
        <f>IF(RIGHT(Table13[[#This Row],[Occupational Series]],5)="SECCM","SECCM",IF(OR(RIGHT(Table13[[#This Row],[Occupational Series]],1)="A",RIGHT(Table13[[#This Row],[Occupational Series]],1)="B",RIGHT(Table13[[#This Row],[Occupational Series]],1)="C"),"0301",RIGHT(Table13[[#This Row],[Occupational Series]],4)))</f>
        <v>0413</v>
      </c>
      <c r="D779" s="51" t="s">
        <v>596</v>
      </c>
      <c r="E779" s="51" t="s">
        <v>597</v>
      </c>
    </row>
    <row r="780" spans="1:5" ht="26.25" thickBot="1" x14ac:dyDescent="0.3">
      <c r="A780" s="51" t="s">
        <v>269</v>
      </c>
      <c r="B780" s="127" t="str">
        <f>Table13[[#This Row],[Series]]&amp;Table13[[#This Row],[Competency Name]]</f>
        <v>0413SYSTEMS TESTING AND EVALUATION</v>
      </c>
      <c r="C780" s="127" t="str">
        <f>IF(RIGHT(Table13[[#This Row],[Occupational Series]],5)="SECCM","SECCM",IF(OR(RIGHT(Table13[[#This Row],[Occupational Series]],1)="A",RIGHT(Table13[[#This Row],[Occupational Series]],1)="B",RIGHT(Table13[[#This Row],[Occupational Series]],1)="C"),"0301",RIGHT(Table13[[#This Row],[Occupational Series]],4)))</f>
        <v>0413</v>
      </c>
      <c r="D780" s="51" t="s">
        <v>850</v>
      </c>
      <c r="E780" s="51" t="s">
        <v>851</v>
      </c>
    </row>
    <row r="781" spans="1:5" ht="26.25" thickBot="1" x14ac:dyDescent="0.3">
      <c r="A781" s="129" t="s">
        <v>269</v>
      </c>
      <c r="B781" s="127" t="str">
        <f>Table13[[#This Row],[Series]]&amp;Table13[[#This Row],[Competency Name]]</f>
        <v>0413RULEMAKING AND REGULATION</v>
      </c>
      <c r="C781" s="127" t="str">
        <f>IF(RIGHT(Table13[[#This Row],[Occupational Series]],5)="SECCM","SECCM",IF(OR(RIGHT(Table13[[#This Row],[Occupational Series]],1)="A",RIGHT(Table13[[#This Row],[Occupational Series]],1)="B",RIGHT(Table13[[#This Row],[Occupational Series]],1)="C"),"0301",RIGHT(Table13[[#This Row],[Occupational Series]],4)))</f>
        <v>0413</v>
      </c>
      <c r="D781" s="129" t="s">
        <v>958</v>
      </c>
      <c r="E781" s="129" t="s">
        <v>959</v>
      </c>
    </row>
    <row r="782" spans="1:5" ht="26.25" thickBot="1" x14ac:dyDescent="0.3">
      <c r="A782" s="51" t="s">
        <v>269</v>
      </c>
      <c r="B782" s="127" t="str">
        <f>Table13[[#This Row],[Series]]&amp;Table13[[#This Row],[Competency Name]]</f>
        <v>0413ANALYTICAL TECHNIQUES</v>
      </c>
      <c r="C782" s="127" t="str">
        <f>IF(RIGHT(Table13[[#This Row],[Occupational Series]],5)="SECCM","SECCM",IF(OR(RIGHT(Table13[[#This Row],[Occupational Series]],1)="A",RIGHT(Table13[[#This Row],[Occupational Series]],1)="B",RIGHT(Table13[[#This Row],[Occupational Series]],1)="C"),"0301",RIGHT(Table13[[#This Row],[Occupational Series]],4)))</f>
        <v>0413</v>
      </c>
      <c r="D782" s="51" t="s">
        <v>1131</v>
      </c>
      <c r="E782" s="51" t="s">
        <v>1132</v>
      </c>
    </row>
    <row r="783" spans="1:5" ht="15.75" thickBot="1" x14ac:dyDescent="0.3">
      <c r="A783" s="129" t="s">
        <v>269</v>
      </c>
      <c r="B783" s="127" t="str">
        <f>Table13[[#This Row],[Series]]&amp;Table13[[#This Row],[Competency Name]]</f>
        <v>0413RESEARCH AND ANALYSIS</v>
      </c>
      <c r="C783" s="127" t="str">
        <f>IF(RIGHT(Table13[[#This Row],[Occupational Series]],5)="SECCM","SECCM",IF(OR(RIGHT(Table13[[#This Row],[Occupational Series]],1)="A",RIGHT(Table13[[#This Row],[Occupational Series]],1)="B",RIGHT(Table13[[#This Row],[Occupational Series]],1)="C"),"0301",RIGHT(Table13[[#This Row],[Occupational Series]],4)))</f>
        <v>0413</v>
      </c>
      <c r="D783" s="129" t="s">
        <v>1195</v>
      </c>
      <c r="E783" s="129" t="s">
        <v>1196</v>
      </c>
    </row>
    <row r="784" spans="1:5" ht="26.25" thickBot="1" x14ac:dyDescent="0.3">
      <c r="A784" s="129" t="s">
        <v>269</v>
      </c>
      <c r="B784" s="127" t="str">
        <f>Table13[[#This Row],[Series]]&amp;Table13[[#This Row],[Competency Name]]</f>
        <v>0413SYSTEMS ENGINEERING</v>
      </c>
      <c r="C784" s="127" t="str">
        <f>IF(RIGHT(Table13[[#This Row],[Occupational Series]],5)="SECCM","SECCM",IF(OR(RIGHT(Table13[[#This Row],[Occupational Series]],1)="A",RIGHT(Table13[[#This Row],[Occupational Series]],1)="B",RIGHT(Table13[[#This Row],[Occupational Series]],1)="C"),"0301",RIGHT(Table13[[#This Row],[Occupational Series]],4)))</f>
        <v>0413</v>
      </c>
      <c r="D784" s="129" t="s">
        <v>1385</v>
      </c>
      <c r="E784" s="129" t="s">
        <v>1386</v>
      </c>
    </row>
    <row r="785" spans="1:5" ht="26.25" thickBot="1" x14ac:dyDescent="0.3">
      <c r="A785" s="51" t="s">
        <v>269</v>
      </c>
      <c r="B785" s="127" t="str">
        <f>Table13[[#This Row],[Series]]&amp;Table13[[#This Row],[Competency Name]]</f>
        <v>0413HUMAN FACTORS</v>
      </c>
      <c r="C785" s="127" t="str">
        <f>IF(RIGHT(Table13[[#This Row],[Occupational Series]],5)="SECCM","SECCM",IF(OR(RIGHT(Table13[[#This Row],[Occupational Series]],1)="A",RIGHT(Table13[[#This Row],[Occupational Series]],1)="B",RIGHT(Table13[[#This Row],[Occupational Series]],1)="C"),"0301",RIGHT(Table13[[#This Row],[Occupational Series]],4)))</f>
        <v>0413</v>
      </c>
      <c r="D785" s="51" t="s">
        <v>1558</v>
      </c>
      <c r="E785" s="51" t="s">
        <v>1559</v>
      </c>
    </row>
    <row r="786" spans="1:5" ht="26.25" thickBot="1" x14ac:dyDescent="0.3">
      <c r="A786" s="129" t="s">
        <v>399</v>
      </c>
      <c r="B786" s="127" t="str">
        <f>Table13[[#This Row],[Series]]&amp;Table13[[#This Row],[Competency Name]]</f>
        <v>0414PROJECT MANAGEMENT</v>
      </c>
      <c r="C786" s="127" t="str">
        <f>IF(RIGHT(Table13[[#This Row],[Occupational Series]],5)="SECCM","SECCM",IF(OR(RIGHT(Table13[[#This Row],[Occupational Series]],1)="A",RIGHT(Table13[[#This Row],[Occupational Series]],1)="B",RIGHT(Table13[[#This Row],[Occupational Series]],1)="C"),"0301",RIGHT(Table13[[#This Row],[Occupational Series]],4)))</f>
        <v>0414</v>
      </c>
      <c r="D786" s="129" t="s">
        <v>381</v>
      </c>
      <c r="E786" s="129" t="s">
        <v>382</v>
      </c>
    </row>
    <row r="787" spans="1:5" ht="51.75" thickBot="1" x14ac:dyDescent="0.3">
      <c r="A787" s="51" t="s">
        <v>399</v>
      </c>
      <c r="B787" s="127" t="str">
        <f>Table13[[#This Row],[Series]]&amp;Table13[[#This Row],[Competency Name]]</f>
        <v>0414FINANCIAL MANAGEMENT</v>
      </c>
      <c r="C787" s="127" t="str">
        <f>IF(RIGHT(Table13[[#This Row],[Occupational Series]],5)="SECCM","SECCM",IF(OR(RIGHT(Table13[[#This Row],[Occupational Series]],1)="A",RIGHT(Table13[[#This Row],[Occupational Series]],1)="B",RIGHT(Table13[[#This Row],[Occupational Series]],1)="C"),"0301",RIGHT(Table13[[#This Row],[Occupational Series]],4)))</f>
        <v>0414</v>
      </c>
      <c r="D787" s="51" t="s">
        <v>438</v>
      </c>
      <c r="E787" s="51" t="s">
        <v>439</v>
      </c>
    </row>
    <row r="788" spans="1:5" ht="15.75" thickBot="1" x14ac:dyDescent="0.3">
      <c r="A788" s="129" t="s">
        <v>399</v>
      </c>
      <c r="B788" s="127" t="str">
        <f>Table13[[#This Row],[Series]]&amp;Table13[[#This Row],[Competency Name]]</f>
        <v>0414PARTNERING</v>
      </c>
      <c r="C788" s="127" t="str">
        <f>IF(RIGHT(Table13[[#This Row],[Occupational Series]],5)="SECCM","SECCM",IF(OR(RIGHT(Table13[[#This Row],[Occupational Series]],1)="A",RIGHT(Table13[[#This Row],[Occupational Series]],1)="B",RIGHT(Table13[[#This Row],[Occupational Series]],1)="C"),"0301",RIGHT(Table13[[#This Row],[Occupational Series]],4)))</f>
        <v>0414</v>
      </c>
      <c r="D788" s="129" t="s">
        <v>491</v>
      </c>
      <c r="E788" s="129" t="s">
        <v>492</v>
      </c>
    </row>
    <row r="789" spans="1:5" ht="26.25" thickBot="1" x14ac:dyDescent="0.3">
      <c r="A789" s="51" t="s">
        <v>399</v>
      </c>
      <c r="B789" s="127" t="str">
        <f>Table13[[#This Row],[Series]]&amp;Table13[[#This Row],[Competency Name]]</f>
        <v>0414WRITTEN COMMUNICATION</v>
      </c>
      <c r="C789" s="127" t="str">
        <f>IF(RIGHT(Table13[[#This Row],[Occupational Series]],5)="SECCM","SECCM",IF(OR(RIGHT(Table13[[#This Row],[Occupational Series]],1)="A",RIGHT(Table13[[#This Row],[Occupational Series]],1)="B",RIGHT(Table13[[#This Row],[Occupational Series]],1)="C"),"0301",RIGHT(Table13[[#This Row],[Occupational Series]],4)))</f>
        <v>0414</v>
      </c>
      <c r="D789" s="51" t="s">
        <v>507</v>
      </c>
      <c r="E789" s="51" t="s">
        <v>508</v>
      </c>
    </row>
    <row r="790" spans="1:5" ht="26.25" thickBot="1" x14ac:dyDescent="0.3">
      <c r="A790" s="51" t="s">
        <v>399</v>
      </c>
      <c r="B790" s="127" t="str">
        <f>Table13[[#This Row],[Series]]&amp;Table13[[#This Row],[Competency Name]]</f>
        <v>0414ORAL COMMUNICATION</v>
      </c>
      <c r="C790" s="127" t="str">
        <f>IF(RIGHT(Table13[[#This Row],[Occupational Series]],5)="SECCM","SECCM",IF(OR(RIGHT(Table13[[#This Row],[Occupational Series]],1)="A",RIGHT(Table13[[#This Row],[Occupational Series]],1)="B",RIGHT(Table13[[#This Row],[Occupational Series]],1)="C"),"0301",RIGHT(Table13[[#This Row],[Occupational Series]],4)))</f>
        <v>0414</v>
      </c>
      <c r="D790" s="51" t="s">
        <v>537</v>
      </c>
      <c r="E790" s="51" t="s">
        <v>538</v>
      </c>
    </row>
    <row r="791" spans="1:5" ht="64.5" thickBot="1" x14ac:dyDescent="0.3">
      <c r="A791" s="51" t="s">
        <v>399</v>
      </c>
      <c r="B791" s="127" t="str">
        <f>Table13[[#This Row],[Series]]&amp;Table13[[#This Row],[Competency Name]]</f>
        <v>0414ACCOUNTABILITY</v>
      </c>
      <c r="C791" s="127" t="str">
        <f>IF(RIGHT(Table13[[#This Row],[Occupational Series]],5)="SECCM","SECCM",IF(OR(RIGHT(Table13[[#This Row],[Occupational Series]],1)="A",RIGHT(Table13[[#This Row],[Occupational Series]],1)="B",RIGHT(Table13[[#This Row],[Occupational Series]],1)="C"),"0301",RIGHT(Table13[[#This Row],[Occupational Series]],4)))</f>
        <v>0414</v>
      </c>
      <c r="D791" s="51" t="s">
        <v>579</v>
      </c>
      <c r="E791" s="51" t="s">
        <v>580</v>
      </c>
    </row>
    <row r="792" spans="1:5" ht="39" thickBot="1" x14ac:dyDescent="0.3">
      <c r="A792" s="51" t="s">
        <v>399</v>
      </c>
      <c r="B792" s="127" t="str">
        <f>Table13[[#This Row],[Series]]&amp;Table13[[#This Row],[Competency Name]]</f>
        <v>0414DEVELOPING OTHERS</v>
      </c>
      <c r="C792" s="127" t="str">
        <f>IF(RIGHT(Table13[[#This Row],[Occupational Series]],5)="SECCM","SECCM",IF(OR(RIGHT(Table13[[#This Row],[Occupational Series]],1)="A",RIGHT(Table13[[#This Row],[Occupational Series]],1)="B",RIGHT(Table13[[#This Row],[Occupational Series]],1)="C"),"0301",RIGHT(Table13[[#This Row],[Occupational Series]],4)))</f>
        <v>0414</v>
      </c>
      <c r="D792" s="51" t="s">
        <v>585</v>
      </c>
      <c r="E792" s="51" t="s">
        <v>586</v>
      </c>
    </row>
    <row r="793" spans="1:5" ht="26.25" thickBot="1" x14ac:dyDescent="0.3">
      <c r="A793" s="51" t="s">
        <v>399</v>
      </c>
      <c r="B793" s="127" t="str">
        <f>Table13[[#This Row],[Series]]&amp;Table13[[#This Row],[Competency Name]]</f>
        <v>0414MANAGING HUMAN RESOURCES</v>
      </c>
      <c r="C793" s="127" t="str">
        <f>IF(RIGHT(Table13[[#This Row],[Occupational Series]],5)="SECCM","SECCM",IF(OR(RIGHT(Table13[[#This Row],[Occupational Series]],1)="A",RIGHT(Table13[[#This Row],[Occupational Series]],1)="B",RIGHT(Table13[[#This Row],[Occupational Series]],1)="C"),"0301",RIGHT(Table13[[#This Row],[Occupational Series]],4)))</f>
        <v>0414</v>
      </c>
      <c r="D793" s="51" t="s">
        <v>590</v>
      </c>
      <c r="E793" s="51" t="s">
        <v>591</v>
      </c>
    </row>
    <row r="794" spans="1:5" ht="26.25" thickBot="1" x14ac:dyDescent="0.3">
      <c r="A794" s="129" t="s">
        <v>399</v>
      </c>
      <c r="B794" s="127" t="str">
        <f>Table13[[#This Row],[Series]]&amp;Table13[[#This Row],[Competency Name]]</f>
        <v>0414RULEMAKING AND REGULATION</v>
      </c>
      <c r="C794" s="127" t="str">
        <f>IF(RIGHT(Table13[[#This Row],[Occupational Series]],5)="SECCM","SECCM",IF(OR(RIGHT(Table13[[#This Row],[Occupational Series]],1)="A",RIGHT(Table13[[#This Row],[Occupational Series]],1)="B",RIGHT(Table13[[#This Row],[Occupational Series]],1)="C"),"0301",RIGHT(Table13[[#This Row],[Occupational Series]],4)))</f>
        <v>0414</v>
      </c>
      <c r="D794" s="129" t="s">
        <v>958</v>
      </c>
      <c r="E794" s="129" t="s">
        <v>959</v>
      </c>
    </row>
    <row r="795" spans="1:5" ht="26.25" thickBot="1" x14ac:dyDescent="0.3">
      <c r="A795" s="129" t="s">
        <v>399</v>
      </c>
      <c r="B795" s="127" t="str">
        <f>Table13[[#This Row],[Series]]&amp;Table13[[#This Row],[Competency Name]]</f>
        <v>0414READING AND INTERPRETING REGULATIONS</v>
      </c>
      <c r="C795" s="127" t="str">
        <f>IF(RIGHT(Table13[[#This Row],[Occupational Series]],5)="SECCM","SECCM",IF(OR(RIGHT(Table13[[#This Row],[Occupational Series]],1)="A",RIGHT(Table13[[#This Row],[Occupational Series]],1)="B",RIGHT(Table13[[#This Row],[Occupational Series]],1)="C"),"0301",RIGHT(Table13[[#This Row],[Occupational Series]],4)))</f>
        <v>0414</v>
      </c>
      <c r="D795" s="129" t="s">
        <v>1015</v>
      </c>
      <c r="E795" s="129" t="s">
        <v>1016</v>
      </c>
    </row>
    <row r="796" spans="1:5" ht="39" thickBot="1" x14ac:dyDescent="0.3">
      <c r="A796" s="51" t="s">
        <v>399</v>
      </c>
      <c r="B796" s="127" t="str">
        <f>Table13[[#This Row],[Series]]&amp;Table13[[#This Row],[Competency Name]]</f>
        <v>0414ENVIRONMENTAL PROTECTION LAWS, RULES, AND REGULATIONS</v>
      </c>
      <c r="C796" s="127" t="str">
        <f>IF(RIGHT(Table13[[#This Row],[Occupational Series]],5)="SECCM","SECCM",IF(OR(RIGHT(Table13[[#This Row],[Occupational Series]],1)="A",RIGHT(Table13[[#This Row],[Occupational Series]],1)="B",RIGHT(Table13[[#This Row],[Occupational Series]],1)="C"),"0301",RIGHT(Table13[[#This Row],[Occupational Series]],4)))</f>
        <v>0414</v>
      </c>
      <c r="D796" s="51" t="s">
        <v>1023</v>
      </c>
      <c r="E796" s="51" t="s">
        <v>1024</v>
      </c>
    </row>
    <row r="797" spans="1:5" ht="15.75" thickBot="1" x14ac:dyDescent="0.3">
      <c r="A797" s="129" t="s">
        <v>399</v>
      </c>
      <c r="B797" s="127" t="str">
        <f>Table13[[#This Row],[Series]]&amp;Table13[[#This Row],[Competency Name]]</f>
        <v>0414RESEARCH AND ANALYSIS</v>
      </c>
      <c r="C797" s="127" t="str">
        <f>IF(RIGHT(Table13[[#This Row],[Occupational Series]],5)="SECCM","SECCM",IF(OR(RIGHT(Table13[[#This Row],[Occupational Series]],1)="A",RIGHT(Table13[[#This Row],[Occupational Series]],1)="B",RIGHT(Table13[[#This Row],[Occupational Series]],1)="C"),"0301",RIGHT(Table13[[#This Row],[Occupational Series]],4)))</f>
        <v>0414</v>
      </c>
      <c r="D797" s="129" t="s">
        <v>1195</v>
      </c>
      <c r="E797" s="129" t="s">
        <v>1196</v>
      </c>
    </row>
    <row r="798" spans="1:5" ht="26.25" thickBot="1" x14ac:dyDescent="0.3">
      <c r="A798" s="51" t="s">
        <v>524</v>
      </c>
      <c r="B798" s="127" t="str">
        <f>Table13[[#This Row],[Series]]&amp;Table13[[#This Row],[Competency Name]]</f>
        <v>0415WRITTEN COMMUNICATION</v>
      </c>
      <c r="C798" s="127" t="str">
        <f>IF(RIGHT(Table13[[#This Row],[Occupational Series]],5)="SECCM","SECCM",IF(OR(RIGHT(Table13[[#This Row],[Occupational Series]],1)="A",RIGHT(Table13[[#This Row],[Occupational Series]],1)="B",RIGHT(Table13[[#This Row],[Occupational Series]],1)="C"),"0301",RIGHT(Table13[[#This Row],[Occupational Series]],4)))</f>
        <v>0415</v>
      </c>
      <c r="D798" s="51" t="s">
        <v>507</v>
      </c>
      <c r="E798" s="51" t="s">
        <v>508</v>
      </c>
    </row>
    <row r="799" spans="1:5" ht="26.25" thickBot="1" x14ac:dyDescent="0.3">
      <c r="A799" s="51" t="s">
        <v>524</v>
      </c>
      <c r="B799" s="127" t="str">
        <f>Table13[[#This Row],[Series]]&amp;Table13[[#This Row],[Competency Name]]</f>
        <v>0415ORAL COMMUNICATION</v>
      </c>
      <c r="C799" s="127" t="str">
        <f>IF(RIGHT(Table13[[#This Row],[Occupational Series]],5)="SECCM","SECCM",IF(OR(RIGHT(Table13[[#This Row],[Occupational Series]],1)="A",RIGHT(Table13[[#This Row],[Occupational Series]],1)="B",RIGHT(Table13[[#This Row],[Occupational Series]],1)="C"),"0301",RIGHT(Table13[[#This Row],[Occupational Series]],4)))</f>
        <v>0415</v>
      </c>
      <c r="D799" s="51" t="s">
        <v>537</v>
      </c>
      <c r="E799" s="51" t="s">
        <v>538</v>
      </c>
    </row>
    <row r="800" spans="1:5" ht="64.5" thickBot="1" x14ac:dyDescent="0.3">
      <c r="A800" s="51" t="s">
        <v>524</v>
      </c>
      <c r="B800" s="127" t="str">
        <f>Table13[[#This Row],[Series]]&amp;Table13[[#This Row],[Competency Name]]</f>
        <v>0415ACCOUNTABILITY</v>
      </c>
      <c r="C800" s="127" t="str">
        <f>IF(RIGHT(Table13[[#This Row],[Occupational Series]],5)="SECCM","SECCM",IF(OR(RIGHT(Table13[[#This Row],[Occupational Series]],1)="A",RIGHT(Table13[[#This Row],[Occupational Series]],1)="B",RIGHT(Table13[[#This Row],[Occupational Series]],1)="C"),"0301",RIGHT(Table13[[#This Row],[Occupational Series]],4)))</f>
        <v>0415</v>
      </c>
      <c r="D800" s="51" t="s">
        <v>579</v>
      </c>
      <c r="E800" s="51" t="s">
        <v>580</v>
      </c>
    </row>
    <row r="801" spans="1:5" ht="26.25" thickBot="1" x14ac:dyDescent="0.3">
      <c r="A801" s="51" t="s">
        <v>524</v>
      </c>
      <c r="B801" s="127" t="str">
        <f>Table13[[#This Row],[Series]]&amp;Table13[[#This Row],[Competency Name]]</f>
        <v>0415MANAGING HUMAN RESOURCES</v>
      </c>
      <c r="C801" s="127" t="str">
        <f>IF(RIGHT(Table13[[#This Row],[Occupational Series]],5)="SECCM","SECCM",IF(OR(RIGHT(Table13[[#This Row],[Occupational Series]],1)="A",RIGHT(Table13[[#This Row],[Occupational Series]],1)="B",RIGHT(Table13[[#This Row],[Occupational Series]],1)="C"),"0301",RIGHT(Table13[[#This Row],[Occupational Series]],4)))</f>
        <v>0415</v>
      </c>
      <c r="D801" s="51" t="s">
        <v>590</v>
      </c>
      <c r="E801" s="51" t="s">
        <v>591</v>
      </c>
    </row>
    <row r="802" spans="1:5" ht="39" thickBot="1" x14ac:dyDescent="0.3">
      <c r="A802" s="51" t="s">
        <v>524</v>
      </c>
      <c r="B802" s="127" t="str">
        <f>Table13[[#This Row],[Series]]&amp;Table13[[#This Row],[Competency Name]]</f>
        <v>0415HAZARDOUS MATERIAL MANAGEMENT</v>
      </c>
      <c r="C802" s="127" t="str">
        <f>IF(RIGHT(Table13[[#This Row],[Occupational Series]],5)="SECCM","SECCM",IF(OR(RIGHT(Table13[[#This Row],[Occupational Series]],1)="A",RIGHT(Table13[[#This Row],[Occupational Series]],1)="B",RIGHT(Table13[[#This Row],[Occupational Series]],1)="C"),"0301",RIGHT(Table13[[#This Row],[Occupational Series]],4)))</f>
        <v>0415</v>
      </c>
      <c r="D802" s="51" t="s">
        <v>954</v>
      </c>
      <c r="E802" s="51" t="s">
        <v>955</v>
      </c>
    </row>
    <row r="803" spans="1:5" ht="39" thickBot="1" x14ac:dyDescent="0.3">
      <c r="A803" s="51" t="s">
        <v>524</v>
      </c>
      <c r="B803" s="127" t="str">
        <f>Table13[[#This Row],[Series]]&amp;Table13[[#This Row],[Competency Name]]</f>
        <v>0415ENVIRONMENTAL PROTECTION LAWS, RULES, AND REGULATIONS</v>
      </c>
      <c r="C803" s="127" t="str">
        <f>IF(RIGHT(Table13[[#This Row],[Occupational Series]],5)="SECCM","SECCM",IF(OR(RIGHT(Table13[[#This Row],[Occupational Series]],1)="A",RIGHT(Table13[[#This Row],[Occupational Series]],1)="B",RIGHT(Table13[[#This Row],[Occupational Series]],1)="C"),"0301",RIGHT(Table13[[#This Row],[Occupational Series]],4)))</f>
        <v>0415</v>
      </c>
      <c r="D803" s="51" t="s">
        <v>1023</v>
      </c>
      <c r="E803" s="51" t="s">
        <v>1024</v>
      </c>
    </row>
    <row r="804" spans="1:5" ht="15.75" thickBot="1" x14ac:dyDescent="0.3">
      <c r="A804" s="129" t="s">
        <v>524</v>
      </c>
      <c r="B804" s="127" t="str">
        <f>Table13[[#This Row],[Series]]&amp;Table13[[#This Row],[Competency Name]]</f>
        <v>0415RESEARCH AND ANALYSIS</v>
      </c>
      <c r="C804" s="127" t="str">
        <f>IF(RIGHT(Table13[[#This Row],[Occupational Series]],5)="SECCM","SECCM",IF(OR(RIGHT(Table13[[#This Row],[Occupational Series]],1)="A",RIGHT(Table13[[#This Row],[Occupational Series]],1)="B",RIGHT(Table13[[#This Row],[Occupational Series]],1)="C"),"0301",RIGHT(Table13[[#This Row],[Occupational Series]],4)))</f>
        <v>0415</v>
      </c>
      <c r="D804" s="129" t="s">
        <v>1195</v>
      </c>
      <c r="E804" s="129" t="s">
        <v>1196</v>
      </c>
    </row>
    <row r="805" spans="1:5" ht="39" thickBot="1" x14ac:dyDescent="0.3">
      <c r="A805" s="51" t="s">
        <v>524</v>
      </c>
      <c r="B805" s="127" t="str">
        <f>Table13[[#This Row],[Series]]&amp;Table13[[#This Row],[Competency Name]]</f>
        <v>0415TOXICOLOGY OPERATIONS</v>
      </c>
      <c r="C805" s="127" t="str">
        <f>IF(RIGHT(Table13[[#This Row],[Occupational Series]],5)="SECCM","SECCM",IF(OR(RIGHT(Table13[[#This Row],[Occupational Series]],1)="A",RIGHT(Table13[[#This Row],[Occupational Series]],1)="B",RIGHT(Table13[[#This Row],[Occupational Series]],1)="C"),"0301",RIGHT(Table13[[#This Row],[Occupational Series]],4)))</f>
        <v>0415</v>
      </c>
      <c r="D805" s="51" t="s">
        <v>1839</v>
      </c>
      <c r="E805" s="51" t="s">
        <v>1840</v>
      </c>
    </row>
    <row r="806" spans="1:5" ht="26.25" thickBot="1" x14ac:dyDescent="0.3">
      <c r="A806" s="51" t="s">
        <v>326</v>
      </c>
      <c r="B806" s="127" t="str">
        <f>Table13[[#This Row],[Series]]&amp;Table13[[#This Row],[Competency Name]]</f>
        <v>0460INFORMATION MANAGEMENT</v>
      </c>
      <c r="C806" s="127" t="str">
        <f>IF(RIGHT(Table13[[#This Row],[Occupational Series]],5)="SECCM","SECCM",IF(OR(RIGHT(Table13[[#This Row],[Occupational Series]],1)="A",RIGHT(Table13[[#This Row],[Occupational Series]],1)="B",RIGHT(Table13[[#This Row],[Occupational Series]],1)="C"),"0301",RIGHT(Table13[[#This Row],[Occupational Series]],4)))</f>
        <v>0460</v>
      </c>
      <c r="D806" s="51" t="s">
        <v>311</v>
      </c>
      <c r="E806" s="51" t="s">
        <v>312</v>
      </c>
    </row>
    <row r="807" spans="1:5" ht="51.75" thickBot="1" x14ac:dyDescent="0.3">
      <c r="A807" s="51" t="s">
        <v>326</v>
      </c>
      <c r="B807" s="127" t="str">
        <f>Table13[[#This Row],[Series]]&amp;Table13[[#This Row],[Competency Name]]</f>
        <v>0460FINANCIAL MANAGEMENT</v>
      </c>
      <c r="C807" s="127" t="str">
        <f>IF(RIGHT(Table13[[#This Row],[Occupational Series]],5)="SECCM","SECCM",IF(OR(RIGHT(Table13[[#This Row],[Occupational Series]],1)="A",RIGHT(Table13[[#This Row],[Occupational Series]],1)="B",RIGHT(Table13[[#This Row],[Occupational Series]],1)="C"),"0301",RIGHT(Table13[[#This Row],[Occupational Series]],4)))</f>
        <v>0460</v>
      </c>
      <c r="D807" s="51" t="s">
        <v>438</v>
      </c>
      <c r="E807" s="51" t="s">
        <v>439</v>
      </c>
    </row>
    <row r="808" spans="1:5" ht="15.75" thickBot="1" x14ac:dyDescent="0.3">
      <c r="A808" s="129" t="s">
        <v>326</v>
      </c>
      <c r="B808" s="127" t="str">
        <f>Table13[[#This Row],[Series]]&amp;Table13[[#This Row],[Competency Name]]</f>
        <v>0460PARTNERING</v>
      </c>
      <c r="C808" s="127" t="str">
        <f>IF(RIGHT(Table13[[#This Row],[Occupational Series]],5)="SECCM","SECCM",IF(OR(RIGHT(Table13[[#This Row],[Occupational Series]],1)="A",RIGHT(Table13[[#This Row],[Occupational Series]],1)="B",RIGHT(Table13[[#This Row],[Occupational Series]],1)="C"),"0301",RIGHT(Table13[[#This Row],[Occupational Series]],4)))</f>
        <v>0460</v>
      </c>
      <c r="D808" s="129" t="s">
        <v>491</v>
      </c>
      <c r="E808" s="129" t="s">
        <v>492</v>
      </c>
    </row>
    <row r="809" spans="1:5" ht="26.25" thickBot="1" x14ac:dyDescent="0.3">
      <c r="A809" s="51" t="s">
        <v>326</v>
      </c>
      <c r="B809" s="127" t="str">
        <f>Table13[[#This Row],[Series]]&amp;Table13[[#This Row],[Competency Name]]</f>
        <v>0460WRITTEN COMMUNICATION</v>
      </c>
      <c r="C809" s="127" t="str">
        <f>IF(RIGHT(Table13[[#This Row],[Occupational Series]],5)="SECCM","SECCM",IF(OR(RIGHT(Table13[[#This Row],[Occupational Series]],1)="A",RIGHT(Table13[[#This Row],[Occupational Series]],1)="B",RIGHT(Table13[[#This Row],[Occupational Series]],1)="C"),"0301",RIGHT(Table13[[#This Row],[Occupational Series]],4)))</f>
        <v>0460</v>
      </c>
      <c r="D809" s="51" t="s">
        <v>507</v>
      </c>
      <c r="E809" s="51" t="s">
        <v>508</v>
      </c>
    </row>
    <row r="810" spans="1:5" ht="26.25" thickBot="1" x14ac:dyDescent="0.3">
      <c r="A810" s="51" t="s">
        <v>326</v>
      </c>
      <c r="B810" s="127" t="str">
        <f>Table13[[#This Row],[Series]]&amp;Table13[[#This Row],[Competency Name]]</f>
        <v>0460ORAL COMMUNICATION</v>
      </c>
      <c r="C810" s="127" t="str">
        <f>IF(RIGHT(Table13[[#This Row],[Occupational Series]],5)="SECCM","SECCM",IF(OR(RIGHT(Table13[[#This Row],[Occupational Series]],1)="A",RIGHT(Table13[[#This Row],[Occupational Series]],1)="B",RIGHT(Table13[[#This Row],[Occupational Series]],1)="C"),"0301",RIGHT(Table13[[#This Row],[Occupational Series]],4)))</f>
        <v>0460</v>
      </c>
      <c r="D810" s="51" t="s">
        <v>537</v>
      </c>
      <c r="E810" s="51" t="s">
        <v>538</v>
      </c>
    </row>
    <row r="811" spans="1:5" ht="26.25" thickBot="1" x14ac:dyDescent="0.3">
      <c r="A811" s="51" t="s">
        <v>326</v>
      </c>
      <c r="B811" s="127" t="str">
        <f>Table13[[#This Row],[Series]]&amp;Table13[[#This Row],[Competency Name]]</f>
        <v>0460PLANNING AND EVALUATING</v>
      </c>
      <c r="C811" s="127" t="str">
        <f>IF(RIGHT(Table13[[#This Row],[Occupational Series]],5)="SECCM","SECCM",IF(OR(RIGHT(Table13[[#This Row],[Occupational Series]],1)="A",RIGHT(Table13[[#This Row],[Occupational Series]],1)="B",RIGHT(Table13[[#This Row],[Occupational Series]],1)="C"),"0301",RIGHT(Table13[[#This Row],[Occupational Series]],4)))</f>
        <v>0460</v>
      </c>
      <c r="D811" s="51" t="s">
        <v>571</v>
      </c>
      <c r="E811" s="51" t="s">
        <v>572</v>
      </c>
    </row>
    <row r="812" spans="1:5" ht="39" thickBot="1" x14ac:dyDescent="0.3">
      <c r="A812" s="51" t="s">
        <v>326</v>
      </c>
      <c r="B812" s="127" t="str">
        <f>Table13[[#This Row],[Series]]&amp;Table13[[#This Row],[Competency Name]]</f>
        <v>0460DEVELOPING OTHERS</v>
      </c>
      <c r="C812" s="127" t="str">
        <f>IF(RIGHT(Table13[[#This Row],[Occupational Series]],5)="SECCM","SECCM",IF(OR(RIGHT(Table13[[#This Row],[Occupational Series]],1)="A",RIGHT(Table13[[#This Row],[Occupational Series]],1)="B",RIGHT(Table13[[#This Row],[Occupational Series]],1)="C"),"0301",RIGHT(Table13[[#This Row],[Occupational Series]],4)))</f>
        <v>0460</v>
      </c>
      <c r="D812" s="51" t="s">
        <v>585</v>
      </c>
      <c r="E812" s="51" t="s">
        <v>586</v>
      </c>
    </row>
    <row r="813" spans="1:5" ht="26.25" thickBot="1" x14ac:dyDescent="0.3">
      <c r="A813" s="51" t="s">
        <v>326</v>
      </c>
      <c r="B813" s="127" t="str">
        <f>Table13[[#This Row],[Series]]&amp;Table13[[#This Row],[Competency Name]]</f>
        <v>0460MANAGING HUMAN RESOURCES</v>
      </c>
      <c r="C813" s="127" t="str">
        <f>IF(RIGHT(Table13[[#This Row],[Occupational Series]],5)="SECCM","SECCM",IF(OR(RIGHT(Table13[[#This Row],[Occupational Series]],1)="A",RIGHT(Table13[[#This Row],[Occupational Series]],1)="B",RIGHT(Table13[[#This Row],[Occupational Series]],1)="C"),"0301",RIGHT(Table13[[#This Row],[Occupational Series]],4)))</f>
        <v>0460</v>
      </c>
      <c r="D813" s="51" t="s">
        <v>590</v>
      </c>
      <c r="E813" s="51" t="s">
        <v>591</v>
      </c>
    </row>
    <row r="814" spans="1:5" ht="26.25" thickBot="1" x14ac:dyDescent="0.3">
      <c r="A814" s="51" t="s">
        <v>326</v>
      </c>
      <c r="B814" s="127" t="str">
        <f>Table13[[#This Row],[Series]]&amp;Table13[[#This Row],[Competency Name]]</f>
        <v>0460COMPLIANCE AND ENFORCEMENT</v>
      </c>
      <c r="C814" s="127" t="str">
        <f>IF(RIGHT(Table13[[#This Row],[Occupational Series]],5)="SECCM","SECCM",IF(OR(RIGHT(Table13[[#This Row],[Occupational Series]],1)="A",RIGHT(Table13[[#This Row],[Occupational Series]],1)="B",RIGHT(Table13[[#This Row],[Occupational Series]],1)="C"),"0301",RIGHT(Table13[[#This Row],[Occupational Series]],4)))</f>
        <v>0460</v>
      </c>
      <c r="D814" s="51" t="s">
        <v>950</v>
      </c>
      <c r="E814" s="51" t="s">
        <v>951</v>
      </c>
    </row>
    <row r="815" spans="1:5" ht="26.25" thickBot="1" x14ac:dyDescent="0.3">
      <c r="A815" s="129" t="s">
        <v>326</v>
      </c>
      <c r="B815" s="127" t="str">
        <f>Table13[[#This Row],[Series]]&amp;Table13[[#This Row],[Competency Name]]</f>
        <v>0460RULEMAKING AND REGULATION</v>
      </c>
      <c r="C815" s="127" t="str">
        <f>IF(RIGHT(Table13[[#This Row],[Occupational Series]],5)="SECCM","SECCM",IF(OR(RIGHT(Table13[[#This Row],[Occupational Series]],1)="A",RIGHT(Table13[[#This Row],[Occupational Series]],1)="B",RIGHT(Table13[[#This Row],[Occupational Series]],1)="C"),"0301",RIGHT(Table13[[#This Row],[Occupational Series]],4)))</f>
        <v>0460</v>
      </c>
      <c r="D815" s="129" t="s">
        <v>958</v>
      </c>
      <c r="E815" s="129" t="s">
        <v>959</v>
      </c>
    </row>
    <row r="816" spans="1:5" ht="39" thickBot="1" x14ac:dyDescent="0.3">
      <c r="A816" s="51" t="s">
        <v>326</v>
      </c>
      <c r="B816" s="127" t="str">
        <f>Table13[[#This Row],[Series]]&amp;Table13[[#This Row],[Competency Name]]</f>
        <v>0460DECISIVENESS</v>
      </c>
      <c r="C816" s="127" t="str">
        <f>IF(RIGHT(Table13[[#This Row],[Occupational Series]],5)="SECCM","SECCM",IF(OR(RIGHT(Table13[[#This Row],[Occupational Series]],1)="A",RIGHT(Table13[[#This Row],[Occupational Series]],1)="B",RIGHT(Table13[[#This Row],[Occupational Series]],1)="C"),"0301",RIGHT(Table13[[#This Row],[Occupational Series]],4)))</f>
        <v>0460</v>
      </c>
      <c r="D816" s="51" t="s">
        <v>1009</v>
      </c>
      <c r="E816" s="51" t="s">
        <v>1010</v>
      </c>
    </row>
    <row r="817" spans="1:5" ht="26.25" thickBot="1" x14ac:dyDescent="0.3">
      <c r="A817" s="129" t="s">
        <v>326</v>
      </c>
      <c r="B817" s="127" t="str">
        <f>Table13[[#This Row],[Series]]&amp;Table13[[#This Row],[Competency Name]]</f>
        <v>0460READING AND INTERPRETING REGULATIONS</v>
      </c>
      <c r="C817" s="127" t="str">
        <f>IF(RIGHT(Table13[[#This Row],[Occupational Series]],5)="SECCM","SECCM",IF(OR(RIGHT(Table13[[#This Row],[Occupational Series]],1)="A",RIGHT(Table13[[#This Row],[Occupational Series]],1)="B",RIGHT(Table13[[#This Row],[Occupational Series]],1)="C"),"0301",RIGHT(Table13[[#This Row],[Occupational Series]],4)))</f>
        <v>0460</v>
      </c>
      <c r="D817" s="129" t="s">
        <v>1015</v>
      </c>
      <c r="E817" s="129" t="s">
        <v>1016</v>
      </c>
    </row>
    <row r="818" spans="1:5" ht="26.25" thickBot="1" x14ac:dyDescent="0.3">
      <c r="A818" s="51" t="s">
        <v>326</v>
      </c>
      <c r="B818" s="127" t="str">
        <f>Table13[[#This Row],[Series]]&amp;Table13[[#This Row],[Competency Name]]</f>
        <v>0460FOREST MANAGEMENT</v>
      </c>
      <c r="C818" s="127" t="str">
        <f>IF(RIGHT(Table13[[#This Row],[Occupational Series]],5)="SECCM","SECCM",IF(OR(RIGHT(Table13[[#This Row],[Occupational Series]],1)="A",RIGHT(Table13[[#This Row],[Occupational Series]],1)="B",RIGHT(Table13[[#This Row],[Occupational Series]],1)="C"),"0301",RIGHT(Table13[[#This Row],[Occupational Series]],4)))</f>
        <v>0460</v>
      </c>
      <c r="D818" s="51" t="s">
        <v>1635</v>
      </c>
      <c r="E818" s="51" t="s">
        <v>1636</v>
      </c>
    </row>
    <row r="819" spans="1:5" ht="26.25" thickBot="1" x14ac:dyDescent="0.3">
      <c r="A819" s="51" t="s">
        <v>313</v>
      </c>
      <c r="B819" s="127" t="str">
        <f>Table13[[#This Row],[Series]]&amp;Table13[[#This Row],[Competency Name]]</f>
        <v>0462INFORMATION MANAGEMENT</v>
      </c>
      <c r="C819" s="127" t="str">
        <f>IF(RIGHT(Table13[[#This Row],[Occupational Series]],5)="SECCM","SECCM",IF(OR(RIGHT(Table13[[#This Row],[Occupational Series]],1)="A",RIGHT(Table13[[#This Row],[Occupational Series]],1)="B",RIGHT(Table13[[#This Row],[Occupational Series]],1)="C"),"0301",RIGHT(Table13[[#This Row],[Occupational Series]],4)))</f>
        <v>0462</v>
      </c>
      <c r="D819" s="51" t="s">
        <v>311</v>
      </c>
      <c r="E819" s="51" t="s">
        <v>312</v>
      </c>
    </row>
    <row r="820" spans="1:5" ht="26.25" thickBot="1" x14ac:dyDescent="0.3">
      <c r="A820" s="129" t="s">
        <v>313</v>
      </c>
      <c r="B820" s="127" t="str">
        <f>Table13[[#This Row],[Series]]&amp;Table13[[#This Row],[Competency Name]]</f>
        <v>0462FIREFIGHTING EQUIPMENT</v>
      </c>
      <c r="C820" s="127" t="str">
        <f>IF(RIGHT(Table13[[#This Row],[Occupational Series]],5)="SECCM","SECCM",IF(OR(RIGHT(Table13[[#This Row],[Occupational Series]],1)="A",RIGHT(Table13[[#This Row],[Occupational Series]],1)="B",RIGHT(Table13[[#This Row],[Occupational Series]],1)="C"),"0301",RIGHT(Table13[[#This Row],[Occupational Series]],4)))</f>
        <v>0462</v>
      </c>
      <c r="D820" s="129" t="s">
        <v>620</v>
      </c>
      <c r="E820" s="129" t="s">
        <v>621</v>
      </c>
    </row>
    <row r="821" spans="1:5" ht="51.75" thickBot="1" x14ac:dyDescent="0.3">
      <c r="A821" s="51" t="s">
        <v>313</v>
      </c>
      <c r="B821" s="127" t="str">
        <f>Table13[[#This Row],[Series]]&amp;Table13[[#This Row],[Competency Name]]</f>
        <v>0462NATURAL RESOURCES CONCEPTS, PRINCIPLES, AND PRACTICES</v>
      </c>
      <c r="C821" s="127" t="str">
        <f>IF(RIGHT(Table13[[#This Row],[Occupational Series]],5)="SECCM","SECCM",IF(OR(RIGHT(Table13[[#This Row],[Occupational Series]],1)="A",RIGHT(Table13[[#This Row],[Occupational Series]],1)="B",RIGHT(Table13[[#This Row],[Occupational Series]],1)="C"),"0301",RIGHT(Table13[[#This Row],[Occupational Series]],4)))</f>
        <v>0462</v>
      </c>
      <c r="D821" s="51" t="s">
        <v>1027</v>
      </c>
      <c r="E821" s="51" t="s">
        <v>1028</v>
      </c>
    </row>
    <row r="822" spans="1:5" ht="26.25" thickBot="1" x14ac:dyDescent="0.3">
      <c r="A822" s="51" t="s">
        <v>313</v>
      </c>
      <c r="B822" s="127" t="str">
        <f>Table13[[#This Row],[Series]]&amp;Table13[[#This Row],[Competency Name]]</f>
        <v>0462FOREST MANAGEMENT</v>
      </c>
      <c r="C822" s="127" t="str">
        <f>IF(RIGHT(Table13[[#This Row],[Occupational Series]],5)="SECCM","SECCM",IF(OR(RIGHT(Table13[[#This Row],[Occupational Series]],1)="A",RIGHT(Table13[[#This Row],[Occupational Series]],1)="B",RIGHT(Table13[[#This Row],[Occupational Series]],1)="C"),"0301",RIGHT(Table13[[#This Row],[Occupational Series]],4)))</f>
        <v>0462</v>
      </c>
      <c r="D822" s="51" t="s">
        <v>1635</v>
      </c>
      <c r="E822" s="51" t="s">
        <v>1636</v>
      </c>
    </row>
    <row r="823" spans="1:5" ht="26.25" thickBot="1" x14ac:dyDescent="0.3">
      <c r="A823" s="129" t="s">
        <v>403</v>
      </c>
      <c r="B823" s="127" t="str">
        <f>Table13[[#This Row],[Series]]&amp;Table13[[#This Row],[Competency Name]]</f>
        <v>0482PROJECT MANAGEMENT</v>
      </c>
      <c r="C823" s="127" t="str">
        <f>IF(RIGHT(Table13[[#This Row],[Occupational Series]],5)="SECCM","SECCM",IF(OR(RIGHT(Table13[[#This Row],[Occupational Series]],1)="A",RIGHT(Table13[[#This Row],[Occupational Series]],1)="B",RIGHT(Table13[[#This Row],[Occupational Series]],1)="C"),"0301",RIGHT(Table13[[#This Row],[Occupational Series]],4)))</f>
        <v>0482</v>
      </c>
      <c r="D823" s="129" t="s">
        <v>381</v>
      </c>
      <c r="E823" s="129" t="s">
        <v>382</v>
      </c>
    </row>
    <row r="824" spans="1:5" ht="26.25" thickBot="1" x14ac:dyDescent="0.3">
      <c r="A824" s="51" t="s">
        <v>403</v>
      </c>
      <c r="B824" s="127" t="str">
        <f>Table13[[#This Row],[Series]]&amp;Table13[[#This Row],[Competency Name]]</f>
        <v>0482WRITTEN COMMUNICATION</v>
      </c>
      <c r="C824" s="127" t="str">
        <f>IF(RIGHT(Table13[[#This Row],[Occupational Series]],5)="SECCM","SECCM",IF(OR(RIGHT(Table13[[#This Row],[Occupational Series]],1)="A",RIGHT(Table13[[#This Row],[Occupational Series]],1)="B",RIGHT(Table13[[#This Row],[Occupational Series]],1)="C"),"0301",RIGHT(Table13[[#This Row],[Occupational Series]],4)))</f>
        <v>0482</v>
      </c>
      <c r="D824" s="51" t="s">
        <v>507</v>
      </c>
      <c r="E824" s="51" t="s">
        <v>508</v>
      </c>
    </row>
    <row r="825" spans="1:5" ht="26.25" thickBot="1" x14ac:dyDescent="0.3">
      <c r="A825" s="51" t="s">
        <v>403</v>
      </c>
      <c r="B825" s="127" t="str">
        <f>Table13[[#This Row],[Series]]&amp;Table13[[#This Row],[Competency Name]]</f>
        <v>0482ORAL COMMUNICATION</v>
      </c>
      <c r="C825" s="127" t="str">
        <f>IF(RIGHT(Table13[[#This Row],[Occupational Series]],5)="SECCM","SECCM",IF(OR(RIGHT(Table13[[#This Row],[Occupational Series]],1)="A",RIGHT(Table13[[#This Row],[Occupational Series]],1)="B",RIGHT(Table13[[#This Row],[Occupational Series]],1)="C"),"0301",RIGHT(Table13[[#This Row],[Occupational Series]],4)))</f>
        <v>0482</v>
      </c>
      <c r="D825" s="51" t="s">
        <v>537</v>
      </c>
      <c r="E825" s="51" t="s">
        <v>538</v>
      </c>
    </row>
    <row r="826" spans="1:5" ht="51.75" thickBot="1" x14ac:dyDescent="0.3">
      <c r="A826" s="51" t="s">
        <v>403</v>
      </c>
      <c r="B826" s="127" t="str">
        <f>Table13[[#This Row],[Series]]&amp;Table13[[#This Row],[Competency Name]]</f>
        <v>0482FISH BIOLOGY</v>
      </c>
      <c r="C826" s="127" t="str">
        <f>IF(RIGHT(Table13[[#This Row],[Occupational Series]],5)="SECCM","SECCM",IF(OR(RIGHT(Table13[[#This Row],[Occupational Series]],1)="A",RIGHT(Table13[[#This Row],[Occupational Series]],1)="B",RIGHT(Table13[[#This Row],[Occupational Series]],1)="C"),"0301",RIGHT(Table13[[#This Row],[Occupational Series]],4)))</f>
        <v>0482</v>
      </c>
      <c r="D826" s="51" t="s">
        <v>1962</v>
      </c>
      <c r="E826" s="51" t="s">
        <v>1963</v>
      </c>
    </row>
    <row r="827" spans="1:5" ht="26.25" thickBot="1" x14ac:dyDescent="0.3">
      <c r="A827" s="129" t="s">
        <v>405</v>
      </c>
      <c r="B827" s="127" t="str">
        <f>Table13[[#This Row],[Series]]&amp;Table13[[#This Row],[Competency Name]]</f>
        <v>0486PROJECT MANAGEMENT</v>
      </c>
      <c r="C827" s="127" t="str">
        <f>IF(RIGHT(Table13[[#This Row],[Occupational Series]],5)="SECCM","SECCM",IF(OR(RIGHT(Table13[[#This Row],[Occupational Series]],1)="A",RIGHT(Table13[[#This Row],[Occupational Series]],1)="B",RIGHT(Table13[[#This Row],[Occupational Series]],1)="C"),"0301",RIGHT(Table13[[#This Row],[Occupational Series]],4)))</f>
        <v>0486</v>
      </c>
      <c r="D827" s="129" t="s">
        <v>381</v>
      </c>
      <c r="E827" s="129" t="s">
        <v>382</v>
      </c>
    </row>
    <row r="828" spans="1:5" ht="15.75" thickBot="1" x14ac:dyDescent="0.3">
      <c r="A828" s="129" t="s">
        <v>405</v>
      </c>
      <c r="B828" s="127" t="str">
        <f>Table13[[#This Row],[Series]]&amp;Table13[[#This Row],[Competency Name]]</f>
        <v>0486PARTNERING</v>
      </c>
      <c r="C828" s="127" t="str">
        <f>IF(RIGHT(Table13[[#This Row],[Occupational Series]],5)="SECCM","SECCM",IF(OR(RIGHT(Table13[[#This Row],[Occupational Series]],1)="A",RIGHT(Table13[[#This Row],[Occupational Series]],1)="B",RIGHT(Table13[[#This Row],[Occupational Series]],1)="C"),"0301",RIGHT(Table13[[#This Row],[Occupational Series]],4)))</f>
        <v>0486</v>
      </c>
      <c r="D828" s="129" t="s">
        <v>491</v>
      </c>
      <c r="E828" s="129" t="s">
        <v>492</v>
      </c>
    </row>
    <row r="829" spans="1:5" ht="26.25" thickBot="1" x14ac:dyDescent="0.3">
      <c r="A829" s="51" t="s">
        <v>405</v>
      </c>
      <c r="B829" s="127" t="str">
        <f>Table13[[#This Row],[Series]]&amp;Table13[[#This Row],[Competency Name]]</f>
        <v>0486WRITTEN COMMUNICATION</v>
      </c>
      <c r="C829" s="127" t="str">
        <f>IF(RIGHT(Table13[[#This Row],[Occupational Series]],5)="SECCM","SECCM",IF(OR(RIGHT(Table13[[#This Row],[Occupational Series]],1)="A",RIGHT(Table13[[#This Row],[Occupational Series]],1)="B",RIGHT(Table13[[#This Row],[Occupational Series]],1)="C"),"0301",RIGHT(Table13[[#This Row],[Occupational Series]],4)))</f>
        <v>0486</v>
      </c>
      <c r="D829" s="51" t="s">
        <v>507</v>
      </c>
      <c r="E829" s="51" t="s">
        <v>508</v>
      </c>
    </row>
    <row r="830" spans="1:5" ht="26.25" thickBot="1" x14ac:dyDescent="0.3">
      <c r="A830" s="51" t="s">
        <v>405</v>
      </c>
      <c r="B830" s="127" t="str">
        <f>Table13[[#This Row],[Series]]&amp;Table13[[#This Row],[Competency Name]]</f>
        <v>0486ORAL COMMUNICATION</v>
      </c>
      <c r="C830" s="127" t="str">
        <f>IF(RIGHT(Table13[[#This Row],[Occupational Series]],5)="SECCM","SECCM",IF(OR(RIGHT(Table13[[#This Row],[Occupational Series]],1)="A",RIGHT(Table13[[#This Row],[Occupational Series]],1)="B",RIGHT(Table13[[#This Row],[Occupational Series]],1)="C"),"0301",RIGHT(Table13[[#This Row],[Occupational Series]],4)))</f>
        <v>0486</v>
      </c>
      <c r="D830" s="51" t="s">
        <v>537</v>
      </c>
      <c r="E830" s="51" t="s">
        <v>538</v>
      </c>
    </row>
    <row r="831" spans="1:5" ht="26.25" thickBot="1" x14ac:dyDescent="0.3">
      <c r="A831" s="129" t="s">
        <v>405</v>
      </c>
      <c r="B831" s="127" t="str">
        <f>Table13[[#This Row],[Series]]&amp;Table13[[#This Row],[Competency Name]]</f>
        <v>0486ADMINISTRATION AND MANAGEMENT</v>
      </c>
      <c r="C831" s="127" t="str">
        <f>IF(RIGHT(Table13[[#This Row],[Occupational Series]],5)="SECCM","SECCM",IF(OR(RIGHT(Table13[[#This Row],[Occupational Series]],1)="A",RIGHT(Table13[[#This Row],[Occupational Series]],1)="B",RIGHT(Table13[[#This Row],[Occupational Series]],1)="C"),"0301",RIGHT(Table13[[#This Row],[Occupational Series]],4)))</f>
        <v>0486</v>
      </c>
      <c r="D831" s="129" t="s">
        <v>560</v>
      </c>
      <c r="E831" s="129" t="s">
        <v>561</v>
      </c>
    </row>
    <row r="832" spans="1:5" ht="39" thickBot="1" x14ac:dyDescent="0.3">
      <c r="A832" s="51" t="s">
        <v>405</v>
      </c>
      <c r="B832" s="127" t="str">
        <f>Table13[[#This Row],[Series]]&amp;Table13[[#This Row],[Competency Name]]</f>
        <v>0486DEVELOPING OTHERS</v>
      </c>
      <c r="C832" s="127" t="str">
        <f>IF(RIGHT(Table13[[#This Row],[Occupational Series]],5)="SECCM","SECCM",IF(OR(RIGHT(Table13[[#This Row],[Occupational Series]],1)="A",RIGHT(Table13[[#This Row],[Occupational Series]],1)="B",RIGHT(Table13[[#This Row],[Occupational Series]],1)="C"),"0301",RIGHT(Table13[[#This Row],[Occupational Series]],4)))</f>
        <v>0486</v>
      </c>
      <c r="D832" s="51" t="s">
        <v>585</v>
      </c>
      <c r="E832" s="51" t="s">
        <v>586</v>
      </c>
    </row>
    <row r="833" spans="1:5" ht="26.25" thickBot="1" x14ac:dyDescent="0.3">
      <c r="A833" s="51" t="s">
        <v>405</v>
      </c>
      <c r="B833" s="127" t="str">
        <f>Table13[[#This Row],[Series]]&amp;Table13[[#This Row],[Competency Name]]</f>
        <v>0486MANAGING HUMAN RESOURCES</v>
      </c>
      <c r="C833" s="127" t="str">
        <f>IF(RIGHT(Table13[[#This Row],[Occupational Series]],5)="SECCM","SECCM",IF(OR(RIGHT(Table13[[#This Row],[Occupational Series]],1)="A",RIGHT(Table13[[#This Row],[Occupational Series]],1)="B",RIGHT(Table13[[#This Row],[Occupational Series]],1)="C"),"0301",RIGHT(Table13[[#This Row],[Occupational Series]],4)))</f>
        <v>0486</v>
      </c>
      <c r="D833" s="51" t="s">
        <v>590</v>
      </c>
      <c r="E833" s="51" t="s">
        <v>591</v>
      </c>
    </row>
    <row r="834" spans="1:5" ht="26.25" thickBot="1" x14ac:dyDescent="0.3">
      <c r="A834" s="51" t="s">
        <v>405</v>
      </c>
      <c r="B834" s="127" t="str">
        <f>Table13[[#This Row],[Series]]&amp;Table13[[#This Row],[Competency Name]]</f>
        <v>0486WILDLIFE BIOLOGY</v>
      </c>
      <c r="C834" s="127" t="str">
        <f>IF(RIGHT(Table13[[#This Row],[Occupational Series]],5)="SECCM","SECCM",IF(OR(RIGHT(Table13[[#This Row],[Occupational Series]],1)="A",RIGHT(Table13[[#This Row],[Occupational Series]],1)="B",RIGHT(Table13[[#This Row],[Occupational Series]],1)="C"),"0301",RIGHT(Table13[[#This Row],[Occupational Series]],4)))</f>
        <v>0486</v>
      </c>
      <c r="D834" s="51" t="s">
        <v>1871</v>
      </c>
      <c r="E834" s="51" t="s">
        <v>1872</v>
      </c>
    </row>
    <row r="835" spans="1:5" ht="26.25" thickBot="1" x14ac:dyDescent="0.3">
      <c r="A835" s="129" t="s">
        <v>421</v>
      </c>
      <c r="B835" s="127" t="str">
        <f>Table13[[#This Row],[Series]]&amp;Table13[[#This Row],[Competency Name]]</f>
        <v>0501CUSTOMER SERVICE</v>
      </c>
      <c r="C835" s="127" t="str">
        <f>IF(RIGHT(Table13[[#This Row],[Occupational Series]],5)="SECCM","SECCM",IF(OR(RIGHT(Table13[[#This Row],[Occupational Series]],1)="A",RIGHT(Table13[[#This Row],[Occupational Series]],1)="B",RIGHT(Table13[[#This Row],[Occupational Series]],1)="C"),"0301",RIGHT(Table13[[#This Row],[Occupational Series]],4)))</f>
        <v>0501</v>
      </c>
      <c r="D835" s="129" t="s">
        <v>418</v>
      </c>
      <c r="E835" s="129" t="s">
        <v>419</v>
      </c>
    </row>
    <row r="836" spans="1:5" ht="26.25" thickBot="1" x14ac:dyDescent="0.3">
      <c r="A836" s="51" t="s">
        <v>421</v>
      </c>
      <c r="B836" s="127" t="str">
        <f>Table13[[#This Row],[Series]]&amp;Table13[[#This Row],[Competency Name]]</f>
        <v>0501COMPUTER LITERACY</v>
      </c>
      <c r="C836" s="127" t="str">
        <f>IF(RIGHT(Table13[[#This Row],[Occupational Series]],5)="SECCM","SECCM",IF(OR(RIGHT(Table13[[#This Row],[Occupational Series]],1)="A",RIGHT(Table13[[#This Row],[Occupational Series]],1)="B",RIGHT(Table13[[#This Row],[Occupational Series]],1)="C"),"0301",RIGHT(Table13[[#This Row],[Occupational Series]],4)))</f>
        <v>0501</v>
      </c>
      <c r="D836" s="51" t="s">
        <v>456</v>
      </c>
      <c r="E836" s="51" t="s">
        <v>457</v>
      </c>
    </row>
    <row r="837" spans="1:5" ht="15.75" thickBot="1" x14ac:dyDescent="0.3">
      <c r="A837" s="128" t="s">
        <v>421</v>
      </c>
      <c r="B837" s="127" t="str">
        <f>Table13[[#This Row],[Series]]&amp;Table13[[#This Row],[Competency Name]]</f>
        <v>0501PARTNERING</v>
      </c>
      <c r="C837" s="127" t="str">
        <f>IF(RIGHT(Table13[[#This Row],[Occupational Series]],5)="SECCM","SECCM",IF(OR(RIGHT(Table13[[#This Row],[Occupational Series]],1)="A",RIGHT(Table13[[#This Row],[Occupational Series]],1)="B",RIGHT(Table13[[#This Row],[Occupational Series]],1)="C"),"0301",RIGHT(Table13[[#This Row],[Occupational Series]],4)))</f>
        <v>0501</v>
      </c>
      <c r="D837" s="128" t="s">
        <v>491</v>
      </c>
      <c r="E837" s="128" t="s">
        <v>492</v>
      </c>
    </row>
    <row r="838" spans="1:5" ht="26.25" thickBot="1" x14ac:dyDescent="0.3">
      <c r="A838" s="51" t="s">
        <v>421</v>
      </c>
      <c r="B838" s="127" t="str">
        <f>Table13[[#This Row],[Series]]&amp;Table13[[#This Row],[Competency Name]]</f>
        <v>0501WRITTEN COMMUNICATION</v>
      </c>
      <c r="C838" s="127" t="str">
        <f>IF(RIGHT(Table13[[#This Row],[Occupational Series]],5)="SECCM","SECCM",IF(OR(RIGHT(Table13[[#This Row],[Occupational Series]],1)="A",RIGHT(Table13[[#This Row],[Occupational Series]],1)="B",RIGHT(Table13[[#This Row],[Occupational Series]],1)="C"),"0301",RIGHT(Table13[[#This Row],[Occupational Series]],4)))</f>
        <v>0501</v>
      </c>
      <c r="D838" s="51" t="s">
        <v>507</v>
      </c>
      <c r="E838" s="51" t="s">
        <v>508</v>
      </c>
    </row>
    <row r="839" spans="1:5" ht="26.25" thickBot="1" x14ac:dyDescent="0.3">
      <c r="A839" s="51" t="s">
        <v>421</v>
      </c>
      <c r="B839" s="127" t="str">
        <f>Table13[[#This Row],[Series]]&amp;Table13[[#This Row],[Competency Name]]</f>
        <v>0501ORAL COMMUNICATION</v>
      </c>
      <c r="C839" s="127" t="str">
        <f>IF(RIGHT(Table13[[#This Row],[Occupational Series]],5)="SECCM","SECCM",IF(OR(RIGHT(Table13[[#This Row],[Occupational Series]],1)="A",RIGHT(Table13[[#This Row],[Occupational Series]],1)="B",RIGHT(Table13[[#This Row],[Occupational Series]],1)="C"),"0301",RIGHT(Table13[[#This Row],[Occupational Series]],4)))</f>
        <v>0501</v>
      </c>
      <c r="D839" s="51" t="s">
        <v>537</v>
      </c>
      <c r="E839" s="51" t="s">
        <v>538</v>
      </c>
    </row>
    <row r="840" spans="1:5" ht="26.25" thickBot="1" x14ac:dyDescent="0.3">
      <c r="A840" s="129" t="s">
        <v>421</v>
      </c>
      <c r="B840" s="127" t="str">
        <f>Table13[[#This Row],[Series]]&amp;Table13[[#This Row],[Competency Name]]</f>
        <v>0501FINANCIAL MANAGEMENT SYSTEMS</v>
      </c>
      <c r="C840" s="127" t="str">
        <f>IF(RIGHT(Table13[[#This Row],[Occupational Series]],5)="SECCM","SECCM",IF(OR(RIGHT(Table13[[#This Row],[Occupational Series]],1)="A",RIGHT(Table13[[#This Row],[Occupational Series]],1)="B",RIGHT(Table13[[#This Row],[Occupational Series]],1)="C"),"0301",RIGHT(Table13[[#This Row],[Occupational Series]],4)))</f>
        <v>0501</v>
      </c>
      <c r="D840" s="129" t="s">
        <v>565</v>
      </c>
      <c r="E840" s="129" t="s">
        <v>566</v>
      </c>
    </row>
    <row r="841" spans="1:5" ht="39" thickBot="1" x14ac:dyDescent="0.3">
      <c r="A841" s="51" t="s">
        <v>421</v>
      </c>
      <c r="B841" s="127" t="str">
        <f>Table13[[#This Row],[Series]]&amp;Table13[[#This Row],[Competency Name]]</f>
        <v>0501FINANCIAL STEWARDSHIP</v>
      </c>
      <c r="C841" s="127" t="str">
        <f>IF(RIGHT(Table13[[#This Row],[Occupational Series]],5)="SECCM","SECCM",IF(OR(RIGHT(Table13[[#This Row],[Occupational Series]],1)="A",RIGHT(Table13[[#This Row],[Occupational Series]],1)="B",RIGHT(Table13[[#This Row],[Occupational Series]],1)="C"),"0301",RIGHT(Table13[[#This Row],[Occupational Series]],4)))</f>
        <v>0501</v>
      </c>
      <c r="D841" s="51" t="s">
        <v>567</v>
      </c>
      <c r="E841" s="51" t="s">
        <v>568</v>
      </c>
    </row>
    <row r="842" spans="1:5" ht="64.5" thickBot="1" x14ac:dyDescent="0.3">
      <c r="A842" s="51" t="s">
        <v>421</v>
      </c>
      <c r="B842" s="127" t="str">
        <f>Table13[[#This Row],[Series]]&amp;Table13[[#This Row],[Competency Name]]</f>
        <v>0501ACCOUNTABILITY</v>
      </c>
      <c r="C842" s="127" t="str">
        <f>IF(RIGHT(Table13[[#This Row],[Occupational Series]],5)="SECCM","SECCM",IF(OR(RIGHT(Table13[[#This Row],[Occupational Series]],1)="A",RIGHT(Table13[[#This Row],[Occupational Series]],1)="B",RIGHT(Table13[[#This Row],[Occupational Series]],1)="C"),"0301",RIGHT(Table13[[#This Row],[Occupational Series]],4)))</f>
        <v>0501</v>
      </c>
      <c r="D842" s="51" t="s">
        <v>579</v>
      </c>
      <c r="E842" s="51" t="s">
        <v>580</v>
      </c>
    </row>
    <row r="843" spans="1:5" ht="39" thickBot="1" x14ac:dyDescent="0.3">
      <c r="A843" s="51" t="s">
        <v>421</v>
      </c>
      <c r="B843" s="127" t="str">
        <f>Table13[[#This Row],[Series]]&amp;Table13[[#This Row],[Competency Name]]</f>
        <v>0501DEVELOPING OTHERS</v>
      </c>
      <c r="C843" s="127" t="str">
        <f>IF(RIGHT(Table13[[#This Row],[Occupational Series]],5)="SECCM","SECCM",IF(OR(RIGHT(Table13[[#This Row],[Occupational Series]],1)="A",RIGHT(Table13[[#This Row],[Occupational Series]],1)="B",RIGHT(Table13[[#This Row],[Occupational Series]],1)="C"),"0301",RIGHT(Table13[[#This Row],[Occupational Series]],4)))</f>
        <v>0501</v>
      </c>
      <c r="D843" s="51" t="s">
        <v>585</v>
      </c>
      <c r="E843" s="51" t="s">
        <v>586</v>
      </c>
    </row>
    <row r="844" spans="1:5" ht="26.25" thickBot="1" x14ac:dyDescent="0.3">
      <c r="A844" s="51" t="s">
        <v>421</v>
      </c>
      <c r="B844" s="127" t="str">
        <f>Table13[[#This Row],[Series]]&amp;Table13[[#This Row],[Competency Name]]</f>
        <v>0501MANAGING HUMAN RESOURCES</v>
      </c>
      <c r="C844" s="127" t="str">
        <f>IF(RIGHT(Table13[[#This Row],[Occupational Series]],5)="SECCM","SECCM",IF(OR(RIGHT(Table13[[#This Row],[Occupational Series]],1)="A",RIGHT(Table13[[#This Row],[Occupational Series]],1)="B",RIGHT(Table13[[#This Row],[Occupational Series]],1)="C"),"0301",RIGHT(Table13[[#This Row],[Occupational Series]],4)))</f>
        <v>0501</v>
      </c>
      <c r="D844" s="51" t="s">
        <v>590</v>
      </c>
      <c r="E844" s="51" t="s">
        <v>591</v>
      </c>
    </row>
    <row r="845" spans="1:5" ht="39" thickBot="1" x14ac:dyDescent="0.3">
      <c r="A845" s="51" t="s">
        <v>421</v>
      </c>
      <c r="B845" s="127" t="str">
        <f>Table13[[#This Row],[Series]]&amp;Table13[[#This Row],[Competency Name]]</f>
        <v>0501PROBLEM SOLVING</v>
      </c>
      <c r="C845" s="127" t="str">
        <f>IF(RIGHT(Table13[[#This Row],[Occupational Series]],5)="SECCM","SECCM",IF(OR(RIGHT(Table13[[#This Row],[Occupational Series]],1)="A",RIGHT(Table13[[#This Row],[Occupational Series]],1)="B",RIGHT(Table13[[#This Row],[Occupational Series]],1)="C"),"0301",RIGHT(Table13[[#This Row],[Occupational Series]],4)))</f>
        <v>0501</v>
      </c>
      <c r="D845" s="51" t="s">
        <v>596</v>
      </c>
      <c r="E845" s="51" t="s">
        <v>597</v>
      </c>
    </row>
    <row r="846" spans="1:5" ht="26.25" thickBot="1" x14ac:dyDescent="0.3">
      <c r="A846" s="129" t="s">
        <v>421</v>
      </c>
      <c r="B846" s="127" t="str">
        <f>Table13[[#This Row],[Series]]&amp;Table13[[#This Row],[Competency Name]]</f>
        <v>0501FINANCIAL CONCEPTS POLICY AND PRINCIPLES</v>
      </c>
      <c r="C846" s="127" t="str">
        <f>IF(RIGHT(Table13[[#This Row],[Occupational Series]],5)="SECCM","SECCM",IF(OR(RIGHT(Table13[[#This Row],[Occupational Series]],1)="A",RIGHT(Table13[[#This Row],[Occupational Series]],1)="B",RIGHT(Table13[[#This Row],[Occupational Series]],1)="C"),"0301",RIGHT(Table13[[#This Row],[Occupational Series]],4)))</f>
        <v>0501</v>
      </c>
      <c r="D846" s="129" t="s">
        <v>820</v>
      </c>
      <c r="E846" s="129" t="s">
        <v>821</v>
      </c>
    </row>
    <row r="847" spans="1:5" ht="26.25" thickBot="1" x14ac:dyDescent="0.3">
      <c r="A847" s="51" t="s">
        <v>421</v>
      </c>
      <c r="B847" s="127" t="str">
        <f>Table13[[#This Row],[Series]]&amp;Table13[[#This Row],[Competency Name]]</f>
        <v>0501FINANCIAL MANAGEMENT ANALYSIS</v>
      </c>
      <c r="C847" s="127" t="str">
        <f>IF(RIGHT(Table13[[#This Row],[Occupational Series]],5)="SECCM","SECCM",IF(OR(RIGHT(Table13[[#This Row],[Occupational Series]],1)="A",RIGHT(Table13[[#This Row],[Occupational Series]],1)="B",RIGHT(Table13[[#This Row],[Occupational Series]],1)="C"),"0301",RIGHT(Table13[[#This Row],[Occupational Series]],4)))</f>
        <v>0501</v>
      </c>
      <c r="D847" s="51" t="s">
        <v>822</v>
      </c>
      <c r="E847" s="51" t="s">
        <v>823</v>
      </c>
    </row>
    <row r="848" spans="1:5" ht="15.75" thickBot="1" x14ac:dyDescent="0.3">
      <c r="A848" s="129" t="s">
        <v>421</v>
      </c>
      <c r="B848" s="127" t="str">
        <f>Table13[[#This Row],[Series]]&amp;Table13[[#This Row],[Competency Name]]</f>
        <v>0501FINANCIAL REPORTING</v>
      </c>
      <c r="C848" s="127" t="str">
        <f>IF(RIGHT(Table13[[#This Row],[Occupational Series]],5)="SECCM","SECCM",IF(OR(RIGHT(Table13[[#This Row],[Occupational Series]],1)="A",RIGHT(Table13[[#This Row],[Occupational Series]],1)="B",RIGHT(Table13[[#This Row],[Occupational Series]],1)="C"),"0301",RIGHT(Table13[[#This Row],[Occupational Series]],4)))</f>
        <v>0501</v>
      </c>
      <c r="D848" s="129" t="s">
        <v>824</v>
      </c>
      <c r="E848" s="129" t="s">
        <v>825</v>
      </c>
    </row>
    <row r="849" spans="1:5" ht="39" thickBot="1" x14ac:dyDescent="0.3">
      <c r="A849" s="51" t="s">
        <v>421</v>
      </c>
      <c r="B849" s="127" t="str">
        <f>Table13[[#This Row],[Series]]&amp;Table13[[#This Row],[Competency Name]]</f>
        <v>0501STRATEGIC THINKING</v>
      </c>
      <c r="C849" s="127" t="str">
        <f>IF(RIGHT(Table13[[#This Row],[Occupational Series]],5)="SECCM","SECCM",IF(OR(RIGHT(Table13[[#This Row],[Occupational Series]],1)="A",RIGHT(Table13[[#This Row],[Occupational Series]],1)="B",RIGHT(Table13[[#This Row],[Occupational Series]],1)="C"),"0301",RIGHT(Table13[[#This Row],[Occupational Series]],4)))</f>
        <v>0501</v>
      </c>
      <c r="D849" s="51" t="s">
        <v>826</v>
      </c>
      <c r="E849" s="51" t="s">
        <v>827</v>
      </c>
    </row>
    <row r="850" spans="1:5" ht="15.75" thickBot="1" x14ac:dyDescent="0.3">
      <c r="A850" s="129" t="s">
        <v>421</v>
      </c>
      <c r="B850" s="127" t="str">
        <f>Table13[[#This Row],[Series]]&amp;Table13[[#This Row],[Competency Name]]</f>
        <v>0501TEAM BUILDING</v>
      </c>
      <c r="C850" s="127" t="str">
        <f>IF(RIGHT(Table13[[#This Row],[Occupational Series]],5)="SECCM","SECCM",IF(OR(RIGHT(Table13[[#This Row],[Occupational Series]],1)="A",RIGHT(Table13[[#This Row],[Occupational Series]],1)="B",RIGHT(Table13[[#This Row],[Occupational Series]],1)="C"),"0301",RIGHT(Table13[[#This Row],[Occupational Series]],4)))</f>
        <v>0501</v>
      </c>
      <c r="D850" s="129" t="s">
        <v>828</v>
      </c>
      <c r="E850" s="129" t="s">
        <v>829</v>
      </c>
    </row>
    <row r="851" spans="1:5" ht="26.25" thickBot="1" x14ac:dyDescent="0.3">
      <c r="A851" s="129" t="s">
        <v>424</v>
      </c>
      <c r="B851" s="127" t="str">
        <f>Table13[[#This Row],[Series]]&amp;Table13[[#This Row],[Competency Name]]</f>
        <v>0503CUSTOMER SERVICE</v>
      </c>
      <c r="C851" s="127" t="str">
        <f>IF(RIGHT(Table13[[#This Row],[Occupational Series]],5)="SECCM","SECCM",IF(OR(RIGHT(Table13[[#This Row],[Occupational Series]],1)="A",RIGHT(Table13[[#This Row],[Occupational Series]],1)="B",RIGHT(Table13[[#This Row],[Occupational Series]],1)="C"),"0301",RIGHT(Table13[[#This Row],[Occupational Series]],4)))</f>
        <v>0503</v>
      </c>
      <c r="D851" s="129" t="s">
        <v>418</v>
      </c>
      <c r="E851" s="129" t="s">
        <v>419</v>
      </c>
    </row>
    <row r="852" spans="1:5" ht="26.25" thickBot="1" x14ac:dyDescent="0.3">
      <c r="A852" s="51" t="s">
        <v>424</v>
      </c>
      <c r="B852" s="127" t="str">
        <f>Table13[[#This Row],[Series]]&amp;Table13[[#This Row],[Competency Name]]</f>
        <v>0503COMPUTER LITERACY</v>
      </c>
      <c r="C852" s="127" t="str">
        <f>IF(RIGHT(Table13[[#This Row],[Occupational Series]],5)="SECCM","SECCM",IF(OR(RIGHT(Table13[[#This Row],[Occupational Series]],1)="A",RIGHT(Table13[[#This Row],[Occupational Series]],1)="B",RIGHT(Table13[[#This Row],[Occupational Series]],1)="C"),"0301",RIGHT(Table13[[#This Row],[Occupational Series]],4)))</f>
        <v>0503</v>
      </c>
      <c r="D852" s="51" t="s">
        <v>456</v>
      </c>
      <c r="E852" s="51" t="s">
        <v>457</v>
      </c>
    </row>
    <row r="853" spans="1:5" ht="26.25" thickBot="1" x14ac:dyDescent="0.3">
      <c r="A853" s="51" t="s">
        <v>424</v>
      </c>
      <c r="B853" s="127" t="str">
        <f>Table13[[#This Row],[Series]]&amp;Table13[[#This Row],[Competency Name]]</f>
        <v>0503WRITTEN COMMUNICATION</v>
      </c>
      <c r="C853" s="127" t="str">
        <f>IF(RIGHT(Table13[[#This Row],[Occupational Series]],5)="SECCM","SECCM",IF(OR(RIGHT(Table13[[#This Row],[Occupational Series]],1)="A",RIGHT(Table13[[#This Row],[Occupational Series]],1)="B",RIGHT(Table13[[#This Row],[Occupational Series]],1)="C"),"0301",RIGHT(Table13[[#This Row],[Occupational Series]],4)))</f>
        <v>0503</v>
      </c>
      <c r="D853" s="51" t="s">
        <v>507</v>
      </c>
      <c r="E853" s="51" t="s">
        <v>508</v>
      </c>
    </row>
    <row r="854" spans="1:5" ht="26.25" thickBot="1" x14ac:dyDescent="0.3">
      <c r="A854" s="51" t="s">
        <v>424</v>
      </c>
      <c r="B854" s="127" t="str">
        <f>Table13[[#This Row],[Series]]&amp;Table13[[#This Row],[Competency Name]]</f>
        <v>0503ORAL COMMUNICATION</v>
      </c>
      <c r="C854" s="127" t="str">
        <f>IF(RIGHT(Table13[[#This Row],[Occupational Series]],5)="SECCM","SECCM",IF(OR(RIGHT(Table13[[#This Row],[Occupational Series]],1)="A",RIGHT(Table13[[#This Row],[Occupational Series]],1)="B",RIGHT(Table13[[#This Row],[Occupational Series]],1)="C"),"0301",RIGHT(Table13[[#This Row],[Occupational Series]],4)))</f>
        <v>0503</v>
      </c>
      <c r="D854" s="51" t="s">
        <v>537</v>
      </c>
      <c r="E854" s="51" t="s">
        <v>538</v>
      </c>
    </row>
    <row r="855" spans="1:5" ht="26.25" thickBot="1" x14ac:dyDescent="0.3">
      <c r="A855" s="129" t="s">
        <v>424</v>
      </c>
      <c r="B855" s="127" t="str">
        <f>Table13[[#This Row],[Series]]&amp;Table13[[#This Row],[Competency Name]]</f>
        <v>0503FINANCIAL MANAGEMENT SYSTEMS</v>
      </c>
      <c r="C855" s="127" t="str">
        <f>IF(RIGHT(Table13[[#This Row],[Occupational Series]],5)="SECCM","SECCM",IF(OR(RIGHT(Table13[[#This Row],[Occupational Series]],1)="A",RIGHT(Table13[[#This Row],[Occupational Series]],1)="B",RIGHT(Table13[[#This Row],[Occupational Series]],1)="C"),"0301",RIGHT(Table13[[#This Row],[Occupational Series]],4)))</f>
        <v>0503</v>
      </c>
      <c r="D855" s="129" t="s">
        <v>565</v>
      </c>
      <c r="E855" s="129" t="s">
        <v>566</v>
      </c>
    </row>
    <row r="856" spans="1:5" ht="39" thickBot="1" x14ac:dyDescent="0.3">
      <c r="A856" s="51" t="s">
        <v>424</v>
      </c>
      <c r="B856" s="127" t="str">
        <f>Table13[[#This Row],[Series]]&amp;Table13[[#This Row],[Competency Name]]</f>
        <v>0503FINANCIAL STEWARDSHIP</v>
      </c>
      <c r="C856" s="127" t="str">
        <f>IF(RIGHT(Table13[[#This Row],[Occupational Series]],5)="SECCM","SECCM",IF(OR(RIGHT(Table13[[#This Row],[Occupational Series]],1)="A",RIGHT(Table13[[#This Row],[Occupational Series]],1)="B",RIGHT(Table13[[#This Row],[Occupational Series]],1)="C"),"0301",RIGHT(Table13[[#This Row],[Occupational Series]],4)))</f>
        <v>0503</v>
      </c>
      <c r="D856" s="51" t="s">
        <v>567</v>
      </c>
      <c r="E856" s="51" t="s">
        <v>568</v>
      </c>
    </row>
    <row r="857" spans="1:5" ht="39" thickBot="1" x14ac:dyDescent="0.3">
      <c r="A857" s="51" t="s">
        <v>424</v>
      </c>
      <c r="B857" s="127" t="str">
        <f>Table13[[#This Row],[Series]]&amp;Table13[[#This Row],[Competency Name]]</f>
        <v>0503DEVELOPING OTHERS</v>
      </c>
      <c r="C857" s="127" t="str">
        <f>IF(RIGHT(Table13[[#This Row],[Occupational Series]],5)="SECCM","SECCM",IF(OR(RIGHT(Table13[[#This Row],[Occupational Series]],1)="A",RIGHT(Table13[[#This Row],[Occupational Series]],1)="B",RIGHT(Table13[[#This Row],[Occupational Series]],1)="C"),"0301",RIGHT(Table13[[#This Row],[Occupational Series]],4)))</f>
        <v>0503</v>
      </c>
      <c r="D857" s="51" t="s">
        <v>585</v>
      </c>
      <c r="E857" s="51" t="s">
        <v>586</v>
      </c>
    </row>
    <row r="858" spans="1:5" ht="39" thickBot="1" x14ac:dyDescent="0.3">
      <c r="A858" s="51" t="s">
        <v>424</v>
      </c>
      <c r="B858" s="127" t="str">
        <f>Table13[[#This Row],[Series]]&amp;Table13[[#This Row],[Competency Name]]</f>
        <v>0503PROBLEM SOLVING</v>
      </c>
      <c r="C858" s="127" t="str">
        <f>IF(RIGHT(Table13[[#This Row],[Occupational Series]],5)="SECCM","SECCM",IF(OR(RIGHT(Table13[[#This Row],[Occupational Series]],1)="A",RIGHT(Table13[[#This Row],[Occupational Series]],1)="B",RIGHT(Table13[[#This Row],[Occupational Series]],1)="C"),"0301",RIGHT(Table13[[#This Row],[Occupational Series]],4)))</f>
        <v>0503</v>
      </c>
      <c r="D858" s="51" t="s">
        <v>596</v>
      </c>
      <c r="E858" s="51" t="s">
        <v>597</v>
      </c>
    </row>
    <row r="859" spans="1:5" ht="15.75" thickBot="1" x14ac:dyDescent="0.3">
      <c r="A859" s="129" t="s">
        <v>424</v>
      </c>
      <c r="B859" s="127" t="str">
        <f>Table13[[#This Row],[Series]]&amp;Table13[[#This Row],[Competency Name]]</f>
        <v>0503FINANCIAL REPORTING</v>
      </c>
      <c r="C859" s="127" t="str">
        <f>IF(RIGHT(Table13[[#This Row],[Occupational Series]],5)="SECCM","SECCM",IF(OR(RIGHT(Table13[[#This Row],[Occupational Series]],1)="A",RIGHT(Table13[[#This Row],[Occupational Series]],1)="B",RIGHT(Table13[[#This Row],[Occupational Series]],1)="C"),"0301",RIGHT(Table13[[#This Row],[Occupational Series]],4)))</f>
        <v>0503</v>
      </c>
      <c r="D859" s="129" t="s">
        <v>824</v>
      </c>
      <c r="E859" s="129" t="s">
        <v>825</v>
      </c>
    </row>
    <row r="860" spans="1:5" ht="26.25" thickBot="1" x14ac:dyDescent="0.3">
      <c r="A860" s="51" t="s">
        <v>424</v>
      </c>
      <c r="B860" s="127" t="str">
        <f>Table13[[#This Row],[Series]]&amp;Table13[[#This Row],[Competency Name]]</f>
        <v>0503ARITHMETIC MATHEMATICAL REASONING</v>
      </c>
      <c r="C860" s="127" t="str">
        <f>IF(RIGHT(Table13[[#This Row],[Occupational Series]],5)="SECCM","SECCM",IF(OR(RIGHT(Table13[[#This Row],[Occupational Series]],1)="A",RIGHT(Table13[[#This Row],[Occupational Series]],1)="B",RIGHT(Table13[[#This Row],[Occupational Series]],1)="C"),"0301",RIGHT(Table13[[#This Row],[Occupational Series]],4)))</f>
        <v>0503</v>
      </c>
      <c r="D860" s="51" t="s">
        <v>902</v>
      </c>
      <c r="E860" s="51" t="s">
        <v>903</v>
      </c>
    </row>
    <row r="861" spans="1:5" ht="26.25" thickBot="1" x14ac:dyDescent="0.3">
      <c r="A861" s="129" t="s">
        <v>424</v>
      </c>
      <c r="B861" s="127" t="str">
        <f>Table13[[#This Row],[Series]]&amp;Table13[[#This Row],[Competency Name]]</f>
        <v>0503FUNDAMENTALS AND OPERATIONS OF FINANCE</v>
      </c>
      <c r="C861" s="127" t="str">
        <f>IF(RIGHT(Table13[[#This Row],[Occupational Series]],5)="SECCM","SECCM",IF(OR(RIGHT(Table13[[#This Row],[Occupational Series]],1)="A",RIGHT(Table13[[#This Row],[Occupational Series]],1)="B",RIGHT(Table13[[#This Row],[Occupational Series]],1)="C"),"0301",RIGHT(Table13[[#This Row],[Occupational Series]],4)))</f>
        <v>0503</v>
      </c>
      <c r="D861" s="129" t="s">
        <v>904</v>
      </c>
      <c r="E861" s="129" t="s">
        <v>905</v>
      </c>
    </row>
    <row r="862" spans="1:5" ht="26.25" thickBot="1" x14ac:dyDescent="0.3">
      <c r="A862" s="51" t="s">
        <v>1201</v>
      </c>
      <c r="B862" s="127" t="str">
        <f>Table13[[#This Row],[Series]]&amp;Table13[[#This Row],[Competency Name]]</f>
        <v>0505ADVANCED FINANCIAL MANAGEMENT</v>
      </c>
      <c r="C862" s="127" t="str">
        <f>IF(RIGHT(Table13[[#This Row],[Occupational Series]],5)="SECCM","SECCM",IF(OR(RIGHT(Table13[[#This Row],[Occupational Series]],1)="A",RIGHT(Table13[[#This Row],[Occupational Series]],1)="B",RIGHT(Table13[[#This Row],[Occupational Series]],1)="C"),"0301",RIGHT(Table13[[#This Row],[Occupational Series]],4)))</f>
        <v>0505</v>
      </c>
      <c r="D862" s="51" t="s">
        <v>1202</v>
      </c>
      <c r="E862" s="51" t="s">
        <v>1203</v>
      </c>
    </row>
    <row r="863" spans="1:5" ht="39" thickBot="1" x14ac:dyDescent="0.3">
      <c r="A863" s="51" t="s">
        <v>1201</v>
      </c>
      <c r="B863" s="127" t="str">
        <f>Table13[[#This Row],[Series]]&amp;Table13[[#This Row],[Competency Name]]</f>
        <v>0505FINANCIAL MANAGEMENT AND REPORTING ANALYSIS</v>
      </c>
      <c r="C863" s="127" t="str">
        <f>IF(RIGHT(Table13[[#This Row],[Occupational Series]],5)="SECCM","SECCM",IF(OR(RIGHT(Table13[[#This Row],[Occupational Series]],1)="A",RIGHT(Table13[[#This Row],[Occupational Series]],1)="B",RIGHT(Table13[[#This Row],[Occupational Series]],1)="C"),"0301",RIGHT(Table13[[#This Row],[Occupational Series]],4)))</f>
        <v>0505</v>
      </c>
      <c r="D863" s="51" t="s">
        <v>1204</v>
      </c>
      <c r="E863" s="51" t="s">
        <v>1205</v>
      </c>
    </row>
    <row r="864" spans="1:5" ht="26.25" thickBot="1" x14ac:dyDescent="0.3">
      <c r="A864" s="51" t="s">
        <v>513</v>
      </c>
      <c r="B864" s="127" t="str">
        <f>Table13[[#This Row],[Series]]&amp;Table13[[#This Row],[Competency Name]]</f>
        <v>0510WRITTEN COMMUNICATION</v>
      </c>
      <c r="C864" s="127" t="str">
        <f>IF(RIGHT(Table13[[#This Row],[Occupational Series]],5)="SECCM","SECCM",IF(OR(RIGHT(Table13[[#This Row],[Occupational Series]],1)="A",RIGHT(Table13[[#This Row],[Occupational Series]],1)="B",RIGHT(Table13[[#This Row],[Occupational Series]],1)="C"),"0301",RIGHT(Table13[[#This Row],[Occupational Series]],4)))</f>
        <v>0510</v>
      </c>
      <c r="D864" s="51" t="s">
        <v>507</v>
      </c>
      <c r="E864" s="51" t="s">
        <v>508</v>
      </c>
    </row>
    <row r="865" spans="1:5" ht="26.25" thickBot="1" x14ac:dyDescent="0.3">
      <c r="A865" s="51" t="s">
        <v>513</v>
      </c>
      <c r="B865" s="127" t="str">
        <f>Table13[[#This Row],[Series]]&amp;Table13[[#This Row],[Competency Name]]</f>
        <v>0510ORAL COMMUNICATION</v>
      </c>
      <c r="C865" s="127" t="str">
        <f>IF(RIGHT(Table13[[#This Row],[Occupational Series]],5)="SECCM","SECCM",IF(OR(RIGHT(Table13[[#This Row],[Occupational Series]],1)="A",RIGHT(Table13[[#This Row],[Occupational Series]],1)="B",RIGHT(Table13[[#This Row],[Occupational Series]],1)="C"),"0301",RIGHT(Table13[[#This Row],[Occupational Series]],4)))</f>
        <v>0510</v>
      </c>
      <c r="D865" s="51" t="s">
        <v>537</v>
      </c>
      <c r="E865" s="51" t="s">
        <v>538</v>
      </c>
    </row>
    <row r="866" spans="1:5" ht="26.25" thickBot="1" x14ac:dyDescent="0.3">
      <c r="A866" s="129" t="s">
        <v>513</v>
      </c>
      <c r="B866" s="127" t="str">
        <f>Table13[[#This Row],[Series]]&amp;Table13[[#This Row],[Competency Name]]</f>
        <v>0510FINANCIAL MANAGEMENT SYSTEMS</v>
      </c>
      <c r="C866" s="127" t="str">
        <f>IF(RIGHT(Table13[[#This Row],[Occupational Series]],5)="SECCM","SECCM",IF(OR(RIGHT(Table13[[#This Row],[Occupational Series]],1)="A",RIGHT(Table13[[#This Row],[Occupational Series]],1)="B",RIGHT(Table13[[#This Row],[Occupational Series]],1)="C"),"0301",RIGHT(Table13[[#This Row],[Occupational Series]],4)))</f>
        <v>0510</v>
      </c>
      <c r="D866" s="129" t="s">
        <v>565</v>
      </c>
      <c r="E866" s="129" t="s">
        <v>566</v>
      </c>
    </row>
    <row r="867" spans="1:5" ht="39" thickBot="1" x14ac:dyDescent="0.3">
      <c r="A867" s="51" t="s">
        <v>513</v>
      </c>
      <c r="B867" s="127" t="str">
        <f>Table13[[#This Row],[Series]]&amp;Table13[[#This Row],[Competency Name]]</f>
        <v>0510FINANCIAL STEWARDSHIP</v>
      </c>
      <c r="C867" s="127" t="str">
        <f>IF(RIGHT(Table13[[#This Row],[Occupational Series]],5)="SECCM","SECCM",IF(OR(RIGHT(Table13[[#This Row],[Occupational Series]],1)="A",RIGHT(Table13[[#This Row],[Occupational Series]],1)="B",RIGHT(Table13[[#This Row],[Occupational Series]],1)="C"),"0301",RIGHT(Table13[[#This Row],[Occupational Series]],4)))</f>
        <v>0510</v>
      </c>
      <c r="D867" s="51" t="s">
        <v>567</v>
      </c>
      <c r="E867" s="51" t="s">
        <v>568</v>
      </c>
    </row>
    <row r="868" spans="1:5" ht="64.5" thickBot="1" x14ac:dyDescent="0.3">
      <c r="A868" s="51" t="s">
        <v>513</v>
      </c>
      <c r="B868" s="127" t="str">
        <f>Table13[[#This Row],[Series]]&amp;Table13[[#This Row],[Competency Name]]</f>
        <v>0510ACCOUNTABILITY</v>
      </c>
      <c r="C868" s="127" t="str">
        <f>IF(RIGHT(Table13[[#This Row],[Occupational Series]],5)="SECCM","SECCM",IF(OR(RIGHT(Table13[[#This Row],[Occupational Series]],1)="A",RIGHT(Table13[[#This Row],[Occupational Series]],1)="B",RIGHT(Table13[[#This Row],[Occupational Series]],1)="C"),"0301",RIGHT(Table13[[#This Row],[Occupational Series]],4)))</f>
        <v>0510</v>
      </c>
      <c r="D868" s="51" t="s">
        <v>579</v>
      </c>
      <c r="E868" s="51" t="s">
        <v>580</v>
      </c>
    </row>
    <row r="869" spans="1:5" ht="39" thickBot="1" x14ac:dyDescent="0.3">
      <c r="A869" s="51" t="s">
        <v>513</v>
      </c>
      <c r="B869" s="127" t="str">
        <f>Table13[[#This Row],[Series]]&amp;Table13[[#This Row],[Competency Name]]</f>
        <v>0510PROBLEM SOLVING</v>
      </c>
      <c r="C869" s="127" t="str">
        <f>IF(RIGHT(Table13[[#This Row],[Occupational Series]],5)="SECCM","SECCM",IF(OR(RIGHT(Table13[[#This Row],[Occupational Series]],1)="A",RIGHT(Table13[[#This Row],[Occupational Series]],1)="B",RIGHT(Table13[[#This Row],[Occupational Series]],1)="C"),"0301",RIGHT(Table13[[#This Row],[Occupational Series]],4)))</f>
        <v>0510</v>
      </c>
      <c r="D869" s="51" t="s">
        <v>596</v>
      </c>
      <c r="E869" s="51" t="s">
        <v>597</v>
      </c>
    </row>
    <row r="870" spans="1:5" ht="26.25" thickBot="1" x14ac:dyDescent="0.3">
      <c r="A870" s="129" t="s">
        <v>513</v>
      </c>
      <c r="B870" s="127" t="str">
        <f>Table13[[#This Row],[Series]]&amp;Table13[[#This Row],[Competency Name]]</f>
        <v>0510FINANCIAL CONCEPTS POLICY AND PRINCIPLES</v>
      </c>
      <c r="C870" s="127" t="str">
        <f>IF(RIGHT(Table13[[#This Row],[Occupational Series]],5)="SECCM","SECCM",IF(OR(RIGHT(Table13[[#This Row],[Occupational Series]],1)="A",RIGHT(Table13[[#This Row],[Occupational Series]],1)="B",RIGHT(Table13[[#This Row],[Occupational Series]],1)="C"),"0301",RIGHT(Table13[[#This Row],[Occupational Series]],4)))</f>
        <v>0510</v>
      </c>
      <c r="D870" s="129" t="s">
        <v>820</v>
      </c>
      <c r="E870" s="129" t="s">
        <v>821</v>
      </c>
    </row>
    <row r="871" spans="1:5" ht="15.75" thickBot="1" x14ac:dyDescent="0.3">
      <c r="A871" s="129" t="s">
        <v>513</v>
      </c>
      <c r="B871" s="127" t="str">
        <f>Table13[[#This Row],[Series]]&amp;Table13[[#This Row],[Competency Name]]</f>
        <v>0510FINANCIAL REPORTING</v>
      </c>
      <c r="C871" s="127" t="str">
        <f>IF(RIGHT(Table13[[#This Row],[Occupational Series]],5)="SECCM","SECCM",IF(OR(RIGHT(Table13[[#This Row],[Occupational Series]],1)="A",RIGHT(Table13[[#This Row],[Occupational Series]],1)="B",RIGHT(Table13[[#This Row],[Occupational Series]],1)="C"),"0301",RIGHT(Table13[[#This Row],[Occupational Series]],4)))</f>
        <v>0510</v>
      </c>
      <c r="D871" s="129" t="s">
        <v>824</v>
      </c>
      <c r="E871" s="129" t="s">
        <v>825</v>
      </c>
    </row>
    <row r="872" spans="1:5" ht="26.25" thickBot="1" x14ac:dyDescent="0.3">
      <c r="A872" s="129" t="s">
        <v>513</v>
      </c>
      <c r="B872" s="127" t="str">
        <f>Table13[[#This Row],[Series]]&amp;Table13[[#This Row],[Competency Name]]</f>
        <v>0510ACCOUNTING ANALYSIS</v>
      </c>
      <c r="C872" s="127" t="str">
        <f>IF(RIGHT(Table13[[#This Row],[Occupational Series]],5)="SECCM","SECCM",IF(OR(RIGHT(Table13[[#This Row],[Occupational Series]],1)="A",RIGHT(Table13[[#This Row],[Occupational Series]],1)="B",RIGHT(Table13[[#This Row],[Occupational Series]],1)="C"),"0301",RIGHT(Table13[[#This Row],[Occupational Series]],4)))</f>
        <v>0510</v>
      </c>
      <c r="D872" s="129" t="s">
        <v>1288</v>
      </c>
      <c r="E872" s="129" t="s">
        <v>1289</v>
      </c>
    </row>
    <row r="873" spans="1:5" ht="26.25" thickBot="1" x14ac:dyDescent="0.3">
      <c r="A873" s="51" t="s">
        <v>332</v>
      </c>
      <c r="B873" s="127" t="str">
        <f>Table13[[#This Row],[Series]]&amp;Table13[[#This Row],[Competency Name]]</f>
        <v>0511INFORMATION MANAGEMENT</v>
      </c>
      <c r="C873" s="127" t="str">
        <f>IF(RIGHT(Table13[[#This Row],[Occupational Series]],5)="SECCM","SECCM",IF(OR(RIGHT(Table13[[#This Row],[Occupational Series]],1)="A",RIGHT(Table13[[#This Row],[Occupational Series]],1)="B",RIGHT(Table13[[#This Row],[Occupational Series]],1)="C"),"0301",RIGHT(Table13[[#This Row],[Occupational Series]],4)))</f>
        <v>0511</v>
      </c>
      <c r="D873" s="51" t="s">
        <v>311</v>
      </c>
      <c r="E873" s="51" t="s">
        <v>312</v>
      </c>
    </row>
    <row r="874" spans="1:5" ht="26.25" thickBot="1" x14ac:dyDescent="0.3">
      <c r="A874" s="51" t="s">
        <v>332</v>
      </c>
      <c r="B874" s="127" t="str">
        <f>Table13[[#This Row],[Series]]&amp;Table13[[#This Row],[Competency Name]]</f>
        <v>0511WRITTEN COMMUNICATION</v>
      </c>
      <c r="C874" s="127" t="str">
        <f>IF(RIGHT(Table13[[#This Row],[Occupational Series]],5)="SECCM","SECCM",IF(OR(RIGHT(Table13[[#This Row],[Occupational Series]],1)="A",RIGHT(Table13[[#This Row],[Occupational Series]],1)="B",RIGHT(Table13[[#This Row],[Occupational Series]],1)="C"),"0301",RIGHT(Table13[[#This Row],[Occupational Series]],4)))</f>
        <v>0511</v>
      </c>
      <c r="D874" s="51" t="s">
        <v>507</v>
      </c>
      <c r="E874" s="51" t="s">
        <v>508</v>
      </c>
    </row>
    <row r="875" spans="1:5" ht="26.25" thickBot="1" x14ac:dyDescent="0.3">
      <c r="A875" s="51" t="s">
        <v>332</v>
      </c>
      <c r="B875" s="127" t="str">
        <f>Table13[[#This Row],[Series]]&amp;Table13[[#This Row],[Competency Name]]</f>
        <v>0511ORAL COMMUNICATION</v>
      </c>
      <c r="C875" s="127" t="str">
        <f>IF(RIGHT(Table13[[#This Row],[Occupational Series]],5)="SECCM","SECCM",IF(OR(RIGHT(Table13[[#This Row],[Occupational Series]],1)="A",RIGHT(Table13[[#This Row],[Occupational Series]],1)="B",RIGHT(Table13[[#This Row],[Occupational Series]],1)="C"),"0301",RIGHT(Table13[[#This Row],[Occupational Series]],4)))</f>
        <v>0511</v>
      </c>
      <c r="D875" s="51" t="s">
        <v>537</v>
      </c>
      <c r="E875" s="51" t="s">
        <v>538</v>
      </c>
    </row>
    <row r="876" spans="1:5" ht="39" thickBot="1" x14ac:dyDescent="0.3">
      <c r="A876" s="51" t="s">
        <v>332</v>
      </c>
      <c r="B876" s="127" t="str">
        <f>Table13[[#This Row],[Series]]&amp;Table13[[#This Row],[Competency Name]]</f>
        <v>0511FINANCIAL STEWARDSHIP</v>
      </c>
      <c r="C876" s="127" t="str">
        <f>IF(RIGHT(Table13[[#This Row],[Occupational Series]],5)="SECCM","SECCM",IF(OR(RIGHT(Table13[[#This Row],[Occupational Series]],1)="A",RIGHT(Table13[[#This Row],[Occupational Series]],1)="B",RIGHT(Table13[[#This Row],[Occupational Series]],1)="C"),"0301",RIGHT(Table13[[#This Row],[Occupational Series]],4)))</f>
        <v>0511</v>
      </c>
      <c r="D876" s="51" t="s">
        <v>567</v>
      </c>
      <c r="E876" s="51" t="s">
        <v>568</v>
      </c>
    </row>
    <row r="877" spans="1:5" ht="39" thickBot="1" x14ac:dyDescent="0.3">
      <c r="A877" s="51" t="s">
        <v>332</v>
      </c>
      <c r="B877" s="127" t="str">
        <f>Table13[[#This Row],[Series]]&amp;Table13[[#This Row],[Competency Name]]</f>
        <v>0511DEVELOPING OTHERS</v>
      </c>
      <c r="C877" s="127" t="str">
        <f>IF(RIGHT(Table13[[#This Row],[Occupational Series]],5)="SECCM","SECCM",IF(OR(RIGHT(Table13[[#This Row],[Occupational Series]],1)="A",RIGHT(Table13[[#This Row],[Occupational Series]],1)="B",RIGHT(Table13[[#This Row],[Occupational Series]],1)="C"),"0301",RIGHT(Table13[[#This Row],[Occupational Series]],4)))</f>
        <v>0511</v>
      </c>
      <c r="D877" s="51" t="s">
        <v>585</v>
      </c>
      <c r="E877" s="51" t="s">
        <v>586</v>
      </c>
    </row>
    <row r="878" spans="1:5" ht="26.25" thickBot="1" x14ac:dyDescent="0.3">
      <c r="A878" s="51" t="s">
        <v>332</v>
      </c>
      <c r="B878" s="127" t="str">
        <f>Table13[[#This Row],[Series]]&amp;Table13[[#This Row],[Competency Name]]</f>
        <v>0511AUDITING CONCEPTS, POLICIES, AND PRINCIPLES</v>
      </c>
      <c r="C878" s="127" t="str">
        <f>IF(RIGHT(Table13[[#This Row],[Occupational Series]],5)="SECCM","SECCM",IF(OR(RIGHT(Table13[[#This Row],[Occupational Series]],1)="A",RIGHT(Table13[[#This Row],[Occupational Series]],1)="B",RIGHT(Table13[[#This Row],[Occupational Series]],1)="C"),"0301",RIGHT(Table13[[#This Row],[Occupational Series]],4)))</f>
        <v>0511</v>
      </c>
      <c r="D878" s="51" t="s">
        <v>1669</v>
      </c>
      <c r="E878" s="51" t="s">
        <v>1670</v>
      </c>
    </row>
    <row r="879" spans="1:5" ht="39" thickBot="1" x14ac:dyDescent="0.3">
      <c r="A879" s="51" t="s">
        <v>332</v>
      </c>
      <c r="B879" s="127" t="str">
        <f>Table13[[#This Row],[Series]]&amp;Table13[[#This Row],[Competency Name]]</f>
        <v>0511AUDIT PLANNING AND MANAGEMENT</v>
      </c>
      <c r="C879" s="127" t="str">
        <f>IF(RIGHT(Table13[[#This Row],[Occupational Series]],5)="SECCM","SECCM",IF(OR(RIGHT(Table13[[#This Row],[Occupational Series]],1)="A",RIGHT(Table13[[#This Row],[Occupational Series]],1)="B",RIGHT(Table13[[#This Row],[Occupational Series]],1)="C"),"0301",RIGHT(Table13[[#This Row],[Occupational Series]],4)))</f>
        <v>0511</v>
      </c>
      <c r="D879" s="51" t="s">
        <v>1671</v>
      </c>
      <c r="E879" s="51" t="s">
        <v>1672</v>
      </c>
    </row>
    <row r="880" spans="1:5" ht="26.25" thickBot="1" x14ac:dyDescent="0.3">
      <c r="A880" s="51" t="s">
        <v>332</v>
      </c>
      <c r="B880" s="127" t="str">
        <f>Table13[[#This Row],[Series]]&amp;Table13[[#This Row],[Competency Name]]</f>
        <v>0511AUDIT REPORTING</v>
      </c>
      <c r="C880" s="127" t="str">
        <f>IF(RIGHT(Table13[[#This Row],[Occupational Series]],5)="SECCM","SECCM",IF(OR(RIGHT(Table13[[#This Row],[Occupational Series]],1)="A",RIGHT(Table13[[#This Row],[Occupational Series]],1)="B",RIGHT(Table13[[#This Row],[Occupational Series]],1)="C"),"0301",RIGHT(Table13[[#This Row],[Occupational Series]],4)))</f>
        <v>0511</v>
      </c>
      <c r="D880" s="51" t="s">
        <v>1673</v>
      </c>
      <c r="E880" s="51" t="s">
        <v>1674</v>
      </c>
    </row>
    <row r="881" spans="1:5" ht="26.25" thickBot="1" x14ac:dyDescent="0.3">
      <c r="A881" s="51" t="s">
        <v>332</v>
      </c>
      <c r="B881" s="127" t="str">
        <f>Table13[[#This Row],[Series]]&amp;Table13[[#This Row],[Competency Name]]</f>
        <v>0511DECISION SUPPORT - AUDIT EXECUTION</v>
      </c>
      <c r="C881" s="127" t="str">
        <f>IF(RIGHT(Table13[[#This Row],[Occupational Series]],5)="SECCM","SECCM",IF(OR(RIGHT(Table13[[#This Row],[Occupational Series]],1)="A",RIGHT(Table13[[#This Row],[Occupational Series]],1)="B",RIGHT(Table13[[#This Row],[Occupational Series]],1)="C"),"0301",RIGHT(Table13[[#This Row],[Occupational Series]],4)))</f>
        <v>0511</v>
      </c>
      <c r="D881" s="51" t="s">
        <v>1675</v>
      </c>
      <c r="E881" s="51" t="s">
        <v>1676</v>
      </c>
    </row>
    <row r="882" spans="1:5" ht="26.25" thickBot="1" x14ac:dyDescent="0.3">
      <c r="A882" s="51" t="s">
        <v>550</v>
      </c>
      <c r="B882" s="127" t="str">
        <f>Table13[[#This Row],[Series]]&amp;Table13[[#This Row],[Competency Name]]</f>
        <v>0525ORAL COMMUNICATION</v>
      </c>
      <c r="C882" s="127" t="str">
        <f>IF(RIGHT(Table13[[#This Row],[Occupational Series]],5)="SECCM","SECCM",IF(OR(RIGHT(Table13[[#This Row],[Occupational Series]],1)="A",RIGHT(Table13[[#This Row],[Occupational Series]],1)="B",RIGHT(Table13[[#This Row],[Occupational Series]],1)="C"),"0301",RIGHT(Table13[[#This Row],[Occupational Series]],4)))</f>
        <v>0525</v>
      </c>
      <c r="D882" s="51" t="s">
        <v>537</v>
      </c>
      <c r="E882" s="51" t="s">
        <v>538</v>
      </c>
    </row>
    <row r="883" spans="1:5" ht="26.25" thickBot="1" x14ac:dyDescent="0.3">
      <c r="A883" s="129" t="s">
        <v>550</v>
      </c>
      <c r="B883" s="127" t="str">
        <f>Table13[[#This Row],[Series]]&amp;Table13[[#This Row],[Competency Name]]</f>
        <v>0525FINANCIAL MANAGEMENT SYSTEMS</v>
      </c>
      <c r="C883" s="127" t="str">
        <f>IF(RIGHT(Table13[[#This Row],[Occupational Series]],5)="SECCM","SECCM",IF(OR(RIGHT(Table13[[#This Row],[Occupational Series]],1)="A",RIGHT(Table13[[#This Row],[Occupational Series]],1)="B",RIGHT(Table13[[#This Row],[Occupational Series]],1)="C"),"0301",RIGHT(Table13[[#This Row],[Occupational Series]],4)))</f>
        <v>0525</v>
      </c>
      <c r="D883" s="129" t="s">
        <v>565</v>
      </c>
      <c r="E883" s="129" t="s">
        <v>566</v>
      </c>
    </row>
    <row r="884" spans="1:5" ht="26.25" thickBot="1" x14ac:dyDescent="0.3">
      <c r="A884" s="129" t="s">
        <v>550</v>
      </c>
      <c r="B884" s="127" t="str">
        <f>Table13[[#This Row],[Series]]&amp;Table13[[#This Row],[Competency Name]]</f>
        <v>0525DECISION SUPPORT</v>
      </c>
      <c r="C884" s="127" t="str">
        <f>IF(RIGHT(Table13[[#This Row],[Occupational Series]],5)="SECCM","SECCM",IF(OR(RIGHT(Table13[[#This Row],[Occupational Series]],1)="A",RIGHT(Table13[[#This Row],[Occupational Series]],1)="B",RIGHT(Table13[[#This Row],[Occupational Series]],1)="C"),"0301",RIGHT(Table13[[#This Row],[Occupational Series]],4)))</f>
        <v>0525</v>
      </c>
      <c r="D884" s="129" t="s">
        <v>791</v>
      </c>
      <c r="E884" s="129" t="s">
        <v>792</v>
      </c>
    </row>
    <row r="885" spans="1:5" ht="39" thickBot="1" x14ac:dyDescent="0.3">
      <c r="A885" s="129" t="s">
        <v>550</v>
      </c>
      <c r="B885" s="127" t="str">
        <f>Table13[[#This Row],[Series]]&amp;Table13[[#This Row],[Competency Name]]</f>
        <v>0525ACCOUNTING CONCEPTS, POLICIES, AND PRINCIPLES</v>
      </c>
      <c r="C885" s="127" t="str">
        <f>IF(RIGHT(Table13[[#This Row],[Occupational Series]],5)="SECCM","SECCM",IF(OR(RIGHT(Table13[[#This Row],[Occupational Series]],1)="A",RIGHT(Table13[[#This Row],[Occupational Series]],1)="B",RIGHT(Table13[[#This Row],[Occupational Series]],1)="C"),"0301",RIGHT(Table13[[#This Row],[Occupational Series]],4)))</f>
        <v>0525</v>
      </c>
      <c r="D885" s="129" t="s">
        <v>800</v>
      </c>
      <c r="E885" s="129" t="s">
        <v>801</v>
      </c>
    </row>
    <row r="886" spans="1:5" ht="39" thickBot="1" x14ac:dyDescent="0.3">
      <c r="A886" s="129" t="s">
        <v>550</v>
      </c>
      <c r="B886" s="127" t="str">
        <f>Table13[[#This Row],[Series]]&amp;Table13[[#This Row],[Competency Name]]</f>
        <v>0525FUNDAMENTALS AND OPERATIONS OF ACCOUNTING</v>
      </c>
      <c r="C886" s="127" t="str">
        <f>IF(RIGHT(Table13[[#This Row],[Occupational Series]],5)="SECCM","SECCM",IF(OR(RIGHT(Table13[[#This Row],[Occupational Series]],1)="A",RIGHT(Table13[[#This Row],[Occupational Series]],1)="B",RIGHT(Table13[[#This Row],[Occupational Series]],1)="C"),"0301",RIGHT(Table13[[#This Row],[Occupational Series]],4)))</f>
        <v>0525</v>
      </c>
      <c r="D886" s="129" t="s">
        <v>804</v>
      </c>
      <c r="E886" s="129" t="s">
        <v>805</v>
      </c>
    </row>
    <row r="887" spans="1:5" ht="26.25" thickBot="1" x14ac:dyDescent="0.3">
      <c r="A887" s="51" t="s">
        <v>547</v>
      </c>
      <c r="B887" s="127" t="str">
        <f>Table13[[#This Row],[Series]]&amp;Table13[[#This Row],[Competency Name]]</f>
        <v>0540ORAL COMMUNICATION</v>
      </c>
      <c r="C887" s="127" t="str">
        <f>IF(RIGHT(Table13[[#This Row],[Occupational Series]],5)="SECCM","SECCM",IF(OR(RIGHT(Table13[[#This Row],[Occupational Series]],1)="A",RIGHT(Table13[[#This Row],[Occupational Series]],1)="B",RIGHT(Table13[[#This Row],[Occupational Series]],1)="C"),"0301",RIGHT(Table13[[#This Row],[Occupational Series]],4)))</f>
        <v>0540</v>
      </c>
      <c r="D887" s="51" t="s">
        <v>537</v>
      </c>
      <c r="E887" s="51" t="s">
        <v>538</v>
      </c>
    </row>
    <row r="888" spans="1:5" ht="26.25" thickBot="1" x14ac:dyDescent="0.3">
      <c r="A888" s="129" t="s">
        <v>547</v>
      </c>
      <c r="B888" s="127" t="str">
        <f>Table13[[#This Row],[Series]]&amp;Table13[[#This Row],[Competency Name]]</f>
        <v>0540FINANCIAL MANAGEMENT SYSTEMS</v>
      </c>
      <c r="C888" s="127" t="str">
        <f>IF(RIGHT(Table13[[#This Row],[Occupational Series]],5)="SECCM","SECCM",IF(OR(RIGHT(Table13[[#This Row],[Occupational Series]],1)="A",RIGHT(Table13[[#This Row],[Occupational Series]],1)="B",RIGHT(Table13[[#This Row],[Occupational Series]],1)="C"),"0301",RIGHT(Table13[[#This Row],[Occupational Series]],4)))</f>
        <v>0540</v>
      </c>
      <c r="D888" s="129" t="s">
        <v>565</v>
      </c>
      <c r="E888" s="129" t="s">
        <v>566</v>
      </c>
    </row>
    <row r="889" spans="1:5" ht="39" thickBot="1" x14ac:dyDescent="0.3">
      <c r="A889" s="51" t="s">
        <v>547</v>
      </c>
      <c r="B889" s="127" t="str">
        <f>Table13[[#This Row],[Series]]&amp;Table13[[#This Row],[Competency Name]]</f>
        <v>0540DEVELOPING OTHERS</v>
      </c>
      <c r="C889" s="127" t="str">
        <f>IF(RIGHT(Table13[[#This Row],[Occupational Series]],5)="SECCM","SECCM",IF(OR(RIGHT(Table13[[#This Row],[Occupational Series]],1)="A",RIGHT(Table13[[#This Row],[Occupational Series]],1)="B",RIGHT(Table13[[#This Row],[Occupational Series]],1)="C"),"0301",RIGHT(Table13[[#This Row],[Occupational Series]],4)))</f>
        <v>0540</v>
      </c>
      <c r="D889" s="51" t="s">
        <v>585</v>
      </c>
      <c r="E889" s="51" t="s">
        <v>586</v>
      </c>
    </row>
    <row r="890" spans="1:5" ht="39" thickBot="1" x14ac:dyDescent="0.3">
      <c r="A890" s="129" t="s">
        <v>547</v>
      </c>
      <c r="B890" s="127" t="str">
        <f>Table13[[#This Row],[Series]]&amp;Table13[[#This Row],[Competency Name]]</f>
        <v>0540ACCOUNTING CONCEPTS, POLICIES, AND PRINCIPLES</v>
      </c>
      <c r="C890" s="127" t="str">
        <f>IF(RIGHT(Table13[[#This Row],[Occupational Series]],5)="SECCM","SECCM",IF(OR(RIGHT(Table13[[#This Row],[Occupational Series]],1)="A",RIGHT(Table13[[#This Row],[Occupational Series]],1)="B",RIGHT(Table13[[#This Row],[Occupational Series]],1)="C"),"0301",RIGHT(Table13[[#This Row],[Occupational Series]],4)))</f>
        <v>0540</v>
      </c>
      <c r="D890" s="129" t="s">
        <v>800</v>
      </c>
      <c r="E890" s="129" t="s">
        <v>801</v>
      </c>
    </row>
    <row r="891" spans="1:5" ht="39" thickBot="1" x14ac:dyDescent="0.3">
      <c r="A891" s="129" t="s">
        <v>547</v>
      </c>
      <c r="B891" s="127" t="str">
        <f>Table13[[#This Row],[Series]]&amp;Table13[[#This Row],[Competency Name]]</f>
        <v>0540COMMERCIAL PAY CONCEPTS, POLICIES AND PRINCIPLES</v>
      </c>
      <c r="C891" s="127" t="str">
        <f>IF(RIGHT(Table13[[#This Row],[Occupational Series]],5)="SECCM","SECCM",IF(OR(RIGHT(Table13[[#This Row],[Occupational Series]],1)="A",RIGHT(Table13[[#This Row],[Occupational Series]],1)="B",RIGHT(Table13[[#This Row],[Occupational Series]],1)="C"),"0301",RIGHT(Table13[[#This Row],[Occupational Series]],4)))</f>
        <v>0540</v>
      </c>
      <c r="D891" s="129" t="s">
        <v>802</v>
      </c>
      <c r="E891" s="129" t="s">
        <v>803</v>
      </c>
    </row>
    <row r="892" spans="1:5" ht="39" thickBot="1" x14ac:dyDescent="0.3">
      <c r="A892" s="129" t="s">
        <v>547</v>
      </c>
      <c r="B892" s="127" t="str">
        <f>Table13[[#This Row],[Series]]&amp;Table13[[#This Row],[Competency Name]]</f>
        <v>0540FUNDAMENTALS AND OPERATIONS OF ACCOUNTING</v>
      </c>
      <c r="C892" s="127" t="str">
        <f>IF(RIGHT(Table13[[#This Row],[Occupational Series]],5)="SECCM","SECCM",IF(OR(RIGHT(Table13[[#This Row],[Occupational Series]],1)="A",RIGHT(Table13[[#This Row],[Occupational Series]],1)="B",RIGHT(Table13[[#This Row],[Occupational Series]],1)="C"),"0301",RIGHT(Table13[[#This Row],[Occupational Series]],4)))</f>
        <v>0540</v>
      </c>
      <c r="D892" s="129" t="s">
        <v>804</v>
      </c>
      <c r="E892" s="129" t="s">
        <v>805</v>
      </c>
    </row>
    <row r="893" spans="1:5" ht="26.25" thickBot="1" x14ac:dyDescent="0.3">
      <c r="A893" s="51" t="s">
        <v>512</v>
      </c>
      <c r="B893" s="127" t="str">
        <f>Table13[[#This Row],[Series]]&amp;Table13[[#This Row],[Competency Name]]</f>
        <v>0544WRITTEN COMMUNICATION</v>
      </c>
      <c r="C893" s="127" t="str">
        <f>IF(RIGHT(Table13[[#This Row],[Occupational Series]],5)="SECCM","SECCM",IF(OR(RIGHT(Table13[[#This Row],[Occupational Series]],1)="A",RIGHT(Table13[[#This Row],[Occupational Series]],1)="B",RIGHT(Table13[[#This Row],[Occupational Series]],1)="C"),"0301",RIGHT(Table13[[#This Row],[Occupational Series]],4)))</f>
        <v>0544</v>
      </c>
      <c r="D893" s="51" t="s">
        <v>507</v>
      </c>
      <c r="E893" s="51" t="s">
        <v>508</v>
      </c>
    </row>
    <row r="894" spans="1:5" ht="26.25" thickBot="1" x14ac:dyDescent="0.3">
      <c r="A894" s="51" t="s">
        <v>512</v>
      </c>
      <c r="B894" s="127" t="str">
        <f>Table13[[#This Row],[Series]]&amp;Table13[[#This Row],[Competency Name]]</f>
        <v>0544ORAL COMMUNICATION</v>
      </c>
      <c r="C894" s="127" t="str">
        <f>IF(RIGHT(Table13[[#This Row],[Occupational Series]],5)="SECCM","SECCM",IF(OR(RIGHT(Table13[[#This Row],[Occupational Series]],1)="A",RIGHT(Table13[[#This Row],[Occupational Series]],1)="B",RIGHT(Table13[[#This Row],[Occupational Series]],1)="C"),"0301",RIGHT(Table13[[#This Row],[Occupational Series]],4)))</f>
        <v>0544</v>
      </c>
      <c r="D894" s="51" t="s">
        <v>537</v>
      </c>
      <c r="E894" s="51" t="s">
        <v>538</v>
      </c>
    </row>
    <row r="895" spans="1:5" ht="26.25" thickBot="1" x14ac:dyDescent="0.3">
      <c r="A895" s="129" t="s">
        <v>512</v>
      </c>
      <c r="B895" s="127" t="str">
        <f>Table13[[#This Row],[Series]]&amp;Table13[[#This Row],[Competency Name]]</f>
        <v>0544FINANCIAL MANAGEMENT SYSTEMS</v>
      </c>
      <c r="C895" s="127" t="str">
        <f>IF(RIGHT(Table13[[#This Row],[Occupational Series]],5)="SECCM","SECCM",IF(OR(RIGHT(Table13[[#This Row],[Occupational Series]],1)="A",RIGHT(Table13[[#This Row],[Occupational Series]],1)="B",RIGHT(Table13[[#This Row],[Occupational Series]],1)="C"),"0301",RIGHT(Table13[[#This Row],[Occupational Series]],4)))</f>
        <v>0544</v>
      </c>
      <c r="D895" s="129" t="s">
        <v>565</v>
      </c>
      <c r="E895" s="129" t="s">
        <v>566</v>
      </c>
    </row>
    <row r="896" spans="1:5" ht="39" thickBot="1" x14ac:dyDescent="0.3">
      <c r="A896" s="51" t="s">
        <v>512</v>
      </c>
      <c r="B896" s="127" t="str">
        <f>Table13[[#This Row],[Series]]&amp;Table13[[#This Row],[Competency Name]]</f>
        <v>0544DEVELOPING OTHERS</v>
      </c>
      <c r="C896" s="127" t="str">
        <f>IF(RIGHT(Table13[[#This Row],[Occupational Series]],5)="SECCM","SECCM",IF(OR(RIGHT(Table13[[#This Row],[Occupational Series]],1)="A",RIGHT(Table13[[#This Row],[Occupational Series]],1)="B",RIGHT(Table13[[#This Row],[Occupational Series]],1)="C"),"0301",RIGHT(Table13[[#This Row],[Occupational Series]],4)))</f>
        <v>0544</v>
      </c>
      <c r="D896" s="51" t="s">
        <v>585</v>
      </c>
      <c r="E896" s="51" t="s">
        <v>586</v>
      </c>
    </row>
    <row r="897" spans="1:5" ht="26.25" thickBot="1" x14ac:dyDescent="0.3">
      <c r="A897" s="129" t="s">
        <v>512</v>
      </c>
      <c r="B897" s="127" t="str">
        <f>Table13[[#This Row],[Series]]&amp;Table13[[#This Row],[Competency Name]]</f>
        <v>0544DECISION SUPPORT</v>
      </c>
      <c r="C897" s="127" t="str">
        <f>IF(RIGHT(Table13[[#This Row],[Occupational Series]],5)="SECCM","SECCM",IF(OR(RIGHT(Table13[[#This Row],[Occupational Series]],1)="A",RIGHT(Table13[[#This Row],[Occupational Series]],1)="B",RIGHT(Table13[[#This Row],[Occupational Series]],1)="C"),"0301",RIGHT(Table13[[#This Row],[Occupational Series]],4)))</f>
        <v>0544</v>
      </c>
      <c r="D897" s="129" t="s">
        <v>791</v>
      </c>
      <c r="E897" s="129" t="s">
        <v>792</v>
      </c>
    </row>
    <row r="898" spans="1:5" ht="26.25" thickBot="1" x14ac:dyDescent="0.3">
      <c r="A898" s="129" t="s">
        <v>512</v>
      </c>
      <c r="B898" s="127" t="str">
        <f>Table13[[#This Row],[Series]]&amp;Table13[[#This Row],[Competency Name]]</f>
        <v>0544FUNDAMENTALS AND OPERATIONS OF CIVILIAN PAY</v>
      </c>
      <c r="C898" s="127" t="str">
        <f>IF(RIGHT(Table13[[#This Row],[Occupational Series]],5)="SECCM","SECCM",IF(OR(RIGHT(Table13[[#This Row],[Occupational Series]],1)="A",RIGHT(Table13[[#This Row],[Occupational Series]],1)="B",RIGHT(Table13[[#This Row],[Occupational Series]],1)="C"),"0301",RIGHT(Table13[[#This Row],[Occupational Series]],4)))</f>
        <v>0544</v>
      </c>
      <c r="D898" s="129" t="s">
        <v>795</v>
      </c>
      <c r="E898" s="129" t="s">
        <v>796</v>
      </c>
    </row>
    <row r="899" spans="1:5" ht="26.25" thickBot="1" x14ac:dyDescent="0.3">
      <c r="A899" s="129" t="s">
        <v>512</v>
      </c>
      <c r="B899" s="127" t="str">
        <f>Table13[[#This Row],[Series]]&amp;Table13[[#This Row],[Competency Name]]</f>
        <v>0544PAYROLL CONCEPTS, POLICIES, AND PRINCIPLES</v>
      </c>
      <c r="C899" s="127" t="str">
        <f>IF(RIGHT(Table13[[#This Row],[Occupational Series]],5)="SECCM","SECCM",IF(OR(RIGHT(Table13[[#This Row],[Occupational Series]],1)="A",RIGHT(Table13[[#This Row],[Occupational Series]],1)="B",RIGHT(Table13[[#This Row],[Occupational Series]],1)="C"),"0301",RIGHT(Table13[[#This Row],[Occupational Series]],4)))</f>
        <v>0544</v>
      </c>
      <c r="D899" s="129" t="s">
        <v>797</v>
      </c>
      <c r="E899" s="129" t="s">
        <v>798</v>
      </c>
    </row>
    <row r="900" spans="1:5" ht="26.25" thickBot="1" x14ac:dyDescent="0.3">
      <c r="A900" s="51" t="s">
        <v>542</v>
      </c>
      <c r="B900" s="127" t="str">
        <f>Table13[[#This Row],[Series]]&amp;Table13[[#This Row],[Competency Name]]</f>
        <v>0545ORAL COMMUNICATION</v>
      </c>
      <c r="C900" s="127" t="str">
        <f>IF(RIGHT(Table13[[#This Row],[Occupational Series]],5)="SECCM","SECCM",IF(OR(RIGHT(Table13[[#This Row],[Occupational Series]],1)="A",RIGHT(Table13[[#This Row],[Occupational Series]],1)="B",RIGHT(Table13[[#This Row],[Occupational Series]],1)="C"),"0301",RIGHT(Table13[[#This Row],[Occupational Series]],4)))</f>
        <v>0545</v>
      </c>
      <c r="D900" s="51" t="s">
        <v>537</v>
      </c>
      <c r="E900" s="51" t="s">
        <v>538</v>
      </c>
    </row>
    <row r="901" spans="1:5" ht="26.25" thickBot="1" x14ac:dyDescent="0.3">
      <c r="A901" s="129" t="s">
        <v>542</v>
      </c>
      <c r="B901" s="127" t="str">
        <f>Table13[[#This Row],[Series]]&amp;Table13[[#This Row],[Competency Name]]</f>
        <v>0545FINANCIAL MANAGEMENT SYSTEMS</v>
      </c>
      <c r="C901" s="127" t="str">
        <f>IF(RIGHT(Table13[[#This Row],[Occupational Series]],5)="SECCM","SECCM",IF(OR(RIGHT(Table13[[#This Row],[Occupational Series]],1)="A",RIGHT(Table13[[#This Row],[Occupational Series]],1)="B",RIGHT(Table13[[#This Row],[Occupational Series]],1)="C"),"0301",RIGHT(Table13[[#This Row],[Occupational Series]],4)))</f>
        <v>0545</v>
      </c>
      <c r="D901" s="129" t="s">
        <v>565</v>
      </c>
      <c r="E901" s="129" t="s">
        <v>566</v>
      </c>
    </row>
    <row r="902" spans="1:5" ht="39" thickBot="1" x14ac:dyDescent="0.3">
      <c r="A902" s="51" t="s">
        <v>542</v>
      </c>
      <c r="B902" s="127" t="str">
        <f>Table13[[#This Row],[Series]]&amp;Table13[[#This Row],[Competency Name]]</f>
        <v>0545DEVELOPING OTHERS</v>
      </c>
      <c r="C902" s="127" t="str">
        <f>IF(RIGHT(Table13[[#This Row],[Occupational Series]],5)="SECCM","SECCM",IF(OR(RIGHT(Table13[[#This Row],[Occupational Series]],1)="A",RIGHT(Table13[[#This Row],[Occupational Series]],1)="B",RIGHT(Table13[[#This Row],[Occupational Series]],1)="C"),"0301",RIGHT(Table13[[#This Row],[Occupational Series]],4)))</f>
        <v>0545</v>
      </c>
      <c r="D902" s="51" t="s">
        <v>585</v>
      </c>
      <c r="E902" s="51" t="s">
        <v>586</v>
      </c>
    </row>
    <row r="903" spans="1:5" ht="26.25" thickBot="1" x14ac:dyDescent="0.3">
      <c r="A903" s="129" t="s">
        <v>542</v>
      </c>
      <c r="B903" s="127" t="str">
        <f>Table13[[#This Row],[Series]]&amp;Table13[[#This Row],[Competency Name]]</f>
        <v>0545DECISION SUPPORT</v>
      </c>
      <c r="C903" s="127" t="str">
        <f>IF(RIGHT(Table13[[#This Row],[Occupational Series]],5)="SECCM","SECCM",IF(OR(RIGHT(Table13[[#This Row],[Occupational Series]],1)="A",RIGHT(Table13[[#This Row],[Occupational Series]],1)="B",RIGHT(Table13[[#This Row],[Occupational Series]],1)="C"),"0301",RIGHT(Table13[[#This Row],[Occupational Series]],4)))</f>
        <v>0545</v>
      </c>
      <c r="D903" s="129" t="s">
        <v>791</v>
      </c>
      <c r="E903" s="129" t="s">
        <v>792</v>
      </c>
    </row>
    <row r="904" spans="1:5" ht="26.25" thickBot="1" x14ac:dyDescent="0.3">
      <c r="A904" s="129" t="s">
        <v>542</v>
      </c>
      <c r="B904" s="127" t="str">
        <f>Table13[[#This Row],[Series]]&amp;Table13[[#This Row],[Competency Name]]</f>
        <v>0545PAYROLL CONCEPTS, POLICIES, AND PRINCIPLES</v>
      </c>
      <c r="C904" s="127" t="str">
        <f>IF(RIGHT(Table13[[#This Row],[Occupational Series]],5)="SECCM","SECCM",IF(OR(RIGHT(Table13[[#This Row],[Occupational Series]],1)="A",RIGHT(Table13[[#This Row],[Occupational Series]],1)="B",RIGHT(Table13[[#This Row],[Occupational Series]],1)="C"),"0301",RIGHT(Table13[[#This Row],[Occupational Series]],4)))</f>
        <v>0545</v>
      </c>
      <c r="D904" s="129" t="s">
        <v>797</v>
      </c>
      <c r="E904" s="129" t="s">
        <v>798</v>
      </c>
    </row>
    <row r="905" spans="1:5" ht="39" thickBot="1" x14ac:dyDescent="0.3">
      <c r="A905" s="129" t="s">
        <v>542</v>
      </c>
      <c r="B905" s="127" t="str">
        <f>Table13[[#This Row],[Series]]&amp;Table13[[#This Row],[Competency Name]]</f>
        <v>0545FUNDAMENTALS AND OPERATIONS OF MILITARY PAY</v>
      </c>
      <c r="C905" s="127" t="str">
        <f>IF(RIGHT(Table13[[#This Row],[Occupational Series]],5)="SECCM","SECCM",IF(OR(RIGHT(Table13[[#This Row],[Occupational Series]],1)="A",RIGHT(Table13[[#This Row],[Occupational Series]],1)="B",RIGHT(Table13[[#This Row],[Occupational Series]],1)="C"),"0301",RIGHT(Table13[[#This Row],[Occupational Series]],4)))</f>
        <v>0545</v>
      </c>
      <c r="D905" s="129" t="s">
        <v>799</v>
      </c>
      <c r="E905" s="129" t="s">
        <v>796</v>
      </c>
    </row>
    <row r="906" spans="1:5" ht="26.25" thickBot="1" x14ac:dyDescent="0.3">
      <c r="A906" s="51" t="s">
        <v>343</v>
      </c>
      <c r="B906" s="127" t="str">
        <f>Table13[[#This Row],[Series]]&amp;Table13[[#This Row],[Competency Name]]</f>
        <v>0560INFORMATION MANAGEMENT</v>
      </c>
      <c r="C906" s="127" t="str">
        <f>IF(RIGHT(Table13[[#This Row],[Occupational Series]],5)="SECCM","SECCM",IF(OR(RIGHT(Table13[[#This Row],[Occupational Series]],1)="A",RIGHT(Table13[[#This Row],[Occupational Series]],1)="B",RIGHT(Table13[[#This Row],[Occupational Series]],1)="C"),"0301",RIGHT(Table13[[#This Row],[Occupational Series]],4)))</f>
        <v>0560</v>
      </c>
      <c r="D906" s="51" t="s">
        <v>311</v>
      </c>
      <c r="E906" s="51" t="s">
        <v>312</v>
      </c>
    </row>
    <row r="907" spans="1:5" ht="26.25" thickBot="1" x14ac:dyDescent="0.3">
      <c r="A907" s="129" t="s">
        <v>343</v>
      </c>
      <c r="B907" s="127" t="str">
        <f>Table13[[#This Row],[Series]]&amp;Table13[[#This Row],[Competency Name]]</f>
        <v>0560REASONING</v>
      </c>
      <c r="C907" s="127" t="str">
        <f>IF(RIGHT(Table13[[#This Row],[Occupational Series]],5)="SECCM","SECCM",IF(OR(RIGHT(Table13[[#This Row],[Occupational Series]],1)="A",RIGHT(Table13[[#This Row],[Occupational Series]],1)="B",RIGHT(Table13[[#This Row],[Occupational Series]],1)="C"),"0301",RIGHT(Table13[[#This Row],[Occupational Series]],4)))</f>
        <v>0560</v>
      </c>
      <c r="D907" s="129" t="s">
        <v>375</v>
      </c>
      <c r="E907" s="129" t="s">
        <v>376</v>
      </c>
    </row>
    <row r="908" spans="1:5" ht="26.25" thickBot="1" x14ac:dyDescent="0.3">
      <c r="A908" s="129" t="s">
        <v>343</v>
      </c>
      <c r="B908" s="127" t="str">
        <f>Table13[[#This Row],[Series]]&amp;Table13[[#This Row],[Competency Name]]</f>
        <v>0560CUSTOMER SERVICE</v>
      </c>
      <c r="C908" s="127" t="str">
        <f>IF(RIGHT(Table13[[#This Row],[Occupational Series]],5)="SECCM","SECCM",IF(OR(RIGHT(Table13[[#This Row],[Occupational Series]],1)="A",RIGHT(Table13[[#This Row],[Occupational Series]],1)="B",RIGHT(Table13[[#This Row],[Occupational Series]],1)="C"),"0301",RIGHT(Table13[[#This Row],[Occupational Series]],4)))</f>
        <v>0560</v>
      </c>
      <c r="D908" s="129" t="s">
        <v>418</v>
      </c>
      <c r="E908" s="129" t="s">
        <v>419</v>
      </c>
    </row>
    <row r="909" spans="1:5" ht="26.25" thickBot="1" x14ac:dyDescent="0.3">
      <c r="A909" s="51" t="s">
        <v>343</v>
      </c>
      <c r="B909" s="127" t="str">
        <f>Table13[[#This Row],[Series]]&amp;Table13[[#This Row],[Competency Name]]</f>
        <v>0560COMPUTER LITERACY</v>
      </c>
      <c r="C909" s="127" t="str">
        <f>IF(RIGHT(Table13[[#This Row],[Occupational Series]],5)="SECCM","SECCM",IF(OR(RIGHT(Table13[[#This Row],[Occupational Series]],1)="A",RIGHT(Table13[[#This Row],[Occupational Series]],1)="B",RIGHT(Table13[[#This Row],[Occupational Series]],1)="C"),"0301",RIGHT(Table13[[#This Row],[Occupational Series]],4)))</f>
        <v>0560</v>
      </c>
      <c r="D909" s="51" t="s">
        <v>456</v>
      </c>
      <c r="E909" s="51" t="s">
        <v>457</v>
      </c>
    </row>
    <row r="910" spans="1:5" ht="15.75" thickBot="1" x14ac:dyDescent="0.3">
      <c r="A910" s="129" t="s">
        <v>343</v>
      </c>
      <c r="B910" s="127" t="str">
        <f>Table13[[#This Row],[Series]]&amp;Table13[[#This Row],[Competency Name]]</f>
        <v>0560PARTNERING</v>
      </c>
      <c r="C910" s="127" t="str">
        <f>IF(RIGHT(Table13[[#This Row],[Occupational Series]],5)="SECCM","SECCM",IF(OR(RIGHT(Table13[[#This Row],[Occupational Series]],1)="A",RIGHT(Table13[[#This Row],[Occupational Series]],1)="B",RIGHT(Table13[[#This Row],[Occupational Series]],1)="C"),"0301",RIGHT(Table13[[#This Row],[Occupational Series]],4)))</f>
        <v>0560</v>
      </c>
      <c r="D910" s="129" t="s">
        <v>491</v>
      </c>
      <c r="E910" s="129" t="s">
        <v>492</v>
      </c>
    </row>
    <row r="911" spans="1:5" ht="26.25" thickBot="1" x14ac:dyDescent="0.3">
      <c r="A911" s="51" t="s">
        <v>343</v>
      </c>
      <c r="B911" s="127" t="str">
        <f>Table13[[#This Row],[Series]]&amp;Table13[[#This Row],[Competency Name]]</f>
        <v>0560WRITTEN COMMUNICATION</v>
      </c>
      <c r="C911" s="127" t="str">
        <f>IF(RIGHT(Table13[[#This Row],[Occupational Series]],5)="SECCM","SECCM",IF(OR(RIGHT(Table13[[#This Row],[Occupational Series]],1)="A",RIGHT(Table13[[#This Row],[Occupational Series]],1)="B",RIGHT(Table13[[#This Row],[Occupational Series]],1)="C"),"0301",RIGHT(Table13[[#This Row],[Occupational Series]],4)))</f>
        <v>0560</v>
      </c>
      <c r="D911" s="51" t="s">
        <v>507</v>
      </c>
      <c r="E911" s="51" t="s">
        <v>508</v>
      </c>
    </row>
    <row r="912" spans="1:5" ht="26.25" thickBot="1" x14ac:dyDescent="0.3">
      <c r="A912" s="51" t="s">
        <v>343</v>
      </c>
      <c r="B912" s="127" t="str">
        <f>Table13[[#This Row],[Series]]&amp;Table13[[#This Row],[Competency Name]]</f>
        <v>0560ORAL COMMUNICATION</v>
      </c>
      <c r="C912" s="127" t="str">
        <f>IF(RIGHT(Table13[[#This Row],[Occupational Series]],5)="SECCM","SECCM",IF(OR(RIGHT(Table13[[#This Row],[Occupational Series]],1)="A",RIGHT(Table13[[#This Row],[Occupational Series]],1)="B",RIGHT(Table13[[#This Row],[Occupational Series]],1)="C"),"0301",RIGHT(Table13[[#This Row],[Occupational Series]],4)))</f>
        <v>0560</v>
      </c>
      <c r="D912" s="51" t="s">
        <v>537</v>
      </c>
      <c r="E912" s="51" t="s">
        <v>538</v>
      </c>
    </row>
    <row r="913" spans="1:5" ht="26.25" thickBot="1" x14ac:dyDescent="0.3">
      <c r="A913" s="129" t="s">
        <v>343</v>
      </c>
      <c r="B913" s="127" t="str">
        <f>Table13[[#This Row],[Series]]&amp;Table13[[#This Row],[Competency Name]]</f>
        <v>0560FINANCIAL MANAGEMENT SYSTEMS</v>
      </c>
      <c r="C913" s="127" t="str">
        <f>IF(RIGHT(Table13[[#This Row],[Occupational Series]],5)="SECCM","SECCM",IF(OR(RIGHT(Table13[[#This Row],[Occupational Series]],1)="A",RIGHT(Table13[[#This Row],[Occupational Series]],1)="B",RIGHT(Table13[[#This Row],[Occupational Series]],1)="C"),"0301",RIGHT(Table13[[#This Row],[Occupational Series]],4)))</f>
        <v>0560</v>
      </c>
      <c r="D913" s="129" t="s">
        <v>565</v>
      </c>
      <c r="E913" s="129" t="s">
        <v>566</v>
      </c>
    </row>
    <row r="914" spans="1:5" ht="39" thickBot="1" x14ac:dyDescent="0.3">
      <c r="A914" s="51" t="s">
        <v>343</v>
      </c>
      <c r="B914" s="127" t="str">
        <f>Table13[[#This Row],[Series]]&amp;Table13[[#This Row],[Competency Name]]</f>
        <v>0560FINANCIAL STEWARDSHIP</v>
      </c>
      <c r="C914" s="127" t="str">
        <f>IF(RIGHT(Table13[[#This Row],[Occupational Series]],5)="SECCM","SECCM",IF(OR(RIGHT(Table13[[#This Row],[Occupational Series]],1)="A",RIGHT(Table13[[#This Row],[Occupational Series]],1)="B",RIGHT(Table13[[#This Row],[Occupational Series]],1)="C"),"0301",RIGHT(Table13[[#This Row],[Occupational Series]],4)))</f>
        <v>0560</v>
      </c>
      <c r="D914" s="51" t="s">
        <v>567</v>
      </c>
      <c r="E914" s="51" t="s">
        <v>568</v>
      </c>
    </row>
    <row r="915" spans="1:5" ht="64.5" thickBot="1" x14ac:dyDescent="0.3">
      <c r="A915" s="51" t="s">
        <v>343</v>
      </c>
      <c r="B915" s="127" t="str">
        <f>Table13[[#This Row],[Series]]&amp;Table13[[#This Row],[Competency Name]]</f>
        <v>0560ACCOUNTABILITY</v>
      </c>
      <c r="C915" s="127" t="str">
        <f>IF(RIGHT(Table13[[#This Row],[Occupational Series]],5)="SECCM","SECCM",IF(OR(RIGHT(Table13[[#This Row],[Occupational Series]],1)="A",RIGHT(Table13[[#This Row],[Occupational Series]],1)="B",RIGHT(Table13[[#This Row],[Occupational Series]],1)="C"),"0301",RIGHT(Table13[[#This Row],[Occupational Series]],4)))</f>
        <v>0560</v>
      </c>
      <c r="D915" s="51" t="s">
        <v>579</v>
      </c>
      <c r="E915" s="51" t="s">
        <v>580</v>
      </c>
    </row>
    <row r="916" spans="1:5" ht="39" thickBot="1" x14ac:dyDescent="0.3">
      <c r="A916" s="51" t="s">
        <v>343</v>
      </c>
      <c r="B916" s="127" t="str">
        <f>Table13[[#This Row],[Series]]&amp;Table13[[#This Row],[Competency Name]]</f>
        <v>0560DEVELOPING OTHERS</v>
      </c>
      <c r="C916" s="127" t="str">
        <f>IF(RIGHT(Table13[[#This Row],[Occupational Series]],5)="SECCM","SECCM",IF(OR(RIGHT(Table13[[#This Row],[Occupational Series]],1)="A",RIGHT(Table13[[#This Row],[Occupational Series]],1)="B",RIGHT(Table13[[#This Row],[Occupational Series]],1)="C"),"0301",RIGHT(Table13[[#This Row],[Occupational Series]],4)))</f>
        <v>0560</v>
      </c>
      <c r="D916" s="51" t="s">
        <v>585</v>
      </c>
      <c r="E916" s="51" t="s">
        <v>586</v>
      </c>
    </row>
    <row r="917" spans="1:5" ht="39" thickBot="1" x14ac:dyDescent="0.3">
      <c r="A917" s="51" t="s">
        <v>343</v>
      </c>
      <c r="B917" s="127" t="str">
        <f>Table13[[#This Row],[Series]]&amp;Table13[[#This Row],[Competency Name]]</f>
        <v>0560PROBLEM SOLVING</v>
      </c>
      <c r="C917" s="127" t="str">
        <f>IF(RIGHT(Table13[[#This Row],[Occupational Series]],5)="SECCM","SECCM",IF(OR(RIGHT(Table13[[#This Row],[Occupational Series]],1)="A",RIGHT(Table13[[#This Row],[Occupational Series]],1)="B",RIGHT(Table13[[#This Row],[Occupational Series]],1)="C"),"0301",RIGHT(Table13[[#This Row],[Occupational Series]],4)))</f>
        <v>0560</v>
      </c>
      <c r="D917" s="51" t="s">
        <v>596</v>
      </c>
      <c r="E917" s="51" t="s">
        <v>597</v>
      </c>
    </row>
    <row r="918" spans="1:5" ht="26.25" thickBot="1" x14ac:dyDescent="0.3">
      <c r="A918" s="129" t="s">
        <v>343</v>
      </c>
      <c r="B918" s="127" t="str">
        <f>Table13[[#This Row],[Series]]&amp;Table13[[#This Row],[Competency Name]]</f>
        <v>0560BUDGET CONCEPTS, POLICIES, AND PRINCIPLES</v>
      </c>
      <c r="C918" s="127" t="str">
        <f>IF(RIGHT(Table13[[#This Row],[Occupational Series]],5)="SECCM","SECCM",IF(OR(RIGHT(Table13[[#This Row],[Occupational Series]],1)="A",RIGHT(Table13[[#This Row],[Occupational Series]],1)="B",RIGHT(Table13[[#This Row],[Occupational Series]],1)="C"),"0301",RIGHT(Table13[[#This Row],[Occupational Series]],4)))</f>
        <v>0560</v>
      </c>
      <c r="D918" s="129" t="s">
        <v>789</v>
      </c>
      <c r="E918" s="129" t="s">
        <v>790</v>
      </c>
    </row>
    <row r="919" spans="1:5" ht="26.25" thickBot="1" x14ac:dyDescent="0.3">
      <c r="A919" s="129" t="s">
        <v>343</v>
      </c>
      <c r="B919" s="127" t="str">
        <f>Table13[[#This Row],[Series]]&amp;Table13[[#This Row],[Competency Name]]</f>
        <v>0560DECISION SUPPORT</v>
      </c>
      <c r="C919" s="127" t="str">
        <f>IF(RIGHT(Table13[[#This Row],[Occupational Series]],5)="SECCM","SECCM",IF(OR(RIGHT(Table13[[#This Row],[Occupational Series]],1)="A",RIGHT(Table13[[#This Row],[Occupational Series]],1)="B",RIGHT(Table13[[#This Row],[Occupational Series]],1)="C"),"0301",RIGHT(Table13[[#This Row],[Occupational Series]],4)))</f>
        <v>0560</v>
      </c>
      <c r="D919" s="129" t="s">
        <v>791</v>
      </c>
      <c r="E919" s="129" t="s">
        <v>792</v>
      </c>
    </row>
    <row r="920" spans="1:5" ht="26.25" thickBot="1" x14ac:dyDescent="0.3">
      <c r="A920" s="51" t="s">
        <v>343</v>
      </c>
      <c r="B920" s="127" t="str">
        <f>Table13[[#This Row],[Series]]&amp;Table13[[#This Row],[Competency Name]]</f>
        <v>0560FINANCIAL MANAGEMENT ANALYSIS</v>
      </c>
      <c r="C920" s="127" t="str">
        <f>IF(RIGHT(Table13[[#This Row],[Occupational Series]],5)="SECCM","SECCM",IF(OR(RIGHT(Table13[[#This Row],[Occupational Series]],1)="A",RIGHT(Table13[[#This Row],[Occupational Series]],1)="B",RIGHT(Table13[[#This Row],[Occupational Series]],1)="C"),"0301",RIGHT(Table13[[#This Row],[Occupational Series]],4)))</f>
        <v>0560</v>
      </c>
      <c r="D920" s="51" t="s">
        <v>822</v>
      </c>
      <c r="E920" s="51" t="s">
        <v>823</v>
      </c>
    </row>
    <row r="921" spans="1:5" ht="15.75" thickBot="1" x14ac:dyDescent="0.3">
      <c r="A921" s="129" t="s">
        <v>343</v>
      </c>
      <c r="B921" s="127" t="str">
        <f>Table13[[#This Row],[Series]]&amp;Table13[[#This Row],[Competency Name]]</f>
        <v>0560FINANCIAL REPORTING</v>
      </c>
      <c r="C921" s="127" t="str">
        <f>IF(RIGHT(Table13[[#This Row],[Occupational Series]],5)="SECCM","SECCM",IF(OR(RIGHT(Table13[[#This Row],[Occupational Series]],1)="A",RIGHT(Table13[[#This Row],[Occupational Series]],1)="B",RIGHT(Table13[[#This Row],[Occupational Series]],1)="C"),"0301",RIGHT(Table13[[#This Row],[Occupational Series]],4)))</f>
        <v>0560</v>
      </c>
      <c r="D921" s="129" t="s">
        <v>824</v>
      </c>
      <c r="E921" s="129" t="s">
        <v>825</v>
      </c>
    </row>
    <row r="922" spans="1:5" ht="15.75" thickBot="1" x14ac:dyDescent="0.3">
      <c r="A922" s="129" t="s">
        <v>343</v>
      </c>
      <c r="B922" s="127" t="str">
        <f>Table13[[#This Row],[Series]]&amp;Table13[[#This Row],[Competency Name]]</f>
        <v>0560BUDGET EXECUTION</v>
      </c>
      <c r="C922" s="127" t="str">
        <f>IF(RIGHT(Table13[[#This Row],[Occupational Series]],5)="SECCM","SECCM",IF(OR(RIGHT(Table13[[#This Row],[Occupational Series]],1)="A",RIGHT(Table13[[#This Row],[Occupational Series]],1)="B",RIGHT(Table13[[#This Row],[Occupational Series]],1)="C"),"0301",RIGHT(Table13[[#This Row],[Occupational Series]],4)))</f>
        <v>0560</v>
      </c>
      <c r="D922" s="129" t="s">
        <v>1335</v>
      </c>
      <c r="E922" s="129" t="s">
        <v>1336</v>
      </c>
    </row>
    <row r="923" spans="1:5" ht="39" thickBot="1" x14ac:dyDescent="0.3">
      <c r="A923" s="129" t="s">
        <v>343</v>
      </c>
      <c r="B923" s="127" t="str">
        <f>Table13[[#This Row],[Series]]&amp;Table13[[#This Row],[Competency Name]]</f>
        <v>0560BUDGET FORMULATION, JUSTIFICATION AND PRESENTATION</v>
      </c>
      <c r="C923" s="127" t="str">
        <f>IF(RIGHT(Table13[[#This Row],[Occupational Series]],5)="SECCM","SECCM",IF(OR(RIGHT(Table13[[#This Row],[Occupational Series]],1)="A",RIGHT(Table13[[#This Row],[Occupational Series]],1)="B",RIGHT(Table13[[#This Row],[Occupational Series]],1)="C"),"0301",RIGHT(Table13[[#This Row],[Occupational Series]],4)))</f>
        <v>0560</v>
      </c>
      <c r="D923" s="129" t="s">
        <v>1337</v>
      </c>
      <c r="E923" s="129" t="s">
        <v>1338</v>
      </c>
    </row>
    <row r="924" spans="1:5" ht="26.25" thickBot="1" x14ac:dyDescent="0.3">
      <c r="A924" s="51" t="s">
        <v>544</v>
      </c>
      <c r="B924" s="127" t="str">
        <f>Table13[[#This Row],[Series]]&amp;Table13[[#This Row],[Competency Name]]</f>
        <v>0561ORAL COMMUNICATION</v>
      </c>
      <c r="C924" s="127" t="str">
        <f>IF(RIGHT(Table13[[#This Row],[Occupational Series]],5)="SECCM","SECCM",IF(OR(RIGHT(Table13[[#This Row],[Occupational Series]],1)="A",RIGHT(Table13[[#This Row],[Occupational Series]],1)="B",RIGHT(Table13[[#This Row],[Occupational Series]],1)="C"),"0301",RIGHT(Table13[[#This Row],[Occupational Series]],4)))</f>
        <v>0561</v>
      </c>
      <c r="D924" s="51" t="s">
        <v>537</v>
      </c>
      <c r="E924" s="51" t="s">
        <v>538</v>
      </c>
    </row>
    <row r="925" spans="1:5" ht="26.25" thickBot="1" x14ac:dyDescent="0.3">
      <c r="A925" s="129" t="s">
        <v>544</v>
      </c>
      <c r="B925" s="127" t="str">
        <f>Table13[[#This Row],[Series]]&amp;Table13[[#This Row],[Competency Name]]</f>
        <v>0561FINANCIAL MANAGEMENT SYSTEMS</v>
      </c>
      <c r="C925" s="127" t="str">
        <f>IF(RIGHT(Table13[[#This Row],[Occupational Series]],5)="SECCM","SECCM",IF(OR(RIGHT(Table13[[#This Row],[Occupational Series]],1)="A",RIGHT(Table13[[#This Row],[Occupational Series]],1)="B",RIGHT(Table13[[#This Row],[Occupational Series]],1)="C"),"0301",RIGHT(Table13[[#This Row],[Occupational Series]],4)))</f>
        <v>0561</v>
      </c>
      <c r="D925" s="129" t="s">
        <v>565</v>
      </c>
      <c r="E925" s="129" t="s">
        <v>566</v>
      </c>
    </row>
    <row r="926" spans="1:5" ht="39" thickBot="1" x14ac:dyDescent="0.3">
      <c r="A926" s="51" t="s">
        <v>544</v>
      </c>
      <c r="B926" s="127" t="str">
        <f>Table13[[#This Row],[Series]]&amp;Table13[[#This Row],[Competency Name]]</f>
        <v>0561FINANCIAL STEWARDSHIP</v>
      </c>
      <c r="C926" s="127" t="str">
        <f>IF(RIGHT(Table13[[#This Row],[Occupational Series]],5)="SECCM","SECCM",IF(OR(RIGHT(Table13[[#This Row],[Occupational Series]],1)="A",RIGHT(Table13[[#This Row],[Occupational Series]],1)="B",RIGHT(Table13[[#This Row],[Occupational Series]],1)="C"),"0301",RIGHT(Table13[[#This Row],[Occupational Series]],4)))</f>
        <v>0561</v>
      </c>
      <c r="D926" s="51" t="s">
        <v>567</v>
      </c>
      <c r="E926" s="51" t="s">
        <v>568</v>
      </c>
    </row>
    <row r="927" spans="1:5" ht="26.25" thickBot="1" x14ac:dyDescent="0.3">
      <c r="A927" s="129" t="s">
        <v>544</v>
      </c>
      <c r="B927" s="127" t="str">
        <f>Table13[[#This Row],[Series]]&amp;Table13[[#This Row],[Competency Name]]</f>
        <v>0561BUDGET CONCEPTS, POLICIES, AND PRINCIPLES</v>
      </c>
      <c r="C927" s="127" t="str">
        <f>IF(RIGHT(Table13[[#This Row],[Occupational Series]],5)="SECCM","SECCM",IF(OR(RIGHT(Table13[[#This Row],[Occupational Series]],1)="A",RIGHT(Table13[[#This Row],[Occupational Series]],1)="B",RIGHT(Table13[[#This Row],[Occupational Series]],1)="C"),"0301",RIGHT(Table13[[#This Row],[Occupational Series]],4)))</f>
        <v>0561</v>
      </c>
      <c r="D927" s="129" t="s">
        <v>789</v>
      </c>
      <c r="E927" s="129" t="s">
        <v>790</v>
      </c>
    </row>
    <row r="928" spans="1:5" ht="26.25" thickBot="1" x14ac:dyDescent="0.3">
      <c r="A928" s="129" t="s">
        <v>544</v>
      </c>
      <c r="B928" s="127" t="str">
        <f>Table13[[#This Row],[Series]]&amp;Table13[[#This Row],[Competency Name]]</f>
        <v>0561DECISION SUPPORT</v>
      </c>
      <c r="C928" s="127" t="str">
        <f>IF(RIGHT(Table13[[#This Row],[Occupational Series]],5)="SECCM","SECCM",IF(OR(RIGHT(Table13[[#This Row],[Occupational Series]],1)="A",RIGHT(Table13[[#This Row],[Occupational Series]],1)="B",RIGHT(Table13[[#This Row],[Occupational Series]],1)="C"),"0301",RIGHT(Table13[[#This Row],[Occupational Series]],4)))</f>
        <v>0561</v>
      </c>
      <c r="D928" s="129" t="s">
        <v>791</v>
      </c>
      <c r="E928" s="129" t="s">
        <v>792</v>
      </c>
    </row>
    <row r="929" spans="1:5" ht="26.25" thickBot="1" x14ac:dyDescent="0.3">
      <c r="A929" s="129" t="s">
        <v>544</v>
      </c>
      <c r="B929" s="127" t="str">
        <f>Table13[[#This Row],[Series]]&amp;Table13[[#This Row],[Competency Name]]</f>
        <v>0561FUNDAMENTALS AND OPERATIONS OF BUDGET</v>
      </c>
      <c r="C929" s="127" t="str">
        <f>IF(RIGHT(Table13[[#This Row],[Occupational Series]],5)="SECCM","SECCM",IF(OR(RIGHT(Table13[[#This Row],[Occupational Series]],1)="A",RIGHT(Table13[[#This Row],[Occupational Series]],1)="B",RIGHT(Table13[[#This Row],[Occupational Series]],1)="C"),"0301",RIGHT(Table13[[#This Row],[Occupational Series]],4)))</f>
        <v>0561</v>
      </c>
      <c r="D929" s="129" t="s">
        <v>793</v>
      </c>
      <c r="E929" s="129" t="s">
        <v>794</v>
      </c>
    </row>
    <row r="930" spans="1:5" ht="26.25" thickBot="1" x14ac:dyDescent="0.3">
      <c r="A930" s="129" t="s">
        <v>393</v>
      </c>
      <c r="B930" s="127" t="str">
        <f>Table13[[#This Row],[Series]]&amp;Table13[[#This Row],[Competency Name]]</f>
        <v>0601PROJECT MANAGEMENT</v>
      </c>
      <c r="C930" s="127" t="str">
        <f>IF(RIGHT(Table13[[#This Row],[Occupational Series]],5)="SECCM","SECCM",IF(OR(RIGHT(Table13[[#This Row],[Occupational Series]],1)="A",RIGHT(Table13[[#This Row],[Occupational Series]],1)="B",RIGHT(Table13[[#This Row],[Occupational Series]],1)="C"),"0301",RIGHT(Table13[[#This Row],[Occupational Series]],4)))</f>
        <v>0601</v>
      </c>
      <c r="D930" s="129" t="s">
        <v>381</v>
      </c>
      <c r="E930" s="129" t="s">
        <v>382</v>
      </c>
    </row>
    <row r="931" spans="1:5" ht="26.25" thickBot="1" x14ac:dyDescent="0.3">
      <c r="A931" s="51" t="s">
        <v>393</v>
      </c>
      <c r="B931" s="127" t="str">
        <f>Table13[[#This Row],[Series]]&amp;Table13[[#This Row],[Competency Name]]</f>
        <v>0601COMPUTER LITERACY</v>
      </c>
      <c r="C931" s="127" t="str">
        <f>IF(RIGHT(Table13[[#This Row],[Occupational Series]],5)="SECCM","SECCM",IF(OR(RIGHT(Table13[[#This Row],[Occupational Series]],1)="A",RIGHT(Table13[[#This Row],[Occupational Series]],1)="B",RIGHT(Table13[[#This Row],[Occupational Series]],1)="C"),"0301",RIGHT(Table13[[#This Row],[Occupational Series]],4)))</f>
        <v>0601</v>
      </c>
      <c r="D931" s="51" t="s">
        <v>456</v>
      </c>
      <c r="E931" s="51" t="s">
        <v>457</v>
      </c>
    </row>
    <row r="932" spans="1:5" ht="15.75" thickBot="1" x14ac:dyDescent="0.3">
      <c r="A932" s="129" t="s">
        <v>393</v>
      </c>
      <c r="B932" s="127" t="str">
        <f>Table13[[#This Row],[Series]]&amp;Table13[[#This Row],[Competency Name]]</f>
        <v>0601PARTNERING</v>
      </c>
      <c r="C932" s="127" t="str">
        <f>IF(RIGHT(Table13[[#This Row],[Occupational Series]],5)="SECCM","SECCM",IF(OR(RIGHT(Table13[[#This Row],[Occupational Series]],1)="A",RIGHT(Table13[[#This Row],[Occupational Series]],1)="B",RIGHT(Table13[[#This Row],[Occupational Series]],1)="C"),"0301",RIGHT(Table13[[#This Row],[Occupational Series]],4)))</f>
        <v>0601</v>
      </c>
      <c r="D932" s="129" t="s">
        <v>491</v>
      </c>
      <c r="E932" s="129" t="s">
        <v>492</v>
      </c>
    </row>
    <row r="933" spans="1:5" ht="26.25" thickBot="1" x14ac:dyDescent="0.3">
      <c r="A933" s="51" t="s">
        <v>393</v>
      </c>
      <c r="B933" s="127" t="str">
        <f>Table13[[#This Row],[Series]]&amp;Table13[[#This Row],[Competency Name]]</f>
        <v>0601WRITTEN COMMUNICATION</v>
      </c>
      <c r="C933" s="127" t="str">
        <f>IF(RIGHT(Table13[[#This Row],[Occupational Series]],5)="SECCM","SECCM",IF(OR(RIGHT(Table13[[#This Row],[Occupational Series]],1)="A",RIGHT(Table13[[#This Row],[Occupational Series]],1)="B",RIGHT(Table13[[#This Row],[Occupational Series]],1)="C"),"0301",RIGHT(Table13[[#This Row],[Occupational Series]],4)))</f>
        <v>0601</v>
      </c>
      <c r="D933" s="51" t="s">
        <v>507</v>
      </c>
      <c r="E933" s="51" t="s">
        <v>508</v>
      </c>
    </row>
    <row r="934" spans="1:5" ht="26.25" thickBot="1" x14ac:dyDescent="0.3">
      <c r="A934" s="51" t="s">
        <v>393</v>
      </c>
      <c r="B934" s="127" t="str">
        <f>Table13[[#This Row],[Series]]&amp;Table13[[#This Row],[Competency Name]]</f>
        <v>0601ORAL COMMUNICATION</v>
      </c>
      <c r="C934" s="127" t="str">
        <f>IF(RIGHT(Table13[[#This Row],[Occupational Series]],5)="SECCM","SECCM",IF(OR(RIGHT(Table13[[#This Row],[Occupational Series]],1)="A",RIGHT(Table13[[#This Row],[Occupational Series]],1)="B",RIGHT(Table13[[#This Row],[Occupational Series]],1)="C"),"0301",RIGHT(Table13[[#This Row],[Occupational Series]],4)))</f>
        <v>0601</v>
      </c>
      <c r="D934" s="51" t="s">
        <v>537</v>
      </c>
      <c r="E934" s="51" t="s">
        <v>538</v>
      </c>
    </row>
    <row r="935" spans="1:5" ht="64.5" thickBot="1" x14ac:dyDescent="0.3">
      <c r="A935" s="51" t="s">
        <v>393</v>
      </c>
      <c r="B935" s="127" t="str">
        <f>Table13[[#This Row],[Series]]&amp;Table13[[#This Row],[Competency Name]]</f>
        <v>0601ACCOUNTABILITY</v>
      </c>
      <c r="C935" s="127" t="str">
        <f>IF(RIGHT(Table13[[#This Row],[Occupational Series]],5)="SECCM","SECCM",IF(OR(RIGHT(Table13[[#This Row],[Occupational Series]],1)="A",RIGHT(Table13[[#This Row],[Occupational Series]],1)="B",RIGHT(Table13[[#This Row],[Occupational Series]],1)="C"),"0301",RIGHT(Table13[[#This Row],[Occupational Series]],4)))</f>
        <v>0601</v>
      </c>
      <c r="D935" s="51" t="s">
        <v>579</v>
      </c>
      <c r="E935" s="51" t="s">
        <v>580</v>
      </c>
    </row>
    <row r="936" spans="1:5" ht="26.25" thickBot="1" x14ac:dyDescent="0.3">
      <c r="A936" s="51" t="s">
        <v>393</v>
      </c>
      <c r="B936" s="127" t="str">
        <f>Table13[[#This Row],[Series]]&amp;Table13[[#This Row],[Competency Name]]</f>
        <v>0601MANAGING HUMAN RESOURCES</v>
      </c>
      <c r="C936" s="127" t="str">
        <f>IF(RIGHT(Table13[[#This Row],[Occupational Series]],5)="SECCM","SECCM",IF(OR(RIGHT(Table13[[#This Row],[Occupational Series]],1)="A",RIGHT(Table13[[#This Row],[Occupational Series]],1)="B",RIGHT(Table13[[#This Row],[Occupational Series]],1)="C"),"0301",RIGHT(Table13[[#This Row],[Occupational Series]],4)))</f>
        <v>0601</v>
      </c>
      <c r="D936" s="51" t="s">
        <v>590</v>
      </c>
      <c r="E936" s="51" t="s">
        <v>591</v>
      </c>
    </row>
    <row r="937" spans="1:5" ht="39" thickBot="1" x14ac:dyDescent="0.3">
      <c r="A937" s="51" t="s">
        <v>393</v>
      </c>
      <c r="B937" s="127" t="str">
        <f>Table13[[#This Row],[Series]]&amp;Table13[[#This Row],[Competency Name]]</f>
        <v>0601PROBLEM SOLVING</v>
      </c>
      <c r="C937" s="127" t="str">
        <f>IF(RIGHT(Table13[[#This Row],[Occupational Series]],5)="SECCM","SECCM",IF(OR(RIGHT(Table13[[#This Row],[Occupational Series]],1)="A",RIGHT(Table13[[#This Row],[Occupational Series]],1)="B",RIGHT(Table13[[#This Row],[Occupational Series]],1)="C"),"0301",RIGHT(Table13[[#This Row],[Occupational Series]],4)))</f>
        <v>0601</v>
      </c>
      <c r="D937" s="51" t="s">
        <v>596</v>
      </c>
      <c r="E937" s="51" t="s">
        <v>597</v>
      </c>
    </row>
    <row r="938" spans="1:5" ht="26.25" thickBot="1" x14ac:dyDescent="0.3">
      <c r="A938" s="51" t="s">
        <v>393</v>
      </c>
      <c r="B938" s="127" t="str">
        <f>Table13[[#This Row],[Series]]&amp;Table13[[#This Row],[Competency Name]]</f>
        <v>0601COMPLIANCE AND ENFORCEMENT</v>
      </c>
      <c r="C938" s="127" t="str">
        <f>IF(RIGHT(Table13[[#This Row],[Occupational Series]],5)="SECCM","SECCM",IF(OR(RIGHT(Table13[[#This Row],[Occupational Series]],1)="A",RIGHT(Table13[[#This Row],[Occupational Series]],1)="B",RIGHT(Table13[[#This Row],[Occupational Series]],1)="C"),"0301",RIGHT(Table13[[#This Row],[Occupational Series]],4)))</f>
        <v>0601</v>
      </c>
      <c r="D938" s="51" t="s">
        <v>950</v>
      </c>
      <c r="E938" s="51" t="s">
        <v>951</v>
      </c>
    </row>
    <row r="939" spans="1:5" ht="26.25" thickBot="1" x14ac:dyDescent="0.3">
      <c r="A939" s="129" t="s">
        <v>393</v>
      </c>
      <c r="B939" s="127" t="str">
        <f>Table13[[#This Row],[Series]]&amp;Table13[[#This Row],[Competency Name]]</f>
        <v>0601READING AND INTERPRETING REGULATIONS</v>
      </c>
      <c r="C939" s="127" t="str">
        <f>IF(RIGHT(Table13[[#This Row],[Occupational Series]],5)="SECCM","SECCM",IF(OR(RIGHT(Table13[[#This Row],[Occupational Series]],1)="A",RIGHT(Table13[[#This Row],[Occupational Series]],1)="B",RIGHT(Table13[[#This Row],[Occupational Series]],1)="C"),"0301",RIGHT(Table13[[#This Row],[Occupational Series]],4)))</f>
        <v>0601</v>
      </c>
      <c r="D939" s="129" t="s">
        <v>1015</v>
      </c>
      <c r="E939" s="129" t="s">
        <v>1016</v>
      </c>
    </row>
    <row r="940" spans="1:5" ht="26.25" thickBot="1" x14ac:dyDescent="0.3">
      <c r="A940" s="129" t="s">
        <v>393</v>
      </c>
      <c r="B940" s="127" t="str">
        <f>Table13[[#This Row],[Series]]&amp;Table13[[#This Row],[Competency Name]]</f>
        <v>0601MARKETING AND OUTREACH</v>
      </c>
      <c r="C940" s="127" t="str">
        <f>IF(RIGHT(Table13[[#This Row],[Occupational Series]],5)="SECCM","SECCM",IF(OR(RIGHT(Table13[[#This Row],[Occupational Series]],1)="A",RIGHT(Table13[[#This Row],[Occupational Series]],1)="B",RIGHT(Table13[[#This Row],[Occupational Series]],1)="C"),"0301",RIGHT(Table13[[#This Row],[Occupational Series]],4)))</f>
        <v>0601</v>
      </c>
      <c r="D940" s="129" t="s">
        <v>1055</v>
      </c>
      <c r="E940" s="129" t="s">
        <v>1056</v>
      </c>
    </row>
    <row r="941" spans="1:5" ht="26.25" thickBot="1" x14ac:dyDescent="0.3">
      <c r="A941" s="51" t="s">
        <v>393</v>
      </c>
      <c r="B941" s="127" t="str">
        <f>Table13[[#This Row],[Series]]&amp;Table13[[#This Row],[Competency Name]]</f>
        <v>0601CARE MANAGEMENT</v>
      </c>
      <c r="C941" s="127" t="str">
        <f>IF(RIGHT(Table13[[#This Row],[Occupational Series]],5)="SECCM","SECCM",IF(OR(RIGHT(Table13[[#This Row],[Occupational Series]],1)="A",RIGHT(Table13[[#This Row],[Occupational Series]],1)="B",RIGHT(Table13[[#This Row],[Occupational Series]],1)="C"),"0301",RIGHT(Table13[[#This Row],[Occupational Series]],4)))</f>
        <v>0601</v>
      </c>
      <c r="D941" s="51" t="s">
        <v>1363</v>
      </c>
      <c r="E941" s="51" t="s">
        <v>1364</v>
      </c>
    </row>
    <row r="942" spans="1:5" ht="26.25" thickBot="1" x14ac:dyDescent="0.3">
      <c r="A942" s="129" t="s">
        <v>393</v>
      </c>
      <c r="B942" s="127" t="str">
        <f>Table13[[#This Row],[Series]]&amp;Table13[[#This Row],[Competency Name]]</f>
        <v>0601HEALTH CARE EDUCATION</v>
      </c>
      <c r="C942" s="127" t="str">
        <f>IF(RIGHT(Table13[[#This Row],[Occupational Series]],5)="SECCM","SECCM",IF(OR(RIGHT(Table13[[#This Row],[Occupational Series]],1)="A",RIGHT(Table13[[#This Row],[Occupational Series]],1)="B",RIGHT(Table13[[#This Row],[Occupational Series]],1)="C"),"0301",RIGHT(Table13[[#This Row],[Occupational Series]],4)))</f>
        <v>0601</v>
      </c>
      <c r="D942" s="129" t="s">
        <v>1533</v>
      </c>
      <c r="E942" s="129" t="s">
        <v>1370</v>
      </c>
    </row>
    <row r="943" spans="1:5" ht="39" thickBot="1" x14ac:dyDescent="0.3">
      <c r="A943" s="51" t="s">
        <v>393</v>
      </c>
      <c r="B943" s="127" t="str">
        <f>Table13[[#This Row],[Series]]&amp;Table13[[#This Row],[Competency Name]]</f>
        <v>0601PUBLIC EDUCATIONAL SERVICES</v>
      </c>
      <c r="C943" s="127" t="str">
        <f>IF(RIGHT(Table13[[#This Row],[Occupational Series]],5)="SECCM","SECCM",IF(OR(RIGHT(Table13[[#This Row],[Occupational Series]],1)="A",RIGHT(Table13[[#This Row],[Occupational Series]],1)="B",RIGHT(Table13[[#This Row],[Occupational Series]],1)="C"),"0301",RIGHT(Table13[[#This Row],[Occupational Series]],4)))</f>
        <v>0601</v>
      </c>
      <c r="D943" s="51" t="s">
        <v>1627</v>
      </c>
      <c r="E943" s="51" t="s">
        <v>1628</v>
      </c>
    </row>
    <row r="944" spans="1:5" ht="26.25" thickBot="1" x14ac:dyDescent="0.3">
      <c r="A944" s="51" t="s">
        <v>528</v>
      </c>
      <c r="B944" s="127" t="str">
        <f>Table13[[#This Row],[Series]]&amp;Table13[[#This Row],[Competency Name]]</f>
        <v>0602WRITTEN COMMUNICATION</v>
      </c>
      <c r="C944" s="127" t="str">
        <f>IF(RIGHT(Table13[[#This Row],[Occupational Series]],5)="SECCM","SECCM",IF(OR(RIGHT(Table13[[#This Row],[Occupational Series]],1)="A",RIGHT(Table13[[#This Row],[Occupational Series]],1)="B",RIGHT(Table13[[#This Row],[Occupational Series]],1)="C"),"0301",RIGHT(Table13[[#This Row],[Occupational Series]],4)))</f>
        <v>0602</v>
      </c>
      <c r="D944" s="51" t="s">
        <v>507</v>
      </c>
      <c r="E944" s="51" t="s">
        <v>508</v>
      </c>
    </row>
    <row r="945" spans="1:5" ht="26.25" thickBot="1" x14ac:dyDescent="0.3">
      <c r="A945" s="51" t="s">
        <v>528</v>
      </c>
      <c r="B945" s="127" t="str">
        <f>Table13[[#This Row],[Series]]&amp;Table13[[#This Row],[Competency Name]]</f>
        <v>0602ORAL COMMUNICATION</v>
      </c>
      <c r="C945" s="127" t="str">
        <f>IF(RIGHT(Table13[[#This Row],[Occupational Series]],5)="SECCM","SECCM",IF(OR(RIGHT(Table13[[#This Row],[Occupational Series]],1)="A",RIGHT(Table13[[#This Row],[Occupational Series]],1)="B",RIGHT(Table13[[#This Row],[Occupational Series]],1)="C"),"0301",RIGHT(Table13[[#This Row],[Occupational Series]],4)))</f>
        <v>0602</v>
      </c>
      <c r="D945" s="51" t="s">
        <v>537</v>
      </c>
      <c r="E945" s="51" t="s">
        <v>538</v>
      </c>
    </row>
    <row r="946" spans="1:5" ht="26.25" thickBot="1" x14ac:dyDescent="0.3">
      <c r="A946" s="129" t="s">
        <v>528</v>
      </c>
      <c r="B946" s="127" t="str">
        <f>Table13[[#This Row],[Series]]&amp;Table13[[#This Row],[Competency Name]]</f>
        <v>0602ADMINISTRATION AND MANAGEMENT</v>
      </c>
      <c r="C946" s="127" t="str">
        <f>IF(RIGHT(Table13[[#This Row],[Occupational Series]],5)="SECCM","SECCM",IF(OR(RIGHT(Table13[[#This Row],[Occupational Series]],1)="A",RIGHT(Table13[[#This Row],[Occupational Series]],1)="B",RIGHT(Table13[[#This Row],[Occupational Series]],1)="C"),"0301",RIGHT(Table13[[#This Row],[Occupational Series]],4)))</f>
        <v>0602</v>
      </c>
      <c r="D946" s="129" t="s">
        <v>560</v>
      </c>
      <c r="E946" s="129" t="s">
        <v>561</v>
      </c>
    </row>
    <row r="947" spans="1:5" ht="64.5" thickBot="1" x14ac:dyDescent="0.3">
      <c r="A947" s="51" t="s">
        <v>528</v>
      </c>
      <c r="B947" s="127" t="str">
        <f>Table13[[#This Row],[Series]]&amp;Table13[[#This Row],[Competency Name]]</f>
        <v>0602ACCOUNTABILITY</v>
      </c>
      <c r="C947" s="127" t="str">
        <f>IF(RIGHT(Table13[[#This Row],[Occupational Series]],5)="SECCM","SECCM",IF(OR(RIGHT(Table13[[#This Row],[Occupational Series]],1)="A",RIGHT(Table13[[#This Row],[Occupational Series]],1)="B",RIGHT(Table13[[#This Row],[Occupational Series]],1)="C"),"0301",RIGHT(Table13[[#This Row],[Occupational Series]],4)))</f>
        <v>0602</v>
      </c>
      <c r="D947" s="51" t="s">
        <v>579</v>
      </c>
      <c r="E947" s="51" t="s">
        <v>580</v>
      </c>
    </row>
    <row r="948" spans="1:5" ht="39" thickBot="1" x14ac:dyDescent="0.3">
      <c r="A948" s="51" t="s">
        <v>528</v>
      </c>
      <c r="B948" s="127" t="str">
        <f>Table13[[#This Row],[Series]]&amp;Table13[[#This Row],[Competency Name]]</f>
        <v>0602DEVELOPING OTHERS</v>
      </c>
      <c r="C948" s="127" t="str">
        <f>IF(RIGHT(Table13[[#This Row],[Occupational Series]],5)="SECCM","SECCM",IF(OR(RIGHT(Table13[[#This Row],[Occupational Series]],1)="A",RIGHT(Table13[[#This Row],[Occupational Series]],1)="B",RIGHT(Table13[[#This Row],[Occupational Series]],1)="C"),"0301",RIGHT(Table13[[#This Row],[Occupational Series]],4)))</f>
        <v>0602</v>
      </c>
      <c r="D948" s="51" t="s">
        <v>585</v>
      </c>
      <c r="E948" s="51" t="s">
        <v>586</v>
      </c>
    </row>
    <row r="949" spans="1:5" ht="26.25" thickBot="1" x14ac:dyDescent="0.3">
      <c r="A949" s="51" t="s">
        <v>528</v>
      </c>
      <c r="B949" s="127" t="str">
        <f>Table13[[#This Row],[Series]]&amp;Table13[[#This Row],[Competency Name]]</f>
        <v>0602MANAGING HUMAN RESOURCES</v>
      </c>
      <c r="C949" s="127" t="str">
        <f>IF(RIGHT(Table13[[#This Row],[Occupational Series]],5)="SECCM","SECCM",IF(OR(RIGHT(Table13[[#This Row],[Occupational Series]],1)="A",RIGHT(Table13[[#This Row],[Occupational Series]],1)="B",RIGHT(Table13[[#This Row],[Occupational Series]],1)="C"),"0301",RIGHT(Table13[[#This Row],[Occupational Series]],4)))</f>
        <v>0602</v>
      </c>
      <c r="D949" s="51" t="s">
        <v>590</v>
      </c>
      <c r="E949" s="51" t="s">
        <v>591</v>
      </c>
    </row>
    <row r="950" spans="1:5" ht="39" thickBot="1" x14ac:dyDescent="0.3">
      <c r="A950" s="51" t="s">
        <v>528</v>
      </c>
      <c r="B950" s="127" t="str">
        <f>Table13[[#This Row],[Series]]&amp;Table13[[#This Row],[Competency Name]]</f>
        <v>0602PROBLEM SOLVING</v>
      </c>
      <c r="C950" s="127" t="str">
        <f>IF(RIGHT(Table13[[#This Row],[Occupational Series]],5)="SECCM","SECCM",IF(OR(RIGHT(Table13[[#This Row],[Occupational Series]],1)="A",RIGHT(Table13[[#This Row],[Occupational Series]],1)="B",RIGHT(Table13[[#This Row],[Occupational Series]],1)="C"),"0301",RIGHT(Table13[[#This Row],[Occupational Series]],4)))</f>
        <v>0602</v>
      </c>
      <c r="D950" s="51" t="s">
        <v>596</v>
      </c>
      <c r="E950" s="51" t="s">
        <v>597</v>
      </c>
    </row>
    <row r="951" spans="1:5" ht="26.25" thickBot="1" x14ac:dyDescent="0.3">
      <c r="A951" s="51" t="s">
        <v>528</v>
      </c>
      <c r="B951" s="127" t="str">
        <f>Table13[[#This Row],[Series]]&amp;Table13[[#This Row],[Competency Name]]</f>
        <v>0602CLINICAL MEDICINE</v>
      </c>
      <c r="C951" s="127" t="str">
        <f>IF(RIGHT(Table13[[#This Row],[Occupational Series]],5)="SECCM","SECCM",IF(OR(RIGHT(Table13[[#This Row],[Occupational Series]],1)="A",RIGHT(Table13[[#This Row],[Occupational Series]],1)="B",RIGHT(Table13[[#This Row],[Occupational Series]],1)="C"),"0301",RIGHT(Table13[[#This Row],[Occupational Series]],4)))</f>
        <v>0602</v>
      </c>
      <c r="D951" s="51" t="s">
        <v>1468</v>
      </c>
      <c r="E951" s="51" t="s">
        <v>1469</v>
      </c>
    </row>
    <row r="952" spans="1:5" ht="26.25" thickBot="1" x14ac:dyDescent="0.3">
      <c r="A952" s="51" t="s">
        <v>510</v>
      </c>
      <c r="B952" s="127" t="str">
        <f>Table13[[#This Row],[Series]]&amp;Table13[[#This Row],[Competency Name]]</f>
        <v>0603WRITTEN COMMUNICATION</v>
      </c>
      <c r="C952" s="127" t="str">
        <f>IF(RIGHT(Table13[[#This Row],[Occupational Series]],5)="SECCM","SECCM",IF(OR(RIGHT(Table13[[#This Row],[Occupational Series]],1)="A",RIGHT(Table13[[#This Row],[Occupational Series]],1)="B",RIGHT(Table13[[#This Row],[Occupational Series]],1)="C"),"0301",RIGHT(Table13[[#This Row],[Occupational Series]],4)))</f>
        <v>0603</v>
      </c>
      <c r="D952" s="51" t="s">
        <v>507</v>
      </c>
      <c r="E952" s="51" t="s">
        <v>508</v>
      </c>
    </row>
    <row r="953" spans="1:5" ht="26.25" thickBot="1" x14ac:dyDescent="0.3">
      <c r="A953" s="51" t="s">
        <v>510</v>
      </c>
      <c r="B953" s="127" t="str">
        <f>Table13[[#This Row],[Series]]&amp;Table13[[#This Row],[Competency Name]]</f>
        <v>0603ORAL COMMUNICATION</v>
      </c>
      <c r="C953" s="127" t="str">
        <f>IF(RIGHT(Table13[[#This Row],[Occupational Series]],5)="SECCM","SECCM",IF(OR(RIGHT(Table13[[#This Row],[Occupational Series]],1)="A",RIGHT(Table13[[#This Row],[Occupational Series]],1)="B",RIGHT(Table13[[#This Row],[Occupational Series]],1)="C"),"0301",RIGHT(Table13[[#This Row],[Occupational Series]],4)))</f>
        <v>0603</v>
      </c>
      <c r="D953" s="51" t="s">
        <v>537</v>
      </c>
      <c r="E953" s="51" t="s">
        <v>538</v>
      </c>
    </row>
    <row r="954" spans="1:5" ht="39" thickBot="1" x14ac:dyDescent="0.3">
      <c r="A954" s="51" t="s">
        <v>510</v>
      </c>
      <c r="B954" s="127" t="str">
        <f>Table13[[#This Row],[Series]]&amp;Table13[[#This Row],[Competency Name]]</f>
        <v>0603DEVELOPING OTHERS</v>
      </c>
      <c r="C954" s="127" t="str">
        <f>IF(RIGHT(Table13[[#This Row],[Occupational Series]],5)="SECCM","SECCM",IF(OR(RIGHT(Table13[[#This Row],[Occupational Series]],1)="A",RIGHT(Table13[[#This Row],[Occupational Series]],1)="B",RIGHT(Table13[[#This Row],[Occupational Series]],1)="C"),"0301",RIGHT(Table13[[#This Row],[Occupational Series]],4)))</f>
        <v>0603</v>
      </c>
      <c r="D954" s="51" t="s">
        <v>585</v>
      </c>
      <c r="E954" s="51" t="s">
        <v>586</v>
      </c>
    </row>
    <row r="955" spans="1:5" ht="26.25" thickBot="1" x14ac:dyDescent="0.3">
      <c r="A955" s="51" t="s">
        <v>510</v>
      </c>
      <c r="B955" s="127" t="str">
        <f>Table13[[#This Row],[Series]]&amp;Table13[[#This Row],[Competency Name]]</f>
        <v>0603MANAGING HUMAN RESOURCES</v>
      </c>
      <c r="C955" s="127" t="str">
        <f>IF(RIGHT(Table13[[#This Row],[Occupational Series]],5)="SECCM","SECCM",IF(OR(RIGHT(Table13[[#This Row],[Occupational Series]],1)="A",RIGHT(Table13[[#This Row],[Occupational Series]],1)="B",RIGHT(Table13[[#This Row],[Occupational Series]],1)="C"),"0301",RIGHT(Table13[[#This Row],[Occupational Series]],4)))</f>
        <v>0603</v>
      </c>
      <c r="D955" s="51" t="s">
        <v>590</v>
      </c>
      <c r="E955" s="51" t="s">
        <v>591</v>
      </c>
    </row>
    <row r="956" spans="1:5" ht="26.25" thickBot="1" x14ac:dyDescent="0.3">
      <c r="A956" s="51" t="s">
        <v>510</v>
      </c>
      <c r="B956" s="127" t="str">
        <f>Table13[[#This Row],[Series]]&amp;Table13[[#This Row],[Competency Name]]</f>
        <v>0603CARE MANAGEMENT</v>
      </c>
      <c r="C956" s="127" t="str">
        <f>IF(RIGHT(Table13[[#This Row],[Occupational Series]],5)="SECCM","SECCM",IF(OR(RIGHT(Table13[[#This Row],[Occupational Series]],1)="A",RIGHT(Table13[[#This Row],[Occupational Series]],1)="B",RIGHT(Table13[[#This Row],[Occupational Series]],1)="C"),"0301",RIGHT(Table13[[#This Row],[Occupational Series]],4)))</f>
        <v>0603</v>
      </c>
      <c r="D956" s="51" t="s">
        <v>1363</v>
      </c>
      <c r="E956" s="51" t="s">
        <v>1364</v>
      </c>
    </row>
    <row r="957" spans="1:5" ht="26.25" thickBot="1" x14ac:dyDescent="0.3">
      <c r="A957" s="51" t="s">
        <v>510</v>
      </c>
      <c r="B957" s="127" t="str">
        <f>Table13[[#This Row],[Series]]&amp;Table13[[#This Row],[Competency Name]]</f>
        <v>0603CLINICAL ANALYSIS AND JUDGMENT</v>
      </c>
      <c r="C957" s="127" t="str">
        <f>IF(RIGHT(Table13[[#This Row],[Occupational Series]],5)="SECCM","SECCM",IF(OR(RIGHT(Table13[[#This Row],[Occupational Series]],1)="A",RIGHT(Table13[[#This Row],[Occupational Series]],1)="B",RIGHT(Table13[[#This Row],[Occupational Series]],1)="C"),"0301",RIGHT(Table13[[#This Row],[Occupational Series]],4)))</f>
        <v>0603</v>
      </c>
      <c r="D957" s="51" t="s">
        <v>1365</v>
      </c>
      <c r="E957" s="51" t="s">
        <v>1366</v>
      </c>
    </row>
    <row r="958" spans="1:5" ht="26.25" thickBot="1" x14ac:dyDescent="0.3">
      <c r="A958" s="129" t="s">
        <v>510</v>
      </c>
      <c r="B958" s="127" t="str">
        <f>Table13[[#This Row],[Series]]&amp;Table13[[#This Row],[Competency Name]]</f>
        <v>0603EVIDENCE-BASED PRACTICE</v>
      </c>
      <c r="C958" s="127" t="str">
        <f>IF(RIGHT(Table13[[#This Row],[Occupational Series]],5)="SECCM","SECCM",IF(OR(RIGHT(Table13[[#This Row],[Occupational Series]],1)="A",RIGHT(Table13[[#This Row],[Occupational Series]],1)="B",RIGHT(Table13[[#This Row],[Occupational Series]],1)="C"),"0301",RIGHT(Table13[[#This Row],[Occupational Series]],4)))</f>
        <v>0603</v>
      </c>
      <c r="D958" s="129" t="s">
        <v>1367</v>
      </c>
      <c r="E958" s="129" t="s">
        <v>1368</v>
      </c>
    </row>
    <row r="959" spans="1:5" ht="26.25" thickBot="1" x14ac:dyDescent="0.3">
      <c r="A959" s="129" t="s">
        <v>510</v>
      </c>
      <c r="B959" s="127" t="str">
        <f>Table13[[#This Row],[Series]]&amp;Table13[[#This Row],[Competency Name]]</f>
        <v>0603PATIENT RAPPORT AND HEALTHCARE ADVOCACY</v>
      </c>
      <c r="C959" s="127" t="str">
        <f>IF(RIGHT(Table13[[#This Row],[Occupational Series]],5)="SECCM","SECCM",IF(OR(RIGHT(Table13[[#This Row],[Occupational Series]],1)="A",RIGHT(Table13[[#This Row],[Occupational Series]],1)="B",RIGHT(Table13[[#This Row],[Occupational Series]],1)="C"),"0301",RIGHT(Table13[[#This Row],[Occupational Series]],4)))</f>
        <v>0603</v>
      </c>
      <c r="D959" s="129" t="s">
        <v>1375</v>
      </c>
      <c r="E959" s="129" t="s">
        <v>1376</v>
      </c>
    </row>
    <row r="960" spans="1:5" ht="15.75" thickBot="1" x14ac:dyDescent="0.3">
      <c r="A960" s="129" t="s">
        <v>510</v>
      </c>
      <c r="B960" s="127" t="str">
        <f>Table13[[#This Row],[Series]]&amp;Table13[[#This Row],[Competency Name]]</f>
        <v>0603PHARMACOLOGY</v>
      </c>
      <c r="C960" s="127" t="str">
        <f>IF(RIGHT(Table13[[#This Row],[Occupational Series]],5)="SECCM","SECCM",IF(OR(RIGHT(Table13[[#This Row],[Occupational Series]],1)="A",RIGHT(Table13[[#This Row],[Occupational Series]],1)="B",RIGHT(Table13[[#This Row],[Occupational Series]],1)="C"),"0301",RIGHT(Table13[[#This Row],[Occupational Series]],4)))</f>
        <v>0603</v>
      </c>
      <c r="D960" s="129" t="s">
        <v>1377</v>
      </c>
      <c r="E960" s="129" t="s">
        <v>1378</v>
      </c>
    </row>
    <row r="961" spans="1:5" ht="26.25" thickBot="1" x14ac:dyDescent="0.3">
      <c r="A961" s="129" t="s">
        <v>510</v>
      </c>
      <c r="B961" s="127" t="str">
        <f>Table13[[#This Row],[Series]]&amp;Table13[[#This Row],[Competency Name]]</f>
        <v>0603HEALTH CARE EDUCATION</v>
      </c>
      <c r="C961" s="127" t="str">
        <f>IF(RIGHT(Table13[[#This Row],[Occupational Series]],5)="SECCM","SECCM",IF(OR(RIGHT(Table13[[#This Row],[Occupational Series]],1)="A",RIGHT(Table13[[#This Row],[Occupational Series]],1)="B",RIGHT(Table13[[#This Row],[Occupational Series]],1)="C"),"0301",RIGHT(Table13[[#This Row],[Occupational Series]],4)))</f>
        <v>0603</v>
      </c>
      <c r="D961" s="129" t="s">
        <v>1533</v>
      </c>
      <c r="E961" s="129" t="s">
        <v>1370</v>
      </c>
    </row>
    <row r="962" spans="1:5" ht="26.25" thickBot="1" x14ac:dyDescent="0.3">
      <c r="A962" s="129" t="s">
        <v>510</v>
      </c>
      <c r="B962" s="127" t="str">
        <f>Table13[[#This Row],[Series]]&amp;Table13[[#This Row],[Competency Name]]</f>
        <v>0603MEDICAL ASSESSMENT / DIAGNOSIS</v>
      </c>
      <c r="C962" s="127" t="str">
        <f>IF(RIGHT(Table13[[#This Row],[Occupational Series]],5)="SECCM","SECCM",IF(OR(RIGHT(Table13[[#This Row],[Occupational Series]],1)="A",RIGHT(Table13[[#This Row],[Occupational Series]],1)="B",RIGHT(Table13[[#This Row],[Occupational Series]],1)="C"),"0301",RIGHT(Table13[[#This Row],[Occupational Series]],4)))</f>
        <v>0603</v>
      </c>
      <c r="D962" s="129" t="s">
        <v>1534</v>
      </c>
      <c r="E962" s="129" t="s">
        <v>1535</v>
      </c>
    </row>
    <row r="963" spans="1:5" ht="26.25" thickBot="1" x14ac:dyDescent="0.3">
      <c r="A963" s="129" t="s">
        <v>428</v>
      </c>
      <c r="B963" s="127" t="str">
        <f>Table13[[#This Row],[Series]]&amp;Table13[[#This Row],[Competency Name]]</f>
        <v>0610CUSTOMER SERVICE</v>
      </c>
      <c r="C963" s="127" t="str">
        <f>IF(RIGHT(Table13[[#This Row],[Occupational Series]],5)="SECCM","SECCM",IF(OR(RIGHT(Table13[[#This Row],[Occupational Series]],1)="A",RIGHT(Table13[[#This Row],[Occupational Series]],1)="B",RIGHT(Table13[[#This Row],[Occupational Series]],1)="C"),"0301",RIGHT(Table13[[#This Row],[Occupational Series]],4)))</f>
        <v>0610</v>
      </c>
      <c r="D963" s="129" t="s">
        <v>418</v>
      </c>
      <c r="E963" s="129" t="s">
        <v>419</v>
      </c>
    </row>
    <row r="964" spans="1:5" ht="15.75" thickBot="1" x14ac:dyDescent="0.3">
      <c r="A964" s="129" t="s">
        <v>428</v>
      </c>
      <c r="B964" s="127" t="str">
        <f>Table13[[#This Row],[Series]]&amp;Table13[[#This Row],[Competency Name]]</f>
        <v>0610PARTNERING</v>
      </c>
      <c r="C964" s="127" t="str">
        <f>IF(RIGHT(Table13[[#This Row],[Occupational Series]],5)="SECCM","SECCM",IF(OR(RIGHT(Table13[[#This Row],[Occupational Series]],1)="A",RIGHT(Table13[[#This Row],[Occupational Series]],1)="B",RIGHT(Table13[[#This Row],[Occupational Series]],1)="C"),"0301",RIGHT(Table13[[#This Row],[Occupational Series]],4)))</f>
        <v>0610</v>
      </c>
      <c r="D964" s="129" t="s">
        <v>491</v>
      </c>
      <c r="E964" s="129" t="s">
        <v>492</v>
      </c>
    </row>
    <row r="965" spans="1:5" ht="26.25" thickBot="1" x14ac:dyDescent="0.3">
      <c r="A965" s="51" t="s">
        <v>428</v>
      </c>
      <c r="B965" s="127" t="str">
        <f>Table13[[#This Row],[Series]]&amp;Table13[[#This Row],[Competency Name]]</f>
        <v>0610WRITTEN COMMUNICATION</v>
      </c>
      <c r="C965" s="127" t="str">
        <f>IF(RIGHT(Table13[[#This Row],[Occupational Series]],5)="SECCM","SECCM",IF(OR(RIGHT(Table13[[#This Row],[Occupational Series]],1)="A",RIGHT(Table13[[#This Row],[Occupational Series]],1)="B",RIGHT(Table13[[#This Row],[Occupational Series]],1)="C"),"0301",RIGHT(Table13[[#This Row],[Occupational Series]],4)))</f>
        <v>0610</v>
      </c>
      <c r="D965" s="51" t="s">
        <v>507</v>
      </c>
      <c r="E965" s="51" t="s">
        <v>508</v>
      </c>
    </row>
    <row r="966" spans="1:5" ht="26.25" thickBot="1" x14ac:dyDescent="0.3">
      <c r="A966" s="51" t="s">
        <v>428</v>
      </c>
      <c r="B966" s="127" t="str">
        <f>Table13[[#This Row],[Series]]&amp;Table13[[#This Row],[Competency Name]]</f>
        <v>0610ORAL COMMUNICATION</v>
      </c>
      <c r="C966" s="127" t="str">
        <f>IF(RIGHT(Table13[[#This Row],[Occupational Series]],5)="SECCM","SECCM",IF(OR(RIGHT(Table13[[#This Row],[Occupational Series]],1)="A",RIGHT(Table13[[#This Row],[Occupational Series]],1)="B",RIGHT(Table13[[#This Row],[Occupational Series]],1)="C"),"0301",RIGHT(Table13[[#This Row],[Occupational Series]],4)))</f>
        <v>0610</v>
      </c>
      <c r="D966" s="51" t="s">
        <v>537</v>
      </c>
      <c r="E966" s="51" t="s">
        <v>538</v>
      </c>
    </row>
    <row r="967" spans="1:5" ht="64.5" thickBot="1" x14ac:dyDescent="0.3">
      <c r="A967" s="51" t="s">
        <v>428</v>
      </c>
      <c r="B967" s="127" t="str">
        <f>Table13[[#This Row],[Series]]&amp;Table13[[#This Row],[Competency Name]]</f>
        <v>0610ACCOUNTABILITY</v>
      </c>
      <c r="C967" s="127" t="str">
        <f>IF(RIGHT(Table13[[#This Row],[Occupational Series]],5)="SECCM","SECCM",IF(OR(RIGHT(Table13[[#This Row],[Occupational Series]],1)="A",RIGHT(Table13[[#This Row],[Occupational Series]],1)="B",RIGHT(Table13[[#This Row],[Occupational Series]],1)="C"),"0301",RIGHT(Table13[[#This Row],[Occupational Series]],4)))</f>
        <v>0610</v>
      </c>
      <c r="D967" s="51" t="s">
        <v>579</v>
      </c>
      <c r="E967" s="51" t="s">
        <v>580</v>
      </c>
    </row>
    <row r="968" spans="1:5" ht="26.25" thickBot="1" x14ac:dyDescent="0.3">
      <c r="A968" s="51" t="s">
        <v>428</v>
      </c>
      <c r="B968" s="127" t="str">
        <f>Table13[[#This Row],[Series]]&amp;Table13[[#This Row],[Competency Name]]</f>
        <v>0610MANAGING HUMAN RESOURCES</v>
      </c>
      <c r="C968" s="127" t="str">
        <f>IF(RIGHT(Table13[[#This Row],[Occupational Series]],5)="SECCM","SECCM",IF(OR(RIGHT(Table13[[#This Row],[Occupational Series]],1)="A",RIGHT(Table13[[#This Row],[Occupational Series]],1)="B",RIGHT(Table13[[#This Row],[Occupational Series]],1)="C"),"0301",RIGHT(Table13[[#This Row],[Occupational Series]],4)))</f>
        <v>0610</v>
      </c>
      <c r="D968" s="51" t="s">
        <v>590</v>
      </c>
      <c r="E968" s="51" t="s">
        <v>591</v>
      </c>
    </row>
    <row r="969" spans="1:5" ht="26.25" thickBot="1" x14ac:dyDescent="0.3">
      <c r="A969" s="129" t="s">
        <v>428</v>
      </c>
      <c r="B969" s="127" t="str">
        <f>Table13[[#This Row],[Series]]&amp;Table13[[#This Row],[Competency Name]]</f>
        <v>0610RULEMAKING AND REGULATION</v>
      </c>
      <c r="C969" s="127" t="str">
        <f>IF(RIGHT(Table13[[#This Row],[Occupational Series]],5)="SECCM","SECCM",IF(OR(RIGHT(Table13[[#This Row],[Occupational Series]],1)="A",RIGHT(Table13[[#This Row],[Occupational Series]],1)="B",RIGHT(Table13[[#This Row],[Occupational Series]],1)="C"),"0301",RIGHT(Table13[[#This Row],[Occupational Series]],4)))</f>
        <v>0610</v>
      </c>
      <c r="D969" s="129" t="s">
        <v>958</v>
      </c>
      <c r="E969" s="129" t="s">
        <v>959</v>
      </c>
    </row>
    <row r="970" spans="1:5" ht="26.25" thickBot="1" x14ac:dyDescent="0.3">
      <c r="A970" s="51" t="s">
        <v>428</v>
      </c>
      <c r="B970" s="127" t="str">
        <f>Table13[[#This Row],[Series]]&amp;Table13[[#This Row],[Competency Name]]</f>
        <v>0610CARE MANAGEMENT</v>
      </c>
      <c r="C970" s="127" t="str">
        <f>IF(RIGHT(Table13[[#This Row],[Occupational Series]],5)="SECCM","SECCM",IF(OR(RIGHT(Table13[[#This Row],[Occupational Series]],1)="A",RIGHT(Table13[[#This Row],[Occupational Series]],1)="B",RIGHT(Table13[[#This Row],[Occupational Series]],1)="C"),"0301",RIGHT(Table13[[#This Row],[Occupational Series]],4)))</f>
        <v>0610</v>
      </c>
      <c r="D970" s="51" t="s">
        <v>1363</v>
      </c>
      <c r="E970" s="51" t="s">
        <v>1364</v>
      </c>
    </row>
    <row r="971" spans="1:5" ht="26.25" thickBot="1" x14ac:dyDescent="0.3">
      <c r="A971" s="51" t="s">
        <v>428</v>
      </c>
      <c r="B971" s="127" t="str">
        <f>Table13[[#This Row],[Series]]&amp;Table13[[#This Row],[Competency Name]]</f>
        <v>0610CLINICAL ANALYSIS AND JUDGMENT</v>
      </c>
      <c r="C971" s="127" t="str">
        <f>IF(RIGHT(Table13[[#This Row],[Occupational Series]],5)="SECCM","SECCM",IF(OR(RIGHT(Table13[[#This Row],[Occupational Series]],1)="A",RIGHT(Table13[[#This Row],[Occupational Series]],1)="B",RIGHT(Table13[[#This Row],[Occupational Series]],1)="C"),"0301",RIGHT(Table13[[#This Row],[Occupational Series]],4)))</f>
        <v>0610</v>
      </c>
      <c r="D971" s="51" t="s">
        <v>1365</v>
      </c>
      <c r="E971" s="51" t="s">
        <v>1366</v>
      </c>
    </row>
    <row r="972" spans="1:5" ht="26.25" thickBot="1" x14ac:dyDescent="0.3">
      <c r="A972" s="129" t="s">
        <v>428</v>
      </c>
      <c r="B972" s="127" t="str">
        <f>Table13[[#This Row],[Series]]&amp;Table13[[#This Row],[Competency Name]]</f>
        <v>0610EVIDENCE-BASED PRACTICE</v>
      </c>
      <c r="C972" s="127" t="str">
        <f>IF(RIGHT(Table13[[#This Row],[Occupational Series]],5)="SECCM","SECCM",IF(OR(RIGHT(Table13[[#This Row],[Occupational Series]],1)="A",RIGHT(Table13[[#This Row],[Occupational Series]],1)="B",RIGHT(Table13[[#This Row],[Occupational Series]],1)="C"),"0301",RIGHT(Table13[[#This Row],[Occupational Series]],4)))</f>
        <v>0610</v>
      </c>
      <c r="D972" s="129" t="s">
        <v>1367</v>
      </c>
      <c r="E972" s="129" t="s">
        <v>1368</v>
      </c>
    </row>
    <row r="973" spans="1:5" ht="15.75" thickBot="1" x14ac:dyDescent="0.3">
      <c r="A973" s="129" t="s">
        <v>428</v>
      </c>
      <c r="B973" s="127" t="str">
        <f>Table13[[#This Row],[Series]]&amp;Table13[[#This Row],[Competency Name]]</f>
        <v>0610HEALTHCARE EDUCATION</v>
      </c>
      <c r="C973" s="127" t="str">
        <f>IF(RIGHT(Table13[[#This Row],[Occupational Series]],5)="SECCM","SECCM",IF(OR(RIGHT(Table13[[#This Row],[Occupational Series]],1)="A",RIGHT(Table13[[#This Row],[Occupational Series]],1)="B",RIGHT(Table13[[#This Row],[Occupational Series]],1)="C"),"0301",RIGHT(Table13[[#This Row],[Occupational Series]],4)))</f>
        <v>0610</v>
      </c>
      <c r="D973" s="129" t="s">
        <v>1369</v>
      </c>
      <c r="E973" s="129" t="s">
        <v>1370</v>
      </c>
    </row>
    <row r="974" spans="1:5" ht="26.25" thickBot="1" x14ac:dyDescent="0.3">
      <c r="A974" s="129" t="s">
        <v>428</v>
      </c>
      <c r="B974" s="127" t="str">
        <f>Table13[[#This Row],[Series]]&amp;Table13[[#This Row],[Competency Name]]</f>
        <v>0610NURSING ASSESSMENT/DIAGNOSIS</v>
      </c>
      <c r="C974" s="127" t="str">
        <f>IF(RIGHT(Table13[[#This Row],[Occupational Series]],5)="SECCM","SECCM",IF(OR(RIGHT(Table13[[#This Row],[Occupational Series]],1)="A",RIGHT(Table13[[#This Row],[Occupational Series]],1)="B",RIGHT(Table13[[#This Row],[Occupational Series]],1)="C"),"0301",RIGHT(Table13[[#This Row],[Occupational Series]],4)))</f>
        <v>0610</v>
      </c>
      <c r="D974" s="129" t="s">
        <v>1371</v>
      </c>
      <c r="E974" s="129" t="s">
        <v>1372</v>
      </c>
    </row>
    <row r="975" spans="1:5" ht="26.25" thickBot="1" x14ac:dyDescent="0.3">
      <c r="A975" s="129" t="s">
        <v>428</v>
      </c>
      <c r="B975" s="127" t="str">
        <f>Table13[[#This Row],[Series]]&amp;Table13[[#This Row],[Competency Name]]</f>
        <v>0610PATIENT RAPPORT AND HEALTHCARE ADVOCACY</v>
      </c>
      <c r="C975" s="127" t="str">
        <f>IF(RIGHT(Table13[[#This Row],[Occupational Series]],5)="SECCM","SECCM",IF(OR(RIGHT(Table13[[#This Row],[Occupational Series]],1)="A",RIGHT(Table13[[#This Row],[Occupational Series]],1)="B",RIGHT(Table13[[#This Row],[Occupational Series]],1)="C"),"0301",RIGHT(Table13[[#This Row],[Occupational Series]],4)))</f>
        <v>0610</v>
      </c>
      <c r="D975" s="129" t="s">
        <v>1375</v>
      </c>
      <c r="E975" s="129" t="s">
        <v>1376</v>
      </c>
    </row>
    <row r="976" spans="1:5" ht="15.75" thickBot="1" x14ac:dyDescent="0.3">
      <c r="A976" s="129" t="s">
        <v>428</v>
      </c>
      <c r="B976" s="127" t="str">
        <f>Table13[[#This Row],[Series]]&amp;Table13[[#This Row],[Competency Name]]</f>
        <v>0610PHARMACOLOGY</v>
      </c>
      <c r="C976" s="127" t="str">
        <f>IF(RIGHT(Table13[[#This Row],[Occupational Series]],5)="SECCM","SECCM",IF(OR(RIGHT(Table13[[#This Row],[Occupational Series]],1)="A",RIGHT(Table13[[#This Row],[Occupational Series]],1)="B",RIGHT(Table13[[#This Row],[Occupational Series]],1)="C"),"0301",RIGHT(Table13[[#This Row],[Occupational Series]],4)))</f>
        <v>0610</v>
      </c>
      <c r="D976" s="129" t="s">
        <v>1377</v>
      </c>
      <c r="E976" s="129" t="s">
        <v>1378</v>
      </c>
    </row>
    <row r="977" spans="1:5" ht="26.25" thickBot="1" x14ac:dyDescent="0.3">
      <c r="A977" s="129" t="s">
        <v>428</v>
      </c>
      <c r="B977" s="127" t="str">
        <f>Table13[[#This Row],[Series]]&amp;Table13[[#This Row],[Competency Name]]</f>
        <v>0610SAFETY AND QUALITY CARE</v>
      </c>
      <c r="C977" s="127" t="str">
        <f>IF(RIGHT(Table13[[#This Row],[Occupational Series]],5)="SECCM","SECCM",IF(OR(RIGHT(Table13[[#This Row],[Occupational Series]],1)="A",RIGHT(Table13[[#This Row],[Occupational Series]],1)="B",RIGHT(Table13[[#This Row],[Occupational Series]],1)="C"),"0301",RIGHT(Table13[[#This Row],[Occupational Series]],4)))</f>
        <v>0610</v>
      </c>
      <c r="D977" s="129" t="s">
        <v>1379</v>
      </c>
      <c r="E977" s="129" t="s">
        <v>1380</v>
      </c>
    </row>
    <row r="978" spans="1:5" ht="26.25" thickBot="1" x14ac:dyDescent="0.3">
      <c r="A978" s="51" t="s">
        <v>428</v>
      </c>
      <c r="B978" s="127" t="str">
        <f>Table13[[#This Row],[Series]]&amp;Table13[[#This Row],[Competency Name]]</f>
        <v>0610TECHNOLOGY AND INFORMATICS</v>
      </c>
      <c r="C978" s="127" t="str">
        <f>IF(RIGHT(Table13[[#This Row],[Occupational Series]],5)="SECCM","SECCM",IF(OR(RIGHT(Table13[[#This Row],[Occupational Series]],1)="A",RIGHT(Table13[[#This Row],[Occupational Series]],1)="B",RIGHT(Table13[[#This Row],[Occupational Series]],1)="C"),"0301",RIGHT(Table13[[#This Row],[Occupational Series]],4)))</f>
        <v>0610</v>
      </c>
      <c r="D978" s="51" t="s">
        <v>1381</v>
      </c>
      <c r="E978" s="51" t="s">
        <v>1382</v>
      </c>
    </row>
    <row r="979" spans="1:5" ht="26.25" thickBot="1" x14ac:dyDescent="0.3">
      <c r="A979" s="51" t="s">
        <v>428</v>
      </c>
      <c r="B979" s="127" t="str">
        <f>Table13[[#This Row],[Series]]&amp;Table13[[#This Row],[Competency Name]]</f>
        <v>0610PATIENT INTERVENTION</v>
      </c>
      <c r="C979" s="127" t="str">
        <f>IF(RIGHT(Table13[[#This Row],[Occupational Series]],5)="SECCM","SECCM",IF(OR(RIGHT(Table13[[#This Row],[Occupational Series]],1)="A",RIGHT(Table13[[#This Row],[Occupational Series]],1)="B",RIGHT(Table13[[#This Row],[Occupational Series]],1)="C"),"0301",RIGHT(Table13[[#This Row],[Occupational Series]],4)))</f>
        <v>0610</v>
      </c>
      <c r="D979" s="51" t="s">
        <v>1373</v>
      </c>
      <c r="E979" s="51" t="s">
        <v>1912</v>
      </c>
    </row>
    <row r="980" spans="1:5" ht="15.75" thickBot="1" x14ac:dyDescent="0.3">
      <c r="A980" s="129" t="s">
        <v>498</v>
      </c>
      <c r="B980" s="127" t="str">
        <f>Table13[[#This Row],[Series]]&amp;Table13[[#This Row],[Competency Name]]</f>
        <v>0620PARTNERING</v>
      </c>
      <c r="C980" s="127" t="str">
        <f>IF(RIGHT(Table13[[#This Row],[Occupational Series]],5)="SECCM","SECCM",IF(OR(RIGHT(Table13[[#This Row],[Occupational Series]],1)="A",RIGHT(Table13[[#This Row],[Occupational Series]],1)="B",RIGHT(Table13[[#This Row],[Occupational Series]],1)="C"),"0301",RIGHT(Table13[[#This Row],[Occupational Series]],4)))</f>
        <v>0620</v>
      </c>
      <c r="D980" s="129" t="s">
        <v>491</v>
      </c>
      <c r="E980" s="129" t="s">
        <v>492</v>
      </c>
    </row>
    <row r="981" spans="1:5" ht="26.25" thickBot="1" x14ac:dyDescent="0.3">
      <c r="A981" s="51" t="s">
        <v>498</v>
      </c>
      <c r="B981" s="127" t="str">
        <f>Table13[[#This Row],[Series]]&amp;Table13[[#This Row],[Competency Name]]</f>
        <v>0620WRITTEN COMMUNICATION</v>
      </c>
      <c r="C981" s="127" t="str">
        <f>IF(RIGHT(Table13[[#This Row],[Occupational Series]],5)="SECCM","SECCM",IF(OR(RIGHT(Table13[[#This Row],[Occupational Series]],1)="A",RIGHT(Table13[[#This Row],[Occupational Series]],1)="B",RIGHT(Table13[[#This Row],[Occupational Series]],1)="C"),"0301",RIGHT(Table13[[#This Row],[Occupational Series]],4)))</f>
        <v>0620</v>
      </c>
      <c r="D981" s="51" t="s">
        <v>507</v>
      </c>
      <c r="E981" s="51" t="s">
        <v>508</v>
      </c>
    </row>
    <row r="982" spans="1:5" ht="26.25" thickBot="1" x14ac:dyDescent="0.3">
      <c r="A982" s="51" t="s">
        <v>498</v>
      </c>
      <c r="B982" s="127" t="str">
        <f>Table13[[#This Row],[Series]]&amp;Table13[[#This Row],[Competency Name]]</f>
        <v>0620ORAL COMMUNICATION</v>
      </c>
      <c r="C982" s="127" t="str">
        <f>IF(RIGHT(Table13[[#This Row],[Occupational Series]],5)="SECCM","SECCM",IF(OR(RIGHT(Table13[[#This Row],[Occupational Series]],1)="A",RIGHT(Table13[[#This Row],[Occupational Series]],1)="B",RIGHT(Table13[[#This Row],[Occupational Series]],1)="C"),"0301",RIGHT(Table13[[#This Row],[Occupational Series]],4)))</f>
        <v>0620</v>
      </c>
      <c r="D982" s="51" t="s">
        <v>537</v>
      </c>
      <c r="E982" s="51" t="s">
        <v>538</v>
      </c>
    </row>
    <row r="983" spans="1:5" ht="39" thickBot="1" x14ac:dyDescent="0.3">
      <c r="A983" s="51" t="s">
        <v>498</v>
      </c>
      <c r="B983" s="127" t="str">
        <f>Table13[[#This Row],[Series]]&amp;Table13[[#This Row],[Competency Name]]</f>
        <v>0620DEVELOPING OTHERS</v>
      </c>
      <c r="C983" s="127" t="str">
        <f>IF(RIGHT(Table13[[#This Row],[Occupational Series]],5)="SECCM","SECCM",IF(OR(RIGHT(Table13[[#This Row],[Occupational Series]],1)="A",RIGHT(Table13[[#This Row],[Occupational Series]],1)="B",RIGHT(Table13[[#This Row],[Occupational Series]],1)="C"),"0301",RIGHT(Table13[[#This Row],[Occupational Series]],4)))</f>
        <v>0620</v>
      </c>
      <c r="D983" s="51" t="s">
        <v>585</v>
      </c>
      <c r="E983" s="51" t="s">
        <v>586</v>
      </c>
    </row>
    <row r="984" spans="1:5" ht="26.25" thickBot="1" x14ac:dyDescent="0.3">
      <c r="A984" s="51" t="s">
        <v>498</v>
      </c>
      <c r="B984" s="127" t="str">
        <f>Table13[[#This Row],[Series]]&amp;Table13[[#This Row],[Competency Name]]</f>
        <v>0620MANAGING HUMAN RESOURCES</v>
      </c>
      <c r="C984" s="127" t="str">
        <f>IF(RIGHT(Table13[[#This Row],[Occupational Series]],5)="SECCM","SECCM",IF(OR(RIGHT(Table13[[#This Row],[Occupational Series]],1)="A",RIGHT(Table13[[#This Row],[Occupational Series]],1)="B",RIGHT(Table13[[#This Row],[Occupational Series]],1)="C"),"0301",RIGHT(Table13[[#This Row],[Occupational Series]],4)))</f>
        <v>0620</v>
      </c>
      <c r="D984" s="51" t="s">
        <v>590</v>
      </c>
      <c r="E984" s="51" t="s">
        <v>591</v>
      </c>
    </row>
    <row r="985" spans="1:5" ht="39" thickBot="1" x14ac:dyDescent="0.3">
      <c r="A985" s="51" t="s">
        <v>498</v>
      </c>
      <c r="B985" s="127" t="str">
        <f>Table13[[#This Row],[Series]]&amp;Table13[[#This Row],[Competency Name]]</f>
        <v>0620PROBLEM SOLVING</v>
      </c>
      <c r="C985" s="127" t="str">
        <f>IF(RIGHT(Table13[[#This Row],[Occupational Series]],5)="SECCM","SECCM",IF(OR(RIGHT(Table13[[#This Row],[Occupational Series]],1)="A",RIGHT(Table13[[#This Row],[Occupational Series]],1)="B",RIGHT(Table13[[#This Row],[Occupational Series]],1)="C"),"0301",RIGHT(Table13[[#This Row],[Occupational Series]],4)))</f>
        <v>0620</v>
      </c>
      <c r="D985" s="51" t="s">
        <v>596</v>
      </c>
      <c r="E985" s="51" t="s">
        <v>597</v>
      </c>
    </row>
    <row r="986" spans="1:5" ht="39" thickBot="1" x14ac:dyDescent="0.3">
      <c r="A986" s="51" t="s">
        <v>498</v>
      </c>
      <c r="B986" s="127" t="str">
        <f>Table13[[#This Row],[Series]]&amp;Table13[[#This Row],[Competency Name]]</f>
        <v>0620CLERICAL SUPPORT FUNCTIONS</v>
      </c>
      <c r="C986" s="127" t="str">
        <f>IF(RIGHT(Table13[[#This Row],[Occupational Series]],5)="SECCM","SECCM",IF(OR(RIGHT(Table13[[#This Row],[Occupational Series]],1)="A",RIGHT(Table13[[#This Row],[Occupational Series]],1)="B",RIGHT(Table13[[#This Row],[Occupational Series]],1)="C"),"0301",RIGHT(Table13[[#This Row],[Occupational Series]],4)))</f>
        <v>0620</v>
      </c>
      <c r="D986" s="51" t="s">
        <v>993</v>
      </c>
      <c r="E986" s="51" t="s">
        <v>994</v>
      </c>
    </row>
    <row r="987" spans="1:5" ht="26.25" thickBot="1" x14ac:dyDescent="0.3">
      <c r="A987" s="129" t="s">
        <v>498</v>
      </c>
      <c r="B987" s="127" t="str">
        <f>Table13[[#This Row],[Series]]&amp;Table13[[#This Row],[Competency Name]]</f>
        <v>0620READING AND INTERPRETING REGULATIONS</v>
      </c>
      <c r="C987" s="127" t="str">
        <f>IF(RIGHT(Table13[[#This Row],[Occupational Series]],5)="SECCM","SECCM",IF(OR(RIGHT(Table13[[#This Row],[Occupational Series]],1)="A",RIGHT(Table13[[#This Row],[Occupational Series]],1)="B",RIGHT(Table13[[#This Row],[Occupational Series]],1)="C"),"0301",RIGHT(Table13[[#This Row],[Occupational Series]],4)))</f>
        <v>0620</v>
      </c>
      <c r="D987" s="129" t="s">
        <v>1015</v>
      </c>
      <c r="E987" s="129" t="s">
        <v>1016</v>
      </c>
    </row>
    <row r="988" spans="1:5" ht="26.25" thickBot="1" x14ac:dyDescent="0.3">
      <c r="A988" s="51" t="s">
        <v>498</v>
      </c>
      <c r="B988" s="127" t="str">
        <f>Table13[[#This Row],[Series]]&amp;Table13[[#This Row],[Competency Name]]</f>
        <v>0620PATIENT INTERVENTION</v>
      </c>
      <c r="C988" s="127" t="str">
        <f>IF(RIGHT(Table13[[#This Row],[Occupational Series]],5)="SECCM","SECCM",IF(OR(RIGHT(Table13[[#This Row],[Occupational Series]],1)="A",RIGHT(Table13[[#This Row],[Occupational Series]],1)="B",RIGHT(Table13[[#This Row],[Occupational Series]],1)="C"),"0301",RIGHT(Table13[[#This Row],[Occupational Series]],4)))</f>
        <v>0620</v>
      </c>
      <c r="D988" s="51" t="s">
        <v>1373</v>
      </c>
      <c r="E988" s="51" t="s">
        <v>1374</v>
      </c>
    </row>
    <row r="989" spans="1:5" ht="26.25" thickBot="1" x14ac:dyDescent="0.3">
      <c r="A989" s="51" t="s">
        <v>498</v>
      </c>
      <c r="B989" s="127" t="str">
        <f>Table13[[#This Row],[Series]]&amp;Table13[[#This Row],[Competency Name]]</f>
        <v>0620TECHNOLOGY AND INFORMATICS</v>
      </c>
      <c r="C989" s="127" t="str">
        <f>IF(RIGHT(Table13[[#This Row],[Occupational Series]],5)="SECCM","SECCM",IF(OR(RIGHT(Table13[[#This Row],[Occupational Series]],1)="A",RIGHT(Table13[[#This Row],[Occupational Series]],1)="B",RIGHT(Table13[[#This Row],[Occupational Series]],1)="C"),"0301",RIGHT(Table13[[#This Row],[Occupational Series]],4)))</f>
        <v>0620</v>
      </c>
      <c r="D989" s="51" t="s">
        <v>1381</v>
      </c>
      <c r="E989" s="51" t="s">
        <v>1382</v>
      </c>
    </row>
    <row r="990" spans="1:5" ht="26.25" thickBot="1" x14ac:dyDescent="0.3">
      <c r="A990" s="129" t="s">
        <v>498</v>
      </c>
      <c r="B990" s="127" t="str">
        <f>Table13[[#This Row],[Series]]&amp;Table13[[#This Row],[Competency Name]]</f>
        <v>0620PATIENT-FOCUSED CUSTOMER SERVICE</v>
      </c>
      <c r="C990" s="127" t="str">
        <f>IF(RIGHT(Table13[[#This Row],[Occupational Series]],5)="SECCM","SECCM",IF(OR(RIGHT(Table13[[#This Row],[Occupational Series]],1)="A",RIGHT(Table13[[#This Row],[Occupational Series]],1)="B",RIGHT(Table13[[#This Row],[Occupational Series]],1)="C"),"0301",RIGHT(Table13[[#This Row],[Occupational Series]],4)))</f>
        <v>0620</v>
      </c>
      <c r="D990" s="129" t="s">
        <v>1713</v>
      </c>
      <c r="E990" s="129" t="s">
        <v>1714</v>
      </c>
    </row>
    <row r="991" spans="1:5" ht="26.25" thickBot="1" x14ac:dyDescent="0.3">
      <c r="A991" s="129" t="s">
        <v>498</v>
      </c>
      <c r="B991" s="127" t="str">
        <f>Table13[[#This Row],[Series]]&amp;Table13[[#This Row],[Competency Name]]</f>
        <v>0620SAFETY AND QUALITY CARE</v>
      </c>
      <c r="C991" s="127" t="str">
        <f>IF(RIGHT(Table13[[#This Row],[Occupational Series]],5)="SECCM","SECCM",IF(OR(RIGHT(Table13[[#This Row],[Occupational Series]],1)="A",RIGHT(Table13[[#This Row],[Occupational Series]],1)="B",RIGHT(Table13[[#This Row],[Occupational Series]],1)="C"),"0301",RIGHT(Table13[[#This Row],[Occupational Series]],4)))</f>
        <v>0620</v>
      </c>
      <c r="D991" s="129" t="s">
        <v>1379</v>
      </c>
      <c r="E991" s="129" t="s">
        <v>1715</v>
      </c>
    </row>
    <row r="992" spans="1:5" ht="26.25" thickBot="1" x14ac:dyDescent="0.3">
      <c r="A992" s="129" t="s">
        <v>498</v>
      </c>
      <c r="B992" s="127" t="str">
        <f>Table13[[#This Row],[Series]]&amp;Table13[[#This Row],[Competency Name]]</f>
        <v>0620PATIENT RECORD ADMINISTRATION SUPPORT</v>
      </c>
      <c r="C992" s="127" t="str">
        <f>IF(RIGHT(Table13[[#This Row],[Occupational Series]],5)="SECCM","SECCM",IF(OR(RIGHT(Table13[[#This Row],[Occupational Series]],1)="A",RIGHT(Table13[[#This Row],[Occupational Series]],1)="B",RIGHT(Table13[[#This Row],[Occupational Series]],1)="C"),"0301",RIGHT(Table13[[#This Row],[Occupational Series]],4)))</f>
        <v>0620</v>
      </c>
      <c r="D992" s="129" t="s">
        <v>1718</v>
      </c>
      <c r="E992" s="129" t="s">
        <v>1719</v>
      </c>
    </row>
    <row r="993" spans="1:5" ht="15.75" thickBot="1" x14ac:dyDescent="0.3">
      <c r="A993" s="129" t="s">
        <v>498</v>
      </c>
      <c r="B993" s="127" t="str">
        <f>Table13[[#This Row],[Series]]&amp;Table13[[#This Row],[Competency Name]]</f>
        <v>0620NURSING ASSESSMENT</v>
      </c>
      <c r="C993" s="127" t="str">
        <f>IF(RIGHT(Table13[[#This Row],[Occupational Series]],5)="SECCM","SECCM",IF(OR(RIGHT(Table13[[#This Row],[Occupational Series]],1)="A",RIGHT(Table13[[#This Row],[Occupational Series]],1)="B",RIGHT(Table13[[#This Row],[Occupational Series]],1)="C"),"0301",RIGHT(Table13[[#This Row],[Occupational Series]],4)))</f>
        <v>0620</v>
      </c>
      <c r="D993" s="129" t="s">
        <v>1720</v>
      </c>
      <c r="E993" s="129" t="s">
        <v>1721</v>
      </c>
    </row>
    <row r="994" spans="1:5" ht="26.25" thickBot="1" x14ac:dyDescent="0.3">
      <c r="A994" s="129" t="s">
        <v>498</v>
      </c>
      <c r="B994" s="127" t="str">
        <f>Table13[[#This Row],[Series]]&amp;Table13[[#This Row],[Competency Name]]</f>
        <v>0620MEDICAL SUPPLY INVENTORY MANAGEMENT</v>
      </c>
      <c r="C994" s="127" t="str">
        <f>IF(RIGHT(Table13[[#This Row],[Occupational Series]],5)="SECCM","SECCM",IF(OR(RIGHT(Table13[[#This Row],[Occupational Series]],1)="A",RIGHT(Table13[[#This Row],[Occupational Series]],1)="B",RIGHT(Table13[[#This Row],[Occupational Series]],1)="C"),"0301",RIGHT(Table13[[#This Row],[Occupational Series]],4)))</f>
        <v>0620</v>
      </c>
      <c r="D994" s="129" t="s">
        <v>1722</v>
      </c>
      <c r="E994" s="129" t="s">
        <v>1723</v>
      </c>
    </row>
    <row r="995" spans="1:5" ht="26.25" thickBot="1" x14ac:dyDescent="0.3">
      <c r="A995" s="51" t="s">
        <v>540</v>
      </c>
      <c r="B995" s="127" t="str">
        <f>Table13[[#This Row],[Series]]&amp;Table13[[#This Row],[Competency Name]]</f>
        <v>0622ORAL COMMUNICATION</v>
      </c>
      <c r="C995" s="127" t="str">
        <f>IF(RIGHT(Table13[[#This Row],[Occupational Series]],5)="SECCM","SECCM",IF(OR(RIGHT(Table13[[#This Row],[Occupational Series]],1)="A",RIGHT(Table13[[#This Row],[Occupational Series]],1)="B",RIGHT(Table13[[#This Row],[Occupational Series]],1)="C"),"0301",RIGHT(Table13[[#This Row],[Occupational Series]],4)))</f>
        <v>0622</v>
      </c>
      <c r="D995" s="51" t="s">
        <v>537</v>
      </c>
      <c r="E995" s="51" t="s">
        <v>538</v>
      </c>
    </row>
    <row r="996" spans="1:5" ht="39" thickBot="1" x14ac:dyDescent="0.3">
      <c r="A996" s="51" t="s">
        <v>540</v>
      </c>
      <c r="B996" s="127" t="str">
        <f>Table13[[#This Row],[Series]]&amp;Table13[[#This Row],[Competency Name]]</f>
        <v>0622DEVELOPING OTHERS</v>
      </c>
      <c r="C996" s="127" t="str">
        <f>IF(RIGHT(Table13[[#This Row],[Occupational Series]],5)="SECCM","SECCM",IF(OR(RIGHT(Table13[[#This Row],[Occupational Series]],1)="A",RIGHT(Table13[[#This Row],[Occupational Series]],1)="B",RIGHT(Table13[[#This Row],[Occupational Series]],1)="C"),"0301",RIGHT(Table13[[#This Row],[Occupational Series]],4)))</f>
        <v>0622</v>
      </c>
      <c r="D996" s="51" t="s">
        <v>585</v>
      </c>
      <c r="E996" s="51" t="s">
        <v>586</v>
      </c>
    </row>
    <row r="997" spans="1:5" ht="26.25" thickBot="1" x14ac:dyDescent="0.3">
      <c r="A997" s="51" t="s">
        <v>540</v>
      </c>
      <c r="B997" s="127" t="str">
        <f>Table13[[#This Row],[Series]]&amp;Table13[[#This Row],[Competency Name]]</f>
        <v>0622MANAGING HUMAN RESOURCES</v>
      </c>
      <c r="C997" s="127" t="str">
        <f>IF(RIGHT(Table13[[#This Row],[Occupational Series]],5)="SECCM","SECCM",IF(OR(RIGHT(Table13[[#This Row],[Occupational Series]],1)="A",RIGHT(Table13[[#This Row],[Occupational Series]],1)="B",RIGHT(Table13[[#This Row],[Occupational Series]],1)="C"),"0301",RIGHT(Table13[[#This Row],[Occupational Series]],4)))</f>
        <v>0622</v>
      </c>
      <c r="D997" s="51" t="s">
        <v>590</v>
      </c>
      <c r="E997" s="51" t="s">
        <v>591</v>
      </c>
    </row>
    <row r="998" spans="1:5" ht="39" thickBot="1" x14ac:dyDescent="0.3">
      <c r="A998" s="51" t="s">
        <v>540</v>
      </c>
      <c r="B998" s="127" t="str">
        <f>Table13[[#This Row],[Series]]&amp;Table13[[#This Row],[Competency Name]]</f>
        <v>0622CLERICAL SUPPORT FUNCTIONS</v>
      </c>
      <c r="C998" s="127" t="str">
        <f>IF(RIGHT(Table13[[#This Row],[Occupational Series]],5)="SECCM","SECCM",IF(OR(RIGHT(Table13[[#This Row],[Occupational Series]],1)="A",RIGHT(Table13[[#This Row],[Occupational Series]],1)="B",RIGHT(Table13[[#This Row],[Occupational Series]],1)="C"),"0301",RIGHT(Table13[[#This Row],[Occupational Series]],4)))</f>
        <v>0622</v>
      </c>
      <c r="D998" s="51" t="s">
        <v>993</v>
      </c>
      <c r="E998" s="51" t="s">
        <v>994</v>
      </c>
    </row>
    <row r="999" spans="1:5" ht="26.25" thickBot="1" x14ac:dyDescent="0.3">
      <c r="A999" s="51" t="s">
        <v>540</v>
      </c>
      <c r="B999" s="127" t="str">
        <f>Table13[[#This Row],[Series]]&amp;Table13[[#This Row],[Competency Name]]</f>
        <v>0622MEDICAL SUPPLY OPERATIONS</v>
      </c>
      <c r="C999" s="127" t="str">
        <f>IF(RIGHT(Table13[[#This Row],[Occupational Series]],5)="SECCM","SECCM",IF(OR(RIGHT(Table13[[#This Row],[Occupational Series]],1)="A",RIGHT(Table13[[#This Row],[Occupational Series]],1)="B",RIGHT(Table13[[#This Row],[Occupational Series]],1)="C"),"0301",RIGHT(Table13[[#This Row],[Occupational Series]],4)))</f>
        <v>0622</v>
      </c>
      <c r="D999" s="51" t="s">
        <v>1781</v>
      </c>
      <c r="E999" s="51" t="s">
        <v>1782</v>
      </c>
    </row>
    <row r="1000" spans="1:5" ht="26.25" thickBot="1" x14ac:dyDescent="0.3">
      <c r="A1000" s="129" t="s">
        <v>540</v>
      </c>
      <c r="B1000" s="127" t="str">
        <f>Table13[[#This Row],[Series]]&amp;Table13[[#This Row],[Competency Name]]</f>
        <v>0622MEDICAL SUPPLY INVENTORY</v>
      </c>
      <c r="C1000" s="127" t="str">
        <f>IF(RIGHT(Table13[[#This Row],[Occupational Series]],5)="SECCM","SECCM",IF(OR(RIGHT(Table13[[#This Row],[Occupational Series]],1)="A",RIGHT(Table13[[#This Row],[Occupational Series]],1)="B",RIGHT(Table13[[#This Row],[Occupational Series]],1)="C"),"0301",RIGHT(Table13[[#This Row],[Occupational Series]],4)))</f>
        <v>0622</v>
      </c>
      <c r="D1000" s="129" t="s">
        <v>1783</v>
      </c>
      <c r="E1000" s="129" t="s">
        <v>1784</v>
      </c>
    </row>
    <row r="1001" spans="1:5" ht="26.25" thickBot="1" x14ac:dyDescent="0.3">
      <c r="A1001" s="51" t="s">
        <v>325</v>
      </c>
      <c r="B1001" s="127" t="str">
        <f>Table13[[#This Row],[Series]]&amp;Table13[[#This Row],[Competency Name]]</f>
        <v>0630INFORMATION MANAGEMENT</v>
      </c>
      <c r="C1001" s="127" t="str">
        <f>IF(RIGHT(Table13[[#This Row],[Occupational Series]],5)="SECCM","SECCM",IF(OR(RIGHT(Table13[[#This Row],[Occupational Series]],1)="A",RIGHT(Table13[[#This Row],[Occupational Series]],1)="B",RIGHT(Table13[[#This Row],[Occupational Series]],1)="C"),"0301",RIGHT(Table13[[#This Row],[Occupational Series]],4)))</f>
        <v>0630</v>
      </c>
      <c r="D1001" s="51" t="s">
        <v>311</v>
      </c>
      <c r="E1001" s="51" t="s">
        <v>312</v>
      </c>
    </row>
    <row r="1002" spans="1:5" ht="26.25" thickBot="1" x14ac:dyDescent="0.3">
      <c r="A1002" s="51" t="s">
        <v>325</v>
      </c>
      <c r="B1002" s="127" t="str">
        <f>Table13[[#This Row],[Series]]&amp;Table13[[#This Row],[Competency Name]]</f>
        <v>0630WRITTEN COMMUNICATION</v>
      </c>
      <c r="C1002" s="127" t="str">
        <f>IF(RIGHT(Table13[[#This Row],[Occupational Series]],5)="SECCM","SECCM",IF(OR(RIGHT(Table13[[#This Row],[Occupational Series]],1)="A",RIGHT(Table13[[#This Row],[Occupational Series]],1)="B",RIGHT(Table13[[#This Row],[Occupational Series]],1)="C"),"0301",RIGHT(Table13[[#This Row],[Occupational Series]],4)))</f>
        <v>0630</v>
      </c>
      <c r="D1002" s="51" t="s">
        <v>507</v>
      </c>
      <c r="E1002" s="51" t="s">
        <v>508</v>
      </c>
    </row>
    <row r="1003" spans="1:5" ht="26.25" thickBot="1" x14ac:dyDescent="0.3">
      <c r="A1003" s="51" t="s">
        <v>325</v>
      </c>
      <c r="B1003" s="127" t="str">
        <f>Table13[[#This Row],[Series]]&amp;Table13[[#This Row],[Competency Name]]</f>
        <v>0630ORAL COMMUNICATION</v>
      </c>
      <c r="C1003" s="127" t="str">
        <f>IF(RIGHT(Table13[[#This Row],[Occupational Series]],5)="SECCM","SECCM",IF(OR(RIGHT(Table13[[#This Row],[Occupational Series]],1)="A",RIGHT(Table13[[#This Row],[Occupational Series]],1)="B",RIGHT(Table13[[#This Row],[Occupational Series]],1)="C"),"0301",RIGHT(Table13[[#This Row],[Occupational Series]],4)))</f>
        <v>0630</v>
      </c>
      <c r="D1003" s="51" t="s">
        <v>537</v>
      </c>
      <c r="E1003" s="51" t="s">
        <v>538</v>
      </c>
    </row>
    <row r="1004" spans="1:5" ht="26.25" thickBot="1" x14ac:dyDescent="0.3">
      <c r="A1004" s="129" t="s">
        <v>325</v>
      </c>
      <c r="B1004" s="127" t="str">
        <f>Table13[[#This Row],[Series]]&amp;Table13[[#This Row],[Competency Name]]</f>
        <v>0630ADMINISTRATION AND MANAGEMENT</v>
      </c>
      <c r="C1004" s="127" t="str">
        <f>IF(RIGHT(Table13[[#This Row],[Occupational Series]],5)="SECCM","SECCM",IF(OR(RIGHT(Table13[[#This Row],[Occupational Series]],1)="A",RIGHT(Table13[[#This Row],[Occupational Series]],1)="B",RIGHT(Table13[[#This Row],[Occupational Series]],1)="C"),"0301",RIGHT(Table13[[#This Row],[Occupational Series]],4)))</f>
        <v>0630</v>
      </c>
      <c r="D1004" s="129" t="s">
        <v>560</v>
      </c>
      <c r="E1004" s="129" t="s">
        <v>561</v>
      </c>
    </row>
    <row r="1005" spans="1:5" ht="64.5" thickBot="1" x14ac:dyDescent="0.3">
      <c r="A1005" s="51" t="s">
        <v>325</v>
      </c>
      <c r="B1005" s="127" t="str">
        <f>Table13[[#This Row],[Series]]&amp;Table13[[#This Row],[Competency Name]]</f>
        <v>0630ACCOUNTABILITY</v>
      </c>
      <c r="C1005" s="127" t="str">
        <f>IF(RIGHT(Table13[[#This Row],[Occupational Series]],5)="SECCM","SECCM",IF(OR(RIGHT(Table13[[#This Row],[Occupational Series]],1)="A",RIGHT(Table13[[#This Row],[Occupational Series]],1)="B",RIGHT(Table13[[#This Row],[Occupational Series]],1)="C"),"0301",RIGHT(Table13[[#This Row],[Occupational Series]],4)))</f>
        <v>0630</v>
      </c>
      <c r="D1005" s="51" t="s">
        <v>579</v>
      </c>
      <c r="E1005" s="51" t="s">
        <v>580</v>
      </c>
    </row>
    <row r="1006" spans="1:5" ht="39" thickBot="1" x14ac:dyDescent="0.3">
      <c r="A1006" s="51" t="s">
        <v>325</v>
      </c>
      <c r="B1006" s="127" t="str">
        <f>Table13[[#This Row],[Series]]&amp;Table13[[#This Row],[Competency Name]]</f>
        <v>0630DEVELOPING OTHERS</v>
      </c>
      <c r="C1006" s="127" t="str">
        <f>IF(RIGHT(Table13[[#This Row],[Occupational Series]],5)="SECCM","SECCM",IF(OR(RIGHT(Table13[[#This Row],[Occupational Series]],1)="A",RIGHT(Table13[[#This Row],[Occupational Series]],1)="B",RIGHT(Table13[[#This Row],[Occupational Series]],1)="C"),"0301",RIGHT(Table13[[#This Row],[Occupational Series]],4)))</f>
        <v>0630</v>
      </c>
      <c r="D1006" s="51" t="s">
        <v>585</v>
      </c>
      <c r="E1006" s="51" t="s">
        <v>586</v>
      </c>
    </row>
    <row r="1007" spans="1:5" ht="26.25" thickBot="1" x14ac:dyDescent="0.3">
      <c r="A1007" s="51" t="s">
        <v>325</v>
      </c>
      <c r="B1007" s="127" t="str">
        <f>Table13[[#This Row],[Series]]&amp;Table13[[#This Row],[Competency Name]]</f>
        <v>0630CLINICAL ANALYSIS AND JUDGMENT</v>
      </c>
      <c r="C1007" s="127" t="str">
        <f>IF(RIGHT(Table13[[#This Row],[Occupational Series]],5)="SECCM","SECCM",IF(OR(RIGHT(Table13[[#This Row],[Occupational Series]],1)="A",RIGHT(Table13[[#This Row],[Occupational Series]],1)="B",RIGHT(Table13[[#This Row],[Occupational Series]],1)="C"),"0301",RIGHT(Table13[[#This Row],[Occupational Series]],4)))</f>
        <v>0630</v>
      </c>
      <c r="D1007" s="51" t="s">
        <v>1365</v>
      </c>
      <c r="E1007" s="51" t="s">
        <v>1366</v>
      </c>
    </row>
    <row r="1008" spans="1:5" ht="15.75" thickBot="1" x14ac:dyDescent="0.3">
      <c r="A1008" s="129" t="s">
        <v>325</v>
      </c>
      <c r="B1008" s="127" t="str">
        <f>Table13[[#This Row],[Series]]&amp;Table13[[#This Row],[Competency Name]]</f>
        <v>0630HEALTHCARE EDUCATION</v>
      </c>
      <c r="C1008" s="127" t="str">
        <f>IF(RIGHT(Table13[[#This Row],[Occupational Series]],5)="SECCM","SECCM",IF(OR(RIGHT(Table13[[#This Row],[Occupational Series]],1)="A",RIGHT(Table13[[#This Row],[Occupational Series]],1)="B",RIGHT(Table13[[#This Row],[Occupational Series]],1)="C"),"0301",RIGHT(Table13[[#This Row],[Occupational Series]],4)))</f>
        <v>0630</v>
      </c>
      <c r="D1008" s="129" t="s">
        <v>1369</v>
      </c>
      <c r="E1008" s="129" t="s">
        <v>1370</v>
      </c>
    </row>
    <row r="1009" spans="1:5" ht="39" thickBot="1" x14ac:dyDescent="0.3">
      <c r="A1009" s="51" t="s">
        <v>325</v>
      </c>
      <c r="B1009" s="127" t="str">
        <f>Table13[[#This Row],[Series]]&amp;Table13[[#This Row],[Competency Name]]</f>
        <v>0630NUTRITION TECHNIQUES</v>
      </c>
      <c r="C1009" s="127" t="str">
        <f>IF(RIGHT(Table13[[#This Row],[Occupational Series]],5)="SECCM","SECCM",IF(OR(RIGHT(Table13[[#This Row],[Occupational Series]],1)="A",RIGHT(Table13[[#This Row],[Occupational Series]],1)="B",RIGHT(Table13[[#This Row],[Occupational Series]],1)="C"),"0301",RIGHT(Table13[[#This Row],[Occupational Series]],4)))</f>
        <v>0630</v>
      </c>
      <c r="D1009" s="51" t="s">
        <v>1841</v>
      </c>
      <c r="E1009" s="51" t="s">
        <v>1842</v>
      </c>
    </row>
    <row r="1010" spans="1:5" ht="26.25" thickBot="1" x14ac:dyDescent="0.3">
      <c r="A1010" s="51" t="s">
        <v>545</v>
      </c>
      <c r="B1010" s="127" t="str">
        <f>Table13[[#This Row],[Series]]&amp;Table13[[#This Row],[Competency Name]]</f>
        <v>0631ORAL COMMUNICATION</v>
      </c>
      <c r="C1010" s="127" t="str">
        <f>IF(RIGHT(Table13[[#This Row],[Occupational Series]],5)="SECCM","SECCM",IF(OR(RIGHT(Table13[[#This Row],[Occupational Series]],1)="A",RIGHT(Table13[[#This Row],[Occupational Series]],1)="B",RIGHT(Table13[[#This Row],[Occupational Series]],1)="C"),"0301",RIGHT(Table13[[#This Row],[Occupational Series]],4)))</f>
        <v>0631</v>
      </c>
      <c r="D1010" s="51" t="s">
        <v>537</v>
      </c>
      <c r="E1010" s="51" t="s">
        <v>538</v>
      </c>
    </row>
    <row r="1011" spans="1:5" ht="15.75" thickBot="1" x14ac:dyDescent="0.3">
      <c r="A1011" s="129" t="s">
        <v>545</v>
      </c>
      <c r="B1011" s="127" t="str">
        <f>Table13[[#This Row],[Series]]&amp;Table13[[#This Row],[Competency Name]]</f>
        <v>0631ASSESSMENT</v>
      </c>
      <c r="C1011" s="127" t="str">
        <f>IF(RIGHT(Table13[[#This Row],[Occupational Series]],5)="SECCM","SECCM",IF(OR(RIGHT(Table13[[#This Row],[Occupational Series]],1)="A",RIGHT(Table13[[#This Row],[Occupational Series]],1)="B",RIGHT(Table13[[#This Row],[Occupational Series]],1)="C"),"0301",RIGHT(Table13[[#This Row],[Occupational Series]],4)))</f>
        <v>0631</v>
      </c>
      <c r="D1011" s="129" t="s">
        <v>1153</v>
      </c>
      <c r="E1011" s="129" t="s">
        <v>1154</v>
      </c>
    </row>
    <row r="1012" spans="1:5" ht="15.75" thickBot="1" x14ac:dyDescent="0.3">
      <c r="A1012" s="129" t="s">
        <v>545</v>
      </c>
      <c r="B1012" s="127" t="str">
        <f>Table13[[#This Row],[Series]]&amp;Table13[[#This Row],[Competency Name]]</f>
        <v>0631HEALTHCARE EDUCATION</v>
      </c>
      <c r="C1012" s="127" t="str">
        <f>IF(RIGHT(Table13[[#This Row],[Occupational Series]],5)="SECCM","SECCM",IF(OR(RIGHT(Table13[[#This Row],[Occupational Series]],1)="A",RIGHT(Table13[[#This Row],[Occupational Series]],1)="B",RIGHT(Table13[[#This Row],[Occupational Series]],1)="C"),"0301",RIGHT(Table13[[#This Row],[Occupational Series]],4)))</f>
        <v>0631</v>
      </c>
      <c r="D1012" s="129" t="s">
        <v>1369</v>
      </c>
      <c r="E1012" s="129" t="s">
        <v>1370</v>
      </c>
    </row>
    <row r="1013" spans="1:5" ht="26.25" thickBot="1" x14ac:dyDescent="0.3">
      <c r="A1013" s="129" t="s">
        <v>545</v>
      </c>
      <c r="B1013" s="127" t="str">
        <f>Table13[[#This Row],[Series]]&amp;Table13[[#This Row],[Competency Name]]</f>
        <v>0631REHABILITATIVE PROGRAMS</v>
      </c>
      <c r="C1013" s="127" t="str">
        <f>IF(RIGHT(Table13[[#This Row],[Occupational Series]],5)="SECCM","SECCM",IF(OR(RIGHT(Table13[[#This Row],[Occupational Series]],1)="A",RIGHT(Table13[[#This Row],[Occupational Series]],1)="B",RIGHT(Table13[[#This Row],[Occupational Series]],1)="C"),"0301",RIGHT(Table13[[#This Row],[Occupational Series]],4)))</f>
        <v>0631</v>
      </c>
      <c r="D1013" s="129" t="s">
        <v>1785</v>
      </c>
      <c r="E1013" s="129" t="s">
        <v>1786</v>
      </c>
    </row>
    <row r="1014" spans="1:5" ht="26.25" thickBot="1" x14ac:dyDescent="0.3">
      <c r="A1014" s="51" t="s">
        <v>480</v>
      </c>
      <c r="B1014" s="127" t="str">
        <f>Table13[[#This Row],[Series]]&amp;Table13[[#This Row],[Competency Name]]</f>
        <v>0633COMPUTER LITERACY</v>
      </c>
      <c r="C1014" s="127" t="str">
        <f>IF(RIGHT(Table13[[#This Row],[Occupational Series]],5)="SECCM","SECCM",IF(OR(RIGHT(Table13[[#This Row],[Occupational Series]],1)="A",RIGHT(Table13[[#This Row],[Occupational Series]],1)="B",RIGHT(Table13[[#This Row],[Occupational Series]],1)="C"),"0301",RIGHT(Table13[[#This Row],[Occupational Series]],4)))</f>
        <v>0633</v>
      </c>
      <c r="D1014" s="51" t="s">
        <v>456</v>
      </c>
      <c r="E1014" s="51" t="s">
        <v>457</v>
      </c>
    </row>
    <row r="1015" spans="1:5" ht="26.25" thickBot="1" x14ac:dyDescent="0.3">
      <c r="A1015" s="51" t="s">
        <v>480</v>
      </c>
      <c r="B1015" s="127" t="str">
        <f>Table13[[#This Row],[Series]]&amp;Table13[[#This Row],[Competency Name]]</f>
        <v>0633WRITTEN COMMUNICATION</v>
      </c>
      <c r="C1015" s="127" t="str">
        <f>IF(RIGHT(Table13[[#This Row],[Occupational Series]],5)="SECCM","SECCM",IF(OR(RIGHT(Table13[[#This Row],[Occupational Series]],1)="A",RIGHT(Table13[[#This Row],[Occupational Series]],1)="B",RIGHT(Table13[[#This Row],[Occupational Series]],1)="C"),"0301",RIGHT(Table13[[#This Row],[Occupational Series]],4)))</f>
        <v>0633</v>
      </c>
      <c r="D1015" s="51" t="s">
        <v>507</v>
      </c>
      <c r="E1015" s="51" t="s">
        <v>508</v>
      </c>
    </row>
    <row r="1016" spans="1:5" ht="26.25" thickBot="1" x14ac:dyDescent="0.3">
      <c r="A1016" s="51" t="s">
        <v>480</v>
      </c>
      <c r="B1016" s="127" t="str">
        <f>Table13[[#This Row],[Series]]&amp;Table13[[#This Row],[Competency Name]]</f>
        <v>0633ORAL COMMUNICATION</v>
      </c>
      <c r="C1016" s="127" t="str">
        <f>IF(RIGHT(Table13[[#This Row],[Occupational Series]],5)="SECCM","SECCM",IF(OR(RIGHT(Table13[[#This Row],[Occupational Series]],1)="A",RIGHT(Table13[[#This Row],[Occupational Series]],1)="B",RIGHT(Table13[[#This Row],[Occupational Series]],1)="C"),"0301",RIGHT(Table13[[#This Row],[Occupational Series]],4)))</f>
        <v>0633</v>
      </c>
      <c r="D1016" s="51" t="s">
        <v>537</v>
      </c>
      <c r="E1016" s="51" t="s">
        <v>538</v>
      </c>
    </row>
    <row r="1017" spans="1:5" ht="26.25" thickBot="1" x14ac:dyDescent="0.3">
      <c r="A1017" s="129" t="s">
        <v>480</v>
      </c>
      <c r="B1017" s="127" t="str">
        <f>Table13[[#This Row],[Series]]&amp;Table13[[#This Row],[Competency Name]]</f>
        <v>0633ADMINISTRATION AND MANAGEMENT</v>
      </c>
      <c r="C1017" s="127" t="str">
        <f>IF(RIGHT(Table13[[#This Row],[Occupational Series]],5)="SECCM","SECCM",IF(OR(RIGHT(Table13[[#This Row],[Occupational Series]],1)="A",RIGHT(Table13[[#This Row],[Occupational Series]],1)="B",RIGHT(Table13[[#This Row],[Occupational Series]],1)="C"),"0301",RIGHT(Table13[[#This Row],[Occupational Series]],4)))</f>
        <v>0633</v>
      </c>
      <c r="D1017" s="129" t="s">
        <v>560</v>
      </c>
      <c r="E1017" s="129" t="s">
        <v>561</v>
      </c>
    </row>
    <row r="1018" spans="1:5" ht="39" thickBot="1" x14ac:dyDescent="0.3">
      <c r="A1018" s="51" t="s">
        <v>480</v>
      </c>
      <c r="B1018" s="127" t="str">
        <f>Table13[[#This Row],[Series]]&amp;Table13[[#This Row],[Competency Name]]</f>
        <v>0633DEVELOPING OTHERS</v>
      </c>
      <c r="C1018" s="127" t="str">
        <f>IF(RIGHT(Table13[[#This Row],[Occupational Series]],5)="SECCM","SECCM",IF(OR(RIGHT(Table13[[#This Row],[Occupational Series]],1)="A",RIGHT(Table13[[#This Row],[Occupational Series]],1)="B",RIGHT(Table13[[#This Row],[Occupational Series]],1)="C"),"0301",RIGHT(Table13[[#This Row],[Occupational Series]],4)))</f>
        <v>0633</v>
      </c>
      <c r="D1018" s="51" t="s">
        <v>585</v>
      </c>
      <c r="E1018" s="51" t="s">
        <v>586</v>
      </c>
    </row>
    <row r="1019" spans="1:5" ht="15.75" thickBot="1" x14ac:dyDescent="0.3">
      <c r="A1019" s="129" t="s">
        <v>480</v>
      </c>
      <c r="B1019" s="127" t="str">
        <f>Table13[[#This Row],[Series]]&amp;Table13[[#This Row],[Competency Name]]</f>
        <v>0633HEALTHCARE EDUCATION</v>
      </c>
      <c r="C1019" s="127" t="str">
        <f>IF(RIGHT(Table13[[#This Row],[Occupational Series]],5)="SECCM","SECCM",IF(OR(RIGHT(Table13[[#This Row],[Occupational Series]],1)="A",RIGHT(Table13[[#This Row],[Occupational Series]],1)="B",RIGHT(Table13[[#This Row],[Occupational Series]],1)="C"),"0301",RIGHT(Table13[[#This Row],[Occupational Series]],4)))</f>
        <v>0633</v>
      </c>
      <c r="D1019" s="129" t="s">
        <v>1369</v>
      </c>
      <c r="E1019" s="129" t="s">
        <v>1370</v>
      </c>
    </row>
    <row r="1020" spans="1:5" ht="26.25" thickBot="1" x14ac:dyDescent="0.3">
      <c r="A1020" s="129" t="s">
        <v>480</v>
      </c>
      <c r="B1020" s="127" t="str">
        <f>Table13[[#This Row],[Series]]&amp;Table13[[#This Row],[Competency Name]]</f>
        <v>0633MEDICAL ASSESSMENT / DIAGNOSIS</v>
      </c>
      <c r="C1020" s="127" t="str">
        <f>IF(RIGHT(Table13[[#This Row],[Occupational Series]],5)="SECCM","SECCM",IF(OR(RIGHT(Table13[[#This Row],[Occupational Series]],1)="A",RIGHT(Table13[[#This Row],[Occupational Series]],1)="B",RIGHT(Table13[[#This Row],[Occupational Series]],1)="C"),"0301",RIGHT(Table13[[#This Row],[Occupational Series]],4)))</f>
        <v>0633</v>
      </c>
      <c r="D1020" s="129" t="s">
        <v>1534</v>
      </c>
      <c r="E1020" s="129" t="s">
        <v>1535</v>
      </c>
    </row>
    <row r="1021" spans="1:5" ht="26.25" thickBot="1" x14ac:dyDescent="0.3">
      <c r="A1021" s="129" t="s">
        <v>480</v>
      </c>
      <c r="B1021" s="127" t="str">
        <f>Table13[[#This Row],[Series]]&amp;Table13[[#This Row],[Competency Name]]</f>
        <v>0633REHABILITATIVE PROGRAMS</v>
      </c>
      <c r="C1021" s="127" t="str">
        <f>IF(RIGHT(Table13[[#This Row],[Occupational Series]],5)="SECCM","SECCM",IF(OR(RIGHT(Table13[[#This Row],[Occupational Series]],1)="A",RIGHT(Table13[[#This Row],[Occupational Series]],1)="B",RIGHT(Table13[[#This Row],[Occupational Series]],1)="C"),"0301",RIGHT(Table13[[#This Row],[Occupational Series]],4)))</f>
        <v>0633</v>
      </c>
      <c r="D1021" s="129" t="s">
        <v>1785</v>
      </c>
      <c r="E1021" s="129" t="s">
        <v>1786</v>
      </c>
    </row>
    <row r="1022" spans="1:5" ht="26.25" thickBot="1" x14ac:dyDescent="0.3">
      <c r="A1022" s="51" t="s">
        <v>551</v>
      </c>
      <c r="B1022" s="127" t="str">
        <f>Table13[[#This Row],[Series]]&amp;Table13[[#This Row],[Competency Name]]</f>
        <v>0636ORAL COMMUNICATION</v>
      </c>
      <c r="C1022" s="127" t="str">
        <f>IF(RIGHT(Table13[[#This Row],[Occupational Series]],5)="SECCM","SECCM",IF(OR(RIGHT(Table13[[#This Row],[Occupational Series]],1)="A",RIGHT(Table13[[#This Row],[Occupational Series]],1)="B",RIGHT(Table13[[#This Row],[Occupational Series]],1)="C"),"0301",RIGHT(Table13[[#This Row],[Occupational Series]],4)))</f>
        <v>0636</v>
      </c>
      <c r="D1022" s="51" t="s">
        <v>537</v>
      </c>
      <c r="E1022" s="51" t="s">
        <v>538</v>
      </c>
    </row>
    <row r="1023" spans="1:5" ht="39" thickBot="1" x14ac:dyDescent="0.3">
      <c r="A1023" s="51" t="s">
        <v>551</v>
      </c>
      <c r="B1023" s="127" t="str">
        <f>Table13[[#This Row],[Series]]&amp;Table13[[#This Row],[Competency Name]]</f>
        <v>0636CLERICAL SUPPORT FUNCTIONS</v>
      </c>
      <c r="C1023" s="127" t="str">
        <f>IF(RIGHT(Table13[[#This Row],[Occupational Series]],5)="SECCM","SECCM",IF(OR(RIGHT(Table13[[#This Row],[Occupational Series]],1)="A",RIGHT(Table13[[#This Row],[Occupational Series]],1)="B",RIGHT(Table13[[#This Row],[Occupational Series]],1)="C"),"0301",RIGHT(Table13[[#This Row],[Occupational Series]],4)))</f>
        <v>0636</v>
      </c>
      <c r="D1023" s="51" t="s">
        <v>993</v>
      </c>
      <c r="E1023" s="51" t="s">
        <v>994</v>
      </c>
    </row>
    <row r="1024" spans="1:5" ht="15.75" thickBot="1" x14ac:dyDescent="0.3">
      <c r="A1024" s="129" t="s">
        <v>551</v>
      </c>
      <c r="B1024" s="127" t="str">
        <f>Table13[[#This Row],[Series]]&amp;Table13[[#This Row],[Competency Name]]</f>
        <v>0636HEALTHCARE EDUCATION</v>
      </c>
      <c r="C1024" s="127" t="str">
        <f>IF(RIGHT(Table13[[#This Row],[Occupational Series]],5)="SECCM","SECCM",IF(OR(RIGHT(Table13[[#This Row],[Occupational Series]],1)="A",RIGHT(Table13[[#This Row],[Occupational Series]],1)="B",RIGHT(Table13[[#This Row],[Occupational Series]],1)="C"),"0301",RIGHT(Table13[[#This Row],[Occupational Series]],4)))</f>
        <v>0636</v>
      </c>
      <c r="D1024" s="129" t="s">
        <v>1369</v>
      </c>
      <c r="E1024" s="129" t="s">
        <v>1370</v>
      </c>
    </row>
    <row r="1025" spans="1:5" ht="15.75" thickBot="1" x14ac:dyDescent="0.3">
      <c r="A1025" s="129" t="s">
        <v>551</v>
      </c>
      <c r="B1025" s="127" t="str">
        <f>Table13[[#This Row],[Series]]&amp;Table13[[#This Row],[Competency Name]]</f>
        <v>0636PATIENT CARE</v>
      </c>
      <c r="C1025" s="127" t="str">
        <f>IF(RIGHT(Table13[[#This Row],[Occupational Series]],5)="SECCM","SECCM",IF(OR(RIGHT(Table13[[#This Row],[Occupational Series]],1)="A",RIGHT(Table13[[#This Row],[Occupational Series]],1)="B",RIGHT(Table13[[#This Row],[Occupational Series]],1)="C"),"0301",RIGHT(Table13[[#This Row],[Occupational Series]],4)))</f>
        <v>0636</v>
      </c>
      <c r="D1025" s="129" t="s">
        <v>1432</v>
      </c>
      <c r="E1025" s="129" t="s">
        <v>1433</v>
      </c>
    </row>
    <row r="1026" spans="1:5" ht="39" thickBot="1" x14ac:dyDescent="0.3">
      <c r="A1026" s="51" t="s">
        <v>551</v>
      </c>
      <c r="B1026" s="127" t="str">
        <f>Table13[[#This Row],[Series]]&amp;Table13[[#This Row],[Competency Name]]</f>
        <v>0636ANALYTICAL INSTRUMENTATION</v>
      </c>
      <c r="C1026" s="127" t="str">
        <f>IF(RIGHT(Table13[[#This Row],[Occupational Series]],5)="SECCM","SECCM",IF(OR(RIGHT(Table13[[#This Row],[Occupational Series]],1)="A",RIGHT(Table13[[#This Row],[Occupational Series]],1)="B",RIGHT(Table13[[#This Row],[Occupational Series]],1)="C"),"0301",RIGHT(Table13[[#This Row],[Occupational Series]],4)))</f>
        <v>0636</v>
      </c>
      <c r="D1026" s="51" t="s">
        <v>1600</v>
      </c>
      <c r="E1026" s="51" t="s">
        <v>1601</v>
      </c>
    </row>
    <row r="1027" spans="1:5" ht="26.25" thickBot="1" x14ac:dyDescent="0.3">
      <c r="A1027" s="129" t="s">
        <v>551</v>
      </c>
      <c r="B1027" s="127" t="str">
        <f>Table13[[#This Row],[Series]]&amp;Table13[[#This Row],[Competency Name]]</f>
        <v>0636REHABILITATIVE PROGRAMS</v>
      </c>
      <c r="C1027" s="127" t="str">
        <f>IF(RIGHT(Table13[[#This Row],[Occupational Series]],5)="SECCM","SECCM",IF(OR(RIGHT(Table13[[#This Row],[Occupational Series]],1)="A",RIGHT(Table13[[#This Row],[Occupational Series]],1)="B",RIGHT(Table13[[#This Row],[Occupational Series]],1)="C"),"0301",RIGHT(Table13[[#This Row],[Occupational Series]],4)))</f>
        <v>0636</v>
      </c>
      <c r="D1027" s="129" t="s">
        <v>1785</v>
      </c>
      <c r="E1027" s="129" t="s">
        <v>1786</v>
      </c>
    </row>
    <row r="1028" spans="1:5" ht="26.25" thickBot="1" x14ac:dyDescent="0.3">
      <c r="A1028" s="51" t="s">
        <v>521</v>
      </c>
      <c r="B1028" s="127" t="str">
        <f>Table13[[#This Row],[Series]]&amp;Table13[[#This Row],[Competency Name]]</f>
        <v>0638WRITTEN COMMUNICATION</v>
      </c>
      <c r="C1028" s="127" t="str">
        <f>IF(RIGHT(Table13[[#This Row],[Occupational Series]],5)="SECCM","SECCM",IF(OR(RIGHT(Table13[[#This Row],[Occupational Series]],1)="A",RIGHT(Table13[[#This Row],[Occupational Series]],1)="B",RIGHT(Table13[[#This Row],[Occupational Series]],1)="C"),"0301",RIGHT(Table13[[#This Row],[Occupational Series]],4)))</f>
        <v>0638</v>
      </c>
      <c r="D1028" s="51" t="s">
        <v>507</v>
      </c>
      <c r="E1028" s="51" t="s">
        <v>508</v>
      </c>
    </row>
    <row r="1029" spans="1:5" ht="26.25" thickBot="1" x14ac:dyDescent="0.3">
      <c r="A1029" s="51" t="s">
        <v>521</v>
      </c>
      <c r="B1029" s="127" t="str">
        <f>Table13[[#This Row],[Series]]&amp;Table13[[#This Row],[Competency Name]]</f>
        <v>0638ORAL COMMUNICATION</v>
      </c>
      <c r="C1029" s="127" t="str">
        <f>IF(RIGHT(Table13[[#This Row],[Occupational Series]],5)="SECCM","SECCM",IF(OR(RIGHT(Table13[[#This Row],[Occupational Series]],1)="A",RIGHT(Table13[[#This Row],[Occupational Series]],1)="B",RIGHT(Table13[[#This Row],[Occupational Series]],1)="C"),"0301",RIGHT(Table13[[#This Row],[Occupational Series]],4)))</f>
        <v>0638</v>
      </c>
      <c r="D1029" s="51" t="s">
        <v>537</v>
      </c>
      <c r="E1029" s="51" t="s">
        <v>538</v>
      </c>
    </row>
    <row r="1030" spans="1:5" ht="26.25" thickBot="1" x14ac:dyDescent="0.3">
      <c r="A1030" s="129" t="s">
        <v>521</v>
      </c>
      <c r="B1030" s="127" t="str">
        <f>Table13[[#This Row],[Series]]&amp;Table13[[#This Row],[Competency Name]]</f>
        <v>0638ADMINISTRATION AND MANAGEMENT</v>
      </c>
      <c r="C1030" s="127" t="str">
        <f>IF(RIGHT(Table13[[#This Row],[Occupational Series]],5)="SECCM","SECCM",IF(OR(RIGHT(Table13[[#This Row],[Occupational Series]],1)="A",RIGHT(Table13[[#This Row],[Occupational Series]],1)="B",RIGHT(Table13[[#This Row],[Occupational Series]],1)="C"),"0301",RIGHT(Table13[[#This Row],[Occupational Series]],4)))</f>
        <v>0638</v>
      </c>
      <c r="D1030" s="129" t="s">
        <v>560</v>
      </c>
      <c r="E1030" s="129" t="s">
        <v>561</v>
      </c>
    </row>
    <row r="1031" spans="1:5" ht="15.75" thickBot="1" x14ac:dyDescent="0.3">
      <c r="A1031" s="129" t="s">
        <v>521</v>
      </c>
      <c r="B1031" s="127" t="str">
        <f>Table13[[#This Row],[Series]]&amp;Table13[[#This Row],[Competency Name]]</f>
        <v>0638HEALTHCARE EDUCATION</v>
      </c>
      <c r="C1031" s="127" t="str">
        <f>IF(RIGHT(Table13[[#This Row],[Occupational Series]],5)="SECCM","SECCM",IF(OR(RIGHT(Table13[[#This Row],[Occupational Series]],1)="A",RIGHT(Table13[[#This Row],[Occupational Series]],1)="B",RIGHT(Table13[[#This Row],[Occupational Series]],1)="C"),"0301",RIGHT(Table13[[#This Row],[Occupational Series]],4)))</f>
        <v>0638</v>
      </c>
      <c r="D1031" s="129" t="s">
        <v>1369</v>
      </c>
      <c r="E1031" s="129" t="s">
        <v>1370</v>
      </c>
    </row>
    <row r="1032" spans="1:5" ht="26.25" thickBot="1" x14ac:dyDescent="0.3">
      <c r="A1032" s="129" t="s">
        <v>521</v>
      </c>
      <c r="B1032" s="127" t="str">
        <f>Table13[[#This Row],[Series]]&amp;Table13[[#This Row],[Competency Name]]</f>
        <v>0638MEDICAL ASSESSMENT / DIAGNOSIS</v>
      </c>
      <c r="C1032" s="127" t="str">
        <f>IF(RIGHT(Table13[[#This Row],[Occupational Series]],5)="SECCM","SECCM",IF(OR(RIGHT(Table13[[#This Row],[Occupational Series]],1)="A",RIGHT(Table13[[#This Row],[Occupational Series]],1)="B",RIGHT(Table13[[#This Row],[Occupational Series]],1)="C"),"0301",RIGHT(Table13[[#This Row],[Occupational Series]],4)))</f>
        <v>0638</v>
      </c>
      <c r="D1032" s="129" t="s">
        <v>1534</v>
      </c>
      <c r="E1032" s="129" t="s">
        <v>1535</v>
      </c>
    </row>
    <row r="1033" spans="1:5" ht="26.25" thickBot="1" x14ac:dyDescent="0.3">
      <c r="A1033" s="129" t="s">
        <v>521</v>
      </c>
      <c r="B1033" s="127" t="str">
        <f>Table13[[#This Row],[Series]]&amp;Table13[[#This Row],[Competency Name]]</f>
        <v>0638REHABILITATIVE PROGRAMS</v>
      </c>
      <c r="C1033" s="127" t="str">
        <f>IF(RIGHT(Table13[[#This Row],[Occupational Series]],5)="SECCM","SECCM",IF(OR(RIGHT(Table13[[#This Row],[Occupational Series]],1)="A",RIGHT(Table13[[#This Row],[Occupational Series]],1)="B",RIGHT(Table13[[#This Row],[Occupational Series]],1)="C"),"0301",RIGHT(Table13[[#This Row],[Occupational Series]],4)))</f>
        <v>0638</v>
      </c>
      <c r="D1033" s="129" t="s">
        <v>1785</v>
      </c>
      <c r="E1033" s="129" t="s">
        <v>1786</v>
      </c>
    </row>
    <row r="1034" spans="1:5" ht="26.25" thickBot="1" x14ac:dyDescent="0.3">
      <c r="A1034" s="51" t="s">
        <v>319</v>
      </c>
      <c r="B1034" s="127" t="str">
        <f>Table13[[#This Row],[Series]]&amp;Table13[[#This Row],[Competency Name]]</f>
        <v>0640INFORMATION MANAGEMENT</v>
      </c>
      <c r="C1034" s="127" t="str">
        <f>IF(RIGHT(Table13[[#This Row],[Occupational Series]],5)="SECCM","SECCM",IF(OR(RIGHT(Table13[[#This Row],[Occupational Series]],1)="A",RIGHT(Table13[[#This Row],[Occupational Series]],1)="B",RIGHT(Table13[[#This Row],[Occupational Series]],1)="C"),"0301",RIGHT(Table13[[#This Row],[Occupational Series]],4)))</f>
        <v>0640</v>
      </c>
      <c r="D1034" s="51" t="s">
        <v>311</v>
      </c>
      <c r="E1034" s="51" t="s">
        <v>312</v>
      </c>
    </row>
    <row r="1035" spans="1:5" ht="26.25" thickBot="1" x14ac:dyDescent="0.3">
      <c r="A1035" s="129" t="s">
        <v>319</v>
      </c>
      <c r="B1035" s="127" t="str">
        <f>Table13[[#This Row],[Series]]&amp;Table13[[#This Row],[Competency Name]]</f>
        <v>0640CUSTOMER SERVICE</v>
      </c>
      <c r="C1035" s="127" t="str">
        <f>IF(RIGHT(Table13[[#This Row],[Occupational Series]],5)="SECCM","SECCM",IF(OR(RIGHT(Table13[[#This Row],[Occupational Series]],1)="A",RIGHT(Table13[[#This Row],[Occupational Series]],1)="B",RIGHT(Table13[[#This Row],[Occupational Series]],1)="C"),"0301",RIGHT(Table13[[#This Row],[Occupational Series]],4)))</f>
        <v>0640</v>
      </c>
      <c r="D1035" s="129" t="s">
        <v>418</v>
      </c>
      <c r="E1035" s="129" t="s">
        <v>419</v>
      </c>
    </row>
    <row r="1036" spans="1:5" ht="26.25" thickBot="1" x14ac:dyDescent="0.3">
      <c r="A1036" s="51" t="s">
        <v>319</v>
      </c>
      <c r="B1036" s="127" t="str">
        <f>Table13[[#This Row],[Series]]&amp;Table13[[#This Row],[Competency Name]]</f>
        <v>0640COMPUTER LITERACY</v>
      </c>
      <c r="C1036" s="127" t="str">
        <f>IF(RIGHT(Table13[[#This Row],[Occupational Series]],5)="SECCM","SECCM",IF(OR(RIGHT(Table13[[#This Row],[Occupational Series]],1)="A",RIGHT(Table13[[#This Row],[Occupational Series]],1)="B",RIGHT(Table13[[#This Row],[Occupational Series]],1)="C"),"0301",RIGHT(Table13[[#This Row],[Occupational Series]],4)))</f>
        <v>0640</v>
      </c>
      <c r="D1036" s="51" t="s">
        <v>456</v>
      </c>
      <c r="E1036" s="51" t="s">
        <v>457</v>
      </c>
    </row>
    <row r="1037" spans="1:5" ht="26.25" thickBot="1" x14ac:dyDescent="0.3">
      <c r="A1037" s="51" t="s">
        <v>319</v>
      </c>
      <c r="B1037" s="127" t="str">
        <f>Table13[[#This Row],[Series]]&amp;Table13[[#This Row],[Competency Name]]</f>
        <v>0640WRITTEN COMMUNICATION</v>
      </c>
      <c r="C1037" s="127" t="str">
        <f>IF(RIGHT(Table13[[#This Row],[Occupational Series]],5)="SECCM","SECCM",IF(OR(RIGHT(Table13[[#This Row],[Occupational Series]],1)="A",RIGHT(Table13[[#This Row],[Occupational Series]],1)="B",RIGHT(Table13[[#This Row],[Occupational Series]],1)="C"),"0301",RIGHT(Table13[[#This Row],[Occupational Series]],4)))</f>
        <v>0640</v>
      </c>
      <c r="D1037" s="51" t="s">
        <v>507</v>
      </c>
      <c r="E1037" s="51" t="s">
        <v>508</v>
      </c>
    </row>
    <row r="1038" spans="1:5" ht="26.25" thickBot="1" x14ac:dyDescent="0.3">
      <c r="A1038" s="51" t="s">
        <v>319</v>
      </c>
      <c r="B1038" s="127" t="str">
        <f>Table13[[#This Row],[Series]]&amp;Table13[[#This Row],[Competency Name]]</f>
        <v>0640ORAL COMMUNICATION</v>
      </c>
      <c r="C1038" s="127" t="str">
        <f>IF(RIGHT(Table13[[#This Row],[Occupational Series]],5)="SECCM","SECCM",IF(OR(RIGHT(Table13[[#This Row],[Occupational Series]],1)="A",RIGHT(Table13[[#This Row],[Occupational Series]],1)="B",RIGHT(Table13[[#This Row],[Occupational Series]],1)="C"),"0301",RIGHT(Table13[[#This Row],[Occupational Series]],4)))</f>
        <v>0640</v>
      </c>
      <c r="D1038" s="51" t="s">
        <v>537</v>
      </c>
      <c r="E1038" s="51" t="s">
        <v>538</v>
      </c>
    </row>
    <row r="1039" spans="1:5" ht="26.25" thickBot="1" x14ac:dyDescent="0.3">
      <c r="A1039" s="51" t="s">
        <v>319</v>
      </c>
      <c r="B1039" s="127" t="str">
        <f>Table13[[#This Row],[Series]]&amp;Table13[[#This Row],[Competency Name]]</f>
        <v>0640RESOURCE MANAGEMENT</v>
      </c>
      <c r="C1039" s="127" t="str">
        <f>IF(RIGHT(Table13[[#This Row],[Occupational Series]],5)="SECCM","SECCM",IF(OR(RIGHT(Table13[[#This Row],[Occupational Series]],1)="A",RIGHT(Table13[[#This Row],[Occupational Series]],1)="B",RIGHT(Table13[[#This Row],[Occupational Series]],1)="C"),"0301",RIGHT(Table13[[#This Row],[Occupational Series]],4)))</f>
        <v>0640</v>
      </c>
      <c r="D1039" s="51" t="s">
        <v>573</v>
      </c>
      <c r="E1039" s="51" t="s">
        <v>574</v>
      </c>
    </row>
    <row r="1040" spans="1:5" ht="39" thickBot="1" x14ac:dyDescent="0.3">
      <c r="A1040" s="51" t="s">
        <v>319</v>
      </c>
      <c r="B1040" s="127" t="str">
        <f>Table13[[#This Row],[Series]]&amp;Table13[[#This Row],[Competency Name]]</f>
        <v>0640DEVELOPING OTHERS</v>
      </c>
      <c r="C1040" s="127" t="str">
        <f>IF(RIGHT(Table13[[#This Row],[Occupational Series]],5)="SECCM","SECCM",IF(OR(RIGHT(Table13[[#This Row],[Occupational Series]],1)="A",RIGHT(Table13[[#This Row],[Occupational Series]],1)="B",RIGHT(Table13[[#This Row],[Occupational Series]],1)="C"),"0301",RIGHT(Table13[[#This Row],[Occupational Series]],4)))</f>
        <v>0640</v>
      </c>
      <c r="D1040" s="51" t="s">
        <v>585</v>
      </c>
      <c r="E1040" s="51" t="s">
        <v>586</v>
      </c>
    </row>
    <row r="1041" spans="1:5" ht="26.25" thickBot="1" x14ac:dyDescent="0.3">
      <c r="A1041" s="51" t="s">
        <v>319</v>
      </c>
      <c r="B1041" s="127" t="str">
        <f>Table13[[#This Row],[Series]]&amp;Table13[[#This Row],[Competency Name]]</f>
        <v>0640MANAGING HUMAN RESOURCES</v>
      </c>
      <c r="C1041" s="127" t="str">
        <f>IF(RIGHT(Table13[[#This Row],[Occupational Series]],5)="SECCM","SECCM",IF(OR(RIGHT(Table13[[#This Row],[Occupational Series]],1)="A",RIGHT(Table13[[#This Row],[Occupational Series]],1)="B",RIGHT(Table13[[#This Row],[Occupational Series]],1)="C"),"0301",RIGHT(Table13[[#This Row],[Occupational Series]],4)))</f>
        <v>0640</v>
      </c>
      <c r="D1041" s="51" t="s">
        <v>590</v>
      </c>
      <c r="E1041" s="51" t="s">
        <v>591</v>
      </c>
    </row>
    <row r="1042" spans="1:5" ht="39" thickBot="1" x14ac:dyDescent="0.3">
      <c r="A1042" s="51" t="s">
        <v>319</v>
      </c>
      <c r="B1042" s="127" t="str">
        <f>Table13[[#This Row],[Series]]&amp;Table13[[#This Row],[Competency Name]]</f>
        <v>0640PROBLEM SOLVING</v>
      </c>
      <c r="C1042" s="127" t="str">
        <f>IF(RIGHT(Table13[[#This Row],[Occupational Series]],5)="SECCM","SECCM",IF(OR(RIGHT(Table13[[#This Row],[Occupational Series]],1)="A",RIGHT(Table13[[#This Row],[Occupational Series]],1)="B",RIGHT(Table13[[#This Row],[Occupational Series]],1)="C"),"0301",RIGHT(Table13[[#This Row],[Occupational Series]],4)))</f>
        <v>0640</v>
      </c>
      <c r="D1042" s="51" t="s">
        <v>596</v>
      </c>
      <c r="E1042" s="51" t="s">
        <v>597</v>
      </c>
    </row>
    <row r="1043" spans="1:5" ht="26.25" thickBot="1" x14ac:dyDescent="0.3">
      <c r="A1043" s="51" t="s">
        <v>319</v>
      </c>
      <c r="B1043" s="127" t="str">
        <f>Table13[[#This Row],[Series]]&amp;Table13[[#This Row],[Competency Name]]</f>
        <v>0640COMPLIANCE AND ENFORCEMENT</v>
      </c>
      <c r="C1043" s="127" t="str">
        <f>IF(RIGHT(Table13[[#This Row],[Occupational Series]],5)="SECCM","SECCM",IF(OR(RIGHT(Table13[[#This Row],[Occupational Series]],1)="A",RIGHT(Table13[[#This Row],[Occupational Series]],1)="B",RIGHT(Table13[[#This Row],[Occupational Series]],1)="C"),"0301",RIGHT(Table13[[#This Row],[Occupational Series]],4)))</f>
        <v>0640</v>
      </c>
      <c r="D1043" s="51" t="s">
        <v>950</v>
      </c>
      <c r="E1043" s="51" t="s">
        <v>951</v>
      </c>
    </row>
    <row r="1044" spans="1:5" ht="26.25" thickBot="1" x14ac:dyDescent="0.3">
      <c r="A1044" s="129" t="s">
        <v>319</v>
      </c>
      <c r="B1044" s="127" t="str">
        <f>Table13[[#This Row],[Series]]&amp;Table13[[#This Row],[Competency Name]]</f>
        <v>0640RULEMAKING AND REGULATION</v>
      </c>
      <c r="C1044" s="127" t="str">
        <f>IF(RIGHT(Table13[[#This Row],[Occupational Series]],5)="SECCM","SECCM",IF(OR(RIGHT(Table13[[#This Row],[Occupational Series]],1)="A",RIGHT(Table13[[#This Row],[Occupational Series]],1)="B",RIGHT(Table13[[#This Row],[Occupational Series]],1)="C"),"0301",RIGHT(Table13[[#This Row],[Occupational Series]],4)))</f>
        <v>0640</v>
      </c>
      <c r="D1044" s="129" t="s">
        <v>958</v>
      </c>
      <c r="E1044" s="129" t="s">
        <v>959</v>
      </c>
    </row>
    <row r="1045" spans="1:5" ht="39" thickBot="1" x14ac:dyDescent="0.3">
      <c r="A1045" s="51" t="s">
        <v>319</v>
      </c>
      <c r="B1045" s="127" t="str">
        <f>Table13[[#This Row],[Series]]&amp;Table13[[#This Row],[Competency Name]]</f>
        <v>0640CLERICAL SUPPORT FUNCTIONS</v>
      </c>
      <c r="C1045" s="127" t="str">
        <f>IF(RIGHT(Table13[[#This Row],[Occupational Series]],5)="SECCM","SECCM",IF(OR(RIGHT(Table13[[#This Row],[Occupational Series]],1)="A",RIGHT(Table13[[#This Row],[Occupational Series]],1)="B",RIGHT(Table13[[#This Row],[Occupational Series]],1)="C"),"0301",RIGHT(Table13[[#This Row],[Occupational Series]],4)))</f>
        <v>0640</v>
      </c>
      <c r="D1045" s="51" t="s">
        <v>993</v>
      </c>
      <c r="E1045" s="51" t="s">
        <v>994</v>
      </c>
    </row>
    <row r="1046" spans="1:5" ht="26.25" thickBot="1" x14ac:dyDescent="0.3">
      <c r="A1046" s="129" t="s">
        <v>319</v>
      </c>
      <c r="B1046" s="127" t="str">
        <f>Table13[[#This Row],[Series]]&amp;Table13[[#This Row],[Competency Name]]</f>
        <v>0640READING AND INTERPRETING REGULATIONS</v>
      </c>
      <c r="C1046" s="127" t="str">
        <f>IF(RIGHT(Table13[[#This Row],[Occupational Series]],5)="SECCM","SECCM",IF(OR(RIGHT(Table13[[#This Row],[Occupational Series]],1)="A",RIGHT(Table13[[#This Row],[Occupational Series]],1)="B",RIGHT(Table13[[#This Row],[Occupational Series]],1)="C"),"0301",RIGHT(Table13[[#This Row],[Occupational Series]],4)))</f>
        <v>0640</v>
      </c>
      <c r="D1046" s="129" t="s">
        <v>1015</v>
      </c>
      <c r="E1046" s="129" t="s">
        <v>1016</v>
      </c>
    </row>
    <row r="1047" spans="1:5" ht="39" thickBot="1" x14ac:dyDescent="0.3">
      <c r="A1047" s="51" t="s">
        <v>319</v>
      </c>
      <c r="B1047" s="127" t="str">
        <f>Table13[[#This Row],[Series]]&amp;Table13[[#This Row],[Competency Name]]</f>
        <v>0640SURVEYS AND DATA COLLECTION</v>
      </c>
      <c r="C1047" s="127" t="str">
        <f>IF(RIGHT(Table13[[#This Row],[Occupational Series]],5)="SECCM","SECCM",IF(OR(RIGHT(Table13[[#This Row],[Occupational Series]],1)="A",RIGHT(Table13[[#This Row],[Occupational Series]],1)="B",RIGHT(Table13[[#This Row],[Occupational Series]],1)="C"),"0301",RIGHT(Table13[[#This Row],[Occupational Series]],4)))</f>
        <v>0640</v>
      </c>
      <c r="D1047" s="51" t="s">
        <v>1031</v>
      </c>
      <c r="E1047" s="51" t="s">
        <v>1032</v>
      </c>
    </row>
    <row r="1048" spans="1:5" ht="26.25" thickBot="1" x14ac:dyDescent="0.3">
      <c r="A1048" s="129" t="s">
        <v>319</v>
      </c>
      <c r="B1048" s="127" t="str">
        <f>Table13[[#This Row],[Series]]&amp;Table13[[#This Row],[Competency Name]]</f>
        <v>0640PATIENT RAPPORT AND HEALTHCARE ADVOCACY</v>
      </c>
      <c r="C1048" s="127" t="str">
        <f>IF(RIGHT(Table13[[#This Row],[Occupational Series]],5)="SECCM","SECCM",IF(OR(RIGHT(Table13[[#This Row],[Occupational Series]],1)="A",RIGHT(Table13[[#This Row],[Occupational Series]],1)="B",RIGHT(Table13[[#This Row],[Occupational Series]],1)="C"),"0301",RIGHT(Table13[[#This Row],[Occupational Series]],4)))</f>
        <v>0640</v>
      </c>
      <c r="D1048" s="129" t="s">
        <v>1375</v>
      </c>
      <c r="E1048" s="129" t="s">
        <v>1376</v>
      </c>
    </row>
    <row r="1049" spans="1:5" ht="26.25" thickBot="1" x14ac:dyDescent="0.3">
      <c r="A1049" s="129" t="s">
        <v>319</v>
      </c>
      <c r="B1049" s="127" t="str">
        <f>Table13[[#This Row],[Series]]&amp;Table13[[#This Row],[Competency Name]]</f>
        <v>0640SAFETY AND QUALITY CARE</v>
      </c>
      <c r="C1049" s="127" t="str">
        <f>IF(RIGHT(Table13[[#This Row],[Occupational Series]],5)="SECCM","SECCM",IF(OR(RIGHT(Table13[[#This Row],[Occupational Series]],1)="A",RIGHT(Table13[[#This Row],[Occupational Series]],1)="B",RIGHT(Table13[[#This Row],[Occupational Series]],1)="C"),"0301",RIGHT(Table13[[#This Row],[Occupational Series]],4)))</f>
        <v>0640</v>
      </c>
      <c r="D1049" s="129" t="s">
        <v>1379</v>
      </c>
      <c r="E1049" s="129" t="s">
        <v>1380</v>
      </c>
    </row>
    <row r="1050" spans="1:5" ht="15.75" thickBot="1" x14ac:dyDescent="0.3">
      <c r="A1050" s="129" t="s">
        <v>319</v>
      </c>
      <c r="B1050" s="127" t="str">
        <f>Table13[[#This Row],[Series]]&amp;Table13[[#This Row],[Competency Name]]</f>
        <v>0640PATIENT CARE</v>
      </c>
      <c r="C1050" s="127" t="str">
        <f>IF(RIGHT(Table13[[#This Row],[Occupational Series]],5)="SECCM","SECCM",IF(OR(RIGHT(Table13[[#This Row],[Occupational Series]],1)="A",RIGHT(Table13[[#This Row],[Occupational Series]],1)="B",RIGHT(Table13[[#This Row],[Occupational Series]],1)="C"),"0301",RIGHT(Table13[[#This Row],[Occupational Series]],4)))</f>
        <v>0640</v>
      </c>
      <c r="D1050" s="129" t="s">
        <v>1432</v>
      </c>
      <c r="E1050" s="129" t="s">
        <v>1433</v>
      </c>
    </row>
    <row r="1051" spans="1:5" ht="26.25" thickBot="1" x14ac:dyDescent="0.3">
      <c r="A1051" s="129" t="s">
        <v>319</v>
      </c>
      <c r="B1051" s="127" t="str">
        <f>Table13[[#This Row],[Series]]&amp;Table13[[#This Row],[Competency Name]]</f>
        <v>0640HEALTH RECORDS MANAGEMENT</v>
      </c>
      <c r="C1051" s="127" t="str">
        <f>IF(RIGHT(Table13[[#This Row],[Occupational Series]],5)="SECCM","SECCM",IF(OR(RIGHT(Table13[[#This Row],[Occupational Series]],1)="A",RIGHT(Table13[[#This Row],[Occupational Series]],1)="B",RIGHT(Table13[[#This Row],[Occupational Series]],1)="C"),"0301",RIGHT(Table13[[#This Row],[Occupational Series]],4)))</f>
        <v>0640</v>
      </c>
      <c r="D1051" s="129" t="s">
        <v>1444</v>
      </c>
      <c r="E1051" s="129" t="s">
        <v>1445</v>
      </c>
    </row>
    <row r="1052" spans="1:5" ht="39" thickBot="1" x14ac:dyDescent="0.3">
      <c r="A1052" s="51" t="s">
        <v>319</v>
      </c>
      <c r="B1052" s="127" t="str">
        <f>Table13[[#This Row],[Series]]&amp;Table13[[#This Row],[Competency Name]]</f>
        <v>0640INDUSTRIAL HYGIENE</v>
      </c>
      <c r="C1052" s="127" t="str">
        <f>IF(RIGHT(Table13[[#This Row],[Occupational Series]],5)="SECCM","SECCM",IF(OR(RIGHT(Table13[[#This Row],[Occupational Series]],1)="A",RIGHT(Table13[[#This Row],[Occupational Series]],1)="B",RIGHT(Table13[[#This Row],[Occupational Series]],1)="C"),"0301",RIGHT(Table13[[#This Row],[Occupational Series]],4)))</f>
        <v>0640</v>
      </c>
      <c r="D1052" s="51" t="s">
        <v>1513</v>
      </c>
      <c r="E1052" s="51" t="s">
        <v>1514</v>
      </c>
    </row>
    <row r="1053" spans="1:5" ht="26.25" thickBot="1" x14ac:dyDescent="0.3">
      <c r="A1053" s="129" t="s">
        <v>319</v>
      </c>
      <c r="B1053" s="127" t="str">
        <f>Table13[[#This Row],[Series]]&amp;Table13[[#This Row],[Competency Name]]</f>
        <v>0640HEALTH CARE EDUCATION</v>
      </c>
      <c r="C1053" s="127" t="str">
        <f>IF(RIGHT(Table13[[#This Row],[Occupational Series]],5)="SECCM","SECCM",IF(OR(RIGHT(Table13[[#This Row],[Occupational Series]],1)="A",RIGHT(Table13[[#This Row],[Occupational Series]],1)="B",RIGHT(Table13[[#This Row],[Occupational Series]],1)="C"),"0301",RIGHT(Table13[[#This Row],[Occupational Series]],4)))</f>
        <v>0640</v>
      </c>
      <c r="D1053" s="129" t="s">
        <v>1533</v>
      </c>
      <c r="E1053" s="129" t="s">
        <v>1370</v>
      </c>
    </row>
    <row r="1054" spans="1:5" ht="39" thickBot="1" x14ac:dyDescent="0.3">
      <c r="A1054" s="51" t="s">
        <v>319</v>
      </c>
      <c r="B1054" s="127" t="str">
        <f>Table13[[#This Row],[Series]]&amp;Table13[[#This Row],[Competency Name]]</f>
        <v>0640ANALYTICAL INSTRUMENTATION</v>
      </c>
      <c r="C1054" s="127" t="str">
        <f>IF(RIGHT(Table13[[#This Row],[Occupational Series]],5)="SECCM","SECCM",IF(OR(RIGHT(Table13[[#This Row],[Occupational Series]],1)="A",RIGHT(Table13[[#This Row],[Occupational Series]],1)="B",RIGHT(Table13[[#This Row],[Occupational Series]],1)="C"),"0301",RIGHT(Table13[[#This Row],[Occupational Series]],4)))</f>
        <v>0640</v>
      </c>
      <c r="D1054" s="51" t="s">
        <v>1600</v>
      </c>
      <c r="E1054" s="51" t="s">
        <v>1601</v>
      </c>
    </row>
    <row r="1055" spans="1:5" ht="64.5" thickBot="1" x14ac:dyDescent="0.3">
      <c r="A1055" s="51" t="s">
        <v>319</v>
      </c>
      <c r="B1055" s="127" t="str">
        <f>Table13[[#This Row],[Series]]&amp;Table13[[#This Row],[Competency Name]]</f>
        <v>0640CLINICAL LABORATORY SCIENCE</v>
      </c>
      <c r="C1055" s="127" t="str">
        <f>IF(RIGHT(Table13[[#This Row],[Occupational Series]],5)="SECCM","SECCM",IF(OR(RIGHT(Table13[[#This Row],[Occupational Series]],1)="A",RIGHT(Table13[[#This Row],[Occupational Series]],1)="B",RIGHT(Table13[[#This Row],[Occupational Series]],1)="C"),"0301",RIGHT(Table13[[#This Row],[Occupational Series]],4)))</f>
        <v>0640</v>
      </c>
      <c r="D1055" s="51" t="s">
        <v>1667</v>
      </c>
      <c r="E1055" s="51" t="s">
        <v>1668</v>
      </c>
    </row>
    <row r="1056" spans="1:5" ht="26.25" thickBot="1" x14ac:dyDescent="0.3">
      <c r="A1056" s="129" t="s">
        <v>319</v>
      </c>
      <c r="B1056" s="127" t="str">
        <f>Table13[[#This Row],[Series]]&amp;Table13[[#This Row],[Competency Name]]</f>
        <v>0640AUDIO/HEARING SUPPORT</v>
      </c>
      <c r="C1056" s="127" t="str">
        <f>IF(RIGHT(Table13[[#This Row],[Occupational Series]],5)="SECCM","SECCM",IF(OR(RIGHT(Table13[[#This Row],[Occupational Series]],1)="A",RIGHT(Table13[[#This Row],[Occupational Series]],1)="B",RIGHT(Table13[[#This Row],[Occupational Series]],1)="C"),"0301",RIGHT(Table13[[#This Row],[Occupational Series]],4)))</f>
        <v>0640</v>
      </c>
      <c r="D1056" s="129" t="s">
        <v>1695</v>
      </c>
      <c r="E1056" s="129" t="s">
        <v>1696</v>
      </c>
    </row>
    <row r="1057" spans="1:5" ht="26.25" thickBot="1" x14ac:dyDescent="0.3">
      <c r="A1057" s="129" t="s">
        <v>319</v>
      </c>
      <c r="B1057" s="127" t="str">
        <f>Table13[[#This Row],[Series]]&amp;Table13[[#This Row],[Competency Name]]</f>
        <v>0640NUTRITION SERVICES</v>
      </c>
      <c r="C1057" s="127" t="str">
        <f>IF(RIGHT(Table13[[#This Row],[Occupational Series]],5)="SECCM","SECCM",IF(OR(RIGHT(Table13[[#This Row],[Occupational Series]],1)="A",RIGHT(Table13[[#This Row],[Occupational Series]],1)="B",RIGHT(Table13[[#This Row],[Occupational Series]],1)="C"),"0301",RIGHT(Table13[[#This Row],[Occupational Series]],4)))</f>
        <v>0640</v>
      </c>
      <c r="D1057" s="129" t="s">
        <v>1697</v>
      </c>
      <c r="E1057" s="129" t="s">
        <v>1698</v>
      </c>
    </row>
    <row r="1058" spans="1:5" ht="15.75" thickBot="1" x14ac:dyDescent="0.3">
      <c r="A1058" s="129" t="s">
        <v>319</v>
      </c>
      <c r="B1058" s="127" t="str">
        <f>Table13[[#This Row],[Series]]&amp;Table13[[#This Row],[Competency Name]]</f>
        <v>0640OPTIC/VISION SUPPORT</v>
      </c>
      <c r="C1058" s="127" t="str">
        <f>IF(RIGHT(Table13[[#This Row],[Occupational Series]],5)="SECCM","SECCM",IF(OR(RIGHT(Table13[[#This Row],[Occupational Series]],1)="A",RIGHT(Table13[[#This Row],[Occupational Series]],1)="B",RIGHT(Table13[[#This Row],[Occupational Series]],1)="C"),"0301",RIGHT(Table13[[#This Row],[Occupational Series]],4)))</f>
        <v>0640</v>
      </c>
      <c r="D1058" s="129" t="s">
        <v>1699</v>
      </c>
      <c r="E1058" s="129" t="s">
        <v>1700</v>
      </c>
    </row>
    <row r="1059" spans="1:5" ht="26.25" thickBot="1" x14ac:dyDescent="0.3">
      <c r="A1059" s="51" t="s">
        <v>346</v>
      </c>
      <c r="B1059" s="127" t="str">
        <f>Table13[[#This Row],[Series]]&amp;Table13[[#This Row],[Competency Name]]</f>
        <v>0644INFORMATION MANAGEMENT</v>
      </c>
      <c r="C1059" s="127" t="str">
        <f>IF(RIGHT(Table13[[#This Row],[Occupational Series]],5)="SECCM","SECCM",IF(OR(RIGHT(Table13[[#This Row],[Occupational Series]],1)="A",RIGHT(Table13[[#This Row],[Occupational Series]],1)="B",RIGHT(Table13[[#This Row],[Occupational Series]],1)="C"),"0301",RIGHT(Table13[[#This Row],[Occupational Series]],4)))</f>
        <v>0644</v>
      </c>
      <c r="D1059" s="51" t="s">
        <v>311</v>
      </c>
      <c r="E1059" s="51" t="s">
        <v>312</v>
      </c>
    </row>
    <row r="1060" spans="1:5" ht="26.25" thickBot="1" x14ac:dyDescent="0.3">
      <c r="A1060" s="51" t="s">
        <v>346</v>
      </c>
      <c r="B1060" s="127" t="str">
        <f>Table13[[#This Row],[Series]]&amp;Table13[[#This Row],[Competency Name]]</f>
        <v>0644COMPUTER LITERACY</v>
      </c>
      <c r="C1060" s="127" t="str">
        <f>IF(RIGHT(Table13[[#This Row],[Occupational Series]],5)="SECCM","SECCM",IF(OR(RIGHT(Table13[[#This Row],[Occupational Series]],1)="A",RIGHT(Table13[[#This Row],[Occupational Series]],1)="B",RIGHT(Table13[[#This Row],[Occupational Series]],1)="C"),"0301",RIGHT(Table13[[#This Row],[Occupational Series]],4)))</f>
        <v>0644</v>
      </c>
      <c r="D1060" s="51" t="s">
        <v>456</v>
      </c>
      <c r="E1060" s="51" t="s">
        <v>457</v>
      </c>
    </row>
    <row r="1061" spans="1:5" ht="26.25" thickBot="1" x14ac:dyDescent="0.3">
      <c r="A1061" s="51" t="s">
        <v>346</v>
      </c>
      <c r="B1061" s="127" t="str">
        <f>Table13[[#This Row],[Series]]&amp;Table13[[#This Row],[Competency Name]]</f>
        <v>0644WRITTEN COMMUNICATION</v>
      </c>
      <c r="C1061" s="127" t="str">
        <f>IF(RIGHT(Table13[[#This Row],[Occupational Series]],5)="SECCM","SECCM",IF(OR(RIGHT(Table13[[#This Row],[Occupational Series]],1)="A",RIGHT(Table13[[#This Row],[Occupational Series]],1)="B",RIGHT(Table13[[#This Row],[Occupational Series]],1)="C"),"0301",RIGHT(Table13[[#This Row],[Occupational Series]],4)))</f>
        <v>0644</v>
      </c>
      <c r="D1061" s="51" t="s">
        <v>507</v>
      </c>
      <c r="E1061" s="51" t="s">
        <v>508</v>
      </c>
    </row>
    <row r="1062" spans="1:5" ht="26.25" thickBot="1" x14ac:dyDescent="0.3">
      <c r="A1062" s="51" t="s">
        <v>346</v>
      </c>
      <c r="B1062" s="127" t="str">
        <f>Table13[[#This Row],[Series]]&amp;Table13[[#This Row],[Competency Name]]</f>
        <v>0644ORAL COMMUNICATION</v>
      </c>
      <c r="C1062" s="127" t="str">
        <f>IF(RIGHT(Table13[[#This Row],[Occupational Series]],5)="SECCM","SECCM",IF(OR(RIGHT(Table13[[#This Row],[Occupational Series]],1)="A",RIGHT(Table13[[#This Row],[Occupational Series]],1)="B",RIGHT(Table13[[#This Row],[Occupational Series]],1)="C"),"0301",RIGHT(Table13[[#This Row],[Occupational Series]],4)))</f>
        <v>0644</v>
      </c>
      <c r="D1062" s="51" t="s">
        <v>537</v>
      </c>
      <c r="E1062" s="51" t="s">
        <v>538</v>
      </c>
    </row>
    <row r="1063" spans="1:5" ht="26.25" thickBot="1" x14ac:dyDescent="0.3">
      <c r="A1063" s="129" t="s">
        <v>346</v>
      </c>
      <c r="B1063" s="127" t="str">
        <f>Table13[[#This Row],[Series]]&amp;Table13[[#This Row],[Competency Name]]</f>
        <v>0644ADMINISTRATION AND MANAGEMENT</v>
      </c>
      <c r="C1063" s="127" t="str">
        <f>IF(RIGHT(Table13[[#This Row],[Occupational Series]],5)="SECCM","SECCM",IF(OR(RIGHT(Table13[[#This Row],[Occupational Series]],1)="A",RIGHT(Table13[[#This Row],[Occupational Series]],1)="B",RIGHT(Table13[[#This Row],[Occupational Series]],1)="C"),"0301",RIGHT(Table13[[#This Row],[Occupational Series]],4)))</f>
        <v>0644</v>
      </c>
      <c r="D1063" s="129" t="s">
        <v>560</v>
      </c>
      <c r="E1063" s="129" t="s">
        <v>561</v>
      </c>
    </row>
    <row r="1064" spans="1:5" ht="64.5" thickBot="1" x14ac:dyDescent="0.3">
      <c r="A1064" s="51" t="s">
        <v>346</v>
      </c>
      <c r="B1064" s="127" t="str">
        <f>Table13[[#This Row],[Series]]&amp;Table13[[#This Row],[Competency Name]]</f>
        <v>0644ACCOUNTABILITY</v>
      </c>
      <c r="C1064" s="127" t="str">
        <f>IF(RIGHT(Table13[[#This Row],[Occupational Series]],5)="SECCM","SECCM",IF(OR(RIGHT(Table13[[#This Row],[Occupational Series]],1)="A",RIGHT(Table13[[#This Row],[Occupational Series]],1)="B",RIGHT(Table13[[#This Row],[Occupational Series]],1)="C"),"0301",RIGHT(Table13[[#This Row],[Occupational Series]],4)))</f>
        <v>0644</v>
      </c>
      <c r="D1064" s="51" t="s">
        <v>579</v>
      </c>
      <c r="E1064" s="51" t="s">
        <v>580</v>
      </c>
    </row>
    <row r="1065" spans="1:5" ht="39" thickBot="1" x14ac:dyDescent="0.3">
      <c r="A1065" s="51" t="s">
        <v>346</v>
      </c>
      <c r="B1065" s="127" t="str">
        <f>Table13[[#This Row],[Series]]&amp;Table13[[#This Row],[Competency Name]]</f>
        <v>0644DEVELOPING OTHERS</v>
      </c>
      <c r="C1065" s="127" t="str">
        <f>IF(RIGHT(Table13[[#This Row],[Occupational Series]],5)="SECCM","SECCM",IF(OR(RIGHT(Table13[[#This Row],[Occupational Series]],1)="A",RIGHT(Table13[[#This Row],[Occupational Series]],1)="B",RIGHT(Table13[[#This Row],[Occupational Series]],1)="C"),"0301",RIGHT(Table13[[#This Row],[Occupational Series]],4)))</f>
        <v>0644</v>
      </c>
      <c r="D1065" s="51" t="s">
        <v>585</v>
      </c>
      <c r="E1065" s="51" t="s">
        <v>586</v>
      </c>
    </row>
    <row r="1066" spans="1:5" ht="26.25" thickBot="1" x14ac:dyDescent="0.3">
      <c r="A1066" s="51" t="s">
        <v>346</v>
      </c>
      <c r="B1066" s="127" t="str">
        <f>Table13[[#This Row],[Series]]&amp;Table13[[#This Row],[Competency Name]]</f>
        <v>0644MANAGING HUMAN RESOURCES</v>
      </c>
      <c r="C1066" s="127" t="str">
        <f>IF(RIGHT(Table13[[#This Row],[Occupational Series]],5)="SECCM","SECCM",IF(OR(RIGHT(Table13[[#This Row],[Occupational Series]],1)="A",RIGHT(Table13[[#This Row],[Occupational Series]],1)="B",RIGHT(Table13[[#This Row],[Occupational Series]],1)="C"),"0301",RIGHT(Table13[[#This Row],[Occupational Series]],4)))</f>
        <v>0644</v>
      </c>
      <c r="D1066" s="51" t="s">
        <v>590</v>
      </c>
      <c r="E1066" s="51" t="s">
        <v>591</v>
      </c>
    </row>
    <row r="1067" spans="1:5" ht="39" thickBot="1" x14ac:dyDescent="0.3">
      <c r="A1067" s="51" t="s">
        <v>346</v>
      </c>
      <c r="B1067" s="127" t="str">
        <f>Table13[[#This Row],[Series]]&amp;Table13[[#This Row],[Competency Name]]</f>
        <v>0644PROBLEM SOLVING</v>
      </c>
      <c r="C1067" s="127" t="str">
        <f>IF(RIGHT(Table13[[#This Row],[Occupational Series]],5)="SECCM","SECCM",IF(OR(RIGHT(Table13[[#This Row],[Occupational Series]],1)="A",RIGHT(Table13[[#This Row],[Occupational Series]],1)="B",RIGHT(Table13[[#This Row],[Occupational Series]],1)="C"),"0301",RIGHT(Table13[[#This Row],[Occupational Series]],4)))</f>
        <v>0644</v>
      </c>
      <c r="D1067" s="51" t="s">
        <v>596</v>
      </c>
      <c r="E1067" s="51" t="s">
        <v>597</v>
      </c>
    </row>
    <row r="1068" spans="1:5" ht="26.25" thickBot="1" x14ac:dyDescent="0.3">
      <c r="A1068" s="51" t="s">
        <v>346</v>
      </c>
      <c r="B1068" s="127" t="str">
        <f>Table13[[#This Row],[Series]]&amp;Table13[[#This Row],[Competency Name]]</f>
        <v>0644QUALITY ASSURANCE</v>
      </c>
      <c r="C1068" s="127" t="str">
        <f>IF(RIGHT(Table13[[#This Row],[Occupational Series]],5)="SECCM","SECCM",IF(OR(RIGHT(Table13[[#This Row],[Occupational Series]],1)="A",RIGHT(Table13[[#This Row],[Occupational Series]],1)="B",RIGHT(Table13[[#This Row],[Occupational Series]],1)="C"),"0301",RIGHT(Table13[[#This Row],[Occupational Series]],4)))</f>
        <v>0644</v>
      </c>
      <c r="D1068" s="51" t="s">
        <v>600</v>
      </c>
      <c r="E1068" s="51" t="s">
        <v>601</v>
      </c>
    </row>
    <row r="1069" spans="1:5" ht="26.25" thickBot="1" x14ac:dyDescent="0.3">
      <c r="A1069" s="51" t="s">
        <v>346</v>
      </c>
      <c r="B1069" s="127" t="str">
        <f>Table13[[#This Row],[Series]]&amp;Table13[[#This Row],[Competency Name]]</f>
        <v>0644COMPLIANCE AND ENFORCEMENT</v>
      </c>
      <c r="C1069" s="127" t="str">
        <f>IF(RIGHT(Table13[[#This Row],[Occupational Series]],5)="SECCM","SECCM",IF(OR(RIGHT(Table13[[#This Row],[Occupational Series]],1)="A",RIGHT(Table13[[#This Row],[Occupational Series]],1)="B",RIGHT(Table13[[#This Row],[Occupational Series]],1)="C"),"0301",RIGHT(Table13[[#This Row],[Occupational Series]],4)))</f>
        <v>0644</v>
      </c>
      <c r="D1069" s="51" t="s">
        <v>950</v>
      </c>
      <c r="E1069" s="51" t="s">
        <v>951</v>
      </c>
    </row>
    <row r="1070" spans="1:5" ht="26.25" thickBot="1" x14ac:dyDescent="0.3">
      <c r="A1070" s="129" t="s">
        <v>346</v>
      </c>
      <c r="B1070" s="127" t="str">
        <f>Table13[[#This Row],[Series]]&amp;Table13[[#This Row],[Competency Name]]</f>
        <v>0644RULEMAKING AND REGULATION</v>
      </c>
      <c r="C1070" s="127" t="str">
        <f>IF(RIGHT(Table13[[#This Row],[Occupational Series]],5)="SECCM","SECCM",IF(OR(RIGHT(Table13[[#This Row],[Occupational Series]],1)="A",RIGHT(Table13[[#This Row],[Occupational Series]],1)="B",RIGHT(Table13[[#This Row],[Occupational Series]],1)="C"),"0301",RIGHT(Table13[[#This Row],[Occupational Series]],4)))</f>
        <v>0644</v>
      </c>
      <c r="D1070" s="129" t="s">
        <v>958</v>
      </c>
      <c r="E1070" s="129" t="s">
        <v>959</v>
      </c>
    </row>
    <row r="1071" spans="1:5" ht="39" thickBot="1" x14ac:dyDescent="0.3">
      <c r="A1071" s="51" t="s">
        <v>346</v>
      </c>
      <c r="B1071" s="127" t="str">
        <f>Table13[[#This Row],[Series]]&amp;Table13[[#This Row],[Competency Name]]</f>
        <v>0644DECISIVENESS</v>
      </c>
      <c r="C1071" s="127" t="str">
        <f>IF(RIGHT(Table13[[#This Row],[Occupational Series]],5)="SECCM","SECCM",IF(OR(RIGHT(Table13[[#This Row],[Occupational Series]],1)="A",RIGHT(Table13[[#This Row],[Occupational Series]],1)="B",RIGHT(Table13[[#This Row],[Occupational Series]],1)="C"),"0301",RIGHT(Table13[[#This Row],[Occupational Series]],4)))</f>
        <v>0644</v>
      </c>
      <c r="D1071" s="51" t="s">
        <v>1009</v>
      </c>
      <c r="E1071" s="51" t="s">
        <v>1010</v>
      </c>
    </row>
    <row r="1072" spans="1:5" ht="26.25" thickBot="1" x14ac:dyDescent="0.3">
      <c r="A1072" s="129" t="s">
        <v>346</v>
      </c>
      <c r="B1072" s="127" t="str">
        <f>Table13[[#This Row],[Series]]&amp;Table13[[#This Row],[Competency Name]]</f>
        <v>0644READING AND INTERPRETING REGULATIONS</v>
      </c>
      <c r="C1072" s="127" t="str">
        <f>IF(RIGHT(Table13[[#This Row],[Occupational Series]],5)="SECCM","SECCM",IF(OR(RIGHT(Table13[[#This Row],[Occupational Series]],1)="A",RIGHT(Table13[[#This Row],[Occupational Series]],1)="B",RIGHT(Table13[[#This Row],[Occupational Series]],1)="C"),"0301",RIGHT(Table13[[#This Row],[Occupational Series]],4)))</f>
        <v>0644</v>
      </c>
      <c r="D1072" s="129" t="s">
        <v>1015</v>
      </c>
      <c r="E1072" s="129" t="s">
        <v>1016</v>
      </c>
    </row>
    <row r="1073" spans="1:5" ht="39" thickBot="1" x14ac:dyDescent="0.3">
      <c r="A1073" s="51" t="s">
        <v>346</v>
      </c>
      <c r="B1073" s="127" t="str">
        <f>Table13[[#This Row],[Series]]&amp;Table13[[#This Row],[Competency Name]]</f>
        <v>0644ANALYTICAL INSTRUMENTATION</v>
      </c>
      <c r="C1073" s="127" t="str">
        <f>IF(RIGHT(Table13[[#This Row],[Occupational Series]],5)="SECCM","SECCM",IF(OR(RIGHT(Table13[[#This Row],[Occupational Series]],1)="A",RIGHT(Table13[[#This Row],[Occupational Series]],1)="B",RIGHT(Table13[[#This Row],[Occupational Series]],1)="C"),"0301",RIGHT(Table13[[#This Row],[Occupational Series]],4)))</f>
        <v>0644</v>
      </c>
      <c r="D1073" s="51" t="s">
        <v>1600</v>
      </c>
      <c r="E1073" s="51" t="s">
        <v>1601</v>
      </c>
    </row>
    <row r="1074" spans="1:5" ht="64.5" thickBot="1" x14ac:dyDescent="0.3">
      <c r="A1074" s="51" t="s">
        <v>346</v>
      </c>
      <c r="B1074" s="127" t="str">
        <f>Table13[[#This Row],[Series]]&amp;Table13[[#This Row],[Competency Name]]</f>
        <v>0644CLINICAL LABORATORY SCIENCE</v>
      </c>
      <c r="C1074" s="127" t="str">
        <f>IF(RIGHT(Table13[[#This Row],[Occupational Series]],5)="SECCM","SECCM",IF(OR(RIGHT(Table13[[#This Row],[Occupational Series]],1)="A",RIGHT(Table13[[#This Row],[Occupational Series]],1)="B",RIGHT(Table13[[#This Row],[Occupational Series]],1)="C"),"0301",RIGHT(Table13[[#This Row],[Occupational Series]],4)))</f>
        <v>0644</v>
      </c>
      <c r="D1074" s="51" t="s">
        <v>1667</v>
      </c>
      <c r="E1074" s="51" t="s">
        <v>1668</v>
      </c>
    </row>
    <row r="1075" spans="1:5" ht="26.25" thickBot="1" x14ac:dyDescent="0.3">
      <c r="A1075" s="51" t="s">
        <v>478</v>
      </c>
      <c r="B1075" s="127" t="str">
        <f>Table13[[#This Row],[Series]]&amp;Table13[[#This Row],[Competency Name]]</f>
        <v>0645COMPUTER LITERACY</v>
      </c>
      <c r="C1075" s="127" t="str">
        <f>IF(RIGHT(Table13[[#This Row],[Occupational Series]],5)="SECCM","SECCM",IF(OR(RIGHT(Table13[[#This Row],[Occupational Series]],1)="A",RIGHT(Table13[[#This Row],[Occupational Series]],1)="B",RIGHT(Table13[[#This Row],[Occupational Series]],1)="C"),"0301",RIGHT(Table13[[#This Row],[Occupational Series]],4)))</f>
        <v>0645</v>
      </c>
      <c r="D1075" s="51" t="s">
        <v>456</v>
      </c>
      <c r="E1075" s="51" t="s">
        <v>457</v>
      </c>
    </row>
    <row r="1076" spans="1:5" ht="26.25" thickBot="1" x14ac:dyDescent="0.3">
      <c r="A1076" s="51" t="s">
        <v>478</v>
      </c>
      <c r="B1076" s="127" t="str">
        <f>Table13[[#This Row],[Series]]&amp;Table13[[#This Row],[Competency Name]]</f>
        <v>0645WRITTEN COMMUNICATION</v>
      </c>
      <c r="C1076" s="127" t="str">
        <f>IF(RIGHT(Table13[[#This Row],[Occupational Series]],5)="SECCM","SECCM",IF(OR(RIGHT(Table13[[#This Row],[Occupational Series]],1)="A",RIGHT(Table13[[#This Row],[Occupational Series]],1)="B",RIGHT(Table13[[#This Row],[Occupational Series]],1)="C"),"0301",RIGHT(Table13[[#This Row],[Occupational Series]],4)))</f>
        <v>0645</v>
      </c>
      <c r="D1076" s="51" t="s">
        <v>507</v>
      </c>
      <c r="E1076" s="51" t="s">
        <v>508</v>
      </c>
    </row>
    <row r="1077" spans="1:5" ht="26.25" thickBot="1" x14ac:dyDescent="0.3">
      <c r="A1077" s="51" t="s">
        <v>478</v>
      </c>
      <c r="B1077" s="127" t="str">
        <f>Table13[[#This Row],[Series]]&amp;Table13[[#This Row],[Competency Name]]</f>
        <v>0645ORAL COMMUNICATION</v>
      </c>
      <c r="C1077" s="127" t="str">
        <f>IF(RIGHT(Table13[[#This Row],[Occupational Series]],5)="SECCM","SECCM",IF(OR(RIGHT(Table13[[#This Row],[Occupational Series]],1)="A",RIGHT(Table13[[#This Row],[Occupational Series]],1)="B",RIGHT(Table13[[#This Row],[Occupational Series]],1)="C"),"0301",RIGHT(Table13[[#This Row],[Occupational Series]],4)))</f>
        <v>0645</v>
      </c>
      <c r="D1077" s="51" t="s">
        <v>537</v>
      </c>
      <c r="E1077" s="51" t="s">
        <v>538</v>
      </c>
    </row>
    <row r="1078" spans="1:5" ht="39" thickBot="1" x14ac:dyDescent="0.3">
      <c r="A1078" s="51" t="s">
        <v>478</v>
      </c>
      <c r="B1078" s="127" t="str">
        <f>Table13[[#This Row],[Series]]&amp;Table13[[#This Row],[Competency Name]]</f>
        <v>0645DEVELOPING OTHERS</v>
      </c>
      <c r="C1078" s="127" t="str">
        <f>IF(RIGHT(Table13[[#This Row],[Occupational Series]],5)="SECCM","SECCM",IF(OR(RIGHT(Table13[[#This Row],[Occupational Series]],1)="A",RIGHT(Table13[[#This Row],[Occupational Series]],1)="B",RIGHT(Table13[[#This Row],[Occupational Series]],1)="C"),"0301",RIGHT(Table13[[#This Row],[Occupational Series]],4)))</f>
        <v>0645</v>
      </c>
      <c r="D1078" s="51" t="s">
        <v>585</v>
      </c>
      <c r="E1078" s="51" t="s">
        <v>586</v>
      </c>
    </row>
    <row r="1079" spans="1:5" ht="26.25" thickBot="1" x14ac:dyDescent="0.3">
      <c r="A1079" s="51" t="s">
        <v>478</v>
      </c>
      <c r="B1079" s="127" t="str">
        <f>Table13[[#This Row],[Series]]&amp;Table13[[#This Row],[Competency Name]]</f>
        <v>0645MANAGING HUMAN RESOURCES</v>
      </c>
      <c r="C1079" s="127" t="str">
        <f>IF(RIGHT(Table13[[#This Row],[Occupational Series]],5)="SECCM","SECCM",IF(OR(RIGHT(Table13[[#This Row],[Occupational Series]],1)="A",RIGHT(Table13[[#This Row],[Occupational Series]],1)="B",RIGHT(Table13[[#This Row],[Occupational Series]],1)="C"),"0301",RIGHT(Table13[[#This Row],[Occupational Series]],4)))</f>
        <v>0645</v>
      </c>
      <c r="D1079" s="51" t="s">
        <v>590</v>
      </c>
      <c r="E1079" s="51" t="s">
        <v>591</v>
      </c>
    </row>
    <row r="1080" spans="1:5" ht="39" thickBot="1" x14ac:dyDescent="0.3">
      <c r="A1080" s="51" t="s">
        <v>478</v>
      </c>
      <c r="B1080" s="127" t="str">
        <f>Table13[[#This Row],[Series]]&amp;Table13[[#This Row],[Competency Name]]</f>
        <v>0645PROBLEM SOLVING</v>
      </c>
      <c r="C1080" s="127" t="str">
        <f>IF(RIGHT(Table13[[#This Row],[Occupational Series]],5)="SECCM","SECCM",IF(OR(RIGHT(Table13[[#This Row],[Occupational Series]],1)="A",RIGHT(Table13[[#This Row],[Occupational Series]],1)="B",RIGHT(Table13[[#This Row],[Occupational Series]],1)="C"),"0301",RIGHT(Table13[[#This Row],[Occupational Series]],4)))</f>
        <v>0645</v>
      </c>
      <c r="D1080" s="51" t="s">
        <v>596</v>
      </c>
      <c r="E1080" s="51" t="s">
        <v>597</v>
      </c>
    </row>
    <row r="1081" spans="1:5" ht="26.25" thickBot="1" x14ac:dyDescent="0.3">
      <c r="A1081" s="51" t="s">
        <v>478</v>
      </c>
      <c r="B1081" s="127" t="str">
        <f>Table13[[#This Row],[Series]]&amp;Table13[[#This Row],[Competency Name]]</f>
        <v>0645QUALITY ASSURANCE</v>
      </c>
      <c r="C1081" s="127" t="str">
        <f>IF(RIGHT(Table13[[#This Row],[Occupational Series]],5)="SECCM","SECCM",IF(OR(RIGHT(Table13[[#This Row],[Occupational Series]],1)="A",RIGHT(Table13[[#This Row],[Occupational Series]],1)="B",RIGHT(Table13[[#This Row],[Occupational Series]],1)="C"),"0301",RIGHT(Table13[[#This Row],[Occupational Series]],4)))</f>
        <v>0645</v>
      </c>
      <c r="D1081" s="51" t="s">
        <v>600</v>
      </c>
      <c r="E1081" s="51" t="s">
        <v>601</v>
      </c>
    </row>
    <row r="1082" spans="1:5" ht="26.25" thickBot="1" x14ac:dyDescent="0.3">
      <c r="A1082" s="51" t="s">
        <v>478</v>
      </c>
      <c r="B1082" s="127" t="str">
        <f>Table13[[#This Row],[Series]]&amp;Table13[[#This Row],[Competency Name]]</f>
        <v>0645COMPLIANCE AND ENFORCEMENT</v>
      </c>
      <c r="C1082" s="127" t="str">
        <f>IF(RIGHT(Table13[[#This Row],[Occupational Series]],5)="SECCM","SECCM",IF(OR(RIGHT(Table13[[#This Row],[Occupational Series]],1)="A",RIGHT(Table13[[#This Row],[Occupational Series]],1)="B",RIGHT(Table13[[#This Row],[Occupational Series]],1)="C"),"0301",RIGHT(Table13[[#This Row],[Occupational Series]],4)))</f>
        <v>0645</v>
      </c>
      <c r="D1082" s="51" t="s">
        <v>950</v>
      </c>
      <c r="E1082" s="51" t="s">
        <v>951</v>
      </c>
    </row>
    <row r="1083" spans="1:5" ht="26.25" thickBot="1" x14ac:dyDescent="0.3">
      <c r="A1083" s="51" t="s">
        <v>478</v>
      </c>
      <c r="B1083" s="127" t="str">
        <f>Table13[[#This Row],[Series]]&amp;Table13[[#This Row],[Competency Name]]</f>
        <v>0645CLINICAL ANALYSIS AND JUDGMENT</v>
      </c>
      <c r="C1083" s="127" t="str">
        <f>IF(RIGHT(Table13[[#This Row],[Occupational Series]],5)="SECCM","SECCM",IF(OR(RIGHT(Table13[[#This Row],[Occupational Series]],1)="A",RIGHT(Table13[[#This Row],[Occupational Series]],1)="B",RIGHT(Table13[[#This Row],[Occupational Series]],1)="C"),"0301",RIGHT(Table13[[#This Row],[Occupational Series]],4)))</f>
        <v>0645</v>
      </c>
      <c r="D1083" s="51" t="s">
        <v>1365</v>
      </c>
      <c r="E1083" s="51" t="s">
        <v>1366</v>
      </c>
    </row>
    <row r="1084" spans="1:5" ht="26.25" thickBot="1" x14ac:dyDescent="0.3">
      <c r="A1084" s="129" t="s">
        <v>478</v>
      </c>
      <c r="B1084" s="127" t="str">
        <f>Table13[[#This Row],[Series]]&amp;Table13[[#This Row],[Competency Name]]</f>
        <v>0645SAFETY AND QUALITY CARE</v>
      </c>
      <c r="C1084" s="127" t="str">
        <f>IF(RIGHT(Table13[[#This Row],[Occupational Series]],5)="SECCM","SECCM",IF(OR(RIGHT(Table13[[#This Row],[Occupational Series]],1)="A",RIGHT(Table13[[#This Row],[Occupational Series]],1)="B",RIGHT(Table13[[#This Row],[Occupational Series]],1)="C"),"0301",RIGHT(Table13[[#This Row],[Occupational Series]],4)))</f>
        <v>0645</v>
      </c>
      <c r="D1084" s="129" t="s">
        <v>1379</v>
      </c>
      <c r="E1084" s="129" t="s">
        <v>1380</v>
      </c>
    </row>
    <row r="1085" spans="1:5" ht="26.25" thickBot="1" x14ac:dyDescent="0.3">
      <c r="A1085" s="129" t="s">
        <v>478</v>
      </c>
      <c r="B1085" s="127" t="str">
        <f>Table13[[#This Row],[Series]]&amp;Table13[[#This Row],[Competency Name]]</f>
        <v>0645HEALTH RECORDS MANAGEMENT</v>
      </c>
      <c r="C1085" s="127" t="str">
        <f>IF(RIGHT(Table13[[#This Row],[Occupational Series]],5)="SECCM","SECCM",IF(OR(RIGHT(Table13[[#This Row],[Occupational Series]],1)="A",RIGHT(Table13[[#This Row],[Occupational Series]],1)="B",RIGHT(Table13[[#This Row],[Occupational Series]],1)="C"),"0301",RIGHT(Table13[[#This Row],[Occupational Series]],4)))</f>
        <v>0645</v>
      </c>
      <c r="D1085" s="129" t="s">
        <v>1444</v>
      </c>
      <c r="E1085" s="129" t="s">
        <v>1445</v>
      </c>
    </row>
    <row r="1086" spans="1:5" ht="39" thickBot="1" x14ac:dyDescent="0.3">
      <c r="A1086" s="51" t="s">
        <v>478</v>
      </c>
      <c r="B1086" s="127" t="str">
        <f>Table13[[#This Row],[Series]]&amp;Table13[[#This Row],[Competency Name]]</f>
        <v>0645ANALYTICAL INSTRUMENTATION</v>
      </c>
      <c r="C1086" s="127" t="str">
        <f>IF(RIGHT(Table13[[#This Row],[Occupational Series]],5)="SECCM","SECCM",IF(OR(RIGHT(Table13[[#This Row],[Occupational Series]],1)="A",RIGHT(Table13[[#This Row],[Occupational Series]],1)="B",RIGHT(Table13[[#This Row],[Occupational Series]],1)="C"),"0301",RIGHT(Table13[[#This Row],[Occupational Series]],4)))</f>
        <v>0645</v>
      </c>
      <c r="D1086" s="51" t="s">
        <v>1600</v>
      </c>
      <c r="E1086" s="51" t="s">
        <v>1601</v>
      </c>
    </row>
    <row r="1087" spans="1:5" ht="64.5" thickBot="1" x14ac:dyDescent="0.3">
      <c r="A1087" s="51" t="s">
        <v>478</v>
      </c>
      <c r="B1087" s="127" t="str">
        <f>Table13[[#This Row],[Series]]&amp;Table13[[#This Row],[Competency Name]]</f>
        <v>0645CLINICAL LABORATORY SCIENCE</v>
      </c>
      <c r="C1087" s="127" t="str">
        <f>IF(RIGHT(Table13[[#This Row],[Occupational Series]],5)="SECCM","SECCM",IF(OR(RIGHT(Table13[[#This Row],[Occupational Series]],1)="A",RIGHT(Table13[[#This Row],[Occupational Series]],1)="B",RIGHT(Table13[[#This Row],[Occupational Series]],1)="C"),"0301",RIGHT(Table13[[#This Row],[Occupational Series]],4)))</f>
        <v>0645</v>
      </c>
      <c r="D1087" s="51" t="s">
        <v>1667</v>
      </c>
      <c r="E1087" s="51" t="s">
        <v>1668</v>
      </c>
    </row>
    <row r="1088" spans="1:5" ht="26.25" thickBot="1" x14ac:dyDescent="0.3">
      <c r="A1088" s="51" t="s">
        <v>459</v>
      </c>
      <c r="B1088" s="127" t="str">
        <f>Table13[[#This Row],[Series]]&amp;Table13[[#This Row],[Competency Name]]</f>
        <v>0646COMPUTER LITERACY</v>
      </c>
      <c r="C1088" s="127" t="str">
        <f>IF(RIGHT(Table13[[#This Row],[Occupational Series]],5)="SECCM","SECCM",IF(OR(RIGHT(Table13[[#This Row],[Occupational Series]],1)="A",RIGHT(Table13[[#This Row],[Occupational Series]],1)="B",RIGHT(Table13[[#This Row],[Occupational Series]],1)="C"),"0301",RIGHT(Table13[[#This Row],[Occupational Series]],4)))</f>
        <v>0646</v>
      </c>
      <c r="D1088" s="51" t="s">
        <v>456</v>
      </c>
      <c r="E1088" s="51" t="s">
        <v>457</v>
      </c>
    </row>
    <row r="1089" spans="1:5" ht="26.25" thickBot="1" x14ac:dyDescent="0.3">
      <c r="A1089" s="51" t="s">
        <v>459</v>
      </c>
      <c r="B1089" s="127" t="str">
        <f>Table13[[#This Row],[Series]]&amp;Table13[[#This Row],[Competency Name]]</f>
        <v>0646ORAL COMMUNICATION</v>
      </c>
      <c r="C1089" s="127" t="str">
        <f>IF(RIGHT(Table13[[#This Row],[Occupational Series]],5)="SECCM","SECCM",IF(OR(RIGHT(Table13[[#This Row],[Occupational Series]],1)="A",RIGHT(Table13[[#This Row],[Occupational Series]],1)="B",RIGHT(Table13[[#This Row],[Occupational Series]],1)="C"),"0301",RIGHT(Table13[[#This Row],[Occupational Series]],4)))</f>
        <v>0646</v>
      </c>
      <c r="D1089" s="51" t="s">
        <v>537</v>
      </c>
      <c r="E1089" s="51" t="s">
        <v>538</v>
      </c>
    </row>
    <row r="1090" spans="1:5" ht="39" thickBot="1" x14ac:dyDescent="0.3">
      <c r="A1090" s="51" t="s">
        <v>459</v>
      </c>
      <c r="B1090" s="127" t="str">
        <f>Table13[[#This Row],[Series]]&amp;Table13[[#This Row],[Competency Name]]</f>
        <v>0646DEVELOPING OTHERS</v>
      </c>
      <c r="C1090" s="127" t="str">
        <f>IF(RIGHT(Table13[[#This Row],[Occupational Series]],5)="SECCM","SECCM",IF(OR(RIGHT(Table13[[#This Row],[Occupational Series]],1)="A",RIGHT(Table13[[#This Row],[Occupational Series]],1)="B",RIGHT(Table13[[#This Row],[Occupational Series]],1)="C"),"0301",RIGHT(Table13[[#This Row],[Occupational Series]],4)))</f>
        <v>0646</v>
      </c>
      <c r="D1090" s="51" t="s">
        <v>585</v>
      </c>
      <c r="E1090" s="51" t="s">
        <v>586</v>
      </c>
    </row>
    <row r="1091" spans="1:5" ht="26.25" thickBot="1" x14ac:dyDescent="0.3">
      <c r="A1091" s="129" t="s">
        <v>459</v>
      </c>
      <c r="B1091" s="127" t="str">
        <f>Table13[[#This Row],[Series]]&amp;Table13[[#This Row],[Competency Name]]</f>
        <v>0646RULEMAKING AND REGULATION</v>
      </c>
      <c r="C1091" s="127" t="str">
        <f>IF(RIGHT(Table13[[#This Row],[Occupational Series]],5)="SECCM","SECCM",IF(OR(RIGHT(Table13[[#This Row],[Occupational Series]],1)="A",RIGHT(Table13[[#This Row],[Occupational Series]],1)="B",RIGHT(Table13[[#This Row],[Occupational Series]],1)="C"),"0301",RIGHT(Table13[[#This Row],[Occupational Series]],4)))</f>
        <v>0646</v>
      </c>
      <c r="D1091" s="129" t="s">
        <v>958</v>
      </c>
      <c r="E1091" s="129" t="s">
        <v>959</v>
      </c>
    </row>
    <row r="1092" spans="1:5" ht="39" thickBot="1" x14ac:dyDescent="0.3">
      <c r="A1092" s="51" t="s">
        <v>459</v>
      </c>
      <c r="B1092" s="127" t="str">
        <f>Table13[[#This Row],[Series]]&amp;Table13[[#This Row],[Competency Name]]</f>
        <v>0646CLERICAL SUPPORT FUNCTIONS</v>
      </c>
      <c r="C1092" s="127" t="str">
        <f>IF(RIGHT(Table13[[#This Row],[Occupational Series]],5)="SECCM","SECCM",IF(OR(RIGHT(Table13[[#This Row],[Occupational Series]],1)="A",RIGHT(Table13[[#This Row],[Occupational Series]],1)="B",RIGHT(Table13[[#This Row],[Occupational Series]],1)="C"),"0301",RIGHT(Table13[[#This Row],[Occupational Series]],4)))</f>
        <v>0646</v>
      </c>
      <c r="D1092" s="51" t="s">
        <v>993</v>
      </c>
      <c r="E1092" s="51" t="s">
        <v>994</v>
      </c>
    </row>
    <row r="1093" spans="1:5" ht="39" thickBot="1" x14ac:dyDescent="0.3">
      <c r="A1093" s="51" t="s">
        <v>459</v>
      </c>
      <c r="B1093" s="127" t="str">
        <f>Table13[[#This Row],[Series]]&amp;Table13[[#This Row],[Competency Name]]</f>
        <v>0646ANALYTICAL INSTRUMENTATION</v>
      </c>
      <c r="C1093" s="127" t="str">
        <f>IF(RIGHT(Table13[[#This Row],[Occupational Series]],5)="SECCM","SECCM",IF(OR(RIGHT(Table13[[#This Row],[Occupational Series]],1)="A",RIGHT(Table13[[#This Row],[Occupational Series]],1)="B",RIGHT(Table13[[#This Row],[Occupational Series]],1)="C"),"0301",RIGHT(Table13[[#This Row],[Occupational Series]],4)))</f>
        <v>0646</v>
      </c>
      <c r="D1093" s="51" t="s">
        <v>1600</v>
      </c>
      <c r="E1093" s="51" t="s">
        <v>1601</v>
      </c>
    </row>
    <row r="1094" spans="1:5" ht="51.75" thickBot="1" x14ac:dyDescent="0.3">
      <c r="A1094" s="51" t="s">
        <v>459</v>
      </c>
      <c r="B1094" s="127" t="str">
        <f>Table13[[#This Row],[Series]]&amp;Table13[[#This Row],[Competency Name]]</f>
        <v>0646PATHOLOGY SUPPORT</v>
      </c>
      <c r="C1094" s="127" t="str">
        <f>IF(RIGHT(Table13[[#This Row],[Occupational Series]],5)="SECCM","SECCM",IF(OR(RIGHT(Table13[[#This Row],[Occupational Series]],1)="A",RIGHT(Table13[[#This Row],[Occupational Series]],1)="B",RIGHT(Table13[[#This Row],[Occupational Series]],1)="C"),"0301",RIGHT(Table13[[#This Row],[Occupational Series]],4)))</f>
        <v>0646</v>
      </c>
      <c r="D1094" s="51" t="s">
        <v>1835</v>
      </c>
      <c r="E1094" s="51" t="s">
        <v>1836</v>
      </c>
    </row>
    <row r="1095" spans="1:5" ht="26.25" thickBot="1" x14ac:dyDescent="0.3">
      <c r="A1095" s="51" t="s">
        <v>546</v>
      </c>
      <c r="B1095" s="127" t="str">
        <f>Table13[[#This Row],[Series]]&amp;Table13[[#This Row],[Competency Name]]</f>
        <v>0647ORAL COMMUNICATION</v>
      </c>
      <c r="C1095" s="127" t="str">
        <f>IF(RIGHT(Table13[[#This Row],[Occupational Series]],5)="SECCM","SECCM",IF(OR(RIGHT(Table13[[#This Row],[Occupational Series]],1)="A",RIGHT(Table13[[#This Row],[Occupational Series]],1)="B",RIGHT(Table13[[#This Row],[Occupational Series]],1)="C"),"0301",RIGHT(Table13[[#This Row],[Occupational Series]],4)))</f>
        <v>0647</v>
      </c>
      <c r="D1095" s="51" t="s">
        <v>537</v>
      </c>
      <c r="E1095" s="51" t="s">
        <v>538</v>
      </c>
    </row>
    <row r="1096" spans="1:5" ht="39" thickBot="1" x14ac:dyDescent="0.3">
      <c r="A1096" s="51" t="s">
        <v>546</v>
      </c>
      <c r="B1096" s="127" t="str">
        <f>Table13[[#This Row],[Series]]&amp;Table13[[#This Row],[Competency Name]]</f>
        <v>0647DEVELOPING OTHERS</v>
      </c>
      <c r="C1096" s="127" t="str">
        <f>IF(RIGHT(Table13[[#This Row],[Occupational Series]],5)="SECCM","SECCM",IF(OR(RIGHT(Table13[[#This Row],[Occupational Series]],1)="A",RIGHT(Table13[[#This Row],[Occupational Series]],1)="B",RIGHT(Table13[[#This Row],[Occupational Series]],1)="C"),"0301",RIGHT(Table13[[#This Row],[Occupational Series]],4)))</f>
        <v>0647</v>
      </c>
      <c r="D1096" s="51" t="s">
        <v>585</v>
      </c>
      <c r="E1096" s="51" t="s">
        <v>586</v>
      </c>
    </row>
    <row r="1097" spans="1:5" ht="26.25" thickBot="1" x14ac:dyDescent="0.3">
      <c r="A1097" s="51" t="s">
        <v>546</v>
      </c>
      <c r="B1097" s="127" t="str">
        <f>Table13[[#This Row],[Series]]&amp;Table13[[#This Row],[Competency Name]]</f>
        <v>0647MANAGING HUMAN RESOURCES</v>
      </c>
      <c r="C1097" s="127" t="str">
        <f>IF(RIGHT(Table13[[#This Row],[Occupational Series]],5)="SECCM","SECCM",IF(OR(RIGHT(Table13[[#This Row],[Occupational Series]],1)="A",RIGHT(Table13[[#This Row],[Occupational Series]],1)="B",RIGHT(Table13[[#This Row],[Occupational Series]],1)="C"),"0301",RIGHT(Table13[[#This Row],[Occupational Series]],4)))</f>
        <v>0647</v>
      </c>
      <c r="D1097" s="51" t="s">
        <v>590</v>
      </c>
      <c r="E1097" s="51" t="s">
        <v>591</v>
      </c>
    </row>
    <row r="1098" spans="1:5" ht="26.25" thickBot="1" x14ac:dyDescent="0.3">
      <c r="A1098" s="51" t="s">
        <v>546</v>
      </c>
      <c r="B1098" s="127" t="str">
        <f>Table13[[#This Row],[Series]]&amp;Table13[[#This Row],[Competency Name]]</f>
        <v>0647CLINICAL ANALYSIS AND JUDGMENT</v>
      </c>
      <c r="C1098" s="127" t="str">
        <f>IF(RIGHT(Table13[[#This Row],[Occupational Series]],5)="SECCM","SECCM",IF(OR(RIGHT(Table13[[#This Row],[Occupational Series]],1)="A",RIGHT(Table13[[#This Row],[Occupational Series]],1)="B",RIGHT(Table13[[#This Row],[Occupational Series]],1)="C"),"0301",RIGHT(Table13[[#This Row],[Occupational Series]],4)))</f>
        <v>0647</v>
      </c>
      <c r="D1098" s="51" t="s">
        <v>1365</v>
      </c>
      <c r="E1098" s="51" t="s">
        <v>1366</v>
      </c>
    </row>
    <row r="1099" spans="1:5" ht="26.25" thickBot="1" x14ac:dyDescent="0.3">
      <c r="A1099" s="129" t="s">
        <v>546</v>
      </c>
      <c r="B1099" s="127" t="str">
        <f>Table13[[#This Row],[Series]]&amp;Table13[[#This Row],[Competency Name]]</f>
        <v>0647HEALTH RECORDS MANAGEMENT</v>
      </c>
      <c r="C1099" s="127" t="str">
        <f>IF(RIGHT(Table13[[#This Row],[Occupational Series]],5)="SECCM","SECCM",IF(OR(RIGHT(Table13[[#This Row],[Occupational Series]],1)="A",RIGHT(Table13[[#This Row],[Occupational Series]],1)="B",RIGHT(Table13[[#This Row],[Occupational Series]],1)="C"),"0301",RIGHT(Table13[[#This Row],[Occupational Series]],4)))</f>
        <v>0647</v>
      </c>
      <c r="D1099" s="129" t="s">
        <v>1444</v>
      </c>
      <c r="E1099" s="129" t="s">
        <v>1445</v>
      </c>
    </row>
    <row r="1100" spans="1:5" ht="39" thickBot="1" x14ac:dyDescent="0.3">
      <c r="A1100" s="51" t="s">
        <v>546</v>
      </c>
      <c r="B1100" s="127" t="str">
        <f>Table13[[#This Row],[Series]]&amp;Table13[[#This Row],[Competency Name]]</f>
        <v>0647ANALYTICAL INSTRUMENTATION</v>
      </c>
      <c r="C1100" s="127" t="str">
        <f>IF(RIGHT(Table13[[#This Row],[Occupational Series]],5)="SECCM","SECCM",IF(OR(RIGHT(Table13[[#This Row],[Occupational Series]],1)="A",RIGHT(Table13[[#This Row],[Occupational Series]],1)="B",RIGHT(Table13[[#This Row],[Occupational Series]],1)="C"),"0301",RIGHT(Table13[[#This Row],[Occupational Series]],4)))</f>
        <v>0647</v>
      </c>
      <c r="D1100" s="51" t="s">
        <v>1600</v>
      </c>
      <c r="E1100" s="51" t="s">
        <v>1601</v>
      </c>
    </row>
    <row r="1101" spans="1:5" ht="26.25" thickBot="1" x14ac:dyDescent="0.3">
      <c r="A1101" s="51" t="s">
        <v>546</v>
      </c>
      <c r="B1101" s="127" t="str">
        <f>Table13[[#This Row],[Series]]&amp;Table13[[#This Row],[Competency Name]]</f>
        <v>0647POSITIONING TECHNIQUES</v>
      </c>
      <c r="C1101" s="127" t="str">
        <f>IF(RIGHT(Table13[[#This Row],[Occupational Series]],5)="SECCM","SECCM",IF(OR(RIGHT(Table13[[#This Row],[Occupational Series]],1)="A",RIGHT(Table13[[#This Row],[Occupational Series]],1)="B",RIGHT(Table13[[#This Row],[Occupational Series]],1)="C"),"0301",RIGHT(Table13[[#This Row],[Occupational Series]],4)))</f>
        <v>0647</v>
      </c>
      <c r="D1101" s="51" t="s">
        <v>1763</v>
      </c>
      <c r="E1101" s="51" t="s">
        <v>1764</v>
      </c>
    </row>
    <row r="1102" spans="1:5" ht="64.5" thickBot="1" x14ac:dyDescent="0.3">
      <c r="A1102" s="51" t="s">
        <v>546</v>
      </c>
      <c r="B1102" s="127" t="str">
        <f>Table13[[#This Row],[Series]]&amp;Table13[[#This Row],[Competency Name]]</f>
        <v>0647RADIOLOGIC EQUIPMENT AND PROTECTION</v>
      </c>
      <c r="C1102" s="127" t="str">
        <f>IF(RIGHT(Table13[[#This Row],[Occupational Series]],5)="SECCM","SECCM",IF(OR(RIGHT(Table13[[#This Row],[Occupational Series]],1)="A",RIGHT(Table13[[#This Row],[Occupational Series]],1)="B",RIGHT(Table13[[#This Row],[Occupational Series]],1)="C"),"0301",RIGHT(Table13[[#This Row],[Occupational Series]],4)))</f>
        <v>0647</v>
      </c>
      <c r="D1102" s="51" t="s">
        <v>1765</v>
      </c>
      <c r="E1102" s="51" t="s">
        <v>1766</v>
      </c>
    </row>
    <row r="1103" spans="1:5" ht="26.25" thickBot="1" x14ac:dyDescent="0.3">
      <c r="A1103" s="51" t="s">
        <v>1969</v>
      </c>
      <c r="B1103" s="127" t="str">
        <f>Table13[[#This Row],[Series]]&amp;Table13[[#This Row],[Competency Name]]</f>
        <v>0648THERAPEUTIC RADIOLOGY SUPPORT</v>
      </c>
      <c r="C1103" s="127" t="str">
        <f>IF(RIGHT(Table13[[#This Row],[Occupational Series]],5)="SECCM","SECCM",IF(OR(RIGHT(Table13[[#This Row],[Occupational Series]],1)="A",RIGHT(Table13[[#This Row],[Occupational Series]],1)="B",RIGHT(Table13[[#This Row],[Occupational Series]],1)="C"),"0301",RIGHT(Table13[[#This Row],[Occupational Series]],4)))</f>
        <v>0648</v>
      </c>
      <c r="D1103" s="51" t="s">
        <v>1970</v>
      </c>
      <c r="E1103" s="51" t="s">
        <v>1971</v>
      </c>
    </row>
    <row r="1104" spans="1:5" ht="26.25" thickBot="1" x14ac:dyDescent="0.3">
      <c r="A1104" s="51" t="s">
        <v>466</v>
      </c>
      <c r="B1104" s="127" t="str">
        <f>Table13[[#This Row],[Series]]&amp;Table13[[#This Row],[Competency Name]]</f>
        <v>0649COMPUTER LITERACY</v>
      </c>
      <c r="C1104" s="127" t="str">
        <f>IF(RIGHT(Table13[[#This Row],[Occupational Series]],5)="SECCM","SECCM",IF(OR(RIGHT(Table13[[#This Row],[Occupational Series]],1)="A",RIGHT(Table13[[#This Row],[Occupational Series]],1)="B",RIGHT(Table13[[#This Row],[Occupational Series]],1)="C"),"0301",RIGHT(Table13[[#This Row],[Occupational Series]],4)))</f>
        <v>0649</v>
      </c>
      <c r="D1104" s="51" t="s">
        <v>456</v>
      </c>
      <c r="E1104" s="51" t="s">
        <v>457</v>
      </c>
    </row>
    <row r="1105" spans="1:5" ht="26.25" thickBot="1" x14ac:dyDescent="0.3">
      <c r="A1105" s="51" t="s">
        <v>466</v>
      </c>
      <c r="B1105" s="127" t="str">
        <f>Table13[[#This Row],[Series]]&amp;Table13[[#This Row],[Competency Name]]</f>
        <v>0649WRITTEN COMMUNICATION</v>
      </c>
      <c r="C1105" s="127" t="str">
        <f>IF(RIGHT(Table13[[#This Row],[Occupational Series]],5)="SECCM","SECCM",IF(OR(RIGHT(Table13[[#This Row],[Occupational Series]],1)="A",RIGHT(Table13[[#This Row],[Occupational Series]],1)="B",RIGHT(Table13[[#This Row],[Occupational Series]],1)="C"),"0301",RIGHT(Table13[[#This Row],[Occupational Series]],4)))</f>
        <v>0649</v>
      </c>
      <c r="D1105" s="51" t="s">
        <v>507</v>
      </c>
      <c r="E1105" s="51" t="s">
        <v>508</v>
      </c>
    </row>
    <row r="1106" spans="1:5" ht="26.25" thickBot="1" x14ac:dyDescent="0.3">
      <c r="A1106" s="51" t="s">
        <v>466</v>
      </c>
      <c r="B1106" s="127" t="str">
        <f>Table13[[#This Row],[Series]]&amp;Table13[[#This Row],[Competency Name]]</f>
        <v>0649ORAL COMMUNICATION</v>
      </c>
      <c r="C1106" s="127" t="str">
        <f>IF(RIGHT(Table13[[#This Row],[Occupational Series]],5)="SECCM","SECCM",IF(OR(RIGHT(Table13[[#This Row],[Occupational Series]],1)="A",RIGHT(Table13[[#This Row],[Occupational Series]],1)="B",RIGHT(Table13[[#This Row],[Occupational Series]],1)="C"),"0301",RIGHT(Table13[[#This Row],[Occupational Series]],4)))</f>
        <v>0649</v>
      </c>
      <c r="D1106" s="51" t="s">
        <v>537</v>
      </c>
      <c r="E1106" s="51" t="s">
        <v>538</v>
      </c>
    </row>
    <row r="1107" spans="1:5" ht="39" thickBot="1" x14ac:dyDescent="0.3">
      <c r="A1107" s="51" t="s">
        <v>466</v>
      </c>
      <c r="B1107" s="127" t="str">
        <f>Table13[[#This Row],[Series]]&amp;Table13[[#This Row],[Competency Name]]</f>
        <v>0649DEVELOPING OTHERS</v>
      </c>
      <c r="C1107" s="127" t="str">
        <f>IF(RIGHT(Table13[[#This Row],[Occupational Series]],5)="SECCM","SECCM",IF(OR(RIGHT(Table13[[#This Row],[Occupational Series]],1)="A",RIGHT(Table13[[#This Row],[Occupational Series]],1)="B",RIGHT(Table13[[#This Row],[Occupational Series]],1)="C"),"0301",RIGHT(Table13[[#This Row],[Occupational Series]],4)))</f>
        <v>0649</v>
      </c>
      <c r="D1107" s="51" t="s">
        <v>585</v>
      </c>
      <c r="E1107" s="51" t="s">
        <v>586</v>
      </c>
    </row>
    <row r="1108" spans="1:5" ht="26.25" thickBot="1" x14ac:dyDescent="0.3">
      <c r="A1108" s="51" t="s">
        <v>466</v>
      </c>
      <c r="B1108" s="127" t="str">
        <f>Table13[[#This Row],[Series]]&amp;Table13[[#This Row],[Competency Name]]</f>
        <v>0649MANAGING HUMAN RESOURCES</v>
      </c>
      <c r="C1108" s="127" t="str">
        <f>IF(RIGHT(Table13[[#This Row],[Occupational Series]],5)="SECCM","SECCM",IF(OR(RIGHT(Table13[[#This Row],[Occupational Series]],1)="A",RIGHT(Table13[[#This Row],[Occupational Series]],1)="B",RIGHT(Table13[[#This Row],[Occupational Series]],1)="C"),"0301",RIGHT(Table13[[#This Row],[Occupational Series]],4)))</f>
        <v>0649</v>
      </c>
      <c r="D1108" s="51" t="s">
        <v>590</v>
      </c>
      <c r="E1108" s="51" t="s">
        <v>591</v>
      </c>
    </row>
    <row r="1109" spans="1:5" ht="39" thickBot="1" x14ac:dyDescent="0.3">
      <c r="A1109" s="51" t="s">
        <v>466</v>
      </c>
      <c r="B1109" s="127" t="str">
        <f>Table13[[#This Row],[Series]]&amp;Table13[[#This Row],[Competency Name]]</f>
        <v>0649CLERICAL SUPPORT FUNCTIONS</v>
      </c>
      <c r="C1109" s="127" t="str">
        <f>IF(RIGHT(Table13[[#This Row],[Occupational Series]],5)="SECCM","SECCM",IF(OR(RIGHT(Table13[[#This Row],[Occupational Series]],1)="A",RIGHT(Table13[[#This Row],[Occupational Series]],1)="B",RIGHT(Table13[[#This Row],[Occupational Series]],1)="C"),"0301",RIGHT(Table13[[#This Row],[Occupational Series]],4)))</f>
        <v>0649</v>
      </c>
      <c r="D1109" s="51" t="s">
        <v>993</v>
      </c>
      <c r="E1109" s="51" t="s">
        <v>994</v>
      </c>
    </row>
    <row r="1110" spans="1:5" ht="15.75" thickBot="1" x14ac:dyDescent="0.3">
      <c r="A1110" s="129" t="s">
        <v>466</v>
      </c>
      <c r="B1110" s="127" t="str">
        <f>Table13[[#This Row],[Series]]&amp;Table13[[#This Row],[Competency Name]]</f>
        <v>0649RESEARCH AND ANALYSIS</v>
      </c>
      <c r="C1110" s="127" t="str">
        <f>IF(RIGHT(Table13[[#This Row],[Occupational Series]],5)="SECCM","SECCM",IF(OR(RIGHT(Table13[[#This Row],[Occupational Series]],1)="A",RIGHT(Table13[[#This Row],[Occupational Series]],1)="B",RIGHT(Table13[[#This Row],[Occupational Series]],1)="C"),"0301",RIGHT(Table13[[#This Row],[Occupational Series]],4)))</f>
        <v>0649</v>
      </c>
      <c r="D1110" s="129" t="s">
        <v>1195</v>
      </c>
      <c r="E1110" s="129" t="s">
        <v>1196</v>
      </c>
    </row>
    <row r="1111" spans="1:5" ht="26.25" thickBot="1" x14ac:dyDescent="0.3">
      <c r="A1111" s="51" t="s">
        <v>466</v>
      </c>
      <c r="B1111" s="127" t="str">
        <f>Table13[[#This Row],[Series]]&amp;Table13[[#This Row],[Competency Name]]</f>
        <v>0649CLINICAL ANALYSIS AND JUDGMENT</v>
      </c>
      <c r="C1111" s="127" t="str">
        <f>IF(RIGHT(Table13[[#This Row],[Occupational Series]],5)="SECCM","SECCM",IF(OR(RIGHT(Table13[[#This Row],[Occupational Series]],1)="A",RIGHT(Table13[[#This Row],[Occupational Series]],1)="B",RIGHT(Table13[[#This Row],[Occupational Series]],1)="C"),"0301",RIGHT(Table13[[#This Row],[Occupational Series]],4)))</f>
        <v>0649</v>
      </c>
      <c r="D1111" s="51" t="s">
        <v>1365</v>
      </c>
      <c r="E1111" s="51" t="s">
        <v>1366</v>
      </c>
    </row>
    <row r="1112" spans="1:5" ht="26.25" thickBot="1" x14ac:dyDescent="0.3">
      <c r="A1112" s="129" t="s">
        <v>466</v>
      </c>
      <c r="B1112" s="127" t="str">
        <f>Table13[[#This Row],[Series]]&amp;Table13[[#This Row],[Competency Name]]</f>
        <v>0649SAFETY AND QUALITY CARE</v>
      </c>
      <c r="C1112" s="127" t="str">
        <f>IF(RIGHT(Table13[[#This Row],[Occupational Series]],5)="SECCM","SECCM",IF(OR(RIGHT(Table13[[#This Row],[Occupational Series]],1)="A",RIGHT(Table13[[#This Row],[Occupational Series]],1)="B",RIGHT(Table13[[#This Row],[Occupational Series]],1)="C"),"0301",RIGHT(Table13[[#This Row],[Occupational Series]],4)))</f>
        <v>0649</v>
      </c>
      <c r="D1112" s="129" t="s">
        <v>1379</v>
      </c>
      <c r="E1112" s="129" t="s">
        <v>1380</v>
      </c>
    </row>
    <row r="1113" spans="1:5" ht="39" thickBot="1" x14ac:dyDescent="0.3">
      <c r="A1113" s="51" t="s">
        <v>466</v>
      </c>
      <c r="B1113" s="127" t="str">
        <f>Table13[[#This Row],[Series]]&amp;Table13[[#This Row],[Competency Name]]</f>
        <v>0649ANALYTICAL INSTRUMENTATION</v>
      </c>
      <c r="C1113" s="127" t="str">
        <f>IF(RIGHT(Table13[[#This Row],[Occupational Series]],5)="SECCM","SECCM",IF(OR(RIGHT(Table13[[#This Row],[Occupational Series]],1)="A",RIGHT(Table13[[#This Row],[Occupational Series]],1)="B",RIGHT(Table13[[#This Row],[Occupational Series]],1)="C"),"0301",RIGHT(Table13[[#This Row],[Occupational Series]],4)))</f>
        <v>0649</v>
      </c>
      <c r="D1113" s="51" t="s">
        <v>1600</v>
      </c>
      <c r="E1113" s="51" t="s">
        <v>1601</v>
      </c>
    </row>
    <row r="1114" spans="1:5" ht="26.25" thickBot="1" x14ac:dyDescent="0.3">
      <c r="A1114" s="51" t="s">
        <v>549</v>
      </c>
      <c r="B1114" s="127" t="str">
        <f>Table13[[#This Row],[Series]]&amp;Table13[[#This Row],[Competency Name]]</f>
        <v>0651ORAL COMMUNICATION</v>
      </c>
      <c r="C1114" s="127" t="str">
        <f>IF(RIGHT(Table13[[#This Row],[Occupational Series]],5)="SECCM","SECCM",IF(OR(RIGHT(Table13[[#This Row],[Occupational Series]],1)="A",RIGHT(Table13[[#This Row],[Occupational Series]],1)="B",RIGHT(Table13[[#This Row],[Occupational Series]],1)="C"),"0301",RIGHT(Table13[[#This Row],[Occupational Series]],4)))</f>
        <v>0651</v>
      </c>
      <c r="D1114" s="51" t="s">
        <v>537</v>
      </c>
      <c r="E1114" s="51" t="s">
        <v>538</v>
      </c>
    </row>
    <row r="1115" spans="1:5" ht="26.25" thickBot="1" x14ac:dyDescent="0.3">
      <c r="A1115" s="51" t="s">
        <v>549</v>
      </c>
      <c r="B1115" s="127" t="str">
        <f>Table13[[#This Row],[Series]]&amp;Table13[[#This Row],[Competency Name]]</f>
        <v>0651PLANNING AND EVALUATING</v>
      </c>
      <c r="C1115" s="127" t="str">
        <f>IF(RIGHT(Table13[[#This Row],[Occupational Series]],5)="SECCM","SECCM",IF(OR(RIGHT(Table13[[#This Row],[Occupational Series]],1)="A",RIGHT(Table13[[#This Row],[Occupational Series]],1)="B",RIGHT(Table13[[#This Row],[Occupational Series]],1)="C"),"0301",RIGHT(Table13[[#This Row],[Occupational Series]],4)))</f>
        <v>0651</v>
      </c>
      <c r="D1115" s="51" t="s">
        <v>571</v>
      </c>
      <c r="E1115" s="51" t="s">
        <v>572</v>
      </c>
    </row>
    <row r="1116" spans="1:5" ht="26.25" thickBot="1" x14ac:dyDescent="0.3">
      <c r="A1116" s="51" t="s">
        <v>549</v>
      </c>
      <c r="B1116" s="127" t="str">
        <f>Table13[[#This Row],[Series]]&amp;Table13[[#This Row],[Competency Name]]</f>
        <v>0651CLINICAL ANALYSIS AND JUDGMENT</v>
      </c>
      <c r="C1116" s="127" t="str">
        <f>IF(RIGHT(Table13[[#This Row],[Occupational Series]],5)="SECCM","SECCM",IF(OR(RIGHT(Table13[[#This Row],[Occupational Series]],1)="A",RIGHT(Table13[[#This Row],[Occupational Series]],1)="B",RIGHT(Table13[[#This Row],[Occupational Series]],1)="C"),"0301",RIGHT(Table13[[#This Row],[Occupational Series]],4)))</f>
        <v>0651</v>
      </c>
      <c r="D1116" s="51" t="s">
        <v>1365</v>
      </c>
      <c r="E1116" s="51" t="s">
        <v>1366</v>
      </c>
    </row>
    <row r="1117" spans="1:5" ht="15.75" thickBot="1" x14ac:dyDescent="0.3">
      <c r="A1117" s="129" t="s">
        <v>549</v>
      </c>
      <c r="B1117" s="127" t="str">
        <f>Table13[[#This Row],[Series]]&amp;Table13[[#This Row],[Competency Name]]</f>
        <v>0651HEALTHCARE EDUCATION</v>
      </c>
      <c r="C1117" s="127" t="str">
        <f>IF(RIGHT(Table13[[#This Row],[Occupational Series]],5)="SECCM","SECCM",IF(OR(RIGHT(Table13[[#This Row],[Occupational Series]],1)="A",RIGHT(Table13[[#This Row],[Occupational Series]],1)="B",RIGHT(Table13[[#This Row],[Occupational Series]],1)="C"),"0301",RIGHT(Table13[[#This Row],[Occupational Series]],4)))</f>
        <v>0651</v>
      </c>
      <c r="D1117" s="129" t="s">
        <v>1369</v>
      </c>
      <c r="E1117" s="129" t="s">
        <v>1370</v>
      </c>
    </row>
    <row r="1118" spans="1:5" ht="15.75" thickBot="1" x14ac:dyDescent="0.3">
      <c r="A1118" s="129" t="s">
        <v>549</v>
      </c>
      <c r="B1118" s="127" t="str">
        <f>Table13[[#This Row],[Series]]&amp;Table13[[#This Row],[Competency Name]]</f>
        <v>0651PATIENT CARE</v>
      </c>
      <c r="C1118" s="127" t="str">
        <f>IF(RIGHT(Table13[[#This Row],[Occupational Series]],5)="SECCM","SECCM",IF(OR(RIGHT(Table13[[#This Row],[Occupational Series]],1)="A",RIGHT(Table13[[#This Row],[Occupational Series]],1)="B",RIGHT(Table13[[#This Row],[Occupational Series]],1)="C"),"0301",RIGHT(Table13[[#This Row],[Occupational Series]],4)))</f>
        <v>0651</v>
      </c>
      <c r="D1118" s="129" t="s">
        <v>1432</v>
      </c>
      <c r="E1118" s="129" t="s">
        <v>1433</v>
      </c>
    </row>
    <row r="1119" spans="1:5" ht="39" thickBot="1" x14ac:dyDescent="0.3">
      <c r="A1119" s="51" t="s">
        <v>549</v>
      </c>
      <c r="B1119" s="127" t="str">
        <f>Table13[[#This Row],[Series]]&amp;Table13[[#This Row],[Competency Name]]</f>
        <v>0651ANALYTICAL INSTRUMENTATION</v>
      </c>
      <c r="C1119" s="127" t="str">
        <f>IF(RIGHT(Table13[[#This Row],[Occupational Series]],5)="SECCM","SECCM",IF(OR(RIGHT(Table13[[#This Row],[Occupational Series]],1)="A",RIGHT(Table13[[#This Row],[Occupational Series]],1)="B",RIGHT(Table13[[#This Row],[Occupational Series]],1)="C"),"0301",RIGHT(Table13[[#This Row],[Occupational Series]],4)))</f>
        <v>0651</v>
      </c>
      <c r="D1119" s="51" t="s">
        <v>1600</v>
      </c>
      <c r="E1119" s="51" t="s">
        <v>1601</v>
      </c>
    </row>
    <row r="1120" spans="1:5" ht="51.75" thickBot="1" x14ac:dyDescent="0.3">
      <c r="A1120" s="51" t="s">
        <v>442</v>
      </c>
      <c r="B1120" s="127" t="str">
        <f>Table13[[#This Row],[Series]]&amp;Table13[[#This Row],[Competency Name]]</f>
        <v>0660FINANCIAL MANAGEMENT</v>
      </c>
      <c r="C1120" s="127" t="str">
        <f>IF(RIGHT(Table13[[#This Row],[Occupational Series]],5)="SECCM","SECCM",IF(OR(RIGHT(Table13[[#This Row],[Occupational Series]],1)="A",RIGHT(Table13[[#This Row],[Occupational Series]],1)="B",RIGHT(Table13[[#This Row],[Occupational Series]],1)="C"),"0301",RIGHT(Table13[[#This Row],[Occupational Series]],4)))</f>
        <v>0660</v>
      </c>
      <c r="D1120" s="51" t="s">
        <v>438</v>
      </c>
      <c r="E1120" s="51" t="s">
        <v>439</v>
      </c>
    </row>
    <row r="1121" spans="1:5" ht="15.75" thickBot="1" x14ac:dyDescent="0.3">
      <c r="A1121" s="129" t="s">
        <v>442</v>
      </c>
      <c r="B1121" s="127" t="str">
        <f>Table13[[#This Row],[Series]]&amp;Table13[[#This Row],[Competency Name]]</f>
        <v>0660PARTNERING</v>
      </c>
      <c r="C1121" s="127" t="str">
        <f>IF(RIGHT(Table13[[#This Row],[Occupational Series]],5)="SECCM","SECCM",IF(OR(RIGHT(Table13[[#This Row],[Occupational Series]],1)="A",RIGHT(Table13[[#This Row],[Occupational Series]],1)="B",RIGHT(Table13[[#This Row],[Occupational Series]],1)="C"),"0301",RIGHT(Table13[[#This Row],[Occupational Series]],4)))</f>
        <v>0660</v>
      </c>
      <c r="D1121" s="129" t="s">
        <v>491</v>
      </c>
      <c r="E1121" s="129" t="s">
        <v>492</v>
      </c>
    </row>
    <row r="1122" spans="1:5" ht="26.25" thickBot="1" x14ac:dyDescent="0.3">
      <c r="A1122" s="51" t="s">
        <v>442</v>
      </c>
      <c r="B1122" s="127" t="str">
        <f>Table13[[#This Row],[Series]]&amp;Table13[[#This Row],[Competency Name]]</f>
        <v>0660WRITTEN COMMUNICATION</v>
      </c>
      <c r="C1122" s="127" t="str">
        <f>IF(RIGHT(Table13[[#This Row],[Occupational Series]],5)="SECCM","SECCM",IF(OR(RIGHT(Table13[[#This Row],[Occupational Series]],1)="A",RIGHT(Table13[[#This Row],[Occupational Series]],1)="B",RIGHT(Table13[[#This Row],[Occupational Series]],1)="C"),"0301",RIGHT(Table13[[#This Row],[Occupational Series]],4)))</f>
        <v>0660</v>
      </c>
      <c r="D1122" s="51" t="s">
        <v>507</v>
      </c>
      <c r="E1122" s="51" t="s">
        <v>508</v>
      </c>
    </row>
    <row r="1123" spans="1:5" ht="26.25" thickBot="1" x14ac:dyDescent="0.3">
      <c r="A1123" s="51" t="s">
        <v>442</v>
      </c>
      <c r="B1123" s="127" t="str">
        <f>Table13[[#This Row],[Series]]&amp;Table13[[#This Row],[Competency Name]]</f>
        <v>0660ORAL COMMUNICATION</v>
      </c>
      <c r="C1123" s="127" t="str">
        <f>IF(RIGHT(Table13[[#This Row],[Occupational Series]],5)="SECCM","SECCM",IF(OR(RIGHT(Table13[[#This Row],[Occupational Series]],1)="A",RIGHT(Table13[[#This Row],[Occupational Series]],1)="B",RIGHT(Table13[[#This Row],[Occupational Series]],1)="C"),"0301",RIGHT(Table13[[#This Row],[Occupational Series]],4)))</f>
        <v>0660</v>
      </c>
      <c r="D1123" s="51" t="s">
        <v>537</v>
      </c>
      <c r="E1123" s="51" t="s">
        <v>538</v>
      </c>
    </row>
    <row r="1124" spans="1:5" ht="64.5" thickBot="1" x14ac:dyDescent="0.3">
      <c r="A1124" s="51" t="s">
        <v>442</v>
      </c>
      <c r="B1124" s="127" t="str">
        <f>Table13[[#This Row],[Series]]&amp;Table13[[#This Row],[Competency Name]]</f>
        <v>0660ACCOUNTABILITY</v>
      </c>
      <c r="C1124" s="127" t="str">
        <f>IF(RIGHT(Table13[[#This Row],[Occupational Series]],5)="SECCM","SECCM",IF(OR(RIGHT(Table13[[#This Row],[Occupational Series]],1)="A",RIGHT(Table13[[#This Row],[Occupational Series]],1)="B",RIGHT(Table13[[#This Row],[Occupational Series]],1)="C"),"0301",RIGHT(Table13[[#This Row],[Occupational Series]],4)))</f>
        <v>0660</v>
      </c>
      <c r="D1124" s="51" t="s">
        <v>579</v>
      </c>
      <c r="E1124" s="51" t="s">
        <v>580</v>
      </c>
    </row>
    <row r="1125" spans="1:5" ht="39" thickBot="1" x14ac:dyDescent="0.3">
      <c r="A1125" s="51" t="s">
        <v>442</v>
      </c>
      <c r="B1125" s="127" t="str">
        <f>Table13[[#This Row],[Series]]&amp;Table13[[#This Row],[Competency Name]]</f>
        <v>0660PROBLEM SOLVING</v>
      </c>
      <c r="C1125" s="127" t="str">
        <f>IF(RIGHT(Table13[[#This Row],[Occupational Series]],5)="SECCM","SECCM",IF(OR(RIGHT(Table13[[#This Row],[Occupational Series]],1)="A",RIGHT(Table13[[#This Row],[Occupational Series]],1)="B",RIGHT(Table13[[#This Row],[Occupational Series]],1)="C"),"0301",RIGHT(Table13[[#This Row],[Occupational Series]],4)))</f>
        <v>0660</v>
      </c>
      <c r="D1125" s="51" t="s">
        <v>596</v>
      </c>
      <c r="E1125" s="51" t="s">
        <v>597</v>
      </c>
    </row>
    <row r="1126" spans="1:5" ht="26.25" thickBot="1" x14ac:dyDescent="0.3">
      <c r="A1126" s="51" t="s">
        <v>442</v>
      </c>
      <c r="B1126" s="127" t="str">
        <f>Table13[[#This Row],[Series]]&amp;Table13[[#This Row],[Competency Name]]</f>
        <v>0660RESEARCH</v>
      </c>
      <c r="C1126" s="127" t="str">
        <f>IF(RIGHT(Table13[[#This Row],[Occupational Series]],5)="SECCM","SECCM",IF(OR(RIGHT(Table13[[#This Row],[Occupational Series]],1)="A",RIGHT(Table13[[#This Row],[Occupational Series]],1)="B",RIGHT(Table13[[#This Row],[Occupational Series]],1)="C"),"0301",RIGHT(Table13[[#This Row],[Occupational Series]],4)))</f>
        <v>0660</v>
      </c>
      <c r="D1126" s="51" t="s">
        <v>840</v>
      </c>
      <c r="E1126" s="51" t="s">
        <v>841</v>
      </c>
    </row>
    <row r="1127" spans="1:5" ht="26.25" thickBot="1" x14ac:dyDescent="0.3">
      <c r="A1127" s="129" t="s">
        <v>442</v>
      </c>
      <c r="B1127" s="127" t="str">
        <f>Table13[[#This Row],[Series]]&amp;Table13[[#This Row],[Competency Name]]</f>
        <v>0660EDUCATION AND TRAINING</v>
      </c>
      <c r="C1127" s="127" t="str">
        <f>IF(RIGHT(Table13[[#This Row],[Occupational Series]],5)="SECCM","SECCM",IF(OR(RIGHT(Table13[[#This Row],[Occupational Series]],1)="A",RIGHT(Table13[[#This Row],[Occupational Series]],1)="B",RIGHT(Table13[[#This Row],[Occupational Series]],1)="C"),"0301",RIGHT(Table13[[#This Row],[Occupational Series]],4)))</f>
        <v>0660</v>
      </c>
      <c r="D1127" s="129" t="s">
        <v>940</v>
      </c>
      <c r="E1127" s="129" t="s">
        <v>941</v>
      </c>
    </row>
    <row r="1128" spans="1:5" ht="15.75" thickBot="1" x14ac:dyDescent="0.3">
      <c r="A1128" s="129" t="s">
        <v>442</v>
      </c>
      <c r="B1128" s="127" t="str">
        <f>Table13[[#This Row],[Series]]&amp;Table13[[#This Row],[Competency Name]]</f>
        <v>0660PHARMACOLOGY</v>
      </c>
      <c r="C1128" s="127" t="str">
        <f>IF(RIGHT(Table13[[#This Row],[Occupational Series]],5)="SECCM","SECCM",IF(OR(RIGHT(Table13[[#This Row],[Occupational Series]],1)="A",RIGHT(Table13[[#This Row],[Occupational Series]],1)="B",RIGHT(Table13[[#This Row],[Occupational Series]],1)="C"),"0301",RIGHT(Table13[[#This Row],[Occupational Series]],4)))</f>
        <v>0660</v>
      </c>
      <c r="D1128" s="129" t="s">
        <v>1377</v>
      </c>
      <c r="E1128" s="129" t="s">
        <v>1378</v>
      </c>
    </row>
    <row r="1129" spans="1:5" ht="39" thickBot="1" x14ac:dyDescent="0.3">
      <c r="A1129" s="51" t="s">
        <v>442</v>
      </c>
      <c r="B1129" s="127" t="str">
        <f>Table13[[#This Row],[Series]]&amp;Table13[[#This Row],[Competency Name]]</f>
        <v>0660PHARMACY SPECIALTIES</v>
      </c>
      <c r="C1129" s="127" t="str">
        <f>IF(RIGHT(Table13[[#This Row],[Occupational Series]],5)="SECCM","SECCM",IF(OR(RIGHT(Table13[[#This Row],[Occupational Series]],1)="A",RIGHT(Table13[[#This Row],[Occupational Series]],1)="B",RIGHT(Table13[[#This Row],[Occupational Series]],1)="C"),"0301",RIGHT(Table13[[#This Row],[Occupational Series]],4)))</f>
        <v>0660</v>
      </c>
      <c r="D1129" s="51" t="s">
        <v>1538</v>
      </c>
      <c r="E1129" s="51" t="s">
        <v>1539</v>
      </c>
    </row>
    <row r="1130" spans="1:5" ht="26.25" thickBot="1" x14ac:dyDescent="0.3">
      <c r="A1130" s="129" t="s">
        <v>442</v>
      </c>
      <c r="B1130" s="127" t="str">
        <f>Table13[[#This Row],[Series]]&amp;Table13[[#This Row],[Competency Name]]</f>
        <v>0660PHARMACY PROCEDURES</v>
      </c>
      <c r="C1130" s="127" t="str">
        <f>IF(RIGHT(Table13[[#This Row],[Occupational Series]],5)="SECCM","SECCM",IF(OR(RIGHT(Table13[[#This Row],[Occupational Series]],1)="A",RIGHT(Table13[[#This Row],[Occupational Series]],1)="B",RIGHT(Table13[[#This Row],[Occupational Series]],1)="C"),"0301",RIGHT(Table13[[#This Row],[Occupational Series]],4)))</f>
        <v>0660</v>
      </c>
      <c r="D1130" s="129" t="s">
        <v>1540</v>
      </c>
      <c r="E1130" s="129" t="s">
        <v>1541</v>
      </c>
    </row>
    <row r="1131" spans="1:5" ht="39" thickBot="1" x14ac:dyDescent="0.3">
      <c r="A1131" s="51" t="s">
        <v>442</v>
      </c>
      <c r="B1131" s="127" t="str">
        <f>Table13[[#This Row],[Series]]&amp;Table13[[#This Row],[Competency Name]]</f>
        <v>0660PHARMACY LAWS, REGULATIONS, AND PROFESSIONAL STANDARDS</v>
      </c>
      <c r="C1131" s="127" t="str">
        <f>IF(RIGHT(Table13[[#This Row],[Occupational Series]],5)="SECCM","SECCM",IF(OR(RIGHT(Table13[[#This Row],[Occupational Series]],1)="A",RIGHT(Table13[[#This Row],[Occupational Series]],1)="B",RIGHT(Table13[[#This Row],[Occupational Series]],1)="C"),"0301",RIGHT(Table13[[#This Row],[Occupational Series]],4)))</f>
        <v>0660</v>
      </c>
      <c r="D1131" s="51" t="s">
        <v>1542</v>
      </c>
      <c r="E1131" s="51" t="s">
        <v>1543</v>
      </c>
    </row>
    <row r="1132" spans="1:5" ht="26.25" thickBot="1" x14ac:dyDescent="0.3">
      <c r="A1132" s="51" t="s">
        <v>442</v>
      </c>
      <c r="B1132" s="127" t="str">
        <f>Table13[[#This Row],[Series]]&amp;Table13[[#This Row],[Competency Name]]</f>
        <v>0660PHARMACY EQUIPMENT / AUTOMATION</v>
      </c>
      <c r="C1132" s="127" t="str">
        <f>IF(RIGHT(Table13[[#This Row],[Occupational Series]],5)="SECCM","SECCM",IF(OR(RIGHT(Table13[[#This Row],[Occupational Series]],1)="A",RIGHT(Table13[[#This Row],[Occupational Series]],1)="B",RIGHT(Table13[[#This Row],[Occupational Series]],1)="C"),"0301",RIGHT(Table13[[#This Row],[Occupational Series]],4)))</f>
        <v>0660</v>
      </c>
      <c r="D1132" s="51" t="s">
        <v>1544</v>
      </c>
      <c r="E1132" s="51" t="s">
        <v>1545</v>
      </c>
    </row>
    <row r="1133" spans="1:5" ht="26.25" thickBot="1" x14ac:dyDescent="0.3">
      <c r="A1133" s="129" t="s">
        <v>442</v>
      </c>
      <c r="B1133" s="127" t="str">
        <f>Table13[[#This Row],[Series]]&amp;Table13[[#This Row],[Competency Name]]</f>
        <v>0660PHARMACOTHERAPY</v>
      </c>
      <c r="C1133" s="127" t="str">
        <f>IF(RIGHT(Table13[[#This Row],[Occupational Series]],5)="SECCM","SECCM",IF(OR(RIGHT(Table13[[#This Row],[Occupational Series]],1)="A",RIGHT(Table13[[#This Row],[Occupational Series]],1)="B",RIGHT(Table13[[#This Row],[Occupational Series]],1)="C"),"0301",RIGHT(Table13[[#This Row],[Occupational Series]],4)))</f>
        <v>0660</v>
      </c>
      <c r="D1133" s="129" t="s">
        <v>1546</v>
      </c>
      <c r="E1133" s="129" t="s">
        <v>1547</v>
      </c>
    </row>
    <row r="1134" spans="1:5" ht="26.25" thickBot="1" x14ac:dyDescent="0.3">
      <c r="A1134" s="129" t="s">
        <v>442</v>
      </c>
      <c r="B1134" s="127" t="str">
        <f>Table13[[#This Row],[Series]]&amp;Table13[[#This Row],[Competency Name]]</f>
        <v>0660PHARMACEUTICAL CALCULATIONS</v>
      </c>
      <c r="C1134" s="127" t="str">
        <f>IF(RIGHT(Table13[[#This Row],[Occupational Series]],5)="SECCM","SECCM",IF(OR(RIGHT(Table13[[#This Row],[Occupational Series]],1)="A",RIGHT(Table13[[#This Row],[Occupational Series]],1)="B",RIGHT(Table13[[#This Row],[Occupational Series]],1)="C"),"0301",RIGHT(Table13[[#This Row],[Occupational Series]],4)))</f>
        <v>0660</v>
      </c>
      <c r="D1134" s="129" t="s">
        <v>1548</v>
      </c>
      <c r="E1134" s="129" t="s">
        <v>1549</v>
      </c>
    </row>
    <row r="1135" spans="1:5" ht="26.25" thickBot="1" x14ac:dyDescent="0.3">
      <c r="A1135" s="51" t="s">
        <v>469</v>
      </c>
      <c r="B1135" s="127" t="str">
        <f>Table13[[#This Row],[Series]]&amp;Table13[[#This Row],[Competency Name]]</f>
        <v>0661COMPUTER LITERACY</v>
      </c>
      <c r="C1135" s="127" t="str">
        <f>IF(RIGHT(Table13[[#This Row],[Occupational Series]],5)="SECCM","SECCM",IF(OR(RIGHT(Table13[[#This Row],[Occupational Series]],1)="A",RIGHT(Table13[[#This Row],[Occupational Series]],1)="B",RIGHT(Table13[[#This Row],[Occupational Series]],1)="C"),"0301",RIGHT(Table13[[#This Row],[Occupational Series]],4)))</f>
        <v>0661</v>
      </c>
      <c r="D1135" s="51" t="s">
        <v>456</v>
      </c>
      <c r="E1135" s="51" t="s">
        <v>457</v>
      </c>
    </row>
    <row r="1136" spans="1:5" ht="26.25" thickBot="1" x14ac:dyDescent="0.3">
      <c r="A1136" s="51" t="s">
        <v>469</v>
      </c>
      <c r="B1136" s="127" t="str">
        <f>Table13[[#This Row],[Series]]&amp;Table13[[#This Row],[Competency Name]]</f>
        <v>0661ORAL COMMUNICATION</v>
      </c>
      <c r="C1136" s="127" t="str">
        <f>IF(RIGHT(Table13[[#This Row],[Occupational Series]],5)="SECCM","SECCM",IF(OR(RIGHT(Table13[[#This Row],[Occupational Series]],1)="A",RIGHT(Table13[[#This Row],[Occupational Series]],1)="B",RIGHT(Table13[[#This Row],[Occupational Series]],1)="C"),"0301",RIGHT(Table13[[#This Row],[Occupational Series]],4)))</f>
        <v>0661</v>
      </c>
      <c r="D1136" s="51" t="s">
        <v>537</v>
      </c>
      <c r="E1136" s="51" t="s">
        <v>538</v>
      </c>
    </row>
    <row r="1137" spans="1:5" ht="26.25" thickBot="1" x14ac:dyDescent="0.3">
      <c r="A1137" s="51" t="s">
        <v>469</v>
      </c>
      <c r="B1137" s="127" t="str">
        <f>Table13[[#This Row],[Series]]&amp;Table13[[#This Row],[Competency Name]]</f>
        <v>0661MANAGING HUMAN RESOURCES</v>
      </c>
      <c r="C1137" s="127" t="str">
        <f>IF(RIGHT(Table13[[#This Row],[Occupational Series]],5)="SECCM","SECCM",IF(OR(RIGHT(Table13[[#This Row],[Occupational Series]],1)="A",RIGHT(Table13[[#This Row],[Occupational Series]],1)="B",RIGHT(Table13[[#This Row],[Occupational Series]],1)="C"),"0301",RIGHT(Table13[[#This Row],[Occupational Series]],4)))</f>
        <v>0661</v>
      </c>
      <c r="D1137" s="51" t="s">
        <v>590</v>
      </c>
      <c r="E1137" s="51" t="s">
        <v>591</v>
      </c>
    </row>
    <row r="1138" spans="1:5" ht="39" thickBot="1" x14ac:dyDescent="0.3">
      <c r="A1138" s="51" t="s">
        <v>469</v>
      </c>
      <c r="B1138" s="127" t="str">
        <f>Table13[[#This Row],[Series]]&amp;Table13[[#This Row],[Competency Name]]</f>
        <v>0661PHARMACEUTICAL IDENTIFICATION AND FORMULATION</v>
      </c>
      <c r="C1138" s="127" t="str">
        <f>IF(RIGHT(Table13[[#This Row],[Occupational Series]],5)="SECCM","SECCM",IF(OR(RIGHT(Table13[[#This Row],[Occupational Series]],1)="A",RIGHT(Table13[[#This Row],[Occupational Series]],1)="B",RIGHT(Table13[[#This Row],[Occupational Series]],1)="C"),"0301",RIGHT(Table13[[#This Row],[Occupational Series]],4)))</f>
        <v>0661</v>
      </c>
      <c r="D1138" s="51" t="s">
        <v>1755</v>
      </c>
      <c r="E1138" s="51" t="s">
        <v>1756</v>
      </c>
    </row>
    <row r="1139" spans="1:5" ht="26.25" thickBot="1" x14ac:dyDescent="0.3">
      <c r="A1139" s="51" t="s">
        <v>469</v>
      </c>
      <c r="B1139" s="127" t="str">
        <f>Table13[[#This Row],[Series]]&amp;Table13[[#This Row],[Competency Name]]</f>
        <v>0661PHARMACY CUSTOMER SERVICE</v>
      </c>
      <c r="C1139" s="127" t="str">
        <f>IF(RIGHT(Table13[[#This Row],[Occupational Series]],5)="SECCM","SECCM",IF(OR(RIGHT(Table13[[#This Row],[Occupational Series]],1)="A",RIGHT(Table13[[#This Row],[Occupational Series]],1)="B",RIGHT(Table13[[#This Row],[Occupational Series]],1)="C"),"0301",RIGHT(Table13[[#This Row],[Occupational Series]],4)))</f>
        <v>0661</v>
      </c>
      <c r="D1139" s="51" t="s">
        <v>1757</v>
      </c>
      <c r="E1139" s="51" t="s">
        <v>1758</v>
      </c>
    </row>
    <row r="1140" spans="1:5" ht="39" thickBot="1" x14ac:dyDescent="0.3">
      <c r="A1140" s="51" t="s">
        <v>469</v>
      </c>
      <c r="B1140" s="127" t="str">
        <f>Table13[[#This Row],[Series]]&amp;Table13[[#This Row],[Competency Name]]</f>
        <v>0661PHARMACY OPERATIONS</v>
      </c>
      <c r="C1140" s="127" t="str">
        <f>IF(RIGHT(Table13[[#This Row],[Occupational Series]],5)="SECCM","SECCM",IF(OR(RIGHT(Table13[[#This Row],[Occupational Series]],1)="A",RIGHT(Table13[[#This Row],[Occupational Series]],1)="B",RIGHT(Table13[[#This Row],[Occupational Series]],1)="C"),"0301",RIGHT(Table13[[#This Row],[Occupational Series]],4)))</f>
        <v>0661</v>
      </c>
      <c r="D1140" s="51" t="s">
        <v>1759</v>
      </c>
      <c r="E1140" s="51" t="s">
        <v>1760</v>
      </c>
    </row>
    <row r="1141" spans="1:5" ht="26.25" thickBot="1" x14ac:dyDescent="0.3">
      <c r="A1141" s="51" t="s">
        <v>469</v>
      </c>
      <c r="B1141" s="127" t="str">
        <f>Table13[[#This Row],[Series]]&amp;Table13[[#This Row],[Competency Name]]</f>
        <v>0661SUPPLY INVENTORY MANAGEMENT</v>
      </c>
      <c r="C1141" s="127" t="str">
        <f>IF(RIGHT(Table13[[#This Row],[Occupational Series]],5)="SECCM","SECCM",IF(OR(RIGHT(Table13[[#This Row],[Occupational Series]],1)="A",RIGHT(Table13[[#This Row],[Occupational Series]],1)="B",RIGHT(Table13[[#This Row],[Occupational Series]],1)="C"),"0301",RIGHT(Table13[[#This Row],[Occupational Series]],4)))</f>
        <v>0661</v>
      </c>
      <c r="D1141" s="51" t="s">
        <v>1761</v>
      </c>
      <c r="E1141" s="51" t="s">
        <v>1762</v>
      </c>
    </row>
    <row r="1142" spans="1:5" ht="39" thickBot="1" x14ac:dyDescent="0.3">
      <c r="A1142" s="51" t="s">
        <v>1964</v>
      </c>
      <c r="B1142" s="127" t="str">
        <f>Table13[[#This Row],[Series]]&amp;Table13[[#This Row],[Competency Name]]</f>
        <v>0662OPTOMETRY</v>
      </c>
      <c r="C1142" s="127" t="str">
        <f>IF(RIGHT(Table13[[#This Row],[Occupational Series]],5)="SECCM","SECCM",IF(OR(RIGHT(Table13[[#This Row],[Occupational Series]],1)="A",RIGHT(Table13[[#This Row],[Occupational Series]],1)="B",RIGHT(Table13[[#This Row],[Occupational Series]],1)="C"),"0301",RIGHT(Table13[[#This Row],[Occupational Series]],4)))</f>
        <v>0662</v>
      </c>
      <c r="D1142" s="51" t="s">
        <v>1965</v>
      </c>
      <c r="E1142" s="51" t="s">
        <v>1966</v>
      </c>
    </row>
    <row r="1143" spans="1:5" ht="26.25" thickBot="1" x14ac:dyDescent="0.3">
      <c r="A1143" s="51" t="s">
        <v>525</v>
      </c>
      <c r="B1143" s="127" t="str">
        <f>Table13[[#This Row],[Series]]&amp;Table13[[#This Row],[Competency Name]]</f>
        <v>0665WRITTEN COMMUNICATION</v>
      </c>
      <c r="C1143" s="127" t="str">
        <f>IF(RIGHT(Table13[[#This Row],[Occupational Series]],5)="SECCM","SECCM",IF(OR(RIGHT(Table13[[#This Row],[Occupational Series]],1)="A",RIGHT(Table13[[#This Row],[Occupational Series]],1)="B",RIGHT(Table13[[#This Row],[Occupational Series]],1)="C"),"0301",RIGHT(Table13[[#This Row],[Occupational Series]],4)))</f>
        <v>0665</v>
      </c>
      <c r="D1143" s="51" t="s">
        <v>507</v>
      </c>
      <c r="E1143" s="51" t="s">
        <v>508</v>
      </c>
    </row>
    <row r="1144" spans="1:5" ht="26.25" thickBot="1" x14ac:dyDescent="0.3">
      <c r="A1144" s="51" t="s">
        <v>525</v>
      </c>
      <c r="B1144" s="127" t="str">
        <f>Table13[[#This Row],[Series]]&amp;Table13[[#This Row],[Competency Name]]</f>
        <v>0665ORAL COMMUNICATION</v>
      </c>
      <c r="C1144" s="127" t="str">
        <f>IF(RIGHT(Table13[[#This Row],[Occupational Series]],5)="SECCM","SECCM",IF(OR(RIGHT(Table13[[#This Row],[Occupational Series]],1)="A",RIGHT(Table13[[#This Row],[Occupational Series]],1)="B",RIGHT(Table13[[#This Row],[Occupational Series]],1)="C"),"0301",RIGHT(Table13[[#This Row],[Occupational Series]],4)))</f>
        <v>0665</v>
      </c>
      <c r="D1144" s="51" t="s">
        <v>537</v>
      </c>
      <c r="E1144" s="51" t="s">
        <v>538</v>
      </c>
    </row>
    <row r="1145" spans="1:5" ht="26.25" thickBot="1" x14ac:dyDescent="0.3">
      <c r="A1145" s="51" t="s">
        <v>525</v>
      </c>
      <c r="B1145" s="127" t="str">
        <f>Table13[[#This Row],[Series]]&amp;Table13[[#This Row],[Competency Name]]</f>
        <v>0665PLANNING AND EVALUATING</v>
      </c>
      <c r="C1145" s="127" t="str">
        <f>IF(RIGHT(Table13[[#This Row],[Occupational Series]],5)="SECCM","SECCM",IF(OR(RIGHT(Table13[[#This Row],[Occupational Series]],1)="A",RIGHT(Table13[[#This Row],[Occupational Series]],1)="B",RIGHT(Table13[[#This Row],[Occupational Series]],1)="C"),"0301",RIGHT(Table13[[#This Row],[Occupational Series]],4)))</f>
        <v>0665</v>
      </c>
      <c r="D1145" s="51" t="s">
        <v>571</v>
      </c>
      <c r="E1145" s="51" t="s">
        <v>572</v>
      </c>
    </row>
    <row r="1146" spans="1:5" ht="39" thickBot="1" x14ac:dyDescent="0.3">
      <c r="A1146" s="51" t="s">
        <v>525</v>
      </c>
      <c r="B1146" s="127" t="str">
        <f>Table13[[#This Row],[Series]]&amp;Table13[[#This Row],[Competency Name]]</f>
        <v>0665DEVELOPING OTHERS</v>
      </c>
      <c r="C1146" s="127" t="str">
        <f>IF(RIGHT(Table13[[#This Row],[Occupational Series]],5)="SECCM","SECCM",IF(OR(RIGHT(Table13[[#This Row],[Occupational Series]],1)="A",RIGHT(Table13[[#This Row],[Occupational Series]],1)="B",RIGHT(Table13[[#This Row],[Occupational Series]],1)="C"),"0301",RIGHT(Table13[[#This Row],[Occupational Series]],4)))</f>
        <v>0665</v>
      </c>
      <c r="D1146" s="51" t="s">
        <v>585</v>
      </c>
      <c r="E1146" s="51" t="s">
        <v>586</v>
      </c>
    </row>
    <row r="1147" spans="1:5" ht="26.25" thickBot="1" x14ac:dyDescent="0.3">
      <c r="A1147" s="51" t="s">
        <v>525</v>
      </c>
      <c r="B1147" s="127" t="str">
        <f>Table13[[#This Row],[Series]]&amp;Table13[[#This Row],[Competency Name]]</f>
        <v>0665MANAGING HUMAN RESOURCES</v>
      </c>
      <c r="C1147" s="127" t="str">
        <f>IF(RIGHT(Table13[[#This Row],[Occupational Series]],5)="SECCM","SECCM",IF(OR(RIGHT(Table13[[#This Row],[Occupational Series]],1)="A",RIGHT(Table13[[#This Row],[Occupational Series]],1)="B",RIGHT(Table13[[#This Row],[Occupational Series]],1)="C"),"0301",RIGHT(Table13[[#This Row],[Occupational Series]],4)))</f>
        <v>0665</v>
      </c>
      <c r="D1147" s="51" t="s">
        <v>590</v>
      </c>
      <c r="E1147" s="51" t="s">
        <v>591</v>
      </c>
    </row>
    <row r="1148" spans="1:5" ht="26.25" thickBot="1" x14ac:dyDescent="0.3">
      <c r="A1148" s="51" t="s">
        <v>525</v>
      </c>
      <c r="B1148" s="127" t="str">
        <f>Table13[[#This Row],[Series]]&amp;Table13[[#This Row],[Competency Name]]</f>
        <v>0665RESEARCH AND DEVELOPMENT</v>
      </c>
      <c r="C1148" s="127" t="str">
        <f>IF(RIGHT(Table13[[#This Row],[Occupational Series]],5)="SECCM","SECCM",IF(OR(RIGHT(Table13[[#This Row],[Occupational Series]],1)="A",RIGHT(Table13[[#This Row],[Occupational Series]],1)="B",RIGHT(Table13[[#This Row],[Occupational Series]],1)="C"),"0301",RIGHT(Table13[[#This Row],[Occupational Series]],4)))</f>
        <v>0665</v>
      </c>
      <c r="D1148" s="51" t="s">
        <v>1029</v>
      </c>
      <c r="E1148" s="51" t="s">
        <v>1030</v>
      </c>
    </row>
    <row r="1149" spans="1:5" ht="39" thickBot="1" x14ac:dyDescent="0.3">
      <c r="A1149" s="51" t="s">
        <v>525</v>
      </c>
      <c r="B1149" s="127" t="str">
        <f>Table13[[#This Row],[Series]]&amp;Table13[[#This Row],[Competency Name]]</f>
        <v>0665SURVEYS AND DATA COLLECTION</v>
      </c>
      <c r="C1149" s="127" t="str">
        <f>IF(RIGHT(Table13[[#This Row],[Occupational Series]],5)="SECCM","SECCM",IF(OR(RIGHT(Table13[[#This Row],[Occupational Series]],1)="A",RIGHT(Table13[[#This Row],[Occupational Series]],1)="B",RIGHT(Table13[[#This Row],[Occupational Series]],1)="C"),"0301",RIGHT(Table13[[#This Row],[Occupational Series]],4)))</f>
        <v>0665</v>
      </c>
      <c r="D1149" s="51" t="s">
        <v>1031</v>
      </c>
      <c r="E1149" s="51" t="s">
        <v>1032</v>
      </c>
    </row>
    <row r="1150" spans="1:5" ht="15.75" thickBot="1" x14ac:dyDescent="0.3">
      <c r="A1150" s="129" t="s">
        <v>525</v>
      </c>
      <c r="B1150" s="127" t="str">
        <f>Table13[[#This Row],[Series]]&amp;Table13[[#This Row],[Competency Name]]</f>
        <v>0665HEALTHCARE EDUCATION</v>
      </c>
      <c r="C1150" s="127" t="str">
        <f>IF(RIGHT(Table13[[#This Row],[Occupational Series]],5)="SECCM","SECCM",IF(OR(RIGHT(Table13[[#This Row],[Occupational Series]],1)="A",RIGHT(Table13[[#This Row],[Occupational Series]],1)="B",RIGHT(Table13[[#This Row],[Occupational Series]],1)="C"),"0301",RIGHT(Table13[[#This Row],[Occupational Series]],4)))</f>
        <v>0665</v>
      </c>
      <c r="D1150" s="129" t="s">
        <v>1369</v>
      </c>
      <c r="E1150" s="129" t="s">
        <v>1370</v>
      </c>
    </row>
    <row r="1151" spans="1:5" ht="15.75" thickBot="1" x14ac:dyDescent="0.3">
      <c r="A1151" s="129" t="s">
        <v>525</v>
      </c>
      <c r="B1151" s="127" t="str">
        <f>Table13[[#This Row],[Series]]&amp;Table13[[#This Row],[Competency Name]]</f>
        <v>0665PATIENT CARE</v>
      </c>
      <c r="C1151" s="127" t="str">
        <f>IF(RIGHT(Table13[[#This Row],[Occupational Series]],5)="SECCM","SECCM",IF(OR(RIGHT(Table13[[#This Row],[Occupational Series]],1)="A",RIGHT(Table13[[#This Row],[Occupational Series]],1)="B",RIGHT(Table13[[#This Row],[Occupational Series]],1)="C"),"0301",RIGHT(Table13[[#This Row],[Occupational Series]],4)))</f>
        <v>0665</v>
      </c>
      <c r="D1151" s="129" t="s">
        <v>1432</v>
      </c>
      <c r="E1151" s="129" t="s">
        <v>1433</v>
      </c>
    </row>
    <row r="1152" spans="1:5" ht="26.25" thickBot="1" x14ac:dyDescent="0.3">
      <c r="A1152" s="129" t="s">
        <v>525</v>
      </c>
      <c r="B1152" s="127" t="str">
        <f>Table13[[#This Row],[Series]]&amp;Table13[[#This Row],[Competency Name]]</f>
        <v>0665MEDICAL ASSESSMENT / DIAGNOSIS</v>
      </c>
      <c r="C1152" s="127" t="str">
        <f>IF(RIGHT(Table13[[#This Row],[Occupational Series]],5)="SECCM","SECCM",IF(OR(RIGHT(Table13[[#This Row],[Occupational Series]],1)="A",RIGHT(Table13[[#This Row],[Occupational Series]],1)="B",RIGHT(Table13[[#This Row],[Occupational Series]],1)="C"),"0301",RIGHT(Table13[[#This Row],[Occupational Series]],4)))</f>
        <v>0665</v>
      </c>
      <c r="D1152" s="129" t="s">
        <v>1534</v>
      </c>
      <c r="E1152" s="129" t="s">
        <v>1535</v>
      </c>
    </row>
    <row r="1153" spans="1:5" ht="39" thickBot="1" x14ac:dyDescent="0.3">
      <c r="A1153" s="51" t="s">
        <v>525</v>
      </c>
      <c r="B1153" s="127" t="str">
        <f>Table13[[#This Row],[Series]]&amp;Table13[[#This Row],[Competency Name]]</f>
        <v>0665ANALYTICAL INSTRUMENTATION</v>
      </c>
      <c r="C1153" s="127" t="str">
        <f>IF(RIGHT(Table13[[#This Row],[Occupational Series]],5)="SECCM","SECCM",IF(OR(RIGHT(Table13[[#This Row],[Occupational Series]],1)="A",RIGHT(Table13[[#This Row],[Occupational Series]],1)="B",RIGHT(Table13[[#This Row],[Occupational Series]],1)="C"),"0301",RIGHT(Table13[[#This Row],[Occupational Series]],4)))</f>
        <v>0665</v>
      </c>
      <c r="D1153" s="51" t="s">
        <v>1600</v>
      </c>
      <c r="E1153" s="51" t="s">
        <v>1601</v>
      </c>
    </row>
    <row r="1154" spans="1:5" ht="26.25" thickBot="1" x14ac:dyDescent="0.3">
      <c r="A1154" s="129" t="s">
        <v>525</v>
      </c>
      <c r="B1154" s="127" t="str">
        <f>Table13[[#This Row],[Series]]&amp;Table13[[#This Row],[Competency Name]]</f>
        <v>0665REHABILITATIVE PROGRAMS</v>
      </c>
      <c r="C1154" s="127" t="str">
        <f>IF(RIGHT(Table13[[#This Row],[Occupational Series]],5)="SECCM","SECCM",IF(OR(RIGHT(Table13[[#This Row],[Occupational Series]],1)="A",RIGHT(Table13[[#This Row],[Occupational Series]],1)="B",RIGHT(Table13[[#This Row],[Occupational Series]],1)="C"),"0301",RIGHT(Table13[[#This Row],[Occupational Series]],4)))</f>
        <v>0665</v>
      </c>
      <c r="D1154" s="129" t="s">
        <v>1785</v>
      </c>
      <c r="E1154" s="129" t="s">
        <v>1786</v>
      </c>
    </row>
    <row r="1155" spans="1:5" ht="39" thickBot="1" x14ac:dyDescent="0.3">
      <c r="A1155" s="51" t="s">
        <v>1883</v>
      </c>
      <c r="B1155" s="127" t="str">
        <f>Table13[[#This Row],[Series]]&amp;Table13[[#This Row],[Competency Name]]</f>
        <v>0667PROSTHESES</v>
      </c>
      <c r="C1155" s="127" t="str">
        <f>IF(RIGHT(Table13[[#This Row],[Occupational Series]],5)="SECCM","SECCM",IF(OR(RIGHT(Table13[[#This Row],[Occupational Series]],1)="A",RIGHT(Table13[[#This Row],[Occupational Series]],1)="B",RIGHT(Table13[[#This Row],[Occupational Series]],1)="C"),"0301",RIGHT(Table13[[#This Row],[Occupational Series]],4)))</f>
        <v>0667</v>
      </c>
      <c r="D1155" s="51" t="s">
        <v>1884</v>
      </c>
      <c r="E1155" s="51" t="s">
        <v>1885</v>
      </c>
    </row>
    <row r="1156" spans="1:5" ht="26.25" thickBot="1" x14ac:dyDescent="0.3">
      <c r="A1156" s="51" t="s">
        <v>463</v>
      </c>
      <c r="B1156" s="127" t="str">
        <f>Table13[[#This Row],[Series]]&amp;Table13[[#This Row],[Competency Name]]</f>
        <v>0669COMPUTER LITERACY</v>
      </c>
      <c r="C1156" s="127" t="str">
        <f>IF(RIGHT(Table13[[#This Row],[Occupational Series]],5)="SECCM","SECCM",IF(OR(RIGHT(Table13[[#This Row],[Occupational Series]],1)="A",RIGHT(Table13[[#This Row],[Occupational Series]],1)="B",RIGHT(Table13[[#This Row],[Occupational Series]],1)="C"),"0301",RIGHT(Table13[[#This Row],[Occupational Series]],4)))</f>
        <v>0669</v>
      </c>
      <c r="D1156" s="51" t="s">
        <v>456</v>
      </c>
      <c r="E1156" s="51" t="s">
        <v>457</v>
      </c>
    </row>
    <row r="1157" spans="1:5" ht="26.25" thickBot="1" x14ac:dyDescent="0.3">
      <c r="A1157" s="51" t="s">
        <v>463</v>
      </c>
      <c r="B1157" s="127" t="str">
        <f>Table13[[#This Row],[Series]]&amp;Table13[[#This Row],[Competency Name]]</f>
        <v>0669WRITTEN COMMUNICATION</v>
      </c>
      <c r="C1157" s="127" t="str">
        <f>IF(RIGHT(Table13[[#This Row],[Occupational Series]],5)="SECCM","SECCM",IF(OR(RIGHT(Table13[[#This Row],[Occupational Series]],1)="A",RIGHT(Table13[[#This Row],[Occupational Series]],1)="B",RIGHT(Table13[[#This Row],[Occupational Series]],1)="C"),"0301",RIGHT(Table13[[#This Row],[Occupational Series]],4)))</f>
        <v>0669</v>
      </c>
      <c r="D1157" s="51" t="s">
        <v>507</v>
      </c>
      <c r="E1157" s="51" t="s">
        <v>508</v>
      </c>
    </row>
    <row r="1158" spans="1:5" ht="26.25" thickBot="1" x14ac:dyDescent="0.3">
      <c r="A1158" s="51" t="s">
        <v>463</v>
      </c>
      <c r="B1158" s="127" t="str">
        <f>Table13[[#This Row],[Series]]&amp;Table13[[#This Row],[Competency Name]]</f>
        <v>0669ORAL COMMUNICATION</v>
      </c>
      <c r="C1158" s="127" t="str">
        <f>IF(RIGHT(Table13[[#This Row],[Occupational Series]],5)="SECCM","SECCM",IF(OR(RIGHT(Table13[[#This Row],[Occupational Series]],1)="A",RIGHT(Table13[[#This Row],[Occupational Series]],1)="B",RIGHT(Table13[[#This Row],[Occupational Series]],1)="C"),"0301",RIGHT(Table13[[#This Row],[Occupational Series]],4)))</f>
        <v>0669</v>
      </c>
      <c r="D1158" s="51" t="s">
        <v>537</v>
      </c>
      <c r="E1158" s="51" t="s">
        <v>538</v>
      </c>
    </row>
    <row r="1159" spans="1:5" ht="39" thickBot="1" x14ac:dyDescent="0.3">
      <c r="A1159" s="51" t="s">
        <v>463</v>
      </c>
      <c r="B1159" s="127" t="str">
        <f>Table13[[#This Row],[Series]]&amp;Table13[[#This Row],[Competency Name]]</f>
        <v>0669DEVELOPING OTHERS</v>
      </c>
      <c r="C1159" s="127" t="str">
        <f>IF(RIGHT(Table13[[#This Row],[Occupational Series]],5)="SECCM","SECCM",IF(OR(RIGHT(Table13[[#This Row],[Occupational Series]],1)="A",RIGHT(Table13[[#This Row],[Occupational Series]],1)="B",RIGHT(Table13[[#This Row],[Occupational Series]],1)="C"),"0301",RIGHT(Table13[[#This Row],[Occupational Series]],4)))</f>
        <v>0669</v>
      </c>
      <c r="D1159" s="51" t="s">
        <v>585</v>
      </c>
      <c r="E1159" s="51" t="s">
        <v>586</v>
      </c>
    </row>
    <row r="1160" spans="1:5" ht="39" thickBot="1" x14ac:dyDescent="0.3">
      <c r="A1160" s="51" t="s">
        <v>463</v>
      </c>
      <c r="B1160" s="127" t="str">
        <f>Table13[[#This Row],[Series]]&amp;Table13[[#This Row],[Competency Name]]</f>
        <v>0669PROBLEM SOLVING</v>
      </c>
      <c r="C1160" s="127" t="str">
        <f>IF(RIGHT(Table13[[#This Row],[Occupational Series]],5)="SECCM","SECCM",IF(OR(RIGHT(Table13[[#This Row],[Occupational Series]],1)="A",RIGHT(Table13[[#This Row],[Occupational Series]],1)="B",RIGHT(Table13[[#This Row],[Occupational Series]],1)="C"),"0301",RIGHT(Table13[[#This Row],[Occupational Series]],4)))</f>
        <v>0669</v>
      </c>
      <c r="D1160" s="51" t="s">
        <v>596</v>
      </c>
      <c r="E1160" s="51" t="s">
        <v>597</v>
      </c>
    </row>
    <row r="1161" spans="1:5" ht="26.25" thickBot="1" x14ac:dyDescent="0.3">
      <c r="A1161" s="129" t="s">
        <v>463</v>
      </c>
      <c r="B1161" s="127" t="str">
        <f>Table13[[#This Row],[Series]]&amp;Table13[[#This Row],[Competency Name]]</f>
        <v>0669HEALTH RECORDS MANAGEMENT</v>
      </c>
      <c r="C1161" s="127" t="str">
        <f>IF(RIGHT(Table13[[#This Row],[Occupational Series]],5)="SECCM","SECCM",IF(OR(RIGHT(Table13[[#This Row],[Occupational Series]],1)="A",RIGHT(Table13[[#This Row],[Occupational Series]],1)="B",RIGHT(Table13[[#This Row],[Occupational Series]],1)="C"),"0301",RIGHT(Table13[[#This Row],[Occupational Series]],4)))</f>
        <v>0669</v>
      </c>
      <c r="D1161" s="129" t="s">
        <v>1444</v>
      </c>
      <c r="E1161" s="129" t="s">
        <v>1445</v>
      </c>
    </row>
    <row r="1162" spans="1:5" ht="39" thickBot="1" x14ac:dyDescent="0.3">
      <c r="A1162" s="51" t="s">
        <v>289</v>
      </c>
      <c r="B1162" s="127" t="str">
        <f>Table13[[#This Row],[Series]]&amp;Table13[[#This Row],[Competency Name]]</f>
        <v>0670INFLUENCING/NEGOTIATING</v>
      </c>
      <c r="C1162" s="127" t="str">
        <f>IF(RIGHT(Table13[[#This Row],[Occupational Series]],5)="SECCM","SECCM",IF(OR(RIGHT(Table13[[#This Row],[Occupational Series]],1)="A",RIGHT(Table13[[#This Row],[Occupational Series]],1)="B",RIGHT(Table13[[#This Row],[Occupational Series]],1)="C"),"0301",RIGHT(Table13[[#This Row],[Occupational Series]],4)))</f>
        <v>0670</v>
      </c>
      <c r="D1162" s="51" t="s">
        <v>267</v>
      </c>
      <c r="E1162" s="51" t="s">
        <v>268</v>
      </c>
    </row>
    <row r="1163" spans="1:5" ht="51.75" thickBot="1" x14ac:dyDescent="0.3">
      <c r="A1163" s="51" t="s">
        <v>289</v>
      </c>
      <c r="B1163" s="127" t="str">
        <f>Table13[[#This Row],[Series]]&amp;Table13[[#This Row],[Competency Name]]</f>
        <v>0670FINANCIAL MANAGEMENT</v>
      </c>
      <c r="C1163" s="127" t="str">
        <f>IF(RIGHT(Table13[[#This Row],[Occupational Series]],5)="SECCM","SECCM",IF(OR(RIGHT(Table13[[#This Row],[Occupational Series]],1)="A",RIGHT(Table13[[#This Row],[Occupational Series]],1)="B",RIGHT(Table13[[#This Row],[Occupational Series]],1)="C"),"0301",RIGHT(Table13[[#This Row],[Occupational Series]],4)))</f>
        <v>0670</v>
      </c>
      <c r="D1163" s="51" t="s">
        <v>438</v>
      </c>
      <c r="E1163" s="51" t="s">
        <v>439</v>
      </c>
    </row>
    <row r="1164" spans="1:5" ht="15.75" thickBot="1" x14ac:dyDescent="0.3">
      <c r="A1164" s="129" t="s">
        <v>289</v>
      </c>
      <c r="B1164" s="127" t="str">
        <f>Table13[[#This Row],[Series]]&amp;Table13[[#This Row],[Competency Name]]</f>
        <v>0670PARTNERING</v>
      </c>
      <c r="C1164" s="127" t="str">
        <f>IF(RIGHT(Table13[[#This Row],[Occupational Series]],5)="SECCM","SECCM",IF(OR(RIGHT(Table13[[#This Row],[Occupational Series]],1)="A",RIGHT(Table13[[#This Row],[Occupational Series]],1)="B",RIGHT(Table13[[#This Row],[Occupational Series]],1)="C"),"0301",RIGHT(Table13[[#This Row],[Occupational Series]],4)))</f>
        <v>0670</v>
      </c>
      <c r="D1164" s="129" t="s">
        <v>491</v>
      </c>
      <c r="E1164" s="129" t="s">
        <v>492</v>
      </c>
    </row>
    <row r="1165" spans="1:5" ht="26.25" thickBot="1" x14ac:dyDescent="0.3">
      <c r="A1165" s="51" t="s">
        <v>289</v>
      </c>
      <c r="B1165" s="127" t="str">
        <f>Table13[[#This Row],[Series]]&amp;Table13[[#This Row],[Competency Name]]</f>
        <v>0670WRITTEN COMMUNICATION</v>
      </c>
      <c r="C1165" s="127" t="str">
        <f>IF(RIGHT(Table13[[#This Row],[Occupational Series]],5)="SECCM","SECCM",IF(OR(RIGHT(Table13[[#This Row],[Occupational Series]],1)="A",RIGHT(Table13[[#This Row],[Occupational Series]],1)="B",RIGHT(Table13[[#This Row],[Occupational Series]],1)="C"),"0301",RIGHT(Table13[[#This Row],[Occupational Series]],4)))</f>
        <v>0670</v>
      </c>
      <c r="D1165" s="51" t="s">
        <v>507</v>
      </c>
      <c r="E1165" s="51" t="s">
        <v>508</v>
      </c>
    </row>
    <row r="1166" spans="1:5" ht="26.25" thickBot="1" x14ac:dyDescent="0.3">
      <c r="A1166" s="51" t="s">
        <v>289</v>
      </c>
      <c r="B1166" s="127" t="str">
        <f>Table13[[#This Row],[Series]]&amp;Table13[[#This Row],[Competency Name]]</f>
        <v>0670ORAL COMMUNICATION</v>
      </c>
      <c r="C1166" s="127" t="str">
        <f>IF(RIGHT(Table13[[#This Row],[Occupational Series]],5)="SECCM","SECCM",IF(OR(RIGHT(Table13[[#This Row],[Occupational Series]],1)="A",RIGHT(Table13[[#This Row],[Occupational Series]],1)="B",RIGHT(Table13[[#This Row],[Occupational Series]],1)="C"),"0301",RIGHT(Table13[[#This Row],[Occupational Series]],4)))</f>
        <v>0670</v>
      </c>
      <c r="D1166" s="51" t="s">
        <v>537</v>
      </c>
      <c r="E1166" s="51" t="s">
        <v>538</v>
      </c>
    </row>
    <row r="1167" spans="1:5" ht="26.25" thickBot="1" x14ac:dyDescent="0.3">
      <c r="A1167" s="51" t="s">
        <v>289</v>
      </c>
      <c r="B1167" s="127" t="str">
        <f>Table13[[#This Row],[Series]]&amp;Table13[[#This Row],[Competency Name]]</f>
        <v>0670MANAGING HUMAN RESOURCES</v>
      </c>
      <c r="C1167" s="127" t="str">
        <f>IF(RIGHT(Table13[[#This Row],[Occupational Series]],5)="SECCM","SECCM",IF(OR(RIGHT(Table13[[#This Row],[Occupational Series]],1)="A",RIGHT(Table13[[#This Row],[Occupational Series]],1)="B",RIGHT(Table13[[#This Row],[Occupational Series]],1)="C"),"0301",RIGHT(Table13[[#This Row],[Occupational Series]],4)))</f>
        <v>0670</v>
      </c>
      <c r="D1167" s="51" t="s">
        <v>590</v>
      </c>
      <c r="E1167" s="51" t="s">
        <v>591</v>
      </c>
    </row>
    <row r="1168" spans="1:5" ht="39" thickBot="1" x14ac:dyDescent="0.3">
      <c r="A1168" s="51" t="s">
        <v>289</v>
      </c>
      <c r="B1168" s="127" t="str">
        <f>Table13[[#This Row],[Series]]&amp;Table13[[#This Row],[Competency Name]]</f>
        <v>0670PROBLEM SOLVING</v>
      </c>
      <c r="C1168" s="127" t="str">
        <f>IF(RIGHT(Table13[[#This Row],[Occupational Series]],5)="SECCM","SECCM",IF(OR(RIGHT(Table13[[#This Row],[Occupational Series]],1)="A",RIGHT(Table13[[#This Row],[Occupational Series]],1)="B",RIGHT(Table13[[#This Row],[Occupational Series]],1)="C"),"0301",RIGHT(Table13[[#This Row],[Occupational Series]],4)))</f>
        <v>0670</v>
      </c>
      <c r="D1168" s="51" t="s">
        <v>596</v>
      </c>
      <c r="E1168" s="51" t="s">
        <v>597</v>
      </c>
    </row>
    <row r="1169" spans="1:5" ht="26.25" thickBot="1" x14ac:dyDescent="0.3">
      <c r="A1169" s="129" t="s">
        <v>289</v>
      </c>
      <c r="B1169" s="127" t="str">
        <f>Table13[[#This Row],[Series]]&amp;Table13[[#This Row],[Competency Name]]</f>
        <v>0670RULEMAKING AND REGULATION</v>
      </c>
      <c r="C1169" s="127" t="str">
        <f>IF(RIGHT(Table13[[#This Row],[Occupational Series]],5)="SECCM","SECCM",IF(OR(RIGHT(Table13[[#This Row],[Occupational Series]],1)="A",RIGHT(Table13[[#This Row],[Occupational Series]],1)="B",RIGHT(Table13[[#This Row],[Occupational Series]],1)="C"),"0301",RIGHT(Table13[[#This Row],[Occupational Series]],4)))</f>
        <v>0670</v>
      </c>
      <c r="D1169" s="129" t="s">
        <v>958</v>
      </c>
      <c r="E1169" s="129" t="s">
        <v>959</v>
      </c>
    </row>
    <row r="1170" spans="1:5" ht="39" thickBot="1" x14ac:dyDescent="0.3">
      <c r="A1170" s="51" t="s">
        <v>289</v>
      </c>
      <c r="B1170" s="127" t="str">
        <f>Table13[[#This Row],[Series]]&amp;Table13[[#This Row],[Competency Name]]</f>
        <v>0670DECISIVENESS</v>
      </c>
      <c r="C1170" s="127" t="str">
        <f>IF(RIGHT(Table13[[#This Row],[Occupational Series]],5)="SECCM","SECCM",IF(OR(RIGHT(Table13[[#This Row],[Occupational Series]],1)="A",RIGHT(Table13[[#This Row],[Occupational Series]],1)="B",RIGHT(Table13[[#This Row],[Occupational Series]],1)="C"),"0301",RIGHT(Table13[[#This Row],[Occupational Series]],4)))</f>
        <v>0670</v>
      </c>
      <c r="D1170" s="51" t="s">
        <v>1009</v>
      </c>
      <c r="E1170" s="51" t="s">
        <v>1010</v>
      </c>
    </row>
    <row r="1171" spans="1:5" ht="26.25" thickBot="1" x14ac:dyDescent="0.3">
      <c r="A1171" s="51" t="s">
        <v>473</v>
      </c>
      <c r="B1171" s="127" t="str">
        <f>Table13[[#This Row],[Series]]&amp;Table13[[#This Row],[Competency Name]]</f>
        <v>0671COMPUTER LITERACY</v>
      </c>
      <c r="C1171" s="127" t="str">
        <f>IF(RIGHT(Table13[[#This Row],[Occupational Series]],5)="SECCM","SECCM",IF(OR(RIGHT(Table13[[#This Row],[Occupational Series]],1)="A",RIGHT(Table13[[#This Row],[Occupational Series]],1)="B",RIGHT(Table13[[#This Row],[Occupational Series]],1)="C"),"0301",RIGHT(Table13[[#This Row],[Occupational Series]],4)))</f>
        <v>0671</v>
      </c>
      <c r="D1171" s="51" t="s">
        <v>456</v>
      </c>
      <c r="E1171" s="51" t="s">
        <v>457</v>
      </c>
    </row>
    <row r="1172" spans="1:5" ht="15.75" thickBot="1" x14ac:dyDescent="0.3">
      <c r="A1172" s="129" t="s">
        <v>473</v>
      </c>
      <c r="B1172" s="127" t="str">
        <f>Table13[[#This Row],[Series]]&amp;Table13[[#This Row],[Competency Name]]</f>
        <v>0671PARTNERING</v>
      </c>
      <c r="C1172" s="127" t="str">
        <f>IF(RIGHT(Table13[[#This Row],[Occupational Series]],5)="SECCM","SECCM",IF(OR(RIGHT(Table13[[#This Row],[Occupational Series]],1)="A",RIGHT(Table13[[#This Row],[Occupational Series]],1)="B",RIGHT(Table13[[#This Row],[Occupational Series]],1)="C"),"0301",RIGHT(Table13[[#This Row],[Occupational Series]],4)))</f>
        <v>0671</v>
      </c>
      <c r="D1172" s="129" t="s">
        <v>491</v>
      </c>
      <c r="E1172" s="129" t="s">
        <v>492</v>
      </c>
    </row>
    <row r="1173" spans="1:5" ht="26.25" thickBot="1" x14ac:dyDescent="0.3">
      <c r="A1173" s="51" t="s">
        <v>473</v>
      </c>
      <c r="B1173" s="127" t="str">
        <f>Table13[[#This Row],[Series]]&amp;Table13[[#This Row],[Competency Name]]</f>
        <v>0671WRITTEN COMMUNICATION</v>
      </c>
      <c r="C1173" s="127" t="str">
        <f>IF(RIGHT(Table13[[#This Row],[Occupational Series]],5)="SECCM","SECCM",IF(OR(RIGHT(Table13[[#This Row],[Occupational Series]],1)="A",RIGHT(Table13[[#This Row],[Occupational Series]],1)="B",RIGHT(Table13[[#This Row],[Occupational Series]],1)="C"),"0301",RIGHT(Table13[[#This Row],[Occupational Series]],4)))</f>
        <v>0671</v>
      </c>
      <c r="D1173" s="51" t="s">
        <v>507</v>
      </c>
      <c r="E1173" s="51" t="s">
        <v>508</v>
      </c>
    </row>
    <row r="1174" spans="1:5" ht="26.25" thickBot="1" x14ac:dyDescent="0.3">
      <c r="A1174" s="51" t="s">
        <v>473</v>
      </c>
      <c r="B1174" s="127" t="str">
        <f>Table13[[#This Row],[Series]]&amp;Table13[[#This Row],[Competency Name]]</f>
        <v>0671ORAL COMMUNICATION</v>
      </c>
      <c r="C1174" s="127" t="str">
        <f>IF(RIGHT(Table13[[#This Row],[Occupational Series]],5)="SECCM","SECCM",IF(OR(RIGHT(Table13[[#This Row],[Occupational Series]],1)="A",RIGHT(Table13[[#This Row],[Occupational Series]],1)="B",RIGHT(Table13[[#This Row],[Occupational Series]],1)="C"),"0301",RIGHT(Table13[[#This Row],[Occupational Series]],4)))</f>
        <v>0671</v>
      </c>
      <c r="D1174" s="51" t="s">
        <v>537</v>
      </c>
      <c r="E1174" s="51" t="s">
        <v>538</v>
      </c>
    </row>
    <row r="1175" spans="1:5" ht="26.25" thickBot="1" x14ac:dyDescent="0.3">
      <c r="A1175" s="129" t="s">
        <v>473</v>
      </c>
      <c r="B1175" s="127" t="str">
        <f>Table13[[#This Row],[Series]]&amp;Table13[[#This Row],[Competency Name]]</f>
        <v>0671ADMINISTRATION AND MANAGEMENT</v>
      </c>
      <c r="C1175" s="127" t="str">
        <f>IF(RIGHT(Table13[[#This Row],[Occupational Series]],5)="SECCM","SECCM",IF(OR(RIGHT(Table13[[#This Row],[Occupational Series]],1)="A",RIGHT(Table13[[#This Row],[Occupational Series]],1)="B",RIGHT(Table13[[#This Row],[Occupational Series]],1)="C"),"0301",RIGHT(Table13[[#This Row],[Occupational Series]],4)))</f>
        <v>0671</v>
      </c>
      <c r="D1175" s="129" t="s">
        <v>560</v>
      </c>
      <c r="E1175" s="129" t="s">
        <v>561</v>
      </c>
    </row>
    <row r="1176" spans="1:5" ht="26.25" thickBot="1" x14ac:dyDescent="0.3">
      <c r="A1176" s="129" t="s">
        <v>473</v>
      </c>
      <c r="B1176" s="127" t="str">
        <f>Table13[[#This Row],[Series]]&amp;Table13[[#This Row],[Competency Name]]</f>
        <v>0671CONTRACTING/PROCUREMENT</v>
      </c>
      <c r="C1176" s="127" t="str">
        <f>IF(RIGHT(Table13[[#This Row],[Occupational Series]],5)="SECCM","SECCM",IF(OR(RIGHT(Table13[[#This Row],[Occupational Series]],1)="A",RIGHT(Table13[[#This Row],[Occupational Series]],1)="B",RIGHT(Table13[[#This Row],[Occupational Series]],1)="C"),"0301",RIGHT(Table13[[#This Row],[Occupational Series]],4)))</f>
        <v>0671</v>
      </c>
      <c r="D1176" s="129" t="s">
        <v>563</v>
      </c>
      <c r="E1176" s="129" t="s">
        <v>564</v>
      </c>
    </row>
    <row r="1177" spans="1:5" ht="26.25" thickBot="1" x14ac:dyDescent="0.3">
      <c r="A1177" s="51" t="s">
        <v>473</v>
      </c>
      <c r="B1177" s="127" t="str">
        <f>Table13[[#This Row],[Series]]&amp;Table13[[#This Row],[Competency Name]]</f>
        <v>0671RESOURCE MANAGEMENT</v>
      </c>
      <c r="C1177" s="127" t="str">
        <f>IF(RIGHT(Table13[[#This Row],[Occupational Series]],5)="SECCM","SECCM",IF(OR(RIGHT(Table13[[#This Row],[Occupational Series]],1)="A",RIGHT(Table13[[#This Row],[Occupational Series]],1)="B",RIGHT(Table13[[#This Row],[Occupational Series]],1)="C"),"0301",RIGHT(Table13[[#This Row],[Occupational Series]],4)))</f>
        <v>0671</v>
      </c>
      <c r="D1177" s="51" t="s">
        <v>573</v>
      </c>
      <c r="E1177" s="51" t="s">
        <v>574</v>
      </c>
    </row>
    <row r="1178" spans="1:5" ht="39" thickBot="1" x14ac:dyDescent="0.3">
      <c r="A1178" s="51" t="s">
        <v>473</v>
      </c>
      <c r="B1178" s="127" t="str">
        <f>Table13[[#This Row],[Series]]&amp;Table13[[#This Row],[Competency Name]]</f>
        <v>0671DEVELOPING OTHERS</v>
      </c>
      <c r="C1178" s="127" t="str">
        <f>IF(RIGHT(Table13[[#This Row],[Occupational Series]],5)="SECCM","SECCM",IF(OR(RIGHT(Table13[[#This Row],[Occupational Series]],1)="A",RIGHT(Table13[[#This Row],[Occupational Series]],1)="B",RIGHT(Table13[[#This Row],[Occupational Series]],1)="C"),"0301",RIGHT(Table13[[#This Row],[Occupational Series]],4)))</f>
        <v>0671</v>
      </c>
      <c r="D1178" s="51" t="s">
        <v>585</v>
      </c>
      <c r="E1178" s="51" t="s">
        <v>586</v>
      </c>
    </row>
    <row r="1179" spans="1:5" ht="26.25" thickBot="1" x14ac:dyDescent="0.3">
      <c r="A1179" s="51" t="s">
        <v>473</v>
      </c>
      <c r="B1179" s="127" t="str">
        <f>Table13[[#This Row],[Series]]&amp;Table13[[#This Row],[Competency Name]]</f>
        <v>0671MANAGING HUMAN RESOURCES</v>
      </c>
      <c r="C1179" s="127" t="str">
        <f>IF(RIGHT(Table13[[#This Row],[Occupational Series]],5)="SECCM","SECCM",IF(OR(RIGHT(Table13[[#This Row],[Occupational Series]],1)="A",RIGHT(Table13[[#This Row],[Occupational Series]],1)="B",RIGHT(Table13[[#This Row],[Occupational Series]],1)="C"),"0301",RIGHT(Table13[[#This Row],[Occupational Series]],4)))</f>
        <v>0671</v>
      </c>
      <c r="D1179" s="51" t="s">
        <v>590</v>
      </c>
      <c r="E1179" s="51" t="s">
        <v>591</v>
      </c>
    </row>
    <row r="1180" spans="1:5" ht="39" thickBot="1" x14ac:dyDescent="0.3">
      <c r="A1180" s="51" t="s">
        <v>473</v>
      </c>
      <c r="B1180" s="127" t="str">
        <f>Table13[[#This Row],[Series]]&amp;Table13[[#This Row],[Competency Name]]</f>
        <v>0671PROBLEM SOLVING</v>
      </c>
      <c r="C1180" s="127" t="str">
        <f>IF(RIGHT(Table13[[#This Row],[Occupational Series]],5)="SECCM","SECCM",IF(OR(RIGHT(Table13[[#This Row],[Occupational Series]],1)="A",RIGHT(Table13[[#This Row],[Occupational Series]],1)="B",RIGHT(Table13[[#This Row],[Occupational Series]],1)="C"),"0301",RIGHT(Table13[[#This Row],[Occupational Series]],4)))</f>
        <v>0671</v>
      </c>
      <c r="D1180" s="51" t="s">
        <v>596</v>
      </c>
      <c r="E1180" s="51" t="s">
        <v>597</v>
      </c>
    </row>
    <row r="1181" spans="1:5" ht="39" thickBot="1" x14ac:dyDescent="0.3">
      <c r="A1181" s="51" t="s">
        <v>473</v>
      </c>
      <c r="B1181" s="127" t="str">
        <f>Table13[[#This Row],[Series]]&amp;Table13[[#This Row],[Competency Name]]</f>
        <v>0671SURVEYS AND DATA COLLECTION</v>
      </c>
      <c r="C1181" s="127" t="str">
        <f>IF(RIGHT(Table13[[#This Row],[Occupational Series]],5)="SECCM","SECCM",IF(OR(RIGHT(Table13[[#This Row],[Occupational Series]],1)="A",RIGHT(Table13[[#This Row],[Occupational Series]],1)="B",RIGHT(Table13[[#This Row],[Occupational Series]],1)="C"),"0301",RIGHT(Table13[[#This Row],[Occupational Series]],4)))</f>
        <v>0671</v>
      </c>
      <c r="D1181" s="51" t="s">
        <v>1031</v>
      </c>
      <c r="E1181" s="51" t="s">
        <v>1032</v>
      </c>
    </row>
    <row r="1182" spans="1:5" ht="15.75" thickBot="1" x14ac:dyDescent="0.3">
      <c r="A1182" s="129" t="s">
        <v>473</v>
      </c>
      <c r="B1182" s="127" t="str">
        <f>Table13[[#This Row],[Series]]&amp;Table13[[#This Row],[Competency Name]]</f>
        <v>0671RESEARCH AND ANALYSIS</v>
      </c>
      <c r="C1182" s="127" t="str">
        <f>IF(RIGHT(Table13[[#This Row],[Occupational Series]],5)="SECCM","SECCM",IF(OR(RIGHT(Table13[[#This Row],[Occupational Series]],1)="A",RIGHT(Table13[[#This Row],[Occupational Series]],1)="B",RIGHT(Table13[[#This Row],[Occupational Series]],1)="C"),"0301",RIGHT(Table13[[#This Row],[Occupational Series]],4)))</f>
        <v>0671</v>
      </c>
      <c r="D1182" s="129" t="s">
        <v>1195</v>
      </c>
      <c r="E1182" s="129" t="s">
        <v>1196</v>
      </c>
    </row>
    <row r="1183" spans="1:5" ht="26.25" thickBot="1" x14ac:dyDescent="0.3">
      <c r="A1183" s="129" t="s">
        <v>473</v>
      </c>
      <c r="B1183" s="127" t="str">
        <f>Table13[[#This Row],[Series]]&amp;Table13[[#This Row],[Competency Name]]</f>
        <v>0671SAFETY AND QUALITY CARE</v>
      </c>
      <c r="C1183" s="127" t="str">
        <f>IF(RIGHT(Table13[[#This Row],[Occupational Series]],5)="SECCM","SECCM",IF(OR(RIGHT(Table13[[#This Row],[Occupational Series]],1)="A",RIGHT(Table13[[#This Row],[Occupational Series]],1)="B",RIGHT(Table13[[#This Row],[Occupational Series]],1)="C"),"0301",RIGHT(Table13[[#This Row],[Occupational Series]],4)))</f>
        <v>0671</v>
      </c>
      <c r="D1183" s="129" t="s">
        <v>1379</v>
      </c>
      <c r="E1183" s="129" t="s">
        <v>1380</v>
      </c>
    </row>
    <row r="1184" spans="1:5" ht="26.25" thickBot="1" x14ac:dyDescent="0.3">
      <c r="A1184" s="129" t="s">
        <v>473</v>
      </c>
      <c r="B1184" s="127" t="str">
        <f>Table13[[#This Row],[Series]]&amp;Table13[[#This Row],[Competency Name]]</f>
        <v>0671HEALTH CARE DELIVERY ANALYSIS</v>
      </c>
      <c r="C1184" s="127" t="str">
        <f>IF(RIGHT(Table13[[#This Row],[Occupational Series]],5)="SECCM","SECCM",IF(OR(RIGHT(Table13[[#This Row],[Occupational Series]],1)="A",RIGHT(Table13[[#This Row],[Occupational Series]],1)="B",RIGHT(Table13[[#This Row],[Occupational Series]],1)="C"),"0301",RIGHT(Table13[[#This Row],[Occupational Series]],4)))</f>
        <v>0671</v>
      </c>
      <c r="D1184" s="129" t="s">
        <v>1428</v>
      </c>
      <c r="E1184" s="129" t="s">
        <v>1429</v>
      </c>
    </row>
    <row r="1185" spans="1:5" ht="26.25" thickBot="1" x14ac:dyDescent="0.3">
      <c r="A1185" s="129" t="s">
        <v>473</v>
      </c>
      <c r="B1185" s="127" t="str">
        <f>Table13[[#This Row],[Series]]&amp;Table13[[#This Row],[Competency Name]]</f>
        <v>0671HEALTH CARE DELIVERY SYSTEMS</v>
      </c>
      <c r="C1185" s="127" t="str">
        <f>IF(RIGHT(Table13[[#This Row],[Occupational Series]],5)="SECCM","SECCM",IF(OR(RIGHT(Table13[[#This Row],[Occupational Series]],1)="A",RIGHT(Table13[[#This Row],[Occupational Series]],1)="B",RIGHT(Table13[[#This Row],[Occupational Series]],1)="C"),"0301",RIGHT(Table13[[#This Row],[Occupational Series]],4)))</f>
        <v>0671</v>
      </c>
      <c r="D1185" s="129" t="s">
        <v>1430</v>
      </c>
      <c r="E1185" s="129" t="s">
        <v>1431</v>
      </c>
    </row>
    <row r="1186" spans="1:5" ht="15.75" thickBot="1" x14ac:dyDescent="0.3">
      <c r="A1186" s="129" t="s">
        <v>473</v>
      </c>
      <c r="B1186" s="127" t="str">
        <f>Table13[[#This Row],[Series]]&amp;Table13[[#This Row],[Competency Name]]</f>
        <v>0671PATIENT CARE</v>
      </c>
      <c r="C1186" s="127" t="str">
        <f>IF(RIGHT(Table13[[#This Row],[Occupational Series]],5)="SECCM","SECCM",IF(OR(RIGHT(Table13[[#This Row],[Occupational Series]],1)="A",RIGHT(Table13[[#This Row],[Occupational Series]],1)="B",RIGHT(Table13[[#This Row],[Occupational Series]],1)="C"),"0301",RIGHT(Table13[[#This Row],[Occupational Series]],4)))</f>
        <v>0671</v>
      </c>
      <c r="D1186" s="129" t="s">
        <v>1432</v>
      </c>
      <c r="E1186" s="129" t="s">
        <v>1433</v>
      </c>
    </row>
    <row r="1187" spans="1:5" ht="26.25" thickBot="1" x14ac:dyDescent="0.3">
      <c r="A1187" s="51" t="s">
        <v>372</v>
      </c>
      <c r="B1187" s="127" t="str">
        <f>Table13[[#This Row],[Series]]&amp;Table13[[#This Row],[Competency Name]]</f>
        <v>0675INFORMATION MANAGEMENT</v>
      </c>
      <c r="C1187" s="127" t="str">
        <f>IF(RIGHT(Table13[[#This Row],[Occupational Series]],5)="SECCM","SECCM",IF(OR(RIGHT(Table13[[#This Row],[Occupational Series]],1)="A",RIGHT(Table13[[#This Row],[Occupational Series]],1)="B",RIGHT(Table13[[#This Row],[Occupational Series]],1)="C"),"0301",RIGHT(Table13[[#This Row],[Occupational Series]],4)))</f>
        <v>0675</v>
      </c>
      <c r="D1187" s="51" t="s">
        <v>311</v>
      </c>
      <c r="E1187" s="51" t="s">
        <v>312</v>
      </c>
    </row>
    <row r="1188" spans="1:5" ht="26.25" thickBot="1" x14ac:dyDescent="0.3">
      <c r="A1188" s="129" t="s">
        <v>372</v>
      </c>
      <c r="B1188" s="127" t="str">
        <f>Table13[[#This Row],[Series]]&amp;Table13[[#This Row],[Competency Name]]</f>
        <v>0675CUSTOMER SERVICE</v>
      </c>
      <c r="C1188" s="127" t="str">
        <f>IF(RIGHT(Table13[[#This Row],[Occupational Series]],5)="SECCM","SECCM",IF(OR(RIGHT(Table13[[#This Row],[Occupational Series]],1)="A",RIGHT(Table13[[#This Row],[Occupational Series]],1)="B",RIGHT(Table13[[#This Row],[Occupational Series]],1)="C"),"0301",RIGHT(Table13[[#This Row],[Occupational Series]],4)))</f>
        <v>0675</v>
      </c>
      <c r="D1188" s="129" t="s">
        <v>418</v>
      </c>
      <c r="E1188" s="129" t="s">
        <v>419</v>
      </c>
    </row>
    <row r="1189" spans="1:5" ht="26.25" thickBot="1" x14ac:dyDescent="0.3">
      <c r="A1189" s="51" t="s">
        <v>372</v>
      </c>
      <c r="B1189" s="127" t="str">
        <f>Table13[[#This Row],[Series]]&amp;Table13[[#This Row],[Competency Name]]</f>
        <v>0675COMPUTER LITERACY</v>
      </c>
      <c r="C1189" s="127" t="str">
        <f>IF(RIGHT(Table13[[#This Row],[Occupational Series]],5)="SECCM","SECCM",IF(OR(RIGHT(Table13[[#This Row],[Occupational Series]],1)="A",RIGHT(Table13[[#This Row],[Occupational Series]],1)="B",RIGHT(Table13[[#This Row],[Occupational Series]],1)="C"),"0301",RIGHT(Table13[[#This Row],[Occupational Series]],4)))</f>
        <v>0675</v>
      </c>
      <c r="D1189" s="51" t="s">
        <v>456</v>
      </c>
      <c r="E1189" s="51" t="s">
        <v>457</v>
      </c>
    </row>
    <row r="1190" spans="1:5" ht="26.25" thickBot="1" x14ac:dyDescent="0.3">
      <c r="A1190" s="51" t="s">
        <v>372</v>
      </c>
      <c r="B1190" s="127" t="str">
        <f>Table13[[#This Row],[Series]]&amp;Table13[[#This Row],[Competency Name]]</f>
        <v>0675WRITTEN COMMUNICATION</v>
      </c>
      <c r="C1190" s="127" t="str">
        <f>IF(RIGHT(Table13[[#This Row],[Occupational Series]],5)="SECCM","SECCM",IF(OR(RIGHT(Table13[[#This Row],[Occupational Series]],1)="A",RIGHT(Table13[[#This Row],[Occupational Series]],1)="B",RIGHT(Table13[[#This Row],[Occupational Series]],1)="C"),"0301",RIGHT(Table13[[#This Row],[Occupational Series]],4)))</f>
        <v>0675</v>
      </c>
      <c r="D1190" s="51" t="s">
        <v>507</v>
      </c>
      <c r="E1190" s="51" t="s">
        <v>508</v>
      </c>
    </row>
    <row r="1191" spans="1:5" ht="26.25" thickBot="1" x14ac:dyDescent="0.3">
      <c r="A1191" s="51" t="s">
        <v>372</v>
      </c>
      <c r="B1191" s="127" t="str">
        <f>Table13[[#This Row],[Series]]&amp;Table13[[#This Row],[Competency Name]]</f>
        <v>0675ORAL COMMUNICATION</v>
      </c>
      <c r="C1191" s="127" t="str">
        <f>IF(RIGHT(Table13[[#This Row],[Occupational Series]],5)="SECCM","SECCM",IF(OR(RIGHT(Table13[[#This Row],[Occupational Series]],1)="A",RIGHT(Table13[[#This Row],[Occupational Series]],1)="B",RIGHT(Table13[[#This Row],[Occupational Series]],1)="C"),"0301",RIGHT(Table13[[#This Row],[Occupational Series]],4)))</f>
        <v>0675</v>
      </c>
      <c r="D1191" s="51" t="s">
        <v>537</v>
      </c>
      <c r="E1191" s="51" t="s">
        <v>538</v>
      </c>
    </row>
    <row r="1192" spans="1:5" ht="39" thickBot="1" x14ac:dyDescent="0.3">
      <c r="A1192" s="51" t="s">
        <v>372</v>
      </c>
      <c r="B1192" s="127" t="str">
        <f>Table13[[#This Row],[Series]]&amp;Table13[[#This Row],[Competency Name]]</f>
        <v>0675DEVELOPING OTHERS</v>
      </c>
      <c r="C1192" s="127" t="str">
        <f>IF(RIGHT(Table13[[#This Row],[Occupational Series]],5)="SECCM","SECCM",IF(OR(RIGHT(Table13[[#This Row],[Occupational Series]],1)="A",RIGHT(Table13[[#This Row],[Occupational Series]],1)="B",RIGHT(Table13[[#This Row],[Occupational Series]],1)="C"),"0301",RIGHT(Table13[[#This Row],[Occupational Series]],4)))</f>
        <v>0675</v>
      </c>
      <c r="D1192" s="51" t="s">
        <v>585</v>
      </c>
      <c r="E1192" s="51" t="s">
        <v>586</v>
      </c>
    </row>
    <row r="1193" spans="1:5" ht="26.25" thickBot="1" x14ac:dyDescent="0.3">
      <c r="A1193" s="51" t="s">
        <v>372</v>
      </c>
      <c r="B1193" s="127" t="str">
        <f>Table13[[#This Row],[Series]]&amp;Table13[[#This Row],[Competency Name]]</f>
        <v>0675MANAGING HUMAN RESOURCES</v>
      </c>
      <c r="C1193" s="127" t="str">
        <f>IF(RIGHT(Table13[[#This Row],[Occupational Series]],5)="SECCM","SECCM",IF(OR(RIGHT(Table13[[#This Row],[Occupational Series]],1)="A",RIGHT(Table13[[#This Row],[Occupational Series]],1)="B",RIGHT(Table13[[#This Row],[Occupational Series]],1)="C"),"0301",RIGHT(Table13[[#This Row],[Occupational Series]],4)))</f>
        <v>0675</v>
      </c>
      <c r="D1193" s="51" t="s">
        <v>590</v>
      </c>
      <c r="E1193" s="51" t="s">
        <v>591</v>
      </c>
    </row>
    <row r="1194" spans="1:5" ht="39" thickBot="1" x14ac:dyDescent="0.3">
      <c r="A1194" s="51" t="s">
        <v>372</v>
      </c>
      <c r="B1194" s="127" t="str">
        <f>Table13[[#This Row],[Series]]&amp;Table13[[#This Row],[Competency Name]]</f>
        <v>0675CLERICAL SUPPORT FUNCTIONS</v>
      </c>
      <c r="C1194" s="127" t="str">
        <f>IF(RIGHT(Table13[[#This Row],[Occupational Series]],5)="SECCM","SECCM",IF(OR(RIGHT(Table13[[#This Row],[Occupational Series]],1)="A",RIGHT(Table13[[#This Row],[Occupational Series]],1)="B",RIGHT(Table13[[#This Row],[Occupational Series]],1)="C"),"0301",RIGHT(Table13[[#This Row],[Occupational Series]],4)))</f>
        <v>0675</v>
      </c>
      <c r="D1194" s="51" t="s">
        <v>993</v>
      </c>
      <c r="E1194" s="51" t="s">
        <v>994</v>
      </c>
    </row>
    <row r="1195" spans="1:5" ht="15.75" thickBot="1" x14ac:dyDescent="0.3">
      <c r="A1195" s="129" t="s">
        <v>372</v>
      </c>
      <c r="B1195" s="127" t="str">
        <f>Table13[[#This Row],[Series]]&amp;Table13[[#This Row],[Competency Name]]</f>
        <v>0675RESEARCH AND ANALYSIS</v>
      </c>
      <c r="C1195" s="127" t="str">
        <f>IF(RIGHT(Table13[[#This Row],[Occupational Series]],5)="SECCM","SECCM",IF(OR(RIGHT(Table13[[#This Row],[Occupational Series]],1)="A",RIGHT(Table13[[#This Row],[Occupational Series]],1)="B",RIGHT(Table13[[#This Row],[Occupational Series]],1)="C"),"0301",RIGHT(Table13[[#This Row],[Occupational Series]],4)))</f>
        <v>0675</v>
      </c>
      <c r="D1195" s="129" t="s">
        <v>1195</v>
      </c>
      <c r="E1195" s="129" t="s">
        <v>1196</v>
      </c>
    </row>
    <row r="1196" spans="1:5" ht="26.25" thickBot="1" x14ac:dyDescent="0.3">
      <c r="A1196" s="129" t="s">
        <v>372</v>
      </c>
      <c r="B1196" s="127" t="str">
        <f>Table13[[#This Row],[Series]]&amp;Table13[[#This Row],[Competency Name]]</f>
        <v>0675SAFETY AND QUALITY CARE</v>
      </c>
      <c r="C1196" s="127" t="str">
        <f>IF(RIGHT(Table13[[#This Row],[Occupational Series]],5)="SECCM","SECCM",IF(OR(RIGHT(Table13[[#This Row],[Occupational Series]],1)="A",RIGHT(Table13[[#This Row],[Occupational Series]],1)="B",RIGHT(Table13[[#This Row],[Occupational Series]],1)="C"),"0301",RIGHT(Table13[[#This Row],[Occupational Series]],4)))</f>
        <v>0675</v>
      </c>
      <c r="D1196" s="129" t="s">
        <v>1379</v>
      </c>
      <c r="E1196" s="129" t="s">
        <v>1380</v>
      </c>
    </row>
    <row r="1197" spans="1:5" ht="26.25" thickBot="1" x14ac:dyDescent="0.3">
      <c r="A1197" s="129" t="s">
        <v>372</v>
      </c>
      <c r="B1197" s="127" t="str">
        <f>Table13[[#This Row],[Series]]&amp;Table13[[#This Row],[Competency Name]]</f>
        <v>0675HEALTH RECORDS MANAGEMENT</v>
      </c>
      <c r="C1197" s="127" t="str">
        <f>IF(RIGHT(Table13[[#This Row],[Occupational Series]],5)="SECCM","SECCM",IF(OR(RIGHT(Table13[[#This Row],[Occupational Series]],1)="A",RIGHT(Table13[[#This Row],[Occupational Series]],1)="B",RIGHT(Table13[[#This Row],[Occupational Series]],1)="C"),"0301",RIGHT(Table13[[#This Row],[Occupational Series]],4)))</f>
        <v>0675</v>
      </c>
      <c r="D1197" s="129" t="s">
        <v>1444</v>
      </c>
      <c r="E1197" s="129" t="s">
        <v>1445</v>
      </c>
    </row>
    <row r="1198" spans="1:5" ht="26.25" thickBot="1" x14ac:dyDescent="0.3">
      <c r="A1198" s="51" t="s">
        <v>519</v>
      </c>
      <c r="B1198" s="127" t="str">
        <f>Table13[[#This Row],[Series]]&amp;Table13[[#This Row],[Competency Name]]</f>
        <v>0679WRITTEN COMMUNICATION</v>
      </c>
      <c r="C1198" s="127" t="str">
        <f>IF(RIGHT(Table13[[#This Row],[Occupational Series]],5)="SECCM","SECCM",IF(OR(RIGHT(Table13[[#This Row],[Occupational Series]],1)="A",RIGHT(Table13[[#This Row],[Occupational Series]],1)="B",RIGHT(Table13[[#This Row],[Occupational Series]],1)="C"),"0301",RIGHT(Table13[[#This Row],[Occupational Series]],4)))</f>
        <v>0679</v>
      </c>
      <c r="D1198" s="51" t="s">
        <v>507</v>
      </c>
      <c r="E1198" s="51" t="s">
        <v>508</v>
      </c>
    </row>
    <row r="1199" spans="1:5" ht="26.25" thickBot="1" x14ac:dyDescent="0.3">
      <c r="A1199" s="51" t="s">
        <v>519</v>
      </c>
      <c r="B1199" s="127" t="str">
        <f>Table13[[#This Row],[Series]]&amp;Table13[[#This Row],[Competency Name]]</f>
        <v>0679ORAL COMMUNICATION</v>
      </c>
      <c r="C1199" s="127" t="str">
        <f>IF(RIGHT(Table13[[#This Row],[Occupational Series]],5)="SECCM","SECCM",IF(OR(RIGHT(Table13[[#This Row],[Occupational Series]],1)="A",RIGHT(Table13[[#This Row],[Occupational Series]],1)="B",RIGHT(Table13[[#This Row],[Occupational Series]],1)="C"),"0301",RIGHT(Table13[[#This Row],[Occupational Series]],4)))</f>
        <v>0679</v>
      </c>
      <c r="D1199" s="51" t="s">
        <v>537</v>
      </c>
      <c r="E1199" s="51" t="s">
        <v>538</v>
      </c>
    </row>
    <row r="1200" spans="1:5" ht="26.25" thickBot="1" x14ac:dyDescent="0.3">
      <c r="A1200" s="51" t="s">
        <v>519</v>
      </c>
      <c r="B1200" s="127" t="str">
        <f>Table13[[#This Row],[Series]]&amp;Table13[[#This Row],[Competency Name]]</f>
        <v>0679MANAGING HUMAN RESOURCES</v>
      </c>
      <c r="C1200" s="127" t="str">
        <f>IF(RIGHT(Table13[[#This Row],[Occupational Series]],5)="SECCM","SECCM",IF(OR(RIGHT(Table13[[#This Row],[Occupational Series]],1)="A",RIGHT(Table13[[#This Row],[Occupational Series]],1)="B",RIGHT(Table13[[#This Row],[Occupational Series]],1)="C"),"0301",RIGHT(Table13[[#This Row],[Occupational Series]],4)))</f>
        <v>0679</v>
      </c>
      <c r="D1200" s="51" t="s">
        <v>590</v>
      </c>
      <c r="E1200" s="51" t="s">
        <v>591</v>
      </c>
    </row>
    <row r="1201" spans="1:5" ht="39" thickBot="1" x14ac:dyDescent="0.3">
      <c r="A1201" s="51" t="s">
        <v>519</v>
      </c>
      <c r="B1201" s="127" t="str">
        <f>Table13[[#This Row],[Series]]&amp;Table13[[#This Row],[Competency Name]]</f>
        <v>0679PROBLEM SOLVING</v>
      </c>
      <c r="C1201" s="127" t="str">
        <f>IF(RIGHT(Table13[[#This Row],[Occupational Series]],5)="SECCM","SECCM",IF(OR(RIGHT(Table13[[#This Row],[Occupational Series]],1)="A",RIGHT(Table13[[#This Row],[Occupational Series]],1)="B",RIGHT(Table13[[#This Row],[Occupational Series]],1)="C"),"0301",RIGHT(Table13[[#This Row],[Occupational Series]],4)))</f>
        <v>0679</v>
      </c>
      <c r="D1201" s="51" t="s">
        <v>596</v>
      </c>
      <c r="E1201" s="51" t="s">
        <v>597</v>
      </c>
    </row>
    <row r="1202" spans="1:5" ht="26.25" thickBot="1" x14ac:dyDescent="0.3">
      <c r="A1202" s="129" t="s">
        <v>519</v>
      </c>
      <c r="B1202" s="127" t="str">
        <f>Table13[[#This Row],[Series]]&amp;Table13[[#This Row],[Competency Name]]</f>
        <v>0679HEALTH RECORDS MANAGEMENT</v>
      </c>
      <c r="C1202" s="127" t="str">
        <f>IF(RIGHT(Table13[[#This Row],[Occupational Series]],5)="SECCM","SECCM",IF(OR(RIGHT(Table13[[#This Row],[Occupational Series]],1)="A",RIGHT(Table13[[#This Row],[Occupational Series]],1)="B",RIGHT(Table13[[#This Row],[Occupational Series]],1)="C"),"0301",RIGHT(Table13[[#This Row],[Occupational Series]],4)))</f>
        <v>0679</v>
      </c>
      <c r="D1202" s="129" t="s">
        <v>1444</v>
      </c>
      <c r="E1202" s="129" t="s">
        <v>1445</v>
      </c>
    </row>
    <row r="1203" spans="1:5" ht="26.25" thickBot="1" x14ac:dyDescent="0.3">
      <c r="A1203" s="129" t="s">
        <v>519</v>
      </c>
      <c r="B1203" s="127" t="str">
        <f>Table13[[#This Row],[Series]]&amp;Table13[[#This Row],[Competency Name]]</f>
        <v>0679FACILITY SUPPLY INVENTORY MANAGEMENT</v>
      </c>
      <c r="C1203" s="127" t="str">
        <f>IF(RIGHT(Table13[[#This Row],[Occupational Series]],5)="SECCM","SECCM",IF(OR(RIGHT(Table13[[#This Row],[Occupational Series]],1)="A",RIGHT(Table13[[#This Row],[Occupational Series]],1)="B",RIGHT(Table13[[#This Row],[Occupational Series]],1)="C"),"0301",RIGHT(Table13[[#This Row],[Occupational Series]],4)))</f>
        <v>0679</v>
      </c>
      <c r="D1203" s="129" t="s">
        <v>1705</v>
      </c>
      <c r="E1203" s="129" t="s">
        <v>1706</v>
      </c>
    </row>
    <row r="1204" spans="1:5" ht="26.25" thickBot="1" x14ac:dyDescent="0.3">
      <c r="A1204" s="129" t="s">
        <v>519</v>
      </c>
      <c r="B1204" s="127" t="str">
        <f>Table13[[#This Row],[Series]]&amp;Table13[[#This Row],[Competency Name]]</f>
        <v>0679HEALTH CARE FACILITY ADMINISTRATION</v>
      </c>
      <c r="C1204" s="127" t="str">
        <f>IF(RIGHT(Table13[[#This Row],[Occupational Series]],5)="SECCM","SECCM",IF(OR(RIGHT(Table13[[#This Row],[Occupational Series]],1)="A",RIGHT(Table13[[#This Row],[Occupational Series]],1)="B",RIGHT(Table13[[#This Row],[Occupational Series]],1)="C"),"0301",RIGHT(Table13[[#This Row],[Occupational Series]],4)))</f>
        <v>0679</v>
      </c>
      <c r="D1204" s="129" t="s">
        <v>1707</v>
      </c>
      <c r="E1204" s="129" t="s">
        <v>1708</v>
      </c>
    </row>
    <row r="1205" spans="1:5" ht="26.25" thickBot="1" x14ac:dyDescent="0.3">
      <c r="A1205" s="129" t="s">
        <v>519</v>
      </c>
      <c r="B1205" s="127" t="str">
        <f>Table13[[#This Row],[Series]]&amp;Table13[[#This Row],[Competency Name]]</f>
        <v>0679HEALTH CARE DATA ENTRY AND MANAGEMENT</v>
      </c>
      <c r="C1205" s="127" t="str">
        <f>IF(RIGHT(Table13[[#This Row],[Occupational Series]],5)="SECCM","SECCM",IF(OR(RIGHT(Table13[[#This Row],[Occupational Series]],1)="A",RIGHT(Table13[[#This Row],[Occupational Series]],1)="B",RIGHT(Table13[[#This Row],[Occupational Series]],1)="C"),"0301",RIGHT(Table13[[#This Row],[Occupational Series]],4)))</f>
        <v>0679</v>
      </c>
      <c r="D1205" s="129" t="s">
        <v>1709</v>
      </c>
      <c r="E1205" s="129" t="s">
        <v>1710</v>
      </c>
    </row>
    <row r="1206" spans="1:5" ht="26.25" thickBot="1" x14ac:dyDescent="0.3">
      <c r="A1206" s="129" t="s">
        <v>519</v>
      </c>
      <c r="B1206" s="127" t="str">
        <f>Table13[[#This Row],[Series]]&amp;Table13[[#This Row],[Competency Name]]</f>
        <v>0679MANAGEMENT SUPPORT</v>
      </c>
      <c r="C1206" s="127" t="str">
        <f>IF(RIGHT(Table13[[#This Row],[Occupational Series]],5)="SECCM","SECCM",IF(OR(RIGHT(Table13[[#This Row],[Occupational Series]],1)="A",RIGHT(Table13[[#This Row],[Occupational Series]],1)="B",RIGHT(Table13[[#This Row],[Occupational Series]],1)="C"),"0301",RIGHT(Table13[[#This Row],[Occupational Series]],4)))</f>
        <v>0679</v>
      </c>
      <c r="D1206" s="129" t="s">
        <v>1711</v>
      </c>
      <c r="E1206" s="129" t="s">
        <v>1712</v>
      </c>
    </row>
    <row r="1207" spans="1:5" ht="26.25" thickBot="1" x14ac:dyDescent="0.3">
      <c r="A1207" s="129" t="s">
        <v>519</v>
      </c>
      <c r="B1207" s="127" t="str">
        <f>Table13[[#This Row],[Series]]&amp;Table13[[#This Row],[Competency Name]]</f>
        <v>0679PATIENT-FOCUSED CUSTOMER SERVICE</v>
      </c>
      <c r="C1207" s="127" t="str">
        <f>IF(RIGHT(Table13[[#This Row],[Occupational Series]],5)="SECCM","SECCM",IF(OR(RIGHT(Table13[[#This Row],[Occupational Series]],1)="A",RIGHT(Table13[[#This Row],[Occupational Series]],1)="B",RIGHT(Table13[[#This Row],[Occupational Series]],1)="C"),"0301",RIGHT(Table13[[#This Row],[Occupational Series]],4)))</f>
        <v>0679</v>
      </c>
      <c r="D1207" s="129" t="s">
        <v>1713</v>
      </c>
      <c r="E1207" s="129" t="s">
        <v>1714</v>
      </c>
    </row>
    <row r="1208" spans="1:5" ht="26.25" thickBot="1" x14ac:dyDescent="0.3">
      <c r="A1208" s="129" t="s">
        <v>519</v>
      </c>
      <c r="B1208" s="127" t="str">
        <f>Table13[[#This Row],[Series]]&amp;Table13[[#This Row],[Competency Name]]</f>
        <v>0679SAFETY AND QUALITY CARE</v>
      </c>
      <c r="C1208" s="127" t="str">
        <f>IF(RIGHT(Table13[[#This Row],[Occupational Series]],5)="SECCM","SECCM",IF(OR(RIGHT(Table13[[#This Row],[Occupational Series]],1)="A",RIGHT(Table13[[#This Row],[Occupational Series]],1)="B",RIGHT(Table13[[#This Row],[Occupational Series]],1)="C"),"0301",RIGHT(Table13[[#This Row],[Occupational Series]],4)))</f>
        <v>0679</v>
      </c>
      <c r="D1208" s="129" t="s">
        <v>1379</v>
      </c>
      <c r="E1208" s="129" t="s">
        <v>1715</v>
      </c>
    </row>
    <row r="1209" spans="1:5" ht="26.25" thickBot="1" x14ac:dyDescent="0.3">
      <c r="A1209" s="129" t="s">
        <v>562</v>
      </c>
      <c r="B1209" s="127" t="str">
        <f>Table13[[#This Row],[Series]]&amp;Table13[[#This Row],[Competency Name]]</f>
        <v>0680ADMINISTRATION AND MANAGEMENT</v>
      </c>
      <c r="C1209" s="127" t="str">
        <f>IF(RIGHT(Table13[[#This Row],[Occupational Series]],5)="SECCM","SECCM",IF(OR(RIGHT(Table13[[#This Row],[Occupational Series]],1)="A",RIGHT(Table13[[#This Row],[Occupational Series]],1)="B",RIGHT(Table13[[#This Row],[Occupational Series]],1)="C"),"0301",RIGHT(Table13[[#This Row],[Occupational Series]],4)))</f>
        <v>0680</v>
      </c>
      <c r="D1209" s="129" t="s">
        <v>560</v>
      </c>
      <c r="E1209" s="129" t="s">
        <v>561</v>
      </c>
    </row>
    <row r="1210" spans="1:5" ht="39" thickBot="1" x14ac:dyDescent="0.3">
      <c r="A1210" s="51" t="s">
        <v>562</v>
      </c>
      <c r="B1210" s="127" t="str">
        <f>Table13[[#This Row],[Series]]&amp;Table13[[#This Row],[Competency Name]]</f>
        <v>0680DEVELOPING OTHERS</v>
      </c>
      <c r="C1210" s="127" t="str">
        <f>IF(RIGHT(Table13[[#This Row],[Occupational Series]],5)="SECCM","SECCM",IF(OR(RIGHT(Table13[[#This Row],[Occupational Series]],1)="A",RIGHT(Table13[[#This Row],[Occupational Series]],1)="B",RIGHT(Table13[[#This Row],[Occupational Series]],1)="C"),"0301",RIGHT(Table13[[#This Row],[Occupational Series]],4)))</f>
        <v>0680</v>
      </c>
      <c r="D1210" s="51" t="s">
        <v>585</v>
      </c>
      <c r="E1210" s="51" t="s">
        <v>586</v>
      </c>
    </row>
    <row r="1211" spans="1:5" ht="26.25" thickBot="1" x14ac:dyDescent="0.3">
      <c r="A1211" s="51" t="s">
        <v>562</v>
      </c>
      <c r="B1211" s="127" t="str">
        <f>Table13[[#This Row],[Series]]&amp;Table13[[#This Row],[Competency Name]]</f>
        <v>0680CARE MANAGEMENT</v>
      </c>
      <c r="C1211" s="127" t="str">
        <f>IF(RIGHT(Table13[[#This Row],[Occupational Series]],5)="SECCM","SECCM",IF(OR(RIGHT(Table13[[#This Row],[Occupational Series]],1)="A",RIGHT(Table13[[#This Row],[Occupational Series]],1)="B",RIGHT(Table13[[#This Row],[Occupational Series]],1)="C"),"0301",RIGHT(Table13[[#This Row],[Occupational Series]],4)))</f>
        <v>0680</v>
      </c>
      <c r="D1211" s="51" t="s">
        <v>1363</v>
      </c>
      <c r="E1211" s="51" t="s">
        <v>1364</v>
      </c>
    </row>
    <row r="1212" spans="1:5" ht="15.75" thickBot="1" x14ac:dyDescent="0.3">
      <c r="A1212" s="129" t="s">
        <v>562</v>
      </c>
      <c r="B1212" s="127" t="str">
        <f>Table13[[#This Row],[Series]]&amp;Table13[[#This Row],[Competency Name]]</f>
        <v>0680PATIENT CARE</v>
      </c>
      <c r="C1212" s="127" t="str">
        <f>IF(RIGHT(Table13[[#This Row],[Occupational Series]],5)="SECCM","SECCM",IF(OR(RIGHT(Table13[[#This Row],[Occupational Series]],1)="A",RIGHT(Table13[[#This Row],[Occupational Series]],1)="B",RIGHT(Table13[[#This Row],[Occupational Series]],1)="C"),"0301",RIGHT(Table13[[#This Row],[Occupational Series]],4)))</f>
        <v>0680</v>
      </c>
      <c r="D1212" s="129" t="s">
        <v>1432</v>
      </c>
      <c r="E1212" s="129" t="s">
        <v>1433</v>
      </c>
    </row>
    <row r="1213" spans="1:5" ht="39" thickBot="1" x14ac:dyDescent="0.3">
      <c r="A1213" s="51" t="s">
        <v>587</v>
      </c>
      <c r="B1213" s="127" t="str">
        <f>Table13[[#This Row],[Series]]&amp;Table13[[#This Row],[Competency Name]]</f>
        <v>0681DEVELOPING OTHERS</v>
      </c>
      <c r="C1213" s="127" t="str">
        <f>IF(RIGHT(Table13[[#This Row],[Occupational Series]],5)="SECCM","SECCM",IF(OR(RIGHT(Table13[[#This Row],[Occupational Series]],1)="A",RIGHT(Table13[[#This Row],[Occupational Series]],1)="B",RIGHT(Table13[[#This Row],[Occupational Series]],1)="C"),"0301",RIGHT(Table13[[#This Row],[Occupational Series]],4)))</f>
        <v>0681</v>
      </c>
      <c r="D1213" s="51" t="s">
        <v>585</v>
      </c>
      <c r="E1213" s="51" t="s">
        <v>586</v>
      </c>
    </row>
    <row r="1214" spans="1:5" ht="26.25" thickBot="1" x14ac:dyDescent="0.3">
      <c r="A1214" s="129" t="s">
        <v>587</v>
      </c>
      <c r="B1214" s="127" t="str">
        <f>Table13[[#This Row],[Series]]&amp;Table13[[#This Row],[Competency Name]]</f>
        <v>0681DENTAL SUPPLY INVENTORY MANAGEMENT</v>
      </c>
      <c r="C1214" s="127" t="str">
        <f>IF(RIGHT(Table13[[#This Row],[Occupational Series]],5)="SECCM","SECCM",IF(OR(RIGHT(Table13[[#This Row],[Occupational Series]],1)="A",RIGHT(Table13[[#This Row],[Occupational Series]],1)="B",RIGHT(Table13[[#This Row],[Occupational Series]],1)="C"),"0301",RIGHT(Table13[[#This Row],[Occupational Series]],4)))</f>
        <v>0681</v>
      </c>
      <c r="D1214" s="129" t="s">
        <v>1767</v>
      </c>
      <c r="E1214" s="129" t="s">
        <v>1768</v>
      </c>
    </row>
    <row r="1215" spans="1:5" ht="39" thickBot="1" x14ac:dyDescent="0.3">
      <c r="A1215" s="129" t="s">
        <v>587</v>
      </c>
      <c r="B1215" s="127" t="str">
        <f>Table13[[#This Row],[Series]]&amp;Table13[[#This Row],[Competency Name]]</f>
        <v>0681EQUIPMENT PREPARATION AND MAINTENANCE</v>
      </c>
      <c r="C1215" s="127" t="str">
        <f>IF(RIGHT(Table13[[#This Row],[Occupational Series]],5)="SECCM","SECCM",IF(OR(RIGHT(Table13[[#This Row],[Occupational Series]],1)="A",RIGHT(Table13[[#This Row],[Occupational Series]],1)="B",RIGHT(Table13[[#This Row],[Occupational Series]],1)="C"),"0301",RIGHT(Table13[[#This Row],[Occupational Series]],4)))</f>
        <v>0681</v>
      </c>
      <c r="D1215" s="129" t="s">
        <v>1769</v>
      </c>
      <c r="E1215" s="129" t="s">
        <v>1770</v>
      </c>
    </row>
    <row r="1216" spans="1:5" ht="15.75" thickBot="1" x14ac:dyDescent="0.3">
      <c r="A1216" s="129" t="s">
        <v>587</v>
      </c>
      <c r="B1216" s="127" t="str">
        <f>Table13[[#This Row],[Series]]&amp;Table13[[#This Row],[Competency Name]]</f>
        <v>0681OFFICE OPERATIONS</v>
      </c>
      <c r="C1216" s="127" t="str">
        <f>IF(RIGHT(Table13[[#This Row],[Occupational Series]],5)="SECCM","SECCM",IF(OR(RIGHT(Table13[[#This Row],[Occupational Series]],1)="A",RIGHT(Table13[[#This Row],[Occupational Series]],1)="B",RIGHT(Table13[[#This Row],[Occupational Series]],1)="C"),"0301",RIGHT(Table13[[#This Row],[Occupational Series]],4)))</f>
        <v>0681</v>
      </c>
      <c r="D1216" s="129" t="s">
        <v>1771</v>
      </c>
      <c r="E1216" s="129" t="s">
        <v>1772</v>
      </c>
    </row>
    <row r="1217" spans="1:5" ht="26.25" thickBot="1" x14ac:dyDescent="0.3">
      <c r="A1217" s="129" t="s">
        <v>587</v>
      </c>
      <c r="B1217" s="127" t="str">
        <f>Table13[[#This Row],[Series]]&amp;Table13[[#This Row],[Competency Name]]</f>
        <v>0681PRE- AND POST-PROCEDURAL INSTRUCTION</v>
      </c>
      <c r="C1217" s="127" t="str">
        <f>IF(RIGHT(Table13[[#This Row],[Occupational Series]],5)="SECCM","SECCM",IF(OR(RIGHT(Table13[[#This Row],[Occupational Series]],1)="A",RIGHT(Table13[[#This Row],[Occupational Series]],1)="B",RIGHT(Table13[[#This Row],[Occupational Series]],1)="C"),"0301",RIGHT(Table13[[#This Row],[Occupational Series]],4)))</f>
        <v>0681</v>
      </c>
      <c r="D1217" s="129" t="s">
        <v>1773</v>
      </c>
      <c r="E1217" s="129" t="s">
        <v>1774</v>
      </c>
    </row>
    <row r="1218" spans="1:5" ht="26.25" thickBot="1" x14ac:dyDescent="0.3">
      <c r="A1218" s="129" t="s">
        <v>587</v>
      </c>
      <c r="B1218" s="127" t="str">
        <f>Table13[[#This Row],[Series]]&amp;Table13[[#This Row],[Competency Name]]</f>
        <v>0681PROCEDURAL AND DIAGNOSTIC SUPPORT</v>
      </c>
      <c r="C1218" s="127" t="str">
        <f>IF(RIGHT(Table13[[#This Row],[Occupational Series]],5)="SECCM","SECCM",IF(OR(RIGHT(Table13[[#This Row],[Occupational Series]],1)="A",RIGHT(Table13[[#This Row],[Occupational Series]],1)="B",RIGHT(Table13[[#This Row],[Occupational Series]],1)="C"),"0301",RIGHT(Table13[[#This Row],[Occupational Series]],4)))</f>
        <v>0681</v>
      </c>
      <c r="D1218" s="129" t="s">
        <v>1775</v>
      </c>
      <c r="E1218" s="129" t="s">
        <v>1776</v>
      </c>
    </row>
    <row r="1219" spans="1:5" ht="26.25" thickBot="1" x14ac:dyDescent="0.3">
      <c r="A1219" s="51" t="s">
        <v>548</v>
      </c>
      <c r="B1219" s="127" t="str">
        <f>Table13[[#This Row],[Series]]&amp;Table13[[#This Row],[Competency Name]]</f>
        <v>0682ORAL COMMUNICATION</v>
      </c>
      <c r="C1219" s="127" t="str">
        <f>IF(RIGHT(Table13[[#This Row],[Occupational Series]],5)="SECCM","SECCM",IF(OR(RIGHT(Table13[[#This Row],[Occupational Series]],1)="A",RIGHT(Table13[[#This Row],[Occupational Series]],1)="B",RIGHT(Table13[[#This Row],[Occupational Series]],1)="C"),"0301",RIGHT(Table13[[#This Row],[Occupational Series]],4)))</f>
        <v>0682</v>
      </c>
      <c r="D1219" s="51" t="s">
        <v>537</v>
      </c>
      <c r="E1219" s="51" t="s">
        <v>538</v>
      </c>
    </row>
    <row r="1220" spans="1:5" ht="39" thickBot="1" x14ac:dyDescent="0.3">
      <c r="A1220" s="51" t="s">
        <v>548</v>
      </c>
      <c r="B1220" s="127" t="str">
        <f>Table13[[#This Row],[Series]]&amp;Table13[[#This Row],[Competency Name]]</f>
        <v>0682DEVELOPING OTHERS</v>
      </c>
      <c r="C1220" s="127" t="str">
        <f>IF(RIGHT(Table13[[#This Row],[Occupational Series]],5)="SECCM","SECCM",IF(OR(RIGHT(Table13[[#This Row],[Occupational Series]],1)="A",RIGHT(Table13[[#This Row],[Occupational Series]],1)="B",RIGHT(Table13[[#This Row],[Occupational Series]],1)="C"),"0301",RIGHT(Table13[[#This Row],[Occupational Series]],4)))</f>
        <v>0682</v>
      </c>
      <c r="D1220" s="51" t="s">
        <v>585</v>
      </c>
      <c r="E1220" s="51" t="s">
        <v>586</v>
      </c>
    </row>
    <row r="1221" spans="1:5" ht="39" thickBot="1" x14ac:dyDescent="0.3">
      <c r="A1221" s="51" t="s">
        <v>548</v>
      </c>
      <c r="B1221" s="127" t="str">
        <f>Table13[[#This Row],[Series]]&amp;Table13[[#This Row],[Competency Name]]</f>
        <v>0682CLERICAL SUPPORT FUNCTIONS</v>
      </c>
      <c r="C1221" s="127" t="str">
        <f>IF(RIGHT(Table13[[#This Row],[Occupational Series]],5)="SECCM","SECCM",IF(OR(RIGHT(Table13[[#This Row],[Occupational Series]],1)="A",RIGHT(Table13[[#This Row],[Occupational Series]],1)="B",RIGHT(Table13[[#This Row],[Occupational Series]],1)="C"),"0301",RIGHT(Table13[[#This Row],[Occupational Series]],4)))</f>
        <v>0682</v>
      </c>
      <c r="D1221" s="51" t="s">
        <v>993</v>
      </c>
      <c r="E1221" s="51" t="s">
        <v>994</v>
      </c>
    </row>
    <row r="1222" spans="1:5" ht="39" thickBot="1" x14ac:dyDescent="0.3">
      <c r="A1222" s="51" t="s">
        <v>548</v>
      </c>
      <c r="B1222" s="127" t="str">
        <f>Table13[[#This Row],[Series]]&amp;Table13[[#This Row],[Competency Name]]</f>
        <v>0682DENTAL HYGIENE PRINCIPLES</v>
      </c>
      <c r="C1222" s="127" t="str">
        <f>IF(RIGHT(Table13[[#This Row],[Occupational Series]],5)="SECCM","SECCM",IF(OR(RIGHT(Table13[[#This Row],[Occupational Series]],1)="A",RIGHT(Table13[[#This Row],[Occupational Series]],1)="B",RIGHT(Table13[[#This Row],[Occupational Series]],1)="C"),"0301",RIGHT(Table13[[#This Row],[Occupational Series]],4)))</f>
        <v>0682</v>
      </c>
      <c r="D1222" s="51" t="s">
        <v>1844</v>
      </c>
      <c r="E1222" s="51" t="s">
        <v>1845</v>
      </c>
    </row>
    <row r="1223" spans="1:5" ht="39" thickBot="1" x14ac:dyDescent="0.3">
      <c r="A1223" s="51" t="s">
        <v>548</v>
      </c>
      <c r="B1223" s="127" t="str">
        <f>Table13[[#This Row],[Series]]&amp;Table13[[#This Row],[Competency Name]]</f>
        <v>0682DENTAL RADIOLOGY</v>
      </c>
      <c r="C1223" s="127" t="str">
        <f>IF(RIGHT(Table13[[#This Row],[Occupational Series]],5)="SECCM","SECCM",IF(OR(RIGHT(Table13[[#This Row],[Occupational Series]],1)="A",RIGHT(Table13[[#This Row],[Occupational Series]],1)="B",RIGHT(Table13[[#This Row],[Occupational Series]],1)="C"),"0301",RIGHT(Table13[[#This Row],[Occupational Series]],4)))</f>
        <v>0682</v>
      </c>
      <c r="D1223" s="51" t="s">
        <v>1846</v>
      </c>
      <c r="E1223" s="51" t="s">
        <v>1847</v>
      </c>
    </row>
    <row r="1224" spans="1:5" ht="51.75" thickBot="1" x14ac:dyDescent="0.3">
      <c r="A1224" s="51" t="s">
        <v>548</v>
      </c>
      <c r="B1224" s="127" t="str">
        <f>Table13[[#This Row],[Series]]&amp;Table13[[#This Row],[Competency Name]]</f>
        <v>0682ORAL PATHOLOGY AND MEDICAL DISEASES</v>
      </c>
      <c r="C1224" s="127" t="str">
        <f>IF(RIGHT(Table13[[#This Row],[Occupational Series]],5)="SECCM","SECCM",IF(OR(RIGHT(Table13[[#This Row],[Occupational Series]],1)="A",RIGHT(Table13[[#This Row],[Occupational Series]],1)="B",RIGHT(Table13[[#This Row],[Occupational Series]],1)="C"),"0301",RIGHT(Table13[[#This Row],[Occupational Series]],4)))</f>
        <v>0682</v>
      </c>
      <c r="D1224" s="51" t="s">
        <v>1848</v>
      </c>
      <c r="E1224" s="51" t="s">
        <v>1849</v>
      </c>
    </row>
    <row r="1225" spans="1:5" ht="26.25" thickBot="1" x14ac:dyDescent="0.3">
      <c r="A1225" s="51" t="s">
        <v>548</v>
      </c>
      <c r="B1225" s="127" t="str">
        <f>Table13[[#This Row],[Series]]&amp;Table13[[#This Row],[Competency Name]]</f>
        <v>0682ORAL HEALTH PROGRAMS</v>
      </c>
      <c r="C1225" s="127" t="str">
        <f>IF(RIGHT(Table13[[#This Row],[Occupational Series]],5)="SECCM","SECCM",IF(OR(RIGHT(Table13[[#This Row],[Occupational Series]],1)="A",RIGHT(Table13[[#This Row],[Occupational Series]],1)="B",RIGHT(Table13[[#This Row],[Occupational Series]],1)="C"),"0301",RIGHT(Table13[[#This Row],[Occupational Series]],4)))</f>
        <v>0682</v>
      </c>
      <c r="D1225" s="51" t="s">
        <v>1850</v>
      </c>
      <c r="E1225" s="51" t="s">
        <v>1851</v>
      </c>
    </row>
    <row r="1226" spans="1:5" ht="26.25" thickBot="1" x14ac:dyDescent="0.3">
      <c r="A1226" s="51" t="s">
        <v>575</v>
      </c>
      <c r="B1226" s="127" t="str">
        <f>Table13[[#This Row],[Series]]&amp;Table13[[#This Row],[Competency Name]]</f>
        <v>0683RESOURCE MANAGEMENT</v>
      </c>
      <c r="C1226" s="127" t="str">
        <f>IF(RIGHT(Table13[[#This Row],[Occupational Series]],5)="SECCM","SECCM",IF(OR(RIGHT(Table13[[#This Row],[Occupational Series]],1)="A",RIGHT(Table13[[#This Row],[Occupational Series]],1)="B",RIGHT(Table13[[#This Row],[Occupational Series]],1)="C"),"0301",RIGHT(Table13[[#This Row],[Occupational Series]],4)))</f>
        <v>0683</v>
      </c>
      <c r="D1226" s="51" t="s">
        <v>573</v>
      </c>
      <c r="E1226" s="51" t="s">
        <v>574</v>
      </c>
    </row>
    <row r="1227" spans="1:5" ht="26.25" thickBot="1" x14ac:dyDescent="0.3">
      <c r="A1227" s="129" t="s">
        <v>575</v>
      </c>
      <c r="B1227" s="127" t="str">
        <f>Table13[[#This Row],[Series]]&amp;Table13[[#This Row],[Competency Name]]</f>
        <v>0683FABRICATION OF DENTAL APPLIANCES</v>
      </c>
      <c r="C1227" s="127" t="str">
        <f>IF(RIGHT(Table13[[#This Row],[Occupational Series]],5)="SECCM","SECCM",IF(OR(RIGHT(Table13[[#This Row],[Occupational Series]],1)="A",RIGHT(Table13[[#This Row],[Occupational Series]],1)="B",RIGHT(Table13[[#This Row],[Occupational Series]],1)="C"),"0301",RIGHT(Table13[[#This Row],[Occupational Series]],4)))</f>
        <v>0683</v>
      </c>
      <c r="D1227" s="129" t="s">
        <v>1854</v>
      </c>
      <c r="E1227" s="129" t="s">
        <v>1855</v>
      </c>
    </row>
    <row r="1228" spans="1:5" ht="26.25" thickBot="1" x14ac:dyDescent="0.3">
      <c r="A1228" s="129" t="s">
        <v>575</v>
      </c>
      <c r="B1228" s="127" t="str">
        <f>Table13[[#This Row],[Series]]&amp;Table13[[#This Row],[Competency Name]]</f>
        <v>0683TECHNICAL DENTAL ANATOMY</v>
      </c>
      <c r="C1228" s="127" t="str">
        <f>IF(RIGHT(Table13[[#This Row],[Occupational Series]],5)="SECCM","SECCM",IF(OR(RIGHT(Table13[[#This Row],[Occupational Series]],1)="A",RIGHT(Table13[[#This Row],[Occupational Series]],1)="B",RIGHT(Table13[[#This Row],[Occupational Series]],1)="C"),"0301",RIGHT(Table13[[#This Row],[Occupational Series]],4)))</f>
        <v>0683</v>
      </c>
      <c r="D1228" s="129" t="s">
        <v>1856</v>
      </c>
      <c r="E1228" s="129" t="s">
        <v>1857</v>
      </c>
    </row>
    <row r="1229" spans="1:5" ht="51.75" thickBot="1" x14ac:dyDescent="0.3">
      <c r="A1229" s="51" t="s">
        <v>1975</v>
      </c>
      <c r="B1229" s="127" t="str">
        <f>Table13[[#This Row],[Series]]&amp;Table13[[#This Row],[Competency Name]]</f>
        <v>0688ENVIRONMENTAL SANITATION</v>
      </c>
      <c r="C1229" s="127" t="str">
        <f>IF(RIGHT(Table13[[#This Row],[Occupational Series]],5)="SECCM","SECCM",IF(OR(RIGHT(Table13[[#This Row],[Occupational Series]],1)="A",RIGHT(Table13[[#This Row],[Occupational Series]],1)="B",RIGHT(Table13[[#This Row],[Occupational Series]],1)="C"),"0301",RIGHT(Table13[[#This Row],[Occupational Series]],4)))</f>
        <v>0688</v>
      </c>
      <c r="D1229" s="51" t="s">
        <v>1976</v>
      </c>
      <c r="E1229" s="51" t="s">
        <v>1977</v>
      </c>
    </row>
    <row r="1230" spans="1:5" ht="39" thickBot="1" x14ac:dyDescent="0.3">
      <c r="A1230" s="51" t="s">
        <v>295</v>
      </c>
      <c r="B1230" s="127" t="str">
        <f>Table13[[#This Row],[Series]]&amp;Table13[[#This Row],[Competency Name]]</f>
        <v>0690INFLUENCING/NEGOTIATING</v>
      </c>
      <c r="C1230" s="127" t="str">
        <f>IF(RIGHT(Table13[[#This Row],[Occupational Series]],5)="SECCM","SECCM",IF(OR(RIGHT(Table13[[#This Row],[Occupational Series]],1)="A",RIGHT(Table13[[#This Row],[Occupational Series]],1)="B",RIGHT(Table13[[#This Row],[Occupational Series]],1)="C"),"0301",RIGHT(Table13[[#This Row],[Occupational Series]],4)))</f>
        <v>0690</v>
      </c>
      <c r="D1230" s="51" t="s">
        <v>267</v>
      </c>
      <c r="E1230" s="51" t="s">
        <v>268</v>
      </c>
    </row>
    <row r="1231" spans="1:5" ht="26.25" thickBot="1" x14ac:dyDescent="0.3">
      <c r="A1231" s="129" t="s">
        <v>295</v>
      </c>
      <c r="B1231" s="127" t="str">
        <f>Table13[[#This Row],[Series]]&amp;Table13[[#This Row],[Competency Name]]</f>
        <v>0690CUSTOMER SERVICE</v>
      </c>
      <c r="C1231" s="127" t="str">
        <f>IF(RIGHT(Table13[[#This Row],[Occupational Series]],5)="SECCM","SECCM",IF(OR(RIGHT(Table13[[#This Row],[Occupational Series]],1)="A",RIGHT(Table13[[#This Row],[Occupational Series]],1)="B",RIGHT(Table13[[#This Row],[Occupational Series]],1)="C"),"0301",RIGHT(Table13[[#This Row],[Occupational Series]],4)))</f>
        <v>0690</v>
      </c>
      <c r="D1231" s="129" t="s">
        <v>418</v>
      </c>
      <c r="E1231" s="129" t="s">
        <v>419</v>
      </c>
    </row>
    <row r="1232" spans="1:5" ht="51.75" thickBot="1" x14ac:dyDescent="0.3">
      <c r="A1232" s="51" t="s">
        <v>295</v>
      </c>
      <c r="B1232" s="127" t="str">
        <f>Table13[[#This Row],[Series]]&amp;Table13[[#This Row],[Competency Name]]</f>
        <v>0690FINANCIAL MANAGEMENT</v>
      </c>
      <c r="C1232" s="127" t="str">
        <f>IF(RIGHT(Table13[[#This Row],[Occupational Series]],5)="SECCM","SECCM",IF(OR(RIGHT(Table13[[#This Row],[Occupational Series]],1)="A",RIGHT(Table13[[#This Row],[Occupational Series]],1)="B",RIGHT(Table13[[#This Row],[Occupational Series]],1)="C"),"0301",RIGHT(Table13[[#This Row],[Occupational Series]],4)))</f>
        <v>0690</v>
      </c>
      <c r="D1232" s="51" t="s">
        <v>438</v>
      </c>
      <c r="E1232" s="51" t="s">
        <v>439</v>
      </c>
    </row>
    <row r="1233" spans="1:5" ht="26.25" thickBot="1" x14ac:dyDescent="0.3">
      <c r="A1233" s="51" t="s">
        <v>295</v>
      </c>
      <c r="B1233" s="127" t="str">
        <f>Table13[[#This Row],[Series]]&amp;Table13[[#This Row],[Competency Name]]</f>
        <v>0690COMPUTER LITERACY</v>
      </c>
      <c r="C1233" s="127" t="str">
        <f>IF(RIGHT(Table13[[#This Row],[Occupational Series]],5)="SECCM","SECCM",IF(OR(RIGHT(Table13[[#This Row],[Occupational Series]],1)="A",RIGHT(Table13[[#This Row],[Occupational Series]],1)="B",RIGHT(Table13[[#This Row],[Occupational Series]],1)="C"),"0301",RIGHT(Table13[[#This Row],[Occupational Series]],4)))</f>
        <v>0690</v>
      </c>
      <c r="D1233" s="51" t="s">
        <v>456</v>
      </c>
      <c r="E1233" s="51" t="s">
        <v>457</v>
      </c>
    </row>
    <row r="1234" spans="1:5" ht="15.75" thickBot="1" x14ac:dyDescent="0.3">
      <c r="A1234" s="129" t="s">
        <v>295</v>
      </c>
      <c r="B1234" s="127" t="str">
        <f>Table13[[#This Row],[Series]]&amp;Table13[[#This Row],[Competency Name]]</f>
        <v>0690PARTNERING</v>
      </c>
      <c r="C1234" s="127" t="str">
        <f>IF(RIGHT(Table13[[#This Row],[Occupational Series]],5)="SECCM","SECCM",IF(OR(RIGHT(Table13[[#This Row],[Occupational Series]],1)="A",RIGHT(Table13[[#This Row],[Occupational Series]],1)="B",RIGHT(Table13[[#This Row],[Occupational Series]],1)="C"),"0301",RIGHT(Table13[[#This Row],[Occupational Series]],4)))</f>
        <v>0690</v>
      </c>
      <c r="D1234" s="129" t="s">
        <v>491</v>
      </c>
      <c r="E1234" s="129" t="s">
        <v>492</v>
      </c>
    </row>
    <row r="1235" spans="1:5" ht="26.25" thickBot="1" x14ac:dyDescent="0.3">
      <c r="A1235" s="51" t="s">
        <v>295</v>
      </c>
      <c r="B1235" s="127" t="str">
        <f>Table13[[#This Row],[Series]]&amp;Table13[[#This Row],[Competency Name]]</f>
        <v>0690WRITTEN COMMUNICATION</v>
      </c>
      <c r="C1235" s="127" t="str">
        <f>IF(RIGHT(Table13[[#This Row],[Occupational Series]],5)="SECCM","SECCM",IF(OR(RIGHT(Table13[[#This Row],[Occupational Series]],1)="A",RIGHT(Table13[[#This Row],[Occupational Series]],1)="B",RIGHT(Table13[[#This Row],[Occupational Series]],1)="C"),"0301",RIGHT(Table13[[#This Row],[Occupational Series]],4)))</f>
        <v>0690</v>
      </c>
      <c r="D1235" s="51" t="s">
        <v>507</v>
      </c>
      <c r="E1235" s="51" t="s">
        <v>508</v>
      </c>
    </row>
    <row r="1236" spans="1:5" ht="26.25" thickBot="1" x14ac:dyDescent="0.3">
      <c r="A1236" s="51" t="s">
        <v>295</v>
      </c>
      <c r="B1236" s="127" t="str">
        <f>Table13[[#This Row],[Series]]&amp;Table13[[#This Row],[Competency Name]]</f>
        <v>0690ORAL COMMUNICATION</v>
      </c>
      <c r="C1236" s="127" t="str">
        <f>IF(RIGHT(Table13[[#This Row],[Occupational Series]],5)="SECCM","SECCM",IF(OR(RIGHT(Table13[[#This Row],[Occupational Series]],1)="A",RIGHT(Table13[[#This Row],[Occupational Series]],1)="B",RIGHT(Table13[[#This Row],[Occupational Series]],1)="C"),"0301",RIGHT(Table13[[#This Row],[Occupational Series]],4)))</f>
        <v>0690</v>
      </c>
      <c r="D1236" s="51" t="s">
        <v>537</v>
      </c>
      <c r="E1236" s="51" t="s">
        <v>538</v>
      </c>
    </row>
    <row r="1237" spans="1:5" ht="39" thickBot="1" x14ac:dyDescent="0.3">
      <c r="A1237" s="51" t="s">
        <v>295</v>
      </c>
      <c r="B1237" s="127" t="str">
        <f>Table13[[#This Row],[Series]]&amp;Table13[[#This Row],[Competency Name]]</f>
        <v>0690DEVELOPING OTHERS</v>
      </c>
      <c r="C1237" s="127" t="str">
        <f>IF(RIGHT(Table13[[#This Row],[Occupational Series]],5)="SECCM","SECCM",IF(OR(RIGHT(Table13[[#This Row],[Occupational Series]],1)="A",RIGHT(Table13[[#This Row],[Occupational Series]],1)="B",RIGHT(Table13[[#This Row],[Occupational Series]],1)="C"),"0301",RIGHT(Table13[[#This Row],[Occupational Series]],4)))</f>
        <v>0690</v>
      </c>
      <c r="D1237" s="51" t="s">
        <v>585</v>
      </c>
      <c r="E1237" s="51" t="s">
        <v>586</v>
      </c>
    </row>
    <row r="1238" spans="1:5" ht="26.25" thickBot="1" x14ac:dyDescent="0.3">
      <c r="A1238" s="51" t="s">
        <v>295</v>
      </c>
      <c r="B1238" s="127" t="str">
        <f>Table13[[#This Row],[Series]]&amp;Table13[[#This Row],[Competency Name]]</f>
        <v>0690MANAGING HUMAN RESOURCES</v>
      </c>
      <c r="C1238" s="127" t="str">
        <f>IF(RIGHT(Table13[[#This Row],[Occupational Series]],5)="SECCM","SECCM",IF(OR(RIGHT(Table13[[#This Row],[Occupational Series]],1)="A",RIGHT(Table13[[#This Row],[Occupational Series]],1)="B",RIGHT(Table13[[#This Row],[Occupational Series]],1)="C"),"0301",RIGHT(Table13[[#This Row],[Occupational Series]],4)))</f>
        <v>0690</v>
      </c>
      <c r="D1238" s="51" t="s">
        <v>590</v>
      </c>
      <c r="E1238" s="51" t="s">
        <v>591</v>
      </c>
    </row>
    <row r="1239" spans="1:5" ht="39" thickBot="1" x14ac:dyDescent="0.3">
      <c r="A1239" s="51" t="s">
        <v>295</v>
      </c>
      <c r="B1239" s="127" t="str">
        <f>Table13[[#This Row],[Series]]&amp;Table13[[#This Row],[Competency Name]]</f>
        <v>0690PROBLEM SOLVING</v>
      </c>
      <c r="C1239" s="127" t="str">
        <f>IF(RIGHT(Table13[[#This Row],[Occupational Series]],5)="SECCM","SECCM",IF(OR(RIGHT(Table13[[#This Row],[Occupational Series]],1)="A",RIGHT(Table13[[#This Row],[Occupational Series]],1)="B",RIGHT(Table13[[#This Row],[Occupational Series]],1)="C"),"0301",RIGHT(Table13[[#This Row],[Occupational Series]],4)))</f>
        <v>0690</v>
      </c>
      <c r="D1239" s="51" t="s">
        <v>596</v>
      </c>
      <c r="E1239" s="51" t="s">
        <v>597</v>
      </c>
    </row>
    <row r="1240" spans="1:5" ht="26.25" thickBot="1" x14ac:dyDescent="0.3">
      <c r="A1240" s="51" t="s">
        <v>295</v>
      </c>
      <c r="B1240" s="127" t="str">
        <f>Table13[[#This Row],[Series]]&amp;Table13[[#This Row],[Competency Name]]</f>
        <v>0690COMPLIANCE AND ENFORCEMENT</v>
      </c>
      <c r="C1240" s="127" t="str">
        <f>IF(RIGHT(Table13[[#This Row],[Occupational Series]],5)="SECCM","SECCM",IF(OR(RIGHT(Table13[[#This Row],[Occupational Series]],1)="A",RIGHT(Table13[[#This Row],[Occupational Series]],1)="B",RIGHT(Table13[[#This Row],[Occupational Series]],1)="C"),"0301",RIGHT(Table13[[#This Row],[Occupational Series]],4)))</f>
        <v>0690</v>
      </c>
      <c r="D1240" s="51" t="s">
        <v>950</v>
      </c>
      <c r="E1240" s="51" t="s">
        <v>951</v>
      </c>
    </row>
    <row r="1241" spans="1:5" ht="39" thickBot="1" x14ac:dyDescent="0.3">
      <c r="A1241" s="51" t="s">
        <v>295</v>
      </c>
      <c r="B1241" s="127" t="str">
        <f>Table13[[#This Row],[Series]]&amp;Table13[[#This Row],[Competency Name]]</f>
        <v>0690HAZARDOUS MATERIAL MANAGEMENT</v>
      </c>
      <c r="C1241" s="127" t="str">
        <f>IF(RIGHT(Table13[[#This Row],[Occupational Series]],5)="SECCM","SECCM",IF(OR(RIGHT(Table13[[#This Row],[Occupational Series]],1)="A",RIGHT(Table13[[#This Row],[Occupational Series]],1)="B",RIGHT(Table13[[#This Row],[Occupational Series]],1)="C"),"0301",RIGHT(Table13[[#This Row],[Occupational Series]],4)))</f>
        <v>0690</v>
      </c>
      <c r="D1241" s="51" t="s">
        <v>954</v>
      </c>
      <c r="E1241" s="51" t="s">
        <v>955</v>
      </c>
    </row>
    <row r="1242" spans="1:5" ht="26.25" thickBot="1" x14ac:dyDescent="0.3">
      <c r="A1242" s="129" t="s">
        <v>295</v>
      </c>
      <c r="B1242" s="127" t="str">
        <f>Table13[[#This Row],[Series]]&amp;Table13[[#This Row],[Competency Name]]</f>
        <v>0690RULEMAKING AND REGULATION</v>
      </c>
      <c r="C1242" s="127" t="str">
        <f>IF(RIGHT(Table13[[#This Row],[Occupational Series]],5)="SECCM","SECCM",IF(OR(RIGHT(Table13[[#This Row],[Occupational Series]],1)="A",RIGHT(Table13[[#This Row],[Occupational Series]],1)="B",RIGHT(Table13[[#This Row],[Occupational Series]],1)="C"),"0301",RIGHT(Table13[[#This Row],[Occupational Series]],4)))</f>
        <v>0690</v>
      </c>
      <c r="D1242" s="129" t="s">
        <v>958</v>
      </c>
      <c r="E1242" s="129" t="s">
        <v>959</v>
      </c>
    </row>
    <row r="1243" spans="1:5" ht="39" thickBot="1" x14ac:dyDescent="0.3">
      <c r="A1243" s="51" t="s">
        <v>295</v>
      </c>
      <c r="B1243" s="127" t="str">
        <f>Table13[[#This Row],[Series]]&amp;Table13[[#This Row],[Competency Name]]</f>
        <v>0690DECISIVENESS</v>
      </c>
      <c r="C1243" s="127" t="str">
        <f>IF(RIGHT(Table13[[#This Row],[Occupational Series]],5)="SECCM","SECCM",IF(OR(RIGHT(Table13[[#This Row],[Occupational Series]],1)="A",RIGHT(Table13[[#This Row],[Occupational Series]],1)="B",RIGHT(Table13[[#This Row],[Occupational Series]],1)="C"),"0301",RIGHT(Table13[[#This Row],[Occupational Series]],4)))</f>
        <v>0690</v>
      </c>
      <c r="D1243" s="51" t="s">
        <v>1009</v>
      </c>
      <c r="E1243" s="51" t="s">
        <v>1010</v>
      </c>
    </row>
    <row r="1244" spans="1:5" ht="26.25" thickBot="1" x14ac:dyDescent="0.3">
      <c r="A1244" s="129" t="s">
        <v>295</v>
      </c>
      <c r="B1244" s="127" t="str">
        <f>Table13[[#This Row],[Series]]&amp;Table13[[#This Row],[Competency Name]]</f>
        <v>0690READING AND INTERPRETING REGULATIONS</v>
      </c>
      <c r="C1244" s="127" t="str">
        <f>IF(RIGHT(Table13[[#This Row],[Occupational Series]],5)="SECCM","SECCM",IF(OR(RIGHT(Table13[[#This Row],[Occupational Series]],1)="A",RIGHT(Table13[[#This Row],[Occupational Series]],1)="B",RIGHT(Table13[[#This Row],[Occupational Series]],1)="C"),"0301",RIGHT(Table13[[#This Row],[Occupational Series]],4)))</f>
        <v>0690</v>
      </c>
      <c r="D1244" s="129" t="s">
        <v>1015</v>
      </c>
      <c r="E1244" s="129" t="s">
        <v>1016</v>
      </c>
    </row>
    <row r="1245" spans="1:5" ht="39" thickBot="1" x14ac:dyDescent="0.3">
      <c r="A1245" s="51" t="s">
        <v>295</v>
      </c>
      <c r="B1245" s="127" t="str">
        <f>Table13[[#This Row],[Series]]&amp;Table13[[#This Row],[Competency Name]]</f>
        <v>0690SURVEYS AND DATA COLLECTION</v>
      </c>
      <c r="C1245" s="127" t="str">
        <f>IF(RIGHT(Table13[[#This Row],[Occupational Series]],5)="SECCM","SECCM",IF(OR(RIGHT(Table13[[#This Row],[Occupational Series]],1)="A",RIGHT(Table13[[#This Row],[Occupational Series]],1)="B",RIGHT(Table13[[#This Row],[Occupational Series]],1)="C"),"0301",RIGHT(Table13[[#This Row],[Occupational Series]],4)))</f>
        <v>0690</v>
      </c>
      <c r="D1245" s="51" t="s">
        <v>1031</v>
      </c>
      <c r="E1245" s="51" t="s">
        <v>1032</v>
      </c>
    </row>
    <row r="1246" spans="1:5" ht="26.25" thickBot="1" x14ac:dyDescent="0.3">
      <c r="A1246" s="51" t="s">
        <v>295</v>
      </c>
      <c r="B1246" s="127" t="str">
        <f>Table13[[#This Row],[Series]]&amp;Table13[[#This Row],[Competency Name]]</f>
        <v>0690ANALYTICAL TECHNIQUES</v>
      </c>
      <c r="C1246" s="127" t="str">
        <f>IF(RIGHT(Table13[[#This Row],[Occupational Series]],5)="SECCM","SECCM",IF(OR(RIGHT(Table13[[#This Row],[Occupational Series]],1)="A",RIGHT(Table13[[#This Row],[Occupational Series]],1)="B",RIGHT(Table13[[#This Row],[Occupational Series]],1)="C"),"0301",RIGHT(Table13[[#This Row],[Occupational Series]],4)))</f>
        <v>0690</v>
      </c>
      <c r="D1246" s="51" t="s">
        <v>1131</v>
      </c>
      <c r="E1246" s="51" t="s">
        <v>1132</v>
      </c>
    </row>
    <row r="1247" spans="1:5" ht="26.25" thickBot="1" x14ac:dyDescent="0.3">
      <c r="A1247" s="51" t="s">
        <v>295</v>
      </c>
      <c r="B1247" s="127" t="str">
        <f>Table13[[#This Row],[Series]]&amp;Table13[[#This Row],[Competency Name]]</f>
        <v>0690REPORTING AND RECOMMENDATIONS</v>
      </c>
      <c r="C1247" s="127" t="str">
        <f>IF(RIGHT(Table13[[#This Row],[Occupational Series]],5)="SECCM","SECCM",IF(OR(RIGHT(Table13[[#This Row],[Occupational Series]],1)="A",RIGHT(Table13[[#This Row],[Occupational Series]],1)="B",RIGHT(Table13[[#This Row],[Occupational Series]],1)="C"),"0301",RIGHT(Table13[[#This Row],[Occupational Series]],4)))</f>
        <v>0690</v>
      </c>
      <c r="D1247" s="51" t="s">
        <v>1141</v>
      </c>
      <c r="E1247" s="51" t="s">
        <v>1142</v>
      </c>
    </row>
    <row r="1248" spans="1:5" ht="39" thickBot="1" x14ac:dyDescent="0.3">
      <c r="A1248" s="51" t="s">
        <v>295</v>
      </c>
      <c r="B1248" s="127" t="str">
        <f>Table13[[#This Row],[Series]]&amp;Table13[[#This Row],[Competency Name]]</f>
        <v>0690INDUSTRIAL HYGIENE</v>
      </c>
      <c r="C1248" s="127" t="str">
        <f>IF(RIGHT(Table13[[#This Row],[Occupational Series]],5)="SECCM","SECCM",IF(OR(RIGHT(Table13[[#This Row],[Occupational Series]],1)="A",RIGHT(Table13[[#This Row],[Occupational Series]],1)="B",RIGHT(Table13[[#This Row],[Occupational Series]],1)="C"),"0301",RIGHT(Table13[[#This Row],[Occupational Series]],4)))</f>
        <v>0690</v>
      </c>
      <c r="D1248" s="51" t="s">
        <v>1513</v>
      </c>
      <c r="E1248" s="51" t="s">
        <v>1514</v>
      </c>
    </row>
    <row r="1249" spans="1:5" ht="51.75" thickBot="1" x14ac:dyDescent="0.3">
      <c r="A1249" s="51" t="s">
        <v>295</v>
      </c>
      <c r="B1249" s="127" t="str">
        <f>Table13[[#This Row],[Series]]&amp;Table13[[#This Row],[Competency Name]]</f>
        <v>0690SAFETY AND HEALTH</v>
      </c>
      <c r="C1249" s="127" t="str">
        <f>IF(RIGHT(Table13[[#This Row],[Occupational Series]],5)="SECCM","SECCM",IF(OR(RIGHT(Table13[[#This Row],[Occupational Series]],1)="A",RIGHT(Table13[[#This Row],[Occupational Series]],1)="B",RIGHT(Table13[[#This Row],[Occupational Series]],1)="C"),"0301",RIGHT(Table13[[#This Row],[Occupational Series]],4)))</f>
        <v>0690</v>
      </c>
      <c r="D1249" s="51" t="s">
        <v>1517</v>
      </c>
      <c r="E1249" s="51" t="s">
        <v>1518</v>
      </c>
    </row>
    <row r="1250" spans="1:5" ht="39" thickBot="1" x14ac:dyDescent="0.3">
      <c r="A1250" s="51" t="s">
        <v>278</v>
      </c>
      <c r="B1250" s="127" t="str">
        <f>Table13[[#This Row],[Series]]&amp;Table13[[#This Row],[Competency Name]]</f>
        <v>0801INFLUENCING/NEGOTIATING</v>
      </c>
      <c r="C1250" s="127" t="str">
        <f>IF(RIGHT(Table13[[#This Row],[Occupational Series]],5)="SECCM","SECCM",IF(OR(RIGHT(Table13[[#This Row],[Occupational Series]],1)="A",RIGHT(Table13[[#This Row],[Occupational Series]],1)="B",RIGHT(Table13[[#This Row],[Occupational Series]],1)="C"),"0301",RIGHT(Table13[[#This Row],[Occupational Series]],4)))</f>
        <v>0801</v>
      </c>
      <c r="D1250" s="51" t="s">
        <v>267</v>
      </c>
      <c r="E1250" s="51" t="s">
        <v>268</v>
      </c>
    </row>
    <row r="1251" spans="1:5" ht="26.25" thickBot="1" x14ac:dyDescent="0.3">
      <c r="A1251" s="51" t="s">
        <v>278</v>
      </c>
      <c r="B1251" s="127" t="str">
        <f>Table13[[#This Row],[Series]]&amp;Table13[[#This Row],[Competency Name]]</f>
        <v>0801INFORMATION MANAGEMENT</v>
      </c>
      <c r="C1251" s="127" t="str">
        <f>IF(RIGHT(Table13[[#This Row],[Occupational Series]],5)="SECCM","SECCM",IF(OR(RIGHT(Table13[[#This Row],[Occupational Series]],1)="A",RIGHT(Table13[[#This Row],[Occupational Series]],1)="B",RIGHT(Table13[[#This Row],[Occupational Series]],1)="C"),"0301",RIGHT(Table13[[#This Row],[Occupational Series]],4)))</f>
        <v>0801</v>
      </c>
      <c r="D1251" s="51" t="s">
        <v>311</v>
      </c>
      <c r="E1251" s="51" t="s">
        <v>312</v>
      </c>
    </row>
    <row r="1252" spans="1:5" ht="51.75" thickBot="1" x14ac:dyDescent="0.3">
      <c r="A1252" s="51" t="s">
        <v>278</v>
      </c>
      <c r="B1252" s="127" t="str">
        <f>Table13[[#This Row],[Series]]&amp;Table13[[#This Row],[Competency Name]]</f>
        <v>0801FINANCIAL MANAGEMENT</v>
      </c>
      <c r="C1252" s="127" t="str">
        <f>IF(RIGHT(Table13[[#This Row],[Occupational Series]],5)="SECCM","SECCM",IF(OR(RIGHT(Table13[[#This Row],[Occupational Series]],1)="A",RIGHT(Table13[[#This Row],[Occupational Series]],1)="B",RIGHT(Table13[[#This Row],[Occupational Series]],1)="C"),"0301",RIGHT(Table13[[#This Row],[Occupational Series]],4)))</f>
        <v>0801</v>
      </c>
      <c r="D1252" s="51" t="s">
        <v>438</v>
      </c>
      <c r="E1252" s="51" t="s">
        <v>439</v>
      </c>
    </row>
    <row r="1253" spans="1:5" ht="15.75" thickBot="1" x14ac:dyDescent="0.3">
      <c r="A1253" s="129" t="s">
        <v>278</v>
      </c>
      <c r="B1253" s="127" t="str">
        <f>Table13[[#This Row],[Series]]&amp;Table13[[#This Row],[Competency Name]]</f>
        <v>0801PARTNERING</v>
      </c>
      <c r="C1253" s="127" t="str">
        <f>IF(RIGHT(Table13[[#This Row],[Occupational Series]],5)="SECCM","SECCM",IF(OR(RIGHT(Table13[[#This Row],[Occupational Series]],1)="A",RIGHT(Table13[[#This Row],[Occupational Series]],1)="B",RIGHT(Table13[[#This Row],[Occupational Series]],1)="C"),"0301",RIGHT(Table13[[#This Row],[Occupational Series]],4)))</f>
        <v>0801</v>
      </c>
      <c r="D1253" s="129" t="s">
        <v>491</v>
      </c>
      <c r="E1253" s="129" t="s">
        <v>492</v>
      </c>
    </row>
    <row r="1254" spans="1:5" ht="26.25" thickBot="1" x14ac:dyDescent="0.3">
      <c r="A1254" s="51" t="s">
        <v>278</v>
      </c>
      <c r="B1254" s="127" t="str">
        <f>Table13[[#This Row],[Series]]&amp;Table13[[#This Row],[Competency Name]]</f>
        <v>0801WRITTEN COMMUNICATION</v>
      </c>
      <c r="C1254" s="127" t="str">
        <f>IF(RIGHT(Table13[[#This Row],[Occupational Series]],5)="SECCM","SECCM",IF(OR(RIGHT(Table13[[#This Row],[Occupational Series]],1)="A",RIGHT(Table13[[#This Row],[Occupational Series]],1)="B",RIGHT(Table13[[#This Row],[Occupational Series]],1)="C"),"0301",RIGHT(Table13[[#This Row],[Occupational Series]],4)))</f>
        <v>0801</v>
      </c>
      <c r="D1254" s="51" t="s">
        <v>507</v>
      </c>
      <c r="E1254" s="51" t="s">
        <v>508</v>
      </c>
    </row>
    <row r="1255" spans="1:5" ht="26.25" thickBot="1" x14ac:dyDescent="0.3">
      <c r="A1255" s="51" t="s">
        <v>278</v>
      </c>
      <c r="B1255" s="127" t="str">
        <f>Table13[[#This Row],[Series]]&amp;Table13[[#This Row],[Competency Name]]</f>
        <v>0801ORAL COMMUNICATION</v>
      </c>
      <c r="C1255" s="127" t="str">
        <f>IF(RIGHT(Table13[[#This Row],[Occupational Series]],5)="SECCM","SECCM",IF(OR(RIGHT(Table13[[#This Row],[Occupational Series]],1)="A",RIGHT(Table13[[#This Row],[Occupational Series]],1)="B",RIGHT(Table13[[#This Row],[Occupational Series]],1)="C"),"0301",RIGHT(Table13[[#This Row],[Occupational Series]],4)))</f>
        <v>0801</v>
      </c>
      <c r="D1255" s="51" t="s">
        <v>537</v>
      </c>
      <c r="E1255" s="51" t="s">
        <v>538</v>
      </c>
    </row>
    <row r="1256" spans="1:5" ht="26.25" thickBot="1" x14ac:dyDescent="0.3">
      <c r="A1256" s="51" t="s">
        <v>278</v>
      </c>
      <c r="B1256" s="127" t="str">
        <f>Table13[[#This Row],[Series]]&amp;Table13[[#This Row],[Competency Name]]</f>
        <v>0801RESOURCE MANAGEMENT</v>
      </c>
      <c r="C1256" s="127" t="str">
        <f>IF(RIGHT(Table13[[#This Row],[Occupational Series]],5)="SECCM","SECCM",IF(OR(RIGHT(Table13[[#This Row],[Occupational Series]],1)="A",RIGHT(Table13[[#This Row],[Occupational Series]],1)="B",RIGHT(Table13[[#This Row],[Occupational Series]],1)="C"),"0301",RIGHT(Table13[[#This Row],[Occupational Series]],4)))</f>
        <v>0801</v>
      </c>
      <c r="D1256" s="51" t="s">
        <v>573</v>
      </c>
      <c r="E1256" s="51" t="s">
        <v>574</v>
      </c>
    </row>
    <row r="1257" spans="1:5" ht="64.5" thickBot="1" x14ac:dyDescent="0.3">
      <c r="A1257" s="51" t="s">
        <v>278</v>
      </c>
      <c r="B1257" s="127" t="str">
        <f>Table13[[#This Row],[Series]]&amp;Table13[[#This Row],[Competency Name]]</f>
        <v>0801ACCOUNTABILITY</v>
      </c>
      <c r="C1257" s="127" t="str">
        <f>IF(RIGHT(Table13[[#This Row],[Occupational Series]],5)="SECCM","SECCM",IF(OR(RIGHT(Table13[[#This Row],[Occupational Series]],1)="A",RIGHT(Table13[[#This Row],[Occupational Series]],1)="B",RIGHT(Table13[[#This Row],[Occupational Series]],1)="C"),"0301",RIGHT(Table13[[#This Row],[Occupational Series]],4)))</f>
        <v>0801</v>
      </c>
      <c r="D1257" s="51" t="s">
        <v>579</v>
      </c>
      <c r="E1257" s="51" t="s">
        <v>580</v>
      </c>
    </row>
    <row r="1258" spans="1:5" ht="39" thickBot="1" x14ac:dyDescent="0.3">
      <c r="A1258" s="51" t="s">
        <v>278</v>
      </c>
      <c r="B1258" s="127" t="str">
        <f>Table13[[#This Row],[Series]]&amp;Table13[[#This Row],[Competency Name]]</f>
        <v>0801DEVELOPING OTHERS</v>
      </c>
      <c r="C1258" s="127" t="str">
        <f>IF(RIGHT(Table13[[#This Row],[Occupational Series]],5)="SECCM","SECCM",IF(OR(RIGHT(Table13[[#This Row],[Occupational Series]],1)="A",RIGHT(Table13[[#This Row],[Occupational Series]],1)="B",RIGHT(Table13[[#This Row],[Occupational Series]],1)="C"),"0301",RIGHT(Table13[[#This Row],[Occupational Series]],4)))</f>
        <v>0801</v>
      </c>
      <c r="D1258" s="51" t="s">
        <v>585</v>
      </c>
      <c r="E1258" s="51" t="s">
        <v>586</v>
      </c>
    </row>
    <row r="1259" spans="1:5" ht="26.25" thickBot="1" x14ac:dyDescent="0.3">
      <c r="A1259" s="51" t="s">
        <v>278</v>
      </c>
      <c r="B1259" s="127" t="str">
        <f>Table13[[#This Row],[Series]]&amp;Table13[[#This Row],[Competency Name]]</f>
        <v>0801MANAGING HUMAN RESOURCES</v>
      </c>
      <c r="C1259" s="127" t="str">
        <f>IF(RIGHT(Table13[[#This Row],[Occupational Series]],5)="SECCM","SECCM",IF(OR(RIGHT(Table13[[#This Row],[Occupational Series]],1)="A",RIGHT(Table13[[#This Row],[Occupational Series]],1)="B",RIGHT(Table13[[#This Row],[Occupational Series]],1)="C"),"0301",RIGHT(Table13[[#This Row],[Occupational Series]],4)))</f>
        <v>0801</v>
      </c>
      <c r="D1259" s="51" t="s">
        <v>590</v>
      </c>
      <c r="E1259" s="51" t="s">
        <v>591</v>
      </c>
    </row>
    <row r="1260" spans="1:5" ht="39" thickBot="1" x14ac:dyDescent="0.3">
      <c r="A1260" s="51" t="s">
        <v>278</v>
      </c>
      <c r="B1260" s="127" t="str">
        <f>Table13[[#This Row],[Series]]&amp;Table13[[#This Row],[Competency Name]]</f>
        <v>0801PROBLEM SOLVING</v>
      </c>
      <c r="C1260" s="127" t="str">
        <f>IF(RIGHT(Table13[[#This Row],[Occupational Series]],5)="SECCM","SECCM",IF(OR(RIGHT(Table13[[#This Row],[Occupational Series]],1)="A",RIGHT(Table13[[#This Row],[Occupational Series]],1)="B",RIGHT(Table13[[#This Row],[Occupational Series]],1)="C"),"0301",RIGHT(Table13[[#This Row],[Occupational Series]],4)))</f>
        <v>0801</v>
      </c>
      <c r="D1260" s="51" t="s">
        <v>596</v>
      </c>
      <c r="E1260" s="51" t="s">
        <v>597</v>
      </c>
    </row>
    <row r="1261" spans="1:5" ht="26.25" thickBot="1" x14ac:dyDescent="0.3">
      <c r="A1261" s="51" t="s">
        <v>278</v>
      </c>
      <c r="B1261" s="127" t="str">
        <f>Table13[[#This Row],[Series]]&amp;Table13[[#This Row],[Competency Name]]</f>
        <v>0801QUALITY ASSURANCE</v>
      </c>
      <c r="C1261" s="127" t="str">
        <f>IF(RIGHT(Table13[[#This Row],[Occupational Series]],5)="SECCM","SECCM",IF(OR(RIGHT(Table13[[#This Row],[Occupational Series]],1)="A",RIGHT(Table13[[#This Row],[Occupational Series]],1)="B",RIGHT(Table13[[#This Row],[Occupational Series]],1)="C"),"0301",RIGHT(Table13[[#This Row],[Occupational Series]],4)))</f>
        <v>0801</v>
      </c>
      <c r="D1261" s="51" t="s">
        <v>600</v>
      </c>
      <c r="E1261" s="51" t="s">
        <v>601</v>
      </c>
    </row>
    <row r="1262" spans="1:5" ht="26.25" thickBot="1" x14ac:dyDescent="0.3">
      <c r="A1262" s="51" t="s">
        <v>278</v>
      </c>
      <c r="B1262" s="127" t="str">
        <f>Table13[[#This Row],[Series]]&amp;Table13[[#This Row],[Competency Name]]</f>
        <v>0801SYSTEMS TESTING AND EVALUATION</v>
      </c>
      <c r="C1262" s="127" t="str">
        <f>IF(RIGHT(Table13[[#This Row],[Occupational Series]],5)="SECCM","SECCM",IF(OR(RIGHT(Table13[[#This Row],[Occupational Series]],1)="A",RIGHT(Table13[[#This Row],[Occupational Series]],1)="B",RIGHT(Table13[[#This Row],[Occupational Series]],1)="C"),"0301",RIGHT(Table13[[#This Row],[Occupational Series]],4)))</f>
        <v>0801</v>
      </c>
      <c r="D1262" s="51" t="s">
        <v>850</v>
      </c>
      <c r="E1262" s="51" t="s">
        <v>851</v>
      </c>
    </row>
    <row r="1263" spans="1:5" ht="26.25" thickBot="1" x14ac:dyDescent="0.3">
      <c r="A1263" s="129" t="s">
        <v>278</v>
      </c>
      <c r="B1263" s="127" t="str">
        <f>Table13[[#This Row],[Series]]&amp;Table13[[#This Row],[Competency Name]]</f>
        <v>0801RULEMAKING AND REGULATION</v>
      </c>
      <c r="C1263" s="127" t="str">
        <f>IF(RIGHT(Table13[[#This Row],[Occupational Series]],5)="SECCM","SECCM",IF(OR(RIGHT(Table13[[#This Row],[Occupational Series]],1)="A",RIGHT(Table13[[#This Row],[Occupational Series]],1)="B",RIGHT(Table13[[#This Row],[Occupational Series]],1)="C"),"0301",RIGHT(Table13[[#This Row],[Occupational Series]],4)))</f>
        <v>0801</v>
      </c>
      <c r="D1263" s="129" t="s">
        <v>958</v>
      </c>
      <c r="E1263" s="129" t="s">
        <v>959</v>
      </c>
    </row>
    <row r="1264" spans="1:5" ht="26.25" thickBot="1" x14ac:dyDescent="0.3">
      <c r="A1264" s="51" t="s">
        <v>278</v>
      </c>
      <c r="B1264" s="127" t="str">
        <f>Table13[[#This Row],[Series]]&amp;Table13[[#This Row],[Competency Name]]</f>
        <v>0801RESEARCH AND DEVELOPMENT</v>
      </c>
      <c r="C1264" s="127" t="str">
        <f>IF(RIGHT(Table13[[#This Row],[Occupational Series]],5)="SECCM","SECCM",IF(OR(RIGHT(Table13[[#This Row],[Occupational Series]],1)="A",RIGHT(Table13[[#This Row],[Occupational Series]],1)="B",RIGHT(Table13[[#This Row],[Occupational Series]],1)="C"),"0301",RIGHT(Table13[[#This Row],[Occupational Series]],4)))</f>
        <v>0801</v>
      </c>
      <c r="D1264" s="51" t="s">
        <v>1029</v>
      </c>
      <c r="E1264" s="51" t="s">
        <v>1030</v>
      </c>
    </row>
    <row r="1265" spans="1:5" ht="26.25" thickBot="1" x14ac:dyDescent="0.3">
      <c r="A1265" s="51" t="s">
        <v>278</v>
      </c>
      <c r="B1265" s="127" t="str">
        <f>Table13[[#This Row],[Series]]&amp;Table13[[#This Row],[Competency Name]]</f>
        <v>0801ENGINEERING PROJECT MANAGEMENT</v>
      </c>
      <c r="C1265" s="127" t="str">
        <f>IF(RIGHT(Table13[[#This Row],[Occupational Series]],5)="SECCM","SECCM",IF(OR(RIGHT(Table13[[#This Row],[Occupational Series]],1)="A",RIGHT(Table13[[#This Row],[Occupational Series]],1)="B",RIGHT(Table13[[#This Row],[Occupational Series]],1)="C"),"0301",RIGHT(Table13[[#This Row],[Occupational Series]],4)))</f>
        <v>0801</v>
      </c>
      <c r="D1265" s="51" t="s">
        <v>1218</v>
      </c>
      <c r="E1265" s="51" t="s">
        <v>1219</v>
      </c>
    </row>
    <row r="1266" spans="1:5" ht="26.25" thickBot="1" x14ac:dyDescent="0.3">
      <c r="A1266" s="129" t="s">
        <v>278</v>
      </c>
      <c r="B1266" s="127" t="str">
        <f>Table13[[#This Row],[Series]]&amp;Table13[[#This Row],[Competency Name]]</f>
        <v>0801SYSTEMS ENGINEERING</v>
      </c>
      <c r="C1266" s="127" t="str">
        <f>IF(RIGHT(Table13[[#This Row],[Occupational Series]],5)="SECCM","SECCM",IF(OR(RIGHT(Table13[[#This Row],[Occupational Series]],1)="A",RIGHT(Table13[[#This Row],[Occupational Series]],1)="B",RIGHT(Table13[[#This Row],[Occupational Series]],1)="C"),"0301",RIGHT(Table13[[#This Row],[Occupational Series]],4)))</f>
        <v>0801</v>
      </c>
      <c r="D1266" s="129" t="s">
        <v>1385</v>
      </c>
      <c r="E1266" s="129" t="s">
        <v>1386</v>
      </c>
    </row>
    <row r="1267" spans="1:5" ht="39" thickBot="1" x14ac:dyDescent="0.3">
      <c r="A1267" s="51" t="s">
        <v>273</v>
      </c>
      <c r="B1267" s="127" t="str">
        <f>Table13[[#This Row],[Series]]&amp;Table13[[#This Row],[Competency Name]]</f>
        <v>0802INFLUENCING/NEGOTIATING</v>
      </c>
      <c r="C1267" s="127" t="str">
        <f>IF(RIGHT(Table13[[#This Row],[Occupational Series]],5)="SECCM","SECCM",IF(OR(RIGHT(Table13[[#This Row],[Occupational Series]],1)="A",RIGHT(Table13[[#This Row],[Occupational Series]],1)="B",RIGHT(Table13[[#This Row],[Occupational Series]],1)="C"),"0301",RIGHT(Table13[[#This Row],[Occupational Series]],4)))</f>
        <v>0802</v>
      </c>
      <c r="D1267" s="51" t="s">
        <v>267</v>
      </c>
      <c r="E1267" s="51" t="s">
        <v>268</v>
      </c>
    </row>
    <row r="1268" spans="1:5" ht="26.25" thickBot="1" x14ac:dyDescent="0.3">
      <c r="A1268" s="51" t="s">
        <v>273</v>
      </c>
      <c r="B1268" s="127" t="str">
        <f>Table13[[#This Row],[Series]]&amp;Table13[[#This Row],[Competency Name]]</f>
        <v>0802INFORMATION MANAGEMENT</v>
      </c>
      <c r="C1268" s="127" t="str">
        <f>IF(RIGHT(Table13[[#This Row],[Occupational Series]],5)="SECCM","SECCM",IF(OR(RIGHT(Table13[[#This Row],[Occupational Series]],1)="A",RIGHT(Table13[[#This Row],[Occupational Series]],1)="B",RIGHT(Table13[[#This Row],[Occupational Series]],1)="C"),"0301",RIGHT(Table13[[#This Row],[Occupational Series]],4)))</f>
        <v>0802</v>
      </c>
      <c r="D1268" s="51" t="s">
        <v>311</v>
      </c>
      <c r="E1268" s="51" t="s">
        <v>312</v>
      </c>
    </row>
    <row r="1269" spans="1:5" ht="26.25" thickBot="1" x14ac:dyDescent="0.3">
      <c r="A1269" s="51" t="s">
        <v>273</v>
      </c>
      <c r="B1269" s="127" t="str">
        <f>Table13[[#This Row],[Series]]&amp;Table13[[#This Row],[Competency Name]]</f>
        <v>0802COMPUTER LITERACY</v>
      </c>
      <c r="C1269" s="127" t="str">
        <f>IF(RIGHT(Table13[[#This Row],[Occupational Series]],5)="SECCM","SECCM",IF(OR(RIGHT(Table13[[#This Row],[Occupational Series]],1)="A",RIGHT(Table13[[#This Row],[Occupational Series]],1)="B",RIGHT(Table13[[#This Row],[Occupational Series]],1)="C"),"0301",RIGHT(Table13[[#This Row],[Occupational Series]],4)))</f>
        <v>0802</v>
      </c>
      <c r="D1269" s="51" t="s">
        <v>456</v>
      </c>
      <c r="E1269" s="51" t="s">
        <v>457</v>
      </c>
    </row>
    <row r="1270" spans="1:5" ht="15.75" thickBot="1" x14ac:dyDescent="0.3">
      <c r="A1270" s="129" t="s">
        <v>273</v>
      </c>
      <c r="B1270" s="127" t="str">
        <f>Table13[[#This Row],[Series]]&amp;Table13[[#This Row],[Competency Name]]</f>
        <v>0802PARTNERING</v>
      </c>
      <c r="C1270" s="127" t="str">
        <f>IF(RIGHT(Table13[[#This Row],[Occupational Series]],5)="SECCM","SECCM",IF(OR(RIGHT(Table13[[#This Row],[Occupational Series]],1)="A",RIGHT(Table13[[#This Row],[Occupational Series]],1)="B",RIGHT(Table13[[#This Row],[Occupational Series]],1)="C"),"0301",RIGHT(Table13[[#This Row],[Occupational Series]],4)))</f>
        <v>0802</v>
      </c>
      <c r="D1270" s="129" t="s">
        <v>491</v>
      </c>
      <c r="E1270" s="129" t="s">
        <v>492</v>
      </c>
    </row>
    <row r="1271" spans="1:5" ht="26.25" thickBot="1" x14ac:dyDescent="0.3">
      <c r="A1271" s="51" t="s">
        <v>273</v>
      </c>
      <c r="B1271" s="127" t="str">
        <f>Table13[[#This Row],[Series]]&amp;Table13[[#This Row],[Competency Name]]</f>
        <v>0802WRITTEN COMMUNICATION</v>
      </c>
      <c r="C1271" s="127" t="str">
        <f>IF(RIGHT(Table13[[#This Row],[Occupational Series]],5)="SECCM","SECCM",IF(OR(RIGHT(Table13[[#This Row],[Occupational Series]],1)="A",RIGHT(Table13[[#This Row],[Occupational Series]],1)="B",RIGHT(Table13[[#This Row],[Occupational Series]],1)="C"),"0301",RIGHT(Table13[[#This Row],[Occupational Series]],4)))</f>
        <v>0802</v>
      </c>
      <c r="D1271" s="51" t="s">
        <v>507</v>
      </c>
      <c r="E1271" s="51" t="s">
        <v>508</v>
      </c>
    </row>
    <row r="1272" spans="1:5" ht="26.25" thickBot="1" x14ac:dyDescent="0.3">
      <c r="A1272" s="51" t="s">
        <v>273</v>
      </c>
      <c r="B1272" s="127" t="str">
        <f>Table13[[#This Row],[Series]]&amp;Table13[[#This Row],[Competency Name]]</f>
        <v>0802ORAL COMMUNICATION</v>
      </c>
      <c r="C1272" s="127" t="str">
        <f>IF(RIGHT(Table13[[#This Row],[Occupational Series]],5)="SECCM","SECCM",IF(OR(RIGHT(Table13[[#This Row],[Occupational Series]],1)="A",RIGHT(Table13[[#This Row],[Occupational Series]],1)="B",RIGHT(Table13[[#This Row],[Occupational Series]],1)="C"),"0301",RIGHT(Table13[[#This Row],[Occupational Series]],4)))</f>
        <v>0802</v>
      </c>
      <c r="D1272" s="51" t="s">
        <v>537</v>
      </c>
      <c r="E1272" s="51" t="s">
        <v>538</v>
      </c>
    </row>
    <row r="1273" spans="1:5" ht="64.5" thickBot="1" x14ac:dyDescent="0.3">
      <c r="A1273" s="51" t="s">
        <v>273</v>
      </c>
      <c r="B1273" s="127" t="str">
        <f>Table13[[#This Row],[Series]]&amp;Table13[[#This Row],[Competency Name]]</f>
        <v>0802ACCOUNTABILITY</v>
      </c>
      <c r="C1273" s="127" t="str">
        <f>IF(RIGHT(Table13[[#This Row],[Occupational Series]],5)="SECCM","SECCM",IF(OR(RIGHT(Table13[[#This Row],[Occupational Series]],1)="A",RIGHT(Table13[[#This Row],[Occupational Series]],1)="B",RIGHT(Table13[[#This Row],[Occupational Series]],1)="C"),"0301",RIGHT(Table13[[#This Row],[Occupational Series]],4)))</f>
        <v>0802</v>
      </c>
      <c r="D1273" s="51" t="s">
        <v>579</v>
      </c>
      <c r="E1273" s="51" t="s">
        <v>580</v>
      </c>
    </row>
    <row r="1274" spans="1:5" ht="39" thickBot="1" x14ac:dyDescent="0.3">
      <c r="A1274" s="51" t="s">
        <v>273</v>
      </c>
      <c r="B1274" s="127" t="str">
        <f>Table13[[#This Row],[Series]]&amp;Table13[[#This Row],[Competency Name]]</f>
        <v>0802DEVELOPING OTHERS</v>
      </c>
      <c r="C1274" s="127" t="str">
        <f>IF(RIGHT(Table13[[#This Row],[Occupational Series]],5)="SECCM","SECCM",IF(OR(RIGHT(Table13[[#This Row],[Occupational Series]],1)="A",RIGHT(Table13[[#This Row],[Occupational Series]],1)="B",RIGHT(Table13[[#This Row],[Occupational Series]],1)="C"),"0301",RIGHT(Table13[[#This Row],[Occupational Series]],4)))</f>
        <v>0802</v>
      </c>
      <c r="D1274" s="51" t="s">
        <v>585</v>
      </c>
      <c r="E1274" s="51" t="s">
        <v>586</v>
      </c>
    </row>
    <row r="1275" spans="1:5" ht="26.25" thickBot="1" x14ac:dyDescent="0.3">
      <c r="A1275" s="51" t="s">
        <v>273</v>
      </c>
      <c r="B1275" s="127" t="str">
        <f>Table13[[#This Row],[Series]]&amp;Table13[[#This Row],[Competency Name]]</f>
        <v>0802MANAGING HUMAN RESOURCES</v>
      </c>
      <c r="C1275" s="127" t="str">
        <f>IF(RIGHT(Table13[[#This Row],[Occupational Series]],5)="SECCM","SECCM",IF(OR(RIGHT(Table13[[#This Row],[Occupational Series]],1)="A",RIGHT(Table13[[#This Row],[Occupational Series]],1)="B",RIGHT(Table13[[#This Row],[Occupational Series]],1)="C"),"0301",RIGHT(Table13[[#This Row],[Occupational Series]],4)))</f>
        <v>0802</v>
      </c>
      <c r="D1275" s="51" t="s">
        <v>590</v>
      </c>
      <c r="E1275" s="51" t="s">
        <v>591</v>
      </c>
    </row>
    <row r="1276" spans="1:5" ht="39" thickBot="1" x14ac:dyDescent="0.3">
      <c r="A1276" s="51" t="s">
        <v>273</v>
      </c>
      <c r="B1276" s="127" t="str">
        <f>Table13[[#This Row],[Series]]&amp;Table13[[#This Row],[Competency Name]]</f>
        <v>0802PROBLEM SOLVING</v>
      </c>
      <c r="C1276" s="127" t="str">
        <f>IF(RIGHT(Table13[[#This Row],[Occupational Series]],5)="SECCM","SECCM",IF(OR(RIGHT(Table13[[#This Row],[Occupational Series]],1)="A",RIGHT(Table13[[#This Row],[Occupational Series]],1)="B",RIGHT(Table13[[#This Row],[Occupational Series]],1)="C"),"0301",RIGHT(Table13[[#This Row],[Occupational Series]],4)))</f>
        <v>0802</v>
      </c>
      <c r="D1276" s="51" t="s">
        <v>596</v>
      </c>
      <c r="E1276" s="51" t="s">
        <v>597</v>
      </c>
    </row>
    <row r="1277" spans="1:5" ht="26.25" thickBot="1" x14ac:dyDescent="0.3">
      <c r="A1277" s="51" t="s">
        <v>273</v>
      </c>
      <c r="B1277" s="127" t="str">
        <f>Table13[[#This Row],[Series]]&amp;Table13[[#This Row],[Competency Name]]</f>
        <v>0802QUALITY ASSURANCE</v>
      </c>
      <c r="C1277" s="127" t="str">
        <f>IF(RIGHT(Table13[[#This Row],[Occupational Series]],5)="SECCM","SECCM",IF(OR(RIGHT(Table13[[#This Row],[Occupational Series]],1)="A",RIGHT(Table13[[#This Row],[Occupational Series]],1)="B",RIGHT(Table13[[#This Row],[Occupational Series]],1)="C"),"0301",RIGHT(Table13[[#This Row],[Occupational Series]],4)))</f>
        <v>0802</v>
      </c>
      <c r="D1277" s="51" t="s">
        <v>600</v>
      </c>
      <c r="E1277" s="51" t="s">
        <v>601</v>
      </c>
    </row>
    <row r="1278" spans="1:5" ht="26.25" thickBot="1" x14ac:dyDescent="0.3">
      <c r="A1278" s="51" t="s">
        <v>273</v>
      </c>
      <c r="B1278" s="127" t="str">
        <f>Table13[[#This Row],[Series]]&amp;Table13[[#This Row],[Competency Name]]</f>
        <v>0802RESEARCH AND DEVELOPMENT</v>
      </c>
      <c r="C1278" s="127" t="str">
        <f>IF(RIGHT(Table13[[#This Row],[Occupational Series]],5)="SECCM","SECCM",IF(OR(RIGHT(Table13[[#This Row],[Occupational Series]],1)="A",RIGHT(Table13[[#This Row],[Occupational Series]],1)="B",RIGHT(Table13[[#This Row],[Occupational Series]],1)="C"),"0301",RIGHT(Table13[[#This Row],[Occupational Series]],4)))</f>
        <v>0802</v>
      </c>
      <c r="D1278" s="51" t="s">
        <v>1029</v>
      </c>
      <c r="E1278" s="51" t="s">
        <v>1030</v>
      </c>
    </row>
    <row r="1279" spans="1:5" ht="26.25" thickBot="1" x14ac:dyDescent="0.3">
      <c r="A1279" s="51" t="s">
        <v>273</v>
      </c>
      <c r="B1279" s="127" t="str">
        <f>Table13[[#This Row],[Series]]&amp;Table13[[#This Row],[Competency Name]]</f>
        <v>0802ENGINEERING PROJECT MANAGEMENT</v>
      </c>
      <c r="C1279" s="127" t="str">
        <f>IF(RIGHT(Table13[[#This Row],[Occupational Series]],5)="SECCM","SECCM",IF(OR(RIGHT(Table13[[#This Row],[Occupational Series]],1)="A",RIGHT(Table13[[#This Row],[Occupational Series]],1)="B",RIGHT(Table13[[#This Row],[Occupational Series]],1)="C"),"0301",RIGHT(Table13[[#This Row],[Occupational Series]],4)))</f>
        <v>0802</v>
      </c>
      <c r="D1279" s="51" t="s">
        <v>1218</v>
      </c>
      <c r="E1279" s="51" t="s">
        <v>1219</v>
      </c>
    </row>
    <row r="1280" spans="1:5" ht="15.75" thickBot="1" x14ac:dyDescent="0.3">
      <c r="A1280" s="129" t="s">
        <v>273</v>
      </c>
      <c r="B1280" s="127" t="str">
        <f>Table13[[#This Row],[Series]]&amp;Table13[[#This Row],[Competency Name]]</f>
        <v>0802AEROSPACE</v>
      </c>
      <c r="C1280" s="127" t="str">
        <f>IF(RIGHT(Table13[[#This Row],[Occupational Series]],5)="SECCM","SECCM",IF(OR(RIGHT(Table13[[#This Row],[Occupational Series]],1)="A",RIGHT(Table13[[#This Row],[Occupational Series]],1)="B",RIGHT(Table13[[#This Row],[Occupational Series]],1)="C"),"0301",RIGHT(Table13[[#This Row],[Occupational Series]],4)))</f>
        <v>0802</v>
      </c>
      <c r="D1280" s="129" t="s">
        <v>1292</v>
      </c>
      <c r="E1280" s="129" t="s">
        <v>1293</v>
      </c>
    </row>
    <row r="1281" spans="1:5" ht="15.75" thickBot="1" x14ac:dyDescent="0.3">
      <c r="A1281" s="129" t="s">
        <v>273</v>
      </c>
      <c r="B1281" s="127" t="str">
        <f>Table13[[#This Row],[Series]]&amp;Table13[[#This Row],[Competency Name]]</f>
        <v>0802ARCHITECTURE</v>
      </c>
      <c r="C1281" s="127" t="str">
        <f>IF(RIGHT(Table13[[#This Row],[Occupational Series]],5)="SECCM","SECCM",IF(OR(RIGHT(Table13[[#This Row],[Occupational Series]],1)="A",RIGHT(Table13[[#This Row],[Occupational Series]],1)="B",RIGHT(Table13[[#This Row],[Occupational Series]],1)="C"),"0301",RIGHT(Table13[[#This Row],[Occupational Series]],4)))</f>
        <v>0802</v>
      </c>
      <c r="D1281" s="129" t="s">
        <v>1294</v>
      </c>
      <c r="E1281" s="129" t="s">
        <v>1295</v>
      </c>
    </row>
    <row r="1282" spans="1:5" ht="26.25" thickBot="1" x14ac:dyDescent="0.3">
      <c r="A1282" s="51" t="s">
        <v>273</v>
      </c>
      <c r="B1282" s="127" t="str">
        <f>Table13[[#This Row],[Series]]&amp;Table13[[#This Row],[Competency Name]]</f>
        <v>0802DRAFTING</v>
      </c>
      <c r="C1282" s="127" t="str">
        <f>IF(RIGHT(Table13[[#This Row],[Occupational Series]],5)="SECCM","SECCM",IF(OR(RIGHT(Table13[[#This Row],[Occupational Series]],1)="A",RIGHT(Table13[[#This Row],[Occupational Series]],1)="B",RIGHT(Table13[[#This Row],[Occupational Series]],1)="C"),"0301",RIGHT(Table13[[#This Row],[Occupational Series]],4)))</f>
        <v>0802</v>
      </c>
      <c r="D1282" s="51" t="s">
        <v>1296</v>
      </c>
      <c r="E1282" s="51" t="s">
        <v>1297</v>
      </c>
    </row>
    <row r="1283" spans="1:5" ht="26.25" thickBot="1" x14ac:dyDescent="0.3">
      <c r="A1283" s="51" t="s">
        <v>273</v>
      </c>
      <c r="B1283" s="127" t="str">
        <f>Table13[[#This Row],[Series]]&amp;Table13[[#This Row],[Competency Name]]</f>
        <v>0802ELECTRICAL</v>
      </c>
      <c r="C1283" s="127" t="str">
        <f>IF(RIGHT(Table13[[#This Row],[Occupational Series]],5)="SECCM","SECCM",IF(OR(RIGHT(Table13[[#This Row],[Occupational Series]],1)="A",RIGHT(Table13[[#This Row],[Occupational Series]],1)="B",RIGHT(Table13[[#This Row],[Occupational Series]],1)="C"),"0301",RIGHT(Table13[[#This Row],[Occupational Series]],4)))</f>
        <v>0802</v>
      </c>
      <c r="D1283" s="51" t="s">
        <v>1298</v>
      </c>
      <c r="E1283" s="51" t="s">
        <v>1299</v>
      </c>
    </row>
    <row r="1284" spans="1:5" ht="39" thickBot="1" x14ac:dyDescent="0.3">
      <c r="A1284" s="51" t="s">
        <v>273</v>
      </c>
      <c r="B1284" s="127" t="str">
        <f>Table13[[#This Row],[Series]]&amp;Table13[[#This Row],[Competency Name]]</f>
        <v>0802ENGINEERING TECHNICAL POLICY AND PLANNING</v>
      </c>
      <c r="C1284" s="127" t="str">
        <f>IF(RIGHT(Table13[[#This Row],[Occupational Series]],5)="SECCM","SECCM",IF(OR(RIGHT(Table13[[#This Row],[Occupational Series]],1)="A",RIGHT(Table13[[#This Row],[Occupational Series]],1)="B",RIGHT(Table13[[#This Row],[Occupational Series]],1)="C"),"0301",RIGHT(Table13[[#This Row],[Occupational Series]],4)))</f>
        <v>0802</v>
      </c>
      <c r="D1284" s="51" t="s">
        <v>1306</v>
      </c>
      <c r="E1284" s="51" t="s">
        <v>1307</v>
      </c>
    </row>
    <row r="1285" spans="1:5" ht="51.75" thickBot="1" x14ac:dyDescent="0.3">
      <c r="A1285" s="51" t="s">
        <v>273</v>
      </c>
      <c r="B1285" s="127" t="str">
        <f>Table13[[#This Row],[Series]]&amp;Table13[[#This Row],[Competency Name]]</f>
        <v>0802ENGINEERING TECHNICAL TEST &amp; EVALUATION</v>
      </c>
      <c r="C1285" s="127" t="str">
        <f>IF(RIGHT(Table13[[#This Row],[Occupational Series]],5)="SECCM","SECCM",IF(OR(RIGHT(Table13[[#This Row],[Occupational Series]],1)="A",RIGHT(Table13[[#This Row],[Occupational Series]],1)="B",RIGHT(Table13[[#This Row],[Occupational Series]],1)="C"),"0301",RIGHT(Table13[[#This Row],[Occupational Series]],4)))</f>
        <v>0802</v>
      </c>
      <c r="D1285" s="51" t="s">
        <v>1310</v>
      </c>
      <c r="E1285" s="51" t="s">
        <v>1311</v>
      </c>
    </row>
    <row r="1286" spans="1:5" ht="39" thickBot="1" x14ac:dyDescent="0.3">
      <c r="A1286" s="51" t="s">
        <v>273</v>
      </c>
      <c r="B1286" s="127" t="str">
        <f>Table13[[#This Row],[Series]]&amp;Table13[[#This Row],[Competency Name]]</f>
        <v>0802ENGINEERING TECHNICAL SERVICES/OPERATIONS</v>
      </c>
      <c r="C1286" s="127" t="str">
        <f>IF(RIGHT(Table13[[#This Row],[Occupational Series]],5)="SECCM","SECCM",IF(OR(RIGHT(Table13[[#This Row],[Occupational Series]],1)="A",RIGHT(Table13[[#This Row],[Occupational Series]],1)="B",RIGHT(Table13[[#This Row],[Occupational Series]],1)="C"),"0301",RIGHT(Table13[[#This Row],[Occupational Series]],4)))</f>
        <v>0802</v>
      </c>
      <c r="D1286" s="51" t="s">
        <v>1312</v>
      </c>
      <c r="E1286" s="51" t="s">
        <v>1313</v>
      </c>
    </row>
    <row r="1287" spans="1:5" ht="15.75" thickBot="1" x14ac:dyDescent="0.3">
      <c r="A1287" s="129" t="s">
        <v>273</v>
      </c>
      <c r="B1287" s="127" t="str">
        <f>Table13[[#This Row],[Series]]&amp;Table13[[#This Row],[Competency Name]]</f>
        <v>0802MATERIALS</v>
      </c>
      <c r="C1287" s="127" t="str">
        <f>IF(RIGHT(Table13[[#This Row],[Occupational Series]],5)="SECCM","SECCM",IF(OR(RIGHT(Table13[[#This Row],[Occupational Series]],1)="A",RIGHT(Table13[[#This Row],[Occupational Series]],1)="B",RIGHT(Table13[[#This Row],[Occupational Series]],1)="C"),"0301",RIGHT(Table13[[#This Row],[Occupational Series]],4)))</f>
        <v>0802</v>
      </c>
      <c r="D1287" s="129" t="s">
        <v>1314</v>
      </c>
      <c r="E1287" s="129" t="s">
        <v>1315</v>
      </c>
    </row>
    <row r="1288" spans="1:5" ht="39" thickBot="1" x14ac:dyDescent="0.3">
      <c r="A1288" s="51" t="s">
        <v>273</v>
      </c>
      <c r="B1288" s="127" t="str">
        <f>Table13[[#This Row],[Series]]&amp;Table13[[#This Row],[Competency Name]]</f>
        <v>0802MECHANICAL</v>
      </c>
      <c r="C1288" s="127" t="str">
        <f>IF(RIGHT(Table13[[#This Row],[Occupational Series]],5)="SECCM","SECCM",IF(OR(RIGHT(Table13[[#This Row],[Occupational Series]],1)="A",RIGHT(Table13[[#This Row],[Occupational Series]],1)="B",RIGHT(Table13[[#This Row],[Occupational Series]],1)="C"),"0301",RIGHT(Table13[[#This Row],[Occupational Series]],4)))</f>
        <v>0802</v>
      </c>
      <c r="D1288" s="51" t="s">
        <v>1316</v>
      </c>
      <c r="E1288" s="51" t="s">
        <v>1317</v>
      </c>
    </row>
    <row r="1289" spans="1:5" ht="15.75" thickBot="1" x14ac:dyDescent="0.3">
      <c r="A1289" s="129" t="s">
        <v>273</v>
      </c>
      <c r="B1289" s="127" t="str">
        <f>Table13[[#This Row],[Series]]&amp;Table13[[#This Row],[Competency Name]]</f>
        <v>0802NUCLEAR</v>
      </c>
      <c r="C1289" s="127" t="str">
        <f>IF(RIGHT(Table13[[#This Row],[Occupational Series]],5)="SECCM","SECCM",IF(OR(RIGHT(Table13[[#This Row],[Occupational Series]],1)="A",RIGHT(Table13[[#This Row],[Occupational Series]],1)="B",RIGHT(Table13[[#This Row],[Occupational Series]],1)="C"),"0301",RIGHT(Table13[[#This Row],[Occupational Series]],4)))</f>
        <v>0802</v>
      </c>
      <c r="D1289" s="129" t="s">
        <v>1318</v>
      </c>
      <c r="E1289" s="129" t="s">
        <v>1319</v>
      </c>
    </row>
    <row r="1290" spans="1:5" ht="15.75" thickBot="1" x14ac:dyDescent="0.3">
      <c r="A1290" s="129" t="s">
        <v>273</v>
      </c>
      <c r="B1290" s="127" t="str">
        <f>Table13[[#This Row],[Series]]&amp;Table13[[#This Row],[Competency Name]]</f>
        <v>0802PETROLEUM</v>
      </c>
      <c r="C1290" s="127" t="str">
        <f>IF(RIGHT(Table13[[#This Row],[Occupational Series]],5)="SECCM","SECCM",IF(OR(RIGHT(Table13[[#This Row],[Occupational Series]],1)="A",RIGHT(Table13[[#This Row],[Occupational Series]],1)="B",RIGHT(Table13[[#This Row],[Occupational Series]],1)="C"),"0301",RIGHT(Table13[[#This Row],[Occupational Series]],4)))</f>
        <v>0802</v>
      </c>
      <c r="D1290" s="129" t="s">
        <v>1320</v>
      </c>
      <c r="E1290" s="129" t="s">
        <v>1321</v>
      </c>
    </row>
    <row r="1291" spans="1:5" ht="26.25" thickBot="1" x14ac:dyDescent="0.3">
      <c r="A1291" s="51" t="s">
        <v>273</v>
      </c>
      <c r="B1291" s="127" t="str">
        <f>Table13[[#This Row],[Series]]&amp;Table13[[#This Row],[Competency Name]]</f>
        <v>0802RESOURCES</v>
      </c>
      <c r="C1291" s="127" t="str">
        <f>IF(RIGHT(Table13[[#This Row],[Occupational Series]],5)="SECCM","SECCM",IF(OR(RIGHT(Table13[[#This Row],[Occupational Series]],1)="A",RIGHT(Table13[[#This Row],[Occupational Series]],1)="B",RIGHT(Table13[[#This Row],[Occupational Series]],1)="C"),"0301",RIGHT(Table13[[#This Row],[Occupational Series]],4)))</f>
        <v>0802</v>
      </c>
      <c r="D1291" s="51" t="s">
        <v>1322</v>
      </c>
      <c r="E1291" s="51" t="s">
        <v>574</v>
      </c>
    </row>
    <row r="1292" spans="1:5" ht="26.25" thickBot="1" x14ac:dyDescent="0.3">
      <c r="A1292" s="129" t="s">
        <v>273</v>
      </c>
      <c r="B1292" s="127" t="str">
        <f>Table13[[#This Row],[Series]]&amp;Table13[[#This Row],[Competency Name]]</f>
        <v>0802SYSTEM PERFORMANCE AND ANALYSIS</v>
      </c>
      <c r="C1292" s="127" t="str">
        <f>IF(RIGHT(Table13[[#This Row],[Occupational Series]],5)="SECCM","SECCM",IF(OR(RIGHT(Table13[[#This Row],[Occupational Series]],1)="A",RIGHT(Table13[[#This Row],[Occupational Series]],1)="B",RIGHT(Table13[[#This Row],[Occupational Series]],1)="C"),"0301",RIGHT(Table13[[#This Row],[Occupational Series]],4)))</f>
        <v>0802</v>
      </c>
      <c r="D1292" s="129" t="s">
        <v>1323</v>
      </c>
      <c r="E1292" s="129" t="s">
        <v>1324</v>
      </c>
    </row>
    <row r="1293" spans="1:5" ht="15.75" thickBot="1" x14ac:dyDescent="0.3">
      <c r="A1293" s="129" t="s">
        <v>497</v>
      </c>
      <c r="B1293" s="127" t="str">
        <f>Table13[[#This Row],[Series]]&amp;Table13[[#This Row],[Competency Name]]</f>
        <v>0803PARTNERING</v>
      </c>
      <c r="C1293" s="127" t="str">
        <f>IF(RIGHT(Table13[[#This Row],[Occupational Series]],5)="SECCM","SECCM",IF(OR(RIGHT(Table13[[#This Row],[Occupational Series]],1)="A",RIGHT(Table13[[#This Row],[Occupational Series]],1)="B",RIGHT(Table13[[#This Row],[Occupational Series]],1)="C"),"0301",RIGHT(Table13[[#This Row],[Occupational Series]],4)))</f>
        <v>0803</v>
      </c>
      <c r="D1293" s="129" t="s">
        <v>491</v>
      </c>
      <c r="E1293" s="129" t="s">
        <v>492</v>
      </c>
    </row>
    <row r="1294" spans="1:5" ht="26.25" thickBot="1" x14ac:dyDescent="0.3">
      <c r="A1294" s="51" t="s">
        <v>497</v>
      </c>
      <c r="B1294" s="127" t="str">
        <f>Table13[[#This Row],[Series]]&amp;Table13[[#This Row],[Competency Name]]</f>
        <v>0803WRITTEN COMMUNICATION</v>
      </c>
      <c r="C1294" s="127" t="str">
        <f>IF(RIGHT(Table13[[#This Row],[Occupational Series]],5)="SECCM","SECCM",IF(OR(RIGHT(Table13[[#This Row],[Occupational Series]],1)="A",RIGHT(Table13[[#This Row],[Occupational Series]],1)="B",RIGHT(Table13[[#This Row],[Occupational Series]],1)="C"),"0301",RIGHT(Table13[[#This Row],[Occupational Series]],4)))</f>
        <v>0803</v>
      </c>
      <c r="D1294" s="51" t="s">
        <v>507</v>
      </c>
      <c r="E1294" s="51" t="s">
        <v>508</v>
      </c>
    </row>
    <row r="1295" spans="1:5" ht="26.25" thickBot="1" x14ac:dyDescent="0.3">
      <c r="A1295" s="51" t="s">
        <v>497</v>
      </c>
      <c r="B1295" s="127" t="str">
        <f>Table13[[#This Row],[Series]]&amp;Table13[[#This Row],[Competency Name]]</f>
        <v>0803ORAL COMMUNICATION</v>
      </c>
      <c r="C1295" s="127" t="str">
        <f>IF(RIGHT(Table13[[#This Row],[Occupational Series]],5)="SECCM","SECCM",IF(OR(RIGHT(Table13[[#This Row],[Occupational Series]],1)="A",RIGHT(Table13[[#This Row],[Occupational Series]],1)="B",RIGHT(Table13[[#This Row],[Occupational Series]],1)="C"),"0301",RIGHT(Table13[[#This Row],[Occupational Series]],4)))</f>
        <v>0803</v>
      </c>
      <c r="D1295" s="51" t="s">
        <v>537</v>
      </c>
      <c r="E1295" s="51" t="s">
        <v>538</v>
      </c>
    </row>
    <row r="1296" spans="1:5" ht="64.5" thickBot="1" x14ac:dyDescent="0.3">
      <c r="A1296" s="51" t="s">
        <v>497</v>
      </c>
      <c r="B1296" s="127" t="str">
        <f>Table13[[#This Row],[Series]]&amp;Table13[[#This Row],[Competency Name]]</f>
        <v>0803ACCOUNTABILITY</v>
      </c>
      <c r="C1296" s="127" t="str">
        <f>IF(RIGHT(Table13[[#This Row],[Occupational Series]],5)="SECCM","SECCM",IF(OR(RIGHT(Table13[[#This Row],[Occupational Series]],1)="A",RIGHT(Table13[[#This Row],[Occupational Series]],1)="B",RIGHT(Table13[[#This Row],[Occupational Series]],1)="C"),"0301",RIGHT(Table13[[#This Row],[Occupational Series]],4)))</f>
        <v>0803</v>
      </c>
      <c r="D1296" s="51" t="s">
        <v>579</v>
      </c>
      <c r="E1296" s="51" t="s">
        <v>580</v>
      </c>
    </row>
    <row r="1297" spans="1:5" ht="26.25" thickBot="1" x14ac:dyDescent="0.3">
      <c r="A1297" s="51" t="s">
        <v>497</v>
      </c>
      <c r="B1297" s="127" t="str">
        <f>Table13[[#This Row],[Series]]&amp;Table13[[#This Row],[Competency Name]]</f>
        <v>0803MANAGING HUMAN RESOURCES</v>
      </c>
      <c r="C1297" s="127" t="str">
        <f>IF(RIGHT(Table13[[#This Row],[Occupational Series]],5)="SECCM","SECCM",IF(OR(RIGHT(Table13[[#This Row],[Occupational Series]],1)="A",RIGHT(Table13[[#This Row],[Occupational Series]],1)="B",RIGHT(Table13[[#This Row],[Occupational Series]],1)="C"),"0301",RIGHT(Table13[[#This Row],[Occupational Series]],4)))</f>
        <v>0803</v>
      </c>
      <c r="D1297" s="51" t="s">
        <v>590</v>
      </c>
      <c r="E1297" s="51" t="s">
        <v>591</v>
      </c>
    </row>
    <row r="1298" spans="1:5" ht="39" thickBot="1" x14ac:dyDescent="0.3">
      <c r="A1298" s="51" t="s">
        <v>497</v>
      </c>
      <c r="B1298" s="127" t="str">
        <f>Table13[[#This Row],[Series]]&amp;Table13[[#This Row],[Competency Name]]</f>
        <v>0803PROBLEM SOLVING</v>
      </c>
      <c r="C1298" s="127" t="str">
        <f>IF(RIGHT(Table13[[#This Row],[Occupational Series]],5)="SECCM","SECCM",IF(OR(RIGHT(Table13[[#This Row],[Occupational Series]],1)="A",RIGHT(Table13[[#This Row],[Occupational Series]],1)="B",RIGHT(Table13[[#This Row],[Occupational Series]],1)="C"),"0301",RIGHT(Table13[[#This Row],[Occupational Series]],4)))</f>
        <v>0803</v>
      </c>
      <c r="D1298" s="51" t="s">
        <v>596</v>
      </c>
      <c r="E1298" s="51" t="s">
        <v>597</v>
      </c>
    </row>
    <row r="1299" spans="1:5" ht="15.75" thickBot="1" x14ac:dyDescent="0.3">
      <c r="A1299" s="129" t="s">
        <v>497</v>
      </c>
      <c r="B1299" s="127" t="str">
        <f>Table13[[#This Row],[Series]]&amp;Table13[[#This Row],[Competency Name]]</f>
        <v>0803RISK MANAGEMENT</v>
      </c>
      <c r="C1299" s="127" t="str">
        <f>IF(RIGHT(Table13[[#This Row],[Occupational Series]],5)="SECCM","SECCM",IF(OR(RIGHT(Table13[[#This Row],[Occupational Series]],1)="A",RIGHT(Table13[[#This Row],[Occupational Series]],1)="B",RIGHT(Table13[[#This Row],[Occupational Series]],1)="C"),"0301",RIGHT(Table13[[#This Row],[Occupational Series]],4)))</f>
        <v>0803</v>
      </c>
      <c r="D1299" s="129" t="s">
        <v>638</v>
      </c>
      <c r="E1299" s="129" t="s">
        <v>639</v>
      </c>
    </row>
    <row r="1300" spans="1:5" ht="26.25" thickBot="1" x14ac:dyDescent="0.3">
      <c r="A1300" s="51" t="s">
        <v>497</v>
      </c>
      <c r="B1300" s="127" t="str">
        <f>Table13[[#This Row],[Series]]&amp;Table13[[#This Row],[Competency Name]]</f>
        <v>0803SYSTEMS TESTING AND EVALUATION</v>
      </c>
      <c r="C1300" s="127" t="str">
        <f>IF(RIGHT(Table13[[#This Row],[Occupational Series]],5)="SECCM","SECCM",IF(OR(RIGHT(Table13[[#This Row],[Occupational Series]],1)="A",RIGHT(Table13[[#This Row],[Occupational Series]],1)="B",RIGHT(Table13[[#This Row],[Occupational Series]],1)="C"),"0301",RIGHT(Table13[[#This Row],[Occupational Series]],4)))</f>
        <v>0803</v>
      </c>
      <c r="D1300" s="51" t="s">
        <v>850</v>
      </c>
      <c r="E1300" s="51" t="s">
        <v>851</v>
      </c>
    </row>
    <row r="1301" spans="1:5" ht="26.25" thickBot="1" x14ac:dyDescent="0.3">
      <c r="A1301" s="51" t="s">
        <v>497</v>
      </c>
      <c r="B1301" s="127" t="str">
        <f>Table13[[#This Row],[Series]]&amp;Table13[[#This Row],[Competency Name]]</f>
        <v>0803ENGINEERING PROJECT MANAGEMENT</v>
      </c>
      <c r="C1301" s="127" t="str">
        <f>IF(RIGHT(Table13[[#This Row],[Occupational Series]],5)="SECCM","SECCM",IF(OR(RIGHT(Table13[[#This Row],[Occupational Series]],1)="A",RIGHT(Table13[[#This Row],[Occupational Series]],1)="B",RIGHT(Table13[[#This Row],[Occupational Series]],1)="C"),"0301",RIGHT(Table13[[#This Row],[Occupational Series]],4)))</f>
        <v>0803</v>
      </c>
      <c r="D1301" s="51" t="s">
        <v>1218</v>
      </c>
      <c r="E1301" s="51" t="s">
        <v>1219</v>
      </c>
    </row>
    <row r="1302" spans="1:5" ht="39" thickBot="1" x14ac:dyDescent="0.3">
      <c r="A1302" s="51" t="s">
        <v>497</v>
      </c>
      <c r="B1302" s="127" t="str">
        <f>Table13[[#This Row],[Series]]&amp;Table13[[#This Row],[Competency Name]]</f>
        <v>0803SAFETY ENGINEERING</v>
      </c>
      <c r="C1302" s="127" t="str">
        <f>IF(RIGHT(Table13[[#This Row],[Occupational Series]],5)="SECCM","SECCM",IF(OR(RIGHT(Table13[[#This Row],[Occupational Series]],1)="A",RIGHT(Table13[[#This Row],[Occupational Series]],1)="B",RIGHT(Table13[[#This Row],[Occupational Series]],1)="C"),"0301",RIGHT(Table13[[#This Row],[Occupational Series]],4)))</f>
        <v>0803</v>
      </c>
      <c r="D1302" s="51" t="s">
        <v>1519</v>
      </c>
      <c r="E1302" s="51" t="s">
        <v>1520</v>
      </c>
    </row>
    <row r="1303" spans="1:5" ht="39" thickBot="1" x14ac:dyDescent="0.3">
      <c r="A1303" s="51" t="s">
        <v>282</v>
      </c>
      <c r="B1303" s="127" t="str">
        <f>Table13[[#This Row],[Series]]&amp;Table13[[#This Row],[Competency Name]]</f>
        <v>0804INFLUENCING/NEGOTIATING</v>
      </c>
      <c r="C1303" s="127" t="str">
        <f>IF(RIGHT(Table13[[#This Row],[Occupational Series]],5)="SECCM","SECCM",IF(OR(RIGHT(Table13[[#This Row],[Occupational Series]],1)="A",RIGHT(Table13[[#This Row],[Occupational Series]],1)="B",RIGHT(Table13[[#This Row],[Occupational Series]],1)="C"),"0301",RIGHT(Table13[[#This Row],[Occupational Series]],4)))</f>
        <v>0804</v>
      </c>
      <c r="D1303" s="51" t="s">
        <v>267</v>
      </c>
      <c r="E1303" s="51" t="s">
        <v>268</v>
      </c>
    </row>
    <row r="1304" spans="1:5" ht="15.75" thickBot="1" x14ac:dyDescent="0.3">
      <c r="A1304" s="129" t="s">
        <v>282</v>
      </c>
      <c r="B1304" s="127" t="str">
        <f>Table13[[#This Row],[Series]]&amp;Table13[[#This Row],[Competency Name]]</f>
        <v>0804PARTNERING</v>
      </c>
      <c r="C1304" s="127" t="str">
        <f>IF(RIGHT(Table13[[#This Row],[Occupational Series]],5)="SECCM","SECCM",IF(OR(RIGHT(Table13[[#This Row],[Occupational Series]],1)="A",RIGHT(Table13[[#This Row],[Occupational Series]],1)="B",RIGHT(Table13[[#This Row],[Occupational Series]],1)="C"),"0301",RIGHT(Table13[[#This Row],[Occupational Series]],4)))</f>
        <v>0804</v>
      </c>
      <c r="D1304" s="129" t="s">
        <v>491</v>
      </c>
      <c r="E1304" s="129" t="s">
        <v>492</v>
      </c>
    </row>
    <row r="1305" spans="1:5" ht="26.25" thickBot="1" x14ac:dyDescent="0.3">
      <c r="A1305" s="51" t="s">
        <v>282</v>
      </c>
      <c r="B1305" s="127" t="str">
        <f>Table13[[#This Row],[Series]]&amp;Table13[[#This Row],[Competency Name]]</f>
        <v>0804WRITTEN COMMUNICATION</v>
      </c>
      <c r="C1305" s="127" t="str">
        <f>IF(RIGHT(Table13[[#This Row],[Occupational Series]],5)="SECCM","SECCM",IF(OR(RIGHT(Table13[[#This Row],[Occupational Series]],1)="A",RIGHT(Table13[[#This Row],[Occupational Series]],1)="B",RIGHT(Table13[[#This Row],[Occupational Series]],1)="C"),"0301",RIGHT(Table13[[#This Row],[Occupational Series]],4)))</f>
        <v>0804</v>
      </c>
      <c r="D1305" s="51" t="s">
        <v>507</v>
      </c>
      <c r="E1305" s="51" t="s">
        <v>508</v>
      </c>
    </row>
    <row r="1306" spans="1:5" ht="26.25" thickBot="1" x14ac:dyDescent="0.3">
      <c r="A1306" s="51" t="s">
        <v>282</v>
      </c>
      <c r="B1306" s="127" t="str">
        <f>Table13[[#This Row],[Series]]&amp;Table13[[#This Row],[Competency Name]]</f>
        <v>0804ORAL COMMUNICATION</v>
      </c>
      <c r="C1306" s="127" t="str">
        <f>IF(RIGHT(Table13[[#This Row],[Occupational Series]],5)="SECCM","SECCM",IF(OR(RIGHT(Table13[[#This Row],[Occupational Series]],1)="A",RIGHT(Table13[[#This Row],[Occupational Series]],1)="B",RIGHT(Table13[[#This Row],[Occupational Series]],1)="C"),"0301",RIGHT(Table13[[#This Row],[Occupational Series]],4)))</f>
        <v>0804</v>
      </c>
      <c r="D1306" s="51" t="s">
        <v>537</v>
      </c>
      <c r="E1306" s="51" t="s">
        <v>538</v>
      </c>
    </row>
    <row r="1307" spans="1:5" ht="39" thickBot="1" x14ac:dyDescent="0.3">
      <c r="A1307" s="51" t="s">
        <v>282</v>
      </c>
      <c r="B1307" s="127" t="str">
        <f>Table13[[#This Row],[Series]]&amp;Table13[[#This Row],[Competency Name]]</f>
        <v>0804DEVELOPING OTHERS</v>
      </c>
      <c r="C1307" s="127" t="str">
        <f>IF(RIGHT(Table13[[#This Row],[Occupational Series]],5)="SECCM","SECCM",IF(OR(RIGHT(Table13[[#This Row],[Occupational Series]],1)="A",RIGHT(Table13[[#This Row],[Occupational Series]],1)="B",RIGHT(Table13[[#This Row],[Occupational Series]],1)="C"),"0301",RIGHT(Table13[[#This Row],[Occupational Series]],4)))</f>
        <v>0804</v>
      </c>
      <c r="D1307" s="51" t="s">
        <v>585</v>
      </c>
      <c r="E1307" s="51" t="s">
        <v>586</v>
      </c>
    </row>
    <row r="1308" spans="1:5" ht="26.25" thickBot="1" x14ac:dyDescent="0.3">
      <c r="A1308" s="51" t="s">
        <v>282</v>
      </c>
      <c r="B1308" s="127" t="str">
        <f>Table13[[#This Row],[Series]]&amp;Table13[[#This Row],[Competency Name]]</f>
        <v>0804MANAGING HUMAN RESOURCES</v>
      </c>
      <c r="C1308" s="127" t="str">
        <f>IF(RIGHT(Table13[[#This Row],[Occupational Series]],5)="SECCM","SECCM",IF(OR(RIGHT(Table13[[#This Row],[Occupational Series]],1)="A",RIGHT(Table13[[#This Row],[Occupational Series]],1)="B",RIGHT(Table13[[#This Row],[Occupational Series]],1)="C"),"0301",RIGHT(Table13[[#This Row],[Occupational Series]],4)))</f>
        <v>0804</v>
      </c>
      <c r="D1308" s="51" t="s">
        <v>590</v>
      </c>
      <c r="E1308" s="51" t="s">
        <v>591</v>
      </c>
    </row>
    <row r="1309" spans="1:5" ht="39" thickBot="1" x14ac:dyDescent="0.3">
      <c r="A1309" s="51" t="s">
        <v>282</v>
      </c>
      <c r="B1309" s="127" t="str">
        <f>Table13[[#This Row],[Series]]&amp;Table13[[#This Row],[Competency Name]]</f>
        <v>0804PROBLEM SOLVING</v>
      </c>
      <c r="C1309" s="127" t="str">
        <f>IF(RIGHT(Table13[[#This Row],[Occupational Series]],5)="SECCM","SECCM",IF(OR(RIGHT(Table13[[#This Row],[Occupational Series]],1)="A",RIGHT(Table13[[#This Row],[Occupational Series]],1)="B",RIGHT(Table13[[#This Row],[Occupational Series]],1)="C"),"0301",RIGHT(Table13[[#This Row],[Occupational Series]],4)))</f>
        <v>0804</v>
      </c>
      <c r="D1309" s="51" t="s">
        <v>596</v>
      </c>
      <c r="E1309" s="51" t="s">
        <v>597</v>
      </c>
    </row>
    <row r="1310" spans="1:5" ht="26.25" thickBot="1" x14ac:dyDescent="0.3">
      <c r="A1310" s="51" t="s">
        <v>282</v>
      </c>
      <c r="B1310" s="127" t="str">
        <f>Table13[[#This Row],[Series]]&amp;Table13[[#This Row],[Competency Name]]</f>
        <v>0804ENGINEERING PROJECT MANAGEMENT</v>
      </c>
      <c r="C1310" s="127" t="str">
        <f>IF(RIGHT(Table13[[#This Row],[Occupational Series]],5)="SECCM","SECCM",IF(OR(RIGHT(Table13[[#This Row],[Occupational Series]],1)="A",RIGHT(Table13[[#This Row],[Occupational Series]],1)="B",RIGHT(Table13[[#This Row],[Occupational Series]],1)="C"),"0301",RIGHT(Table13[[#This Row],[Occupational Series]],4)))</f>
        <v>0804</v>
      </c>
      <c r="D1310" s="51" t="s">
        <v>1218</v>
      </c>
      <c r="E1310" s="51" t="s">
        <v>1219</v>
      </c>
    </row>
    <row r="1311" spans="1:5" ht="39" thickBot="1" x14ac:dyDescent="0.3">
      <c r="A1311" s="51" t="s">
        <v>282</v>
      </c>
      <c r="B1311" s="127" t="str">
        <f>Table13[[#This Row],[Series]]&amp;Table13[[#This Row],[Competency Name]]</f>
        <v>0804FIRE MANAGEMENT</v>
      </c>
      <c r="C1311" s="127" t="str">
        <f>IF(RIGHT(Table13[[#This Row],[Occupational Series]],5)="SECCM","SECCM",IF(OR(RIGHT(Table13[[#This Row],[Occupational Series]],1)="A",RIGHT(Table13[[#This Row],[Occupational Series]],1)="B",RIGHT(Table13[[#This Row],[Occupational Series]],1)="C"),"0301",RIGHT(Table13[[#This Row],[Occupational Series]],4)))</f>
        <v>0804</v>
      </c>
      <c r="D1311" s="51" t="s">
        <v>1665</v>
      </c>
      <c r="E1311" s="51" t="s">
        <v>1666</v>
      </c>
    </row>
    <row r="1312" spans="1:5" ht="51.75" thickBot="1" x14ac:dyDescent="0.3">
      <c r="A1312" s="51" t="s">
        <v>441</v>
      </c>
      <c r="B1312" s="127" t="str">
        <f>Table13[[#This Row],[Series]]&amp;Table13[[#This Row],[Competency Name]]</f>
        <v>0806FINANCIAL MANAGEMENT</v>
      </c>
      <c r="C1312" s="127" t="str">
        <f>IF(RIGHT(Table13[[#This Row],[Occupational Series]],5)="SECCM","SECCM",IF(OR(RIGHT(Table13[[#This Row],[Occupational Series]],1)="A",RIGHT(Table13[[#This Row],[Occupational Series]],1)="B",RIGHT(Table13[[#This Row],[Occupational Series]],1)="C"),"0301",RIGHT(Table13[[#This Row],[Occupational Series]],4)))</f>
        <v>0806</v>
      </c>
      <c r="D1312" s="51" t="s">
        <v>438</v>
      </c>
      <c r="E1312" s="51" t="s">
        <v>439</v>
      </c>
    </row>
    <row r="1313" spans="1:5" ht="15.75" thickBot="1" x14ac:dyDescent="0.3">
      <c r="A1313" s="129" t="s">
        <v>441</v>
      </c>
      <c r="B1313" s="127" t="str">
        <f>Table13[[#This Row],[Series]]&amp;Table13[[#This Row],[Competency Name]]</f>
        <v>0806PARTNERING</v>
      </c>
      <c r="C1313" s="127" t="str">
        <f>IF(RIGHT(Table13[[#This Row],[Occupational Series]],5)="SECCM","SECCM",IF(OR(RIGHT(Table13[[#This Row],[Occupational Series]],1)="A",RIGHT(Table13[[#This Row],[Occupational Series]],1)="B",RIGHT(Table13[[#This Row],[Occupational Series]],1)="C"),"0301",RIGHT(Table13[[#This Row],[Occupational Series]],4)))</f>
        <v>0806</v>
      </c>
      <c r="D1313" s="129" t="s">
        <v>491</v>
      </c>
      <c r="E1313" s="129" t="s">
        <v>492</v>
      </c>
    </row>
    <row r="1314" spans="1:5" ht="26.25" thickBot="1" x14ac:dyDescent="0.3">
      <c r="A1314" s="51" t="s">
        <v>441</v>
      </c>
      <c r="B1314" s="127" t="str">
        <f>Table13[[#This Row],[Series]]&amp;Table13[[#This Row],[Competency Name]]</f>
        <v>0806WRITTEN COMMUNICATION</v>
      </c>
      <c r="C1314" s="127" t="str">
        <f>IF(RIGHT(Table13[[#This Row],[Occupational Series]],5)="SECCM","SECCM",IF(OR(RIGHT(Table13[[#This Row],[Occupational Series]],1)="A",RIGHT(Table13[[#This Row],[Occupational Series]],1)="B",RIGHT(Table13[[#This Row],[Occupational Series]],1)="C"),"0301",RIGHT(Table13[[#This Row],[Occupational Series]],4)))</f>
        <v>0806</v>
      </c>
      <c r="D1314" s="51" t="s">
        <v>507</v>
      </c>
      <c r="E1314" s="51" t="s">
        <v>508</v>
      </c>
    </row>
    <row r="1315" spans="1:5" ht="26.25" thickBot="1" x14ac:dyDescent="0.3">
      <c r="A1315" s="51" t="s">
        <v>441</v>
      </c>
      <c r="B1315" s="127" t="str">
        <f>Table13[[#This Row],[Series]]&amp;Table13[[#This Row],[Competency Name]]</f>
        <v>0806ORAL COMMUNICATION</v>
      </c>
      <c r="C1315" s="127" t="str">
        <f>IF(RIGHT(Table13[[#This Row],[Occupational Series]],5)="SECCM","SECCM",IF(OR(RIGHT(Table13[[#This Row],[Occupational Series]],1)="A",RIGHT(Table13[[#This Row],[Occupational Series]],1)="B",RIGHT(Table13[[#This Row],[Occupational Series]],1)="C"),"0301",RIGHT(Table13[[#This Row],[Occupational Series]],4)))</f>
        <v>0806</v>
      </c>
      <c r="D1315" s="51" t="s">
        <v>537</v>
      </c>
      <c r="E1315" s="51" t="s">
        <v>538</v>
      </c>
    </row>
    <row r="1316" spans="1:5" ht="64.5" thickBot="1" x14ac:dyDescent="0.3">
      <c r="A1316" s="51" t="s">
        <v>441</v>
      </c>
      <c r="B1316" s="127" t="str">
        <f>Table13[[#This Row],[Series]]&amp;Table13[[#This Row],[Competency Name]]</f>
        <v>0806ACCOUNTABILITY</v>
      </c>
      <c r="C1316" s="127" t="str">
        <f>IF(RIGHT(Table13[[#This Row],[Occupational Series]],5)="SECCM","SECCM",IF(OR(RIGHT(Table13[[#This Row],[Occupational Series]],1)="A",RIGHT(Table13[[#This Row],[Occupational Series]],1)="B",RIGHT(Table13[[#This Row],[Occupational Series]],1)="C"),"0301",RIGHT(Table13[[#This Row],[Occupational Series]],4)))</f>
        <v>0806</v>
      </c>
      <c r="D1316" s="51" t="s">
        <v>579</v>
      </c>
      <c r="E1316" s="51" t="s">
        <v>580</v>
      </c>
    </row>
    <row r="1317" spans="1:5" ht="39" thickBot="1" x14ac:dyDescent="0.3">
      <c r="A1317" s="51" t="s">
        <v>441</v>
      </c>
      <c r="B1317" s="127" t="str">
        <f>Table13[[#This Row],[Series]]&amp;Table13[[#This Row],[Competency Name]]</f>
        <v>0806DEVELOPING OTHERS</v>
      </c>
      <c r="C1317" s="127" t="str">
        <f>IF(RIGHT(Table13[[#This Row],[Occupational Series]],5)="SECCM","SECCM",IF(OR(RIGHT(Table13[[#This Row],[Occupational Series]],1)="A",RIGHT(Table13[[#This Row],[Occupational Series]],1)="B",RIGHT(Table13[[#This Row],[Occupational Series]],1)="C"),"0301",RIGHT(Table13[[#This Row],[Occupational Series]],4)))</f>
        <v>0806</v>
      </c>
      <c r="D1317" s="51" t="s">
        <v>585</v>
      </c>
      <c r="E1317" s="51" t="s">
        <v>586</v>
      </c>
    </row>
    <row r="1318" spans="1:5" ht="26.25" thickBot="1" x14ac:dyDescent="0.3">
      <c r="A1318" s="51" t="s">
        <v>441</v>
      </c>
      <c r="B1318" s="127" t="str">
        <f>Table13[[#This Row],[Series]]&amp;Table13[[#This Row],[Competency Name]]</f>
        <v>0806MANAGING HUMAN RESOURCES</v>
      </c>
      <c r="C1318" s="127" t="str">
        <f>IF(RIGHT(Table13[[#This Row],[Occupational Series]],5)="SECCM","SECCM",IF(OR(RIGHT(Table13[[#This Row],[Occupational Series]],1)="A",RIGHT(Table13[[#This Row],[Occupational Series]],1)="B",RIGHT(Table13[[#This Row],[Occupational Series]],1)="C"),"0301",RIGHT(Table13[[#This Row],[Occupational Series]],4)))</f>
        <v>0806</v>
      </c>
      <c r="D1318" s="51" t="s">
        <v>590</v>
      </c>
      <c r="E1318" s="51" t="s">
        <v>591</v>
      </c>
    </row>
    <row r="1319" spans="1:5" ht="39" thickBot="1" x14ac:dyDescent="0.3">
      <c r="A1319" s="51" t="s">
        <v>441</v>
      </c>
      <c r="B1319" s="127" t="str">
        <f>Table13[[#This Row],[Series]]&amp;Table13[[#This Row],[Competency Name]]</f>
        <v>0806PROBLEM SOLVING</v>
      </c>
      <c r="C1319" s="127" t="str">
        <f>IF(RIGHT(Table13[[#This Row],[Occupational Series]],5)="SECCM","SECCM",IF(OR(RIGHT(Table13[[#This Row],[Occupational Series]],1)="A",RIGHT(Table13[[#This Row],[Occupational Series]],1)="B",RIGHT(Table13[[#This Row],[Occupational Series]],1)="C"),"0301",RIGHT(Table13[[#This Row],[Occupational Series]],4)))</f>
        <v>0806</v>
      </c>
      <c r="D1319" s="51" t="s">
        <v>596</v>
      </c>
      <c r="E1319" s="51" t="s">
        <v>597</v>
      </c>
    </row>
    <row r="1320" spans="1:5" ht="26.25" thickBot="1" x14ac:dyDescent="0.3">
      <c r="A1320" s="51" t="s">
        <v>441</v>
      </c>
      <c r="B1320" s="127" t="str">
        <f>Table13[[#This Row],[Series]]&amp;Table13[[#This Row],[Competency Name]]</f>
        <v>0806SYSTEMS TESTING AND EVALUATION</v>
      </c>
      <c r="C1320" s="127" t="str">
        <f>IF(RIGHT(Table13[[#This Row],[Occupational Series]],5)="SECCM","SECCM",IF(OR(RIGHT(Table13[[#This Row],[Occupational Series]],1)="A",RIGHT(Table13[[#This Row],[Occupational Series]],1)="B",RIGHT(Table13[[#This Row],[Occupational Series]],1)="C"),"0301",RIGHT(Table13[[#This Row],[Occupational Series]],4)))</f>
        <v>0806</v>
      </c>
      <c r="D1320" s="51" t="s">
        <v>850</v>
      </c>
      <c r="E1320" s="51" t="s">
        <v>851</v>
      </c>
    </row>
    <row r="1321" spans="1:5" ht="26.25" thickBot="1" x14ac:dyDescent="0.3">
      <c r="A1321" s="51" t="s">
        <v>441</v>
      </c>
      <c r="B1321" s="127" t="str">
        <f>Table13[[#This Row],[Series]]&amp;Table13[[#This Row],[Competency Name]]</f>
        <v>0806RESEARCH AND DEVELOPMENT</v>
      </c>
      <c r="C1321" s="127" t="str">
        <f>IF(RIGHT(Table13[[#This Row],[Occupational Series]],5)="SECCM","SECCM",IF(OR(RIGHT(Table13[[#This Row],[Occupational Series]],1)="A",RIGHT(Table13[[#This Row],[Occupational Series]],1)="B",RIGHT(Table13[[#This Row],[Occupational Series]],1)="C"),"0301",RIGHT(Table13[[#This Row],[Occupational Series]],4)))</f>
        <v>0806</v>
      </c>
      <c r="D1321" s="51" t="s">
        <v>1029</v>
      </c>
      <c r="E1321" s="51" t="s">
        <v>1030</v>
      </c>
    </row>
    <row r="1322" spans="1:5" ht="26.25" thickBot="1" x14ac:dyDescent="0.3">
      <c r="A1322" s="51" t="s">
        <v>441</v>
      </c>
      <c r="B1322" s="127" t="str">
        <f>Table13[[#This Row],[Series]]&amp;Table13[[#This Row],[Competency Name]]</f>
        <v>0806ENGINEERING PROJECT MANAGEMENT</v>
      </c>
      <c r="C1322" s="127" t="str">
        <f>IF(RIGHT(Table13[[#This Row],[Occupational Series]],5)="SECCM","SECCM",IF(OR(RIGHT(Table13[[#This Row],[Occupational Series]],1)="A",RIGHT(Table13[[#This Row],[Occupational Series]],1)="B",RIGHT(Table13[[#This Row],[Occupational Series]],1)="C"),"0301",RIGHT(Table13[[#This Row],[Occupational Series]],4)))</f>
        <v>0806</v>
      </c>
      <c r="D1322" s="51" t="s">
        <v>1218</v>
      </c>
      <c r="E1322" s="51" t="s">
        <v>1219</v>
      </c>
    </row>
    <row r="1323" spans="1:5" ht="39" thickBot="1" x14ac:dyDescent="0.3">
      <c r="A1323" s="51" t="s">
        <v>441</v>
      </c>
      <c r="B1323" s="127" t="str">
        <f>Table13[[#This Row],[Series]]&amp;Table13[[#This Row],[Competency Name]]</f>
        <v>0806MATERIALS ENGINEERING</v>
      </c>
      <c r="C1323" s="127" t="str">
        <f>IF(RIGHT(Table13[[#This Row],[Occupational Series]],5)="SECCM","SECCM",IF(OR(RIGHT(Table13[[#This Row],[Occupational Series]],1)="A",RIGHT(Table13[[#This Row],[Occupational Series]],1)="B",RIGHT(Table13[[#This Row],[Occupational Series]],1)="C"),"0301",RIGHT(Table13[[#This Row],[Occupational Series]],4)))</f>
        <v>0806</v>
      </c>
      <c r="D1323" s="51" t="s">
        <v>1701</v>
      </c>
      <c r="E1323" s="51" t="s">
        <v>1702</v>
      </c>
    </row>
    <row r="1324" spans="1:5" ht="26.25" thickBot="1" x14ac:dyDescent="0.3">
      <c r="A1324" s="51" t="s">
        <v>462</v>
      </c>
      <c r="B1324" s="127" t="str">
        <f>Table13[[#This Row],[Series]]&amp;Table13[[#This Row],[Competency Name]]</f>
        <v>0807COMPUTER LITERACY</v>
      </c>
      <c r="C1324" s="127" t="str">
        <f>IF(RIGHT(Table13[[#This Row],[Occupational Series]],5)="SECCM","SECCM",IF(OR(RIGHT(Table13[[#This Row],[Occupational Series]],1)="A",RIGHT(Table13[[#This Row],[Occupational Series]],1)="B",RIGHT(Table13[[#This Row],[Occupational Series]],1)="C"),"0301",RIGHT(Table13[[#This Row],[Occupational Series]],4)))</f>
        <v>0807</v>
      </c>
      <c r="D1324" s="51" t="s">
        <v>456</v>
      </c>
      <c r="E1324" s="51" t="s">
        <v>457</v>
      </c>
    </row>
    <row r="1325" spans="1:5" ht="15.75" thickBot="1" x14ac:dyDescent="0.3">
      <c r="A1325" s="129" t="s">
        <v>462</v>
      </c>
      <c r="B1325" s="127" t="str">
        <f>Table13[[#This Row],[Series]]&amp;Table13[[#This Row],[Competency Name]]</f>
        <v>0807PARTNERING</v>
      </c>
      <c r="C1325" s="127" t="str">
        <f>IF(RIGHT(Table13[[#This Row],[Occupational Series]],5)="SECCM","SECCM",IF(OR(RIGHT(Table13[[#This Row],[Occupational Series]],1)="A",RIGHT(Table13[[#This Row],[Occupational Series]],1)="B",RIGHT(Table13[[#This Row],[Occupational Series]],1)="C"),"0301",RIGHT(Table13[[#This Row],[Occupational Series]],4)))</f>
        <v>0807</v>
      </c>
      <c r="D1325" s="129" t="s">
        <v>491</v>
      </c>
      <c r="E1325" s="129" t="s">
        <v>492</v>
      </c>
    </row>
    <row r="1326" spans="1:5" ht="26.25" thickBot="1" x14ac:dyDescent="0.3">
      <c r="A1326" s="51" t="s">
        <v>462</v>
      </c>
      <c r="B1326" s="127" t="str">
        <f>Table13[[#This Row],[Series]]&amp;Table13[[#This Row],[Competency Name]]</f>
        <v>0807WRITTEN COMMUNICATION</v>
      </c>
      <c r="C1326" s="127" t="str">
        <f>IF(RIGHT(Table13[[#This Row],[Occupational Series]],5)="SECCM","SECCM",IF(OR(RIGHT(Table13[[#This Row],[Occupational Series]],1)="A",RIGHT(Table13[[#This Row],[Occupational Series]],1)="B",RIGHT(Table13[[#This Row],[Occupational Series]],1)="C"),"0301",RIGHT(Table13[[#This Row],[Occupational Series]],4)))</f>
        <v>0807</v>
      </c>
      <c r="D1326" s="51" t="s">
        <v>507</v>
      </c>
      <c r="E1326" s="51" t="s">
        <v>508</v>
      </c>
    </row>
    <row r="1327" spans="1:5" ht="26.25" thickBot="1" x14ac:dyDescent="0.3">
      <c r="A1327" s="51" t="s">
        <v>462</v>
      </c>
      <c r="B1327" s="127" t="str">
        <f>Table13[[#This Row],[Series]]&amp;Table13[[#This Row],[Competency Name]]</f>
        <v>0807ORAL COMMUNICATION</v>
      </c>
      <c r="C1327" s="127" t="str">
        <f>IF(RIGHT(Table13[[#This Row],[Occupational Series]],5)="SECCM","SECCM",IF(OR(RIGHT(Table13[[#This Row],[Occupational Series]],1)="A",RIGHT(Table13[[#This Row],[Occupational Series]],1)="B",RIGHT(Table13[[#This Row],[Occupational Series]],1)="C"),"0301",RIGHT(Table13[[#This Row],[Occupational Series]],4)))</f>
        <v>0807</v>
      </c>
      <c r="D1327" s="51" t="s">
        <v>537</v>
      </c>
      <c r="E1327" s="51" t="s">
        <v>538</v>
      </c>
    </row>
    <row r="1328" spans="1:5" ht="26.25" thickBot="1" x14ac:dyDescent="0.3">
      <c r="A1328" s="51" t="s">
        <v>462</v>
      </c>
      <c r="B1328" s="127" t="str">
        <f>Table13[[#This Row],[Series]]&amp;Table13[[#This Row],[Competency Name]]</f>
        <v>0807MANAGING HUMAN RESOURCES</v>
      </c>
      <c r="C1328" s="127" t="str">
        <f>IF(RIGHT(Table13[[#This Row],[Occupational Series]],5)="SECCM","SECCM",IF(OR(RIGHT(Table13[[#This Row],[Occupational Series]],1)="A",RIGHT(Table13[[#This Row],[Occupational Series]],1)="B",RIGHT(Table13[[#This Row],[Occupational Series]],1)="C"),"0301",RIGHT(Table13[[#This Row],[Occupational Series]],4)))</f>
        <v>0807</v>
      </c>
      <c r="D1328" s="51" t="s">
        <v>590</v>
      </c>
      <c r="E1328" s="51" t="s">
        <v>591</v>
      </c>
    </row>
    <row r="1329" spans="1:5" ht="39" thickBot="1" x14ac:dyDescent="0.3">
      <c r="A1329" s="51" t="s">
        <v>462</v>
      </c>
      <c r="B1329" s="127" t="str">
        <f>Table13[[#This Row],[Series]]&amp;Table13[[#This Row],[Competency Name]]</f>
        <v>0807PROBLEM SOLVING</v>
      </c>
      <c r="C1329" s="127" t="str">
        <f>IF(RIGHT(Table13[[#This Row],[Occupational Series]],5)="SECCM","SECCM",IF(OR(RIGHT(Table13[[#This Row],[Occupational Series]],1)="A",RIGHT(Table13[[#This Row],[Occupational Series]],1)="B",RIGHT(Table13[[#This Row],[Occupational Series]],1)="C"),"0301",RIGHT(Table13[[#This Row],[Occupational Series]],4)))</f>
        <v>0807</v>
      </c>
      <c r="D1329" s="51" t="s">
        <v>596</v>
      </c>
      <c r="E1329" s="51" t="s">
        <v>597</v>
      </c>
    </row>
    <row r="1330" spans="1:5" ht="26.25" thickBot="1" x14ac:dyDescent="0.3">
      <c r="A1330" s="51" t="s">
        <v>462</v>
      </c>
      <c r="B1330" s="127" t="str">
        <f>Table13[[#This Row],[Series]]&amp;Table13[[#This Row],[Competency Name]]</f>
        <v>0807ENGINEERING PROJECT MANAGEMENT</v>
      </c>
      <c r="C1330" s="127" t="str">
        <f>IF(RIGHT(Table13[[#This Row],[Occupational Series]],5)="SECCM","SECCM",IF(OR(RIGHT(Table13[[#This Row],[Occupational Series]],1)="A",RIGHT(Table13[[#This Row],[Occupational Series]],1)="B",RIGHT(Table13[[#This Row],[Occupational Series]],1)="C"),"0301",RIGHT(Table13[[#This Row],[Occupational Series]],4)))</f>
        <v>0807</v>
      </c>
      <c r="D1330" s="51" t="s">
        <v>1218</v>
      </c>
      <c r="E1330" s="51" t="s">
        <v>1219</v>
      </c>
    </row>
    <row r="1331" spans="1:5" ht="26.25" thickBot="1" x14ac:dyDescent="0.3">
      <c r="A1331" s="51" t="s">
        <v>462</v>
      </c>
      <c r="B1331" s="127" t="str">
        <f>Table13[[#This Row],[Series]]&amp;Table13[[#This Row],[Competency Name]]</f>
        <v>0807LANDSCAPE ARCHITECTURE</v>
      </c>
      <c r="C1331" s="127" t="str">
        <f>IF(RIGHT(Table13[[#This Row],[Occupational Series]],5)="SECCM","SECCM",IF(OR(RIGHT(Table13[[#This Row],[Occupational Series]],1)="A",RIGHT(Table13[[#This Row],[Occupational Series]],1)="B",RIGHT(Table13[[#This Row],[Occupational Series]],1)="C"),"0301",RIGHT(Table13[[#This Row],[Occupational Series]],4)))</f>
        <v>0807</v>
      </c>
      <c r="D1331" s="51" t="s">
        <v>1663</v>
      </c>
      <c r="E1331" s="51" t="s">
        <v>1664</v>
      </c>
    </row>
    <row r="1332" spans="1:5" ht="39" thickBot="1" x14ac:dyDescent="0.3">
      <c r="A1332" s="51" t="s">
        <v>302</v>
      </c>
      <c r="B1332" s="127" t="str">
        <f>Table13[[#This Row],[Series]]&amp;Table13[[#This Row],[Competency Name]]</f>
        <v>0808INFLUENCING/NEGOTIATING</v>
      </c>
      <c r="C1332" s="127" t="str">
        <f>IF(RIGHT(Table13[[#This Row],[Occupational Series]],5)="SECCM","SECCM",IF(OR(RIGHT(Table13[[#This Row],[Occupational Series]],1)="A",RIGHT(Table13[[#This Row],[Occupational Series]],1)="B",RIGHT(Table13[[#This Row],[Occupational Series]],1)="C"),"0301",RIGHT(Table13[[#This Row],[Occupational Series]],4)))</f>
        <v>0808</v>
      </c>
      <c r="D1332" s="51" t="s">
        <v>267</v>
      </c>
      <c r="E1332" s="51" t="s">
        <v>268</v>
      </c>
    </row>
    <row r="1333" spans="1:5" ht="51.75" thickBot="1" x14ac:dyDescent="0.3">
      <c r="A1333" s="51" t="s">
        <v>302</v>
      </c>
      <c r="B1333" s="127" t="str">
        <f>Table13[[#This Row],[Series]]&amp;Table13[[#This Row],[Competency Name]]</f>
        <v>0808FINANCIAL MANAGEMENT</v>
      </c>
      <c r="C1333" s="127" t="str">
        <f>IF(RIGHT(Table13[[#This Row],[Occupational Series]],5)="SECCM","SECCM",IF(OR(RIGHT(Table13[[#This Row],[Occupational Series]],1)="A",RIGHT(Table13[[#This Row],[Occupational Series]],1)="B",RIGHT(Table13[[#This Row],[Occupational Series]],1)="C"),"0301",RIGHT(Table13[[#This Row],[Occupational Series]],4)))</f>
        <v>0808</v>
      </c>
      <c r="D1333" s="51" t="s">
        <v>438</v>
      </c>
      <c r="E1333" s="51" t="s">
        <v>439</v>
      </c>
    </row>
    <row r="1334" spans="1:5" ht="26.25" thickBot="1" x14ac:dyDescent="0.3">
      <c r="A1334" s="51" t="s">
        <v>302</v>
      </c>
      <c r="B1334" s="127" t="str">
        <f>Table13[[#This Row],[Series]]&amp;Table13[[#This Row],[Competency Name]]</f>
        <v>0808COMPUTER LITERACY</v>
      </c>
      <c r="C1334" s="127" t="str">
        <f>IF(RIGHT(Table13[[#This Row],[Occupational Series]],5)="SECCM","SECCM",IF(OR(RIGHT(Table13[[#This Row],[Occupational Series]],1)="A",RIGHT(Table13[[#This Row],[Occupational Series]],1)="B",RIGHT(Table13[[#This Row],[Occupational Series]],1)="C"),"0301",RIGHT(Table13[[#This Row],[Occupational Series]],4)))</f>
        <v>0808</v>
      </c>
      <c r="D1334" s="51" t="s">
        <v>456</v>
      </c>
      <c r="E1334" s="51" t="s">
        <v>457</v>
      </c>
    </row>
    <row r="1335" spans="1:5" ht="15.75" thickBot="1" x14ac:dyDescent="0.3">
      <c r="A1335" s="129" t="s">
        <v>302</v>
      </c>
      <c r="B1335" s="127" t="str">
        <f>Table13[[#This Row],[Series]]&amp;Table13[[#This Row],[Competency Name]]</f>
        <v>0808PARTNERING</v>
      </c>
      <c r="C1335" s="127" t="str">
        <f>IF(RIGHT(Table13[[#This Row],[Occupational Series]],5)="SECCM","SECCM",IF(OR(RIGHT(Table13[[#This Row],[Occupational Series]],1)="A",RIGHT(Table13[[#This Row],[Occupational Series]],1)="B",RIGHT(Table13[[#This Row],[Occupational Series]],1)="C"),"0301",RIGHT(Table13[[#This Row],[Occupational Series]],4)))</f>
        <v>0808</v>
      </c>
      <c r="D1335" s="129" t="s">
        <v>491</v>
      </c>
      <c r="E1335" s="129" t="s">
        <v>492</v>
      </c>
    </row>
    <row r="1336" spans="1:5" ht="26.25" thickBot="1" x14ac:dyDescent="0.3">
      <c r="A1336" s="51" t="s">
        <v>302</v>
      </c>
      <c r="B1336" s="127" t="str">
        <f>Table13[[#This Row],[Series]]&amp;Table13[[#This Row],[Competency Name]]</f>
        <v>0808WRITTEN COMMUNICATION</v>
      </c>
      <c r="C1336" s="127" t="str">
        <f>IF(RIGHT(Table13[[#This Row],[Occupational Series]],5)="SECCM","SECCM",IF(OR(RIGHT(Table13[[#This Row],[Occupational Series]],1)="A",RIGHT(Table13[[#This Row],[Occupational Series]],1)="B",RIGHT(Table13[[#This Row],[Occupational Series]],1)="C"),"0301",RIGHT(Table13[[#This Row],[Occupational Series]],4)))</f>
        <v>0808</v>
      </c>
      <c r="D1336" s="51" t="s">
        <v>507</v>
      </c>
      <c r="E1336" s="51" t="s">
        <v>508</v>
      </c>
    </row>
    <row r="1337" spans="1:5" ht="26.25" thickBot="1" x14ac:dyDescent="0.3">
      <c r="A1337" s="51" t="s">
        <v>302</v>
      </c>
      <c r="B1337" s="127" t="str">
        <f>Table13[[#This Row],[Series]]&amp;Table13[[#This Row],[Competency Name]]</f>
        <v>0808ORAL COMMUNICATION</v>
      </c>
      <c r="C1337" s="127" t="str">
        <f>IF(RIGHT(Table13[[#This Row],[Occupational Series]],5)="SECCM","SECCM",IF(OR(RIGHT(Table13[[#This Row],[Occupational Series]],1)="A",RIGHT(Table13[[#This Row],[Occupational Series]],1)="B",RIGHT(Table13[[#This Row],[Occupational Series]],1)="C"),"0301",RIGHT(Table13[[#This Row],[Occupational Series]],4)))</f>
        <v>0808</v>
      </c>
      <c r="D1337" s="51" t="s">
        <v>537</v>
      </c>
      <c r="E1337" s="51" t="s">
        <v>538</v>
      </c>
    </row>
    <row r="1338" spans="1:5" ht="26.25" thickBot="1" x14ac:dyDescent="0.3">
      <c r="A1338" s="51" t="s">
        <v>302</v>
      </c>
      <c r="B1338" s="127" t="str">
        <f>Table13[[#This Row],[Series]]&amp;Table13[[#This Row],[Competency Name]]</f>
        <v>0808RESOURCE MANAGEMENT</v>
      </c>
      <c r="C1338" s="127" t="str">
        <f>IF(RIGHT(Table13[[#This Row],[Occupational Series]],5)="SECCM","SECCM",IF(OR(RIGHT(Table13[[#This Row],[Occupational Series]],1)="A",RIGHT(Table13[[#This Row],[Occupational Series]],1)="B",RIGHT(Table13[[#This Row],[Occupational Series]],1)="C"),"0301",RIGHT(Table13[[#This Row],[Occupational Series]],4)))</f>
        <v>0808</v>
      </c>
      <c r="D1338" s="51" t="s">
        <v>573</v>
      </c>
      <c r="E1338" s="51" t="s">
        <v>574</v>
      </c>
    </row>
    <row r="1339" spans="1:5" ht="64.5" thickBot="1" x14ac:dyDescent="0.3">
      <c r="A1339" s="51" t="s">
        <v>302</v>
      </c>
      <c r="B1339" s="127" t="str">
        <f>Table13[[#This Row],[Series]]&amp;Table13[[#This Row],[Competency Name]]</f>
        <v>0808ACCOUNTABILITY</v>
      </c>
      <c r="C1339" s="127" t="str">
        <f>IF(RIGHT(Table13[[#This Row],[Occupational Series]],5)="SECCM","SECCM",IF(OR(RIGHT(Table13[[#This Row],[Occupational Series]],1)="A",RIGHT(Table13[[#This Row],[Occupational Series]],1)="B",RIGHT(Table13[[#This Row],[Occupational Series]],1)="C"),"0301",RIGHT(Table13[[#This Row],[Occupational Series]],4)))</f>
        <v>0808</v>
      </c>
      <c r="D1339" s="51" t="s">
        <v>579</v>
      </c>
      <c r="E1339" s="51" t="s">
        <v>580</v>
      </c>
    </row>
    <row r="1340" spans="1:5" ht="26.25" thickBot="1" x14ac:dyDescent="0.3">
      <c r="A1340" s="51" t="s">
        <v>302</v>
      </c>
      <c r="B1340" s="127" t="str">
        <f>Table13[[#This Row],[Series]]&amp;Table13[[#This Row],[Competency Name]]</f>
        <v>0808MANAGING HUMAN RESOURCES</v>
      </c>
      <c r="C1340" s="127" t="str">
        <f>IF(RIGHT(Table13[[#This Row],[Occupational Series]],5)="SECCM","SECCM",IF(OR(RIGHT(Table13[[#This Row],[Occupational Series]],1)="A",RIGHT(Table13[[#This Row],[Occupational Series]],1)="B",RIGHT(Table13[[#This Row],[Occupational Series]],1)="C"),"0301",RIGHT(Table13[[#This Row],[Occupational Series]],4)))</f>
        <v>0808</v>
      </c>
      <c r="D1340" s="51" t="s">
        <v>590</v>
      </c>
      <c r="E1340" s="51" t="s">
        <v>591</v>
      </c>
    </row>
    <row r="1341" spans="1:5" ht="39" thickBot="1" x14ac:dyDescent="0.3">
      <c r="A1341" s="51" t="s">
        <v>302</v>
      </c>
      <c r="B1341" s="127" t="str">
        <f>Table13[[#This Row],[Series]]&amp;Table13[[#This Row],[Competency Name]]</f>
        <v>0808PROBLEM SOLVING</v>
      </c>
      <c r="C1341" s="127" t="str">
        <f>IF(RIGHT(Table13[[#This Row],[Occupational Series]],5)="SECCM","SECCM",IF(OR(RIGHT(Table13[[#This Row],[Occupational Series]],1)="A",RIGHT(Table13[[#This Row],[Occupational Series]],1)="B",RIGHT(Table13[[#This Row],[Occupational Series]],1)="C"),"0301",RIGHT(Table13[[#This Row],[Occupational Series]],4)))</f>
        <v>0808</v>
      </c>
      <c r="D1341" s="51" t="s">
        <v>596</v>
      </c>
      <c r="E1341" s="51" t="s">
        <v>597</v>
      </c>
    </row>
    <row r="1342" spans="1:5" ht="26.25" thickBot="1" x14ac:dyDescent="0.3">
      <c r="A1342" s="129" t="s">
        <v>302</v>
      </c>
      <c r="B1342" s="127" t="str">
        <f>Table13[[#This Row],[Series]]&amp;Table13[[#This Row],[Competency Name]]</f>
        <v>0808RULEMAKING AND REGULATION</v>
      </c>
      <c r="C1342" s="127" t="str">
        <f>IF(RIGHT(Table13[[#This Row],[Occupational Series]],5)="SECCM","SECCM",IF(OR(RIGHT(Table13[[#This Row],[Occupational Series]],1)="A",RIGHT(Table13[[#This Row],[Occupational Series]],1)="B",RIGHT(Table13[[#This Row],[Occupational Series]],1)="C"),"0301",RIGHT(Table13[[#This Row],[Occupational Series]],4)))</f>
        <v>0808</v>
      </c>
      <c r="D1342" s="129" t="s">
        <v>958</v>
      </c>
      <c r="E1342" s="129" t="s">
        <v>959</v>
      </c>
    </row>
    <row r="1343" spans="1:5" ht="26.25" thickBot="1" x14ac:dyDescent="0.3">
      <c r="A1343" s="129" t="s">
        <v>302</v>
      </c>
      <c r="B1343" s="127" t="str">
        <f>Table13[[#This Row],[Series]]&amp;Table13[[#This Row],[Competency Name]]</f>
        <v>0808BUILDING AND CONSTRUCTION</v>
      </c>
      <c r="C1343" s="127" t="str">
        <f>IF(RIGHT(Table13[[#This Row],[Occupational Series]],5)="SECCM","SECCM",IF(OR(RIGHT(Table13[[#This Row],[Occupational Series]],1)="A",RIGHT(Table13[[#This Row],[Occupational Series]],1)="B",RIGHT(Table13[[#This Row],[Occupational Series]],1)="C"),"0301",RIGHT(Table13[[#This Row],[Occupational Series]],4)))</f>
        <v>0808</v>
      </c>
      <c r="D1343" s="129" t="s">
        <v>1133</v>
      </c>
      <c r="E1343" s="129" t="s">
        <v>1134</v>
      </c>
    </row>
    <row r="1344" spans="1:5" ht="26.25" thickBot="1" x14ac:dyDescent="0.3">
      <c r="A1344" s="51" t="s">
        <v>302</v>
      </c>
      <c r="B1344" s="127" t="str">
        <f>Table13[[#This Row],[Series]]&amp;Table13[[#This Row],[Competency Name]]</f>
        <v>0808ENGINEERING PROJECT MANAGEMENT</v>
      </c>
      <c r="C1344" s="127" t="str">
        <f>IF(RIGHT(Table13[[#This Row],[Occupational Series]],5)="SECCM","SECCM",IF(OR(RIGHT(Table13[[#This Row],[Occupational Series]],1)="A",RIGHT(Table13[[#This Row],[Occupational Series]],1)="B",RIGHT(Table13[[#This Row],[Occupational Series]],1)="C"),"0301",RIGHT(Table13[[#This Row],[Occupational Series]],4)))</f>
        <v>0808</v>
      </c>
      <c r="D1344" s="51" t="s">
        <v>1218</v>
      </c>
      <c r="E1344" s="51" t="s">
        <v>1219</v>
      </c>
    </row>
    <row r="1345" spans="1:5" ht="51.75" thickBot="1" x14ac:dyDescent="0.3">
      <c r="A1345" s="51" t="s">
        <v>302</v>
      </c>
      <c r="B1345" s="127" t="str">
        <f>Table13[[#This Row],[Series]]&amp;Table13[[#This Row],[Competency Name]]</f>
        <v>0808ARCHITECT DESIGN AND DEVELOPMENT</v>
      </c>
      <c r="C1345" s="127" t="str">
        <f>IF(RIGHT(Table13[[#This Row],[Occupational Series]],5)="SECCM","SECCM",IF(OR(RIGHT(Table13[[#This Row],[Occupational Series]],1)="A",RIGHT(Table13[[#This Row],[Occupational Series]],1)="B",RIGHT(Table13[[#This Row],[Occupational Series]],1)="C"),"0301",RIGHT(Table13[[#This Row],[Occupational Series]],4)))</f>
        <v>0808</v>
      </c>
      <c r="D1345" s="51" t="s">
        <v>1300</v>
      </c>
      <c r="E1345" s="51" t="s">
        <v>1301</v>
      </c>
    </row>
    <row r="1346" spans="1:5" ht="26.25" thickBot="1" x14ac:dyDescent="0.3">
      <c r="A1346" s="129" t="s">
        <v>302</v>
      </c>
      <c r="B1346" s="127" t="str">
        <f>Table13[[#This Row],[Series]]&amp;Table13[[#This Row],[Competency Name]]</f>
        <v>0808FACILITIES ENGINEERING</v>
      </c>
      <c r="C1346" s="127" t="str">
        <f>IF(RIGHT(Table13[[#This Row],[Occupational Series]],5)="SECCM","SECCM",IF(OR(RIGHT(Table13[[#This Row],[Occupational Series]],1)="A",RIGHT(Table13[[#This Row],[Occupational Series]],1)="B",RIGHT(Table13[[#This Row],[Occupational Series]],1)="C"),"0301",RIGHT(Table13[[#This Row],[Occupational Series]],4)))</f>
        <v>0808</v>
      </c>
      <c r="D1346" s="129" t="s">
        <v>1302</v>
      </c>
      <c r="E1346" s="129" t="s">
        <v>1303</v>
      </c>
    </row>
    <row r="1347" spans="1:5" ht="26.25" thickBot="1" x14ac:dyDescent="0.3">
      <c r="A1347" s="51" t="s">
        <v>543</v>
      </c>
      <c r="B1347" s="127" t="str">
        <f>Table13[[#This Row],[Series]]&amp;Table13[[#This Row],[Competency Name]]</f>
        <v>0809ORAL COMMUNICATION</v>
      </c>
      <c r="C1347" s="127" t="str">
        <f>IF(RIGHT(Table13[[#This Row],[Occupational Series]],5)="SECCM","SECCM",IF(OR(RIGHT(Table13[[#This Row],[Occupational Series]],1)="A",RIGHT(Table13[[#This Row],[Occupational Series]],1)="B",RIGHT(Table13[[#This Row],[Occupational Series]],1)="C"),"0301",RIGHT(Table13[[#This Row],[Occupational Series]],4)))</f>
        <v>0809</v>
      </c>
      <c r="D1347" s="51" t="s">
        <v>537</v>
      </c>
      <c r="E1347" s="51" t="s">
        <v>538</v>
      </c>
    </row>
    <row r="1348" spans="1:5" ht="26.25" thickBot="1" x14ac:dyDescent="0.3">
      <c r="A1348" s="51" t="s">
        <v>543</v>
      </c>
      <c r="B1348" s="127" t="str">
        <f>Table13[[#This Row],[Series]]&amp;Table13[[#This Row],[Competency Name]]</f>
        <v>0809MANAGING HUMAN RESOURCES</v>
      </c>
      <c r="C1348" s="127" t="str">
        <f>IF(RIGHT(Table13[[#This Row],[Occupational Series]],5)="SECCM","SECCM",IF(OR(RIGHT(Table13[[#This Row],[Occupational Series]],1)="A",RIGHT(Table13[[#This Row],[Occupational Series]],1)="B",RIGHT(Table13[[#This Row],[Occupational Series]],1)="C"),"0301",RIGHT(Table13[[#This Row],[Occupational Series]],4)))</f>
        <v>0809</v>
      </c>
      <c r="D1348" s="51" t="s">
        <v>590</v>
      </c>
      <c r="E1348" s="51" t="s">
        <v>591</v>
      </c>
    </row>
    <row r="1349" spans="1:5" ht="26.25" thickBot="1" x14ac:dyDescent="0.3">
      <c r="A1349" s="129" t="s">
        <v>543</v>
      </c>
      <c r="B1349" s="127" t="str">
        <f>Table13[[#This Row],[Series]]&amp;Table13[[#This Row],[Competency Name]]</f>
        <v>0809BUILDING AND CONSTRUCTION</v>
      </c>
      <c r="C1349" s="127" t="str">
        <f>IF(RIGHT(Table13[[#This Row],[Occupational Series]],5)="SECCM","SECCM",IF(OR(RIGHT(Table13[[#This Row],[Occupational Series]],1)="A",RIGHT(Table13[[#This Row],[Occupational Series]],1)="B",RIGHT(Table13[[#This Row],[Occupational Series]],1)="C"),"0301",RIGHT(Table13[[#This Row],[Occupational Series]],4)))</f>
        <v>0809</v>
      </c>
      <c r="D1349" s="129" t="s">
        <v>1133</v>
      </c>
      <c r="E1349" s="129" t="s">
        <v>1134</v>
      </c>
    </row>
    <row r="1350" spans="1:5" ht="26.25" thickBot="1" x14ac:dyDescent="0.3">
      <c r="A1350" s="51" t="s">
        <v>543</v>
      </c>
      <c r="B1350" s="127" t="str">
        <f>Table13[[#This Row],[Series]]&amp;Table13[[#This Row],[Competency Name]]</f>
        <v>0809ENGINEERING PROJECT MANAGEMENT</v>
      </c>
      <c r="C1350" s="127" t="str">
        <f>IF(RIGHT(Table13[[#This Row],[Occupational Series]],5)="SECCM","SECCM",IF(OR(RIGHT(Table13[[#This Row],[Occupational Series]],1)="A",RIGHT(Table13[[#This Row],[Occupational Series]],1)="B",RIGHT(Table13[[#This Row],[Occupational Series]],1)="C"),"0301",RIGHT(Table13[[#This Row],[Occupational Series]],4)))</f>
        <v>0809</v>
      </c>
      <c r="D1350" s="51" t="s">
        <v>1218</v>
      </c>
      <c r="E1350" s="51" t="s">
        <v>1219</v>
      </c>
    </row>
    <row r="1351" spans="1:5" ht="39" thickBot="1" x14ac:dyDescent="0.3">
      <c r="A1351" s="51" t="s">
        <v>292</v>
      </c>
      <c r="B1351" s="127" t="str">
        <f>Table13[[#This Row],[Series]]&amp;Table13[[#This Row],[Competency Name]]</f>
        <v>0810INFLUENCING/NEGOTIATING</v>
      </c>
      <c r="C1351" s="127" t="str">
        <f>IF(RIGHT(Table13[[#This Row],[Occupational Series]],5)="SECCM","SECCM",IF(OR(RIGHT(Table13[[#This Row],[Occupational Series]],1)="A",RIGHT(Table13[[#This Row],[Occupational Series]],1)="B",RIGHT(Table13[[#This Row],[Occupational Series]],1)="C"),"0301",RIGHT(Table13[[#This Row],[Occupational Series]],4)))</f>
        <v>0810</v>
      </c>
      <c r="D1351" s="51" t="s">
        <v>267</v>
      </c>
      <c r="E1351" s="51" t="s">
        <v>268</v>
      </c>
    </row>
    <row r="1352" spans="1:5" ht="51.75" thickBot="1" x14ac:dyDescent="0.3">
      <c r="A1352" s="51" t="s">
        <v>292</v>
      </c>
      <c r="B1352" s="127" t="str">
        <f>Table13[[#This Row],[Series]]&amp;Table13[[#This Row],[Competency Name]]</f>
        <v>0810FINANCIAL MANAGEMENT</v>
      </c>
      <c r="C1352" s="127" t="str">
        <f>IF(RIGHT(Table13[[#This Row],[Occupational Series]],5)="SECCM","SECCM",IF(OR(RIGHT(Table13[[#This Row],[Occupational Series]],1)="A",RIGHT(Table13[[#This Row],[Occupational Series]],1)="B",RIGHT(Table13[[#This Row],[Occupational Series]],1)="C"),"0301",RIGHT(Table13[[#This Row],[Occupational Series]],4)))</f>
        <v>0810</v>
      </c>
      <c r="D1352" s="51" t="s">
        <v>438</v>
      </c>
      <c r="E1352" s="51" t="s">
        <v>439</v>
      </c>
    </row>
    <row r="1353" spans="1:5" ht="15.75" thickBot="1" x14ac:dyDescent="0.3">
      <c r="A1353" s="129" t="s">
        <v>292</v>
      </c>
      <c r="B1353" s="127" t="str">
        <f>Table13[[#This Row],[Series]]&amp;Table13[[#This Row],[Competency Name]]</f>
        <v>0810PARTNERING</v>
      </c>
      <c r="C1353" s="127" t="str">
        <f>IF(RIGHT(Table13[[#This Row],[Occupational Series]],5)="SECCM","SECCM",IF(OR(RIGHT(Table13[[#This Row],[Occupational Series]],1)="A",RIGHT(Table13[[#This Row],[Occupational Series]],1)="B",RIGHT(Table13[[#This Row],[Occupational Series]],1)="C"),"0301",RIGHT(Table13[[#This Row],[Occupational Series]],4)))</f>
        <v>0810</v>
      </c>
      <c r="D1353" s="129" t="s">
        <v>491</v>
      </c>
      <c r="E1353" s="129" t="s">
        <v>492</v>
      </c>
    </row>
    <row r="1354" spans="1:5" ht="26.25" thickBot="1" x14ac:dyDescent="0.3">
      <c r="A1354" s="51" t="s">
        <v>292</v>
      </c>
      <c r="B1354" s="127" t="str">
        <f>Table13[[#This Row],[Series]]&amp;Table13[[#This Row],[Competency Name]]</f>
        <v>0810WRITTEN COMMUNICATION</v>
      </c>
      <c r="C1354" s="127" t="str">
        <f>IF(RIGHT(Table13[[#This Row],[Occupational Series]],5)="SECCM","SECCM",IF(OR(RIGHT(Table13[[#This Row],[Occupational Series]],1)="A",RIGHT(Table13[[#This Row],[Occupational Series]],1)="B",RIGHT(Table13[[#This Row],[Occupational Series]],1)="C"),"0301",RIGHT(Table13[[#This Row],[Occupational Series]],4)))</f>
        <v>0810</v>
      </c>
      <c r="D1354" s="51" t="s">
        <v>507</v>
      </c>
      <c r="E1354" s="51" t="s">
        <v>508</v>
      </c>
    </row>
    <row r="1355" spans="1:5" ht="26.25" thickBot="1" x14ac:dyDescent="0.3">
      <c r="A1355" s="51" t="s">
        <v>292</v>
      </c>
      <c r="B1355" s="127" t="str">
        <f>Table13[[#This Row],[Series]]&amp;Table13[[#This Row],[Competency Name]]</f>
        <v>0810ORAL COMMUNICATION</v>
      </c>
      <c r="C1355" s="127" t="str">
        <f>IF(RIGHT(Table13[[#This Row],[Occupational Series]],5)="SECCM","SECCM",IF(OR(RIGHT(Table13[[#This Row],[Occupational Series]],1)="A",RIGHT(Table13[[#This Row],[Occupational Series]],1)="B",RIGHT(Table13[[#This Row],[Occupational Series]],1)="C"),"0301",RIGHT(Table13[[#This Row],[Occupational Series]],4)))</f>
        <v>0810</v>
      </c>
      <c r="D1355" s="51" t="s">
        <v>537</v>
      </c>
      <c r="E1355" s="51" t="s">
        <v>538</v>
      </c>
    </row>
    <row r="1356" spans="1:5" ht="26.25" thickBot="1" x14ac:dyDescent="0.3">
      <c r="A1356" s="51" t="s">
        <v>292</v>
      </c>
      <c r="B1356" s="127" t="str">
        <f>Table13[[#This Row],[Series]]&amp;Table13[[#This Row],[Competency Name]]</f>
        <v>0810RESOURCE MANAGEMENT</v>
      </c>
      <c r="C1356" s="127" t="str">
        <f>IF(RIGHT(Table13[[#This Row],[Occupational Series]],5)="SECCM","SECCM",IF(OR(RIGHT(Table13[[#This Row],[Occupational Series]],1)="A",RIGHT(Table13[[#This Row],[Occupational Series]],1)="B",RIGHT(Table13[[#This Row],[Occupational Series]],1)="C"),"0301",RIGHT(Table13[[#This Row],[Occupational Series]],4)))</f>
        <v>0810</v>
      </c>
      <c r="D1356" s="51" t="s">
        <v>573</v>
      </c>
      <c r="E1356" s="51" t="s">
        <v>574</v>
      </c>
    </row>
    <row r="1357" spans="1:5" ht="64.5" thickBot="1" x14ac:dyDescent="0.3">
      <c r="A1357" s="51" t="s">
        <v>292</v>
      </c>
      <c r="B1357" s="127" t="str">
        <f>Table13[[#This Row],[Series]]&amp;Table13[[#This Row],[Competency Name]]</f>
        <v>0810ACCOUNTABILITY</v>
      </c>
      <c r="C1357" s="127" t="str">
        <f>IF(RIGHT(Table13[[#This Row],[Occupational Series]],5)="SECCM","SECCM",IF(OR(RIGHT(Table13[[#This Row],[Occupational Series]],1)="A",RIGHT(Table13[[#This Row],[Occupational Series]],1)="B",RIGHT(Table13[[#This Row],[Occupational Series]],1)="C"),"0301",RIGHT(Table13[[#This Row],[Occupational Series]],4)))</f>
        <v>0810</v>
      </c>
      <c r="D1357" s="51" t="s">
        <v>579</v>
      </c>
      <c r="E1357" s="51" t="s">
        <v>580</v>
      </c>
    </row>
    <row r="1358" spans="1:5" ht="26.25" thickBot="1" x14ac:dyDescent="0.3">
      <c r="A1358" s="51" t="s">
        <v>292</v>
      </c>
      <c r="B1358" s="127" t="str">
        <f>Table13[[#This Row],[Series]]&amp;Table13[[#This Row],[Competency Name]]</f>
        <v>0810MANAGING HUMAN RESOURCES</v>
      </c>
      <c r="C1358" s="127" t="str">
        <f>IF(RIGHT(Table13[[#This Row],[Occupational Series]],5)="SECCM","SECCM",IF(OR(RIGHT(Table13[[#This Row],[Occupational Series]],1)="A",RIGHT(Table13[[#This Row],[Occupational Series]],1)="B",RIGHT(Table13[[#This Row],[Occupational Series]],1)="C"),"0301",RIGHT(Table13[[#This Row],[Occupational Series]],4)))</f>
        <v>0810</v>
      </c>
      <c r="D1358" s="51" t="s">
        <v>590</v>
      </c>
      <c r="E1358" s="51" t="s">
        <v>591</v>
      </c>
    </row>
    <row r="1359" spans="1:5" ht="39" thickBot="1" x14ac:dyDescent="0.3">
      <c r="A1359" s="51" t="s">
        <v>292</v>
      </c>
      <c r="B1359" s="127" t="str">
        <f>Table13[[#This Row],[Series]]&amp;Table13[[#This Row],[Competency Name]]</f>
        <v>0810PROBLEM SOLVING</v>
      </c>
      <c r="C1359" s="127" t="str">
        <f>IF(RIGHT(Table13[[#This Row],[Occupational Series]],5)="SECCM","SECCM",IF(OR(RIGHT(Table13[[#This Row],[Occupational Series]],1)="A",RIGHT(Table13[[#This Row],[Occupational Series]],1)="B",RIGHT(Table13[[#This Row],[Occupational Series]],1)="C"),"0301",RIGHT(Table13[[#This Row],[Occupational Series]],4)))</f>
        <v>0810</v>
      </c>
      <c r="D1359" s="51" t="s">
        <v>596</v>
      </c>
      <c r="E1359" s="51" t="s">
        <v>597</v>
      </c>
    </row>
    <row r="1360" spans="1:5" ht="26.25" thickBot="1" x14ac:dyDescent="0.3">
      <c r="A1360" s="51" t="s">
        <v>292</v>
      </c>
      <c r="B1360" s="127" t="str">
        <f>Table13[[#This Row],[Series]]&amp;Table13[[#This Row],[Competency Name]]</f>
        <v>0810RESEARCH AND DEVELOPMENT</v>
      </c>
      <c r="C1360" s="127" t="str">
        <f>IF(RIGHT(Table13[[#This Row],[Occupational Series]],5)="SECCM","SECCM",IF(OR(RIGHT(Table13[[#This Row],[Occupational Series]],1)="A",RIGHT(Table13[[#This Row],[Occupational Series]],1)="B",RIGHT(Table13[[#This Row],[Occupational Series]],1)="C"),"0301",RIGHT(Table13[[#This Row],[Occupational Series]],4)))</f>
        <v>0810</v>
      </c>
      <c r="D1360" s="51" t="s">
        <v>1029</v>
      </c>
      <c r="E1360" s="51" t="s">
        <v>1030</v>
      </c>
    </row>
    <row r="1361" spans="1:5" ht="26.25" thickBot="1" x14ac:dyDescent="0.3">
      <c r="A1361" s="129" t="s">
        <v>292</v>
      </c>
      <c r="B1361" s="127" t="str">
        <f>Table13[[#This Row],[Series]]&amp;Table13[[#This Row],[Competency Name]]</f>
        <v>0810BUILDING AND CONSTRUCTION</v>
      </c>
      <c r="C1361" s="127" t="str">
        <f>IF(RIGHT(Table13[[#This Row],[Occupational Series]],5)="SECCM","SECCM",IF(OR(RIGHT(Table13[[#This Row],[Occupational Series]],1)="A",RIGHT(Table13[[#This Row],[Occupational Series]],1)="B",RIGHT(Table13[[#This Row],[Occupational Series]],1)="C"),"0301",RIGHT(Table13[[#This Row],[Occupational Series]],4)))</f>
        <v>0810</v>
      </c>
      <c r="D1361" s="129" t="s">
        <v>1133</v>
      </c>
      <c r="E1361" s="129" t="s">
        <v>1134</v>
      </c>
    </row>
    <row r="1362" spans="1:5" ht="26.25" thickBot="1" x14ac:dyDescent="0.3">
      <c r="A1362" s="51" t="s">
        <v>292</v>
      </c>
      <c r="B1362" s="127" t="str">
        <f>Table13[[#This Row],[Series]]&amp;Table13[[#This Row],[Competency Name]]</f>
        <v>0810ENGINEERING PROJECT MANAGEMENT</v>
      </c>
      <c r="C1362" s="127" t="str">
        <f>IF(RIGHT(Table13[[#This Row],[Occupational Series]],5)="SECCM","SECCM",IF(OR(RIGHT(Table13[[#This Row],[Occupational Series]],1)="A",RIGHT(Table13[[#This Row],[Occupational Series]],1)="B",RIGHT(Table13[[#This Row],[Occupational Series]],1)="C"),"0301",RIGHT(Table13[[#This Row],[Occupational Series]],4)))</f>
        <v>0810</v>
      </c>
      <c r="D1362" s="51" t="s">
        <v>1218</v>
      </c>
      <c r="E1362" s="51" t="s">
        <v>1219</v>
      </c>
    </row>
    <row r="1363" spans="1:5" ht="26.25" thickBot="1" x14ac:dyDescent="0.3">
      <c r="A1363" s="51" t="s">
        <v>292</v>
      </c>
      <c r="B1363" s="127" t="str">
        <f>Table13[[#This Row],[Series]]&amp;Table13[[#This Row],[Competency Name]]</f>
        <v>0810CIVIL ENGINEERING</v>
      </c>
      <c r="C1363" s="127" t="str">
        <f>IF(RIGHT(Table13[[#This Row],[Occupational Series]],5)="SECCM","SECCM",IF(OR(RIGHT(Table13[[#This Row],[Occupational Series]],1)="A",RIGHT(Table13[[#This Row],[Occupational Series]],1)="B",RIGHT(Table13[[#This Row],[Occupational Series]],1)="C"),"0301",RIGHT(Table13[[#This Row],[Occupational Series]],4)))</f>
        <v>0810</v>
      </c>
      <c r="D1363" s="51" t="s">
        <v>1304</v>
      </c>
      <c r="E1363" s="51" t="s">
        <v>1305</v>
      </c>
    </row>
    <row r="1364" spans="1:5" ht="26.25" thickBot="1" x14ac:dyDescent="0.3">
      <c r="A1364" s="129" t="s">
        <v>292</v>
      </c>
      <c r="B1364" s="127" t="str">
        <f>Table13[[#This Row],[Series]]&amp;Table13[[#This Row],[Competency Name]]</f>
        <v>0810STRUCTURAL ENGINEERING</v>
      </c>
      <c r="C1364" s="127" t="str">
        <f>IF(RIGHT(Table13[[#This Row],[Occupational Series]],5)="SECCM","SECCM",IF(OR(RIGHT(Table13[[#This Row],[Occupational Series]],1)="A",RIGHT(Table13[[#This Row],[Occupational Series]],1)="B",RIGHT(Table13[[#This Row],[Occupational Series]],1)="C"),"0301",RIGHT(Table13[[#This Row],[Occupational Series]],4)))</f>
        <v>0810</v>
      </c>
      <c r="D1364" s="129" t="s">
        <v>1308</v>
      </c>
      <c r="E1364" s="129" t="s">
        <v>1309</v>
      </c>
    </row>
    <row r="1365" spans="1:5" ht="51.75" thickBot="1" x14ac:dyDescent="0.3">
      <c r="A1365" s="51" t="s">
        <v>445</v>
      </c>
      <c r="B1365" s="127" t="str">
        <f>Table13[[#This Row],[Series]]&amp;Table13[[#This Row],[Competency Name]]</f>
        <v>0819FINANCIAL MANAGEMENT</v>
      </c>
      <c r="C1365" s="127" t="str">
        <f>IF(RIGHT(Table13[[#This Row],[Occupational Series]],5)="SECCM","SECCM",IF(OR(RIGHT(Table13[[#This Row],[Occupational Series]],1)="A",RIGHT(Table13[[#This Row],[Occupational Series]],1)="B",RIGHT(Table13[[#This Row],[Occupational Series]],1)="C"),"0301",RIGHT(Table13[[#This Row],[Occupational Series]],4)))</f>
        <v>0819</v>
      </c>
      <c r="D1365" s="51" t="s">
        <v>438</v>
      </c>
      <c r="E1365" s="51" t="s">
        <v>439</v>
      </c>
    </row>
    <row r="1366" spans="1:5" ht="15.75" thickBot="1" x14ac:dyDescent="0.3">
      <c r="A1366" s="129" t="s">
        <v>445</v>
      </c>
      <c r="B1366" s="127" t="str">
        <f>Table13[[#This Row],[Series]]&amp;Table13[[#This Row],[Competency Name]]</f>
        <v>0819PARTNERING</v>
      </c>
      <c r="C1366" s="127" t="str">
        <f>IF(RIGHT(Table13[[#This Row],[Occupational Series]],5)="SECCM","SECCM",IF(OR(RIGHT(Table13[[#This Row],[Occupational Series]],1)="A",RIGHT(Table13[[#This Row],[Occupational Series]],1)="B",RIGHT(Table13[[#This Row],[Occupational Series]],1)="C"),"0301",RIGHT(Table13[[#This Row],[Occupational Series]],4)))</f>
        <v>0819</v>
      </c>
      <c r="D1366" s="129" t="s">
        <v>491</v>
      </c>
      <c r="E1366" s="129" t="s">
        <v>492</v>
      </c>
    </row>
    <row r="1367" spans="1:5" ht="26.25" thickBot="1" x14ac:dyDescent="0.3">
      <c r="A1367" s="51" t="s">
        <v>445</v>
      </c>
      <c r="B1367" s="127" t="str">
        <f>Table13[[#This Row],[Series]]&amp;Table13[[#This Row],[Competency Name]]</f>
        <v>0819WRITTEN COMMUNICATION</v>
      </c>
      <c r="C1367" s="127" t="str">
        <f>IF(RIGHT(Table13[[#This Row],[Occupational Series]],5)="SECCM","SECCM",IF(OR(RIGHT(Table13[[#This Row],[Occupational Series]],1)="A",RIGHT(Table13[[#This Row],[Occupational Series]],1)="B",RIGHT(Table13[[#This Row],[Occupational Series]],1)="C"),"0301",RIGHT(Table13[[#This Row],[Occupational Series]],4)))</f>
        <v>0819</v>
      </c>
      <c r="D1367" s="51" t="s">
        <v>507</v>
      </c>
      <c r="E1367" s="51" t="s">
        <v>508</v>
      </c>
    </row>
    <row r="1368" spans="1:5" ht="26.25" thickBot="1" x14ac:dyDescent="0.3">
      <c r="A1368" s="51" t="s">
        <v>445</v>
      </c>
      <c r="B1368" s="127" t="str">
        <f>Table13[[#This Row],[Series]]&amp;Table13[[#This Row],[Competency Name]]</f>
        <v>0819ORAL COMMUNICATION</v>
      </c>
      <c r="C1368" s="127" t="str">
        <f>IF(RIGHT(Table13[[#This Row],[Occupational Series]],5)="SECCM","SECCM",IF(OR(RIGHT(Table13[[#This Row],[Occupational Series]],1)="A",RIGHT(Table13[[#This Row],[Occupational Series]],1)="B",RIGHT(Table13[[#This Row],[Occupational Series]],1)="C"),"0301",RIGHT(Table13[[#This Row],[Occupational Series]],4)))</f>
        <v>0819</v>
      </c>
      <c r="D1368" s="51" t="s">
        <v>537</v>
      </c>
      <c r="E1368" s="51" t="s">
        <v>538</v>
      </c>
    </row>
    <row r="1369" spans="1:5" ht="64.5" thickBot="1" x14ac:dyDescent="0.3">
      <c r="A1369" s="51" t="s">
        <v>445</v>
      </c>
      <c r="B1369" s="127" t="str">
        <f>Table13[[#This Row],[Series]]&amp;Table13[[#This Row],[Competency Name]]</f>
        <v>0819ACCOUNTABILITY</v>
      </c>
      <c r="C1369" s="127" t="str">
        <f>IF(RIGHT(Table13[[#This Row],[Occupational Series]],5)="SECCM","SECCM",IF(OR(RIGHT(Table13[[#This Row],[Occupational Series]],1)="A",RIGHT(Table13[[#This Row],[Occupational Series]],1)="B",RIGHT(Table13[[#This Row],[Occupational Series]],1)="C"),"0301",RIGHT(Table13[[#This Row],[Occupational Series]],4)))</f>
        <v>0819</v>
      </c>
      <c r="D1369" s="51" t="s">
        <v>579</v>
      </c>
      <c r="E1369" s="51" t="s">
        <v>580</v>
      </c>
    </row>
    <row r="1370" spans="1:5" ht="39" thickBot="1" x14ac:dyDescent="0.3">
      <c r="A1370" s="51" t="s">
        <v>445</v>
      </c>
      <c r="B1370" s="127" t="str">
        <f>Table13[[#This Row],[Series]]&amp;Table13[[#This Row],[Competency Name]]</f>
        <v>0819DEVELOPING OTHERS</v>
      </c>
      <c r="C1370" s="127" t="str">
        <f>IF(RIGHT(Table13[[#This Row],[Occupational Series]],5)="SECCM","SECCM",IF(OR(RIGHT(Table13[[#This Row],[Occupational Series]],1)="A",RIGHT(Table13[[#This Row],[Occupational Series]],1)="B",RIGHT(Table13[[#This Row],[Occupational Series]],1)="C"),"0301",RIGHT(Table13[[#This Row],[Occupational Series]],4)))</f>
        <v>0819</v>
      </c>
      <c r="D1370" s="51" t="s">
        <v>585</v>
      </c>
      <c r="E1370" s="51" t="s">
        <v>586</v>
      </c>
    </row>
    <row r="1371" spans="1:5" ht="26.25" thickBot="1" x14ac:dyDescent="0.3">
      <c r="A1371" s="51" t="s">
        <v>445</v>
      </c>
      <c r="B1371" s="127" t="str">
        <f>Table13[[#This Row],[Series]]&amp;Table13[[#This Row],[Competency Name]]</f>
        <v>0819MANAGING HUMAN RESOURCES</v>
      </c>
      <c r="C1371" s="127" t="str">
        <f>IF(RIGHT(Table13[[#This Row],[Occupational Series]],5)="SECCM","SECCM",IF(OR(RIGHT(Table13[[#This Row],[Occupational Series]],1)="A",RIGHT(Table13[[#This Row],[Occupational Series]],1)="B",RIGHT(Table13[[#This Row],[Occupational Series]],1)="C"),"0301",RIGHT(Table13[[#This Row],[Occupational Series]],4)))</f>
        <v>0819</v>
      </c>
      <c r="D1371" s="51" t="s">
        <v>590</v>
      </c>
      <c r="E1371" s="51" t="s">
        <v>591</v>
      </c>
    </row>
    <row r="1372" spans="1:5" ht="39" thickBot="1" x14ac:dyDescent="0.3">
      <c r="A1372" s="51" t="s">
        <v>445</v>
      </c>
      <c r="B1372" s="127" t="str">
        <f>Table13[[#This Row],[Series]]&amp;Table13[[#This Row],[Competency Name]]</f>
        <v>0819PROBLEM SOLVING</v>
      </c>
      <c r="C1372" s="127" t="str">
        <f>IF(RIGHT(Table13[[#This Row],[Occupational Series]],5)="SECCM","SECCM",IF(OR(RIGHT(Table13[[#This Row],[Occupational Series]],1)="A",RIGHT(Table13[[#This Row],[Occupational Series]],1)="B",RIGHT(Table13[[#This Row],[Occupational Series]],1)="C"),"0301",RIGHT(Table13[[#This Row],[Occupational Series]],4)))</f>
        <v>0819</v>
      </c>
      <c r="D1372" s="51" t="s">
        <v>596</v>
      </c>
      <c r="E1372" s="51" t="s">
        <v>597</v>
      </c>
    </row>
    <row r="1373" spans="1:5" ht="26.25" thickBot="1" x14ac:dyDescent="0.3">
      <c r="A1373" s="129" t="s">
        <v>445</v>
      </c>
      <c r="B1373" s="127" t="str">
        <f>Table13[[#This Row],[Series]]&amp;Table13[[#This Row],[Competency Name]]</f>
        <v>0819POLLUTION PREVENTION</v>
      </c>
      <c r="C1373" s="127" t="str">
        <f>IF(RIGHT(Table13[[#This Row],[Occupational Series]],5)="SECCM","SECCM",IF(OR(RIGHT(Table13[[#This Row],[Occupational Series]],1)="A",RIGHT(Table13[[#This Row],[Occupational Series]],1)="B",RIGHT(Table13[[#This Row],[Occupational Series]],1)="C"),"0301",RIGHT(Table13[[#This Row],[Occupational Series]],4)))</f>
        <v>0819</v>
      </c>
      <c r="D1373" s="129" t="s">
        <v>956</v>
      </c>
      <c r="E1373" s="129" t="s">
        <v>957</v>
      </c>
    </row>
    <row r="1374" spans="1:5" ht="39" thickBot="1" x14ac:dyDescent="0.3">
      <c r="A1374" s="51" t="s">
        <v>445</v>
      </c>
      <c r="B1374" s="127" t="str">
        <f>Table13[[#This Row],[Series]]&amp;Table13[[#This Row],[Competency Name]]</f>
        <v>0819ENVIRONMENTAL PROTECTION LAWS, RULES, AND REGULATIONS</v>
      </c>
      <c r="C1374" s="127" t="str">
        <f>IF(RIGHT(Table13[[#This Row],[Occupational Series]],5)="SECCM","SECCM",IF(OR(RIGHT(Table13[[#This Row],[Occupational Series]],1)="A",RIGHT(Table13[[#This Row],[Occupational Series]],1)="B",RIGHT(Table13[[#This Row],[Occupational Series]],1)="C"),"0301",RIGHT(Table13[[#This Row],[Occupational Series]],4)))</f>
        <v>0819</v>
      </c>
      <c r="D1374" s="51" t="s">
        <v>1023</v>
      </c>
      <c r="E1374" s="51" t="s">
        <v>1024</v>
      </c>
    </row>
    <row r="1375" spans="1:5" ht="26.25" thickBot="1" x14ac:dyDescent="0.3">
      <c r="A1375" s="51" t="s">
        <v>445</v>
      </c>
      <c r="B1375" s="127" t="str">
        <f>Table13[[#This Row],[Series]]&amp;Table13[[#This Row],[Competency Name]]</f>
        <v>0819ENGINEERING PROJECT MANAGEMENT</v>
      </c>
      <c r="C1375" s="127" t="str">
        <f>IF(RIGHT(Table13[[#This Row],[Occupational Series]],5)="SECCM","SECCM",IF(OR(RIGHT(Table13[[#This Row],[Occupational Series]],1)="A",RIGHT(Table13[[#This Row],[Occupational Series]],1)="B",RIGHT(Table13[[#This Row],[Occupational Series]],1)="C"),"0301",RIGHT(Table13[[#This Row],[Occupational Series]],4)))</f>
        <v>0819</v>
      </c>
      <c r="D1375" s="51" t="s">
        <v>1218</v>
      </c>
      <c r="E1375" s="51" t="s">
        <v>1219</v>
      </c>
    </row>
    <row r="1376" spans="1:5" ht="15.75" thickBot="1" x14ac:dyDescent="0.3">
      <c r="A1376" s="129" t="s">
        <v>445</v>
      </c>
      <c r="B1376" s="127" t="str">
        <f>Table13[[#This Row],[Series]]&amp;Table13[[#This Row],[Competency Name]]</f>
        <v>0819CONTAMINATION SITES</v>
      </c>
      <c r="C1376" s="127" t="str">
        <f>IF(RIGHT(Table13[[#This Row],[Occupational Series]],5)="SECCM","SECCM",IF(OR(RIGHT(Table13[[#This Row],[Occupational Series]],1)="A",RIGHT(Table13[[#This Row],[Occupational Series]],1)="B",RIGHT(Table13[[#This Row],[Occupational Series]],1)="C"),"0301",RIGHT(Table13[[#This Row],[Occupational Series]],4)))</f>
        <v>0819</v>
      </c>
      <c r="D1376" s="129" t="s">
        <v>1523</v>
      </c>
      <c r="E1376" s="129" t="s">
        <v>1524</v>
      </c>
    </row>
    <row r="1377" spans="1:5" ht="39" thickBot="1" x14ac:dyDescent="0.3">
      <c r="A1377" s="51" t="s">
        <v>445</v>
      </c>
      <c r="B1377" s="127" t="str">
        <f>Table13[[#This Row],[Series]]&amp;Table13[[#This Row],[Competency Name]]</f>
        <v>0819WASTE/WASTEWATER SYSTEMS</v>
      </c>
      <c r="C1377" s="127" t="str">
        <f>IF(RIGHT(Table13[[#This Row],[Occupational Series]],5)="SECCM","SECCM",IF(OR(RIGHT(Table13[[#This Row],[Occupational Series]],1)="A",RIGHT(Table13[[#This Row],[Occupational Series]],1)="B",RIGHT(Table13[[#This Row],[Occupational Series]],1)="C"),"0301",RIGHT(Table13[[#This Row],[Occupational Series]],4)))</f>
        <v>0819</v>
      </c>
      <c r="D1377" s="51" t="s">
        <v>1525</v>
      </c>
      <c r="E1377" s="51" t="s">
        <v>1526</v>
      </c>
    </row>
    <row r="1378" spans="1:5" ht="26.25" thickBot="1" x14ac:dyDescent="0.3">
      <c r="A1378" s="129" t="s">
        <v>445</v>
      </c>
      <c r="B1378" s="127" t="str">
        <f>Table13[[#This Row],[Series]]&amp;Table13[[#This Row],[Competency Name]]</f>
        <v>0819WATER SYSTEMS</v>
      </c>
      <c r="C1378" s="127" t="str">
        <f>IF(RIGHT(Table13[[#This Row],[Occupational Series]],5)="SECCM","SECCM",IF(OR(RIGHT(Table13[[#This Row],[Occupational Series]],1)="A",RIGHT(Table13[[#This Row],[Occupational Series]],1)="B",RIGHT(Table13[[#This Row],[Occupational Series]],1)="C"),"0301",RIGHT(Table13[[#This Row],[Occupational Series]],4)))</f>
        <v>0819</v>
      </c>
      <c r="D1378" s="129" t="s">
        <v>1527</v>
      </c>
      <c r="E1378" s="129" t="s">
        <v>1528</v>
      </c>
    </row>
    <row r="1379" spans="1:5" ht="39" thickBot="1" x14ac:dyDescent="0.3">
      <c r="A1379" s="51" t="s">
        <v>301</v>
      </c>
      <c r="B1379" s="127" t="str">
        <f>Table13[[#This Row],[Series]]&amp;Table13[[#This Row],[Competency Name]]</f>
        <v>0830INFLUENCING/NEGOTIATING</v>
      </c>
      <c r="C1379" s="127" t="str">
        <f>IF(RIGHT(Table13[[#This Row],[Occupational Series]],5)="SECCM","SECCM",IF(OR(RIGHT(Table13[[#This Row],[Occupational Series]],1)="A",RIGHT(Table13[[#This Row],[Occupational Series]],1)="B",RIGHT(Table13[[#This Row],[Occupational Series]],1)="C"),"0301",RIGHT(Table13[[#This Row],[Occupational Series]],4)))</f>
        <v>0830</v>
      </c>
      <c r="D1379" s="51" t="s">
        <v>267</v>
      </c>
      <c r="E1379" s="51" t="s">
        <v>268</v>
      </c>
    </row>
    <row r="1380" spans="1:5" ht="51.75" thickBot="1" x14ac:dyDescent="0.3">
      <c r="A1380" s="51" t="s">
        <v>301</v>
      </c>
      <c r="B1380" s="127" t="str">
        <f>Table13[[#This Row],[Series]]&amp;Table13[[#This Row],[Competency Name]]</f>
        <v>0830FINANCIAL MANAGEMENT</v>
      </c>
      <c r="C1380" s="127" t="str">
        <f>IF(RIGHT(Table13[[#This Row],[Occupational Series]],5)="SECCM","SECCM",IF(OR(RIGHT(Table13[[#This Row],[Occupational Series]],1)="A",RIGHT(Table13[[#This Row],[Occupational Series]],1)="B",RIGHT(Table13[[#This Row],[Occupational Series]],1)="C"),"0301",RIGHT(Table13[[#This Row],[Occupational Series]],4)))</f>
        <v>0830</v>
      </c>
      <c r="D1380" s="51" t="s">
        <v>438</v>
      </c>
      <c r="E1380" s="51" t="s">
        <v>439</v>
      </c>
    </row>
    <row r="1381" spans="1:5" ht="15.75" thickBot="1" x14ac:dyDescent="0.3">
      <c r="A1381" s="129" t="s">
        <v>301</v>
      </c>
      <c r="B1381" s="127" t="str">
        <f>Table13[[#This Row],[Series]]&amp;Table13[[#This Row],[Competency Name]]</f>
        <v>0830PARTNERING</v>
      </c>
      <c r="C1381" s="127" t="str">
        <f>IF(RIGHT(Table13[[#This Row],[Occupational Series]],5)="SECCM","SECCM",IF(OR(RIGHT(Table13[[#This Row],[Occupational Series]],1)="A",RIGHT(Table13[[#This Row],[Occupational Series]],1)="B",RIGHT(Table13[[#This Row],[Occupational Series]],1)="C"),"0301",RIGHT(Table13[[#This Row],[Occupational Series]],4)))</f>
        <v>0830</v>
      </c>
      <c r="D1381" s="129" t="s">
        <v>491</v>
      </c>
      <c r="E1381" s="129" t="s">
        <v>492</v>
      </c>
    </row>
    <row r="1382" spans="1:5" ht="26.25" thickBot="1" x14ac:dyDescent="0.3">
      <c r="A1382" s="51" t="s">
        <v>301</v>
      </c>
      <c r="B1382" s="127" t="str">
        <f>Table13[[#This Row],[Series]]&amp;Table13[[#This Row],[Competency Name]]</f>
        <v>0830WRITTEN COMMUNICATION</v>
      </c>
      <c r="C1382" s="127" t="str">
        <f>IF(RIGHT(Table13[[#This Row],[Occupational Series]],5)="SECCM","SECCM",IF(OR(RIGHT(Table13[[#This Row],[Occupational Series]],1)="A",RIGHT(Table13[[#This Row],[Occupational Series]],1)="B",RIGHT(Table13[[#This Row],[Occupational Series]],1)="C"),"0301",RIGHT(Table13[[#This Row],[Occupational Series]],4)))</f>
        <v>0830</v>
      </c>
      <c r="D1382" s="51" t="s">
        <v>507</v>
      </c>
      <c r="E1382" s="51" t="s">
        <v>508</v>
      </c>
    </row>
    <row r="1383" spans="1:5" ht="26.25" thickBot="1" x14ac:dyDescent="0.3">
      <c r="A1383" s="51" t="s">
        <v>301</v>
      </c>
      <c r="B1383" s="127" t="str">
        <f>Table13[[#This Row],[Series]]&amp;Table13[[#This Row],[Competency Name]]</f>
        <v>0830ORAL COMMUNICATION</v>
      </c>
      <c r="C1383" s="127" t="str">
        <f>IF(RIGHT(Table13[[#This Row],[Occupational Series]],5)="SECCM","SECCM",IF(OR(RIGHT(Table13[[#This Row],[Occupational Series]],1)="A",RIGHT(Table13[[#This Row],[Occupational Series]],1)="B",RIGHT(Table13[[#This Row],[Occupational Series]],1)="C"),"0301",RIGHT(Table13[[#This Row],[Occupational Series]],4)))</f>
        <v>0830</v>
      </c>
      <c r="D1383" s="51" t="s">
        <v>537</v>
      </c>
      <c r="E1383" s="51" t="s">
        <v>538</v>
      </c>
    </row>
    <row r="1384" spans="1:5" ht="26.25" thickBot="1" x14ac:dyDescent="0.3">
      <c r="A1384" s="51" t="s">
        <v>301</v>
      </c>
      <c r="B1384" s="127" t="str">
        <f>Table13[[#This Row],[Series]]&amp;Table13[[#This Row],[Competency Name]]</f>
        <v>0830RESOURCE MANAGEMENT</v>
      </c>
      <c r="C1384" s="127" t="str">
        <f>IF(RIGHT(Table13[[#This Row],[Occupational Series]],5)="SECCM","SECCM",IF(OR(RIGHT(Table13[[#This Row],[Occupational Series]],1)="A",RIGHT(Table13[[#This Row],[Occupational Series]],1)="B",RIGHT(Table13[[#This Row],[Occupational Series]],1)="C"),"0301",RIGHT(Table13[[#This Row],[Occupational Series]],4)))</f>
        <v>0830</v>
      </c>
      <c r="D1384" s="51" t="s">
        <v>573</v>
      </c>
      <c r="E1384" s="51" t="s">
        <v>574</v>
      </c>
    </row>
    <row r="1385" spans="1:5" ht="64.5" thickBot="1" x14ac:dyDescent="0.3">
      <c r="A1385" s="51" t="s">
        <v>301</v>
      </c>
      <c r="B1385" s="127" t="str">
        <f>Table13[[#This Row],[Series]]&amp;Table13[[#This Row],[Competency Name]]</f>
        <v>0830ACCOUNTABILITY</v>
      </c>
      <c r="C1385" s="127" t="str">
        <f>IF(RIGHT(Table13[[#This Row],[Occupational Series]],5)="SECCM","SECCM",IF(OR(RIGHT(Table13[[#This Row],[Occupational Series]],1)="A",RIGHT(Table13[[#This Row],[Occupational Series]],1)="B",RIGHT(Table13[[#This Row],[Occupational Series]],1)="C"),"0301",RIGHT(Table13[[#This Row],[Occupational Series]],4)))</f>
        <v>0830</v>
      </c>
      <c r="D1385" s="51" t="s">
        <v>579</v>
      </c>
      <c r="E1385" s="51" t="s">
        <v>580</v>
      </c>
    </row>
    <row r="1386" spans="1:5" ht="39" thickBot="1" x14ac:dyDescent="0.3">
      <c r="A1386" s="51" t="s">
        <v>301</v>
      </c>
      <c r="B1386" s="127" t="str">
        <f>Table13[[#This Row],[Series]]&amp;Table13[[#This Row],[Competency Name]]</f>
        <v>0830DEVELOPING OTHERS</v>
      </c>
      <c r="C1386" s="127" t="str">
        <f>IF(RIGHT(Table13[[#This Row],[Occupational Series]],5)="SECCM","SECCM",IF(OR(RIGHT(Table13[[#This Row],[Occupational Series]],1)="A",RIGHT(Table13[[#This Row],[Occupational Series]],1)="B",RIGHT(Table13[[#This Row],[Occupational Series]],1)="C"),"0301",RIGHT(Table13[[#This Row],[Occupational Series]],4)))</f>
        <v>0830</v>
      </c>
      <c r="D1386" s="51" t="s">
        <v>585</v>
      </c>
      <c r="E1386" s="51" t="s">
        <v>586</v>
      </c>
    </row>
    <row r="1387" spans="1:5" ht="26.25" thickBot="1" x14ac:dyDescent="0.3">
      <c r="A1387" s="51" t="s">
        <v>301</v>
      </c>
      <c r="B1387" s="127" t="str">
        <f>Table13[[#This Row],[Series]]&amp;Table13[[#This Row],[Competency Name]]</f>
        <v>0830MANAGING HUMAN RESOURCES</v>
      </c>
      <c r="C1387" s="127" t="str">
        <f>IF(RIGHT(Table13[[#This Row],[Occupational Series]],5)="SECCM","SECCM",IF(OR(RIGHT(Table13[[#This Row],[Occupational Series]],1)="A",RIGHT(Table13[[#This Row],[Occupational Series]],1)="B",RIGHT(Table13[[#This Row],[Occupational Series]],1)="C"),"0301",RIGHT(Table13[[#This Row],[Occupational Series]],4)))</f>
        <v>0830</v>
      </c>
      <c r="D1387" s="51" t="s">
        <v>590</v>
      </c>
      <c r="E1387" s="51" t="s">
        <v>591</v>
      </c>
    </row>
    <row r="1388" spans="1:5" ht="39" thickBot="1" x14ac:dyDescent="0.3">
      <c r="A1388" s="51" t="s">
        <v>301</v>
      </c>
      <c r="B1388" s="127" t="str">
        <f>Table13[[#This Row],[Series]]&amp;Table13[[#This Row],[Competency Name]]</f>
        <v>0830PROBLEM SOLVING</v>
      </c>
      <c r="C1388" s="127" t="str">
        <f>IF(RIGHT(Table13[[#This Row],[Occupational Series]],5)="SECCM","SECCM",IF(OR(RIGHT(Table13[[#This Row],[Occupational Series]],1)="A",RIGHT(Table13[[#This Row],[Occupational Series]],1)="B",RIGHT(Table13[[#This Row],[Occupational Series]],1)="C"),"0301",RIGHT(Table13[[#This Row],[Occupational Series]],4)))</f>
        <v>0830</v>
      </c>
      <c r="D1388" s="51" t="s">
        <v>596</v>
      </c>
      <c r="E1388" s="51" t="s">
        <v>597</v>
      </c>
    </row>
    <row r="1389" spans="1:5" ht="26.25" thickBot="1" x14ac:dyDescent="0.3">
      <c r="A1389" s="51" t="s">
        <v>301</v>
      </c>
      <c r="B1389" s="127" t="str">
        <f>Table13[[#This Row],[Series]]&amp;Table13[[#This Row],[Competency Name]]</f>
        <v>0830SYSTEMS TESTING AND EVALUATION</v>
      </c>
      <c r="C1389" s="127" t="str">
        <f>IF(RIGHT(Table13[[#This Row],[Occupational Series]],5)="SECCM","SECCM",IF(OR(RIGHT(Table13[[#This Row],[Occupational Series]],1)="A",RIGHT(Table13[[#This Row],[Occupational Series]],1)="B",RIGHT(Table13[[#This Row],[Occupational Series]],1)="C"),"0301",RIGHT(Table13[[#This Row],[Occupational Series]],4)))</f>
        <v>0830</v>
      </c>
      <c r="D1389" s="51" t="s">
        <v>850</v>
      </c>
      <c r="E1389" s="51" t="s">
        <v>851</v>
      </c>
    </row>
    <row r="1390" spans="1:5" ht="26.25" thickBot="1" x14ac:dyDescent="0.3">
      <c r="A1390" s="129" t="s">
        <v>301</v>
      </c>
      <c r="B1390" s="127" t="str">
        <f>Table13[[#This Row],[Series]]&amp;Table13[[#This Row],[Competency Name]]</f>
        <v>0830RULEMAKING AND REGULATION</v>
      </c>
      <c r="C1390" s="127" t="str">
        <f>IF(RIGHT(Table13[[#This Row],[Occupational Series]],5)="SECCM","SECCM",IF(OR(RIGHT(Table13[[#This Row],[Occupational Series]],1)="A",RIGHT(Table13[[#This Row],[Occupational Series]],1)="B",RIGHT(Table13[[#This Row],[Occupational Series]],1)="C"),"0301",RIGHT(Table13[[#This Row],[Occupational Series]],4)))</f>
        <v>0830</v>
      </c>
      <c r="D1390" s="129" t="s">
        <v>958</v>
      </c>
      <c r="E1390" s="129" t="s">
        <v>959</v>
      </c>
    </row>
    <row r="1391" spans="1:5" ht="26.25" thickBot="1" x14ac:dyDescent="0.3">
      <c r="A1391" s="51" t="s">
        <v>301</v>
      </c>
      <c r="B1391" s="127" t="str">
        <f>Table13[[#This Row],[Series]]&amp;Table13[[#This Row],[Competency Name]]</f>
        <v>0830ENGINEERING PROJECT MANAGEMENT</v>
      </c>
      <c r="C1391" s="127" t="str">
        <f>IF(RIGHT(Table13[[#This Row],[Occupational Series]],5)="SECCM","SECCM",IF(OR(RIGHT(Table13[[#This Row],[Occupational Series]],1)="A",RIGHT(Table13[[#This Row],[Occupational Series]],1)="B",RIGHT(Table13[[#This Row],[Occupational Series]],1)="C"),"0301",RIGHT(Table13[[#This Row],[Occupational Series]],4)))</f>
        <v>0830</v>
      </c>
      <c r="D1391" s="51" t="s">
        <v>1218</v>
      </c>
      <c r="E1391" s="51" t="s">
        <v>1219</v>
      </c>
    </row>
    <row r="1392" spans="1:5" ht="26.25" thickBot="1" x14ac:dyDescent="0.3">
      <c r="A1392" s="51" t="s">
        <v>301</v>
      </c>
      <c r="B1392" s="127" t="str">
        <f>Table13[[#This Row],[Series]]&amp;Table13[[#This Row],[Competency Name]]</f>
        <v>0830DESIGN AND DEVELOPMENT</v>
      </c>
      <c r="C1392" s="127" t="str">
        <f>IF(RIGHT(Table13[[#This Row],[Occupational Series]],5)="SECCM","SECCM",IF(OR(RIGHT(Table13[[#This Row],[Occupational Series]],1)="A",RIGHT(Table13[[#This Row],[Occupational Series]],1)="B",RIGHT(Table13[[#This Row],[Occupational Series]],1)="C"),"0301",RIGHT(Table13[[#This Row],[Occupational Series]],4)))</f>
        <v>0830</v>
      </c>
      <c r="D1392" s="51" t="s">
        <v>1250</v>
      </c>
      <c r="E1392" s="51" t="s">
        <v>1251</v>
      </c>
    </row>
    <row r="1393" spans="1:5" ht="26.25" thickBot="1" x14ac:dyDescent="0.3">
      <c r="A1393" s="129" t="s">
        <v>301</v>
      </c>
      <c r="B1393" s="127" t="str">
        <f>Table13[[#This Row],[Series]]&amp;Table13[[#This Row],[Competency Name]]</f>
        <v>0830ENERGY/ECONOMIC ANALYSES</v>
      </c>
      <c r="C1393" s="127" t="str">
        <f>IF(RIGHT(Table13[[#This Row],[Occupational Series]],5)="SECCM","SECCM",IF(OR(RIGHT(Table13[[#This Row],[Occupational Series]],1)="A",RIGHT(Table13[[#This Row],[Occupational Series]],1)="B",RIGHT(Table13[[#This Row],[Occupational Series]],1)="C"),"0301",RIGHT(Table13[[#This Row],[Occupational Series]],4)))</f>
        <v>0830</v>
      </c>
      <c r="D1393" s="129" t="s">
        <v>1258</v>
      </c>
      <c r="E1393" s="129" t="s">
        <v>1259</v>
      </c>
    </row>
    <row r="1394" spans="1:5" ht="26.25" thickBot="1" x14ac:dyDescent="0.3">
      <c r="A1394" s="51" t="s">
        <v>301</v>
      </c>
      <c r="B1394" s="127" t="str">
        <f>Table13[[#This Row],[Series]]&amp;Table13[[#This Row],[Competency Name]]</f>
        <v>0830HVAC/ REFRIGERATION</v>
      </c>
      <c r="C1394" s="127" t="str">
        <f>IF(RIGHT(Table13[[#This Row],[Occupational Series]],5)="SECCM","SECCM",IF(OR(RIGHT(Table13[[#This Row],[Occupational Series]],1)="A",RIGHT(Table13[[#This Row],[Occupational Series]],1)="B",RIGHT(Table13[[#This Row],[Occupational Series]],1)="C"),"0301",RIGHT(Table13[[#This Row],[Occupational Series]],4)))</f>
        <v>0830</v>
      </c>
      <c r="D1394" s="51" t="s">
        <v>1270</v>
      </c>
      <c r="E1394" s="51" t="s">
        <v>1271</v>
      </c>
    </row>
    <row r="1395" spans="1:5" ht="15.75" thickBot="1" x14ac:dyDescent="0.3">
      <c r="A1395" s="129" t="s">
        <v>301</v>
      </c>
      <c r="B1395" s="127" t="str">
        <f>Table13[[#This Row],[Series]]&amp;Table13[[#This Row],[Competency Name]]</f>
        <v>0830HYDROPOWER</v>
      </c>
      <c r="C1395" s="127" t="str">
        <f>IF(RIGHT(Table13[[#This Row],[Occupational Series]],5)="SECCM","SECCM",IF(OR(RIGHT(Table13[[#This Row],[Occupational Series]],1)="A",RIGHT(Table13[[#This Row],[Occupational Series]],1)="B",RIGHT(Table13[[#This Row],[Occupational Series]],1)="C"),"0301",RIGHT(Table13[[#This Row],[Occupational Series]],4)))</f>
        <v>0830</v>
      </c>
      <c r="D1395" s="129" t="s">
        <v>1274</v>
      </c>
      <c r="E1395" s="129" t="s">
        <v>1275</v>
      </c>
    </row>
    <row r="1396" spans="1:5" ht="51.75" thickBot="1" x14ac:dyDescent="0.3">
      <c r="A1396" s="51" t="s">
        <v>301</v>
      </c>
      <c r="B1396" s="127" t="str">
        <f>Table13[[#This Row],[Series]]&amp;Table13[[#This Row],[Competency Name]]</f>
        <v>0830MECHANICAL ENGINEERING</v>
      </c>
      <c r="C1396" s="127" t="str">
        <f>IF(RIGHT(Table13[[#This Row],[Occupational Series]],5)="SECCM","SECCM",IF(OR(RIGHT(Table13[[#This Row],[Occupational Series]],1)="A",RIGHT(Table13[[#This Row],[Occupational Series]],1)="B",RIGHT(Table13[[#This Row],[Occupational Series]],1)="C"),"0301",RIGHT(Table13[[#This Row],[Occupational Series]],4)))</f>
        <v>0830</v>
      </c>
      <c r="D1396" s="51" t="s">
        <v>1278</v>
      </c>
      <c r="E1396" s="51" t="s">
        <v>1279</v>
      </c>
    </row>
    <row r="1397" spans="1:5" ht="26.25" thickBot="1" x14ac:dyDescent="0.3">
      <c r="A1397" s="51" t="s">
        <v>301</v>
      </c>
      <c r="B1397" s="127" t="str">
        <f>Table13[[#This Row],[Series]]&amp;Table13[[#This Row],[Competency Name]]</f>
        <v>0830PETROLEUM/OILS/LUBRICANTS</v>
      </c>
      <c r="C1397" s="127" t="str">
        <f>IF(RIGHT(Table13[[#This Row],[Occupational Series]],5)="SECCM","SECCM",IF(OR(RIGHT(Table13[[#This Row],[Occupational Series]],1)="A",RIGHT(Table13[[#This Row],[Occupational Series]],1)="B",RIGHT(Table13[[#This Row],[Occupational Series]],1)="C"),"0301",RIGHT(Table13[[#This Row],[Occupational Series]],4)))</f>
        <v>0830</v>
      </c>
      <c r="D1397" s="51" t="s">
        <v>1284</v>
      </c>
      <c r="E1397" s="51" t="s">
        <v>1285</v>
      </c>
    </row>
    <row r="1398" spans="1:5" ht="26.25" thickBot="1" x14ac:dyDescent="0.3">
      <c r="A1398" s="129" t="s">
        <v>301</v>
      </c>
      <c r="B1398" s="127" t="str">
        <f>Table13[[#This Row],[Series]]&amp;Table13[[#This Row],[Competency Name]]</f>
        <v>0830PLUMBING</v>
      </c>
      <c r="C1398" s="127" t="str">
        <f>IF(RIGHT(Table13[[#This Row],[Occupational Series]],5)="SECCM","SECCM",IF(OR(RIGHT(Table13[[#This Row],[Occupational Series]],1)="A",RIGHT(Table13[[#This Row],[Occupational Series]],1)="B",RIGHT(Table13[[#This Row],[Occupational Series]],1)="C"),"0301",RIGHT(Table13[[#This Row],[Occupational Series]],4)))</f>
        <v>0830</v>
      </c>
      <c r="D1398" s="129" t="s">
        <v>1286</v>
      </c>
      <c r="E1398" s="129" t="s">
        <v>1287</v>
      </c>
    </row>
    <row r="1399" spans="1:5" ht="26.25" thickBot="1" x14ac:dyDescent="0.3">
      <c r="A1399" s="129" t="s">
        <v>301</v>
      </c>
      <c r="B1399" s="127" t="str">
        <f>Table13[[#This Row],[Series]]&amp;Table13[[#This Row],[Competency Name]]</f>
        <v>0830SYSTEMS ENGINEERING</v>
      </c>
      <c r="C1399" s="127" t="str">
        <f>IF(RIGHT(Table13[[#This Row],[Occupational Series]],5)="SECCM","SECCM",IF(OR(RIGHT(Table13[[#This Row],[Occupational Series]],1)="A",RIGHT(Table13[[#This Row],[Occupational Series]],1)="B",RIGHT(Table13[[#This Row],[Occupational Series]],1)="C"),"0301",RIGHT(Table13[[#This Row],[Occupational Series]],4)))</f>
        <v>0830</v>
      </c>
      <c r="D1399" s="129" t="s">
        <v>1385</v>
      </c>
      <c r="E1399" s="129" t="s">
        <v>1386</v>
      </c>
    </row>
    <row r="1400" spans="1:5" ht="39" thickBot="1" x14ac:dyDescent="0.3">
      <c r="A1400" s="51" t="s">
        <v>283</v>
      </c>
      <c r="B1400" s="127" t="str">
        <f>Table13[[#This Row],[Series]]&amp;Table13[[#This Row],[Competency Name]]</f>
        <v>0840INFLUENCING/NEGOTIATING</v>
      </c>
      <c r="C1400" s="127" t="str">
        <f>IF(RIGHT(Table13[[#This Row],[Occupational Series]],5)="SECCM","SECCM",IF(OR(RIGHT(Table13[[#This Row],[Occupational Series]],1)="A",RIGHT(Table13[[#This Row],[Occupational Series]],1)="B",RIGHT(Table13[[#This Row],[Occupational Series]],1)="C"),"0301",RIGHT(Table13[[#This Row],[Occupational Series]],4)))</f>
        <v>0840</v>
      </c>
      <c r="D1400" s="51" t="s">
        <v>267</v>
      </c>
      <c r="E1400" s="51" t="s">
        <v>268</v>
      </c>
    </row>
    <row r="1401" spans="1:5" ht="51.75" thickBot="1" x14ac:dyDescent="0.3">
      <c r="A1401" s="51" t="s">
        <v>283</v>
      </c>
      <c r="B1401" s="127" t="str">
        <f>Table13[[#This Row],[Series]]&amp;Table13[[#This Row],[Competency Name]]</f>
        <v>0840FINANCIAL MANAGEMENT</v>
      </c>
      <c r="C1401" s="127" t="str">
        <f>IF(RIGHT(Table13[[#This Row],[Occupational Series]],5)="SECCM","SECCM",IF(OR(RIGHT(Table13[[#This Row],[Occupational Series]],1)="A",RIGHT(Table13[[#This Row],[Occupational Series]],1)="B",RIGHT(Table13[[#This Row],[Occupational Series]],1)="C"),"0301",RIGHT(Table13[[#This Row],[Occupational Series]],4)))</f>
        <v>0840</v>
      </c>
      <c r="D1401" s="51" t="s">
        <v>438</v>
      </c>
      <c r="E1401" s="51" t="s">
        <v>439</v>
      </c>
    </row>
    <row r="1402" spans="1:5" ht="15.75" thickBot="1" x14ac:dyDescent="0.3">
      <c r="A1402" s="129" t="s">
        <v>283</v>
      </c>
      <c r="B1402" s="127" t="str">
        <f>Table13[[#This Row],[Series]]&amp;Table13[[#This Row],[Competency Name]]</f>
        <v>0840PARTNERING</v>
      </c>
      <c r="C1402" s="127" t="str">
        <f>IF(RIGHT(Table13[[#This Row],[Occupational Series]],5)="SECCM","SECCM",IF(OR(RIGHT(Table13[[#This Row],[Occupational Series]],1)="A",RIGHT(Table13[[#This Row],[Occupational Series]],1)="B",RIGHT(Table13[[#This Row],[Occupational Series]],1)="C"),"0301",RIGHT(Table13[[#This Row],[Occupational Series]],4)))</f>
        <v>0840</v>
      </c>
      <c r="D1402" s="129" t="s">
        <v>491</v>
      </c>
      <c r="E1402" s="129" t="s">
        <v>492</v>
      </c>
    </row>
    <row r="1403" spans="1:5" ht="26.25" thickBot="1" x14ac:dyDescent="0.3">
      <c r="A1403" s="51" t="s">
        <v>283</v>
      </c>
      <c r="B1403" s="127" t="str">
        <f>Table13[[#This Row],[Series]]&amp;Table13[[#This Row],[Competency Name]]</f>
        <v>0840WRITTEN COMMUNICATION</v>
      </c>
      <c r="C1403" s="127" t="str">
        <f>IF(RIGHT(Table13[[#This Row],[Occupational Series]],5)="SECCM","SECCM",IF(OR(RIGHT(Table13[[#This Row],[Occupational Series]],1)="A",RIGHT(Table13[[#This Row],[Occupational Series]],1)="B",RIGHT(Table13[[#This Row],[Occupational Series]],1)="C"),"0301",RIGHT(Table13[[#This Row],[Occupational Series]],4)))</f>
        <v>0840</v>
      </c>
      <c r="D1403" s="51" t="s">
        <v>507</v>
      </c>
      <c r="E1403" s="51" t="s">
        <v>508</v>
      </c>
    </row>
    <row r="1404" spans="1:5" ht="26.25" thickBot="1" x14ac:dyDescent="0.3">
      <c r="A1404" s="51" t="s">
        <v>283</v>
      </c>
      <c r="B1404" s="127" t="str">
        <f>Table13[[#This Row],[Series]]&amp;Table13[[#This Row],[Competency Name]]</f>
        <v>0840ORAL COMMUNICATION</v>
      </c>
      <c r="C1404" s="127" t="str">
        <f>IF(RIGHT(Table13[[#This Row],[Occupational Series]],5)="SECCM","SECCM",IF(OR(RIGHT(Table13[[#This Row],[Occupational Series]],1)="A",RIGHT(Table13[[#This Row],[Occupational Series]],1)="B",RIGHT(Table13[[#This Row],[Occupational Series]],1)="C"),"0301",RIGHT(Table13[[#This Row],[Occupational Series]],4)))</f>
        <v>0840</v>
      </c>
      <c r="D1404" s="51" t="s">
        <v>537</v>
      </c>
      <c r="E1404" s="51" t="s">
        <v>538</v>
      </c>
    </row>
    <row r="1405" spans="1:5" ht="26.25" thickBot="1" x14ac:dyDescent="0.3">
      <c r="A1405" s="51" t="s">
        <v>283</v>
      </c>
      <c r="B1405" s="127" t="str">
        <f>Table13[[#This Row],[Series]]&amp;Table13[[#This Row],[Competency Name]]</f>
        <v>0840RESOURCE MANAGEMENT</v>
      </c>
      <c r="C1405" s="127" t="str">
        <f>IF(RIGHT(Table13[[#This Row],[Occupational Series]],5)="SECCM","SECCM",IF(OR(RIGHT(Table13[[#This Row],[Occupational Series]],1)="A",RIGHT(Table13[[#This Row],[Occupational Series]],1)="B",RIGHT(Table13[[#This Row],[Occupational Series]],1)="C"),"0301",RIGHT(Table13[[#This Row],[Occupational Series]],4)))</f>
        <v>0840</v>
      </c>
      <c r="D1405" s="51" t="s">
        <v>573</v>
      </c>
      <c r="E1405" s="51" t="s">
        <v>574</v>
      </c>
    </row>
    <row r="1406" spans="1:5" ht="64.5" thickBot="1" x14ac:dyDescent="0.3">
      <c r="A1406" s="51" t="s">
        <v>283</v>
      </c>
      <c r="B1406" s="127" t="str">
        <f>Table13[[#This Row],[Series]]&amp;Table13[[#This Row],[Competency Name]]</f>
        <v>0840ACCOUNTABILITY</v>
      </c>
      <c r="C1406" s="127" t="str">
        <f>IF(RIGHT(Table13[[#This Row],[Occupational Series]],5)="SECCM","SECCM",IF(OR(RIGHT(Table13[[#This Row],[Occupational Series]],1)="A",RIGHT(Table13[[#This Row],[Occupational Series]],1)="B",RIGHT(Table13[[#This Row],[Occupational Series]],1)="C"),"0301",RIGHT(Table13[[#This Row],[Occupational Series]],4)))</f>
        <v>0840</v>
      </c>
      <c r="D1406" s="51" t="s">
        <v>579</v>
      </c>
      <c r="E1406" s="51" t="s">
        <v>580</v>
      </c>
    </row>
    <row r="1407" spans="1:5" ht="39" thickBot="1" x14ac:dyDescent="0.3">
      <c r="A1407" s="51" t="s">
        <v>283</v>
      </c>
      <c r="B1407" s="127" t="str">
        <f>Table13[[#This Row],[Series]]&amp;Table13[[#This Row],[Competency Name]]</f>
        <v>0840DEVELOPING OTHERS</v>
      </c>
      <c r="C1407" s="127" t="str">
        <f>IF(RIGHT(Table13[[#This Row],[Occupational Series]],5)="SECCM","SECCM",IF(OR(RIGHT(Table13[[#This Row],[Occupational Series]],1)="A",RIGHT(Table13[[#This Row],[Occupational Series]],1)="B",RIGHT(Table13[[#This Row],[Occupational Series]],1)="C"),"0301",RIGHT(Table13[[#This Row],[Occupational Series]],4)))</f>
        <v>0840</v>
      </c>
      <c r="D1407" s="51" t="s">
        <v>585</v>
      </c>
      <c r="E1407" s="51" t="s">
        <v>586</v>
      </c>
    </row>
    <row r="1408" spans="1:5" ht="26.25" thickBot="1" x14ac:dyDescent="0.3">
      <c r="A1408" s="51" t="s">
        <v>283</v>
      </c>
      <c r="B1408" s="127" t="str">
        <f>Table13[[#This Row],[Series]]&amp;Table13[[#This Row],[Competency Name]]</f>
        <v>0840MANAGING HUMAN RESOURCES</v>
      </c>
      <c r="C1408" s="127" t="str">
        <f>IF(RIGHT(Table13[[#This Row],[Occupational Series]],5)="SECCM","SECCM",IF(OR(RIGHT(Table13[[#This Row],[Occupational Series]],1)="A",RIGHT(Table13[[#This Row],[Occupational Series]],1)="B",RIGHT(Table13[[#This Row],[Occupational Series]],1)="C"),"0301",RIGHT(Table13[[#This Row],[Occupational Series]],4)))</f>
        <v>0840</v>
      </c>
      <c r="D1408" s="51" t="s">
        <v>590</v>
      </c>
      <c r="E1408" s="51" t="s">
        <v>591</v>
      </c>
    </row>
    <row r="1409" spans="1:5" ht="39" thickBot="1" x14ac:dyDescent="0.3">
      <c r="A1409" s="51" t="s">
        <v>283</v>
      </c>
      <c r="B1409" s="127" t="str">
        <f>Table13[[#This Row],[Series]]&amp;Table13[[#This Row],[Competency Name]]</f>
        <v>0840PROBLEM SOLVING</v>
      </c>
      <c r="C1409" s="127" t="str">
        <f>IF(RIGHT(Table13[[#This Row],[Occupational Series]],5)="SECCM","SECCM",IF(OR(RIGHT(Table13[[#This Row],[Occupational Series]],1)="A",RIGHT(Table13[[#This Row],[Occupational Series]],1)="B",RIGHT(Table13[[#This Row],[Occupational Series]],1)="C"),"0301",RIGHT(Table13[[#This Row],[Occupational Series]],4)))</f>
        <v>0840</v>
      </c>
      <c r="D1409" s="51" t="s">
        <v>596</v>
      </c>
      <c r="E1409" s="51" t="s">
        <v>597</v>
      </c>
    </row>
    <row r="1410" spans="1:5" ht="26.25" thickBot="1" x14ac:dyDescent="0.3">
      <c r="A1410" s="51" t="s">
        <v>283</v>
      </c>
      <c r="B1410" s="127" t="str">
        <f>Table13[[#This Row],[Series]]&amp;Table13[[#This Row],[Competency Name]]</f>
        <v>0840SYSTEMS TESTING AND EVALUATION</v>
      </c>
      <c r="C1410" s="127" t="str">
        <f>IF(RIGHT(Table13[[#This Row],[Occupational Series]],5)="SECCM","SECCM",IF(OR(RIGHT(Table13[[#This Row],[Occupational Series]],1)="A",RIGHT(Table13[[#This Row],[Occupational Series]],1)="B",RIGHT(Table13[[#This Row],[Occupational Series]],1)="C"),"0301",RIGHT(Table13[[#This Row],[Occupational Series]],4)))</f>
        <v>0840</v>
      </c>
      <c r="D1410" s="51" t="s">
        <v>850</v>
      </c>
      <c r="E1410" s="51" t="s">
        <v>851</v>
      </c>
    </row>
    <row r="1411" spans="1:5" ht="26.25" thickBot="1" x14ac:dyDescent="0.3">
      <c r="A1411" s="129" t="s">
        <v>283</v>
      </c>
      <c r="B1411" s="127" t="str">
        <f>Table13[[#This Row],[Series]]&amp;Table13[[#This Row],[Competency Name]]</f>
        <v>0840RULEMAKING AND REGULATION</v>
      </c>
      <c r="C1411" s="127" t="str">
        <f>IF(RIGHT(Table13[[#This Row],[Occupational Series]],5)="SECCM","SECCM",IF(OR(RIGHT(Table13[[#This Row],[Occupational Series]],1)="A",RIGHT(Table13[[#This Row],[Occupational Series]],1)="B",RIGHT(Table13[[#This Row],[Occupational Series]],1)="C"),"0301",RIGHT(Table13[[#This Row],[Occupational Series]],4)))</f>
        <v>0840</v>
      </c>
      <c r="D1411" s="129" t="s">
        <v>958</v>
      </c>
      <c r="E1411" s="129" t="s">
        <v>959</v>
      </c>
    </row>
    <row r="1412" spans="1:5" ht="26.25" thickBot="1" x14ac:dyDescent="0.3">
      <c r="A1412" s="51" t="s">
        <v>283</v>
      </c>
      <c r="B1412" s="127" t="str">
        <f>Table13[[#This Row],[Series]]&amp;Table13[[#This Row],[Competency Name]]</f>
        <v>0840ENGINEERING PROJECT MANAGEMENT</v>
      </c>
      <c r="C1412" s="127" t="str">
        <f>IF(RIGHT(Table13[[#This Row],[Occupational Series]],5)="SECCM","SECCM",IF(OR(RIGHT(Table13[[#This Row],[Occupational Series]],1)="A",RIGHT(Table13[[#This Row],[Occupational Series]],1)="B",RIGHT(Table13[[#This Row],[Occupational Series]],1)="C"),"0301",RIGHT(Table13[[#This Row],[Occupational Series]],4)))</f>
        <v>0840</v>
      </c>
      <c r="D1412" s="51" t="s">
        <v>1218</v>
      </c>
      <c r="E1412" s="51" t="s">
        <v>1219</v>
      </c>
    </row>
    <row r="1413" spans="1:5" ht="26.25" thickBot="1" x14ac:dyDescent="0.3">
      <c r="A1413" s="51" t="s">
        <v>283</v>
      </c>
      <c r="B1413" s="127" t="str">
        <f>Table13[[#This Row],[Series]]&amp;Table13[[#This Row],[Competency Name]]</f>
        <v>0840ENGINEERING QUALITY AND INSPECTION</v>
      </c>
      <c r="C1413" s="127" t="str">
        <f>IF(RIGHT(Table13[[#This Row],[Occupational Series]],5)="SECCM","SECCM",IF(OR(RIGHT(Table13[[#This Row],[Occupational Series]],1)="A",RIGHT(Table13[[#This Row],[Occupational Series]],1)="B",RIGHT(Table13[[#This Row],[Occupational Series]],1)="C"),"0301",RIGHT(Table13[[#This Row],[Occupational Series]],4)))</f>
        <v>0840</v>
      </c>
      <c r="D1413" s="51" t="s">
        <v>1220</v>
      </c>
      <c r="E1413" s="51" t="s">
        <v>1221</v>
      </c>
    </row>
    <row r="1414" spans="1:5" ht="39" thickBot="1" x14ac:dyDescent="0.3">
      <c r="A1414" s="51" t="s">
        <v>283</v>
      </c>
      <c r="B1414" s="127" t="str">
        <f>Table13[[#This Row],[Series]]&amp;Table13[[#This Row],[Competency Name]]</f>
        <v>0840TRAINING PROGRAM ADMINISTRATION</v>
      </c>
      <c r="C1414" s="127" t="str">
        <f>IF(RIGHT(Table13[[#This Row],[Occupational Series]],5)="SECCM","SECCM",IF(OR(RIGHT(Table13[[#This Row],[Occupational Series]],1)="A",RIGHT(Table13[[#This Row],[Occupational Series]],1)="B",RIGHT(Table13[[#This Row],[Occupational Series]],1)="C"),"0301",RIGHT(Table13[[#This Row],[Occupational Series]],4)))</f>
        <v>0840</v>
      </c>
      <c r="D1414" s="51" t="s">
        <v>1222</v>
      </c>
      <c r="E1414" s="51" t="s">
        <v>1223</v>
      </c>
    </row>
    <row r="1415" spans="1:5" ht="15.75" thickBot="1" x14ac:dyDescent="0.3">
      <c r="A1415" s="129" t="s">
        <v>283</v>
      </c>
      <c r="B1415" s="127" t="str">
        <f>Table13[[#This Row],[Series]]&amp;Table13[[#This Row],[Competency Name]]</f>
        <v>0840RADIOLOGICAL SAFETY</v>
      </c>
      <c r="C1415" s="127" t="str">
        <f>IF(RIGHT(Table13[[#This Row],[Occupational Series]],5)="SECCM","SECCM",IF(OR(RIGHT(Table13[[#This Row],[Occupational Series]],1)="A",RIGHT(Table13[[#This Row],[Occupational Series]],1)="B",RIGHT(Table13[[#This Row],[Occupational Series]],1)="C"),"0301",RIGHT(Table13[[#This Row],[Occupational Series]],4)))</f>
        <v>0840</v>
      </c>
      <c r="D1415" s="129" t="s">
        <v>1560</v>
      </c>
      <c r="E1415" s="129" t="s">
        <v>1561</v>
      </c>
    </row>
    <row r="1416" spans="1:5" ht="26.25" thickBot="1" x14ac:dyDescent="0.3">
      <c r="A1416" s="51" t="s">
        <v>283</v>
      </c>
      <c r="B1416" s="127" t="str">
        <f>Table13[[#This Row],[Series]]&amp;Table13[[#This Row],[Competency Name]]</f>
        <v>0840NUCLEAR ENGINEERING</v>
      </c>
      <c r="C1416" s="127" t="str">
        <f>IF(RIGHT(Table13[[#This Row],[Occupational Series]],5)="SECCM","SECCM",IF(OR(RIGHT(Table13[[#This Row],[Occupational Series]],1)="A",RIGHT(Table13[[#This Row],[Occupational Series]],1)="B",RIGHT(Table13[[#This Row],[Occupational Series]],1)="C"),"0301",RIGHT(Table13[[#This Row],[Occupational Series]],4)))</f>
        <v>0840</v>
      </c>
      <c r="D1416" s="51" t="s">
        <v>1679</v>
      </c>
      <c r="E1416" s="51" t="s">
        <v>1680</v>
      </c>
    </row>
    <row r="1417" spans="1:5" ht="39" thickBot="1" x14ac:dyDescent="0.3">
      <c r="A1417" s="51" t="s">
        <v>285</v>
      </c>
      <c r="B1417" s="127" t="str">
        <f>Table13[[#This Row],[Series]]&amp;Table13[[#This Row],[Competency Name]]</f>
        <v>0850INFLUENCING/NEGOTIATING</v>
      </c>
      <c r="C1417" s="127" t="str">
        <f>IF(RIGHT(Table13[[#This Row],[Occupational Series]],5)="SECCM","SECCM",IF(OR(RIGHT(Table13[[#This Row],[Occupational Series]],1)="A",RIGHT(Table13[[#This Row],[Occupational Series]],1)="B",RIGHT(Table13[[#This Row],[Occupational Series]],1)="C"),"0301",RIGHT(Table13[[#This Row],[Occupational Series]],4)))</f>
        <v>0850</v>
      </c>
      <c r="D1417" s="51" t="s">
        <v>267</v>
      </c>
      <c r="E1417" s="51" t="s">
        <v>268</v>
      </c>
    </row>
    <row r="1418" spans="1:5" ht="26.25" thickBot="1" x14ac:dyDescent="0.3">
      <c r="A1418" s="51" t="s">
        <v>285</v>
      </c>
      <c r="B1418" s="127" t="str">
        <f>Table13[[#This Row],[Series]]&amp;Table13[[#This Row],[Competency Name]]</f>
        <v>0850INFORMATION MANAGEMENT</v>
      </c>
      <c r="C1418" s="127" t="str">
        <f>IF(RIGHT(Table13[[#This Row],[Occupational Series]],5)="SECCM","SECCM",IF(OR(RIGHT(Table13[[#This Row],[Occupational Series]],1)="A",RIGHT(Table13[[#This Row],[Occupational Series]],1)="B",RIGHT(Table13[[#This Row],[Occupational Series]],1)="C"),"0301",RIGHT(Table13[[#This Row],[Occupational Series]],4)))</f>
        <v>0850</v>
      </c>
      <c r="D1418" s="51" t="s">
        <v>311</v>
      </c>
      <c r="E1418" s="51" t="s">
        <v>312</v>
      </c>
    </row>
    <row r="1419" spans="1:5" ht="51.75" thickBot="1" x14ac:dyDescent="0.3">
      <c r="A1419" s="51" t="s">
        <v>285</v>
      </c>
      <c r="B1419" s="127" t="str">
        <f>Table13[[#This Row],[Series]]&amp;Table13[[#This Row],[Competency Name]]</f>
        <v>0850FINANCIAL MANAGEMENT</v>
      </c>
      <c r="C1419" s="127" t="str">
        <f>IF(RIGHT(Table13[[#This Row],[Occupational Series]],5)="SECCM","SECCM",IF(OR(RIGHT(Table13[[#This Row],[Occupational Series]],1)="A",RIGHT(Table13[[#This Row],[Occupational Series]],1)="B",RIGHT(Table13[[#This Row],[Occupational Series]],1)="C"),"0301",RIGHT(Table13[[#This Row],[Occupational Series]],4)))</f>
        <v>0850</v>
      </c>
      <c r="D1419" s="51" t="s">
        <v>438</v>
      </c>
      <c r="E1419" s="51" t="s">
        <v>439</v>
      </c>
    </row>
    <row r="1420" spans="1:5" ht="15.75" thickBot="1" x14ac:dyDescent="0.3">
      <c r="A1420" s="129" t="s">
        <v>285</v>
      </c>
      <c r="B1420" s="127" t="str">
        <f>Table13[[#This Row],[Series]]&amp;Table13[[#This Row],[Competency Name]]</f>
        <v>0850PARTNERING</v>
      </c>
      <c r="C1420" s="127" t="str">
        <f>IF(RIGHT(Table13[[#This Row],[Occupational Series]],5)="SECCM","SECCM",IF(OR(RIGHT(Table13[[#This Row],[Occupational Series]],1)="A",RIGHT(Table13[[#This Row],[Occupational Series]],1)="B",RIGHT(Table13[[#This Row],[Occupational Series]],1)="C"),"0301",RIGHT(Table13[[#This Row],[Occupational Series]],4)))</f>
        <v>0850</v>
      </c>
      <c r="D1420" s="129" t="s">
        <v>491</v>
      </c>
      <c r="E1420" s="129" t="s">
        <v>492</v>
      </c>
    </row>
    <row r="1421" spans="1:5" ht="26.25" thickBot="1" x14ac:dyDescent="0.3">
      <c r="A1421" s="51" t="s">
        <v>285</v>
      </c>
      <c r="B1421" s="127" t="str">
        <f>Table13[[#This Row],[Series]]&amp;Table13[[#This Row],[Competency Name]]</f>
        <v>0850WRITTEN COMMUNICATION</v>
      </c>
      <c r="C1421" s="127" t="str">
        <f>IF(RIGHT(Table13[[#This Row],[Occupational Series]],5)="SECCM","SECCM",IF(OR(RIGHT(Table13[[#This Row],[Occupational Series]],1)="A",RIGHT(Table13[[#This Row],[Occupational Series]],1)="B",RIGHT(Table13[[#This Row],[Occupational Series]],1)="C"),"0301",RIGHT(Table13[[#This Row],[Occupational Series]],4)))</f>
        <v>0850</v>
      </c>
      <c r="D1421" s="51" t="s">
        <v>507</v>
      </c>
      <c r="E1421" s="51" t="s">
        <v>508</v>
      </c>
    </row>
    <row r="1422" spans="1:5" ht="26.25" thickBot="1" x14ac:dyDescent="0.3">
      <c r="A1422" s="51" t="s">
        <v>285</v>
      </c>
      <c r="B1422" s="127" t="str">
        <f>Table13[[#This Row],[Series]]&amp;Table13[[#This Row],[Competency Name]]</f>
        <v>0850ORAL COMMUNICATION</v>
      </c>
      <c r="C1422" s="127" t="str">
        <f>IF(RIGHT(Table13[[#This Row],[Occupational Series]],5)="SECCM","SECCM",IF(OR(RIGHT(Table13[[#This Row],[Occupational Series]],1)="A",RIGHT(Table13[[#This Row],[Occupational Series]],1)="B",RIGHT(Table13[[#This Row],[Occupational Series]],1)="C"),"0301",RIGHT(Table13[[#This Row],[Occupational Series]],4)))</f>
        <v>0850</v>
      </c>
      <c r="D1422" s="51" t="s">
        <v>537</v>
      </c>
      <c r="E1422" s="51" t="s">
        <v>538</v>
      </c>
    </row>
    <row r="1423" spans="1:5" ht="26.25" thickBot="1" x14ac:dyDescent="0.3">
      <c r="A1423" s="51" t="s">
        <v>285</v>
      </c>
      <c r="B1423" s="127" t="str">
        <f>Table13[[#This Row],[Series]]&amp;Table13[[#This Row],[Competency Name]]</f>
        <v>0850RESOURCE MANAGEMENT</v>
      </c>
      <c r="C1423" s="127" t="str">
        <f>IF(RIGHT(Table13[[#This Row],[Occupational Series]],5)="SECCM","SECCM",IF(OR(RIGHT(Table13[[#This Row],[Occupational Series]],1)="A",RIGHT(Table13[[#This Row],[Occupational Series]],1)="B",RIGHT(Table13[[#This Row],[Occupational Series]],1)="C"),"0301",RIGHT(Table13[[#This Row],[Occupational Series]],4)))</f>
        <v>0850</v>
      </c>
      <c r="D1423" s="51" t="s">
        <v>573</v>
      </c>
      <c r="E1423" s="51" t="s">
        <v>574</v>
      </c>
    </row>
    <row r="1424" spans="1:5" ht="64.5" thickBot="1" x14ac:dyDescent="0.3">
      <c r="A1424" s="51" t="s">
        <v>285</v>
      </c>
      <c r="B1424" s="127" t="str">
        <f>Table13[[#This Row],[Series]]&amp;Table13[[#This Row],[Competency Name]]</f>
        <v>0850ACCOUNTABILITY</v>
      </c>
      <c r="C1424" s="127" t="str">
        <f>IF(RIGHT(Table13[[#This Row],[Occupational Series]],5)="SECCM","SECCM",IF(OR(RIGHT(Table13[[#This Row],[Occupational Series]],1)="A",RIGHT(Table13[[#This Row],[Occupational Series]],1)="B",RIGHT(Table13[[#This Row],[Occupational Series]],1)="C"),"0301",RIGHT(Table13[[#This Row],[Occupational Series]],4)))</f>
        <v>0850</v>
      </c>
      <c r="D1424" s="51" t="s">
        <v>579</v>
      </c>
      <c r="E1424" s="51" t="s">
        <v>580</v>
      </c>
    </row>
    <row r="1425" spans="1:5" ht="39" thickBot="1" x14ac:dyDescent="0.3">
      <c r="A1425" s="51" t="s">
        <v>285</v>
      </c>
      <c r="B1425" s="127" t="str">
        <f>Table13[[#This Row],[Series]]&amp;Table13[[#This Row],[Competency Name]]</f>
        <v>0850DEVELOPING OTHERS</v>
      </c>
      <c r="C1425" s="127" t="str">
        <f>IF(RIGHT(Table13[[#This Row],[Occupational Series]],5)="SECCM","SECCM",IF(OR(RIGHT(Table13[[#This Row],[Occupational Series]],1)="A",RIGHT(Table13[[#This Row],[Occupational Series]],1)="B",RIGHT(Table13[[#This Row],[Occupational Series]],1)="C"),"0301",RIGHT(Table13[[#This Row],[Occupational Series]],4)))</f>
        <v>0850</v>
      </c>
      <c r="D1425" s="51" t="s">
        <v>585</v>
      </c>
      <c r="E1425" s="51" t="s">
        <v>586</v>
      </c>
    </row>
    <row r="1426" spans="1:5" ht="26.25" thickBot="1" x14ac:dyDescent="0.3">
      <c r="A1426" s="51" t="s">
        <v>285</v>
      </c>
      <c r="B1426" s="127" t="str">
        <f>Table13[[#This Row],[Series]]&amp;Table13[[#This Row],[Competency Name]]</f>
        <v>0850MANAGING HUMAN RESOURCES</v>
      </c>
      <c r="C1426" s="127" t="str">
        <f>IF(RIGHT(Table13[[#This Row],[Occupational Series]],5)="SECCM","SECCM",IF(OR(RIGHT(Table13[[#This Row],[Occupational Series]],1)="A",RIGHT(Table13[[#This Row],[Occupational Series]],1)="B",RIGHT(Table13[[#This Row],[Occupational Series]],1)="C"),"0301",RIGHT(Table13[[#This Row],[Occupational Series]],4)))</f>
        <v>0850</v>
      </c>
      <c r="D1426" s="51" t="s">
        <v>590</v>
      </c>
      <c r="E1426" s="51" t="s">
        <v>591</v>
      </c>
    </row>
    <row r="1427" spans="1:5" ht="39" thickBot="1" x14ac:dyDescent="0.3">
      <c r="A1427" s="51" t="s">
        <v>285</v>
      </c>
      <c r="B1427" s="127" t="str">
        <f>Table13[[#This Row],[Series]]&amp;Table13[[#This Row],[Competency Name]]</f>
        <v>0850PROBLEM SOLVING</v>
      </c>
      <c r="C1427" s="127" t="str">
        <f>IF(RIGHT(Table13[[#This Row],[Occupational Series]],5)="SECCM","SECCM",IF(OR(RIGHT(Table13[[#This Row],[Occupational Series]],1)="A",RIGHT(Table13[[#This Row],[Occupational Series]],1)="B",RIGHT(Table13[[#This Row],[Occupational Series]],1)="C"),"0301",RIGHT(Table13[[#This Row],[Occupational Series]],4)))</f>
        <v>0850</v>
      </c>
      <c r="D1427" s="51" t="s">
        <v>596</v>
      </c>
      <c r="E1427" s="51" t="s">
        <v>597</v>
      </c>
    </row>
    <row r="1428" spans="1:5" ht="26.25" thickBot="1" x14ac:dyDescent="0.3">
      <c r="A1428" s="51" t="s">
        <v>285</v>
      </c>
      <c r="B1428" s="127" t="str">
        <f>Table13[[#This Row],[Series]]&amp;Table13[[#This Row],[Competency Name]]</f>
        <v>0850SYSTEMS TESTING AND EVALUATION</v>
      </c>
      <c r="C1428" s="127" t="str">
        <f>IF(RIGHT(Table13[[#This Row],[Occupational Series]],5)="SECCM","SECCM",IF(OR(RIGHT(Table13[[#This Row],[Occupational Series]],1)="A",RIGHT(Table13[[#This Row],[Occupational Series]],1)="B",RIGHT(Table13[[#This Row],[Occupational Series]],1)="C"),"0301",RIGHT(Table13[[#This Row],[Occupational Series]],4)))</f>
        <v>0850</v>
      </c>
      <c r="D1428" s="51" t="s">
        <v>850</v>
      </c>
      <c r="E1428" s="51" t="s">
        <v>851</v>
      </c>
    </row>
    <row r="1429" spans="1:5" ht="26.25" thickBot="1" x14ac:dyDescent="0.3">
      <c r="A1429" s="129" t="s">
        <v>285</v>
      </c>
      <c r="B1429" s="127" t="str">
        <f>Table13[[#This Row],[Series]]&amp;Table13[[#This Row],[Competency Name]]</f>
        <v>0850RULEMAKING AND REGULATION</v>
      </c>
      <c r="C1429" s="127" t="str">
        <f>IF(RIGHT(Table13[[#This Row],[Occupational Series]],5)="SECCM","SECCM",IF(OR(RIGHT(Table13[[#This Row],[Occupational Series]],1)="A",RIGHT(Table13[[#This Row],[Occupational Series]],1)="B",RIGHT(Table13[[#This Row],[Occupational Series]],1)="C"),"0301",RIGHT(Table13[[#This Row],[Occupational Series]],4)))</f>
        <v>0850</v>
      </c>
      <c r="D1429" s="129" t="s">
        <v>958</v>
      </c>
      <c r="E1429" s="129" t="s">
        <v>959</v>
      </c>
    </row>
    <row r="1430" spans="1:5" ht="26.25" thickBot="1" x14ac:dyDescent="0.3">
      <c r="A1430" s="51" t="s">
        <v>285</v>
      </c>
      <c r="B1430" s="127" t="str">
        <f>Table13[[#This Row],[Series]]&amp;Table13[[#This Row],[Competency Name]]</f>
        <v>0850RESEARCH AND DEVELOPMENT</v>
      </c>
      <c r="C1430" s="127" t="str">
        <f>IF(RIGHT(Table13[[#This Row],[Occupational Series]],5)="SECCM","SECCM",IF(OR(RIGHT(Table13[[#This Row],[Occupational Series]],1)="A",RIGHT(Table13[[#This Row],[Occupational Series]],1)="B",RIGHT(Table13[[#This Row],[Occupational Series]],1)="C"),"0301",RIGHT(Table13[[#This Row],[Occupational Series]],4)))</f>
        <v>0850</v>
      </c>
      <c r="D1430" s="51" t="s">
        <v>1029</v>
      </c>
      <c r="E1430" s="51" t="s">
        <v>1030</v>
      </c>
    </row>
    <row r="1431" spans="1:5" ht="51.75" thickBot="1" x14ac:dyDescent="0.3">
      <c r="A1431" s="51" t="s">
        <v>285</v>
      </c>
      <c r="B1431" s="127" t="str">
        <f>Table13[[#This Row],[Series]]&amp;Table13[[#This Row],[Competency Name]]</f>
        <v>0850ELECTRICAL ENGINEERING DESIGN</v>
      </c>
      <c r="C1431" s="127" t="str">
        <f>IF(RIGHT(Table13[[#This Row],[Occupational Series]],5)="SECCM","SECCM",IF(OR(RIGHT(Table13[[#This Row],[Occupational Series]],1)="A",RIGHT(Table13[[#This Row],[Occupational Series]],1)="B",RIGHT(Table13[[#This Row],[Occupational Series]],1)="C"),"0301",RIGHT(Table13[[#This Row],[Occupational Series]],4)))</f>
        <v>0850</v>
      </c>
      <c r="D1431" s="51" t="s">
        <v>1216</v>
      </c>
      <c r="E1431" s="51" t="s">
        <v>1217</v>
      </c>
    </row>
    <row r="1432" spans="1:5" ht="26.25" thickBot="1" x14ac:dyDescent="0.3">
      <c r="A1432" s="51" t="s">
        <v>285</v>
      </c>
      <c r="B1432" s="127" t="str">
        <f>Table13[[#This Row],[Series]]&amp;Table13[[#This Row],[Competency Name]]</f>
        <v>0850ENGINEERING PROJECT MANAGEMENT</v>
      </c>
      <c r="C1432" s="127" t="str">
        <f>IF(RIGHT(Table13[[#This Row],[Occupational Series]],5)="SECCM","SECCM",IF(OR(RIGHT(Table13[[#This Row],[Occupational Series]],1)="A",RIGHT(Table13[[#This Row],[Occupational Series]],1)="B",RIGHT(Table13[[#This Row],[Occupational Series]],1)="C"),"0301",RIGHT(Table13[[#This Row],[Occupational Series]],4)))</f>
        <v>0850</v>
      </c>
      <c r="D1432" s="51" t="s">
        <v>1218</v>
      </c>
      <c r="E1432" s="51" t="s">
        <v>1219</v>
      </c>
    </row>
    <row r="1433" spans="1:5" ht="26.25" thickBot="1" x14ac:dyDescent="0.3">
      <c r="A1433" s="51" t="s">
        <v>285</v>
      </c>
      <c r="B1433" s="127" t="str">
        <f>Table13[[#This Row],[Series]]&amp;Table13[[#This Row],[Competency Name]]</f>
        <v>0850ENGINEERING QUALITY AND INSPECTION</v>
      </c>
      <c r="C1433" s="127" t="str">
        <f>IF(RIGHT(Table13[[#This Row],[Occupational Series]],5)="SECCM","SECCM",IF(OR(RIGHT(Table13[[#This Row],[Occupational Series]],1)="A",RIGHT(Table13[[#This Row],[Occupational Series]],1)="B",RIGHT(Table13[[#This Row],[Occupational Series]],1)="C"),"0301",RIGHT(Table13[[#This Row],[Occupational Series]],4)))</f>
        <v>0850</v>
      </c>
      <c r="D1433" s="51" t="s">
        <v>1220</v>
      </c>
      <c r="E1433" s="51" t="s">
        <v>1221</v>
      </c>
    </row>
    <row r="1434" spans="1:5" ht="39" thickBot="1" x14ac:dyDescent="0.3">
      <c r="A1434" s="51" t="s">
        <v>308</v>
      </c>
      <c r="B1434" s="127" t="str">
        <f>Table13[[#This Row],[Series]]&amp;Table13[[#This Row],[Competency Name]]</f>
        <v>0854INFLUENCING/NEGOTIATING</v>
      </c>
      <c r="C1434" s="127" t="str">
        <f>IF(RIGHT(Table13[[#This Row],[Occupational Series]],5)="SECCM","SECCM",IF(OR(RIGHT(Table13[[#This Row],[Occupational Series]],1)="A",RIGHT(Table13[[#This Row],[Occupational Series]],1)="B",RIGHT(Table13[[#This Row],[Occupational Series]],1)="C"),"0301",RIGHT(Table13[[#This Row],[Occupational Series]],4)))</f>
        <v>0854</v>
      </c>
      <c r="D1434" s="51" t="s">
        <v>267</v>
      </c>
      <c r="E1434" s="51" t="s">
        <v>268</v>
      </c>
    </row>
    <row r="1435" spans="1:5" ht="26.25" thickBot="1" x14ac:dyDescent="0.3">
      <c r="A1435" s="129" t="s">
        <v>308</v>
      </c>
      <c r="B1435" s="127" t="str">
        <f>Table13[[#This Row],[Series]]&amp;Table13[[#This Row],[Competency Name]]</f>
        <v>0854PROJECT MANAGEMENT</v>
      </c>
      <c r="C1435" s="127" t="str">
        <f>IF(RIGHT(Table13[[#This Row],[Occupational Series]],5)="SECCM","SECCM",IF(OR(RIGHT(Table13[[#This Row],[Occupational Series]],1)="A",RIGHT(Table13[[#This Row],[Occupational Series]],1)="B",RIGHT(Table13[[#This Row],[Occupational Series]],1)="C"),"0301",RIGHT(Table13[[#This Row],[Occupational Series]],4)))</f>
        <v>0854</v>
      </c>
      <c r="D1435" s="129" t="s">
        <v>381</v>
      </c>
      <c r="E1435" s="129" t="s">
        <v>382</v>
      </c>
    </row>
    <row r="1436" spans="1:5" ht="26.25" thickBot="1" x14ac:dyDescent="0.3">
      <c r="A1436" s="51" t="s">
        <v>308</v>
      </c>
      <c r="B1436" s="127" t="str">
        <f>Table13[[#This Row],[Series]]&amp;Table13[[#This Row],[Competency Name]]</f>
        <v>0854PERFORMANCE MANAGEMENT</v>
      </c>
      <c r="C1436" s="127" t="str">
        <f>IF(RIGHT(Table13[[#This Row],[Occupational Series]],5)="SECCM","SECCM",IF(OR(RIGHT(Table13[[#This Row],[Occupational Series]],1)="A",RIGHT(Table13[[#This Row],[Occupational Series]],1)="B",RIGHT(Table13[[#This Row],[Occupational Series]],1)="C"),"0301",RIGHT(Table13[[#This Row],[Occupational Series]],4)))</f>
        <v>0854</v>
      </c>
      <c r="D1436" s="51" t="s">
        <v>436</v>
      </c>
      <c r="E1436" s="51" t="s">
        <v>437</v>
      </c>
    </row>
    <row r="1437" spans="1:5" ht="51.75" thickBot="1" x14ac:dyDescent="0.3">
      <c r="A1437" s="51" t="s">
        <v>308</v>
      </c>
      <c r="B1437" s="127" t="str">
        <f>Table13[[#This Row],[Series]]&amp;Table13[[#This Row],[Competency Name]]</f>
        <v>0854FINANCIAL MANAGEMENT</v>
      </c>
      <c r="C1437" s="127" t="str">
        <f>IF(RIGHT(Table13[[#This Row],[Occupational Series]],5)="SECCM","SECCM",IF(OR(RIGHT(Table13[[#This Row],[Occupational Series]],1)="A",RIGHT(Table13[[#This Row],[Occupational Series]],1)="B",RIGHT(Table13[[#This Row],[Occupational Series]],1)="C"),"0301",RIGHT(Table13[[#This Row],[Occupational Series]],4)))</f>
        <v>0854</v>
      </c>
      <c r="D1437" s="51" t="s">
        <v>438</v>
      </c>
      <c r="E1437" s="51" t="s">
        <v>439</v>
      </c>
    </row>
    <row r="1438" spans="1:5" ht="15.75" thickBot="1" x14ac:dyDescent="0.3">
      <c r="A1438" s="129" t="s">
        <v>308</v>
      </c>
      <c r="B1438" s="127" t="str">
        <f>Table13[[#This Row],[Series]]&amp;Table13[[#This Row],[Competency Name]]</f>
        <v>0854PARTNERING</v>
      </c>
      <c r="C1438" s="127" t="str">
        <f>IF(RIGHT(Table13[[#This Row],[Occupational Series]],5)="SECCM","SECCM",IF(OR(RIGHT(Table13[[#This Row],[Occupational Series]],1)="A",RIGHT(Table13[[#This Row],[Occupational Series]],1)="B",RIGHT(Table13[[#This Row],[Occupational Series]],1)="C"),"0301",RIGHT(Table13[[#This Row],[Occupational Series]],4)))</f>
        <v>0854</v>
      </c>
      <c r="D1438" s="129" t="s">
        <v>491</v>
      </c>
      <c r="E1438" s="129" t="s">
        <v>492</v>
      </c>
    </row>
    <row r="1439" spans="1:5" ht="26.25" thickBot="1" x14ac:dyDescent="0.3">
      <c r="A1439" s="51" t="s">
        <v>308</v>
      </c>
      <c r="B1439" s="127" t="str">
        <f>Table13[[#This Row],[Series]]&amp;Table13[[#This Row],[Competency Name]]</f>
        <v>0854WRITTEN COMMUNICATION</v>
      </c>
      <c r="C1439" s="127" t="str">
        <f>IF(RIGHT(Table13[[#This Row],[Occupational Series]],5)="SECCM","SECCM",IF(OR(RIGHT(Table13[[#This Row],[Occupational Series]],1)="A",RIGHT(Table13[[#This Row],[Occupational Series]],1)="B",RIGHT(Table13[[#This Row],[Occupational Series]],1)="C"),"0301",RIGHT(Table13[[#This Row],[Occupational Series]],4)))</f>
        <v>0854</v>
      </c>
      <c r="D1439" s="51" t="s">
        <v>507</v>
      </c>
      <c r="E1439" s="51" t="s">
        <v>508</v>
      </c>
    </row>
    <row r="1440" spans="1:5" ht="26.25" thickBot="1" x14ac:dyDescent="0.3">
      <c r="A1440" s="51" t="s">
        <v>308</v>
      </c>
      <c r="B1440" s="127" t="str">
        <f>Table13[[#This Row],[Series]]&amp;Table13[[#This Row],[Competency Name]]</f>
        <v>0854ORAL COMMUNICATION</v>
      </c>
      <c r="C1440" s="127" t="str">
        <f>IF(RIGHT(Table13[[#This Row],[Occupational Series]],5)="SECCM","SECCM",IF(OR(RIGHT(Table13[[#This Row],[Occupational Series]],1)="A",RIGHT(Table13[[#This Row],[Occupational Series]],1)="B",RIGHT(Table13[[#This Row],[Occupational Series]],1)="C"),"0301",RIGHT(Table13[[#This Row],[Occupational Series]],4)))</f>
        <v>0854</v>
      </c>
      <c r="D1440" s="51" t="s">
        <v>537</v>
      </c>
      <c r="E1440" s="51" t="s">
        <v>538</v>
      </c>
    </row>
    <row r="1441" spans="1:5" ht="26.25" thickBot="1" x14ac:dyDescent="0.3">
      <c r="A1441" s="51" t="s">
        <v>308</v>
      </c>
      <c r="B1441" s="127" t="str">
        <f>Table13[[#This Row],[Series]]&amp;Table13[[#This Row],[Competency Name]]</f>
        <v>0854RESOURCE MANAGEMENT</v>
      </c>
      <c r="C1441" s="127" t="str">
        <f>IF(RIGHT(Table13[[#This Row],[Occupational Series]],5)="SECCM","SECCM",IF(OR(RIGHT(Table13[[#This Row],[Occupational Series]],1)="A",RIGHT(Table13[[#This Row],[Occupational Series]],1)="B",RIGHT(Table13[[#This Row],[Occupational Series]],1)="C"),"0301",RIGHT(Table13[[#This Row],[Occupational Series]],4)))</f>
        <v>0854</v>
      </c>
      <c r="D1441" s="51" t="s">
        <v>573</v>
      </c>
      <c r="E1441" s="51" t="s">
        <v>574</v>
      </c>
    </row>
    <row r="1442" spans="1:5" ht="64.5" thickBot="1" x14ac:dyDescent="0.3">
      <c r="A1442" s="51" t="s">
        <v>308</v>
      </c>
      <c r="B1442" s="127" t="str">
        <f>Table13[[#This Row],[Series]]&amp;Table13[[#This Row],[Competency Name]]</f>
        <v>0854ACCOUNTABILITY</v>
      </c>
      <c r="C1442" s="127" t="str">
        <f>IF(RIGHT(Table13[[#This Row],[Occupational Series]],5)="SECCM","SECCM",IF(OR(RIGHT(Table13[[#This Row],[Occupational Series]],1)="A",RIGHT(Table13[[#This Row],[Occupational Series]],1)="B",RIGHT(Table13[[#This Row],[Occupational Series]],1)="C"),"0301",RIGHT(Table13[[#This Row],[Occupational Series]],4)))</f>
        <v>0854</v>
      </c>
      <c r="D1442" s="51" t="s">
        <v>579</v>
      </c>
      <c r="E1442" s="51" t="s">
        <v>580</v>
      </c>
    </row>
    <row r="1443" spans="1:5" ht="39" thickBot="1" x14ac:dyDescent="0.3">
      <c r="A1443" s="51" t="s">
        <v>308</v>
      </c>
      <c r="B1443" s="127" t="str">
        <f>Table13[[#This Row],[Series]]&amp;Table13[[#This Row],[Competency Name]]</f>
        <v>0854DEVELOPING OTHERS</v>
      </c>
      <c r="C1443" s="127" t="str">
        <f>IF(RIGHT(Table13[[#This Row],[Occupational Series]],5)="SECCM","SECCM",IF(OR(RIGHT(Table13[[#This Row],[Occupational Series]],1)="A",RIGHT(Table13[[#This Row],[Occupational Series]],1)="B",RIGHT(Table13[[#This Row],[Occupational Series]],1)="C"),"0301",RIGHT(Table13[[#This Row],[Occupational Series]],4)))</f>
        <v>0854</v>
      </c>
      <c r="D1443" s="51" t="s">
        <v>585</v>
      </c>
      <c r="E1443" s="51" t="s">
        <v>586</v>
      </c>
    </row>
    <row r="1444" spans="1:5" ht="26.25" thickBot="1" x14ac:dyDescent="0.3">
      <c r="A1444" s="51" t="s">
        <v>308</v>
      </c>
      <c r="B1444" s="127" t="str">
        <f>Table13[[#This Row],[Series]]&amp;Table13[[#This Row],[Competency Name]]</f>
        <v>0854MANAGING HUMAN RESOURCES</v>
      </c>
      <c r="C1444" s="127" t="str">
        <f>IF(RIGHT(Table13[[#This Row],[Occupational Series]],5)="SECCM","SECCM",IF(OR(RIGHT(Table13[[#This Row],[Occupational Series]],1)="A",RIGHT(Table13[[#This Row],[Occupational Series]],1)="B",RIGHT(Table13[[#This Row],[Occupational Series]],1)="C"),"0301",RIGHT(Table13[[#This Row],[Occupational Series]],4)))</f>
        <v>0854</v>
      </c>
      <c r="D1444" s="51" t="s">
        <v>590</v>
      </c>
      <c r="E1444" s="51" t="s">
        <v>591</v>
      </c>
    </row>
    <row r="1445" spans="1:5" ht="39" thickBot="1" x14ac:dyDescent="0.3">
      <c r="A1445" s="51" t="s">
        <v>308</v>
      </c>
      <c r="B1445" s="127" t="str">
        <f>Table13[[#This Row],[Series]]&amp;Table13[[#This Row],[Competency Name]]</f>
        <v>0854PROBLEM SOLVING</v>
      </c>
      <c r="C1445" s="127" t="str">
        <f>IF(RIGHT(Table13[[#This Row],[Occupational Series]],5)="SECCM","SECCM",IF(OR(RIGHT(Table13[[#This Row],[Occupational Series]],1)="A",RIGHT(Table13[[#This Row],[Occupational Series]],1)="B",RIGHT(Table13[[#This Row],[Occupational Series]],1)="C"),"0301",RIGHT(Table13[[#This Row],[Occupational Series]],4)))</f>
        <v>0854</v>
      </c>
      <c r="D1445" s="51" t="s">
        <v>596</v>
      </c>
      <c r="E1445" s="51" t="s">
        <v>597</v>
      </c>
    </row>
    <row r="1446" spans="1:5" ht="26.25" thickBot="1" x14ac:dyDescent="0.3">
      <c r="A1446" s="51" t="s">
        <v>308</v>
      </c>
      <c r="B1446" s="127" t="str">
        <f>Table13[[#This Row],[Series]]&amp;Table13[[#This Row],[Competency Name]]</f>
        <v>0854QUALITY ASSURANCE</v>
      </c>
      <c r="C1446" s="127" t="str">
        <f>IF(RIGHT(Table13[[#This Row],[Occupational Series]],5)="SECCM","SECCM",IF(OR(RIGHT(Table13[[#This Row],[Occupational Series]],1)="A",RIGHT(Table13[[#This Row],[Occupational Series]],1)="B",RIGHT(Table13[[#This Row],[Occupational Series]],1)="C"),"0301",RIGHT(Table13[[#This Row],[Occupational Series]],4)))</f>
        <v>0854</v>
      </c>
      <c r="D1446" s="51" t="s">
        <v>600</v>
      </c>
      <c r="E1446" s="51" t="s">
        <v>601</v>
      </c>
    </row>
    <row r="1447" spans="1:5" ht="15.75" thickBot="1" x14ac:dyDescent="0.3">
      <c r="A1447" s="129" t="s">
        <v>308</v>
      </c>
      <c r="B1447" s="127" t="str">
        <f>Table13[[#This Row],[Series]]&amp;Table13[[#This Row],[Competency Name]]</f>
        <v>0854RISK MANAGEMENT</v>
      </c>
      <c r="C1447" s="127" t="str">
        <f>IF(RIGHT(Table13[[#This Row],[Occupational Series]],5)="SECCM","SECCM",IF(OR(RIGHT(Table13[[#This Row],[Occupational Series]],1)="A",RIGHT(Table13[[#This Row],[Occupational Series]],1)="B",RIGHT(Table13[[#This Row],[Occupational Series]],1)="C"),"0301",RIGHT(Table13[[#This Row],[Occupational Series]],4)))</f>
        <v>0854</v>
      </c>
      <c r="D1447" s="129" t="s">
        <v>638</v>
      </c>
      <c r="E1447" s="129" t="s">
        <v>639</v>
      </c>
    </row>
    <row r="1448" spans="1:5" ht="39" thickBot="1" x14ac:dyDescent="0.3">
      <c r="A1448" s="51" t="s">
        <v>308</v>
      </c>
      <c r="B1448" s="127" t="str">
        <f>Table13[[#This Row],[Series]]&amp;Table13[[#This Row],[Competency Name]]</f>
        <v>0854MODELING AND SIMULATION</v>
      </c>
      <c r="C1448" s="127" t="str">
        <f>IF(RIGHT(Table13[[#This Row],[Occupational Series]],5)="SECCM","SECCM",IF(OR(RIGHT(Table13[[#This Row],[Occupational Series]],1)="A",RIGHT(Table13[[#This Row],[Occupational Series]],1)="B",RIGHT(Table13[[#This Row],[Occupational Series]],1)="C"),"0301",RIGHT(Table13[[#This Row],[Occupational Series]],4)))</f>
        <v>0854</v>
      </c>
      <c r="D1448" s="51" t="s">
        <v>783</v>
      </c>
      <c r="E1448" s="51" t="s">
        <v>784</v>
      </c>
    </row>
    <row r="1449" spans="1:5" ht="26.25" thickBot="1" x14ac:dyDescent="0.3">
      <c r="A1449" s="51" t="s">
        <v>308</v>
      </c>
      <c r="B1449" s="127" t="str">
        <f>Table13[[#This Row],[Series]]&amp;Table13[[#This Row],[Competency Name]]</f>
        <v>0854REQUIREMENTS ANALYSIS</v>
      </c>
      <c r="C1449" s="127" t="str">
        <f>IF(RIGHT(Table13[[#This Row],[Occupational Series]],5)="SECCM","SECCM",IF(OR(RIGHT(Table13[[#This Row],[Occupational Series]],1)="A",RIGHT(Table13[[#This Row],[Occupational Series]],1)="B",RIGHT(Table13[[#This Row],[Occupational Series]],1)="C"),"0301",RIGHT(Table13[[#This Row],[Occupational Series]],4)))</f>
        <v>0854</v>
      </c>
      <c r="D1449" s="51" t="s">
        <v>838</v>
      </c>
      <c r="E1449" s="51" t="s">
        <v>839</v>
      </c>
    </row>
    <row r="1450" spans="1:5" ht="26.25" thickBot="1" x14ac:dyDescent="0.3">
      <c r="A1450" s="51" t="s">
        <v>308</v>
      </c>
      <c r="B1450" s="127" t="str">
        <f>Table13[[#This Row],[Series]]&amp;Table13[[#This Row],[Competency Name]]</f>
        <v>0854SYSTEMS TESTING AND EVALUATION</v>
      </c>
      <c r="C1450" s="127" t="str">
        <f>IF(RIGHT(Table13[[#This Row],[Occupational Series]],5)="SECCM","SECCM",IF(OR(RIGHT(Table13[[#This Row],[Occupational Series]],1)="A",RIGHT(Table13[[#This Row],[Occupational Series]],1)="B",RIGHT(Table13[[#This Row],[Occupational Series]],1)="C"),"0301",RIGHT(Table13[[#This Row],[Occupational Series]],4)))</f>
        <v>0854</v>
      </c>
      <c r="D1450" s="51" t="s">
        <v>850</v>
      </c>
      <c r="E1450" s="51" t="s">
        <v>851</v>
      </c>
    </row>
    <row r="1451" spans="1:5" ht="26.25" thickBot="1" x14ac:dyDescent="0.3">
      <c r="A1451" s="51" t="s">
        <v>308</v>
      </c>
      <c r="B1451" s="127" t="str">
        <f>Table13[[#This Row],[Series]]&amp;Table13[[#This Row],[Competency Name]]</f>
        <v>0854RESEARCH AND DEVELOPMENT</v>
      </c>
      <c r="C1451" s="127" t="str">
        <f>IF(RIGHT(Table13[[#This Row],[Occupational Series]],5)="SECCM","SECCM",IF(OR(RIGHT(Table13[[#This Row],[Occupational Series]],1)="A",RIGHT(Table13[[#This Row],[Occupational Series]],1)="B",RIGHT(Table13[[#This Row],[Occupational Series]],1)="C"),"0301",RIGHT(Table13[[#This Row],[Occupational Series]],4)))</f>
        <v>0854</v>
      </c>
      <c r="D1451" s="51" t="s">
        <v>1029</v>
      </c>
      <c r="E1451" s="51" t="s">
        <v>1030</v>
      </c>
    </row>
    <row r="1452" spans="1:5" ht="26.25" thickBot="1" x14ac:dyDescent="0.3">
      <c r="A1452" s="51" t="s">
        <v>308</v>
      </c>
      <c r="B1452" s="127" t="str">
        <f>Table13[[#This Row],[Series]]&amp;Table13[[#This Row],[Competency Name]]</f>
        <v>0854DATA MANAGEMENT</v>
      </c>
      <c r="C1452" s="127" t="str">
        <f>IF(RIGHT(Table13[[#This Row],[Occupational Series]],5)="SECCM","SECCM",IF(OR(RIGHT(Table13[[#This Row],[Occupational Series]],1)="A",RIGHT(Table13[[#This Row],[Occupational Series]],1)="B",RIGHT(Table13[[#This Row],[Occupational Series]],1)="C"),"0301",RIGHT(Table13[[#This Row],[Occupational Series]],4)))</f>
        <v>0854</v>
      </c>
      <c r="D1452" s="51" t="s">
        <v>1420</v>
      </c>
      <c r="E1452" s="51" t="s">
        <v>1421</v>
      </c>
    </row>
    <row r="1453" spans="1:5" ht="26.25" thickBot="1" x14ac:dyDescent="0.3">
      <c r="A1453" s="51" t="s">
        <v>308</v>
      </c>
      <c r="B1453" s="127" t="str">
        <f>Table13[[#This Row],[Series]]&amp;Table13[[#This Row],[Competency Name]]</f>
        <v>0854INFORMATION ASSURANCE</v>
      </c>
      <c r="C1453" s="127" t="str">
        <f>IF(RIGHT(Table13[[#This Row],[Occupational Series]],5)="SECCM","SECCM",IF(OR(RIGHT(Table13[[#This Row],[Occupational Series]],1)="A",RIGHT(Table13[[#This Row],[Occupational Series]],1)="B",RIGHT(Table13[[#This Row],[Occupational Series]],1)="C"),"0301",RIGHT(Table13[[#This Row],[Occupational Series]],4)))</f>
        <v>0854</v>
      </c>
      <c r="D1453" s="51" t="s">
        <v>1434</v>
      </c>
      <c r="E1453" s="51" t="s">
        <v>1435</v>
      </c>
    </row>
    <row r="1454" spans="1:5" ht="26.25" thickBot="1" x14ac:dyDescent="0.3">
      <c r="A1454" s="51" t="s">
        <v>308</v>
      </c>
      <c r="B1454" s="127" t="str">
        <f>Table13[[#This Row],[Series]]&amp;Table13[[#This Row],[Competency Name]]</f>
        <v>0854CONFIGURATION MANAGEMENT</v>
      </c>
      <c r="C1454" s="127" t="str">
        <f>IF(RIGHT(Table13[[#This Row],[Occupational Series]],5)="SECCM","SECCM",IF(OR(RIGHT(Table13[[#This Row],[Occupational Series]],1)="A",RIGHT(Table13[[#This Row],[Occupational Series]],1)="B",RIGHT(Table13[[#This Row],[Occupational Series]],1)="C"),"0301",RIGHT(Table13[[#This Row],[Occupational Series]],4)))</f>
        <v>0854</v>
      </c>
      <c r="D1454" s="51" t="s">
        <v>773</v>
      </c>
      <c r="E1454" s="51" t="s">
        <v>1438</v>
      </c>
    </row>
    <row r="1455" spans="1:5" ht="26.25" thickBot="1" x14ac:dyDescent="0.3">
      <c r="A1455" s="129" t="s">
        <v>308</v>
      </c>
      <c r="B1455" s="127" t="str">
        <f>Table13[[#This Row],[Series]]&amp;Table13[[#This Row],[Competency Name]]</f>
        <v>0854CONTRACTING AND ACQUISITION</v>
      </c>
      <c r="C1455" s="127" t="str">
        <f>IF(RIGHT(Table13[[#This Row],[Occupational Series]],5)="SECCM","SECCM",IF(OR(RIGHT(Table13[[#This Row],[Occupational Series]],1)="A",RIGHT(Table13[[#This Row],[Occupational Series]],1)="B",RIGHT(Table13[[#This Row],[Occupational Series]],1)="C"),"0301",RIGHT(Table13[[#This Row],[Occupational Series]],4)))</f>
        <v>0854</v>
      </c>
      <c r="D1455" s="129" t="s">
        <v>775</v>
      </c>
      <c r="E1455" s="129" t="s">
        <v>1439</v>
      </c>
    </row>
    <row r="1456" spans="1:5" ht="26.25" thickBot="1" x14ac:dyDescent="0.3">
      <c r="A1456" s="129" t="s">
        <v>308</v>
      </c>
      <c r="B1456" s="127" t="str">
        <f>Table13[[#This Row],[Series]]&amp;Table13[[#This Row],[Competency Name]]</f>
        <v>0854SYSTEMS DESIGN AND INTEGRATION</v>
      </c>
      <c r="C1456" s="127" t="str">
        <f>IF(RIGHT(Table13[[#This Row],[Occupational Series]],5)="SECCM","SECCM",IF(OR(RIGHT(Table13[[#This Row],[Occupational Series]],1)="A",RIGHT(Table13[[#This Row],[Occupational Series]],1)="B",RIGHT(Table13[[#This Row],[Occupational Series]],1)="C"),"0301",RIGHT(Table13[[#This Row],[Occupational Series]],4)))</f>
        <v>0854</v>
      </c>
      <c r="D1456" s="129" t="s">
        <v>1440</v>
      </c>
      <c r="E1456" s="129" t="s">
        <v>1441</v>
      </c>
    </row>
    <row r="1457" spans="1:5" ht="26.25" thickBot="1" x14ac:dyDescent="0.3">
      <c r="A1457" s="51" t="s">
        <v>308</v>
      </c>
      <c r="B1457" s="127" t="str">
        <f>Table13[[#This Row],[Series]]&amp;Table13[[#This Row],[Competency Name]]</f>
        <v>0854SYSTEMS OPERATION AND MANAGEMENT</v>
      </c>
      <c r="C1457" s="127" t="str">
        <f>IF(RIGHT(Table13[[#This Row],[Occupational Series]],5)="SECCM","SECCM",IF(OR(RIGHT(Table13[[#This Row],[Occupational Series]],1)="A",RIGHT(Table13[[#This Row],[Occupational Series]],1)="B",RIGHT(Table13[[#This Row],[Occupational Series]],1)="C"),"0301",RIGHT(Table13[[#This Row],[Occupational Series]],4)))</f>
        <v>0854</v>
      </c>
      <c r="D1457" s="51" t="s">
        <v>1442</v>
      </c>
      <c r="E1457" s="51" t="s">
        <v>1443</v>
      </c>
    </row>
    <row r="1458" spans="1:5" ht="39" thickBot="1" x14ac:dyDescent="0.3">
      <c r="A1458" s="51" t="s">
        <v>286</v>
      </c>
      <c r="B1458" s="127" t="str">
        <f>Table13[[#This Row],[Series]]&amp;Table13[[#This Row],[Competency Name]]</f>
        <v>0855INFLUENCING/NEGOTIATING</v>
      </c>
      <c r="C1458" s="127" t="str">
        <f>IF(RIGHT(Table13[[#This Row],[Occupational Series]],5)="SECCM","SECCM",IF(OR(RIGHT(Table13[[#This Row],[Occupational Series]],1)="A",RIGHT(Table13[[#This Row],[Occupational Series]],1)="B",RIGHT(Table13[[#This Row],[Occupational Series]],1)="C"),"0301",RIGHT(Table13[[#This Row],[Occupational Series]],4)))</f>
        <v>0855</v>
      </c>
      <c r="D1458" s="51" t="s">
        <v>267</v>
      </c>
      <c r="E1458" s="51" t="s">
        <v>268</v>
      </c>
    </row>
    <row r="1459" spans="1:5" ht="51.75" thickBot="1" x14ac:dyDescent="0.3">
      <c r="A1459" s="51" t="s">
        <v>286</v>
      </c>
      <c r="B1459" s="127" t="str">
        <f>Table13[[#This Row],[Series]]&amp;Table13[[#This Row],[Competency Name]]</f>
        <v>0855FINANCIAL MANAGEMENT</v>
      </c>
      <c r="C1459" s="127" t="str">
        <f>IF(RIGHT(Table13[[#This Row],[Occupational Series]],5)="SECCM","SECCM",IF(OR(RIGHT(Table13[[#This Row],[Occupational Series]],1)="A",RIGHT(Table13[[#This Row],[Occupational Series]],1)="B",RIGHT(Table13[[#This Row],[Occupational Series]],1)="C"),"0301",RIGHT(Table13[[#This Row],[Occupational Series]],4)))</f>
        <v>0855</v>
      </c>
      <c r="D1459" s="51" t="s">
        <v>438</v>
      </c>
      <c r="E1459" s="51" t="s">
        <v>439</v>
      </c>
    </row>
    <row r="1460" spans="1:5" ht="15.75" thickBot="1" x14ac:dyDescent="0.3">
      <c r="A1460" s="129" t="s">
        <v>286</v>
      </c>
      <c r="B1460" s="127" t="str">
        <f>Table13[[#This Row],[Series]]&amp;Table13[[#This Row],[Competency Name]]</f>
        <v>0855PARTNERING</v>
      </c>
      <c r="C1460" s="127" t="str">
        <f>IF(RIGHT(Table13[[#This Row],[Occupational Series]],5)="SECCM","SECCM",IF(OR(RIGHT(Table13[[#This Row],[Occupational Series]],1)="A",RIGHT(Table13[[#This Row],[Occupational Series]],1)="B",RIGHT(Table13[[#This Row],[Occupational Series]],1)="C"),"0301",RIGHT(Table13[[#This Row],[Occupational Series]],4)))</f>
        <v>0855</v>
      </c>
      <c r="D1460" s="129" t="s">
        <v>491</v>
      </c>
      <c r="E1460" s="129" t="s">
        <v>492</v>
      </c>
    </row>
    <row r="1461" spans="1:5" ht="26.25" thickBot="1" x14ac:dyDescent="0.3">
      <c r="A1461" s="51" t="s">
        <v>286</v>
      </c>
      <c r="B1461" s="127" t="str">
        <f>Table13[[#This Row],[Series]]&amp;Table13[[#This Row],[Competency Name]]</f>
        <v>0855WRITTEN COMMUNICATION</v>
      </c>
      <c r="C1461" s="127" t="str">
        <f>IF(RIGHT(Table13[[#This Row],[Occupational Series]],5)="SECCM","SECCM",IF(OR(RIGHT(Table13[[#This Row],[Occupational Series]],1)="A",RIGHT(Table13[[#This Row],[Occupational Series]],1)="B",RIGHT(Table13[[#This Row],[Occupational Series]],1)="C"),"0301",RIGHT(Table13[[#This Row],[Occupational Series]],4)))</f>
        <v>0855</v>
      </c>
      <c r="D1461" s="51" t="s">
        <v>507</v>
      </c>
      <c r="E1461" s="51" t="s">
        <v>508</v>
      </c>
    </row>
    <row r="1462" spans="1:5" ht="26.25" thickBot="1" x14ac:dyDescent="0.3">
      <c r="A1462" s="51" t="s">
        <v>286</v>
      </c>
      <c r="B1462" s="127" t="str">
        <f>Table13[[#This Row],[Series]]&amp;Table13[[#This Row],[Competency Name]]</f>
        <v>0855ORAL COMMUNICATION</v>
      </c>
      <c r="C1462" s="127" t="str">
        <f>IF(RIGHT(Table13[[#This Row],[Occupational Series]],5)="SECCM","SECCM",IF(OR(RIGHT(Table13[[#This Row],[Occupational Series]],1)="A",RIGHT(Table13[[#This Row],[Occupational Series]],1)="B",RIGHT(Table13[[#This Row],[Occupational Series]],1)="C"),"0301",RIGHT(Table13[[#This Row],[Occupational Series]],4)))</f>
        <v>0855</v>
      </c>
      <c r="D1462" s="51" t="s">
        <v>537</v>
      </c>
      <c r="E1462" s="51" t="s">
        <v>538</v>
      </c>
    </row>
    <row r="1463" spans="1:5" ht="26.25" thickBot="1" x14ac:dyDescent="0.3">
      <c r="A1463" s="51" t="s">
        <v>286</v>
      </c>
      <c r="B1463" s="127" t="str">
        <f>Table13[[#This Row],[Series]]&amp;Table13[[#This Row],[Competency Name]]</f>
        <v>0855RESOURCE MANAGEMENT</v>
      </c>
      <c r="C1463" s="127" t="str">
        <f>IF(RIGHT(Table13[[#This Row],[Occupational Series]],5)="SECCM","SECCM",IF(OR(RIGHT(Table13[[#This Row],[Occupational Series]],1)="A",RIGHT(Table13[[#This Row],[Occupational Series]],1)="B",RIGHT(Table13[[#This Row],[Occupational Series]],1)="C"),"0301",RIGHT(Table13[[#This Row],[Occupational Series]],4)))</f>
        <v>0855</v>
      </c>
      <c r="D1463" s="51" t="s">
        <v>573</v>
      </c>
      <c r="E1463" s="51" t="s">
        <v>574</v>
      </c>
    </row>
    <row r="1464" spans="1:5" ht="64.5" thickBot="1" x14ac:dyDescent="0.3">
      <c r="A1464" s="51" t="s">
        <v>286</v>
      </c>
      <c r="B1464" s="127" t="str">
        <f>Table13[[#This Row],[Series]]&amp;Table13[[#This Row],[Competency Name]]</f>
        <v>0855ACCOUNTABILITY</v>
      </c>
      <c r="C1464" s="127" t="str">
        <f>IF(RIGHT(Table13[[#This Row],[Occupational Series]],5)="SECCM","SECCM",IF(OR(RIGHT(Table13[[#This Row],[Occupational Series]],1)="A",RIGHT(Table13[[#This Row],[Occupational Series]],1)="B",RIGHT(Table13[[#This Row],[Occupational Series]],1)="C"),"0301",RIGHT(Table13[[#This Row],[Occupational Series]],4)))</f>
        <v>0855</v>
      </c>
      <c r="D1464" s="51" t="s">
        <v>579</v>
      </c>
      <c r="E1464" s="51" t="s">
        <v>580</v>
      </c>
    </row>
    <row r="1465" spans="1:5" ht="39" thickBot="1" x14ac:dyDescent="0.3">
      <c r="A1465" s="51" t="s">
        <v>286</v>
      </c>
      <c r="B1465" s="127" t="str">
        <f>Table13[[#This Row],[Series]]&amp;Table13[[#This Row],[Competency Name]]</f>
        <v>0855DEVELOPING OTHERS</v>
      </c>
      <c r="C1465" s="127" t="str">
        <f>IF(RIGHT(Table13[[#This Row],[Occupational Series]],5)="SECCM","SECCM",IF(OR(RIGHT(Table13[[#This Row],[Occupational Series]],1)="A",RIGHT(Table13[[#This Row],[Occupational Series]],1)="B",RIGHT(Table13[[#This Row],[Occupational Series]],1)="C"),"0301",RIGHT(Table13[[#This Row],[Occupational Series]],4)))</f>
        <v>0855</v>
      </c>
      <c r="D1465" s="51" t="s">
        <v>585</v>
      </c>
      <c r="E1465" s="51" t="s">
        <v>586</v>
      </c>
    </row>
    <row r="1466" spans="1:5" ht="26.25" thickBot="1" x14ac:dyDescent="0.3">
      <c r="A1466" s="51" t="s">
        <v>286</v>
      </c>
      <c r="B1466" s="127" t="str">
        <f>Table13[[#This Row],[Series]]&amp;Table13[[#This Row],[Competency Name]]</f>
        <v>0855MANAGING HUMAN RESOURCES</v>
      </c>
      <c r="C1466" s="127" t="str">
        <f>IF(RIGHT(Table13[[#This Row],[Occupational Series]],5)="SECCM","SECCM",IF(OR(RIGHT(Table13[[#This Row],[Occupational Series]],1)="A",RIGHT(Table13[[#This Row],[Occupational Series]],1)="B",RIGHT(Table13[[#This Row],[Occupational Series]],1)="C"),"0301",RIGHT(Table13[[#This Row],[Occupational Series]],4)))</f>
        <v>0855</v>
      </c>
      <c r="D1466" s="51" t="s">
        <v>590</v>
      </c>
      <c r="E1466" s="51" t="s">
        <v>591</v>
      </c>
    </row>
    <row r="1467" spans="1:5" ht="39" thickBot="1" x14ac:dyDescent="0.3">
      <c r="A1467" s="51" t="s">
        <v>286</v>
      </c>
      <c r="B1467" s="127" t="str">
        <f>Table13[[#This Row],[Series]]&amp;Table13[[#This Row],[Competency Name]]</f>
        <v>0855PROBLEM SOLVING</v>
      </c>
      <c r="C1467" s="127" t="str">
        <f>IF(RIGHT(Table13[[#This Row],[Occupational Series]],5)="SECCM","SECCM",IF(OR(RIGHT(Table13[[#This Row],[Occupational Series]],1)="A",RIGHT(Table13[[#This Row],[Occupational Series]],1)="B",RIGHT(Table13[[#This Row],[Occupational Series]],1)="C"),"0301",RIGHT(Table13[[#This Row],[Occupational Series]],4)))</f>
        <v>0855</v>
      </c>
      <c r="D1467" s="51" t="s">
        <v>596</v>
      </c>
      <c r="E1467" s="51" t="s">
        <v>597</v>
      </c>
    </row>
    <row r="1468" spans="1:5" ht="15.75" thickBot="1" x14ac:dyDescent="0.3">
      <c r="A1468" s="129" t="s">
        <v>286</v>
      </c>
      <c r="B1468" s="127" t="str">
        <f>Table13[[#This Row],[Series]]&amp;Table13[[#This Row],[Competency Name]]</f>
        <v>0855RISK MANAGEMENT</v>
      </c>
      <c r="C1468" s="127" t="str">
        <f>IF(RIGHT(Table13[[#This Row],[Occupational Series]],5)="SECCM","SECCM",IF(OR(RIGHT(Table13[[#This Row],[Occupational Series]],1)="A",RIGHT(Table13[[#This Row],[Occupational Series]],1)="B",RIGHT(Table13[[#This Row],[Occupational Series]],1)="C"),"0301",RIGHT(Table13[[#This Row],[Occupational Series]],4)))</f>
        <v>0855</v>
      </c>
      <c r="D1468" s="129" t="s">
        <v>638</v>
      </c>
      <c r="E1468" s="129" t="s">
        <v>639</v>
      </c>
    </row>
    <row r="1469" spans="1:5" ht="26.25" thickBot="1" x14ac:dyDescent="0.3">
      <c r="A1469" s="51" t="s">
        <v>286</v>
      </c>
      <c r="B1469" s="127" t="str">
        <f>Table13[[#This Row],[Series]]&amp;Table13[[#This Row],[Competency Name]]</f>
        <v>0855RESEARCH</v>
      </c>
      <c r="C1469" s="127" t="str">
        <f>IF(RIGHT(Table13[[#This Row],[Occupational Series]],5)="SECCM","SECCM",IF(OR(RIGHT(Table13[[#This Row],[Occupational Series]],1)="A",RIGHT(Table13[[#This Row],[Occupational Series]],1)="B",RIGHT(Table13[[#This Row],[Occupational Series]],1)="C"),"0301",RIGHT(Table13[[#This Row],[Occupational Series]],4)))</f>
        <v>0855</v>
      </c>
      <c r="D1469" s="51" t="s">
        <v>840</v>
      </c>
      <c r="E1469" s="51" t="s">
        <v>841</v>
      </c>
    </row>
    <row r="1470" spans="1:5" ht="26.25" thickBot="1" x14ac:dyDescent="0.3">
      <c r="A1470" s="51" t="s">
        <v>286</v>
      </c>
      <c r="B1470" s="127" t="str">
        <f>Table13[[#This Row],[Series]]&amp;Table13[[#This Row],[Competency Name]]</f>
        <v>0855ENGINEERING PROJECT MANAGEMENT</v>
      </c>
      <c r="C1470" s="127" t="str">
        <f>IF(RIGHT(Table13[[#This Row],[Occupational Series]],5)="SECCM","SECCM",IF(OR(RIGHT(Table13[[#This Row],[Occupational Series]],1)="A",RIGHT(Table13[[#This Row],[Occupational Series]],1)="B",RIGHT(Table13[[#This Row],[Occupational Series]],1)="C"),"0301",RIGHT(Table13[[#This Row],[Occupational Series]],4)))</f>
        <v>0855</v>
      </c>
      <c r="D1470" s="51" t="s">
        <v>1218</v>
      </c>
      <c r="E1470" s="51" t="s">
        <v>1219</v>
      </c>
    </row>
    <row r="1471" spans="1:5" ht="26.25" thickBot="1" x14ac:dyDescent="0.3">
      <c r="A1471" s="129" t="s">
        <v>286</v>
      </c>
      <c r="B1471" s="127" t="str">
        <f>Table13[[#This Row],[Series]]&amp;Table13[[#This Row],[Competency Name]]</f>
        <v>0855SYSTEMS ENGINEERING</v>
      </c>
      <c r="C1471" s="127" t="str">
        <f>IF(RIGHT(Table13[[#This Row],[Occupational Series]],5)="SECCM","SECCM",IF(OR(RIGHT(Table13[[#This Row],[Occupational Series]],1)="A",RIGHT(Table13[[#This Row],[Occupational Series]],1)="B",RIGHT(Table13[[#This Row],[Occupational Series]],1)="C"),"0301",RIGHT(Table13[[#This Row],[Occupational Series]],4)))</f>
        <v>0855</v>
      </c>
      <c r="D1471" s="129" t="s">
        <v>1385</v>
      </c>
      <c r="E1471" s="129" t="s">
        <v>1386</v>
      </c>
    </row>
    <row r="1472" spans="1:5" ht="26.25" thickBot="1" x14ac:dyDescent="0.3">
      <c r="A1472" s="51" t="s">
        <v>286</v>
      </c>
      <c r="B1472" s="127" t="str">
        <f>Table13[[#This Row],[Series]]&amp;Table13[[#This Row],[Competency Name]]</f>
        <v>0855DESIGN AND DEVELOPMENT ENGINEERING</v>
      </c>
      <c r="C1472" s="127" t="str">
        <f>IF(RIGHT(Table13[[#This Row],[Occupational Series]],5)="SECCM","SECCM",IF(OR(RIGHT(Table13[[#This Row],[Occupational Series]],1)="A",RIGHT(Table13[[#This Row],[Occupational Series]],1)="B",RIGHT(Table13[[#This Row],[Occupational Series]],1)="C"),"0301",RIGHT(Table13[[#This Row],[Occupational Series]],4)))</f>
        <v>0855</v>
      </c>
      <c r="D1472" s="51" t="s">
        <v>1395</v>
      </c>
      <c r="E1472" s="51" t="s">
        <v>1396</v>
      </c>
    </row>
    <row r="1473" spans="1:5" ht="26.25" thickBot="1" x14ac:dyDescent="0.3">
      <c r="A1473" s="51" t="s">
        <v>286</v>
      </c>
      <c r="B1473" s="127" t="str">
        <f>Table13[[#This Row],[Series]]&amp;Table13[[#This Row],[Competency Name]]</f>
        <v>0855ELECTRONICS ENGINEERING</v>
      </c>
      <c r="C1473" s="127" t="str">
        <f>IF(RIGHT(Table13[[#This Row],[Occupational Series]],5)="SECCM","SECCM",IF(OR(RIGHT(Table13[[#This Row],[Occupational Series]],1)="A",RIGHT(Table13[[#This Row],[Occupational Series]],1)="B",RIGHT(Table13[[#This Row],[Occupational Series]],1)="C"),"0301",RIGHT(Table13[[#This Row],[Occupational Series]],4)))</f>
        <v>0855</v>
      </c>
      <c r="D1473" s="51" t="s">
        <v>1397</v>
      </c>
      <c r="E1473" s="51" t="s">
        <v>1398</v>
      </c>
    </row>
    <row r="1474" spans="1:5" ht="26.25" thickBot="1" x14ac:dyDescent="0.3">
      <c r="A1474" s="51" t="s">
        <v>286</v>
      </c>
      <c r="B1474" s="127" t="str">
        <f>Table13[[#This Row],[Series]]&amp;Table13[[#This Row],[Competency Name]]</f>
        <v>0855NETWORK SYSTEMS AND TECHNOLOGY</v>
      </c>
      <c r="C1474" s="127" t="str">
        <f>IF(RIGHT(Table13[[#This Row],[Occupational Series]],5)="SECCM","SECCM",IF(OR(RIGHT(Table13[[#This Row],[Occupational Series]],1)="A",RIGHT(Table13[[#This Row],[Occupational Series]],1)="B",RIGHT(Table13[[#This Row],[Occupational Series]],1)="C"),"0301",RIGHT(Table13[[#This Row],[Occupational Series]],4)))</f>
        <v>0855</v>
      </c>
      <c r="D1474" s="51" t="s">
        <v>1399</v>
      </c>
      <c r="E1474" s="51" t="s">
        <v>1400</v>
      </c>
    </row>
    <row r="1475" spans="1:5" ht="26.25" thickBot="1" x14ac:dyDescent="0.3">
      <c r="A1475" s="51" t="s">
        <v>286</v>
      </c>
      <c r="B1475" s="127" t="str">
        <f>Table13[[#This Row],[Series]]&amp;Table13[[#This Row],[Competency Name]]</f>
        <v>0855QUALITY MANAGEMENT</v>
      </c>
      <c r="C1475" s="127" t="str">
        <f>IF(RIGHT(Table13[[#This Row],[Occupational Series]],5)="SECCM","SECCM",IF(OR(RIGHT(Table13[[#This Row],[Occupational Series]],1)="A",RIGHT(Table13[[#This Row],[Occupational Series]],1)="B",RIGHT(Table13[[#This Row],[Occupational Series]],1)="C"),"0301",RIGHT(Table13[[#This Row],[Occupational Series]],4)))</f>
        <v>0855</v>
      </c>
      <c r="D1475" s="51" t="s">
        <v>1407</v>
      </c>
      <c r="E1475" s="51" t="s">
        <v>1221</v>
      </c>
    </row>
    <row r="1476" spans="1:5" ht="15.75" thickBot="1" x14ac:dyDescent="0.3">
      <c r="A1476" s="129" t="s">
        <v>286</v>
      </c>
      <c r="B1476" s="127" t="str">
        <f>Table13[[#This Row],[Series]]&amp;Table13[[#This Row],[Competency Name]]</f>
        <v>0855TEST AND EVALUATION</v>
      </c>
      <c r="C1476" s="127" t="str">
        <f>IF(RIGHT(Table13[[#This Row],[Occupational Series]],5)="SECCM","SECCM",IF(OR(RIGHT(Table13[[#This Row],[Occupational Series]],1)="A",RIGHT(Table13[[#This Row],[Occupational Series]],1)="B",RIGHT(Table13[[#This Row],[Occupational Series]],1)="C"),"0301",RIGHT(Table13[[#This Row],[Occupational Series]],4)))</f>
        <v>0855</v>
      </c>
      <c r="D1476" s="129" t="s">
        <v>1410</v>
      </c>
      <c r="E1476" s="129" t="s">
        <v>1411</v>
      </c>
    </row>
    <row r="1477" spans="1:5" ht="39" thickBot="1" x14ac:dyDescent="0.3">
      <c r="A1477" s="51" t="s">
        <v>279</v>
      </c>
      <c r="B1477" s="127" t="str">
        <f>Table13[[#This Row],[Series]]&amp;Table13[[#This Row],[Competency Name]]</f>
        <v>0856INFLUENCING/NEGOTIATING</v>
      </c>
      <c r="C1477" s="127" t="str">
        <f>IF(RIGHT(Table13[[#This Row],[Occupational Series]],5)="SECCM","SECCM",IF(OR(RIGHT(Table13[[#This Row],[Occupational Series]],1)="A",RIGHT(Table13[[#This Row],[Occupational Series]],1)="B",RIGHT(Table13[[#This Row],[Occupational Series]],1)="C"),"0301",RIGHT(Table13[[#This Row],[Occupational Series]],4)))</f>
        <v>0856</v>
      </c>
      <c r="D1477" s="51" t="s">
        <v>267</v>
      </c>
      <c r="E1477" s="51" t="s">
        <v>268</v>
      </c>
    </row>
    <row r="1478" spans="1:5" ht="15.75" thickBot="1" x14ac:dyDescent="0.3">
      <c r="A1478" s="129" t="s">
        <v>279</v>
      </c>
      <c r="B1478" s="127" t="str">
        <f>Table13[[#This Row],[Series]]&amp;Table13[[#This Row],[Competency Name]]</f>
        <v>0856PARTNERING</v>
      </c>
      <c r="C1478" s="127" t="str">
        <f>IF(RIGHT(Table13[[#This Row],[Occupational Series]],5)="SECCM","SECCM",IF(OR(RIGHT(Table13[[#This Row],[Occupational Series]],1)="A",RIGHT(Table13[[#This Row],[Occupational Series]],1)="B",RIGHT(Table13[[#This Row],[Occupational Series]],1)="C"),"0301",RIGHT(Table13[[#This Row],[Occupational Series]],4)))</f>
        <v>0856</v>
      </c>
      <c r="D1478" s="129" t="s">
        <v>491</v>
      </c>
      <c r="E1478" s="129" t="s">
        <v>492</v>
      </c>
    </row>
    <row r="1479" spans="1:5" ht="26.25" thickBot="1" x14ac:dyDescent="0.3">
      <c r="A1479" s="51" t="s">
        <v>279</v>
      </c>
      <c r="B1479" s="127" t="str">
        <f>Table13[[#This Row],[Series]]&amp;Table13[[#This Row],[Competency Name]]</f>
        <v>0856WRITTEN COMMUNICATION</v>
      </c>
      <c r="C1479" s="127" t="str">
        <f>IF(RIGHT(Table13[[#This Row],[Occupational Series]],5)="SECCM","SECCM",IF(OR(RIGHT(Table13[[#This Row],[Occupational Series]],1)="A",RIGHT(Table13[[#This Row],[Occupational Series]],1)="B",RIGHT(Table13[[#This Row],[Occupational Series]],1)="C"),"0301",RIGHT(Table13[[#This Row],[Occupational Series]],4)))</f>
        <v>0856</v>
      </c>
      <c r="D1479" s="51" t="s">
        <v>507</v>
      </c>
      <c r="E1479" s="51" t="s">
        <v>508</v>
      </c>
    </row>
    <row r="1480" spans="1:5" ht="26.25" thickBot="1" x14ac:dyDescent="0.3">
      <c r="A1480" s="51" t="s">
        <v>279</v>
      </c>
      <c r="B1480" s="127" t="str">
        <f>Table13[[#This Row],[Series]]&amp;Table13[[#This Row],[Competency Name]]</f>
        <v>0856ORAL COMMUNICATION</v>
      </c>
      <c r="C1480" s="127" t="str">
        <f>IF(RIGHT(Table13[[#This Row],[Occupational Series]],5)="SECCM","SECCM",IF(OR(RIGHT(Table13[[#This Row],[Occupational Series]],1)="A",RIGHT(Table13[[#This Row],[Occupational Series]],1)="B",RIGHT(Table13[[#This Row],[Occupational Series]],1)="C"),"0301",RIGHT(Table13[[#This Row],[Occupational Series]],4)))</f>
        <v>0856</v>
      </c>
      <c r="D1480" s="51" t="s">
        <v>537</v>
      </c>
      <c r="E1480" s="51" t="s">
        <v>538</v>
      </c>
    </row>
    <row r="1481" spans="1:5" ht="39" thickBot="1" x14ac:dyDescent="0.3">
      <c r="A1481" s="51" t="s">
        <v>279</v>
      </c>
      <c r="B1481" s="127" t="str">
        <f>Table13[[#This Row],[Series]]&amp;Table13[[#This Row],[Competency Name]]</f>
        <v>0856DEVELOPING OTHERS</v>
      </c>
      <c r="C1481" s="127" t="str">
        <f>IF(RIGHT(Table13[[#This Row],[Occupational Series]],5)="SECCM","SECCM",IF(OR(RIGHT(Table13[[#This Row],[Occupational Series]],1)="A",RIGHT(Table13[[#This Row],[Occupational Series]],1)="B",RIGHT(Table13[[#This Row],[Occupational Series]],1)="C"),"0301",RIGHT(Table13[[#This Row],[Occupational Series]],4)))</f>
        <v>0856</v>
      </c>
      <c r="D1481" s="51" t="s">
        <v>585</v>
      </c>
      <c r="E1481" s="51" t="s">
        <v>586</v>
      </c>
    </row>
    <row r="1482" spans="1:5" ht="26.25" thickBot="1" x14ac:dyDescent="0.3">
      <c r="A1482" s="51" t="s">
        <v>279</v>
      </c>
      <c r="B1482" s="127" t="str">
        <f>Table13[[#This Row],[Series]]&amp;Table13[[#This Row],[Competency Name]]</f>
        <v>0856MANAGING HUMAN RESOURCES</v>
      </c>
      <c r="C1482" s="127" t="str">
        <f>IF(RIGHT(Table13[[#This Row],[Occupational Series]],5)="SECCM","SECCM",IF(OR(RIGHT(Table13[[#This Row],[Occupational Series]],1)="A",RIGHT(Table13[[#This Row],[Occupational Series]],1)="B",RIGHT(Table13[[#This Row],[Occupational Series]],1)="C"),"0301",RIGHT(Table13[[#This Row],[Occupational Series]],4)))</f>
        <v>0856</v>
      </c>
      <c r="D1482" s="51" t="s">
        <v>590</v>
      </c>
      <c r="E1482" s="51" t="s">
        <v>591</v>
      </c>
    </row>
    <row r="1483" spans="1:5" ht="26.25" thickBot="1" x14ac:dyDescent="0.3">
      <c r="A1483" s="51" t="s">
        <v>279</v>
      </c>
      <c r="B1483" s="127" t="str">
        <f>Table13[[#This Row],[Series]]&amp;Table13[[#This Row],[Competency Name]]</f>
        <v>0856RESEARCH</v>
      </c>
      <c r="C1483" s="127" t="str">
        <f>IF(RIGHT(Table13[[#This Row],[Occupational Series]],5)="SECCM","SECCM",IF(OR(RIGHT(Table13[[#This Row],[Occupational Series]],1)="A",RIGHT(Table13[[#This Row],[Occupational Series]],1)="B",RIGHT(Table13[[#This Row],[Occupational Series]],1)="C"),"0301",RIGHT(Table13[[#This Row],[Occupational Series]],4)))</f>
        <v>0856</v>
      </c>
      <c r="D1483" s="51" t="s">
        <v>840</v>
      </c>
      <c r="E1483" s="51" t="s">
        <v>841</v>
      </c>
    </row>
    <row r="1484" spans="1:5" ht="26.25" thickBot="1" x14ac:dyDescent="0.3">
      <c r="A1484" s="51" t="s">
        <v>279</v>
      </c>
      <c r="B1484" s="127" t="str">
        <f>Table13[[#This Row],[Series]]&amp;Table13[[#This Row],[Competency Name]]</f>
        <v>0856ENGINEERING PROJECT MANAGEMENT</v>
      </c>
      <c r="C1484" s="127" t="str">
        <f>IF(RIGHT(Table13[[#This Row],[Occupational Series]],5)="SECCM","SECCM",IF(OR(RIGHT(Table13[[#This Row],[Occupational Series]],1)="A",RIGHT(Table13[[#This Row],[Occupational Series]],1)="B",RIGHT(Table13[[#This Row],[Occupational Series]],1)="C"),"0301",RIGHT(Table13[[#This Row],[Occupational Series]],4)))</f>
        <v>0856</v>
      </c>
      <c r="D1484" s="51" t="s">
        <v>1218</v>
      </c>
      <c r="E1484" s="51" t="s">
        <v>1219</v>
      </c>
    </row>
    <row r="1485" spans="1:5" ht="39" thickBot="1" x14ac:dyDescent="0.3">
      <c r="A1485" s="51" t="s">
        <v>279</v>
      </c>
      <c r="B1485" s="127" t="str">
        <f>Table13[[#This Row],[Series]]&amp;Table13[[#This Row],[Competency Name]]</f>
        <v>0856FABRICATION</v>
      </c>
      <c r="C1485" s="127" t="str">
        <f>IF(RIGHT(Table13[[#This Row],[Occupational Series]],5)="SECCM","SECCM",IF(OR(RIGHT(Table13[[#This Row],[Occupational Series]],1)="A",RIGHT(Table13[[#This Row],[Occupational Series]],1)="B",RIGHT(Table13[[#This Row],[Occupational Series]],1)="C"),"0301",RIGHT(Table13[[#This Row],[Occupational Series]],4)))</f>
        <v>0856</v>
      </c>
      <c r="D1485" s="51" t="s">
        <v>1226</v>
      </c>
      <c r="E1485" s="51" t="s">
        <v>1227</v>
      </c>
    </row>
    <row r="1486" spans="1:5" ht="26.25" thickBot="1" x14ac:dyDescent="0.3">
      <c r="A1486" s="51" t="s">
        <v>279</v>
      </c>
      <c r="B1486" s="127" t="str">
        <f>Table13[[#This Row],[Series]]&amp;Table13[[#This Row],[Competency Name]]</f>
        <v>0856INSTALLATION</v>
      </c>
      <c r="C1486" s="127" t="str">
        <f>IF(RIGHT(Table13[[#This Row],[Occupational Series]],5)="SECCM","SECCM",IF(OR(RIGHT(Table13[[#This Row],[Occupational Series]],1)="A",RIGHT(Table13[[#This Row],[Occupational Series]],1)="B",RIGHT(Table13[[#This Row],[Occupational Series]],1)="C"),"0301",RIGHT(Table13[[#This Row],[Occupational Series]],4)))</f>
        <v>0856</v>
      </c>
      <c r="D1486" s="51" t="s">
        <v>1228</v>
      </c>
      <c r="E1486" s="51" t="s">
        <v>1229</v>
      </c>
    </row>
    <row r="1487" spans="1:5" ht="39" thickBot="1" x14ac:dyDescent="0.3">
      <c r="A1487" s="51" t="s">
        <v>279</v>
      </c>
      <c r="B1487" s="127" t="str">
        <f>Table13[[#This Row],[Series]]&amp;Table13[[#This Row],[Competency Name]]</f>
        <v>0856MAINTENANCE AND REPAIR</v>
      </c>
      <c r="C1487" s="127" t="str">
        <f>IF(RIGHT(Table13[[#This Row],[Occupational Series]],5)="SECCM","SECCM",IF(OR(RIGHT(Table13[[#This Row],[Occupational Series]],1)="A",RIGHT(Table13[[#This Row],[Occupational Series]],1)="B",RIGHT(Table13[[#This Row],[Occupational Series]],1)="C"),"0301",RIGHT(Table13[[#This Row],[Occupational Series]],4)))</f>
        <v>0856</v>
      </c>
      <c r="D1487" s="51" t="s">
        <v>1230</v>
      </c>
      <c r="E1487" s="51" t="s">
        <v>1231</v>
      </c>
    </row>
    <row r="1488" spans="1:5" ht="39" thickBot="1" x14ac:dyDescent="0.3">
      <c r="A1488" s="51" t="s">
        <v>279</v>
      </c>
      <c r="B1488" s="127" t="str">
        <f>Table13[[#This Row],[Series]]&amp;Table13[[#This Row],[Competency Name]]</f>
        <v>0856SUSTAINMENT</v>
      </c>
      <c r="C1488" s="127" t="str">
        <f>IF(RIGHT(Table13[[#This Row],[Occupational Series]],5)="SECCM","SECCM",IF(OR(RIGHT(Table13[[#This Row],[Occupational Series]],1)="A",RIGHT(Table13[[#This Row],[Occupational Series]],1)="B",RIGHT(Table13[[#This Row],[Occupational Series]],1)="C"),"0301",RIGHT(Table13[[#This Row],[Occupational Series]],4)))</f>
        <v>0856</v>
      </c>
      <c r="D1488" s="51" t="s">
        <v>1246</v>
      </c>
      <c r="E1488" s="51" t="s">
        <v>1247</v>
      </c>
    </row>
    <row r="1489" spans="1:5" ht="51.75" thickBot="1" x14ac:dyDescent="0.3">
      <c r="A1489" s="51" t="s">
        <v>279</v>
      </c>
      <c r="B1489" s="127" t="str">
        <f>Table13[[#This Row],[Series]]&amp;Table13[[#This Row],[Competency Name]]</f>
        <v>0856TESTING AND EVALUATION</v>
      </c>
      <c r="C1489" s="127" t="str">
        <f>IF(RIGHT(Table13[[#This Row],[Occupational Series]],5)="SECCM","SECCM",IF(OR(RIGHT(Table13[[#This Row],[Occupational Series]],1)="A",RIGHT(Table13[[#This Row],[Occupational Series]],1)="B",RIGHT(Table13[[#This Row],[Occupational Series]],1)="C"),"0301",RIGHT(Table13[[#This Row],[Occupational Series]],4)))</f>
        <v>0856</v>
      </c>
      <c r="D1489" s="51" t="s">
        <v>1248</v>
      </c>
      <c r="E1489" s="51" t="s">
        <v>1249</v>
      </c>
    </row>
    <row r="1490" spans="1:5" ht="39" thickBot="1" x14ac:dyDescent="0.3">
      <c r="A1490" s="51" t="s">
        <v>279</v>
      </c>
      <c r="B1490" s="127" t="str">
        <f>Table13[[#This Row],[Series]]&amp;Table13[[#This Row],[Competency Name]]</f>
        <v>0856TROUBLESHOOTING ELECTRONIC SYSTEMS AND EQUIPMENT</v>
      </c>
      <c r="C1490" s="127" t="str">
        <f>IF(RIGHT(Table13[[#This Row],[Occupational Series]],5)="SECCM","SECCM",IF(OR(RIGHT(Table13[[#This Row],[Occupational Series]],1)="A",RIGHT(Table13[[#This Row],[Occupational Series]],1)="B",RIGHT(Table13[[#This Row],[Occupational Series]],1)="C"),"0301",RIGHT(Table13[[#This Row],[Occupational Series]],4)))</f>
        <v>0856</v>
      </c>
      <c r="D1490" s="51" t="s">
        <v>1290</v>
      </c>
      <c r="E1490" s="51" t="s">
        <v>1291</v>
      </c>
    </row>
    <row r="1491" spans="1:5" ht="26.25" thickBot="1" x14ac:dyDescent="0.3">
      <c r="A1491" s="51" t="s">
        <v>530</v>
      </c>
      <c r="B1491" s="127" t="str">
        <f>Table13[[#This Row],[Series]]&amp;Table13[[#This Row],[Competency Name]]</f>
        <v>0858WRITTEN COMMUNICATION</v>
      </c>
      <c r="C1491" s="127" t="str">
        <f>IF(RIGHT(Table13[[#This Row],[Occupational Series]],5)="SECCM","SECCM",IF(OR(RIGHT(Table13[[#This Row],[Occupational Series]],1)="A",RIGHT(Table13[[#This Row],[Occupational Series]],1)="B",RIGHT(Table13[[#This Row],[Occupational Series]],1)="C"),"0301",RIGHT(Table13[[#This Row],[Occupational Series]],4)))</f>
        <v>0858</v>
      </c>
      <c r="D1491" s="51" t="s">
        <v>507</v>
      </c>
      <c r="E1491" s="51" t="s">
        <v>508</v>
      </c>
    </row>
    <row r="1492" spans="1:5" ht="26.25" thickBot="1" x14ac:dyDescent="0.3">
      <c r="A1492" s="51" t="s">
        <v>530</v>
      </c>
      <c r="B1492" s="127" t="str">
        <f>Table13[[#This Row],[Series]]&amp;Table13[[#This Row],[Competency Name]]</f>
        <v>0858ORAL COMMUNICATION</v>
      </c>
      <c r="C1492" s="127" t="str">
        <f>IF(RIGHT(Table13[[#This Row],[Occupational Series]],5)="SECCM","SECCM",IF(OR(RIGHT(Table13[[#This Row],[Occupational Series]],1)="A",RIGHT(Table13[[#This Row],[Occupational Series]],1)="B",RIGHT(Table13[[#This Row],[Occupational Series]],1)="C"),"0301",RIGHT(Table13[[#This Row],[Occupational Series]],4)))</f>
        <v>0858</v>
      </c>
      <c r="D1492" s="51" t="s">
        <v>537</v>
      </c>
      <c r="E1492" s="51" t="s">
        <v>538</v>
      </c>
    </row>
    <row r="1493" spans="1:5" ht="26.25" thickBot="1" x14ac:dyDescent="0.3">
      <c r="A1493" s="51" t="s">
        <v>530</v>
      </c>
      <c r="B1493" s="127" t="str">
        <f>Table13[[#This Row],[Series]]&amp;Table13[[#This Row],[Competency Name]]</f>
        <v>0858MANAGING HUMAN RESOURCES</v>
      </c>
      <c r="C1493" s="127" t="str">
        <f>IF(RIGHT(Table13[[#This Row],[Occupational Series]],5)="SECCM","SECCM",IF(OR(RIGHT(Table13[[#This Row],[Occupational Series]],1)="A",RIGHT(Table13[[#This Row],[Occupational Series]],1)="B",RIGHT(Table13[[#This Row],[Occupational Series]],1)="C"),"0301",RIGHT(Table13[[#This Row],[Occupational Series]],4)))</f>
        <v>0858</v>
      </c>
      <c r="D1493" s="51" t="s">
        <v>590</v>
      </c>
      <c r="E1493" s="51" t="s">
        <v>591</v>
      </c>
    </row>
    <row r="1494" spans="1:5" ht="26.25" thickBot="1" x14ac:dyDescent="0.3">
      <c r="A1494" s="51" t="s">
        <v>530</v>
      </c>
      <c r="B1494" s="127" t="str">
        <f>Table13[[#This Row],[Series]]&amp;Table13[[#This Row],[Competency Name]]</f>
        <v>0858ENGINEERING PROJECT MANAGEMENT</v>
      </c>
      <c r="C1494" s="127" t="str">
        <f>IF(RIGHT(Table13[[#This Row],[Occupational Series]],5)="SECCM","SECCM",IF(OR(RIGHT(Table13[[#This Row],[Occupational Series]],1)="A",RIGHT(Table13[[#This Row],[Occupational Series]],1)="B",RIGHT(Table13[[#This Row],[Occupational Series]],1)="C"),"0301",RIGHT(Table13[[#This Row],[Occupational Series]],4)))</f>
        <v>0858</v>
      </c>
      <c r="D1494" s="51" t="s">
        <v>1218</v>
      </c>
      <c r="E1494" s="51" t="s">
        <v>1219</v>
      </c>
    </row>
    <row r="1495" spans="1:5" ht="64.5" thickBot="1" x14ac:dyDescent="0.3">
      <c r="A1495" s="51" t="s">
        <v>530</v>
      </c>
      <c r="B1495" s="127" t="str">
        <f>Table13[[#This Row],[Series]]&amp;Table13[[#This Row],[Competency Name]]</f>
        <v>0858BIOENGINEERING AND BIOMEDICAL ENGINEERING</v>
      </c>
      <c r="C1495" s="127" t="str">
        <f>IF(RIGHT(Table13[[#This Row],[Occupational Series]],5)="SECCM","SECCM",IF(OR(RIGHT(Table13[[#This Row],[Occupational Series]],1)="A",RIGHT(Table13[[#This Row],[Occupational Series]],1)="B",RIGHT(Table13[[#This Row],[Occupational Series]],1)="C"),"0301",RIGHT(Table13[[#This Row],[Occupational Series]],4)))</f>
        <v>0858</v>
      </c>
      <c r="D1495" s="51" t="s">
        <v>1580</v>
      </c>
      <c r="E1495" s="51" t="s">
        <v>1581</v>
      </c>
    </row>
    <row r="1496" spans="1:5" ht="51.75" thickBot="1" x14ac:dyDescent="0.3">
      <c r="A1496" s="51" t="s">
        <v>530</v>
      </c>
      <c r="B1496" s="127" t="str">
        <f>Table13[[#This Row],[Series]]&amp;Table13[[#This Row],[Competency Name]]</f>
        <v>0858MEDICAL EQUIPMENT MANAGEMENT</v>
      </c>
      <c r="C1496" s="127" t="str">
        <f>IF(RIGHT(Table13[[#This Row],[Occupational Series]],5)="SECCM","SECCM",IF(OR(RIGHT(Table13[[#This Row],[Occupational Series]],1)="A",RIGHT(Table13[[#This Row],[Occupational Series]],1)="B",RIGHT(Table13[[#This Row],[Occupational Series]],1)="C"),"0301",RIGHT(Table13[[#This Row],[Occupational Series]],4)))</f>
        <v>0858</v>
      </c>
      <c r="D1496" s="51" t="s">
        <v>1582</v>
      </c>
      <c r="E1496" s="51" t="s">
        <v>1583</v>
      </c>
    </row>
    <row r="1497" spans="1:5" ht="51.75" thickBot="1" x14ac:dyDescent="0.3">
      <c r="A1497" s="51" t="s">
        <v>446</v>
      </c>
      <c r="B1497" s="127" t="str">
        <f>Table13[[#This Row],[Series]]&amp;Table13[[#This Row],[Competency Name]]</f>
        <v>0861FINANCIAL MANAGEMENT</v>
      </c>
      <c r="C1497" s="127" t="str">
        <f>IF(RIGHT(Table13[[#This Row],[Occupational Series]],5)="SECCM","SECCM",IF(OR(RIGHT(Table13[[#This Row],[Occupational Series]],1)="A",RIGHT(Table13[[#This Row],[Occupational Series]],1)="B",RIGHT(Table13[[#This Row],[Occupational Series]],1)="C"),"0301",RIGHT(Table13[[#This Row],[Occupational Series]],4)))</f>
        <v>0861</v>
      </c>
      <c r="D1497" s="51" t="s">
        <v>438</v>
      </c>
      <c r="E1497" s="51" t="s">
        <v>439</v>
      </c>
    </row>
    <row r="1498" spans="1:5" ht="15.75" thickBot="1" x14ac:dyDescent="0.3">
      <c r="A1498" s="129" t="s">
        <v>446</v>
      </c>
      <c r="B1498" s="127" t="str">
        <f>Table13[[#This Row],[Series]]&amp;Table13[[#This Row],[Competency Name]]</f>
        <v>0861PARTNERING</v>
      </c>
      <c r="C1498" s="127" t="str">
        <f>IF(RIGHT(Table13[[#This Row],[Occupational Series]],5)="SECCM","SECCM",IF(OR(RIGHT(Table13[[#This Row],[Occupational Series]],1)="A",RIGHT(Table13[[#This Row],[Occupational Series]],1)="B",RIGHT(Table13[[#This Row],[Occupational Series]],1)="C"),"0301",RIGHT(Table13[[#This Row],[Occupational Series]],4)))</f>
        <v>0861</v>
      </c>
      <c r="D1498" s="129" t="s">
        <v>491</v>
      </c>
      <c r="E1498" s="129" t="s">
        <v>492</v>
      </c>
    </row>
    <row r="1499" spans="1:5" ht="26.25" thickBot="1" x14ac:dyDescent="0.3">
      <c r="A1499" s="51" t="s">
        <v>446</v>
      </c>
      <c r="B1499" s="127" t="str">
        <f>Table13[[#This Row],[Series]]&amp;Table13[[#This Row],[Competency Name]]</f>
        <v>0861WRITTEN COMMUNICATION</v>
      </c>
      <c r="C1499" s="127" t="str">
        <f>IF(RIGHT(Table13[[#This Row],[Occupational Series]],5)="SECCM","SECCM",IF(OR(RIGHT(Table13[[#This Row],[Occupational Series]],1)="A",RIGHT(Table13[[#This Row],[Occupational Series]],1)="B",RIGHT(Table13[[#This Row],[Occupational Series]],1)="C"),"0301",RIGHT(Table13[[#This Row],[Occupational Series]],4)))</f>
        <v>0861</v>
      </c>
      <c r="D1499" s="51" t="s">
        <v>507</v>
      </c>
      <c r="E1499" s="51" t="s">
        <v>508</v>
      </c>
    </row>
    <row r="1500" spans="1:5" ht="26.25" thickBot="1" x14ac:dyDescent="0.3">
      <c r="A1500" s="51" t="s">
        <v>446</v>
      </c>
      <c r="B1500" s="127" t="str">
        <f>Table13[[#This Row],[Series]]&amp;Table13[[#This Row],[Competency Name]]</f>
        <v>0861ORAL COMMUNICATION</v>
      </c>
      <c r="C1500" s="127" t="str">
        <f>IF(RIGHT(Table13[[#This Row],[Occupational Series]],5)="SECCM","SECCM",IF(OR(RIGHT(Table13[[#This Row],[Occupational Series]],1)="A",RIGHT(Table13[[#This Row],[Occupational Series]],1)="B",RIGHT(Table13[[#This Row],[Occupational Series]],1)="C"),"0301",RIGHT(Table13[[#This Row],[Occupational Series]],4)))</f>
        <v>0861</v>
      </c>
      <c r="D1500" s="51" t="s">
        <v>537</v>
      </c>
      <c r="E1500" s="51" t="s">
        <v>538</v>
      </c>
    </row>
    <row r="1501" spans="1:5" ht="26.25" thickBot="1" x14ac:dyDescent="0.3">
      <c r="A1501" s="51" t="s">
        <v>446</v>
      </c>
      <c r="B1501" s="127" t="str">
        <f>Table13[[#This Row],[Series]]&amp;Table13[[#This Row],[Competency Name]]</f>
        <v>0861RESOURCE MANAGEMENT</v>
      </c>
      <c r="C1501" s="127" t="str">
        <f>IF(RIGHT(Table13[[#This Row],[Occupational Series]],5)="SECCM","SECCM",IF(OR(RIGHT(Table13[[#This Row],[Occupational Series]],1)="A",RIGHT(Table13[[#This Row],[Occupational Series]],1)="B",RIGHT(Table13[[#This Row],[Occupational Series]],1)="C"),"0301",RIGHT(Table13[[#This Row],[Occupational Series]],4)))</f>
        <v>0861</v>
      </c>
      <c r="D1501" s="51" t="s">
        <v>573</v>
      </c>
      <c r="E1501" s="51" t="s">
        <v>574</v>
      </c>
    </row>
    <row r="1502" spans="1:5" ht="39" thickBot="1" x14ac:dyDescent="0.3">
      <c r="A1502" s="51" t="s">
        <v>446</v>
      </c>
      <c r="B1502" s="127" t="str">
        <f>Table13[[#This Row],[Series]]&amp;Table13[[#This Row],[Competency Name]]</f>
        <v>0861DEVELOPING OTHERS</v>
      </c>
      <c r="C1502" s="127" t="str">
        <f>IF(RIGHT(Table13[[#This Row],[Occupational Series]],5)="SECCM","SECCM",IF(OR(RIGHT(Table13[[#This Row],[Occupational Series]],1)="A",RIGHT(Table13[[#This Row],[Occupational Series]],1)="B",RIGHT(Table13[[#This Row],[Occupational Series]],1)="C"),"0301",RIGHT(Table13[[#This Row],[Occupational Series]],4)))</f>
        <v>0861</v>
      </c>
      <c r="D1502" s="51" t="s">
        <v>585</v>
      </c>
      <c r="E1502" s="51" t="s">
        <v>586</v>
      </c>
    </row>
    <row r="1503" spans="1:5" ht="26.25" thickBot="1" x14ac:dyDescent="0.3">
      <c r="A1503" s="51" t="s">
        <v>446</v>
      </c>
      <c r="B1503" s="127" t="str">
        <f>Table13[[#This Row],[Series]]&amp;Table13[[#This Row],[Competency Name]]</f>
        <v>0861MANAGING HUMAN RESOURCES</v>
      </c>
      <c r="C1503" s="127" t="str">
        <f>IF(RIGHT(Table13[[#This Row],[Occupational Series]],5)="SECCM","SECCM",IF(OR(RIGHT(Table13[[#This Row],[Occupational Series]],1)="A",RIGHT(Table13[[#This Row],[Occupational Series]],1)="B",RIGHT(Table13[[#This Row],[Occupational Series]],1)="C"),"0301",RIGHT(Table13[[#This Row],[Occupational Series]],4)))</f>
        <v>0861</v>
      </c>
      <c r="D1503" s="51" t="s">
        <v>590</v>
      </c>
      <c r="E1503" s="51" t="s">
        <v>591</v>
      </c>
    </row>
    <row r="1504" spans="1:5" ht="39" thickBot="1" x14ac:dyDescent="0.3">
      <c r="A1504" s="51" t="s">
        <v>446</v>
      </c>
      <c r="B1504" s="127" t="str">
        <f>Table13[[#This Row],[Series]]&amp;Table13[[#This Row],[Competency Name]]</f>
        <v>0861PROBLEM SOLVING</v>
      </c>
      <c r="C1504" s="127" t="str">
        <f>IF(RIGHT(Table13[[#This Row],[Occupational Series]],5)="SECCM","SECCM",IF(OR(RIGHT(Table13[[#This Row],[Occupational Series]],1)="A",RIGHT(Table13[[#This Row],[Occupational Series]],1)="B",RIGHT(Table13[[#This Row],[Occupational Series]],1)="C"),"0301",RIGHT(Table13[[#This Row],[Occupational Series]],4)))</f>
        <v>0861</v>
      </c>
      <c r="D1504" s="51" t="s">
        <v>596</v>
      </c>
      <c r="E1504" s="51" t="s">
        <v>597</v>
      </c>
    </row>
    <row r="1505" spans="1:5" ht="39" thickBot="1" x14ac:dyDescent="0.3">
      <c r="A1505" s="51" t="s">
        <v>446</v>
      </c>
      <c r="B1505" s="127" t="str">
        <f>Table13[[#This Row],[Series]]&amp;Table13[[#This Row],[Competency Name]]</f>
        <v>0861MODELING AND SIMULATION</v>
      </c>
      <c r="C1505" s="127" t="str">
        <f>IF(RIGHT(Table13[[#This Row],[Occupational Series]],5)="SECCM","SECCM",IF(OR(RIGHT(Table13[[#This Row],[Occupational Series]],1)="A",RIGHT(Table13[[#This Row],[Occupational Series]],1)="B",RIGHT(Table13[[#This Row],[Occupational Series]],1)="C"),"0301",RIGHT(Table13[[#This Row],[Occupational Series]],4)))</f>
        <v>0861</v>
      </c>
      <c r="D1505" s="51" t="s">
        <v>783</v>
      </c>
      <c r="E1505" s="51" t="s">
        <v>784</v>
      </c>
    </row>
    <row r="1506" spans="1:5" ht="26.25" thickBot="1" x14ac:dyDescent="0.3">
      <c r="A1506" s="51" t="s">
        <v>446</v>
      </c>
      <c r="B1506" s="127" t="str">
        <f>Table13[[#This Row],[Series]]&amp;Table13[[#This Row],[Competency Name]]</f>
        <v>0861SYSTEMS TESTING AND EVALUATION</v>
      </c>
      <c r="C1506" s="127" t="str">
        <f>IF(RIGHT(Table13[[#This Row],[Occupational Series]],5)="SECCM","SECCM",IF(OR(RIGHT(Table13[[#This Row],[Occupational Series]],1)="A",RIGHT(Table13[[#This Row],[Occupational Series]],1)="B",RIGHT(Table13[[#This Row],[Occupational Series]],1)="C"),"0301",RIGHT(Table13[[#This Row],[Occupational Series]],4)))</f>
        <v>0861</v>
      </c>
      <c r="D1506" s="51" t="s">
        <v>850</v>
      </c>
      <c r="E1506" s="51" t="s">
        <v>851</v>
      </c>
    </row>
    <row r="1507" spans="1:5" ht="26.25" thickBot="1" x14ac:dyDescent="0.3">
      <c r="A1507" s="51" t="s">
        <v>446</v>
      </c>
      <c r="B1507" s="127" t="str">
        <f>Table13[[#This Row],[Series]]&amp;Table13[[#This Row],[Competency Name]]</f>
        <v>0861RESEARCH AND DEVELOPMENT</v>
      </c>
      <c r="C1507" s="127" t="str">
        <f>IF(RIGHT(Table13[[#This Row],[Occupational Series]],5)="SECCM","SECCM",IF(OR(RIGHT(Table13[[#This Row],[Occupational Series]],1)="A",RIGHT(Table13[[#This Row],[Occupational Series]],1)="B",RIGHT(Table13[[#This Row],[Occupational Series]],1)="C"),"0301",RIGHT(Table13[[#This Row],[Occupational Series]],4)))</f>
        <v>0861</v>
      </c>
      <c r="D1507" s="51" t="s">
        <v>1029</v>
      </c>
      <c r="E1507" s="51" t="s">
        <v>1030</v>
      </c>
    </row>
    <row r="1508" spans="1:5" ht="26.25" thickBot="1" x14ac:dyDescent="0.3">
      <c r="A1508" s="51" t="s">
        <v>446</v>
      </c>
      <c r="B1508" s="127" t="str">
        <f>Table13[[#This Row],[Series]]&amp;Table13[[#This Row],[Competency Name]]</f>
        <v>0861ENGINEERING PROJECT MANAGEMENT</v>
      </c>
      <c r="C1508" s="127" t="str">
        <f>IF(RIGHT(Table13[[#This Row],[Occupational Series]],5)="SECCM","SECCM",IF(OR(RIGHT(Table13[[#This Row],[Occupational Series]],1)="A",RIGHT(Table13[[#This Row],[Occupational Series]],1)="B",RIGHT(Table13[[#This Row],[Occupational Series]],1)="C"),"0301",RIGHT(Table13[[#This Row],[Occupational Series]],4)))</f>
        <v>0861</v>
      </c>
      <c r="D1508" s="51" t="s">
        <v>1218</v>
      </c>
      <c r="E1508" s="51" t="s">
        <v>1219</v>
      </c>
    </row>
    <row r="1509" spans="1:5" ht="26.25" thickBot="1" x14ac:dyDescent="0.3">
      <c r="A1509" s="129" t="s">
        <v>446</v>
      </c>
      <c r="B1509" s="127" t="str">
        <f>Table13[[#This Row],[Series]]&amp;Table13[[#This Row],[Competency Name]]</f>
        <v>0861SYSTEMS ENGINEERING</v>
      </c>
      <c r="C1509" s="127" t="str">
        <f>IF(RIGHT(Table13[[#This Row],[Occupational Series]],5)="SECCM","SECCM",IF(OR(RIGHT(Table13[[#This Row],[Occupational Series]],1)="A",RIGHT(Table13[[#This Row],[Occupational Series]],1)="B",RIGHT(Table13[[#This Row],[Occupational Series]],1)="C"),"0301",RIGHT(Table13[[#This Row],[Occupational Series]],4)))</f>
        <v>0861</v>
      </c>
      <c r="D1509" s="129" t="s">
        <v>1385</v>
      </c>
      <c r="E1509" s="129" t="s">
        <v>1386</v>
      </c>
    </row>
    <row r="1510" spans="1:5" ht="26.25" thickBot="1" x14ac:dyDescent="0.3">
      <c r="A1510" s="129" t="s">
        <v>446</v>
      </c>
      <c r="B1510" s="127" t="str">
        <f>Table13[[#This Row],[Series]]&amp;Table13[[#This Row],[Competency Name]]</f>
        <v>0861ACOUSTICS</v>
      </c>
      <c r="C1510" s="127" t="str">
        <f>IF(RIGHT(Table13[[#This Row],[Occupational Series]],5)="SECCM","SECCM",IF(OR(RIGHT(Table13[[#This Row],[Occupational Series]],1)="A",RIGHT(Table13[[#This Row],[Occupational Series]],1)="B",RIGHT(Table13[[#This Row],[Occupational Series]],1)="C"),"0301",RIGHT(Table13[[#This Row],[Occupational Series]],4)))</f>
        <v>0861</v>
      </c>
      <c r="D1510" s="129" t="s">
        <v>1416</v>
      </c>
      <c r="E1510" s="129" t="s">
        <v>1417</v>
      </c>
    </row>
    <row r="1511" spans="1:5" ht="15.75" thickBot="1" x14ac:dyDescent="0.3">
      <c r="A1511" s="129" t="s">
        <v>446</v>
      </c>
      <c r="B1511" s="127" t="str">
        <f>Table13[[#This Row],[Series]]&amp;Table13[[#This Row],[Competency Name]]</f>
        <v>0861AERODYNAMICS</v>
      </c>
      <c r="C1511" s="127" t="str">
        <f>IF(RIGHT(Table13[[#This Row],[Occupational Series]],5)="SECCM","SECCM",IF(OR(RIGHT(Table13[[#This Row],[Occupational Series]],1)="A",RIGHT(Table13[[#This Row],[Occupational Series]],1)="B",RIGHT(Table13[[#This Row],[Occupational Series]],1)="C"),"0301",RIGHT(Table13[[#This Row],[Occupational Series]],4)))</f>
        <v>0861</v>
      </c>
      <c r="D1511" s="129" t="s">
        <v>1418</v>
      </c>
      <c r="E1511" s="129" t="s">
        <v>1419</v>
      </c>
    </row>
    <row r="1512" spans="1:5" ht="51.75" thickBot="1" x14ac:dyDescent="0.3">
      <c r="A1512" s="51" t="s">
        <v>446</v>
      </c>
      <c r="B1512" s="127" t="str">
        <f>Table13[[#This Row],[Series]]&amp;Table13[[#This Row],[Competency Name]]</f>
        <v>0861AEROSPACE ENGINEERING</v>
      </c>
      <c r="C1512" s="127" t="str">
        <f>IF(RIGHT(Table13[[#This Row],[Occupational Series]],5)="SECCM","SECCM",IF(OR(RIGHT(Table13[[#This Row],[Occupational Series]],1)="A",RIGHT(Table13[[#This Row],[Occupational Series]],1)="B",RIGHT(Table13[[#This Row],[Occupational Series]],1)="C"),"0301",RIGHT(Table13[[#This Row],[Occupational Series]],4)))</f>
        <v>0861</v>
      </c>
      <c r="D1512" s="51" t="s">
        <v>1422</v>
      </c>
      <c r="E1512" s="51" t="s">
        <v>1423</v>
      </c>
    </row>
    <row r="1513" spans="1:5" ht="26.25" thickBot="1" x14ac:dyDescent="0.3">
      <c r="A1513" s="51" t="s">
        <v>446</v>
      </c>
      <c r="B1513" s="127" t="str">
        <f>Table13[[#This Row],[Series]]&amp;Table13[[#This Row],[Competency Name]]</f>
        <v>0861PROPULSION SYSTEMS</v>
      </c>
      <c r="C1513" s="127" t="str">
        <f>IF(RIGHT(Table13[[#This Row],[Occupational Series]],5)="SECCM","SECCM",IF(OR(RIGHT(Table13[[#This Row],[Occupational Series]],1)="A",RIGHT(Table13[[#This Row],[Occupational Series]],1)="B",RIGHT(Table13[[#This Row],[Occupational Series]],1)="C"),"0301",RIGHT(Table13[[#This Row],[Occupational Series]],4)))</f>
        <v>0861</v>
      </c>
      <c r="D1513" s="51" t="s">
        <v>1424</v>
      </c>
      <c r="E1513" s="51" t="s">
        <v>1425</v>
      </c>
    </row>
    <row r="1514" spans="1:5" ht="26.25" thickBot="1" x14ac:dyDescent="0.3">
      <c r="A1514" s="51" t="s">
        <v>446</v>
      </c>
      <c r="B1514" s="127" t="str">
        <f>Table13[[#This Row],[Series]]&amp;Table13[[#This Row],[Competency Name]]</f>
        <v>0861STRUCTURAL INTEGRITY</v>
      </c>
      <c r="C1514" s="127" t="str">
        <f>IF(RIGHT(Table13[[#This Row],[Occupational Series]],5)="SECCM","SECCM",IF(OR(RIGHT(Table13[[#This Row],[Occupational Series]],1)="A",RIGHT(Table13[[#This Row],[Occupational Series]],1)="B",RIGHT(Table13[[#This Row],[Occupational Series]],1)="C"),"0301",RIGHT(Table13[[#This Row],[Occupational Series]],4)))</f>
        <v>0861</v>
      </c>
      <c r="D1514" s="51" t="s">
        <v>1426</v>
      </c>
      <c r="E1514" s="51" t="s">
        <v>1427</v>
      </c>
    </row>
    <row r="1515" spans="1:5" ht="39" thickBot="1" x14ac:dyDescent="0.3">
      <c r="A1515" s="51" t="s">
        <v>280</v>
      </c>
      <c r="B1515" s="127" t="str">
        <f>Table13[[#This Row],[Series]]&amp;Table13[[#This Row],[Competency Name]]</f>
        <v>0871INFLUENCING/NEGOTIATING</v>
      </c>
      <c r="C1515" s="127" t="str">
        <f>IF(RIGHT(Table13[[#This Row],[Occupational Series]],5)="SECCM","SECCM",IF(OR(RIGHT(Table13[[#This Row],[Occupational Series]],1)="A",RIGHT(Table13[[#This Row],[Occupational Series]],1)="B",RIGHT(Table13[[#This Row],[Occupational Series]],1)="C"),"0301",RIGHT(Table13[[#This Row],[Occupational Series]],4)))</f>
        <v>0871</v>
      </c>
      <c r="D1515" s="51" t="s">
        <v>267</v>
      </c>
      <c r="E1515" s="51" t="s">
        <v>268</v>
      </c>
    </row>
    <row r="1516" spans="1:5" ht="51.75" thickBot="1" x14ac:dyDescent="0.3">
      <c r="A1516" s="51" t="s">
        <v>280</v>
      </c>
      <c r="B1516" s="127" t="str">
        <f>Table13[[#This Row],[Series]]&amp;Table13[[#This Row],[Competency Name]]</f>
        <v>0871FINANCIAL MANAGEMENT</v>
      </c>
      <c r="C1516" s="127" t="str">
        <f>IF(RIGHT(Table13[[#This Row],[Occupational Series]],5)="SECCM","SECCM",IF(OR(RIGHT(Table13[[#This Row],[Occupational Series]],1)="A",RIGHT(Table13[[#This Row],[Occupational Series]],1)="B",RIGHT(Table13[[#This Row],[Occupational Series]],1)="C"),"0301",RIGHT(Table13[[#This Row],[Occupational Series]],4)))</f>
        <v>0871</v>
      </c>
      <c r="D1516" s="51" t="s">
        <v>438</v>
      </c>
      <c r="E1516" s="51" t="s">
        <v>439</v>
      </c>
    </row>
    <row r="1517" spans="1:5" ht="15.75" thickBot="1" x14ac:dyDescent="0.3">
      <c r="A1517" s="129" t="s">
        <v>280</v>
      </c>
      <c r="B1517" s="127" t="str">
        <f>Table13[[#This Row],[Series]]&amp;Table13[[#This Row],[Competency Name]]</f>
        <v>0871PARTNERING</v>
      </c>
      <c r="C1517" s="127" t="str">
        <f>IF(RIGHT(Table13[[#This Row],[Occupational Series]],5)="SECCM","SECCM",IF(OR(RIGHT(Table13[[#This Row],[Occupational Series]],1)="A",RIGHT(Table13[[#This Row],[Occupational Series]],1)="B",RIGHT(Table13[[#This Row],[Occupational Series]],1)="C"),"0301",RIGHT(Table13[[#This Row],[Occupational Series]],4)))</f>
        <v>0871</v>
      </c>
      <c r="D1517" s="129" t="s">
        <v>491</v>
      </c>
      <c r="E1517" s="129" t="s">
        <v>492</v>
      </c>
    </row>
    <row r="1518" spans="1:5" ht="26.25" thickBot="1" x14ac:dyDescent="0.3">
      <c r="A1518" s="51" t="s">
        <v>280</v>
      </c>
      <c r="B1518" s="127" t="str">
        <f>Table13[[#This Row],[Series]]&amp;Table13[[#This Row],[Competency Name]]</f>
        <v>0871WRITTEN COMMUNICATION</v>
      </c>
      <c r="C1518" s="127" t="str">
        <f>IF(RIGHT(Table13[[#This Row],[Occupational Series]],5)="SECCM","SECCM",IF(OR(RIGHT(Table13[[#This Row],[Occupational Series]],1)="A",RIGHT(Table13[[#This Row],[Occupational Series]],1)="B",RIGHT(Table13[[#This Row],[Occupational Series]],1)="C"),"0301",RIGHT(Table13[[#This Row],[Occupational Series]],4)))</f>
        <v>0871</v>
      </c>
      <c r="D1518" s="51" t="s">
        <v>507</v>
      </c>
      <c r="E1518" s="51" t="s">
        <v>508</v>
      </c>
    </row>
    <row r="1519" spans="1:5" ht="26.25" thickBot="1" x14ac:dyDescent="0.3">
      <c r="A1519" s="51" t="s">
        <v>280</v>
      </c>
      <c r="B1519" s="127" t="str">
        <f>Table13[[#This Row],[Series]]&amp;Table13[[#This Row],[Competency Name]]</f>
        <v>0871ORAL COMMUNICATION</v>
      </c>
      <c r="C1519" s="127" t="str">
        <f>IF(RIGHT(Table13[[#This Row],[Occupational Series]],5)="SECCM","SECCM",IF(OR(RIGHT(Table13[[#This Row],[Occupational Series]],1)="A",RIGHT(Table13[[#This Row],[Occupational Series]],1)="B",RIGHT(Table13[[#This Row],[Occupational Series]],1)="C"),"0301",RIGHT(Table13[[#This Row],[Occupational Series]],4)))</f>
        <v>0871</v>
      </c>
      <c r="D1519" s="51" t="s">
        <v>537</v>
      </c>
      <c r="E1519" s="51" t="s">
        <v>538</v>
      </c>
    </row>
    <row r="1520" spans="1:5" ht="64.5" thickBot="1" x14ac:dyDescent="0.3">
      <c r="A1520" s="51" t="s">
        <v>280</v>
      </c>
      <c r="B1520" s="127" t="str">
        <f>Table13[[#This Row],[Series]]&amp;Table13[[#This Row],[Competency Name]]</f>
        <v>0871ACCOUNTABILITY</v>
      </c>
      <c r="C1520" s="127" t="str">
        <f>IF(RIGHT(Table13[[#This Row],[Occupational Series]],5)="SECCM","SECCM",IF(OR(RIGHT(Table13[[#This Row],[Occupational Series]],1)="A",RIGHT(Table13[[#This Row],[Occupational Series]],1)="B",RIGHT(Table13[[#This Row],[Occupational Series]],1)="C"),"0301",RIGHT(Table13[[#This Row],[Occupational Series]],4)))</f>
        <v>0871</v>
      </c>
      <c r="D1520" s="51" t="s">
        <v>579</v>
      </c>
      <c r="E1520" s="51" t="s">
        <v>580</v>
      </c>
    </row>
    <row r="1521" spans="1:5" ht="26.25" thickBot="1" x14ac:dyDescent="0.3">
      <c r="A1521" s="51" t="s">
        <v>280</v>
      </c>
      <c r="B1521" s="127" t="str">
        <f>Table13[[#This Row],[Series]]&amp;Table13[[#This Row],[Competency Name]]</f>
        <v>0871MANAGING HUMAN RESOURCES</v>
      </c>
      <c r="C1521" s="127" t="str">
        <f>IF(RIGHT(Table13[[#This Row],[Occupational Series]],5)="SECCM","SECCM",IF(OR(RIGHT(Table13[[#This Row],[Occupational Series]],1)="A",RIGHT(Table13[[#This Row],[Occupational Series]],1)="B",RIGHT(Table13[[#This Row],[Occupational Series]],1)="C"),"0301",RIGHT(Table13[[#This Row],[Occupational Series]],4)))</f>
        <v>0871</v>
      </c>
      <c r="D1521" s="51" t="s">
        <v>590</v>
      </c>
      <c r="E1521" s="51" t="s">
        <v>591</v>
      </c>
    </row>
    <row r="1522" spans="1:5" ht="39" thickBot="1" x14ac:dyDescent="0.3">
      <c r="A1522" s="51" t="s">
        <v>280</v>
      </c>
      <c r="B1522" s="127" t="str">
        <f>Table13[[#This Row],[Series]]&amp;Table13[[#This Row],[Competency Name]]</f>
        <v>0871PROBLEM SOLVING</v>
      </c>
      <c r="C1522" s="127" t="str">
        <f>IF(RIGHT(Table13[[#This Row],[Occupational Series]],5)="SECCM","SECCM",IF(OR(RIGHT(Table13[[#This Row],[Occupational Series]],1)="A",RIGHT(Table13[[#This Row],[Occupational Series]],1)="B",RIGHT(Table13[[#This Row],[Occupational Series]],1)="C"),"0301",RIGHT(Table13[[#This Row],[Occupational Series]],4)))</f>
        <v>0871</v>
      </c>
      <c r="D1522" s="51" t="s">
        <v>596</v>
      </c>
      <c r="E1522" s="51" t="s">
        <v>597</v>
      </c>
    </row>
    <row r="1523" spans="1:5" ht="39" thickBot="1" x14ac:dyDescent="0.3">
      <c r="A1523" s="51" t="s">
        <v>280</v>
      </c>
      <c r="B1523" s="127" t="str">
        <f>Table13[[#This Row],[Series]]&amp;Table13[[#This Row],[Competency Name]]</f>
        <v>0871MODELING AND SIMULATION</v>
      </c>
      <c r="C1523" s="127" t="str">
        <f>IF(RIGHT(Table13[[#This Row],[Occupational Series]],5)="SECCM","SECCM",IF(OR(RIGHT(Table13[[#This Row],[Occupational Series]],1)="A",RIGHT(Table13[[#This Row],[Occupational Series]],1)="B",RIGHT(Table13[[#This Row],[Occupational Series]],1)="C"),"0301",RIGHT(Table13[[#This Row],[Occupational Series]],4)))</f>
        <v>0871</v>
      </c>
      <c r="D1523" s="51" t="s">
        <v>783</v>
      </c>
      <c r="E1523" s="51" t="s">
        <v>784</v>
      </c>
    </row>
    <row r="1524" spans="1:5" ht="26.25" thickBot="1" x14ac:dyDescent="0.3">
      <c r="A1524" s="51" t="s">
        <v>280</v>
      </c>
      <c r="B1524" s="127" t="str">
        <f>Table13[[#This Row],[Series]]&amp;Table13[[#This Row],[Competency Name]]</f>
        <v>0871SYSTEMS TESTING AND EVALUATION</v>
      </c>
      <c r="C1524" s="127" t="str">
        <f>IF(RIGHT(Table13[[#This Row],[Occupational Series]],5)="SECCM","SECCM",IF(OR(RIGHT(Table13[[#This Row],[Occupational Series]],1)="A",RIGHT(Table13[[#This Row],[Occupational Series]],1)="B",RIGHT(Table13[[#This Row],[Occupational Series]],1)="C"),"0301",RIGHT(Table13[[#This Row],[Occupational Series]],4)))</f>
        <v>0871</v>
      </c>
      <c r="D1524" s="51" t="s">
        <v>850</v>
      </c>
      <c r="E1524" s="51" t="s">
        <v>851</v>
      </c>
    </row>
    <row r="1525" spans="1:5" ht="26.25" thickBot="1" x14ac:dyDescent="0.3">
      <c r="A1525" s="51" t="s">
        <v>280</v>
      </c>
      <c r="B1525" s="127" t="str">
        <f>Table13[[#This Row],[Series]]&amp;Table13[[#This Row],[Competency Name]]</f>
        <v>0871COST - BENEFIT ANALYSIS</v>
      </c>
      <c r="C1525" s="127" t="str">
        <f>IF(RIGHT(Table13[[#This Row],[Occupational Series]],5)="SECCM","SECCM",IF(OR(RIGHT(Table13[[#This Row],[Occupational Series]],1)="A",RIGHT(Table13[[#This Row],[Occupational Series]],1)="B",RIGHT(Table13[[#This Row],[Occupational Series]],1)="C"),"0301",RIGHT(Table13[[#This Row],[Occupational Series]],4)))</f>
        <v>0871</v>
      </c>
      <c r="D1525" s="51" t="s">
        <v>1159</v>
      </c>
      <c r="E1525" s="51" t="s">
        <v>1160</v>
      </c>
    </row>
    <row r="1526" spans="1:5" ht="26.25" thickBot="1" x14ac:dyDescent="0.3">
      <c r="A1526" s="51" t="s">
        <v>280</v>
      </c>
      <c r="B1526" s="127" t="str">
        <f>Table13[[#This Row],[Series]]&amp;Table13[[#This Row],[Competency Name]]</f>
        <v>0871ENGINEERING PROJECT MANAGEMENT</v>
      </c>
      <c r="C1526" s="127" t="str">
        <f>IF(RIGHT(Table13[[#This Row],[Occupational Series]],5)="SECCM","SECCM",IF(OR(RIGHT(Table13[[#This Row],[Occupational Series]],1)="A",RIGHT(Table13[[#This Row],[Occupational Series]],1)="B",RIGHT(Table13[[#This Row],[Occupational Series]],1)="C"),"0301",RIGHT(Table13[[#This Row],[Occupational Series]],4)))</f>
        <v>0871</v>
      </c>
      <c r="D1526" s="51" t="s">
        <v>1218</v>
      </c>
      <c r="E1526" s="51" t="s">
        <v>1219</v>
      </c>
    </row>
    <row r="1527" spans="1:5" ht="26.25" thickBot="1" x14ac:dyDescent="0.3">
      <c r="A1527" s="129" t="s">
        <v>280</v>
      </c>
      <c r="B1527" s="127" t="str">
        <f>Table13[[#This Row],[Series]]&amp;Table13[[#This Row],[Competency Name]]</f>
        <v>0871STRUCTURAL ENGINEERING</v>
      </c>
      <c r="C1527" s="127" t="str">
        <f>IF(RIGHT(Table13[[#This Row],[Occupational Series]],5)="SECCM","SECCM",IF(OR(RIGHT(Table13[[#This Row],[Occupational Series]],1)="A",RIGHT(Table13[[#This Row],[Occupational Series]],1)="B",RIGHT(Table13[[#This Row],[Occupational Series]],1)="C"),"0301",RIGHT(Table13[[#This Row],[Occupational Series]],4)))</f>
        <v>0871</v>
      </c>
      <c r="D1527" s="129" t="s">
        <v>1308</v>
      </c>
      <c r="E1527" s="129" t="s">
        <v>1309</v>
      </c>
    </row>
    <row r="1528" spans="1:5" ht="15.75" thickBot="1" x14ac:dyDescent="0.3">
      <c r="A1528" s="129" t="s">
        <v>280</v>
      </c>
      <c r="B1528" s="127" t="str">
        <f>Table13[[#This Row],[Series]]&amp;Table13[[#This Row],[Competency Name]]</f>
        <v>0871HYDRODYNAMICS</v>
      </c>
      <c r="C1528" s="127" t="str">
        <f>IF(RIGHT(Table13[[#This Row],[Occupational Series]],5)="SECCM","SECCM",IF(OR(RIGHT(Table13[[#This Row],[Occupational Series]],1)="A",RIGHT(Table13[[#This Row],[Occupational Series]],1)="B",RIGHT(Table13[[#This Row],[Occupational Series]],1)="C"),"0301",RIGHT(Table13[[#This Row],[Occupational Series]],4)))</f>
        <v>0871</v>
      </c>
      <c r="D1528" s="129" t="s">
        <v>1550</v>
      </c>
      <c r="E1528" s="129" t="s">
        <v>1551</v>
      </c>
    </row>
    <row r="1529" spans="1:5" ht="51.75" thickBot="1" x14ac:dyDescent="0.3">
      <c r="A1529" s="51" t="s">
        <v>280</v>
      </c>
      <c r="B1529" s="127" t="str">
        <f>Table13[[#This Row],[Series]]&amp;Table13[[#This Row],[Competency Name]]</f>
        <v>0871NAVAL ARCHITECTURE</v>
      </c>
      <c r="C1529" s="127" t="str">
        <f>IF(RIGHT(Table13[[#This Row],[Occupational Series]],5)="SECCM","SECCM",IF(OR(RIGHT(Table13[[#This Row],[Occupational Series]],1)="A",RIGHT(Table13[[#This Row],[Occupational Series]],1)="B",RIGHT(Table13[[#This Row],[Occupational Series]],1)="C"),"0301",RIGHT(Table13[[#This Row],[Occupational Series]],4)))</f>
        <v>0871</v>
      </c>
      <c r="D1529" s="51" t="s">
        <v>1552</v>
      </c>
      <c r="E1529" s="51" t="s">
        <v>1553</v>
      </c>
    </row>
    <row r="1530" spans="1:5" ht="26.25" thickBot="1" x14ac:dyDescent="0.3">
      <c r="A1530" s="129" t="s">
        <v>280</v>
      </c>
      <c r="B1530" s="127" t="str">
        <f>Table13[[#This Row],[Series]]&amp;Table13[[#This Row],[Competency Name]]</f>
        <v>0871SHIP DESIGN</v>
      </c>
      <c r="C1530" s="127" t="str">
        <f>IF(RIGHT(Table13[[#This Row],[Occupational Series]],5)="SECCM","SECCM",IF(OR(RIGHT(Table13[[#This Row],[Occupational Series]],1)="A",RIGHT(Table13[[#This Row],[Occupational Series]],1)="B",RIGHT(Table13[[#This Row],[Occupational Series]],1)="C"),"0301",RIGHT(Table13[[#This Row],[Occupational Series]],4)))</f>
        <v>0871</v>
      </c>
      <c r="D1530" s="129" t="s">
        <v>1554</v>
      </c>
      <c r="E1530" s="129" t="s">
        <v>1555</v>
      </c>
    </row>
    <row r="1531" spans="1:5" ht="26.25" thickBot="1" x14ac:dyDescent="0.3">
      <c r="A1531" s="51" t="s">
        <v>280</v>
      </c>
      <c r="B1531" s="127" t="str">
        <f>Table13[[#This Row],[Series]]&amp;Table13[[#This Row],[Competency Name]]</f>
        <v>0871SHIP SYSTEM DESIGN</v>
      </c>
      <c r="C1531" s="127" t="str">
        <f>IF(RIGHT(Table13[[#This Row],[Occupational Series]],5)="SECCM","SECCM",IF(OR(RIGHT(Table13[[#This Row],[Occupational Series]],1)="A",RIGHT(Table13[[#This Row],[Occupational Series]],1)="B",RIGHT(Table13[[#This Row],[Occupational Series]],1)="C"),"0301",RIGHT(Table13[[#This Row],[Occupational Series]],4)))</f>
        <v>0871</v>
      </c>
      <c r="D1531" s="51" t="s">
        <v>1556</v>
      </c>
      <c r="E1531" s="51" t="s">
        <v>1557</v>
      </c>
    </row>
    <row r="1532" spans="1:5" ht="26.25" thickBot="1" x14ac:dyDescent="0.3">
      <c r="A1532" s="51" t="s">
        <v>518</v>
      </c>
      <c r="B1532" s="127" t="str">
        <f>Table13[[#This Row],[Series]]&amp;Table13[[#This Row],[Competency Name]]</f>
        <v>0873WRITTEN COMMUNICATION</v>
      </c>
      <c r="C1532" s="127" t="str">
        <f>IF(RIGHT(Table13[[#This Row],[Occupational Series]],5)="SECCM","SECCM",IF(OR(RIGHT(Table13[[#This Row],[Occupational Series]],1)="A",RIGHT(Table13[[#This Row],[Occupational Series]],1)="B",RIGHT(Table13[[#This Row],[Occupational Series]],1)="C"),"0301",RIGHT(Table13[[#This Row],[Occupational Series]],4)))</f>
        <v>0873</v>
      </c>
      <c r="D1532" s="51" t="s">
        <v>507</v>
      </c>
      <c r="E1532" s="51" t="s">
        <v>508</v>
      </c>
    </row>
    <row r="1533" spans="1:5" ht="26.25" thickBot="1" x14ac:dyDescent="0.3">
      <c r="A1533" s="51" t="s">
        <v>518</v>
      </c>
      <c r="B1533" s="127" t="str">
        <f>Table13[[#This Row],[Series]]&amp;Table13[[#This Row],[Competency Name]]</f>
        <v>0873ORAL COMMUNICATION</v>
      </c>
      <c r="C1533" s="127" t="str">
        <f>IF(RIGHT(Table13[[#This Row],[Occupational Series]],5)="SECCM","SECCM",IF(OR(RIGHT(Table13[[#This Row],[Occupational Series]],1)="A",RIGHT(Table13[[#This Row],[Occupational Series]],1)="B",RIGHT(Table13[[#This Row],[Occupational Series]],1)="C"),"0301",RIGHT(Table13[[#This Row],[Occupational Series]],4)))</f>
        <v>0873</v>
      </c>
      <c r="D1533" s="51" t="s">
        <v>537</v>
      </c>
      <c r="E1533" s="51" t="s">
        <v>538</v>
      </c>
    </row>
    <row r="1534" spans="1:5" ht="26.25" thickBot="1" x14ac:dyDescent="0.3">
      <c r="A1534" s="51" t="s">
        <v>518</v>
      </c>
      <c r="B1534" s="127" t="str">
        <f>Table13[[#This Row],[Series]]&amp;Table13[[#This Row],[Competency Name]]</f>
        <v>0873PLANNING AND EVALUATING</v>
      </c>
      <c r="C1534" s="127" t="str">
        <f>IF(RIGHT(Table13[[#This Row],[Occupational Series]],5)="SECCM","SECCM",IF(OR(RIGHT(Table13[[#This Row],[Occupational Series]],1)="A",RIGHT(Table13[[#This Row],[Occupational Series]],1)="B",RIGHT(Table13[[#This Row],[Occupational Series]],1)="C"),"0301",RIGHT(Table13[[#This Row],[Occupational Series]],4)))</f>
        <v>0873</v>
      </c>
      <c r="D1534" s="51" t="s">
        <v>571</v>
      </c>
      <c r="E1534" s="51" t="s">
        <v>572</v>
      </c>
    </row>
    <row r="1535" spans="1:5" ht="26.25" thickBot="1" x14ac:dyDescent="0.3">
      <c r="A1535" s="51" t="s">
        <v>518</v>
      </c>
      <c r="B1535" s="127" t="str">
        <f>Table13[[#This Row],[Series]]&amp;Table13[[#This Row],[Competency Name]]</f>
        <v>0873MANAGING HUMAN RESOURCES</v>
      </c>
      <c r="C1535" s="127" t="str">
        <f>IF(RIGHT(Table13[[#This Row],[Occupational Series]],5)="SECCM","SECCM",IF(OR(RIGHT(Table13[[#This Row],[Occupational Series]],1)="A",RIGHT(Table13[[#This Row],[Occupational Series]],1)="B",RIGHT(Table13[[#This Row],[Occupational Series]],1)="C"),"0301",RIGHT(Table13[[#This Row],[Occupational Series]],4)))</f>
        <v>0873</v>
      </c>
      <c r="D1535" s="51" t="s">
        <v>590</v>
      </c>
      <c r="E1535" s="51" t="s">
        <v>591</v>
      </c>
    </row>
    <row r="1536" spans="1:5" ht="26.25" thickBot="1" x14ac:dyDescent="0.3">
      <c r="A1536" s="129" t="s">
        <v>518</v>
      </c>
      <c r="B1536" s="127" t="str">
        <f>Table13[[#This Row],[Series]]&amp;Table13[[#This Row],[Competency Name]]</f>
        <v>0873RULEMAKING AND REGULATION</v>
      </c>
      <c r="C1536" s="127" t="str">
        <f>IF(RIGHT(Table13[[#This Row],[Occupational Series]],5)="SECCM","SECCM",IF(OR(RIGHT(Table13[[#This Row],[Occupational Series]],1)="A",RIGHT(Table13[[#This Row],[Occupational Series]],1)="B",RIGHT(Table13[[#This Row],[Occupational Series]],1)="C"),"0301",RIGHT(Table13[[#This Row],[Occupational Series]],4)))</f>
        <v>0873</v>
      </c>
      <c r="D1536" s="129" t="s">
        <v>958</v>
      </c>
      <c r="E1536" s="129" t="s">
        <v>959</v>
      </c>
    </row>
    <row r="1537" spans="1:5" ht="26.25" thickBot="1" x14ac:dyDescent="0.3">
      <c r="A1537" s="51" t="s">
        <v>518</v>
      </c>
      <c r="B1537" s="127" t="str">
        <f>Table13[[#This Row],[Series]]&amp;Table13[[#This Row],[Competency Name]]</f>
        <v>0873ENGINEERING PROJECT MANAGEMENT</v>
      </c>
      <c r="C1537" s="127" t="str">
        <f>IF(RIGHT(Table13[[#This Row],[Occupational Series]],5)="SECCM","SECCM",IF(OR(RIGHT(Table13[[#This Row],[Occupational Series]],1)="A",RIGHT(Table13[[#This Row],[Occupational Series]],1)="B",RIGHT(Table13[[#This Row],[Occupational Series]],1)="C"),"0301",RIGHT(Table13[[#This Row],[Occupational Series]],4)))</f>
        <v>0873</v>
      </c>
      <c r="D1537" s="51" t="s">
        <v>1218</v>
      </c>
      <c r="E1537" s="51" t="s">
        <v>1219</v>
      </c>
    </row>
    <row r="1538" spans="1:5" ht="39" thickBot="1" x14ac:dyDescent="0.3">
      <c r="A1538" s="51" t="s">
        <v>518</v>
      </c>
      <c r="B1538" s="127" t="str">
        <f>Table13[[#This Row],[Series]]&amp;Table13[[#This Row],[Competency Name]]</f>
        <v>0873MAINTENANCE AND REPAIR</v>
      </c>
      <c r="C1538" s="127" t="str">
        <f>IF(RIGHT(Table13[[#This Row],[Occupational Series]],5)="SECCM","SECCM",IF(OR(RIGHT(Table13[[#This Row],[Occupational Series]],1)="A",RIGHT(Table13[[#This Row],[Occupational Series]],1)="B",RIGHT(Table13[[#This Row],[Occupational Series]],1)="C"),"0301",RIGHT(Table13[[#This Row],[Occupational Series]],4)))</f>
        <v>0873</v>
      </c>
      <c r="D1538" s="51" t="s">
        <v>1230</v>
      </c>
      <c r="E1538" s="51" t="s">
        <v>1231</v>
      </c>
    </row>
    <row r="1539" spans="1:5" ht="51.75" thickBot="1" x14ac:dyDescent="0.3">
      <c r="A1539" s="51" t="s">
        <v>440</v>
      </c>
      <c r="B1539" s="127" t="str">
        <f>Table13[[#This Row],[Series]]&amp;Table13[[#This Row],[Competency Name]]</f>
        <v>0893FINANCIAL MANAGEMENT</v>
      </c>
      <c r="C1539" s="127" t="str">
        <f>IF(RIGHT(Table13[[#This Row],[Occupational Series]],5)="SECCM","SECCM",IF(OR(RIGHT(Table13[[#This Row],[Occupational Series]],1)="A",RIGHT(Table13[[#This Row],[Occupational Series]],1)="B",RIGHT(Table13[[#This Row],[Occupational Series]],1)="C"),"0301",RIGHT(Table13[[#This Row],[Occupational Series]],4)))</f>
        <v>0893</v>
      </c>
      <c r="D1539" s="51" t="s">
        <v>438</v>
      </c>
      <c r="E1539" s="51" t="s">
        <v>439</v>
      </c>
    </row>
    <row r="1540" spans="1:5" ht="15.75" thickBot="1" x14ac:dyDescent="0.3">
      <c r="A1540" s="129" t="s">
        <v>440</v>
      </c>
      <c r="B1540" s="127" t="str">
        <f>Table13[[#This Row],[Series]]&amp;Table13[[#This Row],[Competency Name]]</f>
        <v>0893PARTNERING</v>
      </c>
      <c r="C1540" s="127" t="str">
        <f>IF(RIGHT(Table13[[#This Row],[Occupational Series]],5)="SECCM","SECCM",IF(OR(RIGHT(Table13[[#This Row],[Occupational Series]],1)="A",RIGHT(Table13[[#This Row],[Occupational Series]],1)="B",RIGHT(Table13[[#This Row],[Occupational Series]],1)="C"),"0301",RIGHT(Table13[[#This Row],[Occupational Series]],4)))</f>
        <v>0893</v>
      </c>
      <c r="D1540" s="129" t="s">
        <v>491</v>
      </c>
      <c r="E1540" s="129" t="s">
        <v>492</v>
      </c>
    </row>
    <row r="1541" spans="1:5" ht="26.25" thickBot="1" x14ac:dyDescent="0.3">
      <c r="A1541" s="51" t="s">
        <v>440</v>
      </c>
      <c r="B1541" s="127" t="str">
        <f>Table13[[#This Row],[Series]]&amp;Table13[[#This Row],[Competency Name]]</f>
        <v>0893WRITTEN COMMUNICATION</v>
      </c>
      <c r="C1541" s="127" t="str">
        <f>IF(RIGHT(Table13[[#This Row],[Occupational Series]],5)="SECCM","SECCM",IF(OR(RIGHT(Table13[[#This Row],[Occupational Series]],1)="A",RIGHT(Table13[[#This Row],[Occupational Series]],1)="B",RIGHT(Table13[[#This Row],[Occupational Series]],1)="C"),"0301",RIGHT(Table13[[#This Row],[Occupational Series]],4)))</f>
        <v>0893</v>
      </c>
      <c r="D1541" s="51" t="s">
        <v>507</v>
      </c>
      <c r="E1541" s="51" t="s">
        <v>508</v>
      </c>
    </row>
    <row r="1542" spans="1:5" ht="26.25" thickBot="1" x14ac:dyDescent="0.3">
      <c r="A1542" s="51" t="s">
        <v>440</v>
      </c>
      <c r="B1542" s="127" t="str">
        <f>Table13[[#This Row],[Series]]&amp;Table13[[#This Row],[Competency Name]]</f>
        <v>0893ORAL COMMUNICATION</v>
      </c>
      <c r="C1542" s="127" t="str">
        <f>IF(RIGHT(Table13[[#This Row],[Occupational Series]],5)="SECCM","SECCM",IF(OR(RIGHT(Table13[[#This Row],[Occupational Series]],1)="A",RIGHT(Table13[[#This Row],[Occupational Series]],1)="B",RIGHT(Table13[[#This Row],[Occupational Series]],1)="C"),"0301",RIGHT(Table13[[#This Row],[Occupational Series]],4)))</f>
        <v>0893</v>
      </c>
      <c r="D1542" s="51" t="s">
        <v>537</v>
      </c>
      <c r="E1542" s="51" t="s">
        <v>538</v>
      </c>
    </row>
    <row r="1543" spans="1:5" ht="26.25" thickBot="1" x14ac:dyDescent="0.3">
      <c r="A1543" s="51" t="s">
        <v>440</v>
      </c>
      <c r="B1543" s="127" t="str">
        <f>Table13[[#This Row],[Series]]&amp;Table13[[#This Row],[Competency Name]]</f>
        <v>0893RESOURCE MANAGEMENT</v>
      </c>
      <c r="C1543" s="127" t="str">
        <f>IF(RIGHT(Table13[[#This Row],[Occupational Series]],5)="SECCM","SECCM",IF(OR(RIGHT(Table13[[#This Row],[Occupational Series]],1)="A",RIGHT(Table13[[#This Row],[Occupational Series]],1)="B",RIGHT(Table13[[#This Row],[Occupational Series]],1)="C"),"0301",RIGHT(Table13[[#This Row],[Occupational Series]],4)))</f>
        <v>0893</v>
      </c>
      <c r="D1543" s="51" t="s">
        <v>573</v>
      </c>
      <c r="E1543" s="51" t="s">
        <v>574</v>
      </c>
    </row>
    <row r="1544" spans="1:5" ht="64.5" thickBot="1" x14ac:dyDescent="0.3">
      <c r="A1544" s="51" t="s">
        <v>440</v>
      </c>
      <c r="B1544" s="127" t="str">
        <f>Table13[[#This Row],[Series]]&amp;Table13[[#This Row],[Competency Name]]</f>
        <v>0893ACCOUNTABILITY</v>
      </c>
      <c r="C1544" s="127" t="str">
        <f>IF(RIGHT(Table13[[#This Row],[Occupational Series]],5)="SECCM","SECCM",IF(OR(RIGHT(Table13[[#This Row],[Occupational Series]],1)="A",RIGHT(Table13[[#This Row],[Occupational Series]],1)="B",RIGHT(Table13[[#This Row],[Occupational Series]],1)="C"),"0301",RIGHT(Table13[[#This Row],[Occupational Series]],4)))</f>
        <v>0893</v>
      </c>
      <c r="D1544" s="51" t="s">
        <v>579</v>
      </c>
      <c r="E1544" s="51" t="s">
        <v>580</v>
      </c>
    </row>
    <row r="1545" spans="1:5" ht="39" thickBot="1" x14ac:dyDescent="0.3">
      <c r="A1545" s="51" t="s">
        <v>440</v>
      </c>
      <c r="B1545" s="127" t="str">
        <f>Table13[[#This Row],[Series]]&amp;Table13[[#This Row],[Competency Name]]</f>
        <v>0893DEVELOPING OTHERS</v>
      </c>
      <c r="C1545" s="127" t="str">
        <f>IF(RIGHT(Table13[[#This Row],[Occupational Series]],5)="SECCM","SECCM",IF(OR(RIGHT(Table13[[#This Row],[Occupational Series]],1)="A",RIGHT(Table13[[#This Row],[Occupational Series]],1)="B",RIGHT(Table13[[#This Row],[Occupational Series]],1)="C"),"0301",RIGHT(Table13[[#This Row],[Occupational Series]],4)))</f>
        <v>0893</v>
      </c>
      <c r="D1545" s="51" t="s">
        <v>585</v>
      </c>
      <c r="E1545" s="51" t="s">
        <v>586</v>
      </c>
    </row>
    <row r="1546" spans="1:5" ht="26.25" thickBot="1" x14ac:dyDescent="0.3">
      <c r="A1546" s="51" t="s">
        <v>440</v>
      </c>
      <c r="B1546" s="127" t="str">
        <f>Table13[[#This Row],[Series]]&amp;Table13[[#This Row],[Competency Name]]</f>
        <v>0893MANAGING HUMAN RESOURCES</v>
      </c>
      <c r="C1546" s="127" t="str">
        <f>IF(RIGHT(Table13[[#This Row],[Occupational Series]],5)="SECCM","SECCM",IF(OR(RIGHT(Table13[[#This Row],[Occupational Series]],1)="A",RIGHT(Table13[[#This Row],[Occupational Series]],1)="B",RIGHT(Table13[[#This Row],[Occupational Series]],1)="C"),"0301",RIGHT(Table13[[#This Row],[Occupational Series]],4)))</f>
        <v>0893</v>
      </c>
      <c r="D1546" s="51" t="s">
        <v>590</v>
      </c>
      <c r="E1546" s="51" t="s">
        <v>591</v>
      </c>
    </row>
    <row r="1547" spans="1:5" ht="39" thickBot="1" x14ac:dyDescent="0.3">
      <c r="A1547" s="51" t="s">
        <v>440</v>
      </c>
      <c r="B1547" s="127" t="str">
        <f>Table13[[#This Row],[Series]]&amp;Table13[[#This Row],[Competency Name]]</f>
        <v>0893PROBLEM SOLVING</v>
      </c>
      <c r="C1547" s="127" t="str">
        <f>IF(RIGHT(Table13[[#This Row],[Occupational Series]],5)="SECCM","SECCM",IF(OR(RIGHT(Table13[[#This Row],[Occupational Series]],1)="A",RIGHT(Table13[[#This Row],[Occupational Series]],1)="B",RIGHT(Table13[[#This Row],[Occupational Series]],1)="C"),"0301",RIGHT(Table13[[#This Row],[Occupational Series]],4)))</f>
        <v>0893</v>
      </c>
      <c r="D1547" s="51" t="s">
        <v>596</v>
      </c>
      <c r="E1547" s="51" t="s">
        <v>597</v>
      </c>
    </row>
    <row r="1548" spans="1:5" ht="15.75" thickBot="1" x14ac:dyDescent="0.3">
      <c r="A1548" s="129" t="s">
        <v>440</v>
      </c>
      <c r="B1548" s="127" t="str">
        <f>Table13[[#This Row],[Series]]&amp;Table13[[#This Row],[Competency Name]]</f>
        <v>0893RISK MANAGEMENT</v>
      </c>
      <c r="C1548" s="127" t="str">
        <f>IF(RIGHT(Table13[[#This Row],[Occupational Series]],5)="SECCM","SECCM",IF(OR(RIGHT(Table13[[#This Row],[Occupational Series]],1)="A",RIGHT(Table13[[#This Row],[Occupational Series]],1)="B",RIGHT(Table13[[#This Row],[Occupational Series]],1)="C"),"0301",RIGHT(Table13[[#This Row],[Occupational Series]],4)))</f>
        <v>0893</v>
      </c>
      <c r="D1548" s="129" t="s">
        <v>638</v>
      </c>
      <c r="E1548" s="129" t="s">
        <v>639</v>
      </c>
    </row>
    <row r="1549" spans="1:5" ht="26.25" thickBot="1" x14ac:dyDescent="0.3">
      <c r="A1549" s="51" t="s">
        <v>440</v>
      </c>
      <c r="B1549" s="127" t="str">
        <f>Table13[[#This Row],[Series]]&amp;Table13[[#This Row],[Competency Name]]</f>
        <v>0893SYSTEMS TESTING AND EVALUATION</v>
      </c>
      <c r="C1549" s="127" t="str">
        <f>IF(RIGHT(Table13[[#This Row],[Occupational Series]],5)="SECCM","SECCM",IF(OR(RIGHT(Table13[[#This Row],[Occupational Series]],1)="A",RIGHT(Table13[[#This Row],[Occupational Series]],1)="B",RIGHT(Table13[[#This Row],[Occupational Series]],1)="C"),"0301",RIGHT(Table13[[#This Row],[Occupational Series]],4)))</f>
        <v>0893</v>
      </c>
      <c r="D1549" s="51" t="s">
        <v>850</v>
      </c>
      <c r="E1549" s="51" t="s">
        <v>851</v>
      </c>
    </row>
    <row r="1550" spans="1:5" ht="26.25" thickBot="1" x14ac:dyDescent="0.3">
      <c r="A1550" s="51" t="s">
        <v>440</v>
      </c>
      <c r="B1550" s="127" t="str">
        <f>Table13[[#This Row],[Series]]&amp;Table13[[#This Row],[Competency Name]]</f>
        <v>0893RESEARCH AND DEVELOPMENT</v>
      </c>
      <c r="C1550" s="127" t="str">
        <f>IF(RIGHT(Table13[[#This Row],[Occupational Series]],5)="SECCM","SECCM",IF(OR(RIGHT(Table13[[#This Row],[Occupational Series]],1)="A",RIGHT(Table13[[#This Row],[Occupational Series]],1)="B",RIGHT(Table13[[#This Row],[Occupational Series]],1)="C"),"0301",RIGHT(Table13[[#This Row],[Occupational Series]],4)))</f>
        <v>0893</v>
      </c>
      <c r="D1550" s="51" t="s">
        <v>1029</v>
      </c>
      <c r="E1550" s="51" t="s">
        <v>1030</v>
      </c>
    </row>
    <row r="1551" spans="1:5" ht="26.25" thickBot="1" x14ac:dyDescent="0.3">
      <c r="A1551" s="51" t="s">
        <v>440</v>
      </c>
      <c r="B1551" s="127" t="str">
        <f>Table13[[#This Row],[Series]]&amp;Table13[[#This Row],[Competency Name]]</f>
        <v>0893ENGINEERING PROJECT MANAGEMENT</v>
      </c>
      <c r="C1551" s="127" t="str">
        <f>IF(RIGHT(Table13[[#This Row],[Occupational Series]],5)="SECCM","SECCM",IF(OR(RIGHT(Table13[[#This Row],[Occupational Series]],1)="A",RIGHT(Table13[[#This Row],[Occupational Series]],1)="B",RIGHT(Table13[[#This Row],[Occupational Series]],1)="C"),"0301",RIGHT(Table13[[#This Row],[Occupational Series]],4)))</f>
        <v>0893</v>
      </c>
      <c r="D1551" s="51" t="s">
        <v>1218</v>
      </c>
      <c r="E1551" s="51" t="s">
        <v>1219</v>
      </c>
    </row>
    <row r="1552" spans="1:5" ht="51.75" thickBot="1" x14ac:dyDescent="0.3">
      <c r="A1552" s="51" t="s">
        <v>440</v>
      </c>
      <c r="B1552" s="127" t="str">
        <f>Table13[[#This Row],[Series]]&amp;Table13[[#This Row],[Competency Name]]</f>
        <v>0893CHEMICAL ENGINEERING</v>
      </c>
      <c r="C1552" s="127" t="str">
        <f>IF(RIGHT(Table13[[#This Row],[Occupational Series]],5)="SECCM","SECCM",IF(OR(RIGHT(Table13[[#This Row],[Occupational Series]],1)="A",RIGHT(Table13[[#This Row],[Occupational Series]],1)="B",RIGHT(Table13[[#This Row],[Occupational Series]],1)="C"),"0301",RIGHT(Table13[[#This Row],[Occupational Series]],4)))</f>
        <v>0893</v>
      </c>
      <c r="D1552" s="51" t="s">
        <v>1578</v>
      </c>
      <c r="E1552" s="51" t="s">
        <v>1579</v>
      </c>
    </row>
    <row r="1553" spans="1:5" ht="15.75" thickBot="1" x14ac:dyDescent="0.3">
      <c r="A1553" s="129" t="s">
        <v>493</v>
      </c>
      <c r="B1553" s="127" t="str">
        <f>Table13[[#This Row],[Series]]&amp;Table13[[#This Row],[Competency Name]]</f>
        <v>0895PARTNERING</v>
      </c>
      <c r="C1553" s="127" t="str">
        <f>IF(RIGHT(Table13[[#This Row],[Occupational Series]],5)="SECCM","SECCM",IF(OR(RIGHT(Table13[[#This Row],[Occupational Series]],1)="A",RIGHT(Table13[[#This Row],[Occupational Series]],1)="B",RIGHT(Table13[[#This Row],[Occupational Series]],1)="C"),"0301",RIGHT(Table13[[#This Row],[Occupational Series]],4)))</f>
        <v>0895</v>
      </c>
      <c r="D1553" s="129" t="s">
        <v>491</v>
      </c>
      <c r="E1553" s="129" t="s">
        <v>492</v>
      </c>
    </row>
    <row r="1554" spans="1:5" ht="26.25" thickBot="1" x14ac:dyDescent="0.3">
      <c r="A1554" s="51" t="s">
        <v>493</v>
      </c>
      <c r="B1554" s="127" t="str">
        <f>Table13[[#This Row],[Series]]&amp;Table13[[#This Row],[Competency Name]]</f>
        <v>0895WRITTEN COMMUNICATION</v>
      </c>
      <c r="C1554" s="127" t="str">
        <f>IF(RIGHT(Table13[[#This Row],[Occupational Series]],5)="SECCM","SECCM",IF(OR(RIGHT(Table13[[#This Row],[Occupational Series]],1)="A",RIGHT(Table13[[#This Row],[Occupational Series]],1)="B",RIGHT(Table13[[#This Row],[Occupational Series]],1)="C"),"0301",RIGHT(Table13[[#This Row],[Occupational Series]],4)))</f>
        <v>0895</v>
      </c>
      <c r="D1554" s="51" t="s">
        <v>507</v>
      </c>
      <c r="E1554" s="51" t="s">
        <v>508</v>
      </c>
    </row>
    <row r="1555" spans="1:5" ht="26.25" thickBot="1" x14ac:dyDescent="0.3">
      <c r="A1555" s="51" t="s">
        <v>493</v>
      </c>
      <c r="B1555" s="127" t="str">
        <f>Table13[[#This Row],[Series]]&amp;Table13[[#This Row],[Competency Name]]</f>
        <v>0895ORAL COMMUNICATION</v>
      </c>
      <c r="C1555" s="127" t="str">
        <f>IF(RIGHT(Table13[[#This Row],[Occupational Series]],5)="SECCM","SECCM",IF(OR(RIGHT(Table13[[#This Row],[Occupational Series]],1)="A",RIGHT(Table13[[#This Row],[Occupational Series]],1)="B",RIGHT(Table13[[#This Row],[Occupational Series]],1)="C"),"0301",RIGHT(Table13[[#This Row],[Occupational Series]],4)))</f>
        <v>0895</v>
      </c>
      <c r="D1555" s="51" t="s">
        <v>537</v>
      </c>
      <c r="E1555" s="51" t="s">
        <v>538</v>
      </c>
    </row>
    <row r="1556" spans="1:5" ht="39" thickBot="1" x14ac:dyDescent="0.3">
      <c r="A1556" s="51" t="s">
        <v>493</v>
      </c>
      <c r="B1556" s="127" t="str">
        <f>Table13[[#This Row],[Series]]&amp;Table13[[#This Row],[Competency Name]]</f>
        <v>0895PROCESS IMPROVEMENT</v>
      </c>
      <c r="C1556" s="127" t="str">
        <f>IF(RIGHT(Table13[[#This Row],[Occupational Series]],5)="SECCM","SECCM",IF(OR(RIGHT(Table13[[#This Row],[Occupational Series]],1)="A",RIGHT(Table13[[#This Row],[Occupational Series]],1)="B",RIGHT(Table13[[#This Row],[Occupational Series]],1)="C"),"0301",RIGHT(Table13[[#This Row],[Occupational Series]],4)))</f>
        <v>0895</v>
      </c>
      <c r="D1556" s="51" t="s">
        <v>1199</v>
      </c>
      <c r="E1556" s="51" t="s">
        <v>1200</v>
      </c>
    </row>
    <row r="1557" spans="1:5" ht="26.25" thickBot="1" x14ac:dyDescent="0.3">
      <c r="A1557" s="51" t="s">
        <v>493</v>
      </c>
      <c r="B1557" s="127" t="str">
        <f>Table13[[#This Row],[Series]]&amp;Table13[[#This Row],[Competency Name]]</f>
        <v>0895ENGINEERING PROJECT MANAGEMENT</v>
      </c>
      <c r="C1557" s="127" t="str">
        <f>IF(RIGHT(Table13[[#This Row],[Occupational Series]],5)="SECCM","SECCM",IF(OR(RIGHT(Table13[[#This Row],[Occupational Series]],1)="A",RIGHT(Table13[[#This Row],[Occupational Series]],1)="B",RIGHT(Table13[[#This Row],[Occupational Series]],1)="C"),"0301",RIGHT(Table13[[#This Row],[Occupational Series]],4)))</f>
        <v>0895</v>
      </c>
      <c r="D1557" s="51" t="s">
        <v>1218</v>
      </c>
      <c r="E1557" s="51" t="s">
        <v>1219</v>
      </c>
    </row>
    <row r="1558" spans="1:5" ht="39" thickBot="1" x14ac:dyDescent="0.3">
      <c r="A1558" s="51" t="s">
        <v>493</v>
      </c>
      <c r="B1558" s="127" t="str">
        <f>Table13[[#This Row],[Series]]&amp;Table13[[#This Row],[Competency Name]]</f>
        <v>0895MAINTENANCE AND REPAIR</v>
      </c>
      <c r="C1558" s="127" t="str">
        <f>IF(RIGHT(Table13[[#This Row],[Occupational Series]],5)="SECCM","SECCM",IF(OR(RIGHT(Table13[[#This Row],[Occupational Series]],1)="A",RIGHT(Table13[[#This Row],[Occupational Series]],1)="B",RIGHT(Table13[[#This Row],[Occupational Series]],1)="C"),"0301",RIGHT(Table13[[#This Row],[Occupational Series]],4)))</f>
        <v>0895</v>
      </c>
      <c r="D1558" s="51" t="s">
        <v>1230</v>
      </c>
      <c r="E1558" s="51" t="s">
        <v>1231</v>
      </c>
    </row>
    <row r="1559" spans="1:5" ht="77.25" thickBot="1" x14ac:dyDescent="0.3">
      <c r="A1559" s="51" t="s">
        <v>493</v>
      </c>
      <c r="B1559" s="127" t="str">
        <f>Table13[[#This Row],[Series]]&amp;Table13[[#This Row],[Competency Name]]</f>
        <v>0895INDUSTRIAL ENGINEER SUPPORT</v>
      </c>
      <c r="C1559" s="127" t="str">
        <f>IF(RIGHT(Table13[[#This Row],[Occupational Series]],5)="SECCM","SECCM",IF(OR(RIGHT(Table13[[#This Row],[Occupational Series]],1)="A",RIGHT(Table13[[#This Row],[Occupational Series]],1)="B",RIGHT(Table13[[#This Row],[Occupational Series]],1)="C"),"0301",RIGHT(Table13[[#This Row],[Occupational Series]],4)))</f>
        <v>0895</v>
      </c>
      <c r="D1559" s="51" t="s">
        <v>1703</v>
      </c>
      <c r="E1559" s="51" t="s">
        <v>1704</v>
      </c>
    </row>
    <row r="1560" spans="1:5" ht="39" thickBot="1" x14ac:dyDescent="0.3">
      <c r="A1560" s="51" t="s">
        <v>296</v>
      </c>
      <c r="B1560" s="127" t="str">
        <f>Table13[[#This Row],[Series]]&amp;Table13[[#This Row],[Competency Name]]</f>
        <v>0896INFLUENCING/NEGOTIATING</v>
      </c>
      <c r="C1560" s="127" t="str">
        <f>IF(RIGHT(Table13[[#This Row],[Occupational Series]],5)="SECCM","SECCM",IF(OR(RIGHT(Table13[[#This Row],[Occupational Series]],1)="A",RIGHT(Table13[[#This Row],[Occupational Series]],1)="B",RIGHT(Table13[[#This Row],[Occupational Series]],1)="C"),"0301",RIGHT(Table13[[#This Row],[Occupational Series]],4)))</f>
        <v>0896</v>
      </c>
      <c r="D1560" s="51" t="s">
        <v>267</v>
      </c>
      <c r="E1560" s="51" t="s">
        <v>268</v>
      </c>
    </row>
    <row r="1561" spans="1:5" ht="51.75" thickBot="1" x14ac:dyDescent="0.3">
      <c r="A1561" s="51" t="s">
        <v>296</v>
      </c>
      <c r="B1561" s="127" t="str">
        <f>Table13[[#This Row],[Series]]&amp;Table13[[#This Row],[Competency Name]]</f>
        <v>0896FINANCIAL MANAGEMENT</v>
      </c>
      <c r="C1561" s="127" t="str">
        <f>IF(RIGHT(Table13[[#This Row],[Occupational Series]],5)="SECCM","SECCM",IF(OR(RIGHT(Table13[[#This Row],[Occupational Series]],1)="A",RIGHT(Table13[[#This Row],[Occupational Series]],1)="B",RIGHT(Table13[[#This Row],[Occupational Series]],1)="C"),"0301",RIGHT(Table13[[#This Row],[Occupational Series]],4)))</f>
        <v>0896</v>
      </c>
      <c r="D1561" s="51" t="s">
        <v>438</v>
      </c>
      <c r="E1561" s="51" t="s">
        <v>439</v>
      </c>
    </row>
    <row r="1562" spans="1:5" ht="15.75" thickBot="1" x14ac:dyDescent="0.3">
      <c r="A1562" s="129" t="s">
        <v>296</v>
      </c>
      <c r="B1562" s="127" t="str">
        <f>Table13[[#This Row],[Series]]&amp;Table13[[#This Row],[Competency Name]]</f>
        <v>0896PARTNERING</v>
      </c>
      <c r="C1562" s="127" t="str">
        <f>IF(RIGHT(Table13[[#This Row],[Occupational Series]],5)="SECCM","SECCM",IF(OR(RIGHT(Table13[[#This Row],[Occupational Series]],1)="A",RIGHT(Table13[[#This Row],[Occupational Series]],1)="B",RIGHT(Table13[[#This Row],[Occupational Series]],1)="C"),"0301",RIGHT(Table13[[#This Row],[Occupational Series]],4)))</f>
        <v>0896</v>
      </c>
      <c r="D1562" s="129" t="s">
        <v>491</v>
      </c>
      <c r="E1562" s="129" t="s">
        <v>492</v>
      </c>
    </row>
    <row r="1563" spans="1:5" ht="26.25" thickBot="1" x14ac:dyDescent="0.3">
      <c r="A1563" s="51" t="s">
        <v>296</v>
      </c>
      <c r="B1563" s="127" t="str">
        <f>Table13[[#This Row],[Series]]&amp;Table13[[#This Row],[Competency Name]]</f>
        <v>0896WRITTEN COMMUNICATION</v>
      </c>
      <c r="C1563" s="127" t="str">
        <f>IF(RIGHT(Table13[[#This Row],[Occupational Series]],5)="SECCM","SECCM",IF(OR(RIGHT(Table13[[#This Row],[Occupational Series]],1)="A",RIGHT(Table13[[#This Row],[Occupational Series]],1)="B",RIGHT(Table13[[#This Row],[Occupational Series]],1)="C"),"0301",RIGHT(Table13[[#This Row],[Occupational Series]],4)))</f>
        <v>0896</v>
      </c>
      <c r="D1563" s="51" t="s">
        <v>507</v>
      </c>
      <c r="E1563" s="51" t="s">
        <v>508</v>
      </c>
    </row>
    <row r="1564" spans="1:5" ht="26.25" thickBot="1" x14ac:dyDescent="0.3">
      <c r="A1564" s="51" t="s">
        <v>296</v>
      </c>
      <c r="B1564" s="127" t="str">
        <f>Table13[[#This Row],[Series]]&amp;Table13[[#This Row],[Competency Name]]</f>
        <v>0896ORAL COMMUNICATION</v>
      </c>
      <c r="C1564" s="127" t="str">
        <f>IF(RIGHT(Table13[[#This Row],[Occupational Series]],5)="SECCM","SECCM",IF(OR(RIGHT(Table13[[#This Row],[Occupational Series]],1)="A",RIGHT(Table13[[#This Row],[Occupational Series]],1)="B",RIGHT(Table13[[#This Row],[Occupational Series]],1)="C"),"0301",RIGHT(Table13[[#This Row],[Occupational Series]],4)))</f>
        <v>0896</v>
      </c>
      <c r="D1564" s="51" t="s">
        <v>537</v>
      </c>
      <c r="E1564" s="51" t="s">
        <v>538</v>
      </c>
    </row>
    <row r="1565" spans="1:5" ht="26.25" thickBot="1" x14ac:dyDescent="0.3">
      <c r="A1565" s="51" t="s">
        <v>296</v>
      </c>
      <c r="B1565" s="127" t="str">
        <f>Table13[[#This Row],[Series]]&amp;Table13[[#This Row],[Competency Name]]</f>
        <v>0896RESOURCE MANAGEMENT</v>
      </c>
      <c r="C1565" s="127" t="str">
        <f>IF(RIGHT(Table13[[#This Row],[Occupational Series]],5)="SECCM","SECCM",IF(OR(RIGHT(Table13[[#This Row],[Occupational Series]],1)="A",RIGHT(Table13[[#This Row],[Occupational Series]],1)="B",RIGHT(Table13[[#This Row],[Occupational Series]],1)="C"),"0301",RIGHT(Table13[[#This Row],[Occupational Series]],4)))</f>
        <v>0896</v>
      </c>
      <c r="D1565" s="51" t="s">
        <v>573</v>
      </c>
      <c r="E1565" s="51" t="s">
        <v>574</v>
      </c>
    </row>
    <row r="1566" spans="1:5" ht="64.5" thickBot="1" x14ac:dyDescent="0.3">
      <c r="A1566" s="51" t="s">
        <v>296</v>
      </c>
      <c r="B1566" s="127" t="str">
        <f>Table13[[#This Row],[Series]]&amp;Table13[[#This Row],[Competency Name]]</f>
        <v>0896ACCOUNTABILITY</v>
      </c>
      <c r="C1566" s="127" t="str">
        <f>IF(RIGHT(Table13[[#This Row],[Occupational Series]],5)="SECCM","SECCM",IF(OR(RIGHT(Table13[[#This Row],[Occupational Series]],1)="A",RIGHT(Table13[[#This Row],[Occupational Series]],1)="B",RIGHT(Table13[[#This Row],[Occupational Series]],1)="C"),"0301",RIGHT(Table13[[#This Row],[Occupational Series]],4)))</f>
        <v>0896</v>
      </c>
      <c r="D1566" s="51" t="s">
        <v>579</v>
      </c>
      <c r="E1566" s="51" t="s">
        <v>580</v>
      </c>
    </row>
    <row r="1567" spans="1:5" ht="26.25" thickBot="1" x14ac:dyDescent="0.3">
      <c r="A1567" s="51" t="s">
        <v>296</v>
      </c>
      <c r="B1567" s="127" t="str">
        <f>Table13[[#This Row],[Series]]&amp;Table13[[#This Row],[Competency Name]]</f>
        <v>0896MANAGING HUMAN RESOURCES</v>
      </c>
      <c r="C1567" s="127" t="str">
        <f>IF(RIGHT(Table13[[#This Row],[Occupational Series]],5)="SECCM","SECCM",IF(OR(RIGHT(Table13[[#This Row],[Occupational Series]],1)="A",RIGHT(Table13[[#This Row],[Occupational Series]],1)="B",RIGHT(Table13[[#This Row],[Occupational Series]],1)="C"),"0301",RIGHT(Table13[[#This Row],[Occupational Series]],4)))</f>
        <v>0896</v>
      </c>
      <c r="D1567" s="51" t="s">
        <v>590</v>
      </c>
      <c r="E1567" s="51" t="s">
        <v>591</v>
      </c>
    </row>
    <row r="1568" spans="1:5" ht="39" thickBot="1" x14ac:dyDescent="0.3">
      <c r="A1568" s="51" t="s">
        <v>296</v>
      </c>
      <c r="B1568" s="127" t="str">
        <f>Table13[[#This Row],[Series]]&amp;Table13[[#This Row],[Competency Name]]</f>
        <v>0896PROBLEM SOLVING</v>
      </c>
      <c r="C1568" s="127" t="str">
        <f>IF(RIGHT(Table13[[#This Row],[Occupational Series]],5)="SECCM","SECCM",IF(OR(RIGHT(Table13[[#This Row],[Occupational Series]],1)="A",RIGHT(Table13[[#This Row],[Occupational Series]],1)="B",RIGHT(Table13[[#This Row],[Occupational Series]],1)="C"),"0301",RIGHT(Table13[[#This Row],[Occupational Series]],4)))</f>
        <v>0896</v>
      </c>
      <c r="D1568" s="51" t="s">
        <v>596</v>
      </c>
      <c r="E1568" s="51" t="s">
        <v>597</v>
      </c>
    </row>
    <row r="1569" spans="1:5" ht="26.25" thickBot="1" x14ac:dyDescent="0.3">
      <c r="A1569" s="51" t="s">
        <v>296</v>
      </c>
      <c r="B1569" s="127" t="str">
        <f>Table13[[#This Row],[Series]]&amp;Table13[[#This Row],[Competency Name]]</f>
        <v>0896QUALITY ASSURANCE</v>
      </c>
      <c r="C1569" s="127" t="str">
        <f>IF(RIGHT(Table13[[#This Row],[Occupational Series]],5)="SECCM","SECCM",IF(OR(RIGHT(Table13[[#This Row],[Occupational Series]],1)="A",RIGHT(Table13[[#This Row],[Occupational Series]],1)="B",RIGHT(Table13[[#This Row],[Occupational Series]],1)="C"),"0301",RIGHT(Table13[[#This Row],[Occupational Series]],4)))</f>
        <v>0896</v>
      </c>
      <c r="D1569" s="51" t="s">
        <v>600</v>
      </c>
      <c r="E1569" s="51" t="s">
        <v>601</v>
      </c>
    </row>
    <row r="1570" spans="1:5" ht="26.25" thickBot="1" x14ac:dyDescent="0.3">
      <c r="A1570" s="51" t="s">
        <v>296</v>
      </c>
      <c r="B1570" s="127" t="str">
        <f>Table13[[#This Row],[Series]]&amp;Table13[[#This Row],[Competency Name]]</f>
        <v>0896COST - BENEFIT ANALYSIS</v>
      </c>
      <c r="C1570" s="127" t="str">
        <f>IF(RIGHT(Table13[[#This Row],[Occupational Series]],5)="SECCM","SECCM",IF(OR(RIGHT(Table13[[#This Row],[Occupational Series]],1)="A",RIGHT(Table13[[#This Row],[Occupational Series]],1)="B",RIGHT(Table13[[#This Row],[Occupational Series]],1)="C"),"0301",RIGHT(Table13[[#This Row],[Occupational Series]],4)))</f>
        <v>0896</v>
      </c>
      <c r="D1570" s="51" t="s">
        <v>1159</v>
      </c>
      <c r="E1570" s="51" t="s">
        <v>1160</v>
      </c>
    </row>
    <row r="1571" spans="1:5" ht="26.25" thickBot="1" x14ac:dyDescent="0.3">
      <c r="A1571" s="51" t="s">
        <v>296</v>
      </c>
      <c r="B1571" s="127" t="str">
        <f>Table13[[#This Row],[Series]]&amp;Table13[[#This Row],[Competency Name]]</f>
        <v>0896ENGINEERING PROJECT MANAGEMENT</v>
      </c>
      <c r="C1571" s="127" t="str">
        <f>IF(RIGHT(Table13[[#This Row],[Occupational Series]],5)="SECCM","SECCM",IF(OR(RIGHT(Table13[[#This Row],[Occupational Series]],1)="A",RIGHT(Table13[[#This Row],[Occupational Series]],1)="B",RIGHT(Table13[[#This Row],[Occupational Series]],1)="C"),"0301",RIGHT(Table13[[#This Row],[Occupational Series]],4)))</f>
        <v>0896</v>
      </c>
      <c r="D1571" s="51" t="s">
        <v>1218</v>
      </c>
      <c r="E1571" s="51" t="s">
        <v>1219</v>
      </c>
    </row>
    <row r="1572" spans="1:5" ht="64.5" thickBot="1" x14ac:dyDescent="0.3">
      <c r="A1572" s="51" t="s">
        <v>296</v>
      </c>
      <c r="B1572" s="127" t="str">
        <f>Table13[[#This Row],[Series]]&amp;Table13[[#This Row],[Competency Name]]</f>
        <v>0896INDUSTRIAL ENGINEER</v>
      </c>
      <c r="C1572" s="127" t="str">
        <f>IF(RIGHT(Table13[[#This Row],[Occupational Series]],5)="SECCM","SECCM",IF(OR(RIGHT(Table13[[#This Row],[Occupational Series]],1)="A",RIGHT(Table13[[#This Row],[Occupational Series]],1)="B",RIGHT(Table13[[#This Row],[Occupational Series]],1)="C"),"0301",RIGHT(Table13[[#This Row],[Occupational Series]],4)))</f>
        <v>0896</v>
      </c>
      <c r="D1572" s="51" t="s">
        <v>1562</v>
      </c>
      <c r="E1572" s="51" t="s">
        <v>1563</v>
      </c>
    </row>
    <row r="1573" spans="1:5" ht="26.25" thickBot="1" x14ac:dyDescent="0.3">
      <c r="A1573" s="51" t="s">
        <v>323</v>
      </c>
      <c r="B1573" s="127" t="str">
        <f>Table13[[#This Row],[Series]]&amp;Table13[[#This Row],[Competency Name]]</f>
        <v>0901INFORMATION MANAGEMENT</v>
      </c>
      <c r="C1573" s="127" t="str">
        <f>IF(RIGHT(Table13[[#This Row],[Occupational Series]],5)="SECCM","SECCM",IF(OR(RIGHT(Table13[[#This Row],[Occupational Series]],1)="A",RIGHT(Table13[[#This Row],[Occupational Series]],1)="B",RIGHT(Table13[[#This Row],[Occupational Series]],1)="C"),"0301",RIGHT(Table13[[#This Row],[Occupational Series]],4)))</f>
        <v>0901</v>
      </c>
      <c r="D1573" s="51" t="s">
        <v>311</v>
      </c>
      <c r="E1573" s="51" t="s">
        <v>312</v>
      </c>
    </row>
    <row r="1574" spans="1:5" ht="26.25" thickBot="1" x14ac:dyDescent="0.3">
      <c r="A1574" s="129" t="s">
        <v>323</v>
      </c>
      <c r="B1574" s="127" t="str">
        <f>Table13[[#This Row],[Series]]&amp;Table13[[#This Row],[Competency Name]]</f>
        <v>0901CUSTOMER SERVICE</v>
      </c>
      <c r="C1574" s="127" t="str">
        <f>IF(RIGHT(Table13[[#This Row],[Occupational Series]],5)="SECCM","SECCM",IF(OR(RIGHT(Table13[[#This Row],[Occupational Series]],1)="A",RIGHT(Table13[[#This Row],[Occupational Series]],1)="B",RIGHT(Table13[[#This Row],[Occupational Series]],1)="C"),"0301",RIGHT(Table13[[#This Row],[Occupational Series]],4)))</f>
        <v>0901</v>
      </c>
      <c r="D1574" s="129" t="s">
        <v>418</v>
      </c>
      <c r="E1574" s="129" t="s">
        <v>419</v>
      </c>
    </row>
    <row r="1575" spans="1:5" ht="26.25" thickBot="1" x14ac:dyDescent="0.3">
      <c r="A1575" s="51" t="s">
        <v>323</v>
      </c>
      <c r="B1575" s="127" t="str">
        <f>Table13[[#This Row],[Series]]&amp;Table13[[#This Row],[Competency Name]]</f>
        <v>0901COMPUTER LITERACY</v>
      </c>
      <c r="C1575" s="127" t="str">
        <f>IF(RIGHT(Table13[[#This Row],[Occupational Series]],5)="SECCM","SECCM",IF(OR(RIGHT(Table13[[#This Row],[Occupational Series]],1)="A",RIGHT(Table13[[#This Row],[Occupational Series]],1)="B",RIGHT(Table13[[#This Row],[Occupational Series]],1)="C"),"0301",RIGHT(Table13[[#This Row],[Occupational Series]],4)))</f>
        <v>0901</v>
      </c>
      <c r="D1575" s="51" t="s">
        <v>456</v>
      </c>
      <c r="E1575" s="51" t="s">
        <v>457</v>
      </c>
    </row>
    <row r="1576" spans="1:5" ht="26.25" thickBot="1" x14ac:dyDescent="0.3">
      <c r="A1576" s="51" t="s">
        <v>323</v>
      </c>
      <c r="B1576" s="127" t="str">
        <f>Table13[[#This Row],[Series]]&amp;Table13[[#This Row],[Competency Name]]</f>
        <v>0901WRITTEN COMMUNICATION</v>
      </c>
      <c r="C1576" s="127" t="str">
        <f>IF(RIGHT(Table13[[#This Row],[Occupational Series]],5)="SECCM","SECCM",IF(OR(RIGHT(Table13[[#This Row],[Occupational Series]],1)="A",RIGHT(Table13[[#This Row],[Occupational Series]],1)="B",RIGHT(Table13[[#This Row],[Occupational Series]],1)="C"),"0301",RIGHT(Table13[[#This Row],[Occupational Series]],4)))</f>
        <v>0901</v>
      </c>
      <c r="D1576" s="51" t="s">
        <v>507</v>
      </c>
      <c r="E1576" s="51" t="s">
        <v>508</v>
      </c>
    </row>
    <row r="1577" spans="1:5" ht="26.25" thickBot="1" x14ac:dyDescent="0.3">
      <c r="A1577" s="51" t="s">
        <v>323</v>
      </c>
      <c r="B1577" s="127" t="str">
        <f>Table13[[#This Row],[Series]]&amp;Table13[[#This Row],[Competency Name]]</f>
        <v>0901ORAL COMMUNICATION</v>
      </c>
      <c r="C1577" s="127" t="str">
        <f>IF(RIGHT(Table13[[#This Row],[Occupational Series]],5)="SECCM","SECCM",IF(OR(RIGHT(Table13[[#This Row],[Occupational Series]],1)="A",RIGHT(Table13[[#This Row],[Occupational Series]],1)="B",RIGHT(Table13[[#This Row],[Occupational Series]],1)="C"),"0301",RIGHT(Table13[[#This Row],[Occupational Series]],4)))</f>
        <v>0901</v>
      </c>
      <c r="D1577" s="51" t="s">
        <v>537</v>
      </c>
      <c r="E1577" s="51" t="s">
        <v>538</v>
      </c>
    </row>
    <row r="1578" spans="1:5" ht="26.25" thickBot="1" x14ac:dyDescent="0.3">
      <c r="A1578" s="129" t="s">
        <v>323</v>
      </c>
      <c r="B1578" s="127" t="str">
        <f>Table13[[#This Row],[Series]]&amp;Table13[[#This Row],[Competency Name]]</f>
        <v>0901ADMINISTRATION AND MANAGEMENT</v>
      </c>
      <c r="C1578" s="127" t="str">
        <f>IF(RIGHT(Table13[[#This Row],[Occupational Series]],5)="SECCM","SECCM",IF(OR(RIGHT(Table13[[#This Row],[Occupational Series]],1)="A",RIGHT(Table13[[#This Row],[Occupational Series]],1)="B",RIGHT(Table13[[#This Row],[Occupational Series]],1)="C"),"0301",RIGHT(Table13[[#This Row],[Occupational Series]],4)))</f>
        <v>0901</v>
      </c>
      <c r="D1578" s="129" t="s">
        <v>560</v>
      </c>
      <c r="E1578" s="129" t="s">
        <v>561</v>
      </c>
    </row>
    <row r="1579" spans="1:5" ht="26.25" thickBot="1" x14ac:dyDescent="0.3">
      <c r="A1579" s="51" t="s">
        <v>323</v>
      </c>
      <c r="B1579" s="127" t="str">
        <f>Table13[[#This Row],[Series]]&amp;Table13[[#This Row],[Competency Name]]</f>
        <v>0901MANAGING HUMAN RESOURCES</v>
      </c>
      <c r="C1579" s="127" t="str">
        <f>IF(RIGHT(Table13[[#This Row],[Occupational Series]],5)="SECCM","SECCM",IF(OR(RIGHT(Table13[[#This Row],[Occupational Series]],1)="A",RIGHT(Table13[[#This Row],[Occupational Series]],1)="B",RIGHT(Table13[[#This Row],[Occupational Series]],1)="C"),"0301",RIGHT(Table13[[#This Row],[Occupational Series]],4)))</f>
        <v>0901</v>
      </c>
      <c r="D1579" s="51" t="s">
        <v>590</v>
      </c>
      <c r="E1579" s="51" t="s">
        <v>591</v>
      </c>
    </row>
    <row r="1580" spans="1:5" ht="39" thickBot="1" x14ac:dyDescent="0.3">
      <c r="A1580" s="51" t="s">
        <v>323</v>
      </c>
      <c r="B1580" s="127" t="str">
        <f>Table13[[#This Row],[Series]]&amp;Table13[[#This Row],[Competency Name]]</f>
        <v>0901DECISIVENESS</v>
      </c>
      <c r="C1580" s="127" t="str">
        <f>IF(RIGHT(Table13[[#This Row],[Occupational Series]],5)="SECCM","SECCM",IF(OR(RIGHT(Table13[[#This Row],[Occupational Series]],1)="A",RIGHT(Table13[[#This Row],[Occupational Series]],1)="B",RIGHT(Table13[[#This Row],[Occupational Series]],1)="C"),"0301",RIGHT(Table13[[#This Row],[Occupational Series]],4)))</f>
        <v>0901</v>
      </c>
      <c r="D1580" s="51" t="s">
        <v>1009</v>
      </c>
      <c r="E1580" s="51" t="s">
        <v>1010</v>
      </c>
    </row>
    <row r="1581" spans="1:5" ht="26.25" thickBot="1" x14ac:dyDescent="0.3">
      <c r="A1581" s="129" t="s">
        <v>323</v>
      </c>
      <c r="B1581" s="127" t="str">
        <f>Table13[[#This Row],[Series]]&amp;Table13[[#This Row],[Competency Name]]</f>
        <v>0901READING AND INTERPRETING REGULATIONS</v>
      </c>
      <c r="C1581" s="127" t="str">
        <f>IF(RIGHT(Table13[[#This Row],[Occupational Series]],5)="SECCM","SECCM",IF(OR(RIGHT(Table13[[#This Row],[Occupational Series]],1)="A",RIGHT(Table13[[#This Row],[Occupational Series]],1)="B",RIGHT(Table13[[#This Row],[Occupational Series]],1)="C"),"0301",RIGHT(Table13[[#This Row],[Occupational Series]],4)))</f>
        <v>0901</v>
      </c>
      <c r="D1581" s="129" t="s">
        <v>1015</v>
      </c>
      <c r="E1581" s="129" t="s">
        <v>1016</v>
      </c>
    </row>
    <row r="1582" spans="1:5" ht="15.75" thickBot="1" x14ac:dyDescent="0.3">
      <c r="A1582" s="129" t="s">
        <v>323</v>
      </c>
      <c r="B1582" s="127" t="str">
        <f>Table13[[#This Row],[Series]]&amp;Table13[[#This Row],[Competency Name]]</f>
        <v>0901RESEARCH AND ANALYSIS</v>
      </c>
      <c r="C1582" s="127" t="str">
        <f>IF(RIGHT(Table13[[#This Row],[Occupational Series]],5)="SECCM","SECCM",IF(OR(RIGHT(Table13[[#This Row],[Occupational Series]],1)="A",RIGHT(Table13[[#This Row],[Occupational Series]],1)="B",RIGHT(Table13[[#This Row],[Occupational Series]],1)="C"),"0301",RIGHT(Table13[[#This Row],[Occupational Series]],4)))</f>
        <v>0901</v>
      </c>
      <c r="D1582" s="129" t="s">
        <v>1195</v>
      </c>
      <c r="E1582" s="129" t="s">
        <v>1196</v>
      </c>
    </row>
    <row r="1583" spans="1:5" ht="26.25" thickBot="1" x14ac:dyDescent="0.3">
      <c r="A1583" s="129" t="s">
        <v>323</v>
      </c>
      <c r="B1583" s="127" t="str">
        <f>Table13[[#This Row],[Series]]&amp;Table13[[#This Row],[Competency Name]]</f>
        <v>0901LEGAL SUPPORT</v>
      </c>
      <c r="C1583" s="127" t="str">
        <f>IF(RIGHT(Table13[[#This Row],[Occupational Series]],5)="SECCM","SECCM",IF(OR(RIGHT(Table13[[#This Row],[Occupational Series]],1)="A",RIGHT(Table13[[#This Row],[Occupational Series]],1)="B",RIGHT(Table13[[#This Row],[Occupational Series]],1)="C"),"0301",RIGHT(Table13[[#This Row],[Occupational Series]],4)))</f>
        <v>0901</v>
      </c>
      <c r="D1583" s="129" t="s">
        <v>1596</v>
      </c>
      <c r="E1583" s="129" t="s">
        <v>1597</v>
      </c>
    </row>
    <row r="1584" spans="1:5" ht="26.25" thickBot="1" x14ac:dyDescent="0.3">
      <c r="A1584" s="51" t="s">
        <v>323</v>
      </c>
      <c r="B1584" s="127" t="str">
        <f>Table13[[#This Row],[Series]]&amp;Table13[[#This Row],[Competency Name]]</f>
        <v>0901LEGAL, GOVERNMENT AND JURISPRUDENCE</v>
      </c>
      <c r="C1584" s="127" t="str">
        <f>IF(RIGHT(Table13[[#This Row],[Occupational Series]],5)="SECCM","SECCM",IF(OR(RIGHT(Table13[[#This Row],[Occupational Series]],1)="A",RIGHT(Table13[[#This Row],[Occupational Series]],1)="B",RIGHT(Table13[[#This Row],[Occupational Series]],1)="C"),"0301",RIGHT(Table13[[#This Row],[Occupational Series]],4)))</f>
        <v>0901</v>
      </c>
      <c r="D1584" s="51" t="s">
        <v>1598</v>
      </c>
      <c r="E1584" s="51" t="s">
        <v>1599</v>
      </c>
    </row>
    <row r="1585" spans="1:5" ht="26.25" thickBot="1" x14ac:dyDescent="0.3">
      <c r="A1585" s="51" t="s">
        <v>357</v>
      </c>
      <c r="B1585" s="127" t="str">
        <f>Table13[[#This Row],[Series]]&amp;Table13[[#This Row],[Competency Name]]</f>
        <v>0950INFORMATION MANAGEMENT</v>
      </c>
      <c r="C1585" s="127" t="str">
        <f>IF(RIGHT(Table13[[#This Row],[Occupational Series]],5)="SECCM","SECCM",IF(OR(RIGHT(Table13[[#This Row],[Occupational Series]],1)="A",RIGHT(Table13[[#This Row],[Occupational Series]],1)="B",RIGHT(Table13[[#This Row],[Occupational Series]],1)="C"),"0301",RIGHT(Table13[[#This Row],[Occupational Series]],4)))</f>
        <v>0950</v>
      </c>
      <c r="D1585" s="51" t="s">
        <v>311</v>
      </c>
      <c r="E1585" s="51" t="s">
        <v>312</v>
      </c>
    </row>
    <row r="1586" spans="1:5" ht="26.25" thickBot="1" x14ac:dyDescent="0.3">
      <c r="A1586" s="51" t="s">
        <v>357</v>
      </c>
      <c r="B1586" s="127" t="str">
        <f>Table13[[#This Row],[Series]]&amp;Table13[[#This Row],[Competency Name]]</f>
        <v>0950COMPUTER LITERACY</v>
      </c>
      <c r="C1586" s="127" t="str">
        <f>IF(RIGHT(Table13[[#This Row],[Occupational Series]],5)="SECCM","SECCM",IF(OR(RIGHT(Table13[[#This Row],[Occupational Series]],1)="A",RIGHT(Table13[[#This Row],[Occupational Series]],1)="B",RIGHT(Table13[[#This Row],[Occupational Series]],1)="C"),"0301",RIGHT(Table13[[#This Row],[Occupational Series]],4)))</f>
        <v>0950</v>
      </c>
      <c r="D1586" s="51" t="s">
        <v>456</v>
      </c>
      <c r="E1586" s="51" t="s">
        <v>457</v>
      </c>
    </row>
    <row r="1587" spans="1:5" ht="15.75" thickBot="1" x14ac:dyDescent="0.3">
      <c r="A1587" s="129" t="s">
        <v>357</v>
      </c>
      <c r="B1587" s="127" t="str">
        <f>Table13[[#This Row],[Series]]&amp;Table13[[#This Row],[Competency Name]]</f>
        <v>0950PARTNERING</v>
      </c>
      <c r="C1587" s="127" t="str">
        <f>IF(RIGHT(Table13[[#This Row],[Occupational Series]],5)="SECCM","SECCM",IF(OR(RIGHT(Table13[[#This Row],[Occupational Series]],1)="A",RIGHT(Table13[[#This Row],[Occupational Series]],1)="B",RIGHT(Table13[[#This Row],[Occupational Series]],1)="C"),"0301",RIGHT(Table13[[#This Row],[Occupational Series]],4)))</f>
        <v>0950</v>
      </c>
      <c r="D1587" s="129" t="s">
        <v>491</v>
      </c>
      <c r="E1587" s="129" t="s">
        <v>492</v>
      </c>
    </row>
    <row r="1588" spans="1:5" ht="26.25" thickBot="1" x14ac:dyDescent="0.3">
      <c r="A1588" s="51" t="s">
        <v>357</v>
      </c>
      <c r="B1588" s="127" t="str">
        <f>Table13[[#This Row],[Series]]&amp;Table13[[#This Row],[Competency Name]]</f>
        <v>0950WRITTEN COMMUNICATION</v>
      </c>
      <c r="C1588" s="127" t="str">
        <f>IF(RIGHT(Table13[[#This Row],[Occupational Series]],5)="SECCM","SECCM",IF(OR(RIGHT(Table13[[#This Row],[Occupational Series]],1)="A",RIGHT(Table13[[#This Row],[Occupational Series]],1)="B",RIGHT(Table13[[#This Row],[Occupational Series]],1)="C"),"0301",RIGHT(Table13[[#This Row],[Occupational Series]],4)))</f>
        <v>0950</v>
      </c>
      <c r="D1588" s="51" t="s">
        <v>507</v>
      </c>
      <c r="E1588" s="51" t="s">
        <v>508</v>
      </c>
    </row>
    <row r="1589" spans="1:5" ht="26.25" thickBot="1" x14ac:dyDescent="0.3">
      <c r="A1589" s="51" t="s">
        <v>357</v>
      </c>
      <c r="B1589" s="127" t="str">
        <f>Table13[[#This Row],[Series]]&amp;Table13[[#This Row],[Competency Name]]</f>
        <v>0950ORAL COMMUNICATION</v>
      </c>
      <c r="C1589" s="127" t="str">
        <f>IF(RIGHT(Table13[[#This Row],[Occupational Series]],5)="SECCM","SECCM",IF(OR(RIGHT(Table13[[#This Row],[Occupational Series]],1)="A",RIGHT(Table13[[#This Row],[Occupational Series]],1)="B",RIGHT(Table13[[#This Row],[Occupational Series]],1)="C"),"0301",RIGHT(Table13[[#This Row],[Occupational Series]],4)))</f>
        <v>0950</v>
      </c>
      <c r="D1589" s="51" t="s">
        <v>537</v>
      </c>
      <c r="E1589" s="51" t="s">
        <v>538</v>
      </c>
    </row>
    <row r="1590" spans="1:5" ht="39" thickBot="1" x14ac:dyDescent="0.3">
      <c r="A1590" s="51" t="s">
        <v>357</v>
      </c>
      <c r="B1590" s="127" t="str">
        <f>Table13[[#This Row],[Series]]&amp;Table13[[#This Row],[Competency Name]]</f>
        <v>0950DEVELOPING OTHERS</v>
      </c>
      <c r="C1590" s="127" t="str">
        <f>IF(RIGHT(Table13[[#This Row],[Occupational Series]],5)="SECCM","SECCM",IF(OR(RIGHT(Table13[[#This Row],[Occupational Series]],1)="A",RIGHT(Table13[[#This Row],[Occupational Series]],1)="B",RIGHT(Table13[[#This Row],[Occupational Series]],1)="C"),"0301",RIGHT(Table13[[#This Row],[Occupational Series]],4)))</f>
        <v>0950</v>
      </c>
      <c r="D1590" s="51" t="s">
        <v>585</v>
      </c>
      <c r="E1590" s="51" t="s">
        <v>586</v>
      </c>
    </row>
    <row r="1591" spans="1:5" ht="26.25" thickBot="1" x14ac:dyDescent="0.3">
      <c r="A1591" s="51" t="s">
        <v>357</v>
      </c>
      <c r="B1591" s="127" t="str">
        <f>Table13[[#This Row],[Series]]&amp;Table13[[#This Row],[Competency Name]]</f>
        <v>0950MANAGING HUMAN RESOURCES</v>
      </c>
      <c r="C1591" s="127" t="str">
        <f>IF(RIGHT(Table13[[#This Row],[Occupational Series]],5)="SECCM","SECCM",IF(OR(RIGHT(Table13[[#This Row],[Occupational Series]],1)="A",RIGHT(Table13[[#This Row],[Occupational Series]],1)="B",RIGHT(Table13[[#This Row],[Occupational Series]],1)="C"),"0301",RIGHT(Table13[[#This Row],[Occupational Series]],4)))</f>
        <v>0950</v>
      </c>
      <c r="D1591" s="51" t="s">
        <v>590</v>
      </c>
      <c r="E1591" s="51" t="s">
        <v>591</v>
      </c>
    </row>
    <row r="1592" spans="1:5" ht="39" thickBot="1" x14ac:dyDescent="0.3">
      <c r="A1592" s="51" t="s">
        <v>357</v>
      </c>
      <c r="B1592" s="127" t="str">
        <f>Table13[[#This Row],[Series]]&amp;Table13[[#This Row],[Competency Name]]</f>
        <v>0950PROBLEM SOLVING</v>
      </c>
      <c r="C1592" s="127" t="str">
        <f>IF(RIGHT(Table13[[#This Row],[Occupational Series]],5)="SECCM","SECCM",IF(OR(RIGHT(Table13[[#This Row],[Occupational Series]],1)="A",RIGHT(Table13[[#This Row],[Occupational Series]],1)="B",RIGHT(Table13[[#This Row],[Occupational Series]],1)="C"),"0301",RIGHT(Table13[[#This Row],[Occupational Series]],4)))</f>
        <v>0950</v>
      </c>
      <c r="D1592" s="51" t="s">
        <v>596</v>
      </c>
      <c r="E1592" s="51" t="s">
        <v>597</v>
      </c>
    </row>
    <row r="1593" spans="1:5" ht="26.25" thickBot="1" x14ac:dyDescent="0.3">
      <c r="A1593" s="129" t="s">
        <v>357</v>
      </c>
      <c r="B1593" s="127" t="str">
        <f>Table13[[#This Row],[Series]]&amp;Table13[[#This Row],[Competency Name]]</f>
        <v>0950READING AND INTERPRETING REGULATIONS</v>
      </c>
      <c r="C1593" s="127" t="str">
        <f>IF(RIGHT(Table13[[#This Row],[Occupational Series]],5)="SECCM","SECCM",IF(OR(RIGHT(Table13[[#This Row],[Occupational Series]],1)="A",RIGHT(Table13[[#This Row],[Occupational Series]],1)="B",RIGHT(Table13[[#This Row],[Occupational Series]],1)="C"),"0301",RIGHT(Table13[[#This Row],[Occupational Series]],4)))</f>
        <v>0950</v>
      </c>
      <c r="D1593" s="129" t="s">
        <v>1015</v>
      </c>
      <c r="E1593" s="129" t="s">
        <v>1016</v>
      </c>
    </row>
    <row r="1594" spans="1:5" ht="15.75" thickBot="1" x14ac:dyDescent="0.3">
      <c r="A1594" s="129" t="s">
        <v>357</v>
      </c>
      <c r="B1594" s="127" t="str">
        <f>Table13[[#This Row],[Series]]&amp;Table13[[#This Row],[Competency Name]]</f>
        <v>0950RESEARCH AND ANALYSIS</v>
      </c>
      <c r="C1594" s="127" t="str">
        <f>IF(RIGHT(Table13[[#This Row],[Occupational Series]],5)="SECCM","SECCM",IF(OR(RIGHT(Table13[[#This Row],[Occupational Series]],1)="A",RIGHT(Table13[[#This Row],[Occupational Series]],1)="B",RIGHT(Table13[[#This Row],[Occupational Series]],1)="C"),"0301",RIGHT(Table13[[#This Row],[Occupational Series]],4)))</f>
        <v>0950</v>
      </c>
      <c r="D1594" s="129" t="s">
        <v>1195</v>
      </c>
      <c r="E1594" s="129" t="s">
        <v>1196</v>
      </c>
    </row>
    <row r="1595" spans="1:5" ht="26.25" thickBot="1" x14ac:dyDescent="0.3">
      <c r="A1595" s="129" t="s">
        <v>357</v>
      </c>
      <c r="B1595" s="127" t="str">
        <f>Table13[[#This Row],[Series]]&amp;Table13[[#This Row],[Competency Name]]</f>
        <v>0950LEGAL SUPPORT</v>
      </c>
      <c r="C1595" s="127" t="str">
        <f>IF(RIGHT(Table13[[#This Row],[Occupational Series]],5)="SECCM","SECCM",IF(OR(RIGHT(Table13[[#This Row],[Occupational Series]],1)="A",RIGHT(Table13[[#This Row],[Occupational Series]],1)="B",RIGHT(Table13[[#This Row],[Occupational Series]],1)="C"),"0301",RIGHT(Table13[[#This Row],[Occupational Series]],4)))</f>
        <v>0950</v>
      </c>
      <c r="D1595" s="129" t="s">
        <v>1596</v>
      </c>
      <c r="E1595" s="129" t="s">
        <v>1597</v>
      </c>
    </row>
    <row r="1596" spans="1:5" ht="26.25" thickBot="1" x14ac:dyDescent="0.3">
      <c r="A1596" s="51" t="s">
        <v>357</v>
      </c>
      <c r="B1596" s="127" t="str">
        <f>Table13[[#This Row],[Series]]&amp;Table13[[#This Row],[Competency Name]]</f>
        <v>0950LEGAL, GOVERNMENT AND JURISPRUDENCE</v>
      </c>
      <c r="C1596" s="127" t="str">
        <f>IF(RIGHT(Table13[[#This Row],[Occupational Series]],5)="SECCM","SECCM",IF(OR(RIGHT(Table13[[#This Row],[Occupational Series]],1)="A",RIGHT(Table13[[#This Row],[Occupational Series]],1)="B",RIGHT(Table13[[#This Row],[Occupational Series]],1)="C"),"0301",RIGHT(Table13[[#This Row],[Occupational Series]],4)))</f>
        <v>0950</v>
      </c>
      <c r="D1596" s="51" t="s">
        <v>1598</v>
      </c>
      <c r="E1596" s="51" t="s">
        <v>1599</v>
      </c>
    </row>
    <row r="1597" spans="1:5" ht="26.25" thickBot="1" x14ac:dyDescent="0.3">
      <c r="A1597" s="51" t="s">
        <v>367</v>
      </c>
      <c r="B1597" s="127" t="str">
        <f>Table13[[#This Row],[Series]]&amp;Table13[[#This Row],[Competency Name]]</f>
        <v>0962INFORMATION MANAGEMENT</v>
      </c>
      <c r="C1597" s="127" t="str">
        <f>IF(RIGHT(Table13[[#This Row],[Occupational Series]],5)="SECCM","SECCM",IF(OR(RIGHT(Table13[[#This Row],[Occupational Series]],1)="A",RIGHT(Table13[[#This Row],[Occupational Series]],1)="B",RIGHT(Table13[[#This Row],[Occupational Series]],1)="C"),"0301",RIGHT(Table13[[#This Row],[Occupational Series]],4)))</f>
        <v>0962</v>
      </c>
      <c r="D1597" s="51" t="s">
        <v>311</v>
      </c>
      <c r="E1597" s="51" t="s">
        <v>312</v>
      </c>
    </row>
    <row r="1598" spans="1:5" ht="26.25" thickBot="1" x14ac:dyDescent="0.3">
      <c r="A1598" s="129" t="s">
        <v>367</v>
      </c>
      <c r="B1598" s="127" t="str">
        <f>Table13[[#This Row],[Series]]&amp;Table13[[#This Row],[Competency Name]]</f>
        <v>0962CUSTOMER SERVICE</v>
      </c>
      <c r="C1598" s="127" t="str">
        <f>IF(RIGHT(Table13[[#This Row],[Occupational Series]],5)="SECCM","SECCM",IF(OR(RIGHT(Table13[[#This Row],[Occupational Series]],1)="A",RIGHT(Table13[[#This Row],[Occupational Series]],1)="B",RIGHT(Table13[[#This Row],[Occupational Series]],1)="C"),"0301",RIGHT(Table13[[#This Row],[Occupational Series]],4)))</f>
        <v>0962</v>
      </c>
      <c r="D1598" s="129" t="s">
        <v>418</v>
      </c>
      <c r="E1598" s="129" t="s">
        <v>419</v>
      </c>
    </row>
    <row r="1599" spans="1:5" ht="26.25" thickBot="1" x14ac:dyDescent="0.3">
      <c r="A1599" s="51" t="s">
        <v>367</v>
      </c>
      <c r="B1599" s="127" t="str">
        <f>Table13[[#This Row],[Series]]&amp;Table13[[#This Row],[Competency Name]]</f>
        <v>0962COMPUTER LITERACY</v>
      </c>
      <c r="C1599" s="127" t="str">
        <f>IF(RIGHT(Table13[[#This Row],[Occupational Series]],5)="SECCM","SECCM",IF(OR(RIGHT(Table13[[#This Row],[Occupational Series]],1)="A",RIGHT(Table13[[#This Row],[Occupational Series]],1)="B",RIGHT(Table13[[#This Row],[Occupational Series]],1)="C"),"0301",RIGHT(Table13[[#This Row],[Occupational Series]],4)))</f>
        <v>0962</v>
      </c>
      <c r="D1599" s="51" t="s">
        <v>456</v>
      </c>
      <c r="E1599" s="51" t="s">
        <v>457</v>
      </c>
    </row>
    <row r="1600" spans="1:5" ht="15.75" thickBot="1" x14ac:dyDescent="0.3">
      <c r="A1600" s="129" t="s">
        <v>367</v>
      </c>
      <c r="B1600" s="127" t="str">
        <f>Table13[[#This Row],[Series]]&amp;Table13[[#This Row],[Competency Name]]</f>
        <v>0962PARTNERING</v>
      </c>
      <c r="C1600" s="127" t="str">
        <f>IF(RIGHT(Table13[[#This Row],[Occupational Series]],5)="SECCM","SECCM",IF(OR(RIGHT(Table13[[#This Row],[Occupational Series]],1)="A",RIGHT(Table13[[#This Row],[Occupational Series]],1)="B",RIGHT(Table13[[#This Row],[Occupational Series]],1)="C"),"0301",RIGHT(Table13[[#This Row],[Occupational Series]],4)))</f>
        <v>0962</v>
      </c>
      <c r="D1600" s="129" t="s">
        <v>491</v>
      </c>
      <c r="E1600" s="129" t="s">
        <v>492</v>
      </c>
    </row>
    <row r="1601" spans="1:5" ht="26.25" thickBot="1" x14ac:dyDescent="0.3">
      <c r="A1601" s="51" t="s">
        <v>367</v>
      </c>
      <c r="B1601" s="127" t="str">
        <f>Table13[[#This Row],[Series]]&amp;Table13[[#This Row],[Competency Name]]</f>
        <v>0962WRITTEN COMMUNICATION</v>
      </c>
      <c r="C1601" s="127" t="str">
        <f>IF(RIGHT(Table13[[#This Row],[Occupational Series]],5)="SECCM","SECCM",IF(OR(RIGHT(Table13[[#This Row],[Occupational Series]],1)="A",RIGHT(Table13[[#This Row],[Occupational Series]],1)="B",RIGHT(Table13[[#This Row],[Occupational Series]],1)="C"),"0301",RIGHT(Table13[[#This Row],[Occupational Series]],4)))</f>
        <v>0962</v>
      </c>
      <c r="D1601" s="51" t="s">
        <v>507</v>
      </c>
      <c r="E1601" s="51" t="s">
        <v>508</v>
      </c>
    </row>
    <row r="1602" spans="1:5" ht="26.25" thickBot="1" x14ac:dyDescent="0.3">
      <c r="A1602" s="51" t="s">
        <v>367</v>
      </c>
      <c r="B1602" s="127" t="str">
        <f>Table13[[#This Row],[Series]]&amp;Table13[[#This Row],[Competency Name]]</f>
        <v>0962ORAL COMMUNICATION</v>
      </c>
      <c r="C1602" s="127" t="str">
        <f>IF(RIGHT(Table13[[#This Row],[Occupational Series]],5)="SECCM","SECCM",IF(OR(RIGHT(Table13[[#This Row],[Occupational Series]],1)="A",RIGHT(Table13[[#This Row],[Occupational Series]],1)="B",RIGHT(Table13[[#This Row],[Occupational Series]],1)="C"),"0301",RIGHT(Table13[[#This Row],[Occupational Series]],4)))</f>
        <v>0962</v>
      </c>
      <c r="D1602" s="51" t="s">
        <v>537</v>
      </c>
      <c r="E1602" s="51" t="s">
        <v>538</v>
      </c>
    </row>
    <row r="1603" spans="1:5" ht="39" thickBot="1" x14ac:dyDescent="0.3">
      <c r="A1603" s="51" t="s">
        <v>367</v>
      </c>
      <c r="B1603" s="127" t="str">
        <f>Table13[[#This Row],[Series]]&amp;Table13[[#This Row],[Competency Name]]</f>
        <v>0962DEVELOPING OTHERS</v>
      </c>
      <c r="C1603" s="127" t="str">
        <f>IF(RIGHT(Table13[[#This Row],[Occupational Series]],5)="SECCM","SECCM",IF(OR(RIGHT(Table13[[#This Row],[Occupational Series]],1)="A",RIGHT(Table13[[#This Row],[Occupational Series]],1)="B",RIGHT(Table13[[#This Row],[Occupational Series]],1)="C"),"0301",RIGHT(Table13[[#This Row],[Occupational Series]],4)))</f>
        <v>0962</v>
      </c>
      <c r="D1603" s="51" t="s">
        <v>585</v>
      </c>
      <c r="E1603" s="51" t="s">
        <v>586</v>
      </c>
    </row>
    <row r="1604" spans="1:5" ht="26.25" thickBot="1" x14ac:dyDescent="0.3">
      <c r="A1604" s="51" t="s">
        <v>367</v>
      </c>
      <c r="B1604" s="127" t="str">
        <f>Table13[[#This Row],[Series]]&amp;Table13[[#This Row],[Competency Name]]</f>
        <v>0962MANAGING HUMAN RESOURCES</v>
      </c>
      <c r="C1604" s="127" t="str">
        <f>IF(RIGHT(Table13[[#This Row],[Occupational Series]],5)="SECCM","SECCM",IF(OR(RIGHT(Table13[[#This Row],[Occupational Series]],1)="A",RIGHT(Table13[[#This Row],[Occupational Series]],1)="B",RIGHT(Table13[[#This Row],[Occupational Series]],1)="C"),"0301",RIGHT(Table13[[#This Row],[Occupational Series]],4)))</f>
        <v>0962</v>
      </c>
      <c r="D1604" s="51" t="s">
        <v>590</v>
      </c>
      <c r="E1604" s="51" t="s">
        <v>591</v>
      </c>
    </row>
    <row r="1605" spans="1:5" ht="39" thickBot="1" x14ac:dyDescent="0.3">
      <c r="A1605" s="51" t="s">
        <v>367</v>
      </c>
      <c r="B1605" s="127" t="str">
        <f>Table13[[#This Row],[Series]]&amp;Table13[[#This Row],[Competency Name]]</f>
        <v>0962PROBLEM SOLVING</v>
      </c>
      <c r="C1605" s="127" t="str">
        <f>IF(RIGHT(Table13[[#This Row],[Occupational Series]],5)="SECCM","SECCM",IF(OR(RIGHT(Table13[[#This Row],[Occupational Series]],1)="A",RIGHT(Table13[[#This Row],[Occupational Series]],1)="B",RIGHT(Table13[[#This Row],[Occupational Series]],1)="C"),"0301",RIGHT(Table13[[#This Row],[Occupational Series]],4)))</f>
        <v>0962</v>
      </c>
      <c r="D1605" s="51" t="s">
        <v>596</v>
      </c>
      <c r="E1605" s="51" t="s">
        <v>597</v>
      </c>
    </row>
    <row r="1606" spans="1:5" ht="26.25" thickBot="1" x14ac:dyDescent="0.3">
      <c r="A1606" s="129" t="s">
        <v>367</v>
      </c>
      <c r="B1606" s="127" t="str">
        <f>Table13[[#This Row],[Series]]&amp;Table13[[#This Row],[Competency Name]]</f>
        <v>0962READING AND INTERPRETING REGULATIONS</v>
      </c>
      <c r="C1606" s="127" t="str">
        <f>IF(RIGHT(Table13[[#This Row],[Occupational Series]],5)="SECCM","SECCM",IF(OR(RIGHT(Table13[[#This Row],[Occupational Series]],1)="A",RIGHT(Table13[[#This Row],[Occupational Series]],1)="B",RIGHT(Table13[[#This Row],[Occupational Series]],1)="C"),"0301",RIGHT(Table13[[#This Row],[Occupational Series]],4)))</f>
        <v>0962</v>
      </c>
      <c r="D1606" s="129" t="s">
        <v>1015</v>
      </c>
      <c r="E1606" s="129" t="s">
        <v>1016</v>
      </c>
    </row>
    <row r="1607" spans="1:5" ht="26.25" thickBot="1" x14ac:dyDescent="0.3">
      <c r="A1607" s="129" t="s">
        <v>367</v>
      </c>
      <c r="B1607" s="127" t="str">
        <f>Table13[[#This Row],[Series]]&amp;Table13[[#This Row],[Competency Name]]</f>
        <v>0962HEALTH BENEFITS ASSISTANCE</v>
      </c>
      <c r="C1607" s="127" t="str">
        <f>IF(RIGHT(Table13[[#This Row],[Occupational Series]],5)="SECCM","SECCM",IF(OR(RIGHT(Table13[[#This Row],[Occupational Series]],1)="A",RIGHT(Table13[[#This Row],[Occupational Series]],1)="B",RIGHT(Table13[[#This Row],[Occupational Series]],1)="C"),"0301",RIGHT(Table13[[#This Row],[Occupational Series]],4)))</f>
        <v>0962</v>
      </c>
      <c r="D1607" s="129" t="s">
        <v>1123</v>
      </c>
      <c r="E1607" s="129" t="s">
        <v>1124</v>
      </c>
    </row>
    <row r="1608" spans="1:5" ht="26.25" thickBot="1" x14ac:dyDescent="0.3">
      <c r="A1608" s="129" t="s">
        <v>367</v>
      </c>
      <c r="B1608" s="127" t="str">
        <f>Table13[[#This Row],[Series]]&amp;Table13[[#This Row],[Competency Name]]</f>
        <v>0962MEDICAL CLAIMS ASSISTANCE</v>
      </c>
      <c r="C1608" s="127" t="str">
        <f>IF(RIGHT(Table13[[#This Row],[Occupational Series]],5)="SECCM","SECCM",IF(OR(RIGHT(Table13[[#This Row],[Occupational Series]],1)="A",RIGHT(Table13[[#This Row],[Occupational Series]],1)="B",RIGHT(Table13[[#This Row],[Occupational Series]],1)="C"),"0301",RIGHT(Table13[[#This Row],[Occupational Series]],4)))</f>
        <v>0962</v>
      </c>
      <c r="D1608" s="129" t="s">
        <v>1125</v>
      </c>
      <c r="E1608" s="129" t="s">
        <v>1126</v>
      </c>
    </row>
    <row r="1609" spans="1:5" ht="39" thickBot="1" x14ac:dyDescent="0.3">
      <c r="A1609" s="129" t="s">
        <v>367</v>
      </c>
      <c r="B1609" s="127" t="str">
        <f>Table13[[#This Row],[Series]]&amp;Table13[[#This Row],[Competency Name]]</f>
        <v>0962MEDICAL DOCUMENTATION ASSISTANCE</v>
      </c>
      <c r="C1609" s="127" t="str">
        <f>IF(RIGHT(Table13[[#This Row],[Occupational Series]],5)="SECCM","SECCM",IF(OR(RIGHT(Table13[[#This Row],[Occupational Series]],1)="A",RIGHT(Table13[[#This Row],[Occupational Series]],1)="B",RIGHT(Table13[[#This Row],[Occupational Series]],1)="C"),"0301",RIGHT(Table13[[#This Row],[Occupational Series]],4)))</f>
        <v>0962</v>
      </c>
      <c r="D1609" s="129" t="s">
        <v>1127</v>
      </c>
      <c r="E1609" s="129" t="s">
        <v>1128</v>
      </c>
    </row>
    <row r="1610" spans="1:5" ht="26.25" thickBot="1" x14ac:dyDescent="0.3">
      <c r="A1610" s="51" t="s">
        <v>367</v>
      </c>
      <c r="B1610" s="127" t="str">
        <f>Table13[[#This Row],[Series]]&amp;Table13[[#This Row],[Competency Name]]</f>
        <v>0962TAX ASSISTANCE</v>
      </c>
      <c r="C1610" s="127" t="str">
        <f>IF(RIGHT(Table13[[#This Row],[Occupational Series]],5)="SECCM","SECCM",IF(OR(RIGHT(Table13[[#This Row],[Occupational Series]],1)="A",RIGHT(Table13[[#This Row],[Occupational Series]],1)="B",RIGHT(Table13[[#This Row],[Occupational Series]],1)="C"),"0301",RIGHT(Table13[[#This Row],[Occupational Series]],4)))</f>
        <v>0962</v>
      </c>
      <c r="D1610" s="51" t="s">
        <v>1129</v>
      </c>
      <c r="E1610" s="51" t="s">
        <v>1130</v>
      </c>
    </row>
    <row r="1611" spans="1:5" ht="26.25" thickBot="1" x14ac:dyDescent="0.3">
      <c r="A1611" s="51" t="s">
        <v>529</v>
      </c>
      <c r="B1611" s="127" t="str">
        <f>Table13[[#This Row],[Series]]&amp;Table13[[#This Row],[Competency Name]]</f>
        <v>0967WRITTEN COMMUNICATION</v>
      </c>
      <c r="C1611" s="127" t="str">
        <f>IF(RIGHT(Table13[[#This Row],[Occupational Series]],5)="SECCM","SECCM",IF(OR(RIGHT(Table13[[#This Row],[Occupational Series]],1)="A",RIGHT(Table13[[#This Row],[Occupational Series]],1)="B",RIGHT(Table13[[#This Row],[Occupational Series]],1)="C"),"0301",RIGHT(Table13[[#This Row],[Occupational Series]],4)))</f>
        <v>0967</v>
      </c>
      <c r="D1611" s="51" t="s">
        <v>507</v>
      </c>
      <c r="E1611" s="51" t="s">
        <v>508</v>
      </c>
    </row>
    <row r="1612" spans="1:5" ht="26.25" thickBot="1" x14ac:dyDescent="0.3">
      <c r="A1612" s="51" t="s">
        <v>529</v>
      </c>
      <c r="B1612" s="127" t="str">
        <f>Table13[[#This Row],[Series]]&amp;Table13[[#This Row],[Competency Name]]</f>
        <v>0967ORAL COMMUNICATION</v>
      </c>
      <c r="C1612" s="127" t="str">
        <f>IF(RIGHT(Table13[[#This Row],[Occupational Series]],5)="SECCM","SECCM",IF(OR(RIGHT(Table13[[#This Row],[Occupational Series]],1)="A",RIGHT(Table13[[#This Row],[Occupational Series]],1)="B",RIGHT(Table13[[#This Row],[Occupational Series]],1)="C"),"0301",RIGHT(Table13[[#This Row],[Occupational Series]],4)))</f>
        <v>0967</v>
      </c>
      <c r="D1612" s="51" t="s">
        <v>537</v>
      </c>
      <c r="E1612" s="51" t="s">
        <v>538</v>
      </c>
    </row>
    <row r="1613" spans="1:5" ht="26.25" thickBot="1" x14ac:dyDescent="0.3">
      <c r="A1613" s="51" t="s">
        <v>529</v>
      </c>
      <c r="B1613" s="127" t="str">
        <f>Table13[[#This Row],[Series]]&amp;Table13[[#This Row],[Competency Name]]</f>
        <v>0967MANAGING HUMAN RESOURCES</v>
      </c>
      <c r="C1613" s="127" t="str">
        <f>IF(RIGHT(Table13[[#This Row],[Occupational Series]],5)="SECCM","SECCM",IF(OR(RIGHT(Table13[[#This Row],[Occupational Series]],1)="A",RIGHT(Table13[[#This Row],[Occupational Series]],1)="B",RIGHT(Table13[[#This Row],[Occupational Series]],1)="C"),"0301",RIGHT(Table13[[#This Row],[Occupational Series]],4)))</f>
        <v>0967</v>
      </c>
      <c r="D1613" s="51" t="s">
        <v>590</v>
      </c>
      <c r="E1613" s="51" t="s">
        <v>591</v>
      </c>
    </row>
    <row r="1614" spans="1:5" ht="26.25" thickBot="1" x14ac:dyDescent="0.3">
      <c r="A1614" s="51" t="s">
        <v>529</v>
      </c>
      <c r="B1614" s="127" t="str">
        <f>Table13[[#This Row],[Series]]&amp;Table13[[#This Row],[Competency Name]]</f>
        <v>0967ANALYTICAL TECHNIQUES</v>
      </c>
      <c r="C1614" s="127" t="str">
        <f>IF(RIGHT(Table13[[#This Row],[Occupational Series]],5)="SECCM","SECCM",IF(OR(RIGHT(Table13[[#This Row],[Occupational Series]],1)="A",RIGHT(Table13[[#This Row],[Occupational Series]],1)="B",RIGHT(Table13[[#This Row],[Occupational Series]],1)="C"),"0301",RIGHT(Table13[[#This Row],[Occupational Series]],4)))</f>
        <v>0967</v>
      </c>
      <c r="D1614" s="51" t="s">
        <v>1131</v>
      </c>
      <c r="E1614" s="51" t="s">
        <v>1132</v>
      </c>
    </row>
    <row r="1615" spans="1:5" ht="26.25" thickBot="1" x14ac:dyDescent="0.3">
      <c r="A1615" s="51" t="s">
        <v>529</v>
      </c>
      <c r="B1615" s="127" t="str">
        <f>Table13[[#This Row],[Series]]&amp;Table13[[#This Row],[Competency Name]]</f>
        <v>0967PASSPORT AND VISA EXAMINING</v>
      </c>
      <c r="C1615" s="127" t="str">
        <f>IF(RIGHT(Table13[[#This Row],[Occupational Series]],5)="SECCM","SECCM",IF(OR(RIGHT(Table13[[#This Row],[Occupational Series]],1)="A",RIGHT(Table13[[#This Row],[Occupational Series]],1)="B",RIGHT(Table13[[#This Row],[Occupational Series]],1)="C"),"0301",RIGHT(Table13[[#This Row],[Occupational Series]],4)))</f>
        <v>0967</v>
      </c>
      <c r="D1615" s="51" t="s">
        <v>1886</v>
      </c>
      <c r="E1615" s="51" t="s">
        <v>1887</v>
      </c>
    </row>
    <row r="1616" spans="1:5" ht="26.25" thickBot="1" x14ac:dyDescent="0.3">
      <c r="A1616" s="129" t="s">
        <v>420</v>
      </c>
      <c r="B1616" s="127" t="str">
        <f>Table13[[#This Row],[Series]]&amp;Table13[[#This Row],[Competency Name]]</f>
        <v>0986CUSTOMER SERVICE</v>
      </c>
      <c r="C1616" s="127" t="str">
        <f>IF(RIGHT(Table13[[#This Row],[Occupational Series]],5)="SECCM","SECCM",IF(OR(RIGHT(Table13[[#This Row],[Occupational Series]],1)="A",RIGHT(Table13[[#This Row],[Occupational Series]],1)="B",RIGHT(Table13[[#This Row],[Occupational Series]],1)="C"),"0301",RIGHT(Table13[[#This Row],[Occupational Series]],4)))</f>
        <v>0986</v>
      </c>
      <c r="D1616" s="129" t="s">
        <v>418</v>
      </c>
      <c r="E1616" s="129" t="s">
        <v>419</v>
      </c>
    </row>
    <row r="1617" spans="1:5" ht="26.25" thickBot="1" x14ac:dyDescent="0.3">
      <c r="A1617" s="51" t="s">
        <v>420</v>
      </c>
      <c r="B1617" s="127" t="str">
        <f>Table13[[#This Row],[Series]]&amp;Table13[[#This Row],[Competency Name]]</f>
        <v>0986WRITTEN COMMUNICATION</v>
      </c>
      <c r="C1617" s="127" t="str">
        <f>IF(RIGHT(Table13[[#This Row],[Occupational Series]],5)="SECCM","SECCM",IF(OR(RIGHT(Table13[[#This Row],[Occupational Series]],1)="A",RIGHT(Table13[[#This Row],[Occupational Series]],1)="B",RIGHT(Table13[[#This Row],[Occupational Series]],1)="C"),"0301",RIGHT(Table13[[#This Row],[Occupational Series]],4)))</f>
        <v>0986</v>
      </c>
      <c r="D1617" s="51" t="s">
        <v>507</v>
      </c>
      <c r="E1617" s="51" t="s">
        <v>508</v>
      </c>
    </row>
    <row r="1618" spans="1:5" ht="26.25" thickBot="1" x14ac:dyDescent="0.3">
      <c r="A1618" s="51" t="s">
        <v>420</v>
      </c>
      <c r="B1618" s="127" t="str">
        <f>Table13[[#This Row],[Series]]&amp;Table13[[#This Row],[Competency Name]]</f>
        <v>0986ORAL COMMUNICATION</v>
      </c>
      <c r="C1618" s="127" t="str">
        <f>IF(RIGHT(Table13[[#This Row],[Occupational Series]],5)="SECCM","SECCM",IF(OR(RIGHT(Table13[[#This Row],[Occupational Series]],1)="A",RIGHT(Table13[[#This Row],[Occupational Series]],1)="B",RIGHT(Table13[[#This Row],[Occupational Series]],1)="C"),"0301",RIGHT(Table13[[#This Row],[Occupational Series]],4)))</f>
        <v>0986</v>
      </c>
      <c r="D1618" s="51" t="s">
        <v>537</v>
      </c>
      <c r="E1618" s="51" t="s">
        <v>538</v>
      </c>
    </row>
    <row r="1619" spans="1:5" ht="39" thickBot="1" x14ac:dyDescent="0.3">
      <c r="A1619" s="51" t="s">
        <v>420</v>
      </c>
      <c r="B1619" s="127" t="str">
        <f>Table13[[#This Row],[Series]]&amp;Table13[[#This Row],[Competency Name]]</f>
        <v>0986CLERICAL SUPPORT FUNCTIONS</v>
      </c>
      <c r="C1619" s="127" t="str">
        <f>IF(RIGHT(Table13[[#This Row],[Occupational Series]],5)="SECCM","SECCM",IF(OR(RIGHT(Table13[[#This Row],[Occupational Series]],1)="A",RIGHT(Table13[[#This Row],[Occupational Series]],1)="B",RIGHT(Table13[[#This Row],[Occupational Series]],1)="C"),"0301",RIGHT(Table13[[#This Row],[Occupational Series]],4)))</f>
        <v>0986</v>
      </c>
      <c r="D1619" s="51" t="s">
        <v>993</v>
      </c>
      <c r="E1619" s="51" t="s">
        <v>994</v>
      </c>
    </row>
    <row r="1620" spans="1:5" ht="39" thickBot="1" x14ac:dyDescent="0.3">
      <c r="A1620" s="51" t="s">
        <v>420</v>
      </c>
      <c r="B1620" s="127" t="str">
        <f>Table13[[#This Row],[Series]]&amp;Table13[[#This Row],[Competency Name]]</f>
        <v>0986DECISIVENESS</v>
      </c>
      <c r="C1620" s="127" t="str">
        <f>IF(RIGHT(Table13[[#This Row],[Occupational Series]],5)="SECCM","SECCM",IF(OR(RIGHT(Table13[[#This Row],[Occupational Series]],1)="A",RIGHT(Table13[[#This Row],[Occupational Series]],1)="B",RIGHT(Table13[[#This Row],[Occupational Series]],1)="C"),"0301",RIGHT(Table13[[#This Row],[Occupational Series]],4)))</f>
        <v>0986</v>
      </c>
      <c r="D1620" s="51" t="s">
        <v>1009</v>
      </c>
      <c r="E1620" s="51" t="s">
        <v>1010</v>
      </c>
    </row>
    <row r="1621" spans="1:5" ht="26.25" thickBot="1" x14ac:dyDescent="0.3">
      <c r="A1621" s="129" t="s">
        <v>420</v>
      </c>
      <c r="B1621" s="127" t="str">
        <f>Table13[[#This Row],[Series]]&amp;Table13[[#This Row],[Competency Name]]</f>
        <v>0986READING AND INTERPRETING REGULATIONS</v>
      </c>
      <c r="C1621" s="127" t="str">
        <f>IF(RIGHT(Table13[[#This Row],[Occupational Series]],5)="SECCM","SECCM",IF(OR(RIGHT(Table13[[#This Row],[Occupational Series]],1)="A",RIGHT(Table13[[#This Row],[Occupational Series]],1)="B",RIGHT(Table13[[#This Row],[Occupational Series]],1)="C"),"0301",RIGHT(Table13[[#This Row],[Occupational Series]],4)))</f>
        <v>0986</v>
      </c>
      <c r="D1621" s="129" t="s">
        <v>1015</v>
      </c>
      <c r="E1621" s="129" t="s">
        <v>1016</v>
      </c>
    </row>
    <row r="1622" spans="1:5" ht="39" thickBot="1" x14ac:dyDescent="0.3">
      <c r="A1622" s="51" t="s">
        <v>420</v>
      </c>
      <c r="B1622" s="127" t="str">
        <f>Table13[[#This Row],[Series]]&amp;Table13[[#This Row],[Competency Name]]</f>
        <v>0986OFFICE AUTOMATION</v>
      </c>
      <c r="C1622" s="127" t="str">
        <f>IF(RIGHT(Table13[[#This Row],[Occupational Series]],5)="SECCM","SECCM",IF(OR(RIGHT(Table13[[#This Row],[Occupational Series]],1)="A",RIGHT(Table13[[#This Row],[Occupational Series]],1)="B",RIGHT(Table13[[#This Row],[Occupational Series]],1)="C"),"0301",RIGHT(Table13[[#This Row],[Occupational Series]],4)))</f>
        <v>0986</v>
      </c>
      <c r="D1622" s="51" t="s">
        <v>1183</v>
      </c>
      <c r="E1622" s="51" t="s">
        <v>1184</v>
      </c>
    </row>
    <row r="1623" spans="1:5" ht="15.75" thickBot="1" x14ac:dyDescent="0.3">
      <c r="A1623" s="129" t="s">
        <v>420</v>
      </c>
      <c r="B1623" s="127" t="str">
        <f>Table13[[#This Row],[Series]]&amp;Table13[[#This Row],[Competency Name]]</f>
        <v>0986RESEARCH AND ANALYSIS</v>
      </c>
      <c r="C1623" s="127" t="str">
        <f>IF(RIGHT(Table13[[#This Row],[Occupational Series]],5)="SECCM","SECCM",IF(OR(RIGHT(Table13[[#This Row],[Occupational Series]],1)="A",RIGHT(Table13[[#This Row],[Occupational Series]],1)="B",RIGHT(Table13[[#This Row],[Occupational Series]],1)="C"),"0301",RIGHT(Table13[[#This Row],[Occupational Series]],4)))</f>
        <v>0986</v>
      </c>
      <c r="D1623" s="129" t="s">
        <v>1195</v>
      </c>
      <c r="E1623" s="129" t="s">
        <v>1196</v>
      </c>
    </row>
    <row r="1624" spans="1:5" ht="15.75" thickBot="1" x14ac:dyDescent="0.3">
      <c r="A1624" s="129" t="s">
        <v>420</v>
      </c>
      <c r="B1624" s="127" t="str">
        <f>Table13[[#This Row],[Series]]&amp;Table13[[#This Row],[Competency Name]]</f>
        <v>0986CORRESPONDENCE</v>
      </c>
      <c r="C1624" s="127" t="str">
        <f>IF(RIGHT(Table13[[#This Row],[Occupational Series]],5)="SECCM","SECCM",IF(OR(RIGHT(Table13[[#This Row],[Occupational Series]],1)="A",RIGHT(Table13[[#This Row],[Occupational Series]],1)="B",RIGHT(Table13[[#This Row],[Occupational Series]],1)="C"),"0301",RIGHT(Table13[[#This Row],[Occupational Series]],4)))</f>
        <v>0986</v>
      </c>
      <c r="D1624" s="129" t="s">
        <v>1210</v>
      </c>
      <c r="E1624" s="129" t="s">
        <v>1211</v>
      </c>
    </row>
    <row r="1625" spans="1:5" ht="26.25" thickBot="1" x14ac:dyDescent="0.3">
      <c r="A1625" s="51" t="s">
        <v>420</v>
      </c>
      <c r="B1625" s="127" t="str">
        <f>Table13[[#This Row],[Series]]&amp;Table13[[#This Row],[Competency Name]]</f>
        <v>0986TRAVEL MANAGEMENT SUPPORT</v>
      </c>
      <c r="C1625" s="127" t="str">
        <f>IF(RIGHT(Table13[[#This Row],[Occupational Series]],5)="SECCM","SECCM",IF(OR(RIGHT(Table13[[#This Row],[Occupational Series]],1)="A",RIGHT(Table13[[#This Row],[Occupational Series]],1)="B",RIGHT(Table13[[#This Row],[Occupational Series]],1)="C"),"0301",RIGHT(Table13[[#This Row],[Occupational Series]],4)))</f>
        <v>0986</v>
      </c>
      <c r="D1625" s="51" t="s">
        <v>1212</v>
      </c>
      <c r="E1625" s="51" t="s">
        <v>1213</v>
      </c>
    </row>
    <row r="1626" spans="1:5" ht="26.25" thickBot="1" x14ac:dyDescent="0.3">
      <c r="A1626" s="129" t="s">
        <v>420</v>
      </c>
      <c r="B1626" s="127" t="str">
        <f>Table13[[#This Row],[Series]]&amp;Table13[[#This Row],[Competency Name]]</f>
        <v>0986LEGAL SUPPORT</v>
      </c>
      <c r="C1626" s="127" t="str">
        <f>IF(RIGHT(Table13[[#This Row],[Occupational Series]],5)="SECCM","SECCM",IF(OR(RIGHT(Table13[[#This Row],[Occupational Series]],1)="A",RIGHT(Table13[[#This Row],[Occupational Series]],1)="B",RIGHT(Table13[[#This Row],[Occupational Series]],1)="C"),"0301",RIGHT(Table13[[#This Row],[Occupational Series]],4)))</f>
        <v>0986</v>
      </c>
      <c r="D1626" s="129" t="s">
        <v>1596</v>
      </c>
      <c r="E1626" s="129" t="s">
        <v>1597</v>
      </c>
    </row>
    <row r="1627" spans="1:5" ht="26.25" thickBot="1" x14ac:dyDescent="0.3">
      <c r="A1627" s="51" t="s">
        <v>345</v>
      </c>
      <c r="B1627" s="127" t="str">
        <f>Table13[[#This Row],[Series]]&amp;Table13[[#This Row],[Competency Name]]</f>
        <v>0998INFORMATION MANAGEMENT</v>
      </c>
      <c r="C1627" s="127" t="str">
        <f>IF(RIGHT(Table13[[#This Row],[Occupational Series]],5)="SECCM","SECCM",IF(OR(RIGHT(Table13[[#This Row],[Occupational Series]],1)="A",RIGHT(Table13[[#This Row],[Occupational Series]],1)="B",RIGHT(Table13[[#This Row],[Occupational Series]],1)="C"),"0301",RIGHT(Table13[[#This Row],[Occupational Series]],4)))</f>
        <v>0998</v>
      </c>
      <c r="D1627" s="51" t="s">
        <v>311</v>
      </c>
      <c r="E1627" s="51" t="s">
        <v>312</v>
      </c>
    </row>
    <row r="1628" spans="1:5" ht="26.25" thickBot="1" x14ac:dyDescent="0.3">
      <c r="A1628" s="51" t="s">
        <v>345</v>
      </c>
      <c r="B1628" s="127" t="str">
        <f>Table13[[#This Row],[Series]]&amp;Table13[[#This Row],[Competency Name]]</f>
        <v>0998COMPUTER LITERACY</v>
      </c>
      <c r="C1628" s="127" t="str">
        <f>IF(RIGHT(Table13[[#This Row],[Occupational Series]],5)="SECCM","SECCM",IF(OR(RIGHT(Table13[[#This Row],[Occupational Series]],1)="A",RIGHT(Table13[[#This Row],[Occupational Series]],1)="B",RIGHT(Table13[[#This Row],[Occupational Series]],1)="C"),"0301",RIGHT(Table13[[#This Row],[Occupational Series]],4)))</f>
        <v>0998</v>
      </c>
      <c r="D1628" s="51" t="s">
        <v>456</v>
      </c>
      <c r="E1628" s="51" t="s">
        <v>457</v>
      </c>
    </row>
    <row r="1629" spans="1:5" ht="26.25" thickBot="1" x14ac:dyDescent="0.3">
      <c r="A1629" s="51" t="s">
        <v>345</v>
      </c>
      <c r="B1629" s="127" t="str">
        <f>Table13[[#This Row],[Series]]&amp;Table13[[#This Row],[Competency Name]]</f>
        <v>0998WRITTEN COMMUNICATION</v>
      </c>
      <c r="C1629" s="127" t="str">
        <f>IF(RIGHT(Table13[[#This Row],[Occupational Series]],5)="SECCM","SECCM",IF(OR(RIGHT(Table13[[#This Row],[Occupational Series]],1)="A",RIGHT(Table13[[#This Row],[Occupational Series]],1)="B",RIGHT(Table13[[#This Row],[Occupational Series]],1)="C"),"0301",RIGHT(Table13[[#This Row],[Occupational Series]],4)))</f>
        <v>0998</v>
      </c>
      <c r="D1629" s="51" t="s">
        <v>507</v>
      </c>
      <c r="E1629" s="51" t="s">
        <v>508</v>
      </c>
    </row>
    <row r="1630" spans="1:5" ht="26.25" thickBot="1" x14ac:dyDescent="0.3">
      <c r="A1630" s="51" t="s">
        <v>345</v>
      </c>
      <c r="B1630" s="127" t="str">
        <f>Table13[[#This Row],[Series]]&amp;Table13[[#This Row],[Competency Name]]</f>
        <v>0998ORAL COMMUNICATION</v>
      </c>
      <c r="C1630" s="127" t="str">
        <f>IF(RIGHT(Table13[[#This Row],[Occupational Series]],5)="SECCM","SECCM",IF(OR(RIGHT(Table13[[#This Row],[Occupational Series]],1)="A",RIGHT(Table13[[#This Row],[Occupational Series]],1)="B",RIGHT(Table13[[#This Row],[Occupational Series]],1)="C"),"0301",RIGHT(Table13[[#This Row],[Occupational Series]],4)))</f>
        <v>0998</v>
      </c>
      <c r="D1630" s="51" t="s">
        <v>537</v>
      </c>
      <c r="E1630" s="51" t="s">
        <v>538</v>
      </c>
    </row>
    <row r="1631" spans="1:5" ht="26.25" thickBot="1" x14ac:dyDescent="0.3">
      <c r="A1631" s="51" t="s">
        <v>345</v>
      </c>
      <c r="B1631" s="127" t="str">
        <f>Table13[[#This Row],[Series]]&amp;Table13[[#This Row],[Competency Name]]</f>
        <v>0998MANAGING HUMAN RESOURCES</v>
      </c>
      <c r="C1631" s="127" t="str">
        <f>IF(RIGHT(Table13[[#This Row],[Occupational Series]],5)="SECCM","SECCM",IF(OR(RIGHT(Table13[[#This Row],[Occupational Series]],1)="A",RIGHT(Table13[[#This Row],[Occupational Series]],1)="B",RIGHT(Table13[[#This Row],[Occupational Series]],1)="C"),"0301",RIGHT(Table13[[#This Row],[Occupational Series]],4)))</f>
        <v>0998</v>
      </c>
      <c r="D1631" s="51" t="s">
        <v>590</v>
      </c>
      <c r="E1631" s="51" t="s">
        <v>591</v>
      </c>
    </row>
    <row r="1632" spans="1:5" ht="39" thickBot="1" x14ac:dyDescent="0.3">
      <c r="A1632" s="51" t="s">
        <v>345</v>
      </c>
      <c r="B1632" s="127" t="str">
        <f>Table13[[#This Row],[Series]]&amp;Table13[[#This Row],[Competency Name]]</f>
        <v>0998CLERICAL SUPPORT FUNCTIONS</v>
      </c>
      <c r="C1632" s="127" t="str">
        <f>IF(RIGHT(Table13[[#This Row],[Occupational Series]],5)="SECCM","SECCM",IF(OR(RIGHT(Table13[[#This Row],[Occupational Series]],1)="A",RIGHT(Table13[[#This Row],[Occupational Series]],1)="B",RIGHT(Table13[[#This Row],[Occupational Series]],1)="C"),"0301",RIGHT(Table13[[#This Row],[Occupational Series]],4)))</f>
        <v>0998</v>
      </c>
      <c r="D1632" s="51" t="s">
        <v>993</v>
      </c>
      <c r="E1632" s="51" t="s">
        <v>994</v>
      </c>
    </row>
    <row r="1633" spans="1:5" ht="26.25" thickBot="1" x14ac:dyDescent="0.3">
      <c r="A1633" s="129" t="s">
        <v>345</v>
      </c>
      <c r="B1633" s="127" t="str">
        <f>Table13[[#This Row],[Series]]&amp;Table13[[#This Row],[Competency Name]]</f>
        <v>0998MEDICAL CLAIMS ASSISTANCE</v>
      </c>
      <c r="C1633" s="127" t="str">
        <f>IF(RIGHT(Table13[[#This Row],[Occupational Series]],5)="SECCM","SECCM",IF(OR(RIGHT(Table13[[#This Row],[Occupational Series]],1)="A",RIGHT(Table13[[#This Row],[Occupational Series]],1)="B",RIGHT(Table13[[#This Row],[Occupational Series]],1)="C"),"0301",RIGHT(Table13[[#This Row],[Occupational Series]],4)))</f>
        <v>0998</v>
      </c>
      <c r="D1633" s="129" t="s">
        <v>1125</v>
      </c>
      <c r="E1633" s="129" t="s">
        <v>1126</v>
      </c>
    </row>
    <row r="1634" spans="1:5" ht="26.25" thickBot="1" x14ac:dyDescent="0.3">
      <c r="A1634" s="51" t="s">
        <v>345</v>
      </c>
      <c r="B1634" s="127" t="str">
        <f>Table13[[#This Row],[Series]]&amp;Table13[[#This Row],[Competency Name]]</f>
        <v>0998EXAMINING CLAIMS ASSISTANCE</v>
      </c>
      <c r="C1634" s="127" t="str">
        <f>IF(RIGHT(Table13[[#This Row],[Occupational Series]],5)="SECCM","SECCM",IF(OR(RIGHT(Table13[[#This Row],[Occupational Series]],1)="A",RIGHT(Table13[[#This Row],[Occupational Series]],1)="B",RIGHT(Table13[[#This Row],[Occupational Series]],1)="C"),"0301",RIGHT(Table13[[#This Row],[Occupational Series]],4)))</f>
        <v>0998</v>
      </c>
      <c r="D1634" s="51" t="s">
        <v>1815</v>
      </c>
      <c r="E1634" s="51" t="s">
        <v>1816</v>
      </c>
    </row>
    <row r="1635" spans="1:5" ht="26.25" thickBot="1" x14ac:dyDescent="0.3">
      <c r="A1635" s="51" t="s">
        <v>356</v>
      </c>
      <c r="B1635" s="127" t="str">
        <f>Table13[[#This Row],[Series]]&amp;Table13[[#This Row],[Competency Name]]</f>
        <v>1001INFORMATION MANAGEMENT</v>
      </c>
      <c r="C1635" s="127" t="str">
        <f>IF(RIGHT(Table13[[#This Row],[Occupational Series]],5)="SECCM","SECCM",IF(OR(RIGHT(Table13[[#This Row],[Occupational Series]],1)="A",RIGHT(Table13[[#This Row],[Occupational Series]],1)="B",RIGHT(Table13[[#This Row],[Occupational Series]],1)="C"),"0301",RIGHT(Table13[[#This Row],[Occupational Series]],4)))</f>
        <v>1001</v>
      </c>
      <c r="D1635" s="51" t="s">
        <v>311</v>
      </c>
      <c r="E1635" s="51" t="s">
        <v>312</v>
      </c>
    </row>
    <row r="1636" spans="1:5" ht="15.75" thickBot="1" x14ac:dyDescent="0.3">
      <c r="A1636" s="129" t="s">
        <v>356</v>
      </c>
      <c r="B1636" s="127" t="str">
        <f>Table13[[#This Row],[Series]]&amp;Table13[[#This Row],[Competency Name]]</f>
        <v>1001PARTNERING</v>
      </c>
      <c r="C1636" s="127" t="str">
        <f>IF(RIGHT(Table13[[#This Row],[Occupational Series]],5)="SECCM","SECCM",IF(OR(RIGHT(Table13[[#This Row],[Occupational Series]],1)="A",RIGHT(Table13[[#This Row],[Occupational Series]],1)="B",RIGHT(Table13[[#This Row],[Occupational Series]],1)="C"),"0301",RIGHT(Table13[[#This Row],[Occupational Series]],4)))</f>
        <v>1001</v>
      </c>
      <c r="D1636" s="129" t="s">
        <v>491</v>
      </c>
      <c r="E1636" s="129" t="s">
        <v>492</v>
      </c>
    </row>
    <row r="1637" spans="1:5" ht="26.25" thickBot="1" x14ac:dyDescent="0.3">
      <c r="A1637" s="51" t="s">
        <v>356</v>
      </c>
      <c r="B1637" s="127" t="str">
        <f>Table13[[#This Row],[Series]]&amp;Table13[[#This Row],[Competency Name]]</f>
        <v>1001WRITTEN COMMUNICATION</v>
      </c>
      <c r="C1637" s="127" t="str">
        <f>IF(RIGHT(Table13[[#This Row],[Occupational Series]],5)="SECCM","SECCM",IF(OR(RIGHT(Table13[[#This Row],[Occupational Series]],1)="A",RIGHT(Table13[[#This Row],[Occupational Series]],1)="B",RIGHT(Table13[[#This Row],[Occupational Series]],1)="C"),"0301",RIGHT(Table13[[#This Row],[Occupational Series]],4)))</f>
        <v>1001</v>
      </c>
      <c r="D1637" s="51" t="s">
        <v>507</v>
      </c>
      <c r="E1637" s="51" t="s">
        <v>508</v>
      </c>
    </row>
    <row r="1638" spans="1:5" ht="26.25" thickBot="1" x14ac:dyDescent="0.3">
      <c r="A1638" s="51" t="s">
        <v>356</v>
      </c>
      <c r="B1638" s="127" t="str">
        <f>Table13[[#This Row],[Series]]&amp;Table13[[#This Row],[Competency Name]]</f>
        <v>1001ORAL COMMUNICATION</v>
      </c>
      <c r="C1638" s="127" t="str">
        <f>IF(RIGHT(Table13[[#This Row],[Occupational Series]],5)="SECCM","SECCM",IF(OR(RIGHT(Table13[[#This Row],[Occupational Series]],1)="A",RIGHT(Table13[[#This Row],[Occupational Series]],1)="B",RIGHT(Table13[[#This Row],[Occupational Series]],1)="C"),"0301",RIGHT(Table13[[#This Row],[Occupational Series]],4)))</f>
        <v>1001</v>
      </c>
      <c r="D1638" s="51" t="s">
        <v>537</v>
      </c>
      <c r="E1638" s="51" t="s">
        <v>538</v>
      </c>
    </row>
    <row r="1639" spans="1:5" ht="26.25" thickBot="1" x14ac:dyDescent="0.3">
      <c r="A1639" s="51" t="s">
        <v>356</v>
      </c>
      <c r="B1639" s="127" t="str">
        <f>Table13[[#This Row],[Series]]&amp;Table13[[#This Row],[Competency Name]]</f>
        <v>1001MANAGING HUMAN RESOURCES</v>
      </c>
      <c r="C1639" s="127" t="str">
        <f>IF(RIGHT(Table13[[#This Row],[Occupational Series]],5)="SECCM","SECCM",IF(OR(RIGHT(Table13[[#This Row],[Occupational Series]],1)="A",RIGHT(Table13[[#This Row],[Occupational Series]],1)="B",RIGHT(Table13[[#This Row],[Occupational Series]],1)="C"),"0301",RIGHT(Table13[[#This Row],[Occupational Series]],4)))</f>
        <v>1001</v>
      </c>
      <c r="D1639" s="51" t="s">
        <v>590</v>
      </c>
      <c r="E1639" s="51" t="s">
        <v>591</v>
      </c>
    </row>
    <row r="1640" spans="1:5" ht="39" thickBot="1" x14ac:dyDescent="0.3">
      <c r="A1640" s="51" t="s">
        <v>356</v>
      </c>
      <c r="B1640" s="127" t="str">
        <f>Table13[[#This Row],[Series]]&amp;Table13[[#This Row],[Competency Name]]</f>
        <v>1001AUDIO-VISUAL EQUIPMENT OPERATION</v>
      </c>
      <c r="C1640" s="127" t="str">
        <f>IF(RIGHT(Table13[[#This Row],[Occupational Series]],5)="SECCM","SECCM",IF(OR(RIGHT(Table13[[#This Row],[Occupational Series]],1)="A",RIGHT(Table13[[#This Row],[Occupational Series]],1)="B",RIGHT(Table13[[#This Row],[Occupational Series]],1)="C"),"0301",RIGHT(Table13[[#This Row],[Occupational Series]],4)))</f>
        <v>1001</v>
      </c>
      <c r="D1640" s="51" t="s">
        <v>990</v>
      </c>
      <c r="E1640" s="51" t="s">
        <v>991</v>
      </c>
    </row>
    <row r="1641" spans="1:5" ht="39" thickBot="1" x14ac:dyDescent="0.3">
      <c r="A1641" s="51" t="s">
        <v>356</v>
      </c>
      <c r="B1641" s="127" t="str">
        <f>Table13[[#This Row],[Series]]&amp;Table13[[#This Row],[Competency Name]]</f>
        <v>1001INTERNET</v>
      </c>
      <c r="C1641" s="127" t="str">
        <f>IF(RIGHT(Table13[[#This Row],[Occupational Series]],5)="SECCM","SECCM",IF(OR(RIGHT(Table13[[#This Row],[Occupational Series]],1)="A",RIGHT(Table13[[#This Row],[Occupational Series]],1)="B",RIGHT(Table13[[#This Row],[Occupational Series]],1)="C"),"0301",RIGHT(Table13[[#This Row],[Occupational Series]],4)))</f>
        <v>1001</v>
      </c>
      <c r="D1641" s="51" t="s">
        <v>1109</v>
      </c>
      <c r="E1641" s="51" t="s">
        <v>1110</v>
      </c>
    </row>
    <row r="1642" spans="1:5" ht="26.25" thickBot="1" x14ac:dyDescent="0.3">
      <c r="A1642" s="51" t="s">
        <v>356</v>
      </c>
      <c r="B1642" s="127" t="str">
        <f>Table13[[#This Row],[Series]]&amp;Table13[[#This Row],[Competency Name]]</f>
        <v>1001DESIGN</v>
      </c>
      <c r="C1642" s="127" t="str">
        <f>IF(RIGHT(Table13[[#This Row],[Occupational Series]],5)="SECCM","SECCM",IF(OR(RIGHT(Table13[[#This Row],[Occupational Series]],1)="A",RIGHT(Table13[[#This Row],[Occupational Series]],1)="B",RIGHT(Table13[[#This Row],[Occupational Series]],1)="C"),"0301",RIGHT(Table13[[#This Row],[Occupational Series]],4)))</f>
        <v>1001</v>
      </c>
      <c r="D1642" s="51" t="s">
        <v>1135</v>
      </c>
      <c r="E1642" s="51" t="s">
        <v>1136</v>
      </c>
    </row>
    <row r="1643" spans="1:5" ht="15.75" thickBot="1" x14ac:dyDescent="0.3">
      <c r="A1643" s="129" t="s">
        <v>356</v>
      </c>
      <c r="B1643" s="127" t="str">
        <f>Table13[[#This Row],[Series]]&amp;Table13[[#This Row],[Competency Name]]</f>
        <v>1001RESEARCH AND ANALYSIS</v>
      </c>
      <c r="C1643" s="127" t="str">
        <f>IF(RIGHT(Table13[[#This Row],[Occupational Series]],5)="SECCM","SECCM",IF(OR(RIGHT(Table13[[#This Row],[Occupational Series]],1)="A",RIGHT(Table13[[#This Row],[Occupational Series]],1)="B",RIGHT(Table13[[#This Row],[Occupational Series]],1)="C"),"0301",RIGHT(Table13[[#This Row],[Occupational Series]],4)))</f>
        <v>1001</v>
      </c>
      <c r="D1643" s="129" t="s">
        <v>1195</v>
      </c>
      <c r="E1643" s="129" t="s">
        <v>1196</v>
      </c>
    </row>
    <row r="1644" spans="1:5" ht="26.25" thickBot="1" x14ac:dyDescent="0.3">
      <c r="A1644" s="129" t="s">
        <v>356</v>
      </c>
      <c r="B1644" s="127" t="str">
        <f>Table13[[#This Row],[Series]]&amp;Table13[[#This Row],[Competency Name]]</f>
        <v>1001COMMUNICATION PLANNING</v>
      </c>
      <c r="C1644" s="127" t="str">
        <f>IF(RIGHT(Table13[[#This Row],[Occupational Series]],5)="SECCM","SECCM",IF(OR(RIGHT(Table13[[#This Row],[Occupational Series]],1)="A",RIGHT(Table13[[#This Row],[Occupational Series]],1)="B",RIGHT(Table13[[#This Row],[Occupational Series]],1)="C"),"0301",RIGHT(Table13[[#This Row],[Occupational Series]],4)))</f>
        <v>1001</v>
      </c>
      <c r="D1644" s="129" t="s">
        <v>1460</v>
      </c>
      <c r="E1644" s="129" t="s">
        <v>1461</v>
      </c>
    </row>
    <row r="1645" spans="1:5" ht="26.25" thickBot="1" x14ac:dyDescent="0.3">
      <c r="A1645" s="129" t="s">
        <v>356</v>
      </c>
      <c r="B1645" s="127" t="str">
        <f>Table13[[#This Row],[Series]]&amp;Table13[[#This Row],[Competency Name]]</f>
        <v>1001STILL PHOTOGRAPHY PRODUCTION</v>
      </c>
      <c r="C1645" s="127" t="str">
        <f>IF(RIGHT(Table13[[#This Row],[Occupational Series]],5)="SECCM","SECCM",IF(OR(RIGHT(Table13[[#This Row],[Occupational Series]],1)="A",RIGHT(Table13[[#This Row],[Occupational Series]],1)="B",RIGHT(Table13[[#This Row],[Occupational Series]],1)="C"),"0301",RIGHT(Table13[[#This Row],[Occupational Series]],4)))</f>
        <v>1001</v>
      </c>
      <c r="D1645" s="129" t="s">
        <v>1612</v>
      </c>
      <c r="E1645" s="129" t="s">
        <v>1613</v>
      </c>
    </row>
    <row r="1646" spans="1:5" ht="39" thickBot="1" x14ac:dyDescent="0.3">
      <c r="A1646" s="129" t="s">
        <v>356</v>
      </c>
      <c r="B1646" s="127" t="str">
        <f>Table13[[#This Row],[Series]]&amp;Table13[[#This Row],[Competency Name]]</f>
        <v>1001AUDIO,VISUAL,AND MULTIMEDIA PRODUCT DEVELOPMENT</v>
      </c>
      <c r="C1646" s="127" t="str">
        <f>IF(RIGHT(Table13[[#This Row],[Occupational Series]],5)="SECCM","SECCM",IF(OR(RIGHT(Table13[[#This Row],[Occupational Series]],1)="A",RIGHT(Table13[[#This Row],[Occupational Series]],1)="B",RIGHT(Table13[[#This Row],[Occupational Series]],1)="C"),"0301",RIGHT(Table13[[#This Row],[Occupational Series]],4)))</f>
        <v>1001</v>
      </c>
      <c r="D1646" s="129" t="s">
        <v>1655</v>
      </c>
      <c r="E1646" s="129" t="s">
        <v>1459</v>
      </c>
    </row>
    <row r="1647" spans="1:5" ht="26.25" thickBot="1" x14ac:dyDescent="0.3">
      <c r="A1647" s="129" t="s">
        <v>356</v>
      </c>
      <c r="B1647" s="127" t="str">
        <f>Table13[[#This Row],[Series]]&amp;Table13[[#This Row],[Competency Name]]</f>
        <v>1001COMMUNICATION AND MEDIA</v>
      </c>
      <c r="C1647" s="127" t="str">
        <f>IF(RIGHT(Table13[[#This Row],[Occupational Series]],5)="SECCM","SECCM",IF(OR(RIGHT(Table13[[#This Row],[Occupational Series]],1)="A",RIGHT(Table13[[#This Row],[Occupational Series]],1)="B",RIGHT(Table13[[#This Row],[Occupational Series]],1)="C"),"0301",RIGHT(Table13[[#This Row],[Occupational Series]],4)))</f>
        <v>1001</v>
      </c>
      <c r="D1647" s="129" t="s">
        <v>1656</v>
      </c>
      <c r="E1647" s="129" t="s">
        <v>1502</v>
      </c>
    </row>
    <row r="1648" spans="1:5" ht="64.5" thickBot="1" x14ac:dyDescent="0.3">
      <c r="A1648" s="51" t="s">
        <v>356</v>
      </c>
      <c r="B1648" s="127" t="str">
        <f>Table13[[#This Row],[Series]]&amp;Table13[[#This Row],[Competency Name]]</f>
        <v>1001TRANSLATING/INTERPRETING LANGUAGE</v>
      </c>
      <c r="C1648" s="127" t="str">
        <f>IF(RIGHT(Table13[[#This Row],[Occupational Series]],5)="SECCM","SECCM",IF(OR(RIGHT(Table13[[#This Row],[Occupational Series]],1)="A",RIGHT(Table13[[#This Row],[Occupational Series]],1)="B",RIGHT(Table13[[#This Row],[Occupational Series]],1)="C"),"0301",RIGHT(Table13[[#This Row],[Occupational Series]],4)))</f>
        <v>1001</v>
      </c>
      <c r="D1648" s="51" t="s">
        <v>1657</v>
      </c>
      <c r="E1648" s="51" t="s">
        <v>1658</v>
      </c>
    </row>
    <row r="1649" spans="1:5" ht="26.25" thickBot="1" x14ac:dyDescent="0.3">
      <c r="A1649" s="51" t="s">
        <v>320</v>
      </c>
      <c r="B1649" s="127" t="str">
        <f>Table13[[#This Row],[Series]]&amp;Table13[[#This Row],[Competency Name]]</f>
        <v>1008INFORMATION MANAGEMENT</v>
      </c>
      <c r="C1649" s="127" t="str">
        <f>IF(RIGHT(Table13[[#This Row],[Occupational Series]],5)="SECCM","SECCM",IF(OR(RIGHT(Table13[[#This Row],[Occupational Series]],1)="A",RIGHT(Table13[[#This Row],[Occupational Series]],1)="B",RIGHT(Table13[[#This Row],[Occupational Series]],1)="C"),"0301",RIGHT(Table13[[#This Row],[Occupational Series]],4)))</f>
        <v>1008</v>
      </c>
      <c r="D1649" s="51" t="s">
        <v>311</v>
      </c>
      <c r="E1649" s="51" t="s">
        <v>312</v>
      </c>
    </row>
    <row r="1650" spans="1:5" ht="26.25" thickBot="1" x14ac:dyDescent="0.3">
      <c r="A1650" s="129" t="s">
        <v>320</v>
      </c>
      <c r="B1650" s="127" t="str">
        <f>Table13[[#This Row],[Series]]&amp;Table13[[#This Row],[Competency Name]]</f>
        <v>1008PROJECT MANAGEMENT</v>
      </c>
      <c r="C1650" s="127" t="str">
        <f>IF(RIGHT(Table13[[#This Row],[Occupational Series]],5)="SECCM","SECCM",IF(OR(RIGHT(Table13[[#This Row],[Occupational Series]],1)="A",RIGHT(Table13[[#This Row],[Occupational Series]],1)="B",RIGHT(Table13[[#This Row],[Occupational Series]],1)="C"),"0301",RIGHT(Table13[[#This Row],[Occupational Series]],4)))</f>
        <v>1008</v>
      </c>
      <c r="D1650" s="129" t="s">
        <v>381</v>
      </c>
      <c r="E1650" s="129" t="s">
        <v>382</v>
      </c>
    </row>
    <row r="1651" spans="1:5" ht="26.25" thickBot="1" x14ac:dyDescent="0.3">
      <c r="A1651" s="129" t="s">
        <v>320</v>
      </c>
      <c r="B1651" s="127" t="str">
        <f>Table13[[#This Row],[Series]]&amp;Table13[[#This Row],[Competency Name]]</f>
        <v>1008CUSTOMER SERVICE</v>
      </c>
      <c r="C1651" s="127" t="str">
        <f>IF(RIGHT(Table13[[#This Row],[Occupational Series]],5)="SECCM","SECCM",IF(OR(RIGHT(Table13[[#This Row],[Occupational Series]],1)="A",RIGHT(Table13[[#This Row],[Occupational Series]],1)="B",RIGHT(Table13[[#This Row],[Occupational Series]],1)="C"),"0301",RIGHT(Table13[[#This Row],[Occupational Series]],4)))</f>
        <v>1008</v>
      </c>
      <c r="D1651" s="129" t="s">
        <v>418</v>
      </c>
      <c r="E1651" s="129" t="s">
        <v>419</v>
      </c>
    </row>
    <row r="1652" spans="1:5" ht="51.75" thickBot="1" x14ac:dyDescent="0.3">
      <c r="A1652" s="51" t="s">
        <v>320</v>
      </c>
      <c r="B1652" s="127" t="str">
        <f>Table13[[#This Row],[Series]]&amp;Table13[[#This Row],[Competency Name]]</f>
        <v>1008FINANCIAL MANAGEMENT</v>
      </c>
      <c r="C1652" s="127" t="str">
        <f>IF(RIGHT(Table13[[#This Row],[Occupational Series]],5)="SECCM","SECCM",IF(OR(RIGHT(Table13[[#This Row],[Occupational Series]],1)="A",RIGHT(Table13[[#This Row],[Occupational Series]],1)="B",RIGHT(Table13[[#This Row],[Occupational Series]],1)="C"),"0301",RIGHT(Table13[[#This Row],[Occupational Series]],4)))</f>
        <v>1008</v>
      </c>
      <c r="D1652" s="51" t="s">
        <v>438</v>
      </c>
      <c r="E1652" s="51" t="s">
        <v>439</v>
      </c>
    </row>
    <row r="1653" spans="1:5" ht="26.25" thickBot="1" x14ac:dyDescent="0.3">
      <c r="A1653" s="51" t="s">
        <v>320</v>
      </c>
      <c r="B1653" s="127" t="str">
        <f>Table13[[#This Row],[Series]]&amp;Table13[[#This Row],[Competency Name]]</f>
        <v>1008COMPUTER LITERACY</v>
      </c>
      <c r="C1653" s="127" t="str">
        <f>IF(RIGHT(Table13[[#This Row],[Occupational Series]],5)="SECCM","SECCM",IF(OR(RIGHT(Table13[[#This Row],[Occupational Series]],1)="A",RIGHT(Table13[[#This Row],[Occupational Series]],1)="B",RIGHT(Table13[[#This Row],[Occupational Series]],1)="C"),"0301",RIGHT(Table13[[#This Row],[Occupational Series]],4)))</f>
        <v>1008</v>
      </c>
      <c r="D1653" s="51" t="s">
        <v>456</v>
      </c>
      <c r="E1653" s="51" t="s">
        <v>457</v>
      </c>
    </row>
    <row r="1654" spans="1:5" ht="15.75" thickBot="1" x14ac:dyDescent="0.3">
      <c r="A1654" s="129" t="s">
        <v>320</v>
      </c>
      <c r="B1654" s="127" t="str">
        <f>Table13[[#This Row],[Series]]&amp;Table13[[#This Row],[Competency Name]]</f>
        <v>1008PARTNERING</v>
      </c>
      <c r="C1654" s="127" t="str">
        <f>IF(RIGHT(Table13[[#This Row],[Occupational Series]],5)="SECCM","SECCM",IF(OR(RIGHT(Table13[[#This Row],[Occupational Series]],1)="A",RIGHT(Table13[[#This Row],[Occupational Series]],1)="B",RIGHT(Table13[[#This Row],[Occupational Series]],1)="C"),"0301",RIGHT(Table13[[#This Row],[Occupational Series]],4)))</f>
        <v>1008</v>
      </c>
      <c r="D1654" s="129" t="s">
        <v>491</v>
      </c>
      <c r="E1654" s="129" t="s">
        <v>492</v>
      </c>
    </row>
    <row r="1655" spans="1:5" ht="26.25" thickBot="1" x14ac:dyDescent="0.3">
      <c r="A1655" s="51" t="s">
        <v>320</v>
      </c>
      <c r="B1655" s="127" t="str">
        <f>Table13[[#This Row],[Series]]&amp;Table13[[#This Row],[Competency Name]]</f>
        <v>1008WRITTEN COMMUNICATION</v>
      </c>
      <c r="C1655" s="127" t="str">
        <f>IF(RIGHT(Table13[[#This Row],[Occupational Series]],5)="SECCM","SECCM",IF(OR(RIGHT(Table13[[#This Row],[Occupational Series]],1)="A",RIGHT(Table13[[#This Row],[Occupational Series]],1)="B",RIGHT(Table13[[#This Row],[Occupational Series]],1)="C"),"0301",RIGHT(Table13[[#This Row],[Occupational Series]],4)))</f>
        <v>1008</v>
      </c>
      <c r="D1655" s="51" t="s">
        <v>507</v>
      </c>
      <c r="E1655" s="51" t="s">
        <v>508</v>
      </c>
    </row>
    <row r="1656" spans="1:5" ht="26.25" thickBot="1" x14ac:dyDescent="0.3">
      <c r="A1656" s="51" t="s">
        <v>320</v>
      </c>
      <c r="B1656" s="127" t="str">
        <f>Table13[[#This Row],[Series]]&amp;Table13[[#This Row],[Competency Name]]</f>
        <v>1008ORAL COMMUNICATION</v>
      </c>
      <c r="C1656" s="127" t="str">
        <f>IF(RIGHT(Table13[[#This Row],[Occupational Series]],5)="SECCM","SECCM",IF(OR(RIGHT(Table13[[#This Row],[Occupational Series]],1)="A",RIGHT(Table13[[#This Row],[Occupational Series]],1)="B",RIGHT(Table13[[#This Row],[Occupational Series]],1)="C"),"0301",RIGHT(Table13[[#This Row],[Occupational Series]],4)))</f>
        <v>1008</v>
      </c>
      <c r="D1656" s="51" t="s">
        <v>537</v>
      </c>
      <c r="E1656" s="51" t="s">
        <v>538</v>
      </c>
    </row>
    <row r="1657" spans="1:5" ht="26.25" thickBot="1" x14ac:dyDescent="0.3">
      <c r="A1657" s="129" t="s">
        <v>320</v>
      </c>
      <c r="B1657" s="127" t="str">
        <f>Table13[[#This Row],[Series]]&amp;Table13[[#This Row],[Competency Name]]</f>
        <v>1008CONTRACTING/PROCUREMENT</v>
      </c>
      <c r="C1657" s="127" t="str">
        <f>IF(RIGHT(Table13[[#This Row],[Occupational Series]],5)="SECCM","SECCM",IF(OR(RIGHT(Table13[[#This Row],[Occupational Series]],1)="A",RIGHT(Table13[[#This Row],[Occupational Series]],1)="B",RIGHT(Table13[[#This Row],[Occupational Series]],1)="C"),"0301",RIGHT(Table13[[#This Row],[Occupational Series]],4)))</f>
        <v>1008</v>
      </c>
      <c r="D1657" s="129" t="s">
        <v>563</v>
      </c>
      <c r="E1657" s="129" t="s">
        <v>564</v>
      </c>
    </row>
    <row r="1658" spans="1:5" ht="26.25" thickBot="1" x14ac:dyDescent="0.3">
      <c r="A1658" s="51" t="s">
        <v>320</v>
      </c>
      <c r="B1658" s="127" t="str">
        <f>Table13[[#This Row],[Series]]&amp;Table13[[#This Row],[Competency Name]]</f>
        <v>1008PLANNING AND EVALUATING</v>
      </c>
      <c r="C1658" s="127" t="str">
        <f>IF(RIGHT(Table13[[#This Row],[Occupational Series]],5)="SECCM","SECCM",IF(OR(RIGHT(Table13[[#This Row],[Occupational Series]],1)="A",RIGHT(Table13[[#This Row],[Occupational Series]],1)="B",RIGHT(Table13[[#This Row],[Occupational Series]],1)="C"),"0301",RIGHT(Table13[[#This Row],[Occupational Series]],4)))</f>
        <v>1008</v>
      </c>
      <c r="D1658" s="51" t="s">
        <v>571</v>
      </c>
      <c r="E1658" s="51" t="s">
        <v>572</v>
      </c>
    </row>
    <row r="1659" spans="1:5" ht="26.25" thickBot="1" x14ac:dyDescent="0.3">
      <c r="A1659" s="51" t="s">
        <v>320</v>
      </c>
      <c r="B1659" s="127" t="str">
        <f>Table13[[#This Row],[Series]]&amp;Table13[[#This Row],[Competency Name]]</f>
        <v>1008MANAGING HUMAN RESOURCES</v>
      </c>
      <c r="C1659" s="127" t="str">
        <f>IF(RIGHT(Table13[[#This Row],[Occupational Series]],5)="SECCM","SECCM",IF(OR(RIGHT(Table13[[#This Row],[Occupational Series]],1)="A",RIGHT(Table13[[#This Row],[Occupational Series]],1)="B",RIGHT(Table13[[#This Row],[Occupational Series]],1)="C"),"0301",RIGHT(Table13[[#This Row],[Occupational Series]],4)))</f>
        <v>1008</v>
      </c>
      <c r="D1659" s="51" t="s">
        <v>590</v>
      </c>
      <c r="E1659" s="51" t="s">
        <v>591</v>
      </c>
    </row>
    <row r="1660" spans="1:5" ht="26.25" thickBot="1" x14ac:dyDescent="0.3">
      <c r="A1660" s="51" t="s">
        <v>320</v>
      </c>
      <c r="B1660" s="127" t="str">
        <f>Table13[[#This Row],[Series]]&amp;Table13[[#This Row],[Competency Name]]</f>
        <v>1008QUALITY ASSURANCE</v>
      </c>
      <c r="C1660" s="127" t="str">
        <f>IF(RIGHT(Table13[[#This Row],[Occupational Series]],5)="SECCM","SECCM",IF(OR(RIGHT(Table13[[#This Row],[Occupational Series]],1)="A",RIGHT(Table13[[#This Row],[Occupational Series]],1)="B",RIGHT(Table13[[#This Row],[Occupational Series]],1)="C"),"0301",RIGHT(Table13[[#This Row],[Occupational Series]],4)))</f>
        <v>1008</v>
      </c>
      <c r="D1660" s="51" t="s">
        <v>600</v>
      </c>
      <c r="E1660" s="51" t="s">
        <v>601</v>
      </c>
    </row>
    <row r="1661" spans="1:5" ht="26.25" thickBot="1" x14ac:dyDescent="0.3">
      <c r="A1661" s="129" t="s">
        <v>320</v>
      </c>
      <c r="B1661" s="127" t="str">
        <f>Table13[[#This Row],[Series]]&amp;Table13[[#This Row],[Competency Name]]</f>
        <v>1008RULEMAKING AND REGULATION</v>
      </c>
      <c r="C1661" s="127" t="str">
        <f>IF(RIGHT(Table13[[#This Row],[Occupational Series]],5)="SECCM","SECCM",IF(OR(RIGHT(Table13[[#This Row],[Occupational Series]],1)="A",RIGHT(Table13[[#This Row],[Occupational Series]],1)="B",RIGHT(Table13[[#This Row],[Occupational Series]],1)="C"),"0301",RIGHT(Table13[[#This Row],[Occupational Series]],4)))</f>
        <v>1008</v>
      </c>
      <c r="D1661" s="129" t="s">
        <v>958</v>
      </c>
      <c r="E1661" s="129" t="s">
        <v>959</v>
      </c>
    </row>
    <row r="1662" spans="1:5" ht="26.25" thickBot="1" x14ac:dyDescent="0.3">
      <c r="A1662" s="129" t="s">
        <v>320</v>
      </c>
      <c r="B1662" s="127" t="str">
        <f>Table13[[#This Row],[Series]]&amp;Table13[[#This Row],[Competency Name]]</f>
        <v>1008READING AND INTERPRETING REGULATIONS</v>
      </c>
      <c r="C1662" s="127" t="str">
        <f>IF(RIGHT(Table13[[#This Row],[Occupational Series]],5)="SECCM","SECCM",IF(OR(RIGHT(Table13[[#This Row],[Occupational Series]],1)="A",RIGHT(Table13[[#This Row],[Occupational Series]],1)="B",RIGHT(Table13[[#This Row],[Occupational Series]],1)="C"),"0301",RIGHT(Table13[[#This Row],[Occupational Series]],4)))</f>
        <v>1008</v>
      </c>
      <c r="D1662" s="129" t="s">
        <v>1015</v>
      </c>
      <c r="E1662" s="129" t="s">
        <v>1016</v>
      </c>
    </row>
    <row r="1663" spans="1:5" ht="39" thickBot="1" x14ac:dyDescent="0.3">
      <c r="A1663" s="51" t="s">
        <v>320</v>
      </c>
      <c r="B1663" s="127" t="str">
        <f>Table13[[#This Row],[Series]]&amp;Table13[[#This Row],[Competency Name]]</f>
        <v>1008FACILITIES MANAGEMENT</v>
      </c>
      <c r="C1663" s="127" t="str">
        <f>IF(RIGHT(Table13[[#This Row],[Occupational Series]],5)="SECCM","SECCM",IF(OR(RIGHT(Table13[[#This Row],[Occupational Series]],1)="A",RIGHT(Table13[[#This Row],[Occupational Series]],1)="B",RIGHT(Table13[[#This Row],[Occupational Series]],1)="C"),"0301",RIGHT(Table13[[#This Row],[Occupational Series]],4)))</f>
        <v>1008</v>
      </c>
      <c r="D1663" s="51" t="s">
        <v>1121</v>
      </c>
      <c r="E1663" s="51" t="s">
        <v>1122</v>
      </c>
    </row>
    <row r="1664" spans="1:5" ht="26.25" thickBot="1" x14ac:dyDescent="0.3">
      <c r="A1664" s="51" t="s">
        <v>320</v>
      </c>
      <c r="B1664" s="127" t="str">
        <f>Table13[[#This Row],[Series]]&amp;Table13[[#This Row],[Competency Name]]</f>
        <v>1008DESIGN</v>
      </c>
      <c r="C1664" s="127" t="str">
        <f>IF(RIGHT(Table13[[#This Row],[Occupational Series]],5)="SECCM","SECCM",IF(OR(RIGHT(Table13[[#This Row],[Occupational Series]],1)="A",RIGHT(Table13[[#This Row],[Occupational Series]],1)="B",RIGHT(Table13[[#This Row],[Occupational Series]],1)="C"),"0301",RIGHT(Table13[[#This Row],[Occupational Series]],4)))</f>
        <v>1008</v>
      </c>
      <c r="D1664" s="51" t="s">
        <v>1135</v>
      </c>
      <c r="E1664" s="51" t="s">
        <v>1136</v>
      </c>
    </row>
    <row r="1665" spans="1:5" ht="64.5" thickBot="1" x14ac:dyDescent="0.3">
      <c r="A1665" s="51" t="s">
        <v>320</v>
      </c>
      <c r="B1665" s="127" t="str">
        <f>Table13[[#This Row],[Series]]&amp;Table13[[#This Row],[Competency Name]]</f>
        <v>1008INTERIOR DESIGN</v>
      </c>
      <c r="C1665" s="127" t="str">
        <f>IF(RIGHT(Table13[[#This Row],[Occupational Series]],5)="SECCM","SECCM",IF(OR(RIGHT(Table13[[#This Row],[Occupational Series]],1)="A",RIGHT(Table13[[#This Row],[Occupational Series]],1)="B",RIGHT(Table13[[#This Row],[Occupational Series]],1)="C"),"0301",RIGHT(Table13[[#This Row],[Occupational Series]],4)))</f>
        <v>1008</v>
      </c>
      <c r="D1665" s="51" t="s">
        <v>1536</v>
      </c>
      <c r="E1665" s="51" t="s">
        <v>1537</v>
      </c>
    </row>
    <row r="1666" spans="1:5" ht="15.75" thickBot="1" x14ac:dyDescent="0.3">
      <c r="A1666" s="129" t="s">
        <v>499</v>
      </c>
      <c r="B1666" s="127" t="str">
        <f>Table13[[#This Row],[Series]]&amp;Table13[[#This Row],[Competency Name]]</f>
        <v>1010PARTNERING</v>
      </c>
      <c r="C1666" s="127" t="str">
        <f>IF(RIGHT(Table13[[#This Row],[Occupational Series]],5)="SECCM","SECCM",IF(OR(RIGHT(Table13[[#This Row],[Occupational Series]],1)="A",RIGHT(Table13[[#This Row],[Occupational Series]],1)="B",RIGHT(Table13[[#This Row],[Occupational Series]],1)="C"),"0301",RIGHT(Table13[[#This Row],[Occupational Series]],4)))</f>
        <v>1010</v>
      </c>
      <c r="D1666" s="129" t="s">
        <v>491</v>
      </c>
      <c r="E1666" s="129" t="s">
        <v>492</v>
      </c>
    </row>
    <row r="1667" spans="1:5" ht="26.25" thickBot="1" x14ac:dyDescent="0.3">
      <c r="A1667" s="51" t="s">
        <v>499</v>
      </c>
      <c r="B1667" s="127" t="str">
        <f>Table13[[#This Row],[Series]]&amp;Table13[[#This Row],[Competency Name]]</f>
        <v>1010ORAL COMMUNICATION</v>
      </c>
      <c r="C1667" s="127" t="str">
        <f>IF(RIGHT(Table13[[#This Row],[Occupational Series]],5)="SECCM","SECCM",IF(OR(RIGHT(Table13[[#This Row],[Occupational Series]],1)="A",RIGHT(Table13[[#This Row],[Occupational Series]],1)="B",RIGHT(Table13[[#This Row],[Occupational Series]],1)="C"),"0301",RIGHT(Table13[[#This Row],[Occupational Series]],4)))</f>
        <v>1010</v>
      </c>
      <c r="D1667" s="51" t="s">
        <v>537</v>
      </c>
      <c r="E1667" s="51" t="s">
        <v>538</v>
      </c>
    </row>
    <row r="1668" spans="1:5" ht="26.25" thickBot="1" x14ac:dyDescent="0.3">
      <c r="A1668" s="129" t="s">
        <v>499</v>
      </c>
      <c r="B1668" s="127" t="str">
        <f>Table13[[#This Row],[Series]]&amp;Table13[[#This Row],[Competency Name]]</f>
        <v>1010ADMINISTRATION AND MANAGEMENT</v>
      </c>
      <c r="C1668" s="127" t="str">
        <f>IF(RIGHT(Table13[[#This Row],[Occupational Series]],5)="SECCM","SECCM",IF(OR(RIGHT(Table13[[#This Row],[Occupational Series]],1)="A",RIGHT(Table13[[#This Row],[Occupational Series]],1)="B",RIGHT(Table13[[#This Row],[Occupational Series]],1)="C"),"0301",RIGHT(Table13[[#This Row],[Occupational Series]],4)))</f>
        <v>1010</v>
      </c>
      <c r="D1668" s="129" t="s">
        <v>560</v>
      </c>
      <c r="E1668" s="129" t="s">
        <v>561</v>
      </c>
    </row>
    <row r="1669" spans="1:5" ht="26.25" thickBot="1" x14ac:dyDescent="0.3">
      <c r="A1669" s="51" t="s">
        <v>499</v>
      </c>
      <c r="B1669" s="127" t="str">
        <f>Table13[[#This Row],[Series]]&amp;Table13[[#This Row],[Competency Name]]</f>
        <v>1010MANAGING HUMAN RESOURCES</v>
      </c>
      <c r="C1669" s="127" t="str">
        <f>IF(RIGHT(Table13[[#This Row],[Occupational Series]],5)="SECCM","SECCM",IF(OR(RIGHT(Table13[[#This Row],[Occupational Series]],1)="A",RIGHT(Table13[[#This Row],[Occupational Series]],1)="B",RIGHT(Table13[[#This Row],[Occupational Series]],1)="C"),"0301",RIGHT(Table13[[#This Row],[Occupational Series]],4)))</f>
        <v>1010</v>
      </c>
      <c r="D1669" s="51" t="s">
        <v>590</v>
      </c>
      <c r="E1669" s="51" t="s">
        <v>591</v>
      </c>
    </row>
    <row r="1670" spans="1:5" ht="26.25" thickBot="1" x14ac:dyDescent="0.3">
      <c r="A1670" s="51" t="s">
        <v>499</v>
      </c>
      <c r="B1670" s="127" t="str">
        <f>Table13[[#This Row],[Series]]&amp;Table13[[#This Row],[Competency Name]]</f>
        <v>1010DESIGN</v>
      </c>
      <c r="C1670" s="127" t="str">
        <f>IF(RIGHT(Table13[[#This Row],[Occupational Series]],5)="SECCM","SECCM",IF(OR(RIGHT(Table13[[#This Row],[Occupational Series]],1)="A",RIGHT(Table13[[#This Row],[Occupational Series]],1)="B",RIGHT(Table13[[#This Row],[Occupational Series]],1)="C"),"0301",RIGHT(Table13[[#This Row],[Occupational Series]],4)))</f>
        <v>1010</v>
      </c>
      <c r="D1670" s="51" t="s">
        <v>1135</v>
      </c>
      <c r="E1670" s="51" t="s">
        <v>1136</v>
      </c>
    </row>
    <row r="1671" spans="1:5" ht="51.75" thickBot="1" x14ac:dyDescent="0.3">
      <c r="A1671" s="51" t="s">
        <v>499</v>
      </c>
      <c r="B1671" s="127" t="str">
        <f>Table13[[#This Row],[Series]]&amp;Table13[[#This Row],[Competency Name]]</f>
        <v>1010COLLECTIONS</v>
      </c>
      <c r="C1671" s="127" t="str">
        <f>IF(RIGHT(Table13[[#This Row],[Occupational Series]],5)="SECCM","SECCM",IF(OR(RIGHT(Table13[[#This Row],[Occupational Series]],1)="A",RIGHT(Table13[[#This Row],[Occupational Series]],1)="B",RIGHT(Table13[[#This Row],[Occupational Series]],1)="C"),"0301",RIGHT(Table13[[#This Row],[Occupational Series]],4)))</f>
        <v>1010</v>
      </c>
      <c r="D1671" s="51" t="s">
        <v>1623</v>
      </c>
      <c r="E1671" s="51" t="s">
        <v>1624</v>
      </c>
    </row>
    <row r="1672" spans="1:5" ht="39" thickBot="1" x14ac:dyDescent="0.3">
      <c r="A1672" s="51" t="s">
        <v>499</v>
      </c>
      <c r="B1672" s="127" t="str">
        <f>Table13[[#This Row],[Series]]&amp;Table13[[#This Row],[Competency Name]]</f>
        <v>1010EXHIBITS</v>
      </c>
      <c r="C1672" s="127" t="str">
        <f>IF(RIGHT(Table13[[#This Row],[Occupational Series]],5)="SECCM","SECCM",IF(OR(RIGHT(Table13[[#This Row],[Occupational Series]],1)="A",RIGHT(Table13[[#This Row],[Occupational Series]],1)="B",RIGHT(Table13[[#This Row],[Occupational Series]],1)="C"),"0301",RIGHT(Table13[[#This Row],[Occupational Series]],4)))</f>
        <v>1010</v>
      </c>
      <c r="D1672" s="51" t="s">
        <v>1625</v>
      </c>
      <c r="E1672" s="51" t="s">
        <v>1626</v>
      </c>
    </row>
    <row r="1673" spans="1:5" ht="26.25" thickBot="1" x14ac:dyDescent="0.3">
      <c r="A1673" s="51" t="s">
        <v>337</v>
      </c>
      <c r="B1673" s="127" t="str">
        <f>Table13[[#This Row],[Series]]&amp;Table13[[#This Row],[Competency Name]]</f>
        <v>1015INFORMATION MANAGEMENT</v>
      </c>
      <c r="C1673" s="127" t="str">
        <f>IF(RIGHT(Table13[[#This Row],[Occupational Series]],5)="SECCM","SECCM",IF(OR(RIGHT(Table13[[#This Row],[Occupational Series]],1)="A",RIGHT(Table13[[#This Row],[Occupational Series]],1)="B",RIGHT(Table13[[#This Row],[Occupational Series]],1)="C"),"0301",RIGHT(Table13[[#This Row],[Occupational Series]],4)))</f>
        <v>1015</v>
      </c>
      <c r="D1673" s="51" t="s">
        <v>311</v>
      </c>
      <c r="E1673" s="51" t="s">
        <v>312</v>
      </c>
    </row>
    <row r="1674" spans="1:5" ht="26.25" thickBot="1" x14ac:dyDescent="0.3">
      <c r="A1674" s="51" t="s">
        <v>337</v>
      </c>
      <c r="B1674" s="127" t="str">
        <f>Table13[[#This Row],[Series]]&amp;Table13[[#This Row],[Competency Name]]</f>
        <v>1015COMPUTER LITERACY</v>
      </c>
      <c r="C1674" s="127" t="str">
        <f>IF(RIGHT(Table13[[#This Row],[Occupational Series]],5)="SECCM","SECCM",IF(OR(RIGHT(Table13[[#This Row],[Occupational Series]],1)="A",RIGHT(Table13[[#This Row],[Occupational Series]],1)="B",RIGHT(Table13[[#This Row],[Occupational Series]],1)="C"),"0301",RIGHT(Table13[[#This Row],[Occupational Series]],4)))</f>
        <v>1015</v>
      </c>
      <c r="D1674" s="51" t="s">
        <v>456</v>
      </c>
      <c r="E1674" s="51" t="s">
        <v>457</v>
      </c>
    </row>
    <row r="1675" spans="1:5" ht="26.25" thickBot="1" x14ac:dyDescent="0.3">
      <c r="A1675" s="51" t="s">
        <v>337</v>
      </c>
      <c r="B1675" s="127" t="str">
        <f>Table13[[#This Row],[Series]]&amp;Table13[[#This Row],[Competency Name]]</f>
        <v>1015WRITTEN COMMUNICATION</v>
      </c>
      <c r="C1675" s="127" t="str">
        <f>IF(RIGHT(Table13[[#This Row],[Occupational Series]],5)="SECCM","SECCM",IF(OR(RIGHT(Table13[[#This Row],[Occupational Series]],1)="A",RIGHT(Table13[[#This Row],[Occupational Series]],1)="B",RIGHT(Table13[[#This Row],[Occupational Series]],1)="C"),"0301",RIGHT(Table13[[#This Row],[Occupational Series]],4)))</f>
        <v>1015</v>
      </c>
      <c r="D1675" s="51" t="s">
        <v>507</v>
      </c>
      <c r="E1675" s="51" t="s">
        <v>508</v>
      </c>
    </row>
    <row r="1676" spans="1:5" ht="26.25" thickBot="1" x14ac:dyDescent="0.3">
      <c r="A1676" s="51" t="s">
        <v>337</v>
      </c>
      <c r="B1676" s="127" t="str">
        <f>Table13[[#This Row],[Series]]&amp;Table13[[#This Row],[Competency Name]]</f>
        <v>1015ORAL COMMUNICATION</v>
      </c>
      <c r="C1676" s="127" t="str">
        <f>IF(RIGHT(Table13[[#This Row],[Occupational Series]],5)="SECCM","SECCM",IF(OR(RIGHT(Table13[[#This Row],[Occupational Series]],1)="A",RIGHT(Table13[[#This Row],[Occupational Series]],1)="B",RIGHT(Table13[[#This Row],[Occupational Series]],1)="C"),"0301",RIGHT(Table13[[#This Row],[Occupational Series]],4)))</f>
        <v>1015</v>
      </c>
      <c r="D1676" s="51" t="s">
        <v>537</v>
      </c>
      <c r="E1676" s="51" t="s">
        <v>538</v>
      </c>
    </row>
    <row r="1677" spans="1:5" ht="39" thickBot="1" x14ac:dyDescent="0.3">
      <c r="A1677" s="51" t="s">
        <v>337</v>
      </c>
      <c r="B1677" s="127" t="str">
        <f>Table13[[#This Row],[Series]]&amp;Table13[[#This Row],[Competency Name]]</f>
        <v>1015DEVELOPING OTHERS</v>
      </c>
      <c r="C1677" s="127" t="str">
        <f>IF(RIGHT(Table13[[#This Row],[Occupational Series]],5)="SECCM","SECCM",IF(OR(RIGHT(Table13[[#This Row],[Occupational Series]],1)="A",RIGHT(Table13[[#This Row],[Occupational Series]],1)="B",RIGHT(Table13[[#This Row],[Occupational Series]],1)="C"),"0301",RIGHT(Table13[[#This Row],[Occupational Series]],4)))</f>
        <v>1015</v>
      </c>
      <c r="D1677" s="51" t="s">
        <v>585</v>
      </c>
      <c r="E1677" s="51" t="s">
        <v>586</v>
      </c>
    </row>
    <row r="1678" spans="1:5" ht="26.25" thickBot="1" x14ac:dyDescent="0.3">
      <c r="A1678" s="51" t="s">
        <v>337</v>
      </c>
      <c r="B1678" s="127" t="str">
        <f>Table13[[#This Row],[Series]]&amp;Table13[[#This Row],[Competency Name]]</f>
        <v>1015MANAGING HUMAN RESOURCES</v>
      </c>
      <c r="C1678" s="127" t="str">
        <f>IF(RIGHT(Table13[[#This Row],[Occupational Series]],5)="SECCM","SECCM",IF(OR(RIGHT(Table13[[#This Row],[Occupational Series]],1)="A",RIGHT(Table13[[#This Row],[Occupational Series]],1)="B",RIGHT(Table13[[#This Row],[Occupational Series]],1)="C"),"0301",RIGHT(Table13[[#This Row],[Occupational Series]],4)))</f>
        <v>1015</v>
      </c>
      <c r="D1678" s="51" t="s">
        <v>590</v>
      </c>
      <c r="E1678" s="51" t="s">
        <v>591</v>
      </c>
    </row>
    <row r="1679" spans="1:5" ht="15.75" thickBot="1" x14ac:dyDescent="0.3">
      <c r="A1679" s="129" t="s">
        <v>337</v>
      </c>
      <c r="B1679" s="127" t="str">
        <f>Table13[[#This Row],[Series]]&amp;Table13[[#This Row],[Competency Name]]</f>
        <v>1015RESEARCH AND ANALYSIS</v>
      </c>
      <c r="C1679" s="127" t="str">
        <f>IF(RIGHT(Table13[[#This Row],[Occupational Series]],5)="SECCM","SECCM",IF(OR(RIGHT(Table13[[#This Row],[Occupational Series]],1)="A",RIGHT(Table13[[#This Row],[Occupational Series]],1)="B",RIGHT(Table13[[#This Row],[Occupational Series]],1)="C"),"0301",RIGHT(Table13[[#This Row],[Occupational Series]],4)))</f>
        <v>1015</v>
      </c>
      <c r="D1679" s="129" t="s">
        <v>1195</v>
      </c>
      <c r="E1679" s="129" t="s">
        <v>1196</v>
      </c>
    </row>
    <row r="1680" spans="1:5" ht="51.75" thickBot="1" x14ac:dyDescent="0.3">
      <c r="A1680" s="51" t="s">
        <v>337</v>
      </c>
      <c r="B1680" s="127" t="str">
        <f>Table13[[#This Row],[Series]]&amp;Table13[[#This Row],[Competency Name]]</f>
        <v>1015COLLECTIONS</v>
      </c>
      <c r="C1680" s="127" t="str">
        <f>IF(RIGHT(Table13[[#This Row],[Occupational Series]],5)="SECCM","SECCM",IF(OR(RIGHT(Table13[[#This Row],[Occupational Series]],1)="A",RIGHT(Table13[[#This Row],[Occupational Series]],1)="B",RIGHT(Table13[[#This Row],[Occupational Series]],1)="C"),"0301",RIGHT(Table13[[#This Row],[Occupational Series]],4)))</f>
        <v>1015</v>
      </c>
      <c r="D1680" s="51" t="s">
        <v>1623</v>
      </c>
      <c r="E1680" s="51" t="s">
        <v>1624</v>
      </c>
    </row>
    <row r="1681" spans="1:5" ht="39" thickBot="1" x14ac:dyDescent="0.3">
      <c r="A1681" s="51" t="s">
        <v>337</v>
      </c>
      <c r="B1681" s="127" t="str">
        <f>Table13[[#This Row],[Series]]&amp;Table13[[#This Row],[Competency Name]]</f>
        <v>1015EXHIBITS</v>
      </c>
      <c r="C1681" s="127" t="str">
        <f>IF(RIGHT(Table13[[#This Row],[Occupational Series]],5)="SECCM","SECCM",IF(OR(RIGHT(Table13[[#This Row],[Occupational Series]],1)="A",RIGHT(Table13[[#This Row],[Occupational Series]],1)="B",RIGHT(Table13[[#This Row],[Occupational Series]],1)="C"),"0301",RIGHT(Table13[[#This Row],[Occupational Series]],4)))</f>
        <v>1015</v>
      </c>
      <c r="D1681" s="51" t="s">
        <v>1625</v>
      </c>
      <c r="E1681" s="51" t="s">
        <v>1626</v>
      </c>
    </row>
    <row r="1682" spans="1:5" ht="39" thickBot="1" x14ac:dyDescent="0.3">
      <c r="A1682" s="51" t="s">
        <v>337</v>
      </c>
      <c r="B1682" s="127" t="str">
        <f>Table13[[#This Row],[Series]]&amp;Table13[[#This Row],[Competency Name]]</f>
        <v>1015PUBLIC EDUCATIONAL SERVICES</v>
      </c>
      <c r="C1682" s="127" t="str">
        <f>IF(RIGHT(Table13[[#This Row],[Occupational Series]],5)="SECCM","SECCM",IF(OR(RIGHT(Table13[[#This Row],[Occupational Series]],1)="A",RIGHT(Table13[[#This Row],[Occupational Series]],1)="B",RIGHT(Table13[[#This Row],[Occupational Series]],1)="C"),"0301",RIGHT(Table13[[#This Row],[Occupational Series]],4)))</f>
        <v>1015</v>
      </c>
      <c r="D1682" s="51" t="s">
        <v>1627</v>
      </c>
      <c r="E1682" s="51" t="s">
        <v>1628</v>
      </c>
    </row>
    <row r="1683" spans="1:5" ht="26.25" thickBot="1" x14ac:dyDescent="0.3">
      <c r="A1683" s="51" t="s">
        <v>354</v>
      </c>
      <c r="B1683" s="127" t="str">
        <f>Table13[[#This Row],[Series]]&amp;Table13[[#This Row],[Competency Name]]</f>
        <v>1016INFORMATION MANAGEMENT</v>
      </c>
      <c r="C1683" s="127" t="str">
        <f>IF(RIGHT(Table13[[#This Row],[Occupational Series]],5)="SECCM","SECCM",IF(OR(RIGHT(Table13[[#This Row],[Occupational Series]],1)="A",RIGHT(Table13[[#This Row],[Occupational Series]],1)="B",RIGHT(Table13[[#This Row],[Occupational Series]],1)="C"),"0301",RIGHT(Table13[[#This Row],[Occupational Series]],4)))</f>
        <v>1016</v>
      </c>
      <c r="D1683" s="51" t="s">
        <v>311</v>
      </c>
      <c r="E1683" s="51" t="s">
        <v>312</v>
      </c>
    </row>
    <row r="1684" spans="1:5" ht="26.25" thickBot="1" x14ac:dyDescent="0.3">
      <c r="A1684" s="51" t="s">
        <v>354</v>
      </c>
      <c r="B1684" s="127" t="str">
        <f>Table13[[#This Row],[Series]]&amp;Table13[[#This Row],[Competency Name]]</f>
        <v>1016COMPUTER LITERACY</v>
      </c>
      <c r="C1684" s="127" t="str">
        <f>IF(RIGHT(Table13[[#This Row],[Occupational Series]],5)="SECCM","SECCM",IF(OR(RIGHT(Table13[[#This Row],[Occupational Series]],1)="A",RIGHT(Table13[[#This Row],[Occupational Series]],1)="B",RIGHT(Table13[[#This Row],[Occupational Series]],1)="C"),"0301",RIGHT(Table13[[#This Row],[Occupational Series]],4)))</f>
        <v>1016</v>
      </c>
      <c r="D1684" s="51" t="s">
        <v>456</v>
      </c>
      <c r="E1684" s="51" t="s">
        <v>457</v>
      </c>
    </row>
    <row r="1685" spans="1:5" ht="15.75" thickBot="1" x14ac:dyDescent="0.3">
      <c r="A1685" s="129" t="s">
        <v>354</v>
      </c>
      <c r="B1685" s="127" t="str">
        <f>Table13[[#This Row],[Series]]&amp;Table13[[#This Row],[Competency Name]]</f>
        <v>1016PARTNERING</v>
      </c>
      <c r="C1685" s="127" t="str">
        <f>IF(RIGHT(Table13[[#This Row],[Occupational Series]],5)="SECCM","SECCM",IF(OR(RIGHT(Table13[[#This Row],[Occupational Series]],1)="A",RIGHT(Table13[[#This Row],[Occupational Series]],1)="B",RIGHT(Table13[[#This Row],[Occupational Series]],1)="C"),"0301",RIGHT(Table13[[#This Row],[Occupational Series]],4)))</f>
        <v>1016</v>
      </c>
      <c r="D1685" s="129" t="s">
        <v>491</v>
      </c>
      <c r="E1685" s="129" t="s">
        <v>492</v>
      </c>
    </row>
    <row r="1686" spans="1:5" ht="26.25" thickBot="1" x14ac:dyDescent="0.3">
      <c r="A1686" s="51" t="s">
        <v>354</v>
      </c>
      <c r="B1686" s="127" t="str">
        <f>Table13[[#This Row],[Series]]&amp;Table13[[#This Row],[Competency Name]]</f>
        <v>1016WRITTEN COMMUNICATION</v>
      </c>
      <c r="C1686" s="127" t="str">
        <f>IF(RIGHT(Table13[[#This Row],[Occupational Series]],5)="SECCM","SECCM",IF(OR(RIGHT(Table13[[#This Row],[Occupational Series]],1)="A",RIGHT(Table13[[#This Row],[Occupational Series]],1)="B",RIGHT(Table13[[#This Row],[Occupational Series]],1)="C"),"0301",RIGHT(Table13[[#This Row],[Occupational Series]],4)))</f>
        <v>1016</v>
      </c>
      <c r="D1686" s="51" t="s">
        <v>507</v>
      </c>
      <c r="E1686" s="51" t="s">
        <v>508</v>
      </c>
    </row>
    <row r="1687" spans="1:5" ht="26.25" thickBot="1" x14ac:dyDescent="0.3">
      <c r="A1687" s="51" t="s">
        <v>354</v>
      </c>
      <c r="B1687" s="127" t="str">
        <f>Table13[[#This Row],[Series]]&amp;Table13[[#This Row],[Competency Name]]</f>
        <v>1016ORAL COMMUNICATION</v>
      </c>
      <c r="C1687" s="127" t="str">
        <f>IF(RIGHT(Table13[[#This Row],[Occupational Series]],5)="SECCM","SECCM",IF(OR(RIGHT(Table13[[#This Row],[Occupational Series]],1)="A",RIGHT(Table13[[#This Row],[Occupational Series]],1)="B",RIGHT(Table13[[#This Row],[Occupational Series]],1)="C"),"0301",RIGHT(Table13[[#This Row],[Occupational Series]],4)))</f>
        <v>1016</v>
      </c>
      <c r="D1687" s="51" t="s">
        <v>537</v>
      </c>
      <c r="E1687" s="51" t="s">
        <v>538</v>
      </c>
    </row>
    <row r="1688" spans="1:5" ht="26.25" thickBot="1" x14ac:dyDescent="0.3">
      <c r="A1688" s="129" t="s">
        <v>354</v>
      </c>
      <c r="B1688" s="127" t="str">
        <f>Table13[[#This Row],[Series]]&amp;Table13[[#This Row],[Competency Name]]</f>
        <v>1016ADMINISTRATION AND MANAGEMENT</v>
      </c>
      <c r="C1688" s="127" t="str">
        <f>IF(RIGHT(Table13[[#This Row],[Occupational Series]],5)="SECCM","SECCM",IF(OR(RIGHT(Table13[[#This Row],[Occupational Series]],1)="A",RIGHT(Table13[[#This Row],[Occupational Series]],1)="B",RIGHT(Table13[[#This Row],[Occupational Series]],1)="C"),"0301",RIGHT(Table13[[#This Row],[Occupational Series]],4)))</f>
        <v>1016</v>
      </c>
      <c r="D1688" s="129" t="s">
        <v>560</v>
      </c>
      <c r="E1688" s="129" t="s">
        <v>561</v>
      </c>
    </row>
    <row r="1689" spans="1:5" ht="39" thickBot="1" x14ac:dyDescent="0.3">
      <c r="A1689" s="51" t="s">
        <v>354</v>
      </c>
      <c r="B1689" s="127" t="str">
        <f>Table13[[#This Row],[Series]]&amp;Table13[[#This Row],[Competency Name]]</f>
        <v>1016CLERICAL SUPPORT FUNCTIONS</v>
      </c>
      <c r="C1689" s="127" t="str">
        <f>IF(RIGHT(Table13[[#This Row],[Occupational Series]],5)="SECCM","SECCM",IF(OR(RIGHT(Table13[[#This Row],[Occupational Series]],1)="A",RIGHT(Table13[[#This Row],[Occupational Series]],1)="B",RIGHT(Table13[[#This Row],[Occupational Series]],1)="C"),"0301",RIGHT(Table13[[#This Row],[Occupational Series]],4)))</f>
        <v>1016</v>
      </c>
      <c r="D1689" s="51" t="s">
        <v>993</v>
      </c>
      <c r="E1689" s="51" t="s">
        <v>994</v>
      </c>
    </row>
    <row r="1690" spans="1:5" ht="26.25" thickBot="1" x14ac:dyDescent="0.3">
      <c r="A1690" s="129" t="s">
        <v>354</v>
      </c>
      <c r="B1690" s="127" t="str">
        <f>Table13[[#This Row],[Series]]&amp;Table13[[#This Row],[Competency Name]]</f>
        <v>1016MARKETING AND OUTREACH</v>
      </c>
      <c r="C1690" s="127" t="str">
        <f>IF(RIGHT(Table13[[#This Row],[Occupational Series]],5)="SECCM","SECCM",IF(OR(RIGHT(Table13[[#This Row],[Occupational Series]],1)="A",RIGHT(Table13[[#This Row],[Occupational Series]],1)="B",RIGHT(Table13[[#This Row],[Occupational Series]],1)="C"),"0301",RIGHT(Table13[[#This Row],[Occupational Series]],4)))</f>
        <v>1016</v>
      </c>
      <c r="D1690" s="129" t="s">
        <v>1055</v>
      </c>
      <c r="E1690" s="129" t="s">
        <v>1056</v>
      </c>
    </row>
    <row r="1691" spans="1:5" ht="15.75" thickBot="1" x14ac:dyDescent="0.3">
      <c r="A1691" s="129" t="s">
        <v>354</v>
      </c>
      <c r="B1691" s="127" t="str">
        <f>Table13[[#This Row],[Series]]&amp;Table13[[#This Row],[Competency Name]]</f>
        <v>1016RESEARCH AND ANALYSIS</v>
      </c>
      <c r="C1691" s="127" t="str">
        <f>IF(RIGHT(Table13[[#This Row],[Occupational Series]],5)="SECCM","SECCM",IF(OR(RIGHT(Table13[[#This Row],[Occupational Series]],1)="A",RIGHT(Table13[[#This Row],[Occupational Series]],1)="B",RIGHT(Table13[[#This Row],[Occupational Series]],1)="C"),"0301",RIGHT(Table13[[#This Row],[Occupational Series]],4)))</f>
        <v>1016</v>
      </c>
      <c r="D1691" s="129" t="s">
        <v>1195</v>
      </c>
      <c r="E1691" s="129" t="s">
        <v>1196</v>
      </c>
    </row>
    <row r="1692" spans="1:5" ht="51.75" thickBot="1" x14ac:dyDescent="0.3">
      <c r="A1692" s="51" t="s">
        <v>354</v>
      </c>
      <c r="B1692" s="127" t="str">
        <f>Table13[[#This Row],[Series]]&amp;Table13[[#This Row],[Competency Name]]</f>
        <v>1016COLLECTIONS</v>
      </c>
      <c r="C1692" s="127" t="str">
        <f>IF(RIGHT(Table13[[#This Row],[Occupational Series]],5)="SECCM","SECCM",IF(OR(RIGHT(Table13[[#This Row],[Occupational Series]],1)="A",RIGHT(Table13[[#This Row],[Occupational Series]],1)="B",RIGHT(Table13[[#This Row],[Occupational Series]],1)="C"),"0301",RIGHT(Table13[[#This Row],[Occupational Series]],4)))</f>
        <v>1016</v>
      </c>
      <c r="D1692" s="51" t="s">
        <v>1623</v>
      </c>
      <c r="E1692" s="51" t="s">
        <v>1624</v>
      </c>
    </row>
    <row r="1693" spans="1:5" ht="39" thickBot="1" x14ac:dyDescent="0.3">
      <c r="A1693" s="51" t="s">
        <v>354</v>
      </c>
      <c r="B1693" s="127" t="str">
        <f>Table13[[#This Row],[Series]]&amp;Table13[[#This Row],[Competency Name]]</f>
        <v>1016EXHIBITS</v>
      </c>
      <c r="C1693" s="127" t="str">
        <f>IF(RIGHT(Table13[[#This Row],[Occupational Series]],5)="SECCM","SECCM",IF(OR(RIGHT(Table13[[#This Row],[Occupational Series]],1)="A",RIGHT(Table13[[#This Row],[Occupational Series]],1)="B",RIGHT(Table13[[#This Row],[Occupational Series]],1)="C"),"0301",RIGHT(Table13[[#This Row],[Occupational Series]],4)))</f>
        <v>1016</v>
      </c>
      <c r="D1693" s="51" t="s">
        <v>1625</v>
      </c>
      <c r="E1693" s="51" t="s">
        <v>1626</v>
      </c>
    </row>
    <row r="1694" spans="1:5" ht="39" thickBot="1" x14ac:dyDescent="0.3">
      <c r="A1694" s="51" t="s">
        <v>354</v>
      </c>
      <c r="B1694" s="127" t="str">
        <f>Table13[[#This Row],[Series]]&amp;Table13[[#This Row],[Competency Name]]</f>
        <v>1016PUBLIC EDUCATIONAL SERVICES</v>
      </c>
      <c r="C1694" s="127" t="str">
        <f>IF(RIGHT(Table13[[#This Row],[Occupational Series]],5)="SECCM","SECCM",IF(OR(RIGHT(Table13[[#This Row],[Occupational Series]],1)="A",RIGHT(Table13[[#This Row],[Occupational Series]],1)="B",RIGHT(Table13[[#This Row],[Occupational Series]],1)="C"),"0301",RIGHT(Table13[[#This Row],[Occupational Series]],4)))</f>
        <v>1016</v>
      </c>
      <c r="D1694" s="51" t="s">
        <v>1627</v>
      </c>
      <c r="E1694" s="51" t="s">
        <v>1628</v>
      </c>
    </row>
    <row r="1695" spans="1:5" ht="26.25" thickBot="1" x14ac:dyDescent="0.3">
      <c r="A1695" s="51" t="s">
        <v>354</v>
      </c>
      <c r="B1695" s="127" t="str">
        <f>Table13[[#This Row],[Series]]&amp;Table13[[#This Row],[Competency Name]]</f>
        <v>1016MUSEUM SUPPORT</v>
      </c>
      <c r="C1695" s="127" t="str">
        <f>IF(RIGHT(Table13[[#This Row],[Occupational Series]],5)="SECCM","SECCM",IF(OR(RIGHT(Table13[[#This Row],[Occupational Series]],1)="A",RIGHT(Table13[[#This Row],[Occupational Series]],1)="B",RIGHT(Table13[[#This Row],[Occupational Series]],1)="C"),"0301",RIGHT(Table13[[#This Row],[Occupational Series]],4)))</f>
        <v>1016</v>
      </c>
      <c r="D1695" s="51" t="s">
        <v>1661</v>
      </c>
      <c r="E1695" s="51" t="s">
        <v>1662</v>
      </c>
    </row>
    <row r="1696" spans="1:5" ht="15.75" thickBot="1" x14ac:dyDescent="0.3">
      <c r="A1696" s="129" t="s">
        <v>494</v>
      </c>
      <c r="B1696" s="127" t="str">
        <f>Table13[[#This Row],[Series]]&amp;Table13[[#This Row],[Competency Name]]</f>
        <v>1035PARTNERING</v>
      </c>
      <c r="C1696" s="127" t="str">
        <f>IF(RIGHT(Table13[[#This Row],[Occupational Series]],5)="SECCM","SECCM",IF(OR(RIGHT(Table13[[#This Row],[Occupational Series]],1)="A",RIGHT(Table13[[#This Row],[Occupational Series]],1)="B",RIGHT(Table13[[#This Row],[Occupational Series]],1)="C"),"0301",RIGHT(Table13[[#This Row],[Occupational Series]],4)))</f>
        <v>1035</v>
      </c>
      <c r="D1696" s="129" t="s">
        <v>491</v>
      </c>
      <c r="E1696" s="129" t="s">
        <v>492</v>
      </c>
    </row>
    <row r="1697" spans="1:5" ht="26.25" thickBot="1" x14ac:dyDescent="0.3">
      <c r="A1697" s="51" t="s">
        <v>494</v>
      </c>
      <c r="B1697" s="127" t="str">
        <f>Table13[[#This Row],[Series]]&amp;Table13[[#This Row],[Competency Name]]</f>
        <v>1035WRITTEN COMMUNICATION</v>
      </c>
      <c r="C1697" s="127" t="str">
        <f>IF(RIGHT(Table13[[#This Row],[Occupational Series]],5)="SECCM","SECCM",IF(OR(RIGHT(Table13[[#This Row],[Occupational Series]],1)="A",RIGHT(Table13[[#This Row],[Occupational Series]],1)="B",RIGHT(Table13[[#This Row],[Occupational Series]],1)="C"),"0301",RIGHT(Table13[[#This Row],[Occupational Series]],4)))</f>
        <v>1035</v>
      </c>
      <c r="D1697" s="51" t="s">
        <v>507</v>
      </c>
      <c r="E1697" s="51" t="s">
        <v>508</v>
      </c>
    </row>
    <row r="1698" spans="1:5" ht="26.25" thickBot="1" x14ac:dyDescent="0.3">
      <c r="A1698" s="51" t="s">
        <v>494</v>
      </c>
      <c r="B1698" s="127" t="str">
        <f>Table13[[#This Row],[Series]]&amp;Table13[[#This Row],[Competency Name]]</f>
        <v>1035ORAL COMMUNICATION</v>
      </c>
      <c r="C1698" s="127" t="str">
        <f>IF(RIGHT(Table13[[#This Row],[Occupational Series]],5)="SECCM","SECCM",IF(OR(RIGHT(Table13[[#This Row],[Occupational Series]],1)="A",RIGHT(Table13[[#This Row],[Occupational Series]],1)="B",RIGHT(Table13[[#This Row],[Occupational Series]],1)="C"),"0301",RIGHT(Table13[[#This Row],[Occupational Series]],4)))</f>
        <v>1035</v>
      </c>
      <c r="D1698" s="51" t="s">
        <v>537</v>
      </c>
      <c r="E1698" s="51" t="s">
        <v>538</v>
      </c>
    </row>
    <row r="1699" spans="1:5" ht="26.25" thickBot="1" x14ac:dyDescent="0.3">
      <c r="A1699" s="51" t="s">
        <v>494</v>
      </c>
      <c r="B1699" s="127" t="str">
        <f>Table13[[#This Row],[Series]]&amp;Table13[[#This Row],[Competency Name]]</f>
        <v>1035RESOURCE MANAGEMENT</v>
      </c>
      <c r="C1699" s="127" t="str">
        <f>IF(RIGHT(Table13[[#This Row],[Occupational Series]],5)="SECCM","SECCM",IF(OR(RIGHT(Table13[[#This Row],[Occupational Series]],1)="A",RIGHT(Table13[[#This Row],[Occupational Series]],1)="B",RIGHT(Table13[[#This Row],[Occupational Series]],1)="C"),"0301",RIGHT(Table13[[#This Row],[Occupational Series]],4)))</f>
        <v>1035</v>
      </c>
      <c r="D1699" s="51" t="s">
        <v>573</v>
      </c>
      <c r="E1699" s="51" t="s">
        <v>574</v>
      </c>
    </row>
    <row r="1700" spans="1:5" ht="64.5" thickBot="1" x14ac:dyDescent="0.3">
      <c r="A1700" s="51" t="s">
        <v>494</v>
      </c>
      <c r="B1700" s="127" t="str">
        <f>Table13[[#This Row],[Series]]&amp;Table13[[#This Row],[Competency Name]]</f>
        <v>1035ACCOUNTABILITY</v>
      </c>
      <c r="C1700" s="127" t="str">
        <f>IF(RIGHT(Table13[[#This Row],[Occupational Series]],5)="SECCM","SECCM",IF(OR(RIGHT(Table13[[#This Row],[Occupational Series]],1)="A",RIGHT(Table13[[#This Row],[Occupational Series]],1)="B",RIGHT(Table13[[#This Row],[Occupational Series]],1)="C"),"0301",RIGHT(Table13[[#This Row],[Occupational Series]],4)))</f>
        <v>1035</v>
      </c>
      <c r="D1700" s="51" t="s">
        <v>579</v>
      </c>
      <c r="E1700" s="51" t="s">
        <v>580</v>
      </c>
    </row>
    <row r="1701" spans="1:5" ht="26.25" thickBot="1" x14ac:dyDescent="0.3">
      <c r="A1701" s="51" t="s">
        <v>494</v>
      </c>
      <c r="B1701" s="127" t="str">
        <f>Table13[[#This Row],[Series]]&amp;Table13[[#This Row],[Competency Name]]</f>
        <v>1035MANAGING HUMAN RESOURCES</v>
      </c>
      <c r="C1701" s="127" t="str">
        <f>IF(RIGHT(Table13[[#This Row],[Occupational Series]],5)="SECCM","SECCM",IF(OR(RIGHT(Table13[[#This Row],[Occupational Series]],1)="A",RIGHT(Table13[[#This Row],[Occupational Series]],1)="B",RIGHT(Table13[[#This Row],[Occupational Series]],1)="C"),"0301",RIGHT(Table13[[#This Row],[Occupational Series]],4)))</f>
        <v>1035</v>
      </c>
      <c r="D1701" s="51" t="s">
        <v>590</v>
      </c>
      <c r="E1701" s="51" t="s">
        <v>591</v>
      </c>
    </row>
    <row r="1702" spans="1:5" ht="39" thickBot="1" x14ac:dyDescent="0.3">
      <c r="A1702" s="51" t="s">
        <v>494</v>
      </c>
      <c r="B1702" s="127" t="str">
        <f>Table13[[#This Row],[Series]]&amp;Table13[[#This Row],[Competency Name]]</f>
        <v>1035PROBLEM SOLVING</v>
      </c>
      <c r="C1702" s="127" t="str">
        <f>IF(RIGHT(Table13[[#This Row],[Occupational Series]],5)="SECCM","SECCM",IF(OR(RIGHT(Table13[[#This Row],[Occupational Series]],1)="A",RIGHT(Table13[[#This Row],[Occupational Series]],1)="B",RIGHT(Table13[[#This Row],[Occupational Series]],1)="C"),"0301",RIGHT(Table13[[#This Row],[Occupational Series]],4)))</f>
        <v>1035</v>
      </c>
      <c r="D1702" s="51" t="s">
        <v>596</v>
      </c>
      <c r="E1702" s="51" t="s">
        <v>597</v>
      </c>
    </row>
    <row r="1703" spans="1:5" ht="39" thickBot="1" x14ac:dyDescent="0.3">
      <c r="A1703" s="51" t="s">
        <v>494</v>
      </c>
      <c r="B1703" s="127" t="str">
        <f>Table13[[#This Row],[Series]]&amp;Table13[[#This Row],[Competency Name]]</f>
        <v>1035STRATEGIC THINKING</v>
      </c>
      <c r="C1703" s="127" t="str">
        <f>IF(RIGHT(Table13[[#This Row],[Occupational Series]],5)="SECCM","SECCM",IF(OR(RIGHT(Table13[[#This Row],[Occupational Series]],1)="A",RIGHT(Table13[[#This Row],[Occupational Series]],1)="B",RIGHT(Table13[[#This Row],[Occupational Series]],1)="C"),"0301",RIGHT(Table13[[#This Row],[Occupational Series]],4)))</f>
        <v>1035</v>
      </c>
      <c r="D1703" s="51" t="s">
        <v>826</v>
      </c>
      <c r="E1703" s="51" t="s">
        <v>827</v>
      </c>
    </row>
    <row r="1704" spans="1:5" ht="15.75" thickBot="1" x14ac:dyDescent="0.3">
      <c r="A1704" s="129" t="s">
        <v>494</v>
      </c>
      <c r="B1704" s="127" t="str">
        <f>Table13[[#This Row],[Series]]&amp;Table13[[#This Row],[Competency Name]]</f>
        <v>1035RESEARCH AND ANALYSIS</v>
      </c>
      <c r="C1704" s="127" t="str">
        <f>IF(RIGHT(Table13[[#This Row],[Occupational Series]],5)="SECCM","SECCM",IF(OR(RIGHT(Table13[[#This Row],[Occupational Series]],1)="A",RIGHT(Table13[[#This Row],[Occupational Series]],1)="B",RIGHT(Table13[[#This Row],[Occupational Series]],1)="C"),"0301",RIGHT(Table13[[#This Row],[Occupational Series]],4)))</f>
        <v>1035</v>
      </c>
      <c r="D1704" s="129" t="s">
        <v>1195</v>
      </c>
      <c r="E1704" s="129" t="s">
        <v>1196</v>
      </c>
    </row>
    <row r="1705" spans="1:5" ht="39" thickBot="1" x14ac:dyDescent="0.3">
      <c r="A1705" s="129" t="s">
        <v>494</v>
      </c>
      <c r="B1705" s="127" t="str">
        <f>Table13[[#This Row],[Series]]&amp;Table13[[#This Row],[Competency Name]]</f>
        <v>1035AUDIO, VISUAL, AND MULTIMEDIA PRODUCT DEVELOPMENT</v>
      </c>
      <c r="C1705" s="127" t="str">
        <f>IF(RIGHT(Table13[[#This Row],[Occupational Series]],5)="SECCM","SECCM",IF(OR(RIGHT(Table13[[#This Row],[Occupational Series]],1)="A",RIGHT(Table13[[#This Row],[Occupational Series]],1)="B",RIGHT(Table13[[#This Row],[Occupational Series]],1)="C"),"0301",RIGHT(Table13[[#This Row],[Occupational Series]],4)))</f>
        <v>1035</v>
      </c>
      <c r="D1705" s="129" t="s">
        <v>1458</v>
      </c>
      <c r="E1705" s="129" t="s">
        <v>1459</v>
      </c>
    </row>
    <row r="1706" spans="1:5" ht="26.25" thickBot="1" x14ac:dyDescent="0.3">
      <c r="A1706" s="129" t="s">
        <v>494</v>
      </c>
      <c r="B1706" s="127" t="str">
        <f>Table13[[#This Row],[Series]]&amp;Table13[[#This Row],[Competency Name]]</f>
        <v>1035COMMUNICATION PLANNING</v>
      </c>
      <c r="C1706" s="127" t="str">
        <f>IF(RIGHT(Table13[[#This Row],[Occupational Series]],5)="SECCM","SECCM",IF(OR(RIGHT(Table13[[#This Row],[Occupational Series]],1)="A",RIGHT(Table13[[#This Row],[Occupational Series]],1)="B",RIGHT(Table13[[#This Row],[Occupational Series]],1)="C"),"0301",RIGHT(Table13[[#This Row],[Occupational Series]],4)))</f>
        <v>1035</v>
      </c>
      <c r="D1706" s="129" t="s">
        <v>1460</v>
      </c>
      <c r="E1706" s="129" t="s">
        <v>1461</v>
      </c>
    </row>
    <row r="1707" spans="1:5" ht="26.25" thickBot="1" x14ac:dyDescent="0.3">
      <c r="A1707" s="129" t="s">
        <v>494</v>
      </c>
      <c r="B1707" s="127" t="str">
        <f>Table13[[#This Row],[Series]]&amp;Table13[[#This Row],[Competency Name]]</f>
        <v>1035COMMUNITY OUTREACH</v>
      </c>
      <c r="C1707" s="127" t="str">
        <f>IF(RIGHT(Table13[[#This Row],[Occupational Series]],5)="SECCM","SECCM",IF(OR(RIGHT(Table13[[#This Row],[Occupational Series]],1)="A",RIGHT(Table13[[#This Row],[Occupational Series]],1)="B",RIGHT(Table13[[#This Row],[Occupational Series]],1)="C"),"0301",RIGHT(Table13[[#This Row],[Occupational Series]],4)))</f>
        <v>1035</v>
      </c>
      <c r="D1707" s="129" t="s">
        <v>1462</v>
      </c>
      <c r="E1707" s="129" t="s">
        <v>1463</v>
      </c>
    </row>
    <row r="1708" spans="1:5" ht="26.25" thickBot="1" x14ac:dyDescent="0.3">
      <c r="A1708" s="129" t="s">
        <v>494</v>
      </c>
      <c r="B1708" s="127" t="str">
        <f>Table13[[#This Row],[Series]]&amp;Table13[[#This Row],[Competency Name]]</f>
        <v>1035MEDIA RELATIONS MANAGEMENT</v>
      </c>
      <c r="C1708" s="127" t="str">
        <f>IF(RIGHT(Table13[[#This Row],[Occupational Series]],5)="SECCM","SECCM",IF(OR(RIGHT(Table13[[#This Row],[Occupational Series]],1)="A",RIGHT(Table13[[#This Row],[Occupational Series]],1)="B",RIGHT(Table13[[#This Row],[Occupational Series]],1)="C"),"0301",RIGHT(Table13[[#This Row],[Occupational Series]],4)))</f>
        <v>1035</v>
      </c>
      <c r="D1708" s="129" t="s">
        <v>1464</v>
      </c>
      <c r="E1708" s="129" t="s">
        <v>1465</v>
      </c>
    </row>
    <row r="1709" spans="1:5" ht="15.75" thickBot="1" x14ac:dyDescent="0.3">
      <c r="A1709" s="129" t="s">
        <v>494</v>
      </c>
      <c r="B1709" s="127" t="str">
        <f>Table13[[#This Row],[Series]]&amp;Table13[[#This Row],[Competency Name]]</f>
        <v>1035PUBLIC AFFAIRS</v>
      </c>
      <c r="C1709" s="127" t="str">
        <f>IF(RIGHT(Table13[[#This Row],[Occupational Series]],5)="SECCM","SECCM",IF(OR(RIGHT(Table13[[#This Row],[Occupational Series]],1)="A",RIGHT(Table13[[#This Row],[Occupational Series]],1)="B",RIGHT(Table13[[#This Row],[Occupational Series]],1)="C"),"0301",RIGHT(Table13[[#This Row],[Occupational Series]],4)))</f>
        <v>1035</v>
      </c>
      <c r="D1709" s="129" t="s">
        <v>1466</v>
      </c>
      <c r="E1709" s="129" t="s">
        <v>1467</v>
      </c>
    </row>
    <row r="1710" spans="1:5" ht="26.25" thickBot="1" x14ac:dyDescent="0.3">
      <c r="A1710" s="51" t="s">
        <v>494</v>
      </c>
      <c r="B1710" s="127" t="str">
        <f>Table13[[#This Row],[Series]]&amp;Table13[[#This Row],[Competency Name]]</f>
        <v>1035PUBLIC AFFAIRS CONSULTATION</v>
      </c>
      <c r="C1710" s="127" t="str">
        <f>IF(RIGHT(Table13[[#This Row],[Occupational Series]],5)="SECCM","SECCM",IF(OR(RIGHT(Table13[[#This Row],[Occupational Series]],1)="A",RIGHT(Table13[[#This Row],[Occupational Series]],1)="B",RIGHT(Table13[[#This Row],[Occupational Series]],1)="C"),"0301",RIGHT(Table13[[#This Row],[Occupational Series]],4)))</f>
        <v>1035</v>
      </c>
      <c r="D1710" s="51" t="s">
        <v>1470</v>
      </c>
      <c r="E1710" s="51" t="s">
        <v>1471</v>
      </c>
    </row>
    <row r="1711" spans="1:5" ht="39" thickBot="1" x14ac:dyDescent="0.3">
      <c r="A1711" s="129" t="s">
        <v>494</v>
      </c>
      <c r="B1711" s="127" t="str">
        <f>Table13[[#This Row],[Series]]&amp;Table13[[#This Row],[Competency Name]]</f>
        <v>1035PUBLIC AFFAIRS PROGRAM PERFORMANCE MANAGEMENT</v>
      </c>
      <c r="C1711" s="127" t="str">
        <f>IF(RIGHT(Table13[[#This Row],[Occupational Series]],5)="SECCM","SECCM",IF(OR(RIGHT(Table13[[#This Row],[Occupational Series]],1)="A",RIGHT(Table13[[#This Row],[Occupational Series]],1)="B",RIGHT(Table13[[#This Row],[Occupational Series]],1)="C"),"0301",RIGHT(Table13[[#This Row],[Occupational Series]],4)))</f>
        <v>1035</v>
      </c>
      <c r="D1711" s="129" t="s">
        <v>1472</v>
      </c>
      <c r="E1711" s="129" t="s">
        <v>1473</v>
      </c>
    </row>
    <row r="1712" spans="1:5" ht="26.25" thickBot="1" x14ac:dyDescent="0.3">
      <c r="A1712" s="129" t="s">
        <v>404</v>
      </c>
      <c r="B1712" s="127" t="str">
        <f>Table13[[#This Row],[Series]]&amp;Table13[[#This Row],[Competency Name]]</f>
        <v>1040PROJECT MANAGEMENT</v>
      </c>
      <c r="C1712" s="127" t="str">
        <f>IF(RIGHT(Table13[[#This Row],[Occupational Series]],5)="SECCM","SECCM",IF(OR(RIGHT(Table13[[#This Row],[Occupational Series]],1)="A",RIGHT(Table13[[#This Row],[Occupational Series]],1)="B",RIGHT(Table13[[#This Row],[Occupational Series]],1)="C"),"0301",RIGHT(Table13[[#This Row],[Occupational Series]],4)))</f>
        <v>1040</v>
      </c>
      <c r="D1712" s="129" t="s">
        <v>381</v>
      </c>
      <c r="E1712" s="129" t="s">
        <v>382</v>
      </c>
    </row>
    <row r="1713" spans="1:5" ht="26.25" thickBot="1" x14ac:dyDescent="0.3">
      <c r="A1713" s="51" t="s">
        <v>404</v>
      </c>
      <c r="B1713" s="127" t="str">
        <f>Table13[[#This Row],[Series]]&amp;Table13[[#This Row],[Competency Name]]</f>
        <v>1040WRITTEN COMMUNICATION</v>
      </c>
      <c r="C1713" s="127" t="str">
        <f>IF(RIGHT(Table13[[#This Row],[Occupational Series]],5)="SECCM","SECCM",IF(OR(RIGHT(Table13[[#This Row],[Occupational Series]],1)="A",RIGHT(Table13[[#This Row],[Occupational Series]],1)="B",RIGHT(Table13[[#This Row],[Occupational Series]],1)="C"),"0301",RIGHT(Table13[[#This Row],[Occupational Series]],4)))</f>
        <v>1040</v>
      </c>
      <c r="D1713" s="51" t="s">
        <v>507</v>
      </c>
      <c r="E1713" s="51" t="s">
        <v>508</v>
      </c>
    </row>
    <row r="1714" spans="1:5" ht="26.25" thickBot="1" x14ac:dyDescent="0.3">
      <c r="A1714" s="51" t="s">
        <v>404</v>
      </c>
      <c r="B1714" s="127" t="str">
        <f>Table13[[#This Row],[Series]]&amp;Table13[[#This Row],[Competency Name]]</f>
        <v>1040ORAL COMMUNICATION</v>
      </c>
      <c r="C1714" s="127" t="str">
        <f>IF(RIGHT(Table13[[#This Row],[Occupational Series]],5)="SECCM","SECCM",IF(OR(RIGHT(Table13[[#This Row],[Occupational Series]],1)="A",RIGHT(Table13[[#This Row],[Occupational Series]],1)="B",RIGHT(Table13[[#This Row],[Occupational Series]],1)="C"),"0301",RIGHT(Table13[[#This Row],[Occupational Series]],4)))</f>
        <v>1040</v>
      </c>
      <c r="D1714" s="51" t="s">
        <v>537</v>
      </c>
      <c r="E1714" s="51" t="s">
        <v>538</v>
      </c>
    </row>
    <row r="1715" spans="1:5" ht="64.5" thickBot="1" x14ac:dyDescent="0.3">
      <c r="A1715" s="51" t="s">
        <v>404</v>
      </c>
      <c r="B1715" s="127" t="str">
        <f>Table13[[#This Row],[Series]]&amp;Table13[[#This Row],[Competency Name]]</f>
        <v>1040ACCOUNTABILITY</v>
      </c>
      <c r="C1715" s="127" t="str">
        <f>IF(RIGHT(Table13[[#This Row],[Occupational Series]],5)="SECCM","SECCM",IF(OR(RIGHT(Table13[[#This Row],[Occupational Series]],1)="A",RIGHT(Table13[[#This Row],[Occupational Series]],1)="B",RIGHT(Table13[[#This Row],[Occupational Series]],1)="C"),"0301",RIGHT(Table13[[#This Row],[Occupational Series]],4)))</f>
        <v>1040</v>
      </c>
      <c r="D1715" s="51" t="s">
        <v>579</v>
      </c>
      <c r="E1715" s="51" t="s">
        <v>580</v>
      </c>
    </row>
    <row r="1716" spans="1:5" ht="39" thickBot="1" x14ac:dyDescent="0.3">
      <c r="A1716" s="51" t="s">
        <v>404</v>
      </c>
      <c r="B1716" s="127" t="str">
        <f>Table13[[#This Row],[Series]]&amp;Table13[[#This Row],[Competency Name]]</f>
        <v>1040DEVELOPING OTHERS</v>
      </c>
      <c r="C1716" s="127" t="str">
        <f>IF(RIGHT(Table13[[#This Row],[Occupational Series]],5)="SECCM","SECCM",IF(OR(RIGHT(Table13[[#This Row],[Occupational Series]],1)="A",RIGHT(Table13[[#This Row],[Occupational Series]],1)="B",RIGHT(Table13[[#This Row],[Occupational Series]],1)="C"),"0301",RIGHT(Table13[[#This Row],[Occupational Series]],4)))</f>
        <v>1040</v>
      </c>
      <c r="D1716" s="51" t="s">
        <v>585</v>
      </c>
      <c r="E1716" s="51" t="s">
        <v>586</v>
      </c>
    </row>
    <row r="1717" spans="1:5" ht="39" thickBot="1" x14ac:dyDescent="0.3">
      <c r="A1717" s="51" t="s">
        <v>404</v>
      </c>
      <c r="B1717" s="127" t="str">
        <f>Table13[[#This Row],[Series]]&amp;Table13[[#This Row],[Competency Name]]</f>
        <v>1040PROBLEM SOLVING</v>
      </c>
      <c r="C1717" s="127" t="str">
        <f>IF(RIGHT(Table13[[#This Row],[Occupational Series]],5)="SECCM","SECCM",IF(OR(RIGHT(Table13[[#This Row],[Occupational Series]],1)="A",RIGHT(Table13[[#This Row],[Occupational Series]],1)="B",RIGHT(Table13[[#This Row],[Occupational Series]],1)="C"),"0301",RIGHT(Table13[[#This Row],[Occupational Series]],4)))</f>
        <v>1040</v>
      </c>
      <c r="D1717" s="51" t="s">
        <v>596</v>
      </c>
      <c r="E1717" s="51" t="s">
        <v>597</v>
      </c>
    </row>
    <row r="1718" spans="1:5" ht="26.25" thickBot="1" x14ac:dyDescent="0.3">
      <c r="A1718" s="51" t="s">
        <v>404</v>
      </c>
      <c r="B1718" s="127" t="str">
        <f>Table13[[#This Row],[Series]]&amp;Table13[[#This Row],[Competency Name]]</f>
        <v>1040TRANSLATING/INTERPRETING COMMUNICATION</v>
      </c>
      <c r="C1718" s="127" t="str">
        <f>IF(RIGHT(Table13[[#This Row],[Occupational Series]],5)="SECCM","SECCM",IF(OR(RIGHT(Table13[[#This Row],[Occupational Series]],1)="A",RIGHT(Table13[[#This Row],[Occupational Series]],1)="B",RIGHT(Table13[[#This Row],[Occupational Series]],1)="C"),"0301",RIGHT(Table13[[#This Row],[Occupational Series]],4)))</f>
        <v>1040</v>
      </c>
      <c r="D1718" s="51" t="s">
        <v>1837</v>
      </c>
      <c r="E1718" s="51" t="s">
        <v>1838</v>
      </c>
    </row>
    <row r="1719" spans="1:5" ht="64.5" thickBot="1" x14ac:dyDescent="0.3">
      <c r="A1719" s="51" t="s">
        <v>404</v>
      </c>
      <c r="B1719" s="127" t="str">
        <f>Table13[[#This Row],[Series]]&amp;Table13[[#This Row],[Competency Name]]</f>
        <v>1040TRANSLATING/INTERPRETING LANGUAGE</v>
      </c>
      <c r="C1719" s="127" t="str">
        <f>IF(RIGHT(Table13[[#This Row],[Occupational Series]],5)="SECCM","SECCM",IF(OR(RIGHT(Table13[[#This Row],[Occupational Series]],1)="A",RIGHT(Table13[[#This Row],[Occupational Series]],1)="B",RIGHT(Table13[[#This Row],[Occupational Series]],1)="C"),"0301",RIGHT(Table13[[#This Row],[Occupational Series]],4)))</f>
        <v>1040</v>
      </c>
      <c r="D1719" s="51" t="s">
        <v>1657</v>
      </c>
      <c r="E1719" s="51" t="s">
        <v>1658</v>
      </c>
    </row>
    <row r="1720" spans="1:5" ht="26.25" thickBot="1" x14ac:dyDescent="0.3">
      <c r="A1720" s="51" t="s">
        <v>359</v>
      </c>
      <c r="B1720" s="127" t="str">
        <f>Table13[[#This Row],[Series]]&amp;Table13[[#This Row],[Competency Name]]</f>
        <v>1060INFORMATION MANAGEMENT</v>
      </c>
      <c r="C1720" s="127" t="str">
        <f>IF(RIGHT(Table13[[#This Row],[Occupational Series]],5)="SECCM","SECCM",IF(OR(RIGHT(Table13[[#This Row],[Occupational Series]],1)="A",RIGHT(Table13[[#This Row],[Occupational Series]],1)="B",RIGHT(Table13[[#This Row],[Occupational Series]],1)="C"),"0301",RIGHT(Table13[[#This Row],[Occupational Series]],4)))</f>
        <v>1060</v>
      </c>
      <c r="D1720" s="51" t="s">
        <v>311</v>
      </c>
      <c r="E1720" s="51" t="s">
        <v>312</v>
      </c>
    </row>
    <row r="1721" spans="1:5" ht="26.25" thickBot="1" x14ac:dyDescent="0.3">
      <c r="A1721" s="129" t="s">
        <v>359</v>
      </c>
      <c r="B1721" s="127" t="str">
        <f>Table13[[#This Row],[Series]]&amp;Table13[[#This Row],[Competency Name]]</f>
        <v>1060PROJECT MANAGEMENT</v>
      </c>
      <c r="C1721" s="127" t="str">
        <f>IF(RIGHT(Table13[[#This Row],[Occupational Series]],5)="SECCM","SECCM",IF(OR(RIGHT(Table13[[#This Row],[Occupational Series]],1)="A",RIGHT(Table13[[#This Row],[Occupational Series]],1)="B",RIGHT(Table13[[#This Row],[Occupational Series]],1)="C"),"0301",RIGHT(Table13[[#This Row],[Occupational Series]],4)))</f>
        <v>1060</v>
      </c>
      <c r="D1721" s="129" t="s">
        <v>381</v>
      </c>
      <c r="E1721" s="129" t="s">
        <v>382</v>
      </c>
    </row>
    <row r="1722" spans="1:5" ht="26.25" thickBot="1" x14ac:dyDescent="0.3">
      <c r="A1722" s="129" t="s">
        <v>359</v>
      </c>
      <c r="B1722" s="127" t="str">
        <f>Table13[[#This Row],[Series]]&amp;Table13[[#This Row],[Competency Name]]</f>
        <v>1060CUSTOMER SERVICE</v>
      </c>
      <c r="C1722" s="127" t="str">
        <f>IF(RIGHT(Table13[[#This Row],[Occupational Series]],5)="SECCM","SECCM",IF(OR(RIGHT(Table13[[#This Row],[Occupational Series]],1)="A",RIGHT(Table13[[#This Row],[Occupational Series]],1)="B",RIGHT(Table13[[#This Row],[Occupational Series]],1)="C"),"0301",RIGHT(Table13[[#This Row],[Occupational Series]],4)))</f>
        <v>1060</v>
      </c>
      <c r="D1722" s="129" t="s">
        <v>418</v>
      </c>
      <c r="E1722" s="129" t="s">
        <v>419</v>
      </c>
    </row>
    <row r="1723" spans="1:5" ht="51.75" thickBot="1" x14ac:dyDescent="0.3">
      <c r="A1723" s="51" t="s">
        <v>359</v>
      </c>
      <c r="B1723" s="127" t="str">
        <f>Table13[[#This Row],[Series]]&amp;Table13[[#This Row],[Competency Name]]</f>
        <v>1060FINANCIAL MANAGEMENT</v>
      </c>
      <c r="C1723" s="127" t="str">
        <f>IF(RIGHT(Table13[[#This Row],[Occupational Series]],5)="SECCM","SECCM",IF(OR(RIGHT(Table13[[#This Row],[Occupational Series]],1)="A",RIGHT(Table13[[#This Row],[Occupational Series]],1)="B",RIGHT(Table13[[#This Row],[Occupational Series]],1)="C"),"0301",RIGHT(Table13[[#This Row],[Occupational Series]],4)))</f>
        <v>1060</v>
      </c>
      <c r="D1723" s="51" t="s">
        <v>438</v>
      </c>
      <c r="E1723" s="51" t="s">
        <v>439</v>
      </c>
    </row>
    <row r="1724" spans="1:5" ht="26.25" thickBot="1" x14ac:dyDescent="0.3">
      <c r="A1724" s="51" t="s">
        <v>359</v>
      </c>
      <c r="B1724" s="127" t="str">
        <f>Table13[[#This Row],[Series]]&amp;Table13[[#This Row],[Competency Name]]</f>
        <v>1060COMPUTER LITERACY</v>
      </c>
      <c r="C1724" s="127" t="str">
        <f>IF(RIGHT(Table13[[#This Row],[Occupational Series]],5)="SECCM","SECCM",IF(OR(RIGHT(Table13[[#This Row],[Occupational Series]],1)="A",RIGHT(Table13[[#This Row],[Occupational Series]],1)="B",RIGHT(Table13[[#This Row],[Occupational Series]],1)="C"),"0301",RIGHT(Table13[[#This Row],[Occupational Series]],4)))</f>
        <v>1060</v>
      </c>
      <c r="D1724" s="51" t="s">
        <v>456</v>
      </c>
      <c r="E1724" s="51" t="s">
        <v>457</v>
      </c>
    </row>
    <row r="1725" spans="1:5" ht="15.75" thickBot="1" x14ac:dyDescent="0.3">
      <c r="A1725" s="129" t="s">
        <v>359</v>
      </c>
      <c r="B1725" s="127" t="str">
        <f>Table13[[#This Row],[Series]]&amp;Table13[[#This Row],[Competency Name]]</f>
        <v>1060PARTNERING</v>
      </c>
      <c r="C1725" s="127" t="str">
        <f>IF(RIGHT(Table13[[#This Row],[Occupational Series]],5)="SECCM","SECCM",IF(OR(RIGHT(Table13[[#This Row],[Occupational Series]],1)="A",RIGHT(Table13[[#This Row],[Occupational Series]],1)="B",RIGHT(Table13[[#This Row],[Occupational Series]],1)="C"),"0301",RIGHT(Table13[[#This Row],[Occupational Series]],4)))</f>
        <v>1060</v>
      </c>
      <c r="D1725" s="129" t="s">
        <v>491</v>
      </c>
      <c r="E1725" s="129" t="s">
        <v>492</v>
      </c>
    </row>
    <row r="1726" spans="1:5" ht="26.25" thickBot="1" x14ac:dyDescent="0.3">
      <c r="A1726" s="51" t="s">
        <v>359</v>
      </c>
      <c r="B1726" s="127" t="str">
        <f>Table13[[#This Row],[Series]]&amp;Table13[[#This Row],[Competency Name]]</f>
        <v>1060WRITTEN COMMUNICATION</v>
      </c>
      <c r="C1726" s="127" t="str">
        <f>IF(RIGHT(Table13[[#This Row],[Occupational Series]],5)="SECCM","SECCM",IF(OR(RIGHT(Table13[[#This Row],[Occupational Series]],1)="A",RIGHT(Table13[[#This Row],[Occupational Series]],1)="B",RIGHT(Table13[[#This Row],[Occupational Series]],1)="C"),"0301",RIGHT(Table13[[#This Row],[Occupational Series]],4)))</f>
        <v>1060</v>
      </c>
      <c r="D1726" s="51" t="s">
        <v>507</v>
      </c>
      <c r="E1726" s="51" t="s">
        <v>508</v>
      </c>
    </row>
    <row r="1727" spans="1:5" ht="26.25" thickBot="1" x14ac:dyDescent="0.3">
      <c r="A1727" s="51" t="s">
        <v>359</v>
      </c>
      <c r="B1727" s="127" t="str">
        <f>Table13[[#This Row],[Series]]&amp;Table13[[#This Row],[Competency Name]]</f>
        <v>1060ORAL COMMUNICATION</v>
      </c>
      <c r="C1727" s="127" t="str">
        <f>IF(RIGHT(Table13[[#This Row],[Occupational Series]],5)="SECCM","SECCM",IF(OR(RIGHT(Table13[[#This Row],[Occupational Series]],1)="A",RIGHT(Table13[[#This Row],[Occupational Series]],1)="B",RIGHT(Table13[[#This Row],[Occupational Series]],1)="C"),"0301",RIGHT(Table13[[#This Row],[Occupational Series]],4)))</f>
        <v>1060</v>
      </c>
      <c r="D1727" s="51" t="s">
        <v>537</v>
      </c>
      <c r="E1727" s="51" t="s">
        <v>538</v>
      </c>
    </row>
    <row r="1728" spans="1:5" ht="26.25" thickBot="1" x14ac:dyDescent="0.3">
      <c r="A1728" s="51" t="s">
        <v>359</v>
      </c>
      <c r="B1728" s="127" t="str">
        <f>Table13[[#This Row],[Series]]&amp;Table13[[#This Row],[Competency Name]]</f>
        <v>1060PLANNING AND EVALUATING</v>
      </c>
      <c r="C1728" s="127" t="str">
        <f>IF(RIGHT(Table13[[#This Row],[Occupational Series]],5)="SECCM","SECCM",IF(OR(RIGHT(Table13[[#This Row],[Occupational Series]],1)="A",RIGHT(Table13[[#This Row],[Occupational Series]],1)="B",RIGHT(Table13[[#This Row],[Occupational Series]],1)="C"),"0301",RIGHT(Table13[[#This Row],[Occupational Series]],4)))</f>
        <v>1060</v>
      </c>
      <c r="D1728" s="51" t="s">
        <v>571</v>
      </c>
      <c r="E1728" s="51" t="s">
        <v>572</v>
      </c>
    </row>
    <row r="1729" spans="1:5" ht="26.25" thickBot="1" x14ac:dyDescent="0.3">
      <c r="A1729" s="51" t="s">
        <v>359</v>
      </c>
      <c r="B1729" s="127" t="str">
        <f>Table13[[#This Row],[Series]]&amp;Table13[[#This Row],[Competency Name]]</f>
        <v>1060RESOURCE MANAGEMENT</v>
      </c>
      <c r="C1729" s="127" t="str">
        <f>IF(RIGHT(Table13[[#This Row],[Occupational Series]],5)="SECCM","SECCM",IF(OR(RIGHT(Table13[[#This Row],[Occupational Series]],1)="A",RIGHT(Table13[[#This Row],[Occupational Series]],1)="B",RIGHT(Table13[[#This Row],[Occupational Series]],1)="C"),"0301",RIGHT(Table13[[#This Row],[Occupational Series]],4)))</f>
        <v>1060</v>
      </c>
      <c r="D1729" s="51" t="s">
        <v>573</v>
      </c>
      <c r="E1729" s="51" t="s">
        <v>574</v>
      </c>
    </row>
    <row r="1730" spans="1:5" ht="39" thickBot="1" x14ac:dyDescent="0.3">
      <c r="A1730" s="51" t="s">
        <v>359</v>
      </c>
      <c r="B1730" s="127" t="str">
        <f>Table13[[#This Row],[Series]]&amp;Table13[[#This Row],[Competency Name]]</f>
        <v>1060PROBLEM SOLVING</v>
      </c>
      <c r="C1730" s="127" t="str">
        <f>IF(RIGHT(Table13[[#This Row],[Occupational Series]],5)="SECCM","SECCM",IF(OR(RIGHT(Table13[[#This Row],[Occupational Series]],1)="A",RIGHT(Table13[[#This Row],[Occupational Series]],1)="B",RIGHT(Table13[[#This Row],[Occupational Series]],1)="C"),"0301",RIGHT(Table13[[#This Row],[Occupational Series]],4)))</f>
        <v>1060</v>
      </c>
      <c r="D1730" s="51" t="s">
        <v>596</v>
      </c>
      <c r="E1730" s="51" t="s">
        <v>597</v>
      </c>
    </row>
    <row r="1731" spans="1:5" ht="39" thickBot="1" x14ac:dyDescent="0.3">
      <c r="A1731" s="51" t="s">
        <v>359</v>
      </c>
      <c r="B1731" s="127" t="str">
        <f>Table13[[#This Row],[Series]]&amp;Table13[[#This Row],[Competency Name]]</f>
        <v>1060DECISIVENESS</v>
      </c>
      <c r="C1731" s="127" t="str">
        <f>IF(RIGHT(Table13[[#This Row],[Occupational Series]],5)="SECCM","SECCM",IF(OR(RIGHT(Table13[[#This Row],[Occupational Series]],1)="A",RIGHT(Table13[[#This Row],[Occupational Series]],1)="B",RIGHT(Table13[[#This Row],[Occupational Series]],1)="C"),"0301",RIGHT(Table13[[#This Row],[Occupational Series]],4)))</f>
        <v>1060</v>
      </c>
      <c r="D1731" s="51" t="s">
        <v>1009</v>
      </c>
      <c r="E1731" s="51" t="s">
        <v>1010</v>
      </c>
    </row>
    <row r="1732" spans="1:5" ht="39" thickBot="1" x14ac:dyDescent="0.3">
      <c r="A1732" s="129" t="s">
        <v>359</v>
      </c>
      <c r="B1732" s="127" t="str">
        <f>Table13[[#This Row],[Series]]&amp;Table13[[#This Row],[Competency Name]]</f>
        <v>1060VISUAL INFORMATION EQUIPMENT AND SUPPLIES MANAGEMENT</v>
      </c>
      <c r="C1732" s="127" t="str">
        <f>IF(RIGHT(Table13[[#This Row],[Occupational Series]],5)="SECCM","SECCM",IF(OR(RIGHT(Table13[[#This Row],[Occupational Series]],1)="A",RIGHT(Table13[[#This Row],[Occupational Series]],1)="B",RIGHT(Table13[[#This Row],[Occupational Series]],1)="C"),"0301",RIGHT(Table13[[#This Row],[Occupational Series]],4)))</f>
        <v>1060</v>
      </c>
      <c r="D1732" s="129" t="s">
        <v>1610</v>
      </c>
      <c r="E1732" s="129" t="s">
        <v>1611</v>
      </c>
    </row>
    <row r="1733" spans="1:5" ht="26.25" thickBot="1" x14ac:dyDescent="0.3">
      <c r="A1733" s="129" t="s">
        <v>359</v>
      </c>
      <c r="B1733" s="127" t="str">
        <f>Table13[[#This Row],[Series]]&amp;Table13[[#This Row],[Competency Name]]</f>
        <v>1060STILL PHOTOGRAPHY PRODUCTION</v>
      </c>
      <c r="C1733" s="127" t="str">
        <f>IF(RIGHT(Table13[[#This Row],[Occupational Series]],5)="SECCM","SECCM",IF(OR(RIGHT(Table13[[#This Row],[Occupational Series]],1)="A",RIGHT(Table13[[#This Row],[Occupational Series]],1)="B",RIGHT(Table13[[#This Row],[Occupational Series]],1)="C"),"0301",RIGHT(Table13[[#This Row],[Occupational Series]],4)))</f>
        <v>1060</v>
      </c>
      <c r="D1733" s="129" t="s">
        <v>1612</v>
      </c>
      <c r="E1733" s="129" t="s">
        <v>1613</v>
      </c>
    </row>
    <row r="1734" spans="1:5" ht="64.5" thickBot="1" x14ac:dyDescent="0.3">
      <c r="A1734" s="51" t="s">
        <v>359</v>
      </c>
      <c r="B1734" s="127" t="str">
        <f>Table13[[#This Row],[Series]]&amp;Table13[[#This Row],[Competency Name]]</f>
        <v>1060PROCESSING IMAGES</v>
      </c>
      <c r="C1734" s="127" t="str">
        <f>IF(RIGHT(Table13[[#This Row],[Occupational Series]],5)="SECCM","SECCM",IF(OR(RIGHT(Table13[[#This Row],[Occupational Series]],1)="A",RIGHT(Table13[[#This Row],[Occupational Series]],1)="B",RIGHT(Table13[[#This Row],[Occupational Series]],1)="C"),"0301",RIGHT(Table13[[#This Row],[Occupational Series]],4)))</f>
        <v>1060</v>
      </c>
      <c r="D1734" s="51" t="s">
        <v>1614</v>
      </c>
      <c r="E1734" s="51" t="s">
        <v>1615</v>
      </c>
    </row>
    <row r="1735" spans="1:5" ht="26.25" thickBot="1" x14ac:dyDescent="0.3">
      <c r="A1735" s="129" t="s">
        <v>359</v>
      </c>
      <c r="B1735" s="127" t="str">
        <f>Table13[[#This Row],[Series]]&amp;Table13[[#This Row],[Competency Name]]</f>
        <v>1060DIGITAL VIDEO DEVELOPMENT</v>
      </c>
      <c r="C1735" s="127" t="str">
        <f>IF(RIGHT(Table13[[#This Row],[Occupational Series]],5)="SECCM","SECCM",IF(OR(RIGHT(Table13[[#This Row],[Occupational Series]],1)="A",RIGHT(Table13[[#This Row],[Occupational Series]],1)="B",RIGHT(Table13[[#This Row],[Occupational Series]],1)="C"),"0301",RIGHT(Table13[[#This Row],[Occupational Series]],4)))</f>
        <v>1060</v>
      </c>
      <c r="D1735" s="129" t="s">
        <v>1617</v>
      </c>
      <c r="E1735" s="129" t="s">
        <v>1618</v>
      </c>
    </row>
    <row r="1736" spans="1:5" ht="26.25" thickBot="1" x14ac:dyDescent="0.3">
      <c r="A1736" s="129" t="s">
        <v>384</v>
      </c>
      <c r="B1736" s="127" t="str">
        <f>Table13[[#This Row],[Series]]&amp;Table13[[#This Row],[Competency Name]]</f>
        <v>1071PROJECT MANAGEMENT</v>
      </c>
      <c r="C1736" s="127" t="str">
        <f>IF(RIGHT(Table13[[#This Row],[Occupational Series]],5)="SECCM","SECCM",IF(OR(RIGHT(Table13[[#This Row],[Occupational Series]],1)="A",RIGHT(Table13[[#This Row],[Occupational Series]],1)="B",RIGHT(Table13[[#This Row],[Occupational Series]],1)="C"),"0301",RIGHT(Table13[[#This Row],[Occupational Series]],4)))</f>
        <v>1071</v>
      </c>
      <c r="D1736" s="129" t="s">
        <v>381</v>
      </c>
      <c r="E1736" s="129" t="s">
        <v>382</v>
      </c>
    </row>
    <row r="1737" spans="1:5" ht="26.25" thickBot="1" x14ac:dyDescent="0.3">
      <c r="A1737" s="129" t="s">
        <v>384</v>
      </c>
      <c r="B1737" s="127" t="str">
        <f>Table13[[#This Row],[Series]]&amp;Table13[[#This Row],[Competency Name]]</f>
        <v>1071CUSTOMER SERVICE</v>
      </c>
      <c r="C1737" s="127" t="str">
        <f>IF(RIGHT(Table13[[#This Row],[Occupational Series]],5)="SECCM","SECCM",IF(OR(RIGHT(Table13[[#This Row],[Occupational Series]],1)="A",RIGHT(Table13[[#This Row],[Occupational Series]],1)="B",RIGHT(Table13[[#This Row],[Occupational Series]],1)="C"),"0301",RIGHT(Table13[[#This Row],[Occupational Series]],4)))</f>
        <v>1071</v>
      </c>
      <c r="D1737" s="129" t="s">
        <v>418</v>
      </c>
      <c r="E1737" s="129" t="s">
        <v>419</v>
      </c>
    </row>
    <row r="1738" spans="1:5" ht="51.75" thickBot="1" x14ac:dyDescent="0.3">
      <c r="A1738" s="51" t="s">
        <v>384</v>
      </c>
      <c r="B1738" s="127" t="str">
        <f>Table13[[#This Row],[Series]]&amp;Table13[[#This Row],[Competency Name]]</f>
        <v>1071FINANCIAL MANAGEMENT</v>
      </c>
      <c r="C1738" s="127" t="str">
        <f>IF(RIGHT(Table13[[#This Row],[Occupational Series]],5)="SECCM","SECCM",IF(OR(RIGHT(Table13[[#This Row],[Occupational Series]],1)="A",RIGHT(Table13[[#This Row],[Occupational Series]],1)="B",RIGHT(Table13[[#This Row],[Occupational Series]],1)="C"),"0301",RIGHT(Table13[[#This Row],[Occupational Series]],4)))</f>
        <v>1071</v>
      </c>
      <c r="D1738" s="51" t="s">
        <v>438</v>
      </c>
      <c r="E1738" s="51" t="s">
        <v>439</v>
      </c>
    </row>
    <row r="1739" spans="1:5" ht="26.25" thickBot="1" x14ac:dyDescent="0.3">
      <c r="A1739" s="51" t="s">
        <v>384</v>
      </c>
      <c r="B1739" s="127" t="str">
        <f>Table13[[#This Row],[Series]]&amp;Table13[[#This Row],[Competency Name]]</f>
        <v>1071COMPUTER LITERACY</v>
      </c>
      <c r="C1739" s="127" t="str">
        <f>IF(RIGHT(Table13[[#This Row],[Occupational Series]],5)="SECCM","SECCM",IF(OR(RIGHT(Table13[[#This Row],[Occupational Series]],1)="A",RIGHT(Table13[[#This Row],[Occupational Series]],1)="B",RIGHT(Table13[[#This Row],[Occupational Series]],1)="C"),"0301",RIGHT(Table13[[#This Row],[Occupational Series]],4)))</f>
        <v>1071</v>
      </c>
      <c r="D1739" s="51" t="s">
        <v>456</v>
      </c>
      <c r="E1739" s="51" t="s">
        <v>457</v>
      </c>
    </row>
    <row r="1740" spans="1:5" ht="26.25" thickBot="1" x14ac:dyDescent="0.3">
      <c r="A1740" s="51" t="s">
        <v>384</v>
      </c>
      <c r="B1740" s="127" t="str">
        <f>Table13[[#This Row],[Series]]&amp;Table13[[#This Row],[Competency Name]]</f>
        <v>1071WRITTEN COMMUNICATION</v>
      </c>
      <c r="C1740" s="127" t="str">
        <f>IF(RIGHT(Table13[[#This Row],[Occupational Series]],5)="SECCM","SECCM",IF(OR(RIGHT(Table13[[#This Row],[Occupational Series]],1)="A",RIGHT(Table13[[#This Row],[Occupational Series]],1)="B",RIGHT(Table13[[#This Row],[Occupational Series]],1)="C"),"0301",RIGHT(Table13[[#This Row],[Occupational Series]],4)))</f>
        <v>1071</v>
      </c>
      <c r="D1740" s="51" t="s">
        <v>507</v>
      </c>
      <c r="E1740" s="51" t="s">
        <v>508</v>
      </c>
    </row>
    <row r="1741" spans="1:5" ht="26.25" thickBot="1" x14ac:dyDescent="0.3">
      <c r="A1741" s="51" t="s">
        <v>384</v>
      </c>
      <c r="B1741" s="127" t="str">
        <f>Table13[[#This Row],[Series]]&amp;Table13[[#This Row],[Competency Name]]</f>
        <v>1071ORAL COMMUNICATION</v>
      </c>
      <c r="C1741" s="127" t="str">
        <f>IF(RIGHT(Table13[[#This Row],[Occupational Series]],5)="SECCM","SECCM",IF(OR(RIGHT(Table13[[#This Row],[Occupational Series]],1)="A",RIGHT(Table13[[#This Row],[Occupational Series]],1)="B",RIGHT(Table13[[#This Row],[Occupational Series]],1)="C"),"0301",RIGHT(Table13[[#This Row],[Occupational Series]],4)))</f>
        <v>1071</v>
      </c>
      <c r="D1741" s="51" t="s">
        <v>537</v>
      </c>
      <c r="E1741" s="51" t="s">
        <v>538</v>
      </c>
    </row>
    <row r="1742" spans="1:5" ht="26.25" thickBot="1" x14ac:dyDescent="0.3">
      <c r="A1742" s="51" t="s">
        <v>384</v>
      </c>
      <c r="B1742" s="127" t="str">
        <f>Table13[[#This Row],[Series]]&amp;Table13[[#This Row],[Competency Name]]</f>
        <v>1071MANAGING HUMAN RESOURCES</v>
      </c>
      <c r="C1742" s="127" t="str">
        <f>IF(RIGHT(Table13[[#This Row],[Occupational Series]],5)="SECCM","SECCM",IF(OR(RIGHT(Table13[[#This Row],[Occupational Series]],1)="A",RIGHT(Table13[[#This Row],[Occupational Series]],1)="B",RIGHT(Table13[[#This Row],[Occupational Series]],1)="C"),"0301",RIGHT(Table13[[#This Row],[Occupational Series]],4)))</f>
        <v>1071</v>
      </c>
      <c r="D1742" s="51" t="s">
        <v>590</v>
      </c>
      <c r="E1742" s="51" t="s">
        <v>591</v>
      </c>
    </row>
    <row r="1743" spans="1:5" ht="39" thickBot="1" x14ac:dyDescent="0.3">
      <c r="A1743" s="51" t="s">
        <v>384</v>
      </c>
      <c r="B1743" s="127" t="str">
        <f>Table13[[#This Row],[Series]]&amp;Table13[[#This Row],[Competency Name]]</f>
        <v>1071PROBLEM SOLVING</v>
      </c>
      <c r="C1743" s="127" t="str">
        <f>IF(RIGHT(Table13[[#This Row],[Occupational Series]],5)="SECCM","SECCM",IF(OR(RIGHT(Table13[[#This Row],[Occupational Series]],1)="A",RIGHT(Table13[[#This Row],[Occupational Series]],1)="B",RIGHT(Table13[[#This Row],[Occupational Series]],1)="C"),"0301",RIGHT(Table13[[#This Row],[Occupational Series]],4)))</f>
        <v>1071</v>
      </c>
      <c r="D1743" s="51" t="s">
        <v>596</v>
      </c>
      <c r="E1743" s="51" t="s">
        <v>597</v>
      </c>
    </row>
    <row r="1744" spans="1:5" ht="39" thickBot="1" x14ac:dyDescent="0.3">
      <c r="A1744" s="51" t="s">
        <v>384</v>
      </c>
      <c r="B1744" s="127" t="str">
        <f>Table13[[#This Row],[Series]]&amp;Table13[[#This Row],[Competency Name]]</f>
        <v>1071AUDIO-VISUAL EQUIPMENT OPERATION</v>
      </c>
      <c r="C1744" s="127" t="str">
        <f>IF(RIGHT(Table13[[#This Row],[Occupational Series]],5)="SECCM","SECCM",IF(OR(RIGHT(Table13[[#This Row],[Occupational Series]],1)="A",RIGHT(Table13[[#This Row],[Occupational Series]],1)="B",RIGHT(Table13[[#This Row],[Occupational Series]],1)="C"),"0301",RIGHT(Table13[[#This Row],[Occupational Series]],4)))</f>
        <v>1071</v>
      </c>
      <c r="D1744" s="51" t="s">
        <v>990</v>
      </c>
      <c r="E1744" s="51" t="s">
        <v>991</v>
      </c>
    </row>
    <row r="1745" spans="1:5" ht="15.75" thickBot="1" x14ac:dyDescent="0.3">
      <c r="A1745" s="129" t="s">
        <v>384</v>
      </c>
      <c r="B1745" s="127" t="str">
        <f>Table13[[#This Row],[Series]]&amp;Table13[[#This Row],[Competency Name]]</f>
        <v>1071RESEARCH AND ANALYSIS</v>
      </c>
      <c r="C1745" s="127" t="str">
        <f>IF(RIGHT(Table13[[#This Row],[Occupational Series]],5)="SECCM","SECCM",IF(OR(RIGHT(Table13[[#This Row],[Occupational Series]],1)="A",RIGHT(Table13[[#This Row],[Occupational Series]],1)="B",RIGHT(Table13[[#This Row],[Occupational Series]],1)="C"),"0301",RIGHT(Table13[[#This Row],[Occupational Series]],4)))</f>
        <v>1071</v>
      </c>
      <c r="D1745" s="129" t="s">
        <v>1195</v>
      </c>
      <c r="E1745" s="129" t="s">
        <v>1196</v>
      </c>
    </row>
    <row r="1746" spans="1:5" ht="39" thickBot="1" x14ac:dyDescent="0.3">
      <c r="A1746" s="129" t="s">
        <v>384</v>
      </c>
      <c r="B1746" s="127" t="str">
        <f>Table13[[#This Row],[Series]]&amp;Table13[[#This Row],[Competency Name]]</f>
        <v>1071AUDIO, VISUAL, AND MULTIMEDIA PRODUCT DEVELOPMENT</v>
      </c>
      <c r="C1746" s="127" t="str">
        <f>IF(RIGHT(Table13[[#This Row],[Occupational Series]],5)="SECCM","SECCM",IF(OR(RIGHT(Table13[[#This Row],[Occupational Series]],1)="A",RIGHT(Table13[[#This Row],[Occupational Series]],1)="B",RIGHT(Table13[[#This Row],[Occupational Series]],1)="C"),"0301",RIGHT(Table13[[#This Row],[Occupational Series]],4)))</f>
        <v>1071</v>
      </c>
      <c r="D1746" s="129" t="s">
        <v>1458</v>
      </c>
      <c r="E1746" s="129" t="s">
        <v>1459</v>
      </c>
    </row>
    <row r="1747" spans="1:5" ht="26.25" thickBot="1" x14ac:dyDescent="0.3">
      <c r="A1747" s="51" t="s">
        <v>458</v>
      </c>
      <c r="B1747" s="127" t="str">
        <f>Table13[[#This Row],[Series]]&amp;Table13[[#This Row],[Competency Name]]</f>
        <v>1082COMPUTER LITERACY</v>
      </c>
      <c r="C1747" s="127" t="str">
        <f>IF(RIGHT(Table13[[#This Row],[Occupational Series]],5)="SECCM","SECCM",IF(OR(RIGHT(Table13[[#This Row],[Occupational Series]],1)="A",RIGHT(Table13[[#This Row],[Occupational Series]],1)="B",RIGHT(Table13[[#This Row],[Occupational Series]],1)="C"),"0301",RIGHT(Table13[[#This Row],[Occupational Series]],4)))</f>
        <v>1082</v>
      </c>
      <c r="D1747" s="51" t="s">
        <v>456</v>
      </c>
      <c r="E1747" s="51" t="s">
        <v>457</v>
      </c>
    </row>
    <row r="1748" spans="1:5" ht="15.75" thickBot="1" x14ac:dyDescent="0.3">
      <c r="A1748" s="129" t="s">
        <v>458</v>
      </c>
      <c r="B1748" s="127" t="str">
        <f>Table13[[#This Row],[Series]]&amp;Table13[[#This Row],[Competency Name]]</f>
        <v>1082PARTNERING</v>
      </c>
      <c r="C1748" s="127" t="str">
        <f>IF(RIGHT(Table13[[#This Row],[Occupational Series]],5)="SECCM","SECCM",IF(OR(RIGHT(Table13[[#This Row],[Occupational Series]],1)="A",RIGHT(Table13[[#This Row],[Occupational Series]],1)="B",RIGHT(Table13[[#This Row],[Occupational Series]],1)="C"),"0301",RIGHT(Table13[[#This Row],[Occupational Series]],4)))</f>
        <v>1082</v>
      </c>
      <c r="D1748" s="129" t="s">
        <v>491</v>
      </c>
      <c r="E1748" s="129" t="s">
        <v>492</v>
      </c>
    </row>
    <row r="1749" spans="1:5" ht="26.25" thickBot="1" x14ac:dyDescent="0.3">
      <c r="A1749" s="51" t="s">
        <v>458</v>
      </c>
      <c r="B1749" s="127" t="str">
        <f>Table13[[#This Row],[Series]]&amp;Table13[[#This Row],[Competency Name]]</f>
        <v>1082WRITTEN COMMUNICATION</v>
      </c>
      <c r="C1749" s="127" t="str">
        <f>IF(RIGHT(Table13[[#This Row],[Occupational Series]],5)="SECCM","SECCM",IF(OR(RIGHT(Table13[[#This Row],[Occupational Series]],1)="A",RIGHT(Table13[[#This Row],[Occupational Series]],1)="B",RIGHT(Table13[[#This Row],[Occupational Series]],1)="C"),"0301",RIGHT(Table13[[#This Row],[Occupational Series]],4)))</f>
        <v>1082</v>
      </c>
      <c r="D1749" s="51" t="s">
        <v>507</v>
      </c>
      <c r="E1749" s="51" t="s">
        <v>508</v>
      </c>
    </row>
    <row r="1750" spans="1:5" ht="26.25" thickBot="1" x14ac:dyDescent="0.3">
      <c r="A1750" s="51" t="s">
        <v>458</v>
      </c>
      <c r="B1750" s="127" t="str">
        <f>Table13[[#This Row],[Series]]&amp;Table13[[#This Row],[Competency Name]]</f>
        <v>1082ORAL COMMUNICATION</v>
      </c>
      <c r="C1750" s="127" t="str">
        <f>IF(RIGHT(Table13[[#This Row],[Occupational Series]],5)="SECCM","SECCM",IF(OR(RIGHT(Table13[[#This Row],[Occupational Series]],1)="A",RIGHT(Table13[[#This Row],[Occupational Series]],1)="B",RIGHT(Table13[[#This Row],[Occupational Series]],1)="C"),"0301",RIGHT(Table13[[#This Row],[Occupational Series]],4)))</f>
        <v>1082</v>
      </c>
      <c r="D1750" s="51" t="s">
        <v>537</v>
      </c>
      <c r="E1750" s="51" t="s">
        <v>538</v>
      </c>
    </row>
    <row r="1751" spans="1:5" ht="26.25" thickBot="1" x14ac:dyDescent="0.3">
      <c r="A1751" s="51" t="s">
        <v>458</v>
      </c>
      <c r="B1751" s="127" t="str">
        <f>Table13[[#This Row],[Series]]&amp;Table13[[#This Row],[Competency Name]]</f>
        <v>1082MANAGING HUMAN RESOURCES</v>
      </c>
      <c r="C1751" s="127" t="str">
        <f>IF(RIGHT(Table13[[#This Row],[Occupational Series]],5)="SECCM","SECCM",IF(OR(RIGHT(Table13[[#This Row],[Occupational Series]],1)="A",RIGHT(Table13[[#This Row],[Occupational Series]],1)="B",RIGHT(Table13[[#This Row],[Occupational Series]],1)="C"),"0301",RIGHT(Table13[[#This Row],[Occupational Series]],4)))</f>
        <v>1082</v>
      </c>
      <c r="D1751" s="51" t="s">
        <v>590</v>
      </c>
      <c r="E1751" s="51" t="s">
        <v>591</v>
      </c>
    </row>
    <row r="1752" spans="1:5" ht="15.75" thickBot="1" x14ac:dyDescent="0.3">
      <c r="A1752" s="129" t="s">
        <v>458</v>
      </c>
      <c r="B1752" s="127" t="str">
        <f>Table13[[#This Row],[Series]]&amp;Table13[[#This Row],[Competency Name]]</f>
        <v>1082RESEARCH AND ANALYSIS</v>
      </c>
      <c r="C1752" s="127" t="str">
        <f>IF(RIGHT(Table13[[#This Row],[Occupational Series]],5)="SECCM","SECCM",IF(OR(RIGHT(Table13[[#This Row],[Occupational Series]],1)="A",RIGHT(Table13[[#This Row],[Occupational Series]],1)="B",RIGHT(Table13[[#This Row],[Occupational Series]],1)="C"),"0301",RIGHT(Table13[[#This Row],[Occupational Series]],4)))</f>
        <v>1082</v>
      </c>
      <c r="D1752" s="129" t="s">
        <v>1195</v>
      </c>
      <c r="E1752" s="129" t="s">
        <v>1196</v>
      </c>
    </row>
    <row r="1753" spans="1:5" ht="39" thickBot="1" x14ac:dyDescent="0.3">
      <c r="A1753" s="129" t="s">
        <v>458</v>
      </c>
      <c r="B1753" s="127" t="str">
        <f>Table13[[#This Row],[Series]]&amp;Table13[[#This Row],[Competency Name]]</f>
        <v>1082AUDIO, VISUAL, AND MULTIMEDIA PRODUCT DEVELOPMENT</v>
      </c>
      <c r="C1753" s="127" t="str">
        <f>IF(RIGHT(Table13[[#This Row],[Occupational Series]],5)="SECCM","SECCM",IF(OR(RIGHT(Table13[[#This Row],[Occupational Series]],1)="A",RIGHT(Table13[[#This Row],[Occupational Series]],1)="B",RIGHT(Table13[[#This Row],[Occupational Series]],1)="C"),"0301",RIGHT(Table13[[#This Row],[Occupational Series]],4)))</f>
        <v>1082</v>
      </c>
      <c r="D1753" s="129" t="s">
        <v>1458</v>
      </c>
      <c r="E1753" s="129" t="s">
        <v>1459</v>
      </c>
    </row>
    <row r="1754" spans="1:5" ht="64.5" thickBot="1" x14ac:dyDescent="0.3">
      <c r="A1754" s="51" t="s">
        <v>458</v>
      </c>
      <c r="B1754" s="127" t="str">
        <f>Table13[[#This Row],[Series]]&amp;Table13[[#This Row],[Competency Name]]</f>
        <v>1082EDITING</v>
      </c>
      <c r="C1754" s="127" t="str">
        <f>IF(RIGHT(Table13[[#This Row],[Occupational Series]],5)="SECCM","SECCM",IF(OR(RIGHT(Table13[[#This Row],[Occupational Series]],1)="A",RIGHT(Table13[[#This Row],[Occupational Series]],1)="B",RIGHT(Table13[[#This Row],[Occupational Series]],1)="C"),"0301",RIGHT(Table13[[#This Row],[Occupational Series]],4)))</f>
        <v>1082</v>
      </c>
      <c r="D1754" s="51" t="s">
        <v>1639</v>
      </c>
      <c r="E1754" s="51" t="s">
        <v>1640</v>
      </c>
    </row>
    <row r="1755" spans="1:5" ht="26.25" thickBot="1" x14ac:dyDescent="0.3">
      <c r="A1755" s="51" t="s">
        <v>458</v>
      </c>
      <c r="B1755" s="127" t="str">
        <f>Table13[[#This Row],[Series]]&amp;Table13[[#This Row],[Competency Name]]</f>
        <v>1082PUBLISHING CONCEPTS, PRACTICES, AND STANDARDS</v>
      </c>
      <c r="C1755" s="127" t="str">
        <f>IF(RIGHT(Table13[[#This Row],[Occupational Series]],5)="SECCM","SECCM",IF(OR(RIGHT(Table13[[#This Row],[Occupational Series]],1)="A",RIGHT(Table13[[#This Row],[Occupational Series]],1)="B",RIGHT(Table13[[#This Row],[Occupational Series]],1)="C"),"0301",RIGHT(Table13[[#This Row],[Occupational Series]],4)))</f>
        <v>1082</v>
      </c>
      <c r="D1755" s="51" t="s">
        <v>1677</v>
      </c>
      <c r="E1755" s="51" t="s">
        <v>1678</v>
      </c>
    </row>
    <row r="1756" spans="1:5" ht="26.25" thickBot="1" x14ac:dyDescent="0.3">
      <c r="A1756" s="51" t="s">
        <v>363</v>
      </c>
      <c r="B1756" s="127" t="str">
        <f>Table13[[#This Row],[Series]]&amp;Table13[[#This Row],[Competency Name]]</f>
        <v>1083INFORMATION MANAGEMENT</v>
      </c>
      <c r="C1756" s="127" t="str">
        <f>IF(RIGHT(Table13[[#This Row],[Occupational Series]],5)="SECCM","SECCM",IF(OR(RIGHT(Table13[[#This Row],[Occupational Series]],1)="A",RIGHT(Table13[[#This Row],[Occupational Series]],1)="B",RIGHT(Table13[[#This Row],[Occupational Series]],1)="C"),"0301",RIGHT(Table13[[#This Row],[Occupational Series]],4)))</f>
        <v>1083</v>
      </c>
      <c r="D1756" s="51" t="s">
        <v>311</v>
      </c>
      <c r="E1756" s="51" t="s">
        <v>312</v>
      </c>
    </row>
    <row r="1757" spans="1:5" ht="26.25" thickBot="1" x14ac:dyDescent="0.3">
      <c r="A1757" s="129" t="s">
        <v>363</v>
      </c>
      <c r="B1757" s="127" t="str">
        <f>Table13[[#This Row],[Series]]&amp;Table13[[#This Row],[Competency Name]]</f>
        <v>1083PROJECT MANAGEMENT</v>
      </c>
      <c r="C1757" s="127" t="str">
        <f>IF(RIGHT(Table13[[#This Row],[Occupational Series]],5)="SECCM","SECCM",IF(OR(RIGHT(Table13[[#This Row],[Occupational Series]],1)="A",RIGHT(Table13[[#This Row],[Occupational Series]],1)="B",RIGHT(Table13[[#This Row],[Occupational Series]],1)="C"),"0301",RIGHT(Table13[[#This Row],[Occupational Series]],4)))</f>
        <v>1083</v>
      </c>
      <c r="D1757" s="129" t="s">
        <v>381</v>
      </c>
      <c r="E1757" s="129" t="s">
        <v>382</v>
      </c>
    </row>
    <row r="1758" spans="1:5" ht="51.75" thickBot="1" x14ac:dyDescent="0.3">
      <c r="A1758" s="51" t="s">
        <v>363</v>
      </c>
      <c r="B1758" s="127" t="str">
        <f>Table13[[#This Row],[Series]]&amp;Table13[[#This Row],[Competency Name]]</f>
        <v>1083FINANCIAL MANAGEMENT</v>
      </c>
      <c r="C1758" s="127" t="str">
        <f>IF(RIGHT(Table13[[#This Row],[Occupational Series]],5)="SECCM","SECCM",IF(OR(RIGHT(Table13[[#This Row],[Occupational Series]],1)="A",RIGHT(Table13[[#This Row],[Occupational Series]],1)="B",RIGHT(Table13[[#This Row],[Occupational Series]],1)="C"),"0301",RIGHT(Table13[[#This Row],[Occupational Series]],4)))</f>
        <v>1083</v>
      </c>
      <c r="D1758" s="51" t="s">
        <v>438</v>
      </c>
      <c r="E1758" s="51" t="s">
        <v>439</v>
      </c>
    </row>
    <row r="1759" spans="1:5" ht="26.25" thickBot="1" x14ac:dyDescent="0.3">
      <c r="A1759" s="51" t="s">
        <v>363</v>
      </c>
      <c r="B1759" s="127" t="str">
        <f>Table13[[#This Row],[Series]]&amp;Table13[[#This Row],[Competency Name]]</f>
        <v>1083COMPUTER LITERACY</v>
      </c>
      <c r="C1759" s="127" t="str">
        <f>IF(RIGHT(Table13[[#This Row],[Occupational Series]],5)="SECCM","SECCM",IF(OR(RIGHT(Table13[[#This Row],[Occupational Series]],1)="A",RIGHT(Table13[[#This Row],[Occupational Series]],1)="B",RIGHT(Table13[[#This Row],[Occupational Series]],1)="C"),"0301",RIGHT(Table13[[#This Row],[Occupational Series]],4)))</f>
        <v>1083</v>
      </c>
      <c r="D1759" s="51" t="s">
        <v>456</v>
      </c>
      <c r="E1759" s="51" t="s">
        <v>457</v>
      </c>
    </row>
    <row r="1760" spans="1:5" ht="15.75" thickBot="1" x14ac:dyDescent="0.3">
      <c r="A1760" s="129" t="s">
        <v>363</v>
      </c>
      <c r="B1760" s="127" t="str">
        <f>Table13[[#This Row],[Series]]&amp;Table13[[#This Row],[Competency Name]]</f>
        <v>1083PARTNERING</v>
      </c>
      <c r="C1760" s="127" t="str">
        <f>IF(RIGHT(Table13[[#This Row],[Occupational Series]],5)="SECCM","SECCM",IF(OR(RIGHT(Table13[[#This Row],[Occupational Series]],1)="A",RIGHT(Table13[[#This Row],[Occupational Series]],1)="B",RIGHT(Table13[[#This Row],[Occupational Series]],1)="C"),"0301",RIGHT(Table13[[#This Row],[Occupational Series]],4)))</f>
        <v>1083</v>
      </c>
      <c r="D1760" s="129" t="s">
        <v>491</v>
      </c>
      <c r="E1760" s="129" t="s">
        <v>492</v>
      </c>
    </row>
    <row r="1761" spans="1:5" ht="26.25" thickBot="1" x14ac:dyDescent="0.3">
      <c r="A1761" s="51" t="s">
        <v>363</v>
      </c>
      <c r="B1761" s="127" t="str">
        <f>Table13[[#This Row],[Series]]&amp;Table13[[#This Row],[Competency Name]]</f>
        <v>1083WRITTEN COMMUNICATION</v>
      </c>
      <c r="C1761" s="127" t="str">
        <f>IF(RIGHT(Table13[[#This Row],[Occupational Series]],5)="SECCM","SECCM",IF(OR(RIGHT(Table13[[#This Row],[Occupational Series]],1)="A",RIGHT(Table13[[#This Row],[Occupational Series]],1)="B",RIGHT(Table13[[#This Row],[Occupational Series]],1)="C"),"0301",RIGHT(Table13[[#This Row],[Occupational Series]],4)))</f>
        <v>1083</v>
      </c>
      <c r="D1761" s="51" t="s">
        <v>507</v>
      </c>
      <c r="E1761" s="51" t="s">
        <v>508</v>
      </c>
    </row>
    <row r="1762" spans="1:5" ht="26.25" thickBot="1" x14ac:dyDescent="0.3">
      <c r="A1762" s="51" t="s">
        <v>363</v>
      </c>
      <c r="B1762" s="127" t="str">
        <f>Table13[[#This Row],[Series]]&amp;Table13[[#This Row],[Competency Name]]</f>
        <v>1083ORAL COMMUNICATION</v>
      </c>
      <c r="C1762" s="127" t="str">
        <f>IF(RIGHT(Table13[[#This Row],[Occupational Series]],5)="SECCM","SECCM",IF(OR(RIGHT(Table13[[#This Row],[Occupational Series]],1)="A",RIGHT(Table13[[#This Row],[Occupational Series]],1)="B",RIGHT(Table13[[#This Row],[Occupational Series]],1)="C"),"0301",RIGHT(Table13[[#This Row],[Occupational Series]],4)))</f>
        <v>1083</v>
      </c>
      <c r="D1762" s="51" t="s">
        <v>537</v>
      </c>
      <c r="E1762" s="51" t="s">
        <v>538</v>
      </c>
    </row>
    <row r="1763" spans="1:5" ht="39" thickBot="1" x14ac:dyDescent="0.3">
      <c r="A1763" s="51" t="s">
        <v>363</v>
      </c>
      <c r="B1763" s="127" t="str">
        <f>Table13[[#This Row],[Series]]&amp;Table13[[#This Row],[Competency Name]]</f>
        <v>1083DEVELOPING OTHERS</v>
      </c>
      <c r="C1763" s="127" t="str">
        <f>IF(RIGHT(Table13[[#This Row],[Occupational Series]],5)="SECCM","SECCM",IF(OR(RIGHT(Table13[[#This Row],[Occupational Series]],1)="A",RIGHT(Table13[[#This Row],[Occupational Series]],1)="B",RIGHT(Table13[[#This Row],[Occupational Series]],1)="C"),"0301",RIGHT(Table13[[#This Row],[Occupational Series]],4)))</f>
        <v>1083</v>
      </c>
      <c r="D1763" s="51" t="s">
        <v>585</v>
      </c>
      <c r="E1763" s="51" t="s">
        <v>586</v>
      </c>
    </row>
    <row r="1764" spans="1:5" ht="26.25" thickBot="1" x14ac:dyDescent="0.3">
      <c r="A1764" s="51" t="s">
        <v>363</v>
      </c>
      <c r="B1764" s="127" t="str">
        <f>Table13[[#This Row],[Series]]&amp;Table13[[#This Row],[Competency Name]]</f>
        <v>1083MANAGING HUMAN RESOURCES</v>
      </c>
      <c r="C1764" s="127" t="str">
        <f>IF(RIGHT(Table13[[#This Row],[Occupational Series]],5)="SECCM","SECCM",IF(OR(RIGHT(Table13[[#This Row],[Occupational Series]],1)="A",RIGHT(Table13[[#This Row],[Occupational Series]],1)="B",RIGHT(Table13[[#This Row],[Occupational Series]],1)="C"),"0301",RIGHT(Table13[[#This Row],[Occupational Series]],4)))</f>
        <v>1083</v>
      </c>
      <c r="D1764" s="51" t="s">
        <v>590</v>
      </c>
      <c r="E1764" s="51" t="s">
        <v>591</v>
      </c>
    </row>
    <row r="1765" spans="1:5" ht="39" thickBot="1" x14ac:dyDescent="0.3">
      <c r="A1765" s="51" t="s">
        <v>363</v>
      </c>
      <c r="B1765" s="127" t="str">
        <f>Table13[[#This Row],[Series]]&amp;Table13[[#This Row],[Competency Name]]</f>
        <v>1083PROBLEM SOLVING</v>
      </c>
      <c r="C1765" s="127" t="str">
        <f>IF(RIGHT(Table13[[#This Row],[Occupational Series]],5)="SECCM","SECCM",IF(OR(RIGHT(Table13[[#This Row],[Occupational Series]],1)="A",RIGHT(Table13[[#This Row],[Occupational Series]],1)="B",RIGHT(Table13[[#This Row],[Occupational Series]],1)="C"),"0301",RIGHT(Table13[[#This Row],[Occupational Series]],4)))</f>
        <v>1083</v>
      </c>
      <c r="D1765" s="51" t="s">
        <v>596</v>
      </c>
      <c r="E1765" s="51" t="s">
        <v>597</v>
      </c>
    </row>
    <row r="1766" spans="1:5" ht="26.25" thickBot="1" x14ac:dyDescent="0.3">
      <c r="A1766" s="129" t="s">
        <v>363</v>
      </c>
      <c r="B1766" s="127" t="str">
        <f>Table13[[#This Row],[Series]]&amp;Table13[[#This Row],[Competency Name]]</f>
        <v>1083RULEMAKING AND REGULATION</v>
      </c>
      <c r="C1766" s="127" t="str">
        <f>IF(RIGHT(Table13[[#This Row],[Occupational Series]],5)="SECCM","SECCM",IF(OR(RIGHT(Table13[[#This Row],[Occupational Series]],1)="A",RIGHT(Table13[[#This Row],[Occupational Series]],1)="B",RIGHT(Table13[[#This Row],[Occupational Series]],1)="C"),"0301",RIGHT(Table13[[#This Row],[Occupational Series]],4)))</f>
        <v>1083</v>
      </c>
      <c r="D1766" s="129" t="s">
        <v>958</v>
      </c>
      <c r="E1766" s="129" t="s">
        <v>959</v>
      </c>
    </row>
    <row r="1767" spans="1:5" ht="26.25" thickBot="1" x14ac:dyDescent="0.3">
      <c r="A1767" s="129" t="s">
        <v>363</v>
      </c>
      <c r="B1767" s="127" t="str">
        <f>Table13[[#This Row],[Series]]&amp;Table13[[#This Row],[Competency Name]]</f>
        <v>1083READING AND INTERPRETING REGULATIONS</v>
      </c>
      <c r="C1767" s="127" t="str">
        <f>IF(RIGHT(Table13[[#This Row],[Occupational Series]],5)="SECCM","SECCM",IF(OR(RIGHT(Table13[[#This Row],[Occupational Series]],1)="A",RIGHT(Table13[[#This Row],[Occupational Series]],1)="B",RIGHT(Table13[[#This Row],[Occupational Series]],1)="C"),"0301",RIGHT(Table13[[#This Row],[Occupational Series]],4)))</f>
        <v>1083</v>
      </c>
      <c r="D1767" s="129" t="s">
        <v>1015</v>
      </c>
      <c r="E1767" s="129" t="s">
        <v>1016</v>
      </c>
    </row>
    <row r="1768" spans="1:5" ht="26.25" thickBot="1" x14ac:dyDescent="0.3">
      <c r="A1768" s="51" t="s">
        <v>363</v>
      </c>
      <c r="B1768" s="127" t="str">
        <f>Table13[[#This Row],[Series]]&amp;Table13[[#This Row],[Competency Name]]</f>
        <v>1083ANALYTICAL TECHNIQUES</v>
      </c>
      <c r="C1768" s="127" t="str">
        <f>IF(RIGHT(Table13[[#This Row],[Occupational Series]],5)="SECCM","SECCM",IF(OR(RIGHT(Table13[[#This Row],[Occupational Series]],1)="A",RIGHT(Table13[[#This Row],[Occupational Series]],1)="B",RIGHT(Table13[[#This Row],[Occupational Series]],1)="C"),"0301",RIGHT(Table13[[#This Row],[Occupational Series]],4)))</f>
        <v>1083</v>
      </c>
      <c r="D1768" s="51" t="s">
        <v>1131</v>
      </c>
      <c r="E1768" s="51" t="s">
        <v>1132</v>
      </c>
    </row>
    <row r="1769" spans="1:5" ht="15.75" thickBot="1" x14ac:dyDescent="0.3">
      <c r="A1769" s="129" t="s">
        <v>363</v>
      </c>
      <c r="B1769" s="127" t="str">
        <f>Table13[[#This Row],[Series]]&amp;Table13[[#This Row],[Competency Name]]</f>
        <v>1083RESEARCH AND ANALYSIS</v>
      </c>
      <c r="C1769" s="127" t="str">
        <f>IF(RIGHT(Table13[[#This Row],[Occupational Series]],5)="SECCM","SECCM",IF(OR(RIGHT(Table13[[#This Row],[Occupational Series]],1)="A",RIGHT(Table13[[#This Row],[Occupational Series]],1)="B",RIGHT(Table13[[#This Row],[Occupational Series]],1)="C"),"0301",RIGHT(Table13[[#This Row],[Occupational Series]],4)))</f>
        <v>1083</v>
      </c>
      <c r="D1769" s="129" t="s">
        <v>1195</v>
      </c>
      <c r="E1769" s="129" t="s">
        <v>1196</v>
      </c>
    </row>
    <row r="1770" spans="1:5" ht="39" thickBot="1" x14ac:dyDescent="0.3">
      <c r="A1770" s="51" t="s">
        <v>363</v>
      </c>
      <c r="B1770" s="127" t="str">
        <f>Table13[[#This Row],[Series]]&amp;Table13[[#This Row],[Competency Name]]</f>
        <v>1083PROCESS IMPROVEMENT</v>
      </c>
      <c r="C1770" s="127" t="str">
        <f>IF(RIGHT(Table13[[#This Row],[Occupational Series]],5)="SECCM","SECCM",IF(OR(RIGHT(Table13[[#This Row],[Occupational Series]],1)="A",RIGHT(Table13[[#This Row],[Occupational Series]],1)="B",RIGHT(Table13[[#This Row],[Occupational Series]],1)="C"),"0301",RIGHT(Table13[[#This Row],[Occupational Series]],4)))</f>
        <v>1083</v>
      </c>
      <c r="D1770" s="51" t="s">
        <v>1199</v>
      </c>
      <c r="E1770" s="51" t="s">
        <v>1200</v>
      </c>
    </row>
    <row r="1771" spans="1:5" ht="39" thickBot="1" x14ac:dyDescent="0.3">
      <c r="A1771" s="129" t="s">
        <v>363</v>
      </c>
      <c r="B1771" s="127" t="str">
        <f>Table13[[#This Row],[Series]]&amp;Table13[[#This Row],[Competency Name]]</f>
        <v>1083AUDIO, VISUAL, AND MULTIMEDIA PRODUCT DEVELOPMENT</v>
      </c>
      <c r="C1771" s="127" t="str">
        <f>IF(RIGHT(Table13[[#This Row],[Occupational Series]],5)="SECCM","SECCM",IF(OR(RIGHT(Table13[[#This Row],[Occupational Series]],1)="A",RIGHT(Table13[[#This Row],[Occupational Series]],1)="B",RIGHT(Table13[[#This Row],[Occupational Series]],1)="C"),"0301",RIGHT(Table13[[#This Row],[Occupational Series]],4)))</f>
        <v>1083</v>
      </c>
      <c r="D1771" s="129" t="s">
        <v>1458</v>
      </c>
      <c r="E1771" s="129" t="s">
        <v>1459</v>
      </c>
    </row>
    <row r="1772" spans="1:5" ht="64.5" thickBot="1" x14ac:dyDescent="0.3">
      <c r="A1772" s="51" t="s">
        <v>363</v>
      </c>
      <c r="B1772" s="127" t="str">
        <f>Table13[[#This Row],[Series]]&amp;Table13[[#This Row],[Competency Name]]</f>
        <v>1083EDITING</v>
      </c>
      <c r="C1772" s="127" t="str">
        <f>IF(RIGHT(Table13[[#This Row],[Occupational Series]],5)="SECCM","SECCM",IF(OR(RIGHT(Table13[[#This Row],[Occupational Series]],1)="A",RIGHT(Table13[[#This Row],[Occupational Series]],1)="B",RIGHT(Table13[[#This Row],[Occupational Series]],1)="C"),"0301",RIGHT(Table13[[#This Row],[Occupational Series]],4)))</f>
        <v>1083</v>
      </c>
      <c r="D1772" s="51" t="s">
        <v>1639</v>
      </c>
      <c r="E1772" s="51" t="s">
        <v>1640</v>
      </c>
    </row>
    <row r="1773" spans="1:5" ht="26.25" thickBot="1" x14ac:dyDescent="0.3">
      <c r="A1773" s="51" t="s">
        <v>347</v>
      </c>
      <c r="B1773" s="127" t="str">
        <f>Table13[[#This Row],[Series]]&amp;Table13[[#This Row],[Competency Name]]</f>
        <v>1084INFORMATION MANAGEMENT</v>
      </c>
      <c r="C1773" s="127" t="str">
        <f>IF(RIGHT(Table13[[#This Row],[Occupational Series]],5)="SECCM","SECCM",IF(OR(RIGHT(Table13[[#This Row],[Occupational Series]],1)="A",RIGHT(Table13[[#This Row],[Occupational Series]],1)="B",RIGHT(Table13[[#This Row],[Occupational Series]],1)="C"),"0301",RIGHT(Table13[[#This Row],[Occupational Series]],4)))</f>
        <v>1084</v>
      </c>
      <c r="D1773" s="51" t="s">
        <v>311</v>
      </c>
      <c r="E1773" s="51" t="s">
        <v>312</v>
      </c>
    </row>
    <row r="1774" spans="1:5" ht="26.25" thickBot="1" x14ac:dyDescent="0.3">
      <c r="A1774" s="129" t="s">
        <v>347</v>
      </c>
      <c r="B1774" s="127" t="str">
        <f>Table13[[#This Row],[Series]]&amp;Table13[[#This Row],[Competency Name]]</f>
        <v>1084PROJECT MANAGEMENT</v>
      </c>
      <c r="C1774" s="127" t="str">
        <f>IF(RIGHT(Table13[[#This Row],[Occupational Series]],5)="SECCM","SECCM",IF(OR(RIGHT(Table13[[#This Row],[Occupational Series]],1)="A",RIGHT(Table13[[#This Row],[Occupational Series]],1)="B",RIGHT(Table13[[#This Row],[Occupational Series]],1)="C"),"0301",RIGHT(Table13[[#This Row],[Occupational Series]],4)))</f>
        <v>1084</v>
      </c>
      <c r="D1774" s="129" t="s">
        <v>381</v>
      </c>
      <c r="E1774" s="129" t="s">
        <v>382</v>
      </c>
    </row>
    <row r="1775" spans="1:5" ht="15.75" thickBot="1" x14ac:dyDescent="0.3">
      <c r="A1775" s="129" t="s">
        <v>347</v>
      </c>
      <c r="B1775" s="127" t="str">
        <f>Table13[[#This Row],[Series]]&amp;Table13[[#This Row],[Competency Name]]</f>
        <v>1084PARTNERING</v>
      </c>
      <c r="C1775" s="127" t="str">
        <f>IF(RIGHT(Table13[[#This Row],[Occupational Series]],5)="SECCM","SECCM",IF(OR(RIGHT(Table13[[#This Row],[Occupational Series]],1)="A",RIGHT(Table13[[#This Row],[Occupational Series]],1)="B",RIGHT(Table13[[#This Row],[Occupational Series]],1)="C"),"0301",RIGHT(Table13[[#This Row],[Occupational Series]],4)))</f>
        <v>1084</v>
      </c>
      <c r="D1775" s="129" t="s">
        <v>491</v>
      </c>
      <c r="E1775" s="129" t="s">
        <v>492</v>
      </c>
    </row>
    <row r="1776" spans="1:5" ht="26.25" thickBot="1" x14ac:dyDescent="0.3">
      <c r="A1776" s="51" t="s">
        <v>347</v>
      </c>
      <c r="B1776" s="127" t="str">
        <f>Table13[[#This Row],[Series]]&amp;Table13[[#This Row],[Competency Name]]</f>
        <v>1084ORAL COMMUNICATION</v>
      </c>
      <c r="C1776" s="127" t="str">
        <f>IF(RIGHT(Table13[[#This Row],[Occupational Series]],5)="SECCM","SECCM",IF(OR(RIGHT(Table13[[#This Row],[Occupational Series]],1)="A",RIGHT(Table13[[#This Row],[Occupational Series]],1)="B",RIGHT(Table13[[#This Row],[Occupational Series]],1)="C"),"0301",RIGHT(Table13[[#This Row],[Occupational Series]],4)))</f>
        <v>1084</v>
      </c>
      <c r="D1776" s="51" t="s">
        <v>537</v>
      </c>
      <c r="E1776" s="51" t="s">
        <v>538</v>
      </c>
    </row>
    <row r="1777" spans="1:5" ht="26.25" thickBot="1" x14ac:dyDescent="0.3">
      <c r="A1777" s="51" t="s">
        <v>347</v>
      </c>
      <c r="B1777" s="127" t="str">
        <f>Table13[[#This Row],[Series]]&amp;Table13[[#This Row],[Competency Name]]</f>
        <v>1084MANAGING HUMAN RESOURCES</v>
      </c>
      <c r="C1777" s="127" t="str">
        <f>IF(RIGHT(Table13[[#This Row],[Occupational Series]],5)="SECCM","SECCM",IF(OR(RIGHT(Table13[[#This Row],[Occupational Series]],1)="A",RIGHT(Table13[[#This Row],[Occupational Series]],1)="B",RIGHT(Table13[[#This Row],[Occupational Series]],1)="C"),"0301",RIGHT(Table13[[#This Row],[Occupational Series]],4)))</f>
        <v>1084</v>
      </c>
      <c r="D1777" s="51" t="s">
        <v>590</v>
      </c>
      <c r="E1777" s="51" t="s">
        <v>591</v>
      </c>
    </row>
    <row r="1778" spans="1:5" ht="39" thickBot="1" x14ac:dyDescent="0.3">
      <c r="A1778" s="51" t="s">
        <v>347</v>
      </c>
      <c r="B1778" s="127" t="str">
        <f>Table13[[#This Row],[Series]]&amp;Table13[[#This Row],[Competency Name]]</f>
        <v>1084PROBLEM SOLVING</v>
      </c>
      <c r="C1778" s="127" t="str">
        <f>IF(RIGHT(Table13[[#This Row],[Occupational Series]],5)="SECCM","SECCM",IF(OR(RIGHT(Table13[[#This Row],[Occupational Series]],1)="A",RIGHT(Table13[[#This Row],[Occupational Series]],1)="B",RIGHT(Table13[[#This Row],[Occupational Series]],1)="C"),"0301",RIGHT(Table13[[#This Row],[Occupational Series]],4)))</f>
        <v>1084</v>
      </c>
      <c r="D1778" s="51" t="s">
        <v>596</v>
      </c>
      <c r="E1778" s="51" t="s">
        <v>597</v>
      </c>
    </row>
    <row r="1779" spans="1:5" ht="39" thickBot="1" x14ac:dyDescent="0.3">
      <c r="A1779" s="129" t="s">
        <v>347</v>
      </c>
      <c r="B1779" s="127" t="str">
        <f>Table13[[#This Row],[Series]]&amp;Table13[[#This Row],[Competency Name]]</f>
        <v>1084VISUAL INFORMATION EQUIPMENT AND SUPPLIES MANAGEMENT</v>
      </c>
      <c r="C1779" s="127" t="str">
        <f>IF(RIGHT(Table13[[#This Row],[Occupational Series]],5)="SECCM","SECCM",IF(OR(RIGHT(Table13[[#This Row],[Occupational Series]],1)="A",RIGHT(Table13[[#This Row],[Occupational Series]],1)="B",RIGHT(Table13[[#This Row],[Occupational Series]],1)="C"),"0301",RIGHT(Table13[[#This Row],[Occupational Series]],4)))</f>
        <v>1084</v>
      </c>
      <c r="D1779" s="129" t="s">
        <v>1610</v>
      </c>
      <c r="E1779" s="129" t="s">
        <v>1611</v>
      </c>
    </row>
    <row r="1780" spans="1:5" ht="26.25" thickBot="1" x14ac:dyDescent="0.3">
      <c r="A1780" s="129" t="s">
        <v>347</v>
      </c>
      <c r="B1780" s="127" t="str">
        <f>Table13[[#This Row],[Series]]&amp;Table13[[#This Row],[Competency Name]]</f>
        <v>1084STILL PHOTOGRAPHY PRODUCTION</v>
      </c>
      <c r="C1780" s="127" t="str">
        <f>IF(RIGHT(Table13[[#This Row],[Occupational Series]],5)="SECCM","SECCM",IF(OR(RIGHT(Table13[[#This Row],[Occupational Series]],1)="A",RIGHT(Table13[[#This Row],[Occupational Series]],1)="B",RIGHT(Table13[[#This Row],[Occupational Series]],1)="C"),"0301",RIGHT(Table13[[#This Row],[Occupational Series]],4)))</f>
        <v>1084</v>
      </c>
      <c r="D1780" s="129" t="s">
        <v>1612</v>
      </c>
      <c r="E1780" s="129" t="s">
        <v>1613</v>
      </c>
    </row>
    <row r="1781" spans="1:5" ht="26.25" thickBot="1" x14ac:dyDescent="0.3">
      <c r="A1781" s="129" t="s">
        <v>347</v>
      </c>
      <c r="B1781" s="127" t="str">
        <f>Table13[[#This Row],[Series]]&amp;Table13[[#This Row],[Competency Name]]</f>
        <v>1084VISUAL INFORMATION CONSULTATION</v>
      </c>
      <c r="C1781" s="127" t="str">
        <f>IF(RIGHT(Table13[[#This Row],[Occupational Series]],5)="SECCM","SECCM",IF(OR(RIGHT(Table13[[#This Row],[Occupational Series]],1)="A",RIGHT(Table13[[#This Row],[Occupational Series]],1)="B",RIGHT(Table13[[#This Row],[Occupational Series]],1)="C"),"0301",RIGHT(Table13[[#This Row],[Occupational Series]],4)))</f>
        <v>1084</v>
      </c>
      <c r="D1781" s="129" t="s">
        <v>1641</v>
      </c>
      <c r="E1781" s="129" t="s">
        <v>1642</v>
      </c>
    </row>
    <row r="1782" spans="1:5" ht="26.25" thickBot="1" x14ac:dyDescent="0.3">
      <c r="A1782" s="128" t="s">
        <v>347</v>
      </c>
      <c r="B1782" s="127" t="str">
        <f>Table13[[#This Row],[Series]]&amp;Table13[[#This Row],[Competency Name]]</f>
        <v>1084STATIC ARTWORK DEVELOPMENT</v>
      </c>
      <c r="C1782" s="127" t="str">
        <f>IF(RIGHT(Table13[[#This Row],[Occupational Series]],5)="SECCM","SECCM",IF(OR(RIGHT(Table13[[#This Row],[Occupational Series]],1)="A",RIGHT(Table13[[#This Row],[Occupational Series]],1)="B",RIGHT(Table13[[#This Row],[Occupational Series]],1)="C"),"0301",RIGHT(Table13[[#This Row],[Occupational Series]],4)))</f>
        <v>1084</v>
      </c>
      <c r="D1782" s="128" t="s">
        <v>1643</v>
      </c>
      <c r="E1782" s="128" t="s">
        <v>1644</v>
      </c>
    </row>
    <row r="1783" spans="1:5" ht="26.25" thickBot="1" x14ac:dyDescent="0.3">
      <c r="A1783" s="129" t="s">
        <v>347</v>
      </c>
      <c r="B1783" s="127" t="str">
        <f>Table13[[#This Row],[Series]]&amp;Table13[[#This Row],[Competency Name]]</f>
        <v>1084PRINT PRODUCT DEVELOPMENT</v>
      </c>
      <c r="C1783" s="127" t="str">
        <f>IF(RIGHT(Table13[[#This Row],[Occupational Series]],5)="SECCM","SECCM",IF(OR(RIGHT(Table13[[#This Row],[Occupational Series]],1)="A",RIGHT(Table13[[#This Row],[Occupational Series]],1)="B",RIGHT(Table13[[#This Row],[Occupational Series]],1)="C"),"0301",RIGHT(Table13[[#This Row],[Occupational Series]],4)))</f>
        <v>1084</v>
      </c>
      <c r="D1783" s="129" t="s">
        <v>1645</v>
      </c>
      <c r="E1783" s="129" t="s">
        <v>1646</v>
      </c>
    </row>
    <row r="1784" spans="1:5" ht="26.25" thickBot="1" x14ac:dyDescent="0.3">
      <c r="A1784" s="129" t="s">
        <v>347</v>
      </c>
      <c r="B1784" s="127" t="str">
        <f>Table13[[#This Row],[Series]]&amp;Table13[[#This Row],[Competency Name]]</f>
        <v>1084NON-INTERACTIVE VISUAL PRODUCT CREATION</v>
      </c>
      <c r="C1784" s="127" t="str">
        <f>IF(RIGHT(Table13[[#This Row],[Occupational Series]],5)="SECCM","SECCM",IF(OR(RIGHT(Table13[[#This Row],[Occupational Series]],1)="A",RIGHT(Table13[[#This Row],[Occupational Series]],1)="B",RIGHT(Table13[[#This Row],[Occupational Series]],1)="C"),"0301",RIGHT(Table13[[#This Row],[Occupational Series]],4)))</f>
        <v>1084</v>
      </c>
      <c r="D1784" s="129" t="s">
        <v>1647</v>
      </c>
      <c r="E1784" s="129" t="s">
        <v>1648</v>
      </c>
    </row>
    <row r="1785" spans="1:5" ht="26.25" thickBot="1" x14ac:dyDescent="0.3">
      <c r="A1785" s="54" t="s">
        <v>347</v>
      </c>
      <c r="B1785" s="127" t="str">
        <f>Table13[[#This Row],[Series]]&amp;Table13[[#This Row],[Competency Name]]</f>
        <v>1084MOTION GRAPHICS DEVELOPMENT</v>
      </c>
      <c r="C1785" s="127" t="str">
        <f>IF(RIGHT(Table13[[#This Row],[Occupational Series]],5)="SECCM","SECCM",IF(OR(RIGHT(Table13[[#This Row],[Occupational Series]],1)="A",RIGHT(Table13[[#This Row],[Occupational Series]],1)="B",RIGHT(Table13[[#This Row],[Occupational Series]],1)="C"),"0301",RIGHT(Table13[[#This Row],[Occupational Series]],4)))</f>
        <v>1084</v>
      </c>
      <c r="D1785" s="54" t="s">
        <v>1649</v>
      </c>
      <c r="E1785" s="54" t="s">
        <v>1650</v>
      </c>
    </row>
    <row r="1786" spans="1:5" ht="26.25" thickBot="1" x14ac:dyDescent="0.3">
      <c r="A1786" s="51" t="s">
        <v>347</v>
      </c>
      <c r="B1786" s="127" t="str">
        <f>Table13[[#This Row],[Series]]&amp;Table13[[#This Row],[Competency Name]]</f>
        <v>1084INTERACTIVE VISUAL PRODUCT CREATION</v>
      </c>
      <c r="C1786" s="127" t="str">
        <f>IF(RIGHT(Table13[[#This Row],[Occupational Series]],5)="SECCM","SECCM",IF(OR(RIGHT(Table13[[#This Row],[Occupational Series]],1)="A",RIGHT(Table13[[#This Row],[Occupational Series]],1)="B",RIGHT(Table13[[#This Row],[Occupational Series]],1)="C"),"0301",RIGHT(Table13[[#This Row],[Occupational Series]],4)))</f>
        <v>1084</v>
      </c>
      <c r="D1786" s="51" t="s">
        <v>1651</v>
      </c>
      <c r="E1786" s="51" t="s">
        <v>1652</v>
      </c>
    </row>
    <row r="1787" spans="1:5" ht="26.25" thickBot="1" x14ac:dyDescent="0.3">
      <c r="A1787" s="51" t="s">
        <v>355</v>
      </c>
      <c r="B1787" s="127" t="str">
        <f>Table13[[#This Row],[Series]]&amp;Table13[[#This Row],[Competency Name]]</f>
        <v>1087INFORMATION MANAGEMENT</v>
      </c>
      <c r="C1787" s="127" t="str">
        <f>IF(RIGHT(Table13[[#This Row],[Occupational Series]],5)="SECCM","SECCM",IF(OR(RIGHT(Table13[[#This Row],[Occupational Series]],1)="A",RIGHT(Table13[[#This Row],[Occupational Series]],1)="B",RIGHT(Table13[[#This Row],[Occupational Series]],1)="C"),"0301",RIGHT(Table13[[#This Row],[Occupational Series]],4)))</f>
        <v>1087</v>
      </c>
      <c r="D1787" s="51" t="s">
        <v>311</v>
      </c>
      <c r="E1787" s="51" t="s">
        <v>312</v>
      </c>
    </row>
    <row r="1788" spans="1:5" ht="26.25" thickBot="1" x14ac:dyDescent="0.3">
      <c r="A1788" s="128" t="s">
        <v>355</v>
      </c>
      <c r="B1788" s="127" t="str">
        <f>Table13[[#This Row],[Series]]&amp;Table13[[#This Row],[Competency Name]]</f>
        <v>1087CUSTOMER SERVICE</v>
      </c>
      <c r="C1788" s="127" t="str">
        <f>IF(RIGHT(Table13[[#This Row],[Occupational Series]],5)="SECCM","SECCM",IF(OR(RIGHT(Table13[[#This Row],[Occupational Series]],1)="A",RIGHT(Table13[[#This Row],[Occupational Series]],1)="B",RIGHT(Table13[[#This Row],[Occupational Series]],1)="C"),"0301",RIGHT(Table13[[#This Row],[Occupational Series]],4)))</f>
        <v>1087</v>
      </c>
      <c r="D1788" s="128" t="s">
        <v>418</v>
      </c>
      <c r="E1788" s="128" t="s">
        <v>419</v>
      </c>
    </row>
    <row r="1789" spans="1:5" ht="26.25" thickBot="1" x14ac:dyDescent="0.3">
      <c r="A1789" s="51" t="s">
        <v>355</v>
      </c>
      <c r="B1789" s="127" t="str">
        <f>Table13[[#This Row],[Series]]&amp;Table13[[#This Row],[Competency Name]]</f>
        <v>1087COMPUTER LITERACY</v>
      </c>
      <c r="C1789" s="127" t="str">
        <f>IF(RIGHT(Table13[[#This Row],[Occupational Series]],5)="SECCM","SECCM",IF(OR(RIGHT(Table13[[#This Row],[Occupational Series]],1)="A",RIGHT(Table13[[#This Row],[Occupational Series]],1)="B",RIGHT(Table13[[#This Row],[Occupational Series]],1)="C"),"0301",RIGHT(Table13[[#This Row],[Occupational Series]],4)))</f>
        <v>1087</v>
      </c>
      <c r="D1789" s="51" t="s">
        <v>456</v>
      </c>
      <c r="E1789" s="51" t="s">
        <v>457</v>
      </c>
    </row>
    <row r="1790" spans="1:5" ht="26.25" thickBot="1" x14ac:dyDescent="0.3">
      <c r="A1790" s="51" t="s">
        <v>355</v>
      </c>
      <c r="B1790" s="127" t="str">
        <f>Table13[[#This Row],[Series]]&amp;Table13[[#This Row],[Competency Name]]</f>
        <v>1087WRITTEN COMMUNICATION</v>
      </c>
      <c r="C1790" s="127" t="str">
        <f>IF(RIGHT(Table13[[#This Row],[Occupational Series]],5)="SECCM","SECCM",IF(OR(RIGHT(Table13[[#This Row],[Occupational Series]],1)="A",RIGHT(Table13[[#This Row],[Occupational Series]],1)="B",RIGHT(Table13[[#This Row],[Occupational Series]],1)="C"),"0301",RIGHT(Table13[[#This Row],[Occupational Series]],4)))</f>
        <v>1087</v>
      </c>
      <c r="D1790" s="51" t="s">
        <v>507</v>
      </c>
      <c r="E1790" s="51" t="s">
        <v>508</v>
      </c>
    </row>
    <row r="1791" spans="1:5" ht="26.25" thickBot="1" x14ac:dyDescent="0.3">
      <c r="A1791" s="54" t="s">
        <v>355</v>
      </c>
      <c r="B1791" s="127" t="str">
        <f>Table13[[#This Row],[Series]]&amp;Table13[[#This Row],[Competency Name]]</f>
        <v>1087ORAL COMMUNICATION</v>
      </c>
      <c r="C1791" s="127" t="str">
        <f>IF(RIGHT(Table13[[#This Row],[Occupational Series]],5)="SECCM","SECCM",IF(OR(RIGHT(Table13[[#This Row],[Occupational Series]],1)="A",RIGHT(Table13[[#This Row],[Occupational Series]],1)="B",RIGHT(Table13[[#This Row],[Occupational Series]],1)="C"),"0301",RIGHT(Table13[[#This Row],[Occupational Series]],4)))</f>
        <v>1087</v>
      </c>
      <c r="D1791" s="54" t="s">
        <v>537</v>
      </c>
      <c r="E1791" s="54" t="s">
        <v>538</v>
      </c>
    </row>
    <row r="1792" spans="1:5" ht="26.25" thickBot="1" x14ac:dyDescent="0.3">
      <c r="A1792" s="51" t="s">
        <v>355</v>
      </c>
      <c r="B1792" s="127" t="str">
        <f>Table13[[#This Row],[Series]]&amp;Table13[[#This Row],[Competency Name]]</f>
        <v>1087MANAGING HUMAN RESOURCES</v>
      </c>
      <c r="C1792" s="127" t="str">
        <f>IF(RIGHT(Table13[[#This Row],[Occupational Series]],5)="SECCM","SECCM",IF(OR(RIGHT(Table13[[#This Row],[Occupational Series]],1)="A",RIGHT(Table13[[#This Row],[Occupational Series]],1)="B",RIGHT(Table13[[#This Row],[Occupational Series]],1)="C"),"0301",RIGHT(Table13[[#This Row],[Occupational Series]],4)))</f>
        <v>1087</v>
      </c>
      <c r="D1792" s="51" t="s">
        <v>590</v>
      </c>
      <c r="E1792" s="51" t="s">
        <v>591</v>
      </c>
    </row>
    <row r="1793" spans="1:5" ht="15.75" thickBot="1" x14ac:dyDescent="0.3">
      <c r="A1793" s="129" t="s">
        <v>355</v>
      </c>
      <c r="B1793" s="127" t="str">
        <f>Table13[[#This Row],[Series]]&amp;Table13[[#This Row],[Competency Name]]</f>
        <v>1087RESEARCH AND ANALYSIS</v>
      </c>
      <c r="C1793" s="127" t="str">
        <f>IF(RIGHT(Table13[[#This Row],[Occupational Series]],5)="SECCM","SECCM",IF(OR(RIGHT(Table13[[#This Row],[Occupational Series]],1)="A",RIGHT(Table13[[#This Row],[Occupational Series]],1)="B",RIGHT(Table13[[#This Row],[Occupational Series]],1)="C"),"0301",RIGHT(Table13[[#This Row],[Occupational Series]],4)))</f>
        <v>1087</v>
      </c>
      <c r="D1793" s="129" t="s">
        <v>1195</v>
      </c>
      <c r="E1793" s="129" t="s">
        <v>1196</v>
      </c>
    </row>
    <row r="1794" spans="1:5" ht="26.25" thickBot="1" x14ac:dyDescent="0.3">
      <c r="A1794" s="128" t="s">
        <v>355</v>
      </c>
      <c r="B1794" s="127" t="str">
        <f>Table13[[#This Row],[Series]]&amp;Table13[[#This Row],[Competency Name]]</f>
        <v>1087COMMUNICATIONS AND MEDIA</v>
      </c>
      <c r="C1794" s="127" t="str">
        <f>IF(RIGHT(Table13[[#This Row],[Occupational Series]],5)="SECCM","SECCM",IF(OR(RIGHT(Table13[[#This Row],[Occupational Series]],1)="A",RIGHT(Table13[[#This Row],[Occupational Series]],1)="B",RIGHT(Table13[[#This Row],[Occupational Series]],1)="C"),"0301",RIGHT(Table13[[#This Row],[Occupational Series]],4)))</f>
        <v>1087</v>
      </c>
      <c r="D1794" s="128" t="s">
        <v>1501</v>
      </c>
      <c r="E1794" s="128" t="s">
        <v>1502</v>
      </c>
    </row>
    <row r="1795" spans="1:5" ht="51.75" thickBot="1" x14ac:dyDescent="0.3">
      <c r="A1795" s="51" t="s">
        <v>444</v>
      </c>
      <c r="B1795" s="127" t="str">
        <f>Table13[[#This Row],[Series]]&amp;Table13[[#This Row],[Competency Name]]</f>
        <v>1101FINANCIAL MANAGEMENT</v>
      </c>
      <c r="C1795" s="127" t="str">
        <f>IF(RIGHT(Table13[[#This Row],[Occupational Series]],5)="SECCM","SECCM",IF(OR(RIGHT(Table13[[#This Row],[Occupational Series]],1)="A",RIGHT(Table13[[#This Row],[Occupational Series]],1)="B",RIGHT(Table13[[#This Row],[Occupational Series]],1)="C"),"0301",RIGHT(Table13[[#This Row],[Occupational Series]],4)))</f>
        <v>1101</v>
      </c>
      <c r="D1795" s="51" t="s">
        <v>438</v>
      </c>
      <c r="E1795" s="51" t="s">
        <v>439</v>
      </c>
    </row>
    <row r="1796" spans="1:5" ht="26.25" thickBot="1" x14ac:dyDescent="0.3">
      <c r="A1796" s="51" t="s">
        <v>444</v>
      </c>
      <c r="B1796" s="127" t="str">
        <f>Table13[[#This Row],[Series]]&amp;Table13[[#This Row],[Competency Name]]</f>
        <v>1101COMPUTER LITERACY</v>
      </c>
      <c r="C1796" s="127" t="str">
        <f>IF(RIGHT(Table13[[#This Row],[Occupational Series]],5)="SECCM","SECCM",IF(OR(RIGHT(Table13[[#This Row],[Occupational Series]],1)="A",RIGHT(Table13[[#This Row],[Occupational Series]],1)="B",RIGHT(Table13[[#This Row],[Occupational Series]],1)="C"),"0301",RIGHT(Table13[[#This Row],[Occupational Series]],4)))</f>
        <v>1101</v>
      </c>
      <c r="D1796" s="51" t="s">
        <v>456</v>
      </c>
      <c r="E1796" s="51" t="s">
        <v>457</v>
      </c>
    </row>
    <row r="1797" spans="1:5" ht="15.75" thickBot="1" x14ac:dyDescent="0.3">
      <c r="A1797" s="129" t="s">
        <v>444</v>
      </c>
      <c r="B1797" s="127" t="str">
        <f>Table13[[#This Row],[Series]]&amp;Table13[[#This Row],[Competency Name]]</f>
        <v>1101PARTNERING</v>
      </c>
      <c r="C1797" s="127" t="str">
        <f>IF(RIGHT(Table13[[#This Row],[Occupational Series]],5)="SECCM","SECCM",IF(OR(RIGHT(Table13[[#This Row],[Occupational Series]],1)="A",RIGHT(Table13[[#This Row],[Occupational Series]],1)="B",RIGHT(Table13[[#This Row],[Occupational Series]],1)="C"),"0301",RIGHT(Table13[[#This Row],[Occupational Series]],4)))</f>
        <v>1101</v>
      </c>
      <c r="D1797" s="129" t="s">
        <v>491</v>
      </c>
      <c r="E1797" s="129" t="s">
        <v>492</v>
      </c>
    </row>
    <row r="1798" spans="1:5" ht="26.25" thickBot="1" x14ac:dyDescent="0.3">
      <c r="A1798" s="51" t="s">
        <v>444</v>
      </c>
      <c r="B1798" s="127" t="str">
        <f>Table13[[#This Row],[Series]]&amp;Table13[[#This Row],[Competency Name]]</f>
        <v>1101WRITTEN COMMUNICATION</v>
      </c>
      <c r="C1798" s="127" t="str">
        <f>IF(RIGHT(Table13[[#This Row],[Occupational Series]],5)="SECCM","SECCM",IF(OR(RIGHT(Table13[[#This Row],[Occupational Series]],1)="A",RIGHT(Table13[[#This Row],[Occupational Series]],1)="B",RIGHT(Table13[[#This Row],[Occupational Series]],1)="C"),"0301",RIGHT(Table13[[#This Row],[Occupational Series]],4)))</f>
        <v>1101</v>
      </c>
      <c r="D1798" s="51" t="s">
        <v>507</v>
      </c>
      <c r="E1798" s="51" t="s">
        <v>508</v>
      </c>
    </row>
    <row r="1799" spans="1:5" ht="26.25" thickBot="1" x14ac:dyDescent="0.3">
      <c r="A1799" s="51" t="s">
        <v>444</v>
      </c>
      <c r="B1799" s="127" t="str">
        <f>Table13[[#This Row],[Series]]&amp;Table13[[#This Row],[Competency Name]]</f>
        <v>1101ORAL COMMUNICATION</v>
      </c>
      <c r="C1799" s="127" t="str">
        <f>IF(RIGHT(Table13[[#This Row],[Occupational Series]],5)="SECCM","SECCM",IF(OR(RIGHT(Table13[[#This Row],[Occupational Series]],1)="A",RIGHT(Table13[[#This Row],[Occupational Series]],1)="B",RIGHT(Table13[[#This Row],[Occupational Series]],1)="C"),"0301",RIGHT(Table13[[#This Row],[Occupational Series]],4)))</f>
        <v>1101</v>
      </c>
      <c r="D1799" s="51" t="s">
        <v>537</v>
      </c>
      <c r="E1799" s="51" t="s">
        <v>538</v>
      </c>
    </row>
    <row r="1800" spans="1:5" ht="26.25" thickBot="1" x14ac:dyDescent="0.3">
      <c r="A1800" s="129" t="s">
        <v>444</v>
      </c>
      <c r="B1800" s="127" t="str">
        <f>Table13[[#This Row],[Series]]&amp;Table13[[#This Row],[Competency Name]]</f>
        <v>1101CONTRACTING/PROCUREMENT</v>
      </c>
      <c r="C1800" s="127" t="str">
        <f>IF(RIGHT(Table13[[#This Row],[Occupational Series]],5)="SECCM","SECCM",IF(OR(RIGHT(Table13[[#This Row],[Occupational Series]],1)="A",RIGHT(Table13[[#This Row],[Occupational Series]],1)="B",RIGHT(Table13[[#This Row],[Occupational Series]],1)="C"),"0301",RIGHT(Table13[[#This Row],[Occupational Series]],4)))</f>
        <v>1101</v>
      </c>
      <c r="D1800" s="129" t="s">
        <v>563</v>
      </c>
      <c r="E1800" s="129" t="s">
        <v>564</v>
      </c>
    </row>
    <row r="1801" spans="1:5" ht="26.25" thickBot="1" x14ac:dyDescent="0.3">
      <c r="A1801" s="51" t="s">
        <v>444</v>
      </c>
      <c r="B1801" s="127" t="str">
        <f>Table13[[#This Row],[Series]]&amp;Table13[[#This Row],[Competency Name]]</f>
        <v>1101RESOURCE MANAGEMENT</v>
      </c>
      <c r="C1801" s="127" t="str">
        <f>IF(RIGHT(Table13[[#This Row],[Occupational Series]],5)="SECCM","SECCM",IF(OR(RIGHT(Table13[[#This Row],[Occupational Series]],1)="A",RIGHT(Table13[[#This Row],[Occupational Series]],1)="B",RIGHT(Table13[[#This Row],[Occupational Series]],1)="C"),"0301",RIGHT(Table13[[#This Row],[Occupational Series]],4)))</f>
        <v>1101</v>
      </c>
      <c r="D1801" s="51" t="s">
        <v>573</v>
      </c>
      <c r="E1801" s="51" t="s">
        <v>574</v>
      </c>
    </row>
    <row r="1802" spans="1:5" ht="64.5" thickBot="1" x14ac:dyDescent="0.3">
      <c r="A1802" s="51" t="s">
        <v>444</v>
      </c>
      <c r="B1802" s="127" t="str">
        <f>Table13[[#This Row],[Series]]&amp;Table13[[#This Row],[Competency Name]]</f>
        <v>1101ACCOUNTABILITY</v>
      </c>
      <c r="C1802" s="127" t="str">
        <f>IF(RIGHT(Table13[[#This Row],[Occupational Series]],5)="SECCM","SECCM",IF(OR(RIGHT(Table13[[#This Row],[Occupational Series]],1)="A",RIGHT(Table13[[#This Row],[Occupational Series]],1)="B",RIGHT(Table13[[#This Row],[Occupational Series]],1)="C"),"0301",RIGHT(Table13[[#This Row],[Occupational Series]],4)))</f>
        <v>1101</v>
      </c>
      <c r="D1802" s="51" t="s">
        <v>579</v>
      </c>
      <c r="E1802" s="51" t="s">
        <v>580</v>
      </c>
    </row>
    <row r="1803" spans="1:5" ht="39" thickBot="1" x14ac:dyDescent="0.3">
      <c r="A1803" s="51" t="s">
        <v>444</v>
      </c>
      <c r="B1803" s="127" t="str">
        <f>Table13[[#This Row],[Series]]&amp;Table13[[#This Row],[Competency Name]]</f>
        <v>1101DEVELOPING OTHERS</v>
      </c>
      <c r="C1803" s="127" t="str">
        <f>IF(RIGHT(Table13[[#This Row],[Occupational Series]],5)="SECCM","SECCM",IF(OR(RIGHT(Table13[[#This Row],[Occupational Series]],1)="A",RIGHT(Table13[[#This Row],[Occupational Series]],1)="B",RIGHT(Table13[[#This Row],[Occupational Series]],1)="C"),"0301",RIGHT(Table13[[#This Row],[Occupational Series]],4)))</f>
        <v>1101</v>
      </c>
      <c r="D1803" s="51" t="s">
        <v>585</v>
      </c>
      <c r="E1803" s="51" t="s">
        <v>586</v>
      </c>
    </row>
    <row r="1804" spans="1:5" ht="26.25" thickBot="1" x14ac:dyDescent="0.3">
      <c r="A1804" s="51" t="s">
        <v>444</v>
      </c>
      <c r="B1804" s="127" t="str">
        <f>Table13[[#This Row],[Series]]&amp;Table13[[#This Row],[Competency Name]]</f>
        <v>1101MANAGING HUMAN RESOURCES</v>
      </c>
      <c r="C1804" s="127" t="str">
        <f>IF(RIGHT(Table13[[#This Row],[Occupational Series]],5)="SECCM","SECCM",IF(OR(RIGHT(Table13[[#This Row],[Occupational Series]],1)="A",RIGHT(Table13[[#This Row],[Occupational Series]],1)="B",RIGHT(Table13[[#This Row],[Occupational Series]],1)="C"),"0301",RIGHT(Table13[[#This Row],[Occupational Series]],4)))</f>
        <v>1101</v>
      </c>
      <c r="D1804" s="51" t="s">
        <v>590</v>
      </c>
      <c r="E1804" s="51" t="s">
        <v>591</v>
      </c>
    </row>
    <row r="1805" spans="1:5" ht="39" thickBot="1" x14ac:dyDescent="0.3">
      <c r="A1805" s="51" t="s">
        <v>444</v>
      </c>
      <c r="B1805" s="127" t="str">
        <f>Table13[[#This Row],[Series]]&amp;Table13[[#This Row],[Competency Name]]</f>
        <v>1101PROBLEM SOLVING</v>
      </c>
      <c r="C1805" s="127" t="str">
        <f>IF(RIGHT(Table13[[#This Row],[Occupational Series]],5)="SECCM","SECCM",IF(OR(RIGHT(Table13[[#This Row],[Occupational Series]],1)="A",RIGHT(Table13[[#This Row],[Occupational Series]],1)="B",RIGHT(Table13[[#This Row],[Occupational Series]],1)="C"),"0301",RIGHT(Table13[[#This Row],[Occupational Series]],4)))</f>
        <v>1101</v>
      </c>
      <c r="D1805" s="51" t="s">
        <v>596</v>
      </c>
      <c r="E1805" s="51" t="s">
        <v>597</v>
      </c>
    </row>
    <row r="1806" spans="1:5" ht="26.25" thickBot="1" x14ac:dyDescent="0.3">
      <c r="A1806" s="51" t="s">
        <v>444</v>
      </c>
      <c r="B1806" s="127" t="str">
        <f>Table13[[#This Row],[Series]]&amp;Table13[[#This Row],[Competency Name]]</f>
        <v>1101QUALITY ASSURANCE</v>
      </c>
      <c r="C1806" s="127" t="str">
        <f>IF(RIGHT(Table13[[#This Row],[Occupational Series]],5)="SECCM","SECCM",IF(OR(RIGHT(Table13[[#This Row],[Occupational Series]],1)="A",RIGHT(Table13[[#This Row],[Occupational Series]],1)="B",RIGHT(Table13[[#This Row],[Occupational Series]],1)="C"),"0301",RIGHT(Table13[[#This Row],[Occupational Series]],4)))</f>
        <v>1101</v>
      </c>
      <c r="D1806" s="51" t="s">
        <v>600</v>
      </c>
      <c r="E1806" s="51" t="s">
        <v>601</v>
      </c>
    </row>
    <row r="1807" spans="1:5" ht="39" thickBot="1" x14ac:dyDescent="0.3">
      <c r="A1807" s="51" t="s">
        <v>444</v>
      </c>
      <c r="B1807" s="127" t="str">
        <f>Table13[[#This Row],[Series]]&amp;Table13[[#This Row],[Competency Name]]</f>
        <v>1101REAL PROPERTY MANAGEMENT</v>
      </c>
      <c r="C1807" s="127" t="str">
        <f>IF(RIGHT(Table13[[#This Row],[Occupational Series]],5)="SECCM","SECCM",IF(OR(RIGHT(Table13[[#This Row],[Occupational Series]],1)="A",RIGHT(Table13[[#This Row],[Occupational Series]],1)="B",RIGHT(Table13[[#This Row],[Occupational Series]],1)="C"),"0301",RIGHT(Table13[[#This Row],[Occupational Series]],4)))</f>
        <v>1101</v>
      </c>
      <c r="D1807" s="51" t="s">
        <v>818</v>
      </c>
      <c r="E1807" s="51" t="s">
        <v>819</v>
      </c>
    </row>
    <row r="1808" spans="1:5" ht="39" thickBot="1" x14ac:dyDescent="0.3">
      <c r="A1808" s="51" t="s">
        <v>444</v>
      </c>
      <c r="B1808" s="127" t="str">
        <f>Table13[[#This Row],[Series]]&amp;Table13[[#This Row],[Competency Name]]</f>
        <v>1101STRATEGIC THINKING</v>
      </c>
      <c r="C1808" s="127" t="str">
        <f>IF(RIGHT(Table13[[#This Row],[Occupational Series]],5)="SECCM","SECCM",IF(OR(RIGHT(Table13[[#This Row],[Occupational Series]],1)="A",RIGHT(Table13[[#This Row],[Occupational Series]],1)="B",RIGHT(Table13[[#This Row],[Occupational Series]],1)="C"),"0301",RIGHT(Table13[[#This Row],[Occupational Series]],4)))</f>
        <v>1101</v>
      </c>
      <c r="D1808" s="51" t="s">
        <v>826</v>
      </c>
      <c r="E1808" s="51" t="s">
        <v>827</v>
      </c>
    </row>
    <row r="1809" spans="1:5" ht="26.25" thickBot="1" x14ac:dyDescent="0.3">
      <c r="A1809" s="51" t="s">
        <v>444</v>
      </c>
      <c r="B1809" s="127" t="str">
        <f>Table13[[#This Row],[Series]]&amp;Table13[[#This Row],[Competency Name]]</f>
        <v>1101PRODUCTION PLANNING</v>
      </c>
      <c r="C1809" s="127" t="str">
        <f>IF(RIGHT(Table13[[#This Row],[Occupational Series]],5)="SECCM","SECCM",IF(OR(RIGHT(Table13[[#This Row],[Occupational Series]],1)="A",RIGHT(Table13[[#This Row],[Occupational Series]],1)="B",RIGHT(Table13[[#This Row],[Occupational Series]],1)="C"),"0301",RIGHT(Table13[[#This Row],[Occupational Series]],4)))</f>
        <v>1101</v>
      </c>
      <c r="D1809" s="51" t="s">
        <v>980</v>
      </c>
      <c r="E1809" s="51" t="s">
        <v>981</v>
      </c>
    </row>
    <row r="1810" spans="1:5" ht="26.25" thickBot="1" x14ac:dyDescent="0.3">
      <c r="A1810" s="51" t="s">
        <v>444</v>
      </c>
      <c r="B1810" s="127" t="str">
        <f>Table13[[#This Row],[Series]]&amp;Table13[[#This Row],[Competency Name]]</f>
        <v>1101ANALYTICAL TECHNIQUES</v>
      </c>
      <c r="C1810" s="127" t="str">
        <f>IF(RIGHT(Table13[[#This Row],[Occupational Series]],5)="SECCM","SECCM",IF(OR(RIGHT(Table13[[#This Row],[Occupational Series]],1)="A",RIGHT(Table13[[#This Row],[Occupational Series]],1)="B",RIGHT(Table13[[#This Row],[Occupational Series]],1)="C"),"0301",RIGHT(Table13[[#This Row],[Occupational Series]],4)))</f>
        <v>1101</v>
      </c>
      <c r="D1810" s="51" t="s">
        <v>1131</v>
      </c>
      <c r="E1810" s="51" t="s">
        <v>1132</v>
      </c>
    </row>
    <row r="1811" spans="1:5" ht="64.5" thickBot="1" x14ac:dyDescent="0.3">
      <c r="A1811" s="51" t="s">
        <v>444</v>
      </c>
      <c r="B1811" s="127" t="str">
        <f>Table13[[#This Row],[Series]]&amp;Table13[[#This Row],[Competency Name]]</f>
        <v>1101GOVERNMENT PURCHASE CARD</v>
      </c>
      <c r="C1811" s="127" t="str">
        <f>IF(RIGHT(Table13[[#This Row],[Occupational Series]],5)="SECCM","SECCM",IF(OR(RIGHT(Table13[[#This Row],[Occupational Series]],1)="A",RIGHT(Table13[[#This Row],[Occupational Series]],1)="B",RIGHT(Table13[[#This Row],[Occupational Series]],1)="C"),"0301",RIGHT(Table13[[#This Row],[Occupational Series]],4)))</f>
        <v>1101</v>
      </c>
      <c r="D1811" s="51" t="s">
        <v>1181</v>
      </c>
      <c r="E1811" s="51" t="s">
        <v>1182</v>
      </c>
    </row>
    <row r="1812" spans="1:5" ht="39" thickBot="1" x14ac:dyDescent="0.3">
      <c r="A1812" s="51" t="s">
        <v>444</v>
      </c>
      <c r="B1812" s="127" t="str">
        <f>Table13[[#This Row],[Series]]&amp;Table13[[#This Row],[Competency Name]]</f>
        <v>1101COST AND/OR PRICE ANALYSIS</v>
      </c>
      <c r="C1812" s="127" t="str">
        <f>IF(RIGHT(Table13[[#This Row],[Occupational Series]],5)="SECCM","SECCM",IF(OR(RIGHT(Table13[[#This Row],[Occupational Series]],1)="A",RIGHT(Table13[[#This Row],[Occupational Series]],1)="B",RIGHT(Table13[[#This Row],[Occupational Series]],1)="C"),"0301",RIGHT(Table13[[#This Row],[Occupational Series]],4)))</f>
        <v>1101</v>
      </c>
      <c r="D1812" s="51" t="s">
        <v>1224</v>
      </c>
      <c r="E1812" s="51" t="s">
        <v>1225</v>
      </c>
    </row>
    <row r="1813" spans="1:5" ht="26.25" thickBot="1" x14ac:dyDescent="0.3">
      <c r="A1813" s="51" t="s">
        <v>444</v>
      </c>
      <c r="B1813" s="127" t="str">
        <f>Table13[[#This Row],[Series]]&amp;Table13[[#This Row],[Competency Name]]</f>
        <v>1101SYSTEMS ACQUISITION</v>
      </c>
      <c r="C1813" s="127" t="str">
        <f>IF(RIGHT(Table13[[#This Row],[Occupational Series]],5)="SECCM","SECCM",IF(OR(RIGHT(Table13[[#This Row],[Occupational Series]],1)="A",RIGHT(Table13[[#This Row],[Occupational Series]],1)="B",RIGHT(Table13[[#This Row],[Occupational Series]],1)="C"),"0301",RIGHT(Table13[[#This Row],[Occupational Series]],4)))</f>
        <v>1101</v>
      </c>
      <c r="D1813" s="51" t="s">
        <v>1280</v>
      </c>
      <c r="E1813" s="51" t="s">
        <v>1281</v>
      </c>
    </row>
    <row r="1814" spans="1:5" ht="15.75" thickBot="1" x14ac:dyDescent="0.3">
      <c r="A1814" s="129" t="s">
        <v>444</v>
      </c>
      <c r="B1814" s="127" t="str">
        <f>Table13[[#This Row],[Series]]&amp;Table13[[#This Row],[Competency Name]]</f>
        <v>1101BUSINESS ANALYSIS</v>
      </c>
      <c r="C1814" s="127" t="str">
        <f>IF(RIGHT(Table13[[#This Row],[Occupational Series]],5)="SECCM","SECCM",IF(OR(RIGHT(Table13[[#This Row],[Occupational Series]],1)="A",RIGHT(Table13[[#This Row],[Occupational Series]],1)="B",RIGHT(Table13[[#This Row],[Occupational Series]],1)="C"),"0301",RIGHT(Table13[[#This Row],[Occupational Series]],4)))</f>
        <v>1101</v>
      </c>
      <c r="D1814" s="129" t="s">
        <v>1393</v>
      </c>
      <c r="E1814" s="129" t="s">
        <v>1394</v>
      </c>
    </row>
    <row r="1815" spans="1:5" ht="51.75" thickBot="1" x14ac:dyDescent="0.3">
      <c r="A1815" s="51" t="s">
        <v>444</v>
      </c>
      <c r="B1815" s="127" t="str">
        <f>Table13[[#This Row],[Series]]&amp;Table13[[#This Row],[Competency Name]]</f>
        <v>1101CONTRACT PERFORMANCE MANAGEMENT</v>
      </c>
      <c r="C1815" s="127" t="str">
        <f>IF(RIGHT(Table13[[#This Row],[Occupational Series]],5)="SECCM","SECCM",IF(OR(RIGHT(Table13[[#This Row],[Occupational Series]],1)="A",RIGHT(Table13[[#This Row],[Occupational Series]],1)="B",RIGHT(Table13[[#This Row],[Occupational Series]],1)="C"),"0301",RIGHT(Table13[[#This Row],[Occupational Series]],4)))</f>
        <v>1101</v>
      </c>
      <c r="D1815" s="51" t="s">
        <v>1401</v>
      </c>
      <c r="E1815" s="51" t="s">
        <v>1402</v>
      </c>
    </row>
    <row r="1816" spans="1:5" ht="26.25" thickBot="1" x14ac:dyDescent="0.3">
      <c r="A1816" s="129" t="s">
        <v>444</v>
      </c>
      <c r="B1816" s="127" t="str">
        <f>Table13[[#This Row],[Series]]&amp;Table13[[#This Row],[Competency Name]]</f>
        <v>1101EARNED VALUE MANAGEMENT</v>
      </c>
      <c r="C1816" s="127" t="str">
        <f>IF(RIGHT(Table13[[#This Row],[Occupational Series]],5)="SECCM","SECCM",IF(OR(RIGHT(Table13[[#This Row],[Occupational Series]],1)="A",RIGHT(Table13[[#This Row],[Occupational Series]],1)="B",RIGHT(Table13[[#This Row],[Occupational Series]],1)="C"),"0301",RIGHT(Table13[[#This Row],[Occupational Series]],4)))</f>
        <v>1101</v>
      </c>
      <c r="D1816" s="129" t="s">
        <v>1403</v>
      </c>
      <c r="E1816" s="129" t="s">
        <v>1404</v>
      </c>
    </row>
    <row r="1817" spans="1:5" ht="26.25" thickBot="1" x14ac:dyDescent="0.3">
      <c r="A1817" s="129" t="s">
        <v>444</v>
      </c>
      <c r="B1817" s="127" t="str">
        <f>Table13[[#This Row],[Series]]&amp;Table13[[#This Row],[Competency Name]]</f>
        <v>1101INDUSTRIAL OPERATIONS</v>
      </c>
      <c r="C1817" s="127" t="str">
        <f>IF(RIGHT(Table13[[#This Row],[Occupational Series]],5)="SECCM","SECCM",IF(OR(RIGHT(Table13[[#This Row],[Occupational Series]],1)="A",RIGHT(Table13[[#This Row],[Occupational Series]],1)="B",RIGHT(Table13[[#This Row],[Occupational Series]],1)="C"),"0301",RIGHT(Table13[[#This Row],[Occupational Series]],4)))</f>
        <v>1101</v>
      </c>
      <c r="D1817" s="129" t="s">
        <v>1405</v>
      </c>
      <c r="E1817" s="129" t="s">
        <v>1406</v>
      </c>
    </row>
    <row r="1818" spans="1:5" ht="39" thickBot="1" x14ac:dyDescent="0.3">
      <c r="A1818" s="51" t="s">
        <v>444</v>
      </c>
      <c r="B1818" s="127" t="str">
        <f>Table13[[#This Row],[Series]]&amp;Table13[[#This Row],[Competency Name]]</f>
        <v>1101BUSINESS OPERATIONS</v>
      </c>
      <c r="C1818" s="127" t="str">
        <f>IF(RIGHT(Table13[[#This Row],[Occupational Series]],5)="SECCM","SECCM",IF(OR(RIGHT(Table13[[#This Row],[Occupational Series]],1)="A",RIGHT(Table13[[#This Row],[Occupational Series]],1)="B",RIGHT(Table13[[#This Row],[Occupational Series]],1)="C"),"0301",RIGHT(Table13[[#This Row],[Occupational Series]],4)))</f>
        <v>1101</v>
      </c>
      <c r="D1818" s="51" t="s">
        <v>1487</v>
      </c>
      <c r="E1818" s="51" t="s">
        <v>1488</v>
      </c>
    </row>
    <row r="1819" spans="1:5" ht="26.25" thickBot="1" x14ac:dyDescent="0.3">
      <c r="A1819" s="129" t="s">
        <v>423</v>
      </c>
      <c r="B1819" s="127" t="str">
        <f>Table13[[#This Row],[Series]]&amp;Table13[[#This Row],[Competency Name]]</f>
        <v>1102CUSTOMER SERVICE</v>
      </c>
      <c r="C1819" s="127" t="str">
        <f>IF(RIGHT(Table13[[#This Row],[Occupational Series]],5)="SECCM","SECCM",IF(OR(RIGHT(Table13[[#This Row],[Occupational Series]],1)="A",RIGHT(Table13[[#This Row],[Occupational Series]],1)="B",RIGHT(Table13[[#This Row],[Occupational Series]],1)="C"),"0301",RIGHT(Table13[[#This Row],[Occupational Series]],4)))</f>
        <v>1102</v>
      </c>
      <c r="D1819" s="129" t="s">
        <v>418</v>
      </c>
      <c r="E1819" s="129" t="s">
        <v>419</v>
      </c>
    </row>
    <row r="1820" spans="1:5" ht="51.75" thickBot="1" x14ac:dyDescent="0.3">
      <c r="A1820" s="51" t="s">
        <v>423</v>
      </c>
      <c r="B1820" s="127" t="str">
        <f>Table13[[#This Row],[Series]]&amp;Table13[[#This Row],[Competency Name]]</f>
        <v>1102FINANCIAL MANAGEMENT</v>
      </c>
      <c r="C1820" s="127" t="str">
        <f>IF(RIGHT(Table13[[#This Row],[Occupational Series]],5)="SECCM","SECCM",IF(OR(RIGHT(Table13[[#This Row],[Occupational Series]],1)="A",RIGHT(Table13[[#This Row],[Occupational Series]],1)="B",RIGHT(Table13[[#This Row],[Occupational Series]],1)="C"),"0301",RIGHT(Table13[[#This Row],[Occupational Series]],4)))</f>
        <v>1102</v>
      </c>
      <c r="D1820" s="51" t="s">
        <v>438</v>
      </c>
      <c r="E1820" s="51" t="s">
        <v>439</v>
      </c>
    </row>
    <row r="1821" spans="1:5" ht="26.25" thickBot="1" x14ac:dyDescent="0.3">
      <c r="A1821" s="51" t="s">
        <v>423</v>
      </c>
      <c r="B1821" s="127" t="str">
        <f>Table13[[#This Row],[Series]]&amp;Table13[[#This Row],[Competency Name]]</f>
        <v>1102COMPUTER LITERACY</v>
      </c>
      <c r="C1821" s="127" t="str">
        <f>IF(RIGHT(Table13[[#This Row],[Occupational Series]],5)="SECCM","SECCM",IF(OR(RIGHT(Table13[[#This Row],[Occupational Series]],1)="A",RIGHT(Table13[[#This Row],[Occupational Series]],1)="B",RIGHT(Table13[[#This Row],[Occupational Series]],1)="C"),"0301",RIGHT(Table13[[#This Row],[Occupational Series]],4)))</f>
        <v>1102</v>
      </c>
      <c r="D1821" s="51" t="s">
        <v>456</v>
      </c>
      <c r="E1821" s="51" t="s">
        <v>457</v>
      </c>
    </row>
    <row r="1822" spans="1:5" ht="15.75" thickBot="1" x14ac:dyDescent="0.3">
      <c r="A1822" s="129" t="s">
        <v>423</v>
      </c>
      <c r="B1822" s="127" t="str">
        <f>Table13[[#This Row],[Series]]&amp;Table13[[#This Row],[Competency Name]]</f>
        <v>1102PARTNERING</v>
      </c>
      <c r="C1822" s="127" t="str">
        <f>IF(RIGHT(Table13[[#This Row],[Occupational Series]],5)="SECCM","SECCM",IF(OR(RIGHT(Table13[[#This Row],[Occupational Series]],1)="A",RIGHT(Table13[[#This Row],[Occupational Series]],1)="B",RIGHT(Table13[[#This Row],[Occupational Series]],1)="C"),"0301",RIGHT(Table13[[#This Row],[Occupational Series]],4)))</f>
        <v>1102</v>
      </c>
      <c r="D1822" s="129" t="s">
        <v>491</v>
      </c>
      <c r="E1822" s="129" t="s">
        <v>492</v>
      </c>
    </row>
    <row r="1823" spans="1:5" ht="26.25" thickBot="1" x14ac:dyDescent="0.3">
      <c r="A1823" s="51" t="s">
        <v>423</v>
      </c>
      <c r="B1823" s="127" t="str">
        <f>Table13[[#This Row],[Series]]&amp;Table13[[#This Row],[Competency Name]]</f>
        <v>1102WRITTEN COMMUNICATION</v>
      </c>
      <c r="C1823" s="127" t="str">
        <f>IF(RIGHT(Table13[[#This Row],[Occupational Series]],5)="SECCM","SECCM",IF(OR(RIGHT(Table13[[#This Row],[Occupational Series]],1)="A",RIGHT(Table13[[#This Row],[Occupational Series]],1)="B",RIGHT(Table13[[#This Row],[Occupational Series]],1)="C"),"0301",RIGHT(Table13[[#This Row],[Occupational Series]],4)))</f>
        <v>1102</v>
      </c>
      <c r="D1823" s="51" t="s">
        <v>507</v>
      </c>
      <c r="E1823" s="51" t="s">
        <v>508</v>
      </c>
    </row>
    <row r="1824" spans="1:5" ht="26.25" thickBot="1" x14ac:dyDescent="0.3">
      <c r="A1824" s="51" t="s">
        <v>423</v>
      </c>
      <c r="B1824" s="127" t="str">
        <f>Table13[[#This Row],[Series]]&amp;Table13[[#This Row],[Competency Name]]</f>
        <v>1102ORAL COMMUNICATION</v>
      </c>
      <c r="C1824" s="127" t="str">
        <f>IF(RIGHT(Table13[[#This Row],[Occupational Series]],5)="SECCM","SECCM",IF(OR(RIGHT(Table13[[#This Row],[Occupational Series]],1)="A",RIGHT(Table13[[#This Row],[Occupational Series]],1)="B",RIGHT(Table13[[#This Row],[Occupational Series]],1)="C"),"0301",RIGHT(Table13[[#This Row],[Occupational Series]],4)))</f>
        <v>1102</v>
      </c>
      <c r="D1824" s="51" t="s">
        <v>537</v>
      </c>
      <c r="E1824" s="51" t="s">
        <v>538</v>
      </c>
    </row>
    <row r="1825" spans="1:5" ht="64.5" thickBot="1" x14ac:dyDescent="0.3">
      <c r="A1825" s="51" t="s">
        <v>423</v>
      </c>
      <c r="B1825" s="127" t="str">
        <f>Table13[[#This Row],[Series]]&amp;Table13[[#This Row],[Competency Name]]</f>
        <v>1102ACCOUNTABILITY</v>
      </c>
      <c r="C1825" s="127" t="str">
        <f>IF(RIGHT(Table13[[#This Row],[Occupational Series]],5)="SECCM","SECCM",IF(OR(RIGHT(Table13[[#This Row],[Occupational Series]],1)="A",RIGHT(Table13[[#This Row],[Occupational Series]],1)="B",RIGHT(Table13[[#This Row],[Occupational Series]],1)="C"),"0301",RIGHT(Table13[[#This Row],[Occupational Series]],4)))</f>
        <v>1102</v>
      </c>
      <c r="D1825" s="51" t="s">
        <v>579</v>
      </c>
      <c r="E1825" s="51" t="s">
        <v>580</v>
      </c>
    </row>
    <row r="1826" spans="1:5" ht="39" thickBot="1" x14ac:dyDescent="0.3">
      <c r="A1826" s="51" t="s">
        <v>423</v>
      </c>
      <c r="B1826" s="127" t="str">
        <f>Table13[[#This Row],[Series]]&amp;Table13[[#This Row],[Competency Name]]</f>
        <v>1102DEVELOPING OTHERS</v>
      </c>
      <c r="C1826" s="127" t="str">
        <f>IF(RIGHT(Table13[[#This Row],[Occupational Series]],5)="SECCM","SECCM",IF(OR(RIGHT(Table13[[#This Row],[Occupational Series]],1)="A",RIGHT(Table13[[#This Row],[Occupational Series]],1)="B",RIGHT(Table13[[#This Row],[Occupational Series]],1)="C"),"0301",RIGHT(Table13[[#This Row],[Occupational Series]],4)))</f>
        <v>1102</v>
      </c>
      <c r="D1826" s="51" t="s">
        <v>585</v>
      </c>
      <c r="E1826" s="51" t="s">
        <v>586</v>
      </c>
    </row>
    <row r="1827" spans="1:5" ht="26.25" thickBot="1" x14ac:dyDescent="0.3">
      <c r="A1827" s="51" t="s">
        <v>423</v>
      </c>
      <c r="B1827" s="127" t="str">
        <f>Table13[[#This Row],[Series]]&amp;Table13[[#This Row],[Competency Name]]</f>
        <v>1102MANAGING HUMAN RESOURCES</v>
      </c>
      <c r="C1827" s="127" t="str">
        <f>IF(RIGHT(Table13[[#This Row],[Occupational Series]],5)="SECCM","SECCM",IF(OR(RIGHT(Table13[[#This Row],[Occupational Series]],1)="A",RIGHT(Table13[[#This Row],[Occupational Series]],1)="B",RIGHT(Table13[[#This Row],[Occupational Series]],1)="C"),"0301",RIGHT(Table13[[#This Row],[Occupational Series]],4)))</f>
        <v>1102</v>
      </c>
      <c r="D1827" s="51" t="s">
        <v>590</v>
      </c>
      <c r="E1827" s="51" t="s">
        <v>591</v>
      </c>
    </row>
    <row r="1828" spans="1:5" ht="39" thickBot="1" x14ac:dyDescent="0.3">
      <c r="A1828" s="51" t="s">
        <v>423</v>
      </c>
      <c r="B1828" s="127" t="str">
        <f>Table13[[#This Row],[Series]]&amp;Table13[[#This Row],[Competency Name]]</f>
        <v>1102PROBLEM SOLVING</v>
      </c>
      <c r="C1828" s="127" t="str">
        <f>IF(RIGHT(Table13[[#This Row],[Occupational Series]],5)="SECCM","SECCM",IF(OR(RIGHT(Table13[[#This Row],[Occupational Series]],1)="A",RIGHT(Table13[[#This Row],[Occupational Series]],1)="B",RIGHT(Table13[[#This Row],[Occupational Series]],1)="C"),"0301",RIGHT(Table13[[#This Row],[Occupational Series]],4)))</f>
        <v>1102</v>
      </c>
      <c r="D1828" s="51" t="s">
        <v>596</v>
      </c>
      <c r="E1828" s="51" t="s">
        <v>597</v>
      </c>
    </row>
    <row r="1829" spans="1:5" ht="39" thickBot="1" x14ac:dyDescent="0.3">
      <c r="A1829" s="129" t="s">
        <v>423</v>
      </c>
      <c r="B1829" s="127" t="str">
        <f>Table13[[#This Row],[Series]]&amp;Table13[[#This Row],[Competency Name]]</f>
        <v>1102ACTIVITY PROGRAM COORDINATOR FOR PURCHASE CARD</v>
      </c>
      <c r="C1829" s="127" t="str">
        <f>IF(RIGHT(Table13[[#This Row],[Occupational Series]],5)="SECCM","SECCM",IF(OR(RIGHT(Table13[[#This Row],[Occupational Series]],1)="A",RIGHT(Table13[[#This Row],[Occupational Series]],1)="B",RIGHT(Table13[[#This Row],[Occupational Series]],1)="C"),"0301",RIGHT(Table13[[#This Row],[Occupational Series]],4)))</f>
        <v>1102</v>
      </c>
      <c r="D1829" s="129" t="s">
        <v>1232</v>
      </c>
      <c r="E1829" s="129" t="s">
        <v>1233</v>
      </c>
    </row>
    <row r="1830" spans="1:5" ht="64.5" thickBot="1" x14ac:dyDescent="0.3">
      <c r="A1830" s="51" t="s">
        <v>423</v>
      </c>
      <c r="B1830" s="127" t="str">
        <f>Table13[[#This Row],[Series]]&amp;Table13[[#This Row],[Competency Name]]</f>
        <v>1102ADDRESSING SMALL BUSINESS CONCERNS</v>
      </c>
      <c r="C1830" s="127" t="str">
        <f>IF(RIGHT(Table13[[#This Row],[Occupational Series]],5)="SECCM","SECCM",IF(OR(RIGHT(Table13[[#This Row],[Occupational Series]],1)="A",RIGHT(Table13[[#This Row],[Occupational Series]],1)="B",RIGHT(Table13[[#This Row],[Occupational Series]],1)="C"),"0301",RIGHT(Table13[[#This Row],[Occupational Series]],4)))</f>
        <v>1102</v>
      </c>
      <c r="D1830" s="51" t="s">
        <v>1234</v>
      </c>
      <c r="E1830" s="51" t="s">
        <v>1235</v>
      </c>
    </row>
    <row r="1831" spans="1:5" ht="51.75" thickBot="1" x14ac:dyDescent="0.3">
      <c r="A1831" s="51" t="s">
        <v>423</v>
      </c>
      <c r="B1831" s="127" t="str">
        <f>Table13[[#This Row],[Series]]&amp;Table13[[#This Row],[Competency Name]]</f>
        <v>1102ADVANCED COST AND/OR PRICE ANALYSIS</v>
      </c>
      <c r="C1831" s="127" t="str">
        <f>IF(RIGHT(Table13[[#This Row],[Occupational Series]],5)="SECCM","SECCM",IF(OR(RIGHT(Table13[[#This Row],[Occupational Series]],1)="A",RIGHT(Table13[[#This Row],[Occupational Series]],1)="B",RIGHT(Table13[[#This Row],[Occupational Series]],1)="C"),"0301",RIGHT(Table13[[#This Row],[Occupational Series]],4)))</f>
        <v>1102</v>
      </c>
      <c r="D1831" s="51" t="s">
        <v>1236</v>
      </c>
      <c r="E1831" s="51" t="s">
        <v>1237</v>
      </c>
    </row>
    <row r="1832" spans="1:5" ht="26.25" thickBot="1" x14ac:dyDescent="0.3">
      <c r="A1832" s="51" t="s">
        <v>423</v>
      </c>
      <c r="B1832" s="127" t="str">
        <f>Table13[[#This Row],[Series]]&amp;Table13[[#This Row],[Competency Name]]</f>
        <v>1102APPROVE PAYMENT REQUESTS</v>
      </c>
      <c r="C1832" s="127" t="str">
        <f>IF(RIGHT(Table13[[#This Row],[Occupational Series]],5)="SECCM","SECCM",IF(OR(RIGHT(Table13[[#This Row],[Occupational Series]],1)="A",RIGHT(Table13[[#This Row],[Occupational Series]],1)="B",RIGHT(Table13[[#This Row],[Occupational Series]],1)="C"),"0301",RIGHT(Table13[[#This Row],[Occupational Series]],4)))</f>
        <v>1102</v>
      </c>
      <c r="D1832" s="51" t="s">
        <v>1238</v>
      </c>
      <c r="E1832" s="51" t="s">
        <v>1239</v>
      </c>
    </row>
    <row r="1833" spans="1:5" ht="26.25" thickBot="1" x14ac:dyDescent="0.3">
      <c r="A1833" s="51" t="s">
        <v>423</v>
      </c>
      <c r="B1833" s="127" t="str">
        <f>Table13[[#This Row],[Series]]&amp;Table13[[#This Row],[Competency Name]]</f>
        <v>1102BID EVALUATION (SEALED BIDDING)</v>
      </c>
      <c r="C1833" s="127" t="str">
        <f>IF(RIGHT(Table13[[#This Row],[Occupational Series]],5)="SECCM","SECCM",IF(OR(RIGHT(Table13[[#This Row],[Occupational Series]],1)="A",RIGHT(Table13[[#This Row],[Occupational Series]],1)="B",RIGHT(Table13[[#This Row],[Occupational Series]],1)="C"),"0301",RIGHT(Table13[[#This Row],[Occupational Series]],4)))</f>
        <v>1102</v>
      </c>
      <c r="D1833" s="51" t="s">
        <v>1240</v>
      </c>
      <c r="E1833" s="51" t="s">
        <v>1241</v>
      </c>
    </row>
    <row r="1834" spans="1:5" ht="15.75" thickBot="1" x14ac:dyDescent="0.3">
      <c r="A1834" s="129" t="s">
        <v>423</v>
      </c>
      <c r="B1834" s="127" t="str">
        <f>Table13[[#This Row],[Series]]&amp;Table13[[#This Row],[Competency Name]]</f>
        <v>1102CLOSE-OUT CONTRACTS</v>
      </c>
      <c r="C1834" s="127" t="str">
        <f>IF(RIGHT(Table13[[#This Row],[Occupational Series]],5)="SECCM","SECCM",IF(OR(RIGHT(Table13[[#This Row],[Occupational Series]],1)="A",RIGHT(Table13[[#This Row],[Occupational Series]],1)="B",RIGHT(Table13[[#This Row],[Occupational Series]],1)="C"),"0301",RIGHT(Table13[[#This Row],[Occupational Series]],4)))</f>
        <v>1102</v>
      </c>
      <c r="D1834" s="129" t="s">
        <v>1242</v>
      </c>
      <c r="E1834" s="129" t="s">
        <v>1243</v>
      </c>
    </row>
    <row r="1835" spans="1:5" ht="26.25" thickBot="1" x14ac:dyDescent="0.3">
      <c r="A1835" s="51" t="s">
        <v>423</v>
      </c>
      <c r="B1835" s="127" t="str">
        <f>Table13[[#This Row],[Series]]&amp;Table13[[#This Row],[Competency Name]]</f>
        <v>1102CONSIDER SOCIO-ECONOMIC REQUIREMENTS</v>
      </c>
      <c r="C1835" s="127" t="str">
        <f>IF(RIGHT(Table13[[#This Row],[Occupational Series]],5)="SECCM","SECCM",IF(OR(RIGHT(Table13[[#This Row],[Occupational Series]],1)="A",RIGHT(Table13[[#This Row],[Occupational Series]],1)="B",RIGHT(Table13[[#This Row],[Occupational Series]],1)="C"),"0301",RIGHT(Table13[[#This Row],[Occupational Series]],4)))</f>
        <v>1102</v>
      </c>
      <c r="D1835" s="51" t="s">
        <v>1244</v>
      </c>
      <c r="E1835" s="51" t="s">
        <v>1245</v>
      </c>
    </row>
    <row r="1836" spans="1:5" ht="39" thickBot="1" x14ac:dyDescent="0.3">
      <c r="A1836" s="51" t="s">
        <v>423</v>
      </c>
      <c r="B1836" s="127" t="str">
        <f>Table13[[#This Row],[Series]]&amp;Table13[[#This Row],[Competency Name]]</f>
        <v>1102CONSTRUCTION/ARCHITECT &amp; ENGINEERING (A&amp;E)</v>
      </c>
      <c r="C1836" s="127" t="str">
        <f>IF(RIGHT(Table13[[#This Row],[Occupational Series]],5)="SECCM","SECCM",IF(OR(RIGHT(Table13[[#This Row],[Occupational Series]],1)="A",RIGHT(Table13[[#This Row],[Occupational Series]],1)="B",RIGHT(Table13[[#This Row],[Occupational Series]],1)="C"),"0301",RIGHT(Table13[[#This Row],[Occupational Series]],4)))</f>
        <v>1102</v>
      </c>
      <c r="D1836" s="51" t="s">
        <v>1252</v>
      </c>
      <c r="E1836" s="51" t="s">
        <v>1253</v>
      </c>
    </row>
    <row r="1837" spans="1:5" ht="39" thickBot="1" x14ac:dyDescent="0.3">
      <c r="A1837" s="51" t="s">
        <v>423</v>
      </c>
      <c r="B1837" s="127" t="str">
        <f>Table13[[#This Row],[Series]]&amp;Table13[[#This Row],[Competency Name]]</f>
        <v>1102CONTRACT AWARD</v>
      </c>
      <c r="C1837" s="127" t="str">
        <f>IF(RIGHT(Table13[[#This Row],[Occupational Series]],5)="SECCM","SECCM",IF(OR(RIGHT(Table13[[#This Row],[Occupational Series]],1)="A",RIGHT(Table13[[#This Row],[Occupational Series]],1)="B",RIGHT(Table13[[#This Row],[Occupational Series]],1)="C"),"0301",RIGHT(Table13[[#This Row],[Occupational Series]],4)))</f>
        <v>1102</v>
      </c>
      <c r="D1837" s="51" t="s">
        <v>1254</v>
      </c>
      <c r="E1837" s="51" t="s">
        <v>1255</v>
      </c>
    </row>
    <row r="1838" spans="1:5" ht="26.25" thickBot="1" x14ac:dyDescent="0.3">
      <c r="A1838" s="129" t="s">
        <v>423</v>
      </c>
      <c r="B1838" s="127" t="str">
        <f>Table13[[#This Row],[Series]]&amp;Table13[[#This Row],[Competency Name]]</f>
        <v>1102CONTRACT TERMINATION</v>
      </c>
      <c r="C1838" s="127" t="str">
        <f>IF(RIGHT(Table13[[#This Row],[Occupational Series]],5)="SECCM","SECCM",IF(OR(RIGHT(Table13[[#This Row],[Occupational Series]],1)="A",RIGHT(Table13[[#This Row],[Occupational Series]],1)="B",RIGHT(Table13[[#This Row],[Occupational Series]],1)="C"),"0301",RIGHT(Table13[[#This Row],[Occupational Series]],4)))</f>
        <v>1102</v>
      </c>
      <c r="D1838" s="129" t="s">
        <v>1256</v>
      </c>
      <c r="E1838" s="129" t="s">
        <v>1257</v>
      </c>
    </row>
    <row r="1839" spans="1:5" ht="26.25" thickBot="1" x14ac:dyDescent="0.3">
      <c r="A1839" s="129" t="s">
        <v>423</v>
      </c>
      <c r="B1839" s="127" t="str">
        <f>Table13[[#This Row],[Series]]&amp;Table13[[#This Row],[Competency Name]]</f>
        <v>1102ISSUE CHANGES AND MODIFICATIONS</v>
      </c>
      <c r="C1839" s="127" t="str">
        <f>IF(RIGHT(Table13[[#This Row],[Occupational Series]],5)="SECCM","SECCM",IF(OR(RIGHT(Table13[[#This Row],[Occupational Series]],1)="A",RIGHT(Table13[[#This Row],[Occupational Series]],1)="B",RIGHT(Table13[[#This Row],[Occupational Series]],1)="C"),"0301",RIGHT(Table13[[#This Row],[Occupational Series]],4)))</f>
        <v>1102</v>
      </c>
      <c r="D1839" s="129" t="s">
        <v>1260</v>
      </c>
      <c r="E1839" s="129" t="s">
        <v>1261</v>
      </c>
    </row>
    <row r="1840" spans="1:5" ht="39" thickBot="1" x14ac:dyDescent="0.3">
      <c r="A1840" s="51" t="s">
        <v>423</v>
      </c>
      <c r="B1840" s="127" t="str">
        <f>Table13[[#This Row],[Series]]&amp;Table13[[#This Row],[Competency Name]]</f>
        <v>1102PREPARATION AND NEGOTIATION</v>
      </c>
      <c r="C1840" s="127" t="str">
        <f>IF(RIGHT(Table13[[#This Row],[Occupational Series]],5)="SECCM","SECCM",IF(OR(RIGHT(Table13[[#This Row],[Occupational Series]],1)="A",RIGHT(Table13[[#This Row],[Occupational Series]],1)="B",RIGHT(Table13[[#This Row],[Occupational Series]],1)="C"),"0301",RIGHT(Table13[[#This Row],[Occupational Series]],4)))</f>
        <v>1102</v>
      </c>
      <c r="D1840" s="51" t="s">
        <v>1262</v>
      </c>
      <c r="E1840" s="51" t="s">
        <v>1263</v>
      </c>
    </row>
    <row r="1841" spans="1:5" ht="15.75" thickBot="1" x14ac:dyDescent="0.3">
      <c r="A1841" s="129" t="s">
        <v>423</v>
      </c>
      <c r="B1841" s="127" t="str">
        <f>Table13[[#This Row],[Series]]&amp;Table13[[#This Row],[Competency Name]]</f>
        <v>1102PROCESS PROTESTS</v>
      </c>
      <c r="C1841" s="127" t="str">
        <f>IF(RIGHT(Table13[[#This Row],[Occupational Series]],5)="SECCM","SECCM",IF(OR(RIGHT(Table13[[#This Row],[Occupational Series]],1)="A",RIGHT(Table13[[#This Row],[Occupational Series]],1)="B",RIGHT(Table13[[#This Row],[Occupational Series]],1)="C"),"0301",RIGHT(Table13[[#This Row],[Occupational Series]],4)))</f>
        <v>1102</v>
      </c>
      <c r="D1841" s="129" t="s">
        <v>1264</v>
      </c>
      <c r="E1841" s="129" t="s">
        <v>1265</v>
      </c>
    </row>
    <row r="1842" spans="1:5" ht="39" thickBot="1" x14ac:dyDescent="0.3">
      <c r="A1842" s="51" t="s">
        <v>423</v>
      </c>
      <c r="B1842" s="127" t="str">
        <f>Table13[[#This Row],[Series]]&amp;Table13[[#This Row],[Competency Name]]</f>
        <v>1102PROPOSAL EVALUATION (CONTRACTING BY NEGOTIATION)</v>
      </c>
      <c r="C1842" s="127" t="str">
        <f>IF(RIGHT(Table13[[#This Row],[Occupational Series]],5)="SECCM","SECCM",IF(OR(RIGHT(Table13[[#This Row],[Occupational Series]],1)="A",RIGHT(Table13[[#This Row],[Occupational Series]],1)="B",RIGHT(Table13[[#This Row],[Occupational Series]],1)="C"),"0301",RIGHT(Table13[[#This Row],[Occupational Series]],4)))</f>
        <v>1102</v>
      </c>
      <c r="D1842" s="51" t="s">
        <v>1266</v>
      </c>
      <c r="E1842" s="51" t="s">
        <v>1267</v>
      </c>
    </row>
    <row r="1843" spans="1:5" ht="26.25" thickBot="1" x14ac:dyDescent="0.3">
      <c r="A1843" s="129" t="s">
        <v>423</v>
      </c>
      <c r="B1843" s="127" t="str">
        <f>Table13[[#This Row],[Series]]&amp;Table13[[#This Row],[Competency Name]]</f>
        <v>1102RESPONSIBILITY DETERMINATION</v>
      </c>
      <c r="C1843" s="127" t="str">
        <f>IF(RIGHT(Table13[[#This Row],[Occupational Series]],5)="SECCM","SECCM",IF(OR(RIGHT(Table13[[#This Row],[Occupational Series]],1)="A",RIGHT(Table13[[#This Row],[Occupational Series]],1)="B",RIGHT(Table13[[#This Row],[Occupational Series]],1)="C"),"0301",RIGHT(Table13[[#This Row],[Occupational Series]],4)))</f>
        <v>1102</v>
      </c>
      <c r="D1843" s="129" t="s">
        <v>1268</v>
      </c>
      <c r="E1843" s="129" t="s">
        <v>1269</v>
      </c>
    </row>
    <row r="1844" spans="1:5" ht="64.5" thickBot="1" x14ac:dyDescent="0.3">
      <c r="A1844" s="51" t="s">
        <v>423</v>
      </c>
      <c r="B1844" s="127" t="str">
        <f>Table13[[#This Row],[Series]]&amp;Table13[[#This Row],[Competency Name]]</f>
        <v>1102SOLICITATION OF OFFERS</v>
      </c>
      <c r="C1844" s="127" t="str">
        <f>IF(RIGHT(Table13[[#This Row],[Occupational Series]],5)="SECCM","SECCM",IF(OR(RIGHT(Table13[[#This Row],[Occupational Series]],1)="A",RIGHT(Table13[[#This Row],[Occupational Series]],1)="B",RIGHT(Table13[[#This Row],[Occupational Series]],1)="C"),"0301",RIGHT(Table13[[#This Row],[Occupational Series]],4)))</f>
        <v>1102</v>
      </c>
      <c r="D1844" s="51" t="s">
        <v>1272</v>
      </c>
      <c r="E1844" s="51" t="s">
        <v>1273</v>
      </c>
    </row>
    <row r="1845" spans="1:5" ht="26.25" thickBot="1" x14ac:dyDescent="0.3">
      <c r="A1845" s="129" t="s">
        <v>423</v>
      </c>
      <c r="B1845" s="127" t="str">
        <f>Table13[[#This Row],[Series]]&amp;Table13[[#This Row],[Competency Name]]</f>
        <v>1102SOURCE SELECTION</v>
      </c>
      <c r="C1845" s="127" t="str">
        <f>IF(RIGHT(Table13[[#This Row],[Occupational Series]],5)="SECCM","SECCM",IF(OR(RIGHT(Table13[[#This Row],[Occupational Series]],1)="A",RIGHT(Table13[[#This Row],[Occupational Series]],1)="B",RIGHT(Table13[[#This Row],[Occupational Series]],1)="C"),"0301",RIGHT(Table13[[#This Row],[Occupational Series]],4)))</f>
        <v>1102</v>
      </c>
      <c r="D1845" s="129" t="s">
        <v>1276</v>
      </c>
      <c r="E1845" s="129" t="s">
        <v>1277</v>
      </c>
    </row>
    <row r="1846" spans="1:5" ht="26.25" thickBot="1" x14ac:dyDescent="0.3">
      <c r="A1846" s="51" t="s">
        <v>423</v>
      </c>
      <c r="B1846" s="127" t="str">
        <f>Table13[[#This Row],[Series]]&amp;Table13[[#This Row],[Competency Name]]</f>
        <v>1102SYSTEMS ACQUISITION</v>
      </c>
      <c r="C1846" s="127" t="str">
        <f>IF(RIGHT(Table13[[#This Row],[Occupational Series]],5)="SECCM","SECCM",IF(OR(RIGHT(Table13[[#This Row],[Occupational Series]],1)="A",RIGHT(Table13[[#This Row],[Occupational Series]],1)="B",RIGHT(Table13[[#This Row],[Occupational Series]],1)="C"),"0301",RIGHT(Table13[[#This Row],[Occupational Series]],4)))</f>
        <v>1102</v>
      </c>
      <c r="D1846" s="51" t="s">
        <v>1280</v>
      </c>
      <c r="E1846" s="51" t="s">
        <v>1281</v>
      </c>
    </row>
    <row r="1847" spans="1:5" ht="26.25" thickBot="1" x14ac:dyDescent="0.3">
      <c r="A1847" s="51" t="s">
        <v>423</v>
      </c>
      <c r="B1847" s="127" t="str">
        <f>Table13[[#This Row],[Series]]&amp;Table13[[#This Row],[Competency Name]]</f>
        <v>1102TERMS AND CONDITIONS</v>
      </c>
      <c r="C1847" s="127" t="str">
        <f>IF(RIGHT(Table13[[#This Row],[Occupational Series]],5)="SECCM","SECCM",IF(OR(RIGHT(Table13[[#This Row],[Occupational Series]],1)="A",RIGHT(Table13[[#This Row],[Occupational Series]],1)="B",RIGHT(Table13[[#This Row],[Occupational Series]],1)="C"),"0301",RIGHT(Table13[[#This Row],[Occupational Series]],4)))</f>
        <v>1102</v>
      </c>
      <c r="D1847" s="51" t="s">
        <v>1282</v>
      </c>
      <c r="E1847" s="51" t="s">
        <v>1283</v>
      </c>
    </row>
    <row r="1848" spans="1:5" ht="51.75" thickBot="1" x14ac:dyDescent="0.3">
      <c r="A1848" s="51" t="s">
        <v>423</v>
      </c>
      <c r="B1848" s="127" t="str">
        <f>Table13[[#This Row],[Series]]&amp;Table13[[#This Row],[Competency Name]]</f>
        <v>1102CONTRACT PERFORMANCE MANAGEMENT</v>
      </c>
      <c r="C1848" s="127" t="str">
        <f>IF(RIGHT(Table13[[#This Row],[Occupational Series]],5)="SECCM","SECCM",IF(OR(RIGHT(Table13[[#This Row],[Occupational Series]],1)="A",RIGHT(Table13[[#This Row],[Occupational Series]],1)="B",RIGHT(Table13[[#This Row],[Occupational Series]],1)="C"),"0301",RIGHT(Table13[[#This Row],[Occupational Series]],4)))</f>
        <v>1102</v>
      </c>
      <c r="D1848" s="51" t="s">
        <v>1401</v>
      </c>
      <c r="E1848" s="51" t="s">
        <v>1402</v>
      </c>
    </row>
    <row r="1849" spans="1:5" ht="26.25" thickBot="1" x14ac:dyDescent="0.3">
      <c r="A1849" s="51" t="s">
        <v>350</v>
      </c>
      <c r="B1849" s="127" t="str">
        <f>Table13[[#This Row],[Series]]&amp;Table13[[#This Row],[Competency Name]]</f>
        <v>1103INFORMATION MANAGEMENT</v>
      </c>
      <c r="C1849" s="127" t="str">
        <f>IF(RIGHT(Table13[[#This Row],[Occupational Series]],5)="SECCM","SECCM",IF(OR(RIGHT(Table13[[#This Row],[Occupational Series]],1)="A",RIGHT(Table13[[#This Row],[Occupational Series]],1)="B",RIGHT(Table13[[#This Row],[Occupational Series]],1)="C"),"0301",RIGHT(Table13[[#This Row],[Occupational Series]],4)))</f>
        <v>1103</v>
      </c>
      <c r="D1849" s="51" t="s">
        <v>311</v>
      </c>
      <c r="E1849" s="51" t="s">
        <v>312</v>
      </c>
    </row>
    <row r="1850" spans="1:5" ht="26.25" thickBot="1" x14ac:dyDescent="0.3">
      <c r="A1850" s="51" t="s">
        <v>350</v>
      </c>
      <c r="B1850" s="127" t="str">
        <f>Table13[[#This Row],[Series]]&amp;Table13[[#This Row],[Competency Name]]</f>
        <v>1103WRITTEN COMMUNICATION</v>
      </c>
      <c r="C1850" s="127" t="str">
        <f>IF(RIGHT(Table13[[#This Row],[Occupational Series]],5)="SECCM","SECCM",IF(OR(RIGHT(Table13[[#This Row],[Occupational Series]],1)="A",RIGHT(Table13[[#This Row],[Occupational Series]],1)="B",RIGHT(Table13[[#This Row],[Occupational Series]],1)="C"),"0301",RIGHT(Table13[[#This Row],[Occupational Series]],4)))</f>
        <v>1103</v>
      </c>
      <c r="D1850" s="51" t="s">
        <v>507</v>
      </c>
      <c r="E1850" s="51" t="s">
        <v>508</v>
      </c>
    </row>
    <row r="1851" spans="1:5" ht="26.25" thickBot="1" x14ac:dyDescent="0.3">
      <c r="A1851" s="51" t="s">
        <v>350</v>
      </c>
      <c r="B1851" s="127" t="str">
        <f>Table13[[#This Row],[Series]]&amp;Table13[[#This Row],[Competency Name]]</f>
        <v>1103ORAL COMMUNICATION</v>
      </c>
      <c r="C1851" s="127" t="str">
        <f>IF(RIGHT(Table13[[#This Row],[Occupational Series]],5)="SECCM","SECCM",IF(OR(RIGHT(Table13[[#This Row],[Occupational Series]],1)="A",RIGHT(Table13[[#This Row],[Occupational Series]],1)="B",RIGHT(Table13[[#This Row],[Occupational Series]],1)="C"),"0301",RIGHT(Table13[[#This Row],[Occupational Series]],4)))</f>
        <v>1103</v>
      </c>
      <c r="D1851" s="51" t="s">
        <v>537</v>
      </c>
      <c r="E1851" s="51" t="s">
        <v>538</v>
      </c>
    </row>
    <row r="1852" spans="1:5" ht="26.25" thickBot="1" x14ac:dyDescent="0.3">
      <c r="A1852" s="51" t="s">
        <v>350</v>
      </c>
      <c r="B1852" s="127" t="str">
        <f>Table13[[#This Row],[Series]]&amp;Table13[[#This Row],[Competency Name]]</f>
        <v>1103RESOURCE MANAGEMENT</v>
      </c>
      <c r="C1852" s="127" t="str">
        <f>IF(RIGHT(Table13[[#This Row],[Occupational Series]],5)="SECCM","SECCM",IF(OR(RIGHT(Table13[[#This Row],[Occupational Series]],1)="A",RIGHT(Table13[[#This Row],[Occupational Series]],1)="B",RIGHT(Table13[[#This Row],[Occupational Series]],1)="C"),"0301",RIGHT(Table13[[#This Row],[Occupational Series]],4)))</f>
        <v>1103</v>
      </c>
      <c r="D1852" s="51" t="s">
        <v>573</v>
      </c>
      <c r="E1852" s="51" t="s">
        <v>574</v>
      </c>
    </row>
    <row r="1853" spans="1:5" ht="64.5" thickBot="1" x14ac:dyDescent="0.3">
      <c r="A1853" s="51" t="s">
        <v>350</v>
      </c>
      <c r="B1853" s="127" t="str">
        <f>Table13[[#This Row],[Series]]&amp;Table13[[#This Row],[Competency Name]]</f>
        <v>1103ACCOUNTABILITY</v>
      </c>
      <c r="C1853" s="127" t="str">
        <f>IF(RIGHT(Table13[[#This Row],[Occupational Series]],5)="SECCM","SECCM",IF(OR(RIGHT(Table13[[#This Row],[Occupational Series]],1)="A",RIGHT(Table13[[#This Row],[Occupational Series]],1)="B",RIGHT(Table13[[#This Row],[Occupational Series]],1)="C"),"0301",RIGHT(Table13[[#This Row],[Occupational Series]],4)))</f>
        <v>1103</v>
      </c>
      <c r="D1853" s="51" t="s">
        <v>579</v>
      </c>
      <c r="E1853" s="51" t="s">
        <v>580</v>
      </c>
    </row>
    <row r="1854" spans="1:5" ht="26.25" thickBot="1" x14ac:dyDescent="0.3">
      <c r="A1854" s="51" t="s">
        <v>350</v>
      </c>
      <c r="B1854" s="127" t="str">
        <f>Table13[[#This Row],[Series]]&amp;Table13[[#This Row],[Competency Name]]</f>
        <v>1103MANAGING HUMAN RESOURCES</v>
      </c>
      <c r="C1854" s="127" t="str">
        <f>IF(RIGHT(Table13[[#This Row],[Occupational Series]],5)="SECCM","SECCM",IF(OR(RIGHT(Table13[[#This Row],[Occupational Series]],1)="A",RIGHT(Table13[[#This Row],[Occupational Series]],1)="B",RIGHT(Table13[[#This Row],[Occupational Series]],1)="C"),"0301",RIGHT(Table13[[#This Row],[Occupational Series]],4)))</f>
        <v>1103</v>
      </c>
      <c r="D1854" s="51" t="s">
        <v>590</v>
      </c>
      <c r="E1854" s="51" t="s">
        <v>591</v>
      </c>
    </row>
    <row r="1855" spans="1:5" ht="39" thickBot="1" x14ac:dyDescent="0.3">
      <c r="A1855" s="51" t="s">
        <v>350</v>
      </c>
      <c r="B1855" s="127" t="str">
        <f>Table13[[#This Row],[Series]]&amp;Table13[[#This Row],[Competency Name]]</f>
        <v>1103PROBLEM SOLVING</v>
      </c>
      <c r="C1855" s="127" t="str">
        <f>IF(RIGHT(Table13[[#This Row],[Occupational Series]],5)="SECCM","SECCM",IF(OR(RIGHT(Table13[[#This Row],[Occupational Series]],1)="A",RIGHT(Table13[[#This Row],[Occupational Series]],1)="B",RIGHT(Table13[[#This Row],[Occupational Series]],1)="C"),"0301",RIGHT(Table13[[#This Row],[Occupational Series]],4)))</f>
        <v>1103</v>
      </c>
      <c r="D1855" s="51" t="s">
        <v>596</v>
      </c>
      <c r="E1855" s="51" t="s">
        <v>597</v>
      </c>
    </row>
    <row r="1856" spans="1:5" ht="26.25" thickBot="1" x14ac:dyDescent="0.3">
      <c r="A1856" s="51" t="s">
        <v>350</v>
      </c>
      <c r="B1856" s="127" t="str">
        <f>Table13[[#This Row],[Series]]&amp;Table13[[#This Row],[Competency Name]]</f>
        <v>1103COMPLIANCE AND ENFORCEMENT</v>
      </c>
      <c r="C1856" s="127" t="str">
        <f>IF(RIGHT(Table13[[#This Row],[Occupational Series]],5)="SECCM","SECCM",IF(OR(RIGHT(Table13[[#This Row],[Occupational Series]],1)="A",RIGHT(Table13[[#This Row],[Occupational Series]],1)="B",RIGHT(Table13[[#This Row],[Occupational Series]],1)="C"),"0301",RIGHT(Table13[[#This Row],[Occupational Series]],4)))</f>
        <v>1103</v>
      </c>
      <c r="D1856" s="51" t="s">
        <v>950</v>
      </c>
      <c r="E1856" s="51" t="s">
        <v>951</v>
      </c>
    </row>
    <row r="1857" spans="1:5" ht="26.25" thickBot="1" x14ac:dyDescent="0.3">
      <c r="A1857" s="129" t="s">
        <v>350</v>
      </c>
      <c r="B1857" s="127" t="str">
        <f>Table13[[#This Row],[Series]]&amp;Table13[[#This Row],[Competency Name]]</f>
        <v>1103CONTRACTOR SURVEILLANCE</v>
      </c>
      <c r="C1857" s="127" t="str">
        <f>IF(RIGHT(Table13[[#This Row],[Occupational Series]],5)="SECCM","SECCM",IF(OR(RIGHT(Table13[[#This Row],[Occupational Series]],1)="A",RIGHT(Table13[[#This Row],[Occupational Series]],1)="B",RIGHT(Table13[[#This Row],[Occupational Series]],1)="C"),"0301",RIGHT(Table13[[#This Row],[Occupational Series]],4)))</f>
        <v>1103</v>
      </c>
      <c r="D1857" s="129" t="s">
        <v>1777</v>
      </c>
      <c r="E1857" s="129" t="s">
        <v>1778</v>
      </c>
    </row>
    <row r="1858" spans="1:5" ht="26.25" thickBot="1" x14ac:dyDescent="0.3">
      <c r="A1858" s="129" t="s">
        <v>350</v>
      </c>
      <c r="B1858" s="127" t="str">
        <f>Table13[[#This Row],[Series]]&amp;Table13[[#This Row],[Competency Name]]</f>
        <v>1103INDUSTRIAL PROPERTY MANAGEMENT</v>
      </c>
      <c r="C1858" s="127" t="str">
        <f>IF(RIGHT(Table13[[#This Row],[Occupational Series]],5)="SECCM","SECCM",IF(OR(RIGHT(Table13[[#This Row],[Occupational Series]],1)="A",RIGHT(Table13[[#This Row],[Occupational Series]],1)="B",RIGHT(Table13[[#This Row],[Occupational Series]],1)="C"),"0301",RIGHT(Table13[[#This Row],[Occupational Series]],4)))</f>
        <v>1103</v>
      </c>
      <c r="D1858" s="129" t="s">
        <v>1779</v>
      </c>
      <c r="E1858" s="129" t="s">
        <v>1780</v>
      </c>
    </row>
    <row r="1859" spans="1:5" ht="26.25" thickBot="1" x14ac:dyDescent="0.3">
      <c r="A1859" s="51" t="s">
        <v>316</v>
      </c>
      <c r="B1859" s="127" t="str">
        <f>Table13[[#This Row],[Series]]&amp;Table13[[#This Row],[Competency Name]]</f>
        <v>1104INFORMATION MANAGEMENT</v>
      </c>
      <c r="C1859" s="127" t="str">
        <f>IF(RIGHT(Table13[[#This Row],[Occupational Series]],5)="SECCM","SECCM",IF(OR(RIGHT(Table13[[#This Row],[Occupational Series]],1)="A",RIGHT(Table13[[#This Row],[Occupational Series]],1)="B",RIGHT(Table13[[#This Row],[Occupational Series]],1)="C"),"0301",RIGHT(Table13[[#This Row],[Occupational Series]],4)))</f>
        <v>1104</v>
      </c>
      <c r="D1859" s="51" t="s">
        <v>311</v>
      </c>
      <c r="E1859" s="51" t="s">
        <v>312</v>
      </c>
    </row>
    <row r="1860" spans="1:5" ht="26.25" thickBot="1" x14ac:dyDescent="0.3">
      <c r="A1860" s="51" t="s">
        <v>316</v>
      </c>
      <c r="B1860" s="127" t="str">
        <f>Table13[[#This Row],[Series]]&amp;Table13[[#This Row],[Competency Name]]</f>
        <v>1104WRITTEN COMMUNICATION</v>
      </c>
      <c r="C1860" s="127" t="str">
        <f>IF(RIGHT(Table13[[#This Row],[Occupational Series]],5)="SECCM","SECCM",IF(OR(RIGHT(Table13[[#This Row],[Occupational Series]],1)="A",RIGHT(Table13[[#This Row],[Occupational Series]],1)="B",RIGHT(Table13[[#This Row],[Occupational Series]],1)="C"),"0301",RIGHT(Table13[[#This Row],[Occupational Series]],4)))</f>
        <v>1104</v>
      </c>
      <c r="D1860" s="51" t="s">
        <v>507</v>
      </c>
      <c r="E1860" s="51" t="s">
        <v>508</v>
      </c>
    </row>
    <row r="1861" spans="1:5" ht="26.25" thickBot="1" x14ac:dyDescent="0.3">
      <c r="A1861" s="51" t="s">
        <v>316</v>
      </c>
      <c r="B1861" s="127" t="str">
        <f>Table13[[#This Row],[Series]]&amp;Table13[[#This Row],[Competency Name]]</f>
        <v>1104ORAL COMMUNICATION</v>
      </c>
      <c r="C1861" s="127" t="str">
        <f>IF(RIGHT(Table13[[#This Row],[Occupational Series]],5)="SECCM","SECCM",IF(OR(RIGHT(Table13[[#This Row],[Occupational Series]],1)="A",RIGHT(Table13[[#This Row],[Occupational Series]],1)="B",RIGHT(Table13[[#This Row],[Occupational Series]],1)="C"),"0301",RIGHT(Table13[[#This Row],[Occupational Series]],4)))</f>
        <v>1104</v>
      </c>
      <c r="D1861" s="51" t="s">
        <v>537</v>
      </c>
      <c r="E1861" s="51" t="s">
        <v>538</v>
      </c>
    </row>
    <row r="1862" spans="1:5" ht="26.25" thickBot="1" x14ac:dyDescent="0.3">
      <c r="A1862" s="129" t="s">
        <v>316</v>
      </c>
      <c r="B1862" s="127" t="str">
        <f>Table13[[#This Row],[Series]]&amp;Table13[[#This Row],[Competency Name]]</f>
        <v>1104ADMINISTRATION AND MANAGEMENT</v>
      </c>
      <c r="C1862" s="127" t="str">
        <f>IF(RIGHT(Table13[[#This Row],[Occupational Series]],5)="SECCM","SECCM",IF(OR(RIGHT(Table13[[#This Row],[Occupational Series]],1)="A",RIGHT(Table13[[#This Row],[Occupational Series]],1)="B",RIGHT(Table13[[#This Row],[Occupational Series]],1)="C"),"0301",RIGHT(Table13[[#This Row],[Occupational Series]],4)))</f>
        <v>1104</v>
      </c>
      <c r="D1862" s="129" t="s">
        <v>560</v>
      </c>
      <c r="E1862" s="129" t="s">
        <v>561</v>
      </c>
    </row>
    <row r="1863" spans="1:5" ht="26.25" thickBot="1" x14ac:dyDescent="0.3">
      <c r="A1863" s="51" t="s">
        <v>316</v>
      </c>
      <c r="B1863" s="127" t="str">
        <f>Table13[[#This Row],[Series]]&amp;Table13[[#This Row],[Competency Name]]</f>
        <v>1104MANAGING HUMAN RESOURCES</v>
      </c>
      <c r="C1863" s="127" t="str">
        <f>IF(RIGHT(Table13[[#This Row],[Occupational Series]],5)="SECCM","SECCM",IF(OR(RIGHT(Table13[[#This Row],[Occupational Series]],1)="A",RIGHT(Table13[[#This Row],[Occupational Series]],1)="B",RIGHT(Table13[[#This Row],[Occupational Series]],1)="C"),"0301",RIGHT(Table13[[#This Row],[Occupational Series]],4)))</f>
        <v>1104</v>
      </c>
      <c r="D1863" s="51" t="s">
        <v>590</v>
      </c>
      <c r="E1863" s="51" t="s">
        <v>591</v>
      </c>
    </row>
    <row r="1864" spans="1:5" ht="26.25" thickBot="1" x14ac:dyDescent="0.3">
      <c r="A1864" s="51" t="s">
        <v>316</v>
      </c>
      <c r="B1864" s="127" t="str">
        <f>Table13[[#This Row],[Series]]&amp;Table13[[#This Row],[Competency Name]]</f>
        <v>1104ANALYTICAL TECHNIQUES</v>
      </c>
      <c r="C1864" s="127" t="str">
        <f>IF(RIGHT(Table13[[#This Row],[Occupational Series]],5)="SECCM","SECCM",IF(OR(RIGHT(Table13[[#This Row],[Occupational Series]],1)="A",RIGHT(Table13[[#This Row],[Occupational Series]],1)="B",RIGHT(Table13[[#This Row],[Occupational Series]],1)="C"),"0301",RIGHT(Table13[[#This Row],[Occupational Series]],4)))</f>
        <v>1104</v>
      </c>
      <c r="D1864" s="51" t="s">
        <v>1131</v>
      </c>
      <c r="E1864" s="51" t="s">
        <v>1132</v>
      </c>
    </row>
    <row r="1865" spans="1:5" ht="51.75" thickBot="1" x14ac:dyDescent="0.3">
      <c r="A1865" s="51" t="s">
        <v>316</v>
      </c>
      <c r="B1865" s="127" t="str">
        <f>Table13[[#This Row],[Series]]&amp;Table13[[#This Row],[Competency Name]]</f>
        <v>1104PERSONAL PROPERTY DISPOSAL</v>
      </c>
      <c r="C1865" s="127" t="str">
        <f>IF(RIGHT(Table13[[#This Row],[Occupational Series]],5)="SECCM","SECCM",IF(OR(RIGHT(Table13[[#This Row],[Occupational Series]],1)="A",RIGHT(Table13[[#This Row],[Occupational Series]],1)="B",RIGHT(Table13[[#This Row],[Occupational Series]],1)="C"),"0301",RIGHT(Table13[[#This Row],[Occupational Series]],4)))</f>
        <v>1104</v>
      </c>
      <c r="D1865" s="51" t="s">
        <v>1881</v>
      </c>
      <c r="E1865" s="51" t="s">
        <v>1882</v>
      </c>
    </row>
    <row r="1866" spans="1:5" ht="39" thickBot="1" x14ac:dyDescent="0.3">
      <c r="A1866" s="51" t="s">
        <v>309</v>
      </c>
      <c r="B1866" s="127" t="str">
        <f>Table13[[#This Row],[Series]]&amp;Table13[[#This Row],[Competency Name]]</f>
        <v>1105INFLUENCING/NEGOTIATING</v>
      </c>
      <c r="C1866" s="127" t="str">
        <f>IF(RIGHT(Table13[[#This Row],[Occupational Series]],5)="SECCM","SECCM",IF(OR(RIGHT(Table13[[#This Row],[Occupational Series]],1)="A",RIGHT(Table13[[#This Row],[Occupational Series]],1)="B",RIGHT(Table13[[#This Row],[Occupational Series]],1)="C"),"0301",RIGHT(Table13[[#This Row],[Occupational Series]],4)))</f>
        <v>1105</v>
      </c>
      <c r="D1866" s="51" t="s">
        <v>267</v>
      </c>
      <c r="E1866" s="51" t="s">
        <v>268</v>
      </c>
    </row>
    <row r="1867" spans="1:5" ht="26.25" thickBot="1" x14ac:dyDescent="0.3">
      <c r="A1867" s="51" t="s">
        <v>309</v>
      </c>
      <c r="B1867" s="127" t="str">
        <f>Table13[[#This Row],[Series]]&amp;Table13[[#This Row],[Competency Name]]</f>
        <v>1105INFORMATION MANAGEMENT</v>
      </c>
      <c r="C1867" s="127" t="str">
        <f>IF(RIGHT(Table13[[#This Row],[Occupational Series]],5)="SECCM","SECCM",IF(OR(RIGHT(Table13[[#This Row],[Occupational Series]],1)="A",RIGHT(Table13[[#This Row],[Occupational Series]],1)="B",RIGHT(Table13[[#This Row],[Occupational Series]],1)="C"),"0301",RIGHT(Table13[[#This Row],[Occupational Series]],4)))</f>
        <v>1105</v>
      </c>
      <c r="D1867" s="51" t="s">
        <v>311</v>
      </c>
      <c r="E1867" s="51" t="s">
        <v>312</v>
      </c>
    </row>
    <row r="1868" spans="1:5" ht="26.25" thickBot="1" x14ac:dyDescent="0.3">
      <c r="A1868" s="129" t="s">
        <v>309</v>
      </c>
      <c r="B1868" s="127" t="str">
        <f>Table13[[#This Row],[Series]]&amp;Table13[[#This Row],[Competency Name]]</f>
        <v>1105CUSTOMER SERVICE</v>
      </c>
      <c r="C1868" s="127" t="str">
        <f>IF(RIGHT(Table13[[#This Row],[Occupational Series]],5)="SECCM","SECCM",IF(OR(RIGHT(Table13[[#This Row],[Occupational Series]],1)="A",RIGHT(Table13[[#This Row],[Occupational Series]],1)="B",RIGHT(Table13[[#This Row],[Occupational Series]],1)="C"),"0301",RIGHT(Table13[[#This Row],[Occupational Series]],4)))</f>
        <v>1105</v>
      </c>
      <c r="D1868" s="129" t="s">
        <v>418</v>
      </c>
      <c r="E1868" s="129" t="s">
        <v>419</v>
      </c>
    </row>
    <row r="1869" spans="1:5" ht="51.75" thickBot="1" x14ac:dyDescent="0.3">
      <c r="A1869" s="51" t="s">
        <v>309</v>
      </c>
      <c r="B1869" s="127" t="str">
        <f>Table13[[#This Row],[Series]]&amp;Table13[[#This Row],[Competency Name]]</f>
        <v>1105FINANCIAL MANAGEMENT</v>
      </c>
      <c r="C1869" s="127" t="str">
        <f>IF(RIGHT(Table13[[#This Row],[Occupational Series]],5)="SECCM","SECCM",IF(OR(RIGHT(Table13[[#This Row],[Occupational Series]],1)="A",RIGHT(Table13[[#This Row],[Occupational Series]],1)="B",RIGHT(Table13[[#This Row],[Occupational Series]],1)="C"),"0301",RIGHT(Table13[[#This Row],[Occupational Series]],4)))</f>
        <v>1105</v>
      </c>
      <c r="D1869" s="51" t="s">
        <v>438</v>
      </c>
      <c r="E1869" s="51" t="s">
        <v>439</v>
      </c>
    </row>
    <row r="1870" spans="1:5" ht="26.25" thickBot="1" x14ac:dyDescent="0.3">
      <c r="A1870" s="51" t="s">
        <v>309</v>
      </c>
      <c r="B1870" s="127" t="str">
        <f>Table13[[#This Row],[Series]]&amp;Table13[[#This Row],[Competency Name]]</f>
        <v>1105COMPUTER LITERACY</v>
      </c>
      <c r="C1870" s="127" t="str">
        <f>IF(RIGHT(Table13[[#This Row],[Occupational Series]],5)="SECCM","SECCM",IF(OR(RIGHT(Table13[[#This Row],[Occupational Series]],1)="A",RIGHT(Table13[[#This Row],[Occupational Series]],1)="B",RIGHT(Table13[[#This Row],[Occupational Series]],1)="C"),"0301",RIGHT(Table13[[#This Row],[Occupational Series]],4)))</f>
        <v>1105</v>
      </c>
      <c r="D1870" s="51" t="s">
        <v>456</v>
      </c>
      <c r="E1870" s="51" t="s">
        <v>457</v>
      </c>
    </row>
    <row r="1871" spans="1:5" ht="15.75" thickBot="1" x14ac:dyDescent="0.3">
      <c r="A1871" s="129" t="s">
        <v>309</v>
      </c>
      <c r="B1871" s="127" t="str">
        <f>Table13[[#This Row],[Series]]&amp;Table13[[#This Row],[Competency Name]]</f>
        <v>1105PARTNERING</v>
      </c>
      <c r="C1871" s="127" t="str">
        <f>IF(RIGHT(Table13[[#This Row],[Occupational Series]],5)="SECCM","SECCM",IF(OR(RIGHT(Table13[[#This Row],[Occupational Series]],1)="A",RIGHT(Table13[[#This Row],[Occupational Series]],1)="B",RIGHT(Table13[[#This Row],[Occupational Series]],1)="C"),"0301",RIGHT(Table13[[#This Row],[Occupational Series]],4)))</f>
        <v>1105</v>
      </c>
      <c r="D1871" s="129" t="s">
        <v>491</v>
      </c>
      <c r="E1871" s="129" t="s">
        <v>492</v>
      </c>
    </row>
    <row r="1872" spans="1:5" ht="26.25" thickBot="1" x14ac:dyDescent="0.3">
      <c r="A1872" s="51" t="s">
        <v>309</v>
      </c>
      <c r="B1872" s="127" t="str">
        <f>Table13[[#This Row],[Series]]&amp;Table13[[#This Row],[Competency Name]]</f>
        <v>1105WRITTEN COMMUNICATION</v>
      </c>
      <c r="C1872" s="127" t="str">
        <f>IF(RIGHT(Table13[[#This Row],[Occupational Series]],5)="SECCM","SECCM",IF(OR(RIGHT(Table13[[#This Row],[Occupational Series]],1)="A",RIGHT(Table13[[#This Row],[Occupational Series]],1)="B",RIGHT(Table13[[#This Row],[Occupational Series]],1)="C"),"0301",RIGHT(Table13[[#This Row],[Occupational Series]],4)))</f>
        <v>1105</v>
      </c>
      <c r="D1872" s="51" t="s">
        <v>507</v>
      </c>
      <c r="E1872" s="51" t="s">
        <v>508</v>
      </c>
    </row>
    <row r="1873" spans="1:5" ht="26.25" thickBot="1" x14ac:dyDescent="0.3">
      <c r="A1873" s="51" t="s">
        <v>309</v>
      </c>
      <c r="B1873" s="127" t="str">
        <f>Table13[[#This Row],[Series]]&amp;Table13[[#This Row],[Competency Name]]</f>
        <v>1105ORAL COMMUNICATION</v>
      </c>
      <c r="C1873" s="127" t="str">
        <f>IF(RIGHT(Table13[[#This Row],[Occupational Series]],5)="SECCM","SECCM",IF(OR(RIGHT(Table13[[#This Row],[Occupational Series]],1)="A",RIGHT(Table13[[#This Row],[Occupational Series]],1)="B",RIGHT(Table13[[#This Row],[Occupational Series]],1)="C"),"0301",RIGHT(Table13[[#This Row],[Occupational Series]],4)))</f>
        <v>1105</v>
      </c>
      <c r="D1873" s="51" t="s">
        <v>537</v>
      </c>
      <c r="E1873" s="51" t="s">
        <v>538</v>
      </c>
    </row>
    <row r="1874" spans="1:5" ht="39" thickBot="1" x14ac:dyDescent="0.3">
      <c r="A1874" s="51" t="s">
        <v>309</v>
      </c>
      <c r="B1874" s="127" t="str">
        <f>Table13[[#This Row],[Series]]&amp;Table13[[#This Row],[Competency Name]]</f>
        <v>1105DEVELOPING OTHERS</v>
      </c>
      <c r="C1874" s="127" t="str">
        <f>IF(RIGHT(Table13[[#This Row],[Occupational Series]],5)="SECCM","SECCM",IF(OR(RIGHT(Table13[[#This Row],[Occupational Series]],1)="A",RIGHT(Table13[[#This Row],[Occupational Series]],1)="B",RIGHT(Table13[[#This Row],[Occupational Series]],1)="C"),"0301",RIGHT(Table13[[#This Row],[Occupational Series]],4)))</f>
        <v>1105</v>
      </c>
      <c r="D1874" s="51" t="s">
        <v>585</v>
      </c>
      <c r="E1874" s="51" t="s">
        <v>586</v>
      </c>
    </row>
    <row r="1875" spans="1:5" ht="26.25" thickBot="1" x14ac:dyDescent="0.3">
      <c r="A1875" s="51" t="s">
        <v>309</v>
      </c>
      <c r="B1875" s="127" t="str">
        <f>Table13[[#This Row],[Series]]&amp;Table13[[#This Row],[Competency Name]]</f>
        <v>1105MANAGING HUMAN RESOURCES</v>
      </c>
      <c r="C1875" s="127" t="str">
        <f>IF(RIGHT(Table13[[#This Row],[Occupational Series]],5)="SECCM","SECCM",IF(OR(RIGHT(Table13[[#This Row],[Occupational Series]],1)="A",RIGHT(Table13[[#This Row],[Occupational Series]],1)="B",RIGHT(Table13[[#This Row],[Occupational Series]],1)="C"),"0301",RIGHT(Table13[[#This Row],[Occupational Series]],4)))</f>
        <v>1105</v>
      </c>
      <c r="D1875" s="51" t="s">
        <v>590</v>
      </c>
      <c r="E1875" s="51" t="s">
        <v>591</v>
      </c>
    </row>
    <row r="1876" spans="1:5" ht="39" thickBot="1" x14ac:dyDescent="0.3">
      <c r="A1876" s="51" t="s">
        <v>309</v>
      </c>
      <c r="B1876" s="127" t="str">
        <f>Table13[[#This Row],[Series]]&amp;Table13[[#This Row],[Competency Name]]</f>
        <v>1105PROBLEM SOLVING</v>
      </c>
      <c r="C1876" s="127" t="str">
        <f>IF(RIGHT(Table13[[#This Row],[Occupational Series]],5)="SECCM","SECCM",IF(OR(RIGHT(Table13[[#This Row],[Occupational Series]],1)="A",RIGHT(Table13[[#This Row],[Occupational Series]],1)="B",RIGHT(Table13[[#This Row],[Occupational Series]],1)="C"),"0301",RIGHT(Table13[[#This Row],[Occupational Series]],4)))</f>
        <v>1105</v>
      </c>
      <c r="D1876" s="51" t="s">
        <v>596</v>
      </c>
      <c r="E1876" s="51" t="s">
        <v>597</v>
      </c>
    </row>
    <row r="1877" spans="1:5" ht="64.5" thickBot="1" x14ac:dyDescent="0.3">
      <c r="A1877" s="51" t="s">
        <v>309</v>
      </c>
      <c r="B1877" s="127" t="str">
        <f>Table13[[#This Row],[Series]]&amp;Table13[[#This Row],[Competency Name]]</f>
        <v>1105SOURCING</v>
      </c>
      <c r="C1877" s="127" t="str">
        <f>IF(RIGHT(Table13[[#This Row],[Occupational Series]],5)="SECCM","SECCM",IF(OR(RIGHT(Table13[[#This Row],[Occupational Series]],1)="A",RIGHT(Table13[[#This Row],[Occupational Series]],1)="B",RIGHT(Table13[[#This Row],[Occupational Series]],1)="C"),"0301",RIGHT(Table13[[#This Row],[Occupational Series]],4)))</f>
        <v>1105</v>
      </c>
      <c r="D1877" s="51" t="s">
        <v>918</v>
      </c>
      <c r="E1877" s="51" t="s">
        <v>919</v>
      </c>
    </row>
    <row r="1878" spans="1:5" ht="39" thickBot="1" x14ac:dyDescent="0.3">
      <c r="A1878" s="51" t="s">
        <v>309</v>
      </c>
      <c r="B1878" s="127" t="str">
        <f>Table13[[#This Row],[Series]]&amp;Table13[[#This Row],[Competency Name]]</f>
        <v>1105CLERICAL SUPPORT FUNCTIONS</v>
      </c>
      <c r="C1878" s="127" t="str">
        <f>IF(RIGHT(Table13[[#This Row],[Occupational Series]],5)="SECCM","SECCM",IF(OR(RIGHT(Table13[[#This Row],[Occupational Series]],1)="A",RIGHT(Table13[[#This Row],[Occupational Series]],1)="B",RIGHT(Table13[[#This Row],[Occupational Series]],1)="C"),"0301",RIGHT(Table13[[#This Row],[Occupational Series]],4)))</f>
        <v>1105</v>
      </c>
      <c r="D1878" s="51" t="s">
        <v>993</v>
      </c>
      <c r="E1878" s="51" t="s">
        <v>994</v>
      </c>
    </row>
    <row r="1879" spans="1:5" ht="39" thickBot="1" x14ac:dyDescent="0.3">
      <c r="A1879" s="51" t="s">
        <v>309</v>
      </c>
      <c r="B1879" s="127" t="str">
        <f>Table13[[#This Row],[Series]]&amp;Table13[[#This Row],[Competency Name]]</f>
        <v>1105DECISIVENESS</v>
      </c>
      <c r="C1879" s="127" t="str">
        <f>IF(RIGHT(Table13[[#This Row],[Occupational Series]],5)="SECCM","SECCM",IF(OR(RIGHT(Table13[[#This Row],[Occupational Series]],1)="A",RIGHT(Table13[[#This Row],[Occupational Series]],1)="B",RIGHT(Table13[[#This Row],[Occupational Series]],1)="C"),"0301",RIGHT(Table13[[#This Row],[Occupational Series]],4)))</f>
        <v>1105</v>
      </c>
      <c r="D1879" s="51" t="s">
        <v>1009</v>
      </c>
      <c r="E1879" s="51" t="s">
        <v>1010</v>
      </c>
    </row>
    <row r="1880" spans="1:5" ht="26.25" thickBot="1" x14ac:dyDescent="0.3">
      <c r="A1880" s="129" t="s">
        <v>309</v>
      </c>
      <c r="B1880" s="127" t="str">
        <f>Table13[[#This Row],[Series]]&amp;Table13[[#This Row],[Competency Name]]</f>
        <v>1105READING AND INTERPRETING REGULATIONS</v>
      </c>
      <c r="C1880" s="127" t="str">
        <f>IF(RIGHT(Table13[[#This Row],[Occupational Series]],5)="SECCM","SECCM",IF(OR(RIGHT(Table13[[#This Row],[Occupational Series]],1)="A",RIGHT(Table13[[#This Row],[Occupational Series]],1)="B",RIGHT(Table13[[#This Row],[Occupational Series]],1)="C"),"0301",RIGHT(Table13[[#This Row],[Occupational Series]],4)))</f>
        <v>1105</v>
      </c>
      <c r="D1880" s="129" t="s">
        <v>1015</v>
      </c>
      <c r="E1880" s="129" t="s">
        <v>1016</v>
      </c>
    </row>
    <row r="1881" spans="1:5" ht="26.25" thickBot="1" x14ac:dyDescent="0.3">
      <c r="A1881" s="51" t="s">
        <v>309</v>
      </c>
      <c r="B1881" s="127" t="str">
        <f>Table13[[#This Row],[Series]]&amp;Table13[[#This Row],[Competency Name]]</f>
        <v>1105CONTRACTING AND PROCUREMENT</v>
      </c>
      <c r="C1881" s="127" t="str">
        <f>IF(RIGHT(Table13[[#This Row],[Occupational Series]],5)="SECCM","SECCM",IF(OR(RIGHT(Table13[[#This Row],[Occupational Series]],1)="A",RIGHT(Table13[[#This Row],[Occupational Series]],1)="B",RIGHT(Table13[[#This Row],[Occupational Series]],1)="C"),"0301",RIGHT(Table13[[#This Row],[Occupational Series]],4)))</f>
        <v>1105</v>
      </c>
      <c r="D1881" s="51" t="s">
        <v>1157</v>
      </c>
      <c r="E1881" s="51" t="s">
        <v>1158</v>
      </c>
    </row>
    <row r="1882" spans="1:5" ht="64.5" thickBot="1" x14ac:dyDescent="0.3">
      <c r="A1882" s="51" t="s">
        <v>309</v>
      </c>
      <c r="B1882" s="127" t="str">
        <f>Table13[[#This Row],[Series]]&amp;Table13[[#This Row],[Competency Name]]</f>
        <v>1105GOVERNMENT PURCHASE CARD</v>
      </c>
      <c r="C1882" s="127" t="str">
        <f>IF(RIGHT(Table13[[#This Row],[Occupational Series]],5)="SECCM","SECCM",IF(OR(RIGHT(Table13[[#This Row],[Occupational Series]],1)="A",RIGHT(Table13[[#This Row],[Occupational Series]],1)="B",RIGHT(Table13[[#This Row],[Occupational Series]],1)="C"),"0301",RIGHT(Table13[[#This Row],[Occupational Series]],4)))</f>
        <v>1105</v>
      </c>
      <c r="D1882" s="51" t="s">
        <v>1181</v>
      </c>
      <c r="E1882" s="51" t="s">
        <v>1182</v>
      </c>
    </row>
    <row r="1883" spans="1:5" ht="39" thickBot="1" x14ac:dyDescent="0.3">
      <c r="A1883" s="51" t="s">
        <v>309</v>
      </c>
      <c r="B1883" s="127" t="str">
        <f>Table13[[#This Row],[Series]]&amp;Table13[[#This Row],[Competency Name]]</f>
        <v>1105COST AND/OR PRICE ANALYSIS</v>
      </c>
      <c r="C1883" s="127" t="str">
        <f>IF(RIGHT(Table13[[#This Row],[Occupational Series]],5)="SECCM","SECCM",IF(OR(RIGHT(Table13[[#This Row],[Occupational Series]],1)="A",RIGHT(Table13[[#This Row],[Occupational Series]],1)="B",RIGHT(Table13[[#This Row],[Occupational Series]],1)="C"),"0301",RIGHT(Table13[[#This Row],[Occupational Series]],4)))</f>
        <v>1105</v>
      </c>
      <c r="D1883" s="51" t="s">
        <v>1224</v>
      </c>
      <c r="E1883" s="51" t="s">
        <v>1225</v>
      </c>
    </row>
    <row r="1884" spans="1:5" ht="26.25" thickBot="1" x14ac:dyDescent="0.3">
      <c r="A1884" s="51" t="s">
        <v>361</v>
      </c>
      <c r="B1884" s="127" t="str">
        <f>Table13[[#This Row],[Series]]&amp;Table13[[#This Row],[Competency Name]]</f>
        <v>1106INFORMATION MANAGEMENT</v>
      </c>
      <c r="C1884" s="127" t="str">
        <f>IF(RIGHT(Table13[[#This Row],[Occupational Series]],5)="SECCM","SECCM",IF(OR(RIGHT(Table13[[#This Row],[Occupational Series]],1)="A",RIGHT(Table13[[#This Row],[Occupational Series]],1)="B",RIGHT(Table13[[#This Row],[Occupational Series]],1)="C"),"0301",RIGHT(Table13[[#This Row],[Occupational Series]],4)))</f>
        <v>1106</v>
      </c>
      <c r="D1884" s="51" t="s">
        <v>311</v>
      </c>
      <c r="E1884" s="51" t="s">
        <v>312</v>
      </c>
    </row>
    <row r="1885" spans="1:5" ht="26.25" thickBot="1" x14ac:dyDescent="0.3">
      <c r="A1885" s="51" t="s">
        <v>361</v>
      </c>
      <c r="B1885" s="127" t="str">
        <f>Table13[[#This Row],[Series]]&amp;Table13[[#This Row],[Competency Name]]</f>
        <v>1106COMPUTER LITERACY</v>
      </c>
      <c r="C1885" s="127" t="str">
        <f>IF(RIGHT(Table13[[#This Row],[Occupational Series]],5)="SECCM","SECCM",IF(OR(RIGHT(Table13[[#This Row],[Occupational Series]],1)="A",RIGHT(Table13[[#This Row],[Occupational Series]],1)="B",RIGHT(Table13[[#This Row],[Occupational Series]],1)="C"),"0301",RIGHT(Table13[[#This Row],[Occupational Series]],4)))</f>
        <v>1106</v>
      </c>
      <c r="D1885" s="51" t="s">
        <v>456</v>
      </c>
      <c r="E1885" s="51" t="s">
        <v>457</v>
      </c>
    </row>
    <row r="1886" spans="1:5" ht="15.75" thickBot="1" x14ac:dyDescent="0.3">
      <c r="A1886" s="129" t="s">
        <v>361</v>
      </c>
      <c r="B1886" s="127" t="str">
        <f>Table13[[#This Row],[Series]]&amp;Table13[[#This Row],[Competency Name]]</f>
        <v>1106PARTNERING</v>
      </c>
      <c r="C1886" s="127" t="str">
        <f>IF(RIGHT(Table13[[#This Row],[Occupational Series]],5)="SECCM","SECCM",IF(OR(RIGHT(Table13[[#This Row],[Occupational Series]],1)="A",RIGHT(Table13[[#This Row],[Occupational Series]],1)="B",RIGHT(Table13[[#This Row],[Occupational Series]],1)="C"),"0301",RIGHT(Table13[[#This Row],[Occupational Series]],4)))</f>
        <v>1106</v>
      </c>
      <c r="D1886" s="129" t="s">
        <v>491</v>
      </c>
      <c r="E1886" s="129" t="s">
        <v>492</v>
      </c>
    </row>
    <row r="1887" spans="1:5" ht="26.25" thickBot="1" x14ac:dyDescent="0.3">
      <c r="A1887" s="51" t="s">
        <v>361</v>
      </c>
      <c r="B1887" s="127" t="str">
        <f>Table13[[#This Row],[Series]]&amp;Table13[[#This Row],[Competency Name]]</f>
        <v>1106WRITTEN COMMUNICATION</v>
      </c>
      <c r="C1887" s="127" t="str">
        <f>IF(RIGHT(Table13[[#This Row],[Occupational Series]],5)="SECCM","SECCM",IF(OR(RIGHT(Table13[[#This Row],[Occupational Series]],1)="A",RIGHT(Table13[[#This Row],[Occupational Series]],1)="B",RIGHT(Table13[[#This Row],[Occupational Series]],1)="C"),"0301",RIGHT(Table13[[#This Row],[Occupational Series]],4)))</f>
        <v>1106</v>
      </c>
      <c r="D1887" s="51" t="s">
        <v>507</v>
      </c>
      <c r="E1887" s="51" t="s">
        <v>508</v>
      </c>
    </row>
    <row r="1888" spans="1:5" ht="26.25" thickBot="1" x14ac:dyDescent="0.3">
      <c r="A1888" s="51" t="s">
        <v>361</v>
      </c>
      <c r="B1888" s="127" t="str">
        <f>Table13[[#This Row],[Series]]&amp;Table13[[#This Row],[Competency Name]]</f>
        <v>1106ORAL COMMUNICATION</v>
      </c>
      <c r="C1888" s="127" t="str">
        <f>IF(RIGHT(Table13[[#This Row],[Occupational Series]],5)="SECCM","SECCM",IF(OR(RIGHT(Table13[[#This Row],[Occupational Series]],1)="A",RIGHT(Table13[[#This Row],[Occupational Series]],1)="B",RIGHT(Table13[[#This Row],[Occupational Series]],1)="C"),"0301",RIGHT(Table13[[#This Row],[Occupational Series]],4)))</f>
        <v>1106</v>
      </c>
      <c r="D1888" s="51" t="s">
        <v>537</v>
      </c>
      <c r="E1888" s="51" t="s">
        <v>538</v>
      </c>
    </row>
    <row r="1889" spans="1:5" ht="26.25" thickBot="1" x14ac:dyDescent="0.3">
      <c r="A1889" s="129" t="s">
        <v>361</v>
      </c>
      <c r="B1889" s="127" t="str">
        <f>Table13[[#This Row],[Series]]&amp;Table13[[#This Row],[Competency Name]]</f>
        <v>1106CONTRACTING/PROCUREMENT</v>
      </c>
      <c r="C1889" s="127" t="str">
        <f>IF(RIGHT(Table13[[#This Row],[Occupational Series]],5)="SECCM","SECCM",IF(OR(RIGHT(Table13[[#This Row],[Occupational Series]],1)="A",RIGHT(Table13[[#This Row],[Occupational Series]],1)="B",RIGHT(Table13[[#This Row],[Occupational Series]],1)="C"),"0301",RIGHT(Table13[[#This Row],[Occupational Series]],4)))</f>
        <v>1106</v>
      </c>
      <c r="D1889" s="129" t="s">
        <v>563</v>
      </c>
      <c r="E1889" s="129" t="s">
        <v>564</v>
      </c>
    </row>
    <row r="1890" spans="1:5" ht="39" thickBot="1" x14ac:dyDescent="0.3">
      <c r="A1890" s="51" t="s">
        <v>361</v>
      </c>
      <c r="B1890" s="127" t="str">
        <f>Table13[[#This Row],[Series]]&amp;Table13[[#This Row],[Competency Name]]</f>
        <v>1106PROBLEM SOLVING</v>
      </c>
      <c r="C1890" s="127" t="str">
        <f>IF(RIGHT(Table13[[#This Row],[Occupational Series]],5)="SECCM","SECCM",IF(OR(RIGHT(Table13[[#This Row],[Occupational Series]],1)="A",RIGHT(Table13[[#This Row],[Occupational Series]],1)="B",RIGHT(Table13[[#This Row],[Occupational Series]],1)="C"),"0301",RIGHT(Table13[[#This Row],[Occupational Series]],4)))</f>
        <v>1106</v>
      </c>
      <c r="D1890" s="51" t="s">
        <v>596</v>
      </c>
      <c r="E1890" s="51" t="s">
        <v>597</v>
      </c>
    </row>
    <row r="1891" spans="1:5" ht="39" thickBot="1" x14ac:dyDescent="0.3">
      <c r="A1891" s="51" t="s">
        <v>361</v>
      </c>
      <c r="B1891" s="127" t="str">
        <f>Table13[[#This Row],[Series]]&amp;Table13[[#This Row],[Competency Name]]</f>
        <v>1106CLERICAL SUPPORT FUNCTIONS</v>
      </c>
      <c r="C1891" s="127" t="str">
        <f>IF(RIGHT(Table13[[#This Row],[Occupational Series]],5)="SECCM","SECCM",IF(OR(RIGHT(Table13[[#This Row],[Occupational Series]],1)="A",RIGHT(Table13[[#This Row],[Occupational Series]],1)="B",RIGHT(Table13[[#This Row],[Occupational Series]],1)="C"),"0301",RIGHT(Table13[[#This Row],[Occupational Series]],4)))</f>
        <v>1106</v>
      </c>
      <c r="D1891" s="51" t="s">
        <v>993</v>
      </c>
      <c r="E1891" s="51" t="s">
        <v>994</v>
      </c>
    </row>
    <row r="1892" spans="1:5" ht="26.25" thickBot="1" x14ac:dyDescent="0.3">
      <c r="A1892" s="129" t="s">
        <v>398</v>
      </c>
      <c r="B1892" s="127" t="str">
        <f>Table13[[#This Row],[Series]]&amp;Table13[[#This Row],[Competency Name]]</f>
        <v>1150PROJECT MANAGEMENT</v>
      </c>
      <c r="C1892" s="127" t="str">
        <f>IF(RIGHT(Table13[[#This Row],[Occupational Series]],5)="SECCM","SECCM",IF(OR(RIGHT(Table13[[#This Row],[Occupational Series]],1)="A",RIGHT(Table13[[#This Row],[Occupational Series]],1)="B",RIGHT(Table13[[#This Row],[Occupational Series]],1)="C"),"0301",RIGHT(Table13[[#This Row],[Occupational Series]],4)))</f>
        <v>1150</v>
      </c>
      <c r="D1892" s="129" t="s">
        <v>381</v>
      </c>
      <c r="E1892" s="129" t="s">
        <v>382</v>
      </c>
    </row>
    <row r="1893" spans="1:5" ht="26.25" thickBot="1" x14ac:dyDescent="0.3">
      <c r="A1893" s="129" t="s">
        <v>398</v>
      </c>
      <c r="B1893" s="127" t="str">
        <f>Table13[[#This Row],[Series]]&amp;Table13[[#This Row],[Competency Name]]</f>
        <v>1150CUSTOMER SERVICE</v>
      </c>
      <c r="C1893" s="127" t="str">
        <f>IF(RIGHT(Table13[[#This Row],[Occupational Series]],5)="SECCM","SECCM",IF(OR(RIGHT(Table13[[#This Row],[Occupational Series]],1)="A",RIGHT(Table13[[#This Row],[Occupational Series]],1)="B",RIGHT(Table13[[#This Row],[Occupational Series]],1)="C"),"0301",RIGHT(Table13[[#This Row],[Occupational Series]],4)))</f>
        <v>1150</v>
      </c>
      <c r="D1893" s="129" t="s">
        <v>418</v>
      </c>
      <c r="E1893" s="129" t="s">
        <v>419</v>
      </c>
    </row>
    <row r="1894" spans="1:5" ht="51.75" thickBot="1" x14ac:dyDescent="0.3">
      <c r="A1894" s="51" t="s">
        <v>398</v>
      </c>
      <c r="B1894" s="127" t="str">
        <f>Table13[[#This Row],[Series]]&amp;Table13[[#This Row],[Competency Name]]</f>
        <v>1150FINANCIAL MANAGEMENT</v>
      </c>
      <c r="C1894" s="127" t="str">
        <f>IF(RIGHT(Table13[[#This Row],[Occupational Series]],5)="SECCM","SECCM",IF(OR(RIGHT(Table13[[#This Row],[Occupational Series]],1)="A",RIGHT(Table13[[#This Row],[Occupational Series]],1)="B",RIGHT(Table13[[#This Row],[Occupational Series]],1)="C"),"0301",RIGHT(Table13[[#This Row],[Occupational Series]],4)))</f>
        <v>1150</v>
      </c>
      <c r="D1894" s="51" t="s">
        <v>438</v>
      </c>
      <c r="E1894" s="51" t="s">
        <v>439</v>
      </c>
    </row>
    <row r="1895" spans="1:5" ht="26.25" thickBot="1" x14ac:dyDescent="0.3">
      <c r="A1895" s="51" t="s">
        <v>398</v>
      </c>
      <c r="B1895" s="127" t="str">
        <f>Table13[[#This Row],[Series]]&amp;Table13[[#This Row],[Competency Name]]</f>
        <v>1150COMPUTER LITERACY</v>
      </c>
      <c r="C1895" s="127" t="str">
        <f>IF(RIGHT(Table13[[#This Row],[Occupational Series]],5)="SECCM","SECCM",IF(OR(RIGHT(Table13[[#This Row],[Occupational Series]],1)="A",RIGHT(Table13[[#This Row],[Occupational Series]],1)="B",RIGHT(Table13[[#This Row],[Occupational Series]],1)="C"),"0301",RIGHT(Table13[[#This Row],[Occupational Series]],4)))</f>
        <v>1150</v>
      </c>
      <c r="D1895" s="51" t="s">
        <v>456</v>
      </c>
      <c r="E1895" s="51" t="s">
        <v>457</v>
      </c>
    </row>
    <row r="1896" spans="1:5" ht="15.75" thickBot="1" x14ac:dyDescent="0.3">
      <c r="A1896" s="129" t="s">
        <v>398</v>
      </c>
      <c r="B1896" s="127" t="str">
        <f>Table13[[#This Row],[Series]]&amp;Table13[[#This Row],[Competency Name]]</f>
        <v>1150PARTNERING</v>
      </c>
      <c r="C1896" s="127" t="str">
        <f>IF(RIGHT(Table13[[#This Row],[Occupational Series]],5)="SECCM","SECCM",IF(OR(RIGHT(Table13[[#This Row],[Occupational Series]],1)="A",RIGHT(Table13[[#This Row],[Occupational Series]],1)="B",RIGHT(Table13[[#This Row],[Occupational Series]],1)="C"),"0301",RIGHT(Table13[[#This Row],[Occupational Series]],4)))</f>
        <v>1150</v>
      </c>
      <c r="D1896" s="129" t="s">
        <v>491</v>
      </c>
      <c r="E1896" s="129" t="s">
        <v>492</v>
      </c>
    </row>
    <row r="1897" spans="1:5" ht="26.25" thickBot="1" x14ac:dyDescent="0.3">
      <c r="A1897" s="51" t="s">
        <v>398</v>
      </c>
      <c r="B1897" s="127" t="str">
        <f>Table13[[#This Row],[Series]]&amp;Table13[[#This Row],[Competency Name]]</f>
        <v>1150WRITTEN COMMUNICATION</v>
      </c>
      <c r="C1897" s="127" t="str">
        <f>IF(RIGHT(Table13[[#This Row],[Occupational Series]],5)="SECCM","SECCM",IF(OR(RIGHT(Table13[[#This Row],[Occupational Series]],1)="A",RIGHT(Table13[[#This Row],[Occupational Series]],1)="B",RIGHT(Table13[[#This Row],[Occupational Series]],1)="C"),"0301",RIGHT(Table13[[#This Row],[Occupational Series]],4)))</f>
        <v>1150</v>
      </c>
      <c r="D1897" s="51" t="s">
        <v>507</v>
      </c>
      <c r="E1897" s="51" t="s">
        <v>508</v>
      </c>
    </row>
    <row r="1898" spans="1:5" ht="26.25" thickBot="1" x14ac:dyDescent="0.3">
      <c r="A1898" s="51" t="s">
        <v>398</v>
      </c>
      <c r="B1898" s="127" t="str">
        <f>Table13[[#This Row],[Series]]&amp;Table13[[#This Row],[Competency Name]]</f>
        <v>1150ORAL COMMUNICATION</v>
      </c>
      <c r="C1898" s="127" t="str">
        <f>IF(RIGHT(Table13[[#This Row],[Occupational Series]],5)="SECCM","SECCM",IF(OR(RIGHT(Table13[[#This Row],[Occupational Series]],1)="A",RIGHT(Table13[[#This Row],[Occupational Series]],1)="B",RIGHT(Table13[[#This Row],[Occupational Series]],1)="C"),"0301",RIGHT(Table13[[#This Row],[Occupational Series]],4)))</f>
        <v>1150</v>
      </c>
      <c r="D1898" s="51" t="s">
        <v>537</v>
      </c>
      <c r="E1898" s="51" t="s">
        <v>538</v>
      </c>
    </row>
    <row r="1899" spans="1:5" ht="26.25" thickBot="1" x14ac:dyDescent="0.3">
      <c r="A1899" s="51" t="s">
        <v>398</v>
      </c>
      <c r="B1899" s="127" t="str">
        <f>Table13[[#This Row],[Series]]&amp;Table13[[#This Row],[Competency Name]]</f>
        <v>1150RESOURCE MANAGEMENT</v>
      </c>
      <c r="C1899" s="127" t="str">
        <f>IF(RIGHT(Table13[[#This Row],[Occupational Series]],5)="SECCM","SECCM",IF(OR(RIGHT(Table13[[#This Row],[Occupational Series]],1)="A",RIGHT(Table13[[#This Row],[Occupational Series]],1)="B",RIGHT(Table13[[#This Row],[Occupational Series]],1)="C"),"0301",RIGHT(Table13[[#This Row],[Occupational Series]],4)))</f>
        <v>1150</v>
      </c>
      <c r="D1899" s="51" t="s">
        <v>573</v>
      </c>
      <c r="E1899" s="51" t="s">
        <v>574</v>
      </c>
    </row>
    <row r="1900" spans="1:5" ht="64.5" thickBot="1" x14ac:dyDescent="0.3">
      <c r="A1900" s="51" t="s">
        <v>398</v>
      </c>
      <c r="B1900" s="127" t="str">
        <f>Table13[[#This Row],[Series]]&amp;Table13[[#This Row],[Competency Name]]</f>
        <v>1150ACCOUNTABILITY</v>
      </c>
      <c r="C1900" s="127" t="str">
        <f>IF(RIGHT(Table13[[#This Row],[Occupational Series]],5)="SECCM","SECCM",IF(OR(RIGHT(Table13[[#This Row],[Occupational Series]],1)="A",RIGHT(Table13[[#This Row],[Occupational Series]],1)="B",RIGHT(Table13[[#This Row],[Occupational Series]],1)="C"),"0301",RIGHT(Table13[[#This Row],[Occupational Series]],4)))</f>
        <v>1150</v>
      </c>
      <c r="D1900" s="51" t="s">
        <v>579</v>
      </c>
      <c r="E1900" s="51" t="s">
        <v>580</v>
      </c>
    </row>
    <row r="1901" spans="1:5" ht="39" thickBot="1" x14ac:dyDescent="0.3">
      <c r="A1901" s="51" t="s">
        <v>398</v>
      </c>
      <c r="B1901" s="127" t="str">
        <f>Table13[[#This Row],[Series]]&amp;Table13[[#This Row],[Competency Name]]</f>
        <v>1150DEVELOPING OTHERS</v>
      </c>
      <c r="C1901" s="127" t="str">
        <f>IF(RIGHT(Table13[[#This Row],[Occupational Series]],5)="SECCM","SECCM",IF(OR(RIGHT(Table13[[#This Row],[Occupational Series]],1)="A",RIGHT(Table13[[#This Row],[Occupational Series]],1)="B",RIGHT(Table13[[#This Row],[Occupational Series]],1)="C"),"0301",RIGHT(Table13[[#This Row],[Occupational Series]],4)))</f>
        <v>1150</v>
      </c>
      <c r="D1901" s="51" t="s">
        <v>585</v>
      </c>
      <c r="E1901" s="51" t="s">
        <v>586</v>
      </c>
    </row>
    <row r="1902" spans="1:5" ht="26.25" thickBot="1" x14ac:dyDescent="0.3">
      <c r="A1902" s="51" t="s">
        <v>398</v>
      </c>
      <c r="B1902" s="127" t="str">
        <f>Table13[[#This Row],[Series]]&amp;Table13[[#This Row],[Competency Name]]</f>
        <v>1150MANAGING HUMAN RESOURCES</v>
      </c>
      <c r="C1902" s="127" t="str">
        <f>IF(RIGHT(Table13[[#This Row],[Occupational Series]],5)="SECCM","SECCM",IF(OR(RIGHT(Table13[[#This Row],[Occupational Series]],1)="A",RIGHT(Table13[[#This Row],[Occupational Series]],1)="B",RIGHT(Table13[[#This Row],[Occupational Series]],1)="C"),"0301",RIGHT(Table13[[#This Row],[Occupational Series]],4)))</f>
        <v>1150</v>
      </c>
      <c r="D1902" s="51" t="s">
        <v>590</v>
      </c>
      <c r="E1902" s="51" t="s">
        <v>591</v>
      </c>
    </row>
    <row r="1903" spans="1:5" ht="39" thickBot="1" x14ac:dyDescent="0.3">
      <c r="A1903" s="51" t="s">
        <v>398</v>
      </c>
      <c r="B1903" s="127" t="str">
        <f>Table13[[#This Row],[Series]]&amp;Table13[[#This Row],[Competency Name]]</f>
        <v>1150PROBLEM SOLVING</v>
      </c>
      <c r="C1903" s="127" t="str">
        <f>IF(RIGHT(Table13[[#This Row],[Occupational Series]],5)="SECCM","SECCM",IF(OR(RIGHT(Table13[[#This Row],[Occupational Series]],1)="A",RIGHT(Table13[[#This Row],[Occupational Series]],1)="B",RIGHT(Table13[[#This Row],[Occupational Series]],1)="C"),"0301",RIGHT(Table13[[#This Row],[Occupational Series]],4)))</f>
        <v>1150</v>
      </c>
      <c r="D1903" s="51" t="s">
        <v>596</v>
      </c>
      <c r="E1903" s="51" t="s">
        <v>597</v>
      </c>
    </row>
    <row r="1904" spans="1:5" ht="26.25" thickBot="1" x14ac:dyDescent="0.3">
      <c r="A1904" s="51" t="s">
        <v>398</v>
      </c>
      <c r="B1904" s="127" t="str">
        <f>Table13[[#This Row],[Series]]&amp;Table13[[#This Row],[Competency Name]]</f>
        <v>1150QUALITY ASSURANCE</v>
      </c>
      <c r="C1904" s="127" t="str">
        <f>IF(RIGHT(Table13[[#This Row],[Occupational Series]],5)="SECCM","SECCM",IF(OR(RIGHT(Table13[[#This Row],[Occupational Series]],1)="A",RIGHT(Table13[[#This Row],[Occupational Series]],1)="B",RIGHT(Table13[[#This Row],[Occupational Series]],1)="C"),"0301",RIGHT(Table13[[#This Row],[Occupational Series]],4)))</f>
        <v>1150</v>
      </c>
      <c r="D1904" s="51" t="s">
        <v>600</v>
      </c>
      <c r="E1904" s="51" t="s">
        <v>601</v>
      </c>
    </row>
    <row r="1905" spans="1:5" ht="64.5" thickBot="1" x14ac:dyDescent="0.3">
      <c r="A1905" s="51" t="s">
        <v>398</v>
      </c>
      <c r="B1905" s="127" t="str">
        <f>Table13[[#This Row],[Series]]&amp;Table13[[#This Row],[Competency Name]]</f>
        <v>1150SOURCING</v>
      </c>
      <c r="C1905" s="127" t="str">
        <f>IF(RIGHT(Table13[[#This Row],[Occupational Series]],5)="SECCM","SECCM",IF(OR(RIGHT(Table13[[#This Row],[Occupational Series]],1)="A",RIGHT(Table13[[#This Row],[Occupational Series]],1)="B",RIGHT(Table13[[#This Row],[Occupational Series]],1)="C"),"0301",RIGHT(Table13[[#This Row],[Occupational Series]],4)))</f>
        <v>1150</v>
      </c>
      <c r="D1905" s="51" t="s">
        <v>918</v>
      </c>
      <c r="E1905" s="51" t="s">
        <v>919</v>
      </c>
    </row>
    <row r="1906" spans="1:5" ht="26.25" thickBot="1" x14ac:dyDescent="0.3">
      <c r="A1906" s="129" t="s">
        <v>398</v>
      </c>
      <c r="B1906" s="127" t="str">
        <f>Table13[[#This Row],[Series]]&amp;Table13[[#This Row],[Competency Name]]</f>
        <v>1150RULEMAKING AND REGULATION</v>
      </c>
      <c r="C1906" s="127" t="str">
        <f>IF(RIGHT(Table13[[#This Row],[Occupational Series]],5)="SECCM","SECCM",IF(OR(RIGHT(Table13[[#This Row],[Occupational Series]],1)="A",RIGHT(Table13[[#This Row],[Occupational Series]],1)="B",RIGHT(Table13[[#This Row],[Occupational Series]],1)="C"),"0301",RIGHT(Table13[[#This Row],[Occupational Series]],4)))</f>
        <v>1150</v>
      </c>
      <c r="D1906" s="129" t="s">
        <v>958</v>
      </c>
      <c r="E1906" s="129" t="s">
        <v>959</v>
      </c>
    </row>
    <row r="1907" spans="1:5" ht="39" thickBot="1" x14ac:dyDescent="0.3">
      <c r="A1907" s="51" t="s">
        <v>398</v>
      </c>
      <c r="B1907" s="127" t="str">
        <f>Table13[[#This Row],[Series]]&amp;Table13[[#This Row],[Competency Name]]</f>
        <v>1150DECISIVENESS</v>
      </c>
      <c r="C1907" s="127" t="str">
        <f>IF(RIGHT(Table13[[#This Row],[Occupational Series]],5)="SECCM","SECCM",IF(OR(RIGHT(Table13[[#This Row],[Occupational Series]],1)="A",RIGHT(Table13[[#This Row],[Occupational Series]],1)="B",RIGHT(Table13[[#This Row],[Occupational Series]],1)="C"),"0301",RIGHT(Table13[[#This Row],[Occupational Series]],4)))</f>
        <v>1150</v>
      </c>
      <c r="D1907" s="51" t="s">
        <v>1009</v>
      </c>
      <c r="E1907" s="51" t="s">
        <v>1010</v>
      </c>
    </row>
    <row r="1908" spans="1:5" ht="26.25" thickBot="1" x14ac:dyDescent="0.3">
      <c r="A1908" s="129" t="s">
        <v>398</v>
      </c>
      <c r="B1908" s="127" t="str">
        <f>Table13[[#This Row],[Series]]&amp;Table13[[#This Row],[Competency Name]]</f>
        <v>1150READING AND INTERPRETING REGULATIONS</v>
      </c>
      <c r="C1908" s="127" t="str">
        <f>IF(RIGHT(Table13[[#This Row],[Occupational Series]],5)="SECCM","SECCM",IF(OR(RIGHT(Table13[[#This Row],[Occupational Series]],1)="A",RIGHT(Table13[[#This Row],[Occupational Series]],1)="B",RIGHT(Table13[[#This Row],[Occupational Series]],1)="C"),"0301",RIGHT(Table13[[#This Row],[Occupational Series]],4)))</f>
        <v>1150</v>
      </c>
      <c r="D1908" s="129" t="s">
        <v>1015</v>
      </c>
      <c r="E1908" s="129" t="s">
        <v>1016</v>
      </c>
    </row>
    <row r="1909" spans="1:5" ht="26.25" thickBot="1" x14ac:dyDescent="0.3">
      <c r="A1909" s="51" t="s">
        <v>398</v>
      </c>
      <c r="B1909" s="127" t="str">
        <f>Table13[[#This Row],[Series]]&amp;Table13[[#This Row],[Competency Name]]</f>
        <v>1150ANALYTICAL TECHNIQUES</v>
      </c>
      <c r="C1909" s="127" t="str">
        <f>IF(RIGHT(Table13[[#This Row],[Occupational Series]],5)="SECCM","SECCM",IF(OR(RIGHT(Table13[[#This Row],[Occupational Series]],1)="A",RIGHT(Table13[[#This Row],[Occupational Series]],1)="B",RIGHT(Table13[[#This Row],[Occupational Series]],1)="C"),"0301",RIGHT(Table13[[#This Row],[Occupational Series]],4)))</f>
        <v>1150</v>
      </c>
      <c r="D1909" s="51" t="s">
        <v>1131</v>
      </c>
      <c r="E1909" s="51" t="s">
        <v>1132</v>
      </c>
    </row>
    <row r="1910" spans="1:5" ht="26.25" thickBot="1" x14ac:dyDescent="0.3">
      <c r="A1910" s="51" t="s">
        <v>398</v>
      </c>
      <c r="B1910" s="127" t="str">
        <f>Table13[[#This Row],[Series]]&amp;Table13[[#This Row],[Competency Name]]</f>
        <v>1150REPORTING AND RECOMMENDATIONS</v>
      </c>
      <c r="C1910" s="127" t="str">
        <f>IF(RIGHT(Table13[[#This Row],[Occupational Series]],5)="SECCM","SECCM",IF(OR(RIGHT(Table13[[#This Row],[Occupational Series]],1)="A",RIGHT(Table13[[#This Row],[Occupational Series]],1)="B",RIGHT(Table13[[#This Row],[Occupational Series]],1)="C"),"0301",RIGHT(Table13[[#This Row],[Occupational Series]],4)))</f>
        <v>1150</v>
      </c>
      <c r="D1910" s="51" t="s">
        <v>1141</v>
      </c>
      <c r="E1910" s="51" t="s">
        <v>1142</v>
      </c>
    </row>
    <row r="1911" spans="1:5" ht="39" thickBot="1" x14ac:dyDescent="0.3">
      <c r="A1911" s="51" t="s">
        <v>398</v>
      </c>
      <c r="B1911" s="127" t="str">
        <f>Table13[[#This Row],[Series]]&amp;Table13[[#This Row],[Competency Name]]</f>
        <v>1150PROCESS IMPROVEMENT</v>
      </c>
      <c r="C1911" s="127" t="str">
        <f>IF(RIGHT(Table13[[#This Row],[Occupational Series]],5)="SECCM","SECCM",IF(OR(RIGHT(Table13[[#This Row],[Occupational Series]],1)="A",RIGHT(Table13[[#This Row],[Occupational Series]],1)="B",RIGHT(Table13[[#This Row],[Occupational Series]],1)="C"),"0301",RIGHT(Table13[[#This Row],[Occupational Series]],4)))</f>
        <v>1150</v>
      </c>
      <c r="D1911" s="51" t="s">
        <v>1199</v>
      </c>
      <c r="E1911" s="51" t="s">
        <v>1200</v>
      </c>
    </row>
    <row r="1912" spans="1:5" ht="39" thickBot="1" x14ac:dyDescent="0.3">
      <c r="A1912" s="51" t="s">
        <v>398</v>
      </c>
      <c r="B1912" s="127" t="str">
        <f>Table13[[#This Row],[Series]]&amp;Table13[[#This Row],[Competency Name]]</f>
        <v>1150COST AND/OR PRICE ANALYSIS</v>
      </c>
      <c r="C1912" s="127" t="str">
        <f>IF(RIGHT(Table13[[#This Row],[Occupational Series]],5)="SECCM","SECCM",IF(OR(RIGHT(Table13[[#This Row],[Occupational Series]],1)="A",RIGHT(Table13[[#This Row],[Occupational Series]],1)="B",RIGHT(Table13[[#This Row],[Occupational Series]],1)="C"),"0301",RIGHT(Table13[[#This Row],[Occupational Series]],4)))</f>
        <v>1150</v>
      </c>
      <c r="D1912" s="51" t="s">
        <v>1224</v>
      </c>
      <c r="E1912" s="51" t="s">
        <v>1225</v>
      </c>
    </row>
    <row r="1913" spans="1:5" ht="26.25" thickBot="1" x14ac:dyDescent="0.3">
      <c r="A1913" s="129" t="s">
        <v>398</v>
      </c>
      <c r="B1913" s="127" t="str">
        <f>Table13[[#This Row],[Series]]&amp;Table13[[#This Row],[Competency Name]]</f>
        <v>1150PRODUCTION AND SUPPORT</v>
      </c>
      <c r="C1913" s="127" t="str">
        <f>IF(RIGHT(Table13[[#This Row],[Occupational Series]],5)="SECCM","SECCM",IF(OR(RIGHT(Table13[[#This Row],[Occupational Series]],1)="A",RIGHT(Table13[[#This Row],[Occupational Series]],1)="B",RIGHT(Table13[[#This Row],[Occupational Series]],1)="C"),"0301",RIGHT(Table13[[#This Row],[Occupational Series]],4)))</f>
        <v>1150</v>
      </c>
      <c r="D1913" s="129" t="s">
        <v>1391</v>
      </c>
      <c r="E1913" s="129" t="s">
        <v>1392</v>
      </c>
    </row>
    <row r="1914" spans="1:5" ht="51.75" thickBot="1" x14ac:dyDescent="0.3">
      <c r="A1914" s="51" t="s">
        <v>398</v>
      </c>
      <c r="B1914" s="127" t="str">
        <f>Table13[[#This Row],[Series]]&amp;Table13[[#This Row],[Competency Name]]</f>
        <v>1150CONTRACT PERFORMANCE MANAGEMENT</v>
      </c>
      <c r="C1914" s="127" t="str">
        <f>IF(RIGHT(Table13[[#This Row],[Occupational Series]],5)="SECCM","SECCM",IF(OR(RIGHT(Table13[[#This Row],[Occupational Series]],1)="A",RIGHT(Table13[[#This Row],[Occupational Series]],1)="B",RIGHT(Table13[[#This Row],[Occupational Series]],1)="C"),"0301",RIGHT(Table13[[#This Row],[Occupational Series]],4)))</f>
        <v>1150</v>
      </c>
      <c r="D1914" s="51" t="s">
        <v>1401</v>
      </c>
      <c r="E1914" s="51" t="s">
        <v>1402</v>
      </c>
    </row>
    <row r="1915" spans="1:5" ht="26.25" thickBot="1" x14ac:dyDescent="0.3">
      <c r="A1915" s="129" t="s">
        <v>398</v>
      </c>
      <c r="B1915" s="127" t="str">
        <f>Table13[[#This Row],[Series]]&amp;Table13[[#This Row],[Competency Name]]</f>
        <v>1150INDUSTRIAL OPERATIONS</v>
      </c>
      <c r="C1915" s="127" t="str">
        <f>IF(RIGHT(Table13[[#This Row],[Occupational Series]],5)="SECCM","SECCM",IF(OR(RIGHT(Table13[[#This Row],[Occupational Series]],1)="A",RIGHT(Table13[[#This Row],[Occupational Series]],1)="B",RIGHT(Table13[[#This Row],[Occupational Series]],1)="C"),"0301",RIGHT(Table13[[#This Row],[Occupational Series]],4)))</f>
        <v>1150</v>
      </c>
      <c r="D1915" s="129" t="s">
        <v>1405</v>
      </c>
      <c r="E1915" s="129" t="s">
        <v>1406</v>
      </c>
    </row>
    <row r="1916" spans="1:5" ht="39" thickBot="1" x14ac:dyDescent="0.3">
      <c r="A1916" s="51" t="s">
        <v>288</v>
      </c>
      <c r="B1916" s="127" t="str">
        <f>Table13[[#This Row],[Series]]&amp;Table13[[#This Row],[Competency Name]]</f>
        <v>1152INFLUENCING/NEGOTIATING</v>
      </c>
      <c r="C1916" s="127" t="str">
        <f>IF(RIGHT(Table13[[#This Row],[Occupational Series]],5)="SECCM","SECCM",IF(OR(RIGHT(Table13[[#This Row],[Occupational Series]],1)="A",RIGHT(Table13[[#This Row],[Occupational Series]],1)="B",RIGHT(Table13[[#This Row],[Occupational Series]],1)="C"),"0301",RIGHT(Table13[[#This Row],[Occupational Series]],4)))</f>
        <v>1152</v>
      </c>
      <c r="D1916" s="51" t="s">
        <v>267</v>
      </c>
      <c r="E1916" s="51" t="s">
        <v>268</v>
      </c>
    </row>
    <row r="1917" spans="1:5" ht="26.25" thickBot="1" x14ac:dyDescent="0.3">
      <c r="A1917" s="51" t="s">
        <v>288</v>
      </c>
      <c r="B1917" s="127" t="str">
        <f>Table13[[#This Row],[Series]]&amp;Table13[[#This Row],[Competency Name]]</f>
        <v>1152INFORMATION MANAGEMENT</v>
      </c>
      <c r="C1917" s="127" t="str">
        <f>IF(RIGHT(Table13[[#This Row],[Occupational Series]],5)="SECCM","SECCM",IF(OR(RIGHT(Table13[[#This Row],[Occupational Series]],1)="A",RIGHT(Table13[[#This Row],[Occupational Series]],1)="B",RIGHT(Table13[[#This Row],[Occupational Series]],1)="C"),"0301",RIGHT(Table13[[#This Row],[Occupational Series]],4)))</f>
        <v>1152</v>
      </c>
      <c r="D1917" s="51" t="s">
        <v>311</v>
      </c>
      <c r="E1917" s="51" t="s">
        <v>312</v>
      </c>
    </row>
    <row r="1918" spans="1:5" ht="26.25" thickBot="1" x14ac:dyDescent="0.3">
      <c r="A1918" s="51" t="s">
        <v>288</v>
      </c>
      <c r="B1918" s="127" t="str">
        <f>Table13[[#This Row],[Series]]&amp;Table13[[#This Row],[Competency Name]]</f>
        <v>1152COMPUTER LITERACY</v>
      </c>
      <c r="C1918" s="127" t="str">
        <f>IF(RIGHT(Table13[[#This Row],[Occupational Series]],5)="SECCM","SECCM",IF(OR(RIGHT(Table13[[#This Row],[Occupational Series]],1)="A",RIGHT(Table13[[#This Row],[Occupational Series]],1)="B",RIGHT(Table13[[#This Row],[Occupational Series]],1)="C"),"0301",RIGHT(Table13[[#This Row],[Occupational Series]],4)))</f>
        <v>1152</v>
      </c>
      <c r="D1918" s="51" t="s">
        <v>456</v>
      </c>
      <c r="E1918" s="51" t="s">
        <v>457</v>
      </c>
    </row>
    <row r="1919" spans="1:5" ht="15.75" thickBot="1" x14ac:dyDescent="0.3">
      <c r="A1919" s="129" t="s">
        <v>288</v>
      </c>
      <c r="B1919" s="127" t="str">
        <f>Table13[[#This Row],[Series]]&amp;Table13[[#This Row],[Competency Name]]</f>
        <v>1152PARTNERING</v>
      </c>
      <c r="C1919" s="127" t="str">
        <f>IF(RIGHT(Table13[[#This Row],[Occupational Series]],5)="SECCM","SECCM",IF(OR(RIGHT(Table13[[#This Row],[Occupational Series]],1)="A",RIGHT(Table13[[#This Row],[Occupational Series]],1)="B",RIGHT(Table13[[#This Row],[Occupational Series]],1)="C"),"0301",RIGHT(Table13[[#This Row],[Occupational Series]],4)))</f>
        <v>1152</v>
      </c>
      <c r="D1919" s="129" t="s">
        <v>491</v>
      </c>
      <c r="E1919" s="129" t="s">
        <v>492</v>
      </c>
    </row>
    <row r="1920" spans="1:5" ht="26.25" thickBot="1" x14ac:dyDescent="0.3">
      <c r="A1920" s="51" t="s">
        <v>288</v>
      </c>
      <c r="B1920" s="127" t="str">
        <f>Table13[[#This Row],[Series]]&amp;Table13[[#This Row],[Competency Name]]</f>
        <v>1152WRITTEN COMMUNICATION</v>
      </c>
      <c r="C1920" s="127" t="str">
        <f>IF(RIGHT(Table13[[#This Row],[Occupational Series]],5)="SECCM","SECCM",IF(OR(RIGHT(Table13[[#This Row],[Occupational Series]],1)="A",RIGHT(Table13[[#This Row],[Occupational Series]],1)="B",RIGHT(Table13[[#This Row],[Occupational Series]],1)="C"),"0301",RIGHT(Table13[[#This Row],[Occupational Series]],4)))</f>
        <v>1152</v>
      </c>
      <c r="D1920" s="51" t="s">
        <v>507</v>
      </c>
      <c r="E1920" s="51" t="s">
        <v>508</v>
      </c>
    </row>
    <row r="1921" spans="1:5" ht="26.25" thickBot="1" x14ac:dyDescent="0.3">
      <c r="A1921" s="51" t="s">
        <v>288</v>
      </c>
      <c r="B1921" s="127" t="str">
        <f>Table13[[#This Row],[Series]]&amp;Table13[[#This Row],[Competency Name]]</f>
        <v>1152ORAL COMMUNICATION</v>
      </c>
      <c r="C1921" s="127" t="str">
        <f>IF(RIGHT(Table13[[#This Row],[Occupational Series]],5)="SECCM","SECCM",IF(OR(RIGHT(Table13[[#This Row],[Occupational Series]],1)="A",RIGHT(Table13[[#This Row],[Occupational Series]],1)="B",RIGHT(Table13[[#This Row],[Occupational Series]],1)="C"),"0301",RIGHT(Table13[[#This Row],[Occupational Series]],4)))</f>
        <v>1152</v>
      </c>
      <c r="D1921" s="51" t="s">
        <v>537</v>
      </c>
      <c r="E1921" s="51" t="s">
        <v>538</v>
      </c>
    </row>
    <row r="1922" spans="1:5" ht="26.25" thickBot="1" x14ac:dyDescent="0.3">
      <c r="A1922" s="51" t="s">
        <v>288</v>
      </c>
      <c r="B1922" s="127" t="str">
        <f>Table13[[#This Row],[Series]]&amp;Table13[[#This Row],[Competency Name]]</f>
        <v>1152RESOURCE MANAGEMENT</v>
      </c>
      <c r="C1922" s="127" t="str">
        <f>IF(RIGHT(Table13[[#This Row],[Occupational Series]],5)="SECCM","SECCM",IF(OR(RIGHT(Table13[[#This Row],[Occupational Series]],1)="A",RIGHT(Table13[[#This Row],[Occupational Series]],1)="B",RIGHT(Table13[[#This Row],[Occupational Series]],1)="C"),"0301",RIGHT(Table13[[#This Row],[Occupational Series]],4)))</f>
        <v>1152</v>
      </c>
      <c r="D1922" s="51" t="s">
        <v>573</v>
      </c>
      <c r="E1922" s="51" t="s">
        <v>574</v>
      </c>
    </row>
    <row r="1923" spans="1:5" ht="39" thickBot="1" x14ac:dyDescent="0.3">
      <c r="A1923" s="51" t="s">
        <v>288</v>
      </c>
      <c r="B1923" s="127" t="str">
        <f>Table13[[#This Row],[Series]]&amp;Table13[[#This Row],[Competency Name]]</f>
        <v>1152DEVELOPING OTHERS</v>
      </c>
      <c r="C1923" s="127" t="str">
        <f>IF(RIGHT(Table13[[#This Row],[Occupational Series]],5)="SECCM","SECCM",IF(OR(RIGHT(Table13[[#This Row],[Occupational Series]],1)="A",RIGHT(Table13[[#This Row],[Occupational Series]],1)="B",RIGHT(Table13[[#This Row],[Occupational Series]],1)="C"),"0301",RIGHT(Table13[[#This Row],[Occupational Series]],4)))</f>
        <v>1152</v>
      </c>
      <c r="D1923" s="51" t="s">
        <v>585</v>
      </c>
      <c r="E1923" s="51" t="s">
        <v>586</v>
      </c>
    </row>
    <row r="1924" spans="1:5" ht="26.25" thickBot="1" x14ac:dyDescent="0.3">
      <c r="A1924" s="51" t="s">
        <v>288</v>
      </c>
      <c r="B1924" s="127" t="str">
        <f>Table13[[#This Row],[Series]]&amp;Table13[[#This Row],[Competency Name]]</f>
        <v>1152MANAGING HUMAN RESOURCES</v>
      </c>
      <c r="C1924" s="127" t="str">
        <f>IF(RIGHT(Table13[[#This Row],[Occupational Series]],5)="SECCM","SECCM",IF(OR(RIGHT(Table13[[#This Row],[Occupational Series]],1)="A",RIGHT(Table13[[#This Row],[Occupational Series]],1)="B",RIGHT(Table13[[#This Row],[Occupational Series]],1)="C"),"0301",RIGHT(Table13[[#This Row],[Occupational Series]],4)))</f>
        <v>1152</v>
      </c>
      <c r="D1924" s="51" t="s">
        <v>590</v>
      </c>
      <c r="E1924" s="51" t="s">
        <v>591</v>
      </c>
    </row>
    <row r="1925" spans="1:5" ht="39" thickBot="1" x14ac:dyDescent="0.3">
      <c r="A1925" s="51" t="s">
        <v>288</v>
      </c>
      <c r="B1925" s="127" t="str">
        <f>Table13[[#This Row],[Series]]&amp;Table13[[#This Row],[Competency Name]]</f>
        <v>1152PROBLEM SOLVING</v>
      </c>
      <c r="C1925" s="127" t="str">
        <f>IF(RIGHT(Table13[[#This Row],[Occupational Series]],5)="SECCM","SECCM",IF(OR(RIGHT(Table13[[#This Row],[Occupational Series]],1)="A",RIGHT(Table13[[#This Row],[Occupational Series]],1)="B",RIGHT(Table13[[#This Row],[Occupational Series]],1)="C"),"0301",RIGHT(Table13[[#This Row],[Occupational Series]],4)))</f>
        <v>1152</v>
      </c>
      <c r="D1925" s="51" t="s">
        <v>596</v>
      </c>
      <c r="E1925" s="51" t="s">
        <v>597</v>
      </c>
    </row>
    <row r="1926" spans="1:5" ht="15.75" thickBot="1" x14ac:dyDescent="0.3">
      <c r="A1926" s="129" t="s">
        <v>288</v>
      </c>
      <c r="B1926" s="127" t="str">
        <f>Table13[[#This Row],[Series]]&amp;Table13[[#This Row],[Competency Name]]</f>
        <v>1152CONTRACTING</v>
      </c>
      <c r="C1926" s="127" t="str">
        <f>IF(RIGHT(Table13[[#This Row],[Occupational Series]],5)="SECCM","SECCM",IF(OR(RIGHT(Table13[[#This Row],[Occupational Series]],1)="A",RIGHT(Table13[[#This Row],[Occupational Series]],1)="B",RIGHT(Table13[[#This Row],[Occupational Series]],1)="C"),"0301",RIGHT(Table13[[#This Row],[Occupational Series]],4)))</f>
        <v>1152</v>
      </c>
      <c r="D1926" s="129" t="s">
        <v>974</v>
      </c>
      <c r="E1926" s="129" t="s">
        <v>975</v>
      </c>
    </row>
    <row r="1927" spans="1:5" ht="26.25" thickBot="1" x14ac:dyDescent="0.3">
      <c r="A1927" s="51" t="s">
        <v>288</v>
      </c>
      <c r="B1927" s="127" t="str">
        <f>Table13[[#This Row],[Series]]&amp;Table13[[#This Row],[Competency Name]]</f>
        <v>1152PRODUCTION CONTROL</v>
      </c>
      <c r="C1927" s="127" t="str">
        <f>IF(RIGHT(Table13[[#This Row],[Occupational Series]],5)="SECCM","SECCM",IF(OR(RIGHT(Table13[[#This Row],[Occupational Series]],1)="A",RIGHT(Table13[[#This Row],[Occupational Series]],1)="B",RIGHT(Table13[[#This Row],[Occupational Series]],1)="C"),"0301",RIGHT(Table13[[#This Row],[Occupational Series]],4)))</f>
        <v>1152</v>
      </c>
      <c r="D1927" s="51" t="s">
        <v>976</v>
      </c>
      <c r="E1927" s="51" t="s">
        <v>977</v>
      </c>
    </row>
    <row r="1928" spans="1:5" ht="26.25" thickBot="1" x14ac:dyDescent="0.3">
      <c r="A1928" s="129" t="s">
        <v>288</v>
      </c>
      <c r="B1928" s="127" t="str">
        <f>Table13[[#This Row],[Series]]&amp;Table13[[#This Row],[Competency Name]]</f>
        <v>1152PRODUCTION EXPEDITING</v>
      </c>
      <c r="C1928" s="127" t="str">
        <f>IF(RIGHT(Table13[[#This Row],[Occupational Series]],5)="SECCM","SECCM",IF(OR(RIGHT(Table13[[#This Row],[Occupational Series]],1)="A",RIGHT(Table13[[#This Row],[Occupational Series]],1)="B",RIGHT(Table13[[#This Row],[Occupational Series]],1)="C"),"0301",RIGHT(Table13[[#This Row],[Occupational Series]],4)))</f>
        <v>1152</v>
      </c>
      <c r="D1928" s="129" t="s">
        <v>978</v>
      </c>
      <c r="E1928" s="129" t="s">
        <v>979</v>
      </c>
    </row>
    <row r="1929" spans="1:5" ht="26.25" thickBot="1" x14ac:dyDescent="0.3">
      <c r="A1929" s="51" t="s">
        <v>288</v>
      </c>
      <c r="B1929" s="127" t="str">
        <f>Table13[[#This Row],[Series]]&amp;Table13[[#This Row],[Competency Name]]</f>
        <v>1152PRODUCTION PLANNING</v>
      </c>
      <c r="C1929" s="127" t="str">
        <f>IF(RIGHT(Table13[[#This Row],[Occupational Series]],5)="SECCM","SECCM",IF(OR(RIGHT(Table13[[#This Row],[Occupational Series]],1)="A",RIGHT(Table13[[#This Row],[Occupational Series]],1)="B",RIGHT(Table13[[#This Row],[Occupational Series]],1)="C"),"0301",RIGHT(Table13[[#This Row],[Occupational Series]],4)))</f>
        <v>1152</v>
      </c>
      <c r="D1929" s="51" t="s">
        <v>980</v>
      </c>
      <c r="E1929" s="51" t="s">
        <v>981</v>
      </c>
    </row>
    <row r="1930" spans="1:5" ht="26.25" thickBot="1" x14ac:dyDescent="0.3">
      <c r="A1930" s="51" t="s">
        <v>288</v>
      </c>
      <c r="B1930" s="127" t="str">
        <f>Table13[[#This Row],[Series]]&amp;Table13[[#This Row],[Competency Name]]</f>
        <v>1152PRODUCTION SCHEDULING</v>
      </c>
      <c r="C1930" s="127" t="str">
        <f>IF(RIGHT(Table13[[#This Row],[Occupational Series]],5)="SECCM","SECCM",IF(OR(RIGHT(Table13[[#This Row],[Occupational Series]],1)="A",RIGHT(Table13[[#This Row],[Occupational Series]],1)="B",RIGHT(Table13[[#This Row],[Occupational Series]],1)="C"),"0301",RIGHT(Table13[[#This Row],[Occupational Series]],4)))</f>
        <v>1152</v>
      </c>
      <c r="D1930" s="51" t="s">
        <v>982</v>
      </c>
      <c r="E1930" s="51" t="s">
        <v>983</v>
      </c>
    </row>
    <row r="1931" spans="1:5" ht="26.25" thickBot="1" x14ac:dyDescent="0.3">
      <c r="A1931" s="129" t="s">
        <v>288</v>
      </c>
      <c r="B1931" s="127" t="str">
        <f>Table13[[#This Row],[Series]]&amp;Table13[[#This Row],[Competency Name]]</f>
        <v>1152PRODUCTION/COST ESTIMATING</v>
      </c>
      <c r="C1931" s="127" t="str">
        <f>IF(RIGHT(Table13[[#This Row],[Occupational Series]],5)="SECCM","SECCM",IF(OR(RIGHT(Table13[[#This Row],[Occupational Series]],1)="A",RIGHT(Table13[[#This Row],[Occupational Series]],1)="B",RIGHT(Table13[[#This Row],[Occupational Series]],1)="C"),"0301",RIGHT(Table13[[#This Row],[Occupational Series]],4)))</f>
        <v>1152</v>
      </c>
      <c r="D1931" s="129" t="s">
        <v>984</v>
      </c>
      <c r="E1931" s="129" t="s">
        <v>985</v>
      </c>
    </row>
    <row r="1932" spans="1:5" ht="26.25" thickBot="1" x14ac:dyDescent="0.3">
      <c r="A1932" s="51" t="s">
        <v>479</v>
      </c>
      <c r="B1932" s="127" t="str">
        <f>Table13[[#This Row],[Series]]&amp;Table13[[#This Row],[Competency Name]]</f>
        <v>1170COMPUTER LITERACY</v>
      </c>
      <c r="C1932" s="127" t="str">
        <f>IF(RIGHT(Table13[[#This Row],[Occupational Series]],5)="SECCM","SECCM",IF(OR(RIGHT(Table13[[#This Row],[Occupational Series]],1)="A",RIGHT(Table13[[#This Row],[Occupational Series]],1)="B",RIGHT(Table13[[#This Row],[Occupational Series]],1)="C"),"0301",RIGHT(Table13[[#This Row],[Occupational Series]],4)))</f>
        <v>1170</v>
      </c>
      <c r="D1932" s="51" t="s">
        <v>456</v>
      </c>
      <c r="E1932" s="51" t="s">
        <v>457</v>
      </c>
    </row>
    <row r="1933" spans="1:5" ht="15.75" thickBot="1" x14ac:dyDescent="0.3">
      <c r="A1933" s="129" t="s">
        <v>479</v>
      </c>
      <c r="B1933" s="127" t="str">
        <f>Table13[[#This Row],[Series]]&amp;Table13[[#This Row],[Competency Name]]</f>
        <v>1170PARTNERING</v>
      </c>
      <c r="C1933" s="127" t="str">
        <f>IF(RIGHT(Table13[[#This Row],[Occupational Series]],5)="SECCM","SECCM",IF(OR(RIGHT(Table13[[#This Row],[Occupational Series]],1)="A",RIGHT(Table13[[#This Row],[Occupational Series]],1)="B",RIGHT(Table13[[#This Row],[Occupational Series]],1)="C"),"0301",RIGHT(Table13[[#This Row],[Occupational Series]],4)))</f>
        <v>1170</v>
      </c>
      <c r="D1933" s="129" t="s">
        <v>491</v>
      </c>
      <c r="E1933" s="129" t="s">
        <v>492</v>
      </c>
    </row>
    <row r="1934" spans="1:5" ht="26.25" thickBot="1" x14ac:dyDescent="0.3">
      <c r="A1934" s="51" t="s">
        <v>479</v>
      </c>
      <c r="B1934" s="127" t="str">
        <f>Table13[[#This Row],[Series]]&amp;Table13[[#This Row],[Competency Name]]</f>
        <v>1170WRITTEN COMMUNICATION</v>
      </c>
      <c r="C1934" s="127" t="str">
        <f>IF(RIGHT(Table13[[#This Row],[Occupational Series]],5)="SECCM","SECCM",IF(OR(RIGHT(Table13[[#This Row],[Occupational Series]],1)="A",RIGHT(Table13[[#This Row],[Occupational Series]],1)="B",RIGHT(Table13[[#This Row],[Occupational Series]],1)="C"),"0301",RIGHT(Table13[[#This Row],[Occupational Series]],4)))</f>
        <v>1170</v>
      </c>
      <c r="D1934" s="51" t="s">
        <v>507</v>
      </c>
      <c r="E1934" s="51" t="s">
        <v>508</v>
      </c>
    </row>
    <row r="1935" spans="1:5" ht="26.25" thickBot="1" x14ac:dyDescent="0.3">
      <c r="A1935" s="51" t="s">
        <v>479</v>
      </c>
      <c r="B1935" s="127" t="str">
        <f>Table13[[#This Row],[Series]]&amp;Table13[[#This Row],[Competency Name]]</f>
        <v>1170ORAL COMMUNICATION</v>
      </c>
      <c r="C1935" s="127" t="str">
        <f>IF(RIGHT(Table13[[#This Row],[Occupational Series]],5)="SECCM","SECCM",IF(OR(RIGHT(Table13[[#This Row],[Occupational Series]],1)="A",RIGHT(Table13[[#This Row],[Occupational Series]],1)="B",RIGHT(Table13[[#This Row],[Occupational Series]],1)="C"),"0301",RIGHT(Table13[[#This Row],[Occupational Series]],4)))</f>
        <v>1170</v>
      </c>
      <c r="D1935" s="51" t="s">
        <v>537</v>
      </c>
      <c r="E1935" s="51" t="s">
        <v>538</v>
      </c>
    </row>
    <row r="1936" spans="1:5" ht="64.5" thickBot="1" x14ac:dyDescent="0.3">
      <c r="A1936" s="51" t="s">
        <v>479</v>
      </c>
      <c r="B1936" s="127" t="str">
        <f>Table13[[#This Row],[Series]]&amp;Table13[[#This Row],[Competency Name]]</f>
        <v>1170ACCOUNTABILITY</v>
      </c>
      <c r="C1936" s="127" t="str">
        <f>IF(RIGHT(Table13[[#This Row],[Occupational Series]],5)="SECCM","SECCM",IF(OR(RIGHT(Table13[[#This Row],[Occupational Series]],1)="A",RIGHT(Table13[[#This Row],[Occupational Series]],1)="B",RIGHT(Table13[[#This Row],[Occupational Series]],1)="C"),"0301",RIGHT(Table13[[#This Row],[Occupational Series]],4)))</f>
        <v>1170</v>
      </c>
      <c r="D1936" s="51" t="s">
        <v>579</v>
      </c>
      <c r="E1936" s="51" t="s">
        <v>580</v>
      </c>
    </row>
    <row r="1937" spans="1:5" ht="39" thickBot="1" x14ac:dyDescent="0.3">
      <c r="A1937" s="51" t="s">
        <v>479</v>
      </c>
      <c r="B1937" s="127" t="str">
        <f>Table13[[#This Row],[Series]]&amp;Table13[[#This Row],[Competency Name]]</f>
        <v>1170DEVELOPING OTHERS</v>
      </c>
      <c r="C1937" s="127" t="str">
        <f>IF(RIGHT(Table13[[#This Row],[Occupational Series]],5)="SECCM","SECCM",IF(OR(RIGHT(Table13[[#This Row],[Occupational Series]],1)="A",RIGHT(Table13[[#This Row],[Occupational Series]],1)="B",RIGHT(Table13[[#This Row],[Occupational Series]],1)="C"),"0301",RIGHT(Table13[[#This Row],[Occupational Series]],4)))</f>
        <v>1170</v>
      </c>
      <c r="D1937" s="51" t="s">
        <v>585</v>
      </c>
      <c r="E1937" s="51" t="s">
        <v>586</v>
      </c>
    </row>
    <row r="1938" spans="1:5" ht="26.25" thickBot="1" x14ac:dyDescent="0.3">
      <c r="A1938" s="51" t="s">
        <v>479</v>
      </c>
      <c r="B1938" s="127" t="str">
        <f>Table13[[#This Row],[Series]]&amp;Table13[[#This Row],[Competency Name]]</f>
        <v>1170MANAGING HUMAN RESOURCES</v>
      </c>
      <c r="C1938" s="127" t="str">
        <f>IF(RIGHT(Table13[[#This Row],[Occupational Series]],5)="SECCM","SECCM",IF(OR(RIGHT(Table13[[#This Row],[Occupational Series]],1)="A",RIGHT(Table13[[#This Row],[Occupational Series]],1)="B",RIGHT(Table13[[#This Row],[Occupational Series]],1)="C"),"0301",RIGHT(Table13[[#This Row],[Occupational Series]],4)))</f>
        <v>1170</v>
      </c>
      <c r="D1938" s="51" t="s">
        <v>590</v>
      </c>
      <c r="E1938" s="51" t="s">
        <v>591</v>
      </c>
    </row>
    <row r="1939" spans="1:5" ht="39" thickBot="1" x14ac:dyDescent="0.3">
      <c r="A1939" s="51" t="s">
        <v>479</v>
      </c>
      <c r="B1939" s="127" t="str">
        <f>Table13[[#This Row],[Series]]&amp;Table13[[#This Row],[Competency Name]]</f>
        <v>1170PROBLEM SOLVING</v>
      </c>
      <c r="C1939" s="127" t="str">
        <f>IF(RIGHT(Table13[[#This Row],[Occupational Series]],5)="SECCM","SECCM",IF(OR(RIGHT(Table13[[#This Row],[Occupational Series]],1)="A",RIGHT(Table13[[#This Row],[Occupational Series]],1)="B",RIGHT(Table13[[#This Row],[Occupational Series]],1)="C"),"0301",RIGHT(Table13[[#This Row],[Occupational Series]],4)))</f>
        <v>1170</v>
      </c>
      <c r="D1939" s="51" t="s">
        <v>596</v>
      </c>
      <c r="E1939" s="51" t="s">
        <v>597</v>
      </c>
    </row>
    <row r="1940" spans="1:5" ht="26.25" thickBot="1" x14ac:dyDescent="0.3">
      <c r="A1940" s="51" t="s">
        <v>479</v>
      </c>
      <c r="B1940" s="127" t="str">
        <f>Table13[[#This Row],[Series]]&amp;Table13[[#This Row],[Competency Name]]</f>
        <v>1170REAL PROPERTY ACQUISITION</v>
      </c>
      <c r="C1940" s="127" t="str">
        <f>IF(RIGHT(Table13[[#This Row],[Occupational Series]],5)="SECCM","SECCM",IF(OR(RIGHT(Table13[[#This Row],[Occupational Series]],1)="A",RIGHT(Table13[[#This Row],[Occupational Series]],1)="B",RIGHT(Table13[[#This Row],[Occupational Series]],1)="C"),"0301",RIGHT(Table13[[#This Row],[Occupational Series]],4)))</f>
        <v>1170</v>
      </c>
      <c r="D1940" s="51" t="s">
        <v>814</v>
      </c>
      <c r="E1940" s="51" t="s">
        <v>815</v>
      </c>
    </row>
    <row r="1941" spans="1:5" ht="51.75" thickBot="1" x14ac:dyDescent="0.3">
      <c r="A1941" s="51" t="s">
        <v>479</v>
      </c>
      <c r="B1941" s="127" t="str">
        <f>Table13[[#This Row],[Series]]&amp;Table13[[#This Row],[Competency Name]]</f>
        <v>1170REAL PROPERTY DISPOSAL</v>
      </c>
      <c r="C1941" s="127" t="str">
        <f>IF(RIGHT(Table13[[#This Row],[Occupational Series]],5)="SECCM","SECCM",IF(OR(RIGHT(Table13[[#This Row],[Occupational Series]],1)="A",RIGHT(Table13[[#This Row],[Occupational Series]],1)="B",RIGHT(Table13[[#This Row],[Occupational Series]],1)="C"),"0301",RIGHT(Table13[[#This Row],[Occupational Series]],4)))</f>
        <v>1170</v>
      </c>
      <c r="D1941" s="51" t="s">
        <v>816</v>
      </c>
      <c r="E1941" s="51" t="s">
        <v>817</v>
      </c>
    </row>
    <row r="1942" spans="1:5" ht="39" thickBot="1" x14ac:dyDescent="0.3">
      <c r="A1942" s="51" t="s">
        <v>479</v>
      </c>
      <c r="B1942" s="127" t="str">
        <f>Table13[[#This Row],[Series]]&amp;Table13[[#This Row],[Competency Name]]</f>
        <v>1170REAL PROPERTY MANAGEMENT</v>
      </c>
      <c r="C1942" s="127" t="str">
        <f>IF(RIGHT(Table13[[#This Row],[Occupational Series]],5)="SECCM","SECCM",IF(OR(RIGHT(Table13[[#This Row],[Occupational Series]],1)="A",RIGHT(Table13[[#This Row],[Occupational Series]],1)="B",RIGHT(Table13[[#This Row],[Occupational Series]],1)="C"),"0301",RIGHT(Table13[[#This Row],[Occupational Series]],4)))</f>
        <v>1170</v>
      </c>
      <c r="D1942" s="51" t="s">
        <v>818</v>
      </c>
      <c r="E1942" s="51" t="s">
        <v>819</v>
      </c>
    </row>
    <row r="1943" spans="1:5" ht="26.25" thickBot="1" x14ac:dyDescent="0.3">
      <c r="A1943" s="129" t="s">
        <v>377</v>
      </c>
      <c r="B1943" s="127" t="str">
        <f>Table13[[#This Row],[Series]]&amp;Table13[[#This Row],[Competency Name]]</f>
        <v>1171REASONING</v>
      </c>
      <c r="C1943" s="127" t="str">
        <f>IF(RIGHT(Table13[[#This Row],[Occupational Series]],5)="SECCM","SECCM",IF(OR(RIGHT(Table13[[#This Row],[Occupational Series]],1)="A",RIGHT(Table13[[#This Row],[Occupational Series]],1)="B",RIGHT(Table13[[#This Row],[Occupational Series]],1)="C"),"0301",RIGHT(Table13[[#This Row],[Occupational Series]],4)))</f>
        <v>1171</v>
      </c>
      <c r="D1943" s="129" t="s">
        <v>375</v>
      </c>
      <c r="E1943" s="129" t="s">
        <v>376</v>
      </c>
    </row>
    <row r="1944" spans="1:5" ht="26.25" thickBot="1" x14ac:dyDescent="0.3">
      <c r="A1944" s="129" t="s">
        <v>377</v>
      </c>
      <c r="B1944" s="127" t="str">
        <f>Table13[[#This Row],[Series]]&amp;Table13[[#This Row],[Competency Name]]</f>
        <v>1171PROJECT MANAGEMENT</v>
      </c>
      <c r="C1944" s="127" t="str">
        <f>IF(RIGHT(Table13[[#This Row],[Occupational Series]],5)="SECCM","SECCM",IF(OR(RIGHT(Table13[[#This Row],[Occupational Series]],1)="A",RIGHT(Table13[[#This Row],[Occupational Series]],1)="B",RIGHT(Table13[[#This Row],[Occupational Series]],1)="C"),"0301",RIGHT(Table13[[#This Row],[Occupational Series]],4)))</f>
        <v>1171</v>
      </c>
      <c r="D1944" s="129" t="s">
        <v>381</v>
      </c>
      <c r="E1944" s="129" t="s">
        <v>382</v>
      </c>
    </row>
    <row r="1945" spans="1:5" ht="26.25" thickBot="1" x14ac:dyDescent="0.3">
      <c r="A1945" s="129" t="s">
        <v>377</v>
      </c>
      <c r="B1945" s="127" t="str">
        <f>Table13[[#This Row],[Series]]&amp;Table13[[#This Row],[Competency Name]]</f>
        <v>1171CUSTOMER SERVICE</v>
      </c>
      <c r="C1945" s="127" t="str">
        <f>IF(RIGHT(Table13[[#This Row],[Occupational Series]],5)="SECCM","SECCM",IF(OR(RIGHT(Table13[[#This Row],[Occupational Series]],1)="A",RIGHT(Table13[[#This Row],[Occupational Series]],1)="B",RIGHT(Table13[[#This Row],[Occupational Series]],1)="C"),"0301",RIGHT(Table13[[#This Row],[Occupational Series]],4)))</f>
        <v>1171</v>
      </c>
      <c r="D1945" s="129" t="s">
        <v>418</v>
      </c>
      <c r="E1945" s="129" t="s">
        <v>419</v>
      </c>
    </row>
    <row r="1946" spans="1:5" ht="26.25" thickBot="1" x14ac:dyDescent="0.3">
      <c r="A1946" s="51" t="s">
        <v>377</v>
      </c>
      <c r="B1946" s="127" t="str">
        <f>Table13[[#This Row],[Series]]&amp;Table13[[#This Row],[Competency Name]]</f>
        <v>1171WRITTEN COMMUNICATION</v>
      </c>
      <c r="C1946" s="127" t="str">
        <f>IF(RIGHT(Table13[[#This Row],[Occupational Series]],5)="SECCM","SECCM",IF(OR(RIGHT(Table13[[#This Row],[Occupational Series]],1)="A",RIGHT(Table13[[#This Row],[Occupational Series]],1)="B",RIGHT(Table13[[#This Row],[Occupational Series]],1)="C"),"0301",RIGHT(Table13[[#This Row],[Occupational Series]],4)))</f>
        <v>1171</v>
      </c>
      <c r="D1946" s="51" t="s">
        <v>507</v>
      </c>
      <c r="E1946" s="51" t="s">
        <v>508</v>
      </c>
    </row>
    <row r="1947" spans="1:5" ht="26.25" thickBot="1" x14ac:dyDescent="0.3">
      <c r="A1947" s="51" t="s">
        <v>377</v>
      </c>
      <c r="B1947" s="127" t="str">
        <f>Table13[[#This Row],[Series]]&amp;Table13[[#This Row],[Competency Name]]</f>
        <v>1171ORAL COMMUNICATION</v>
      </c>
      <c r="C1947" s="127" t="str">
        <f>IF(RIGHT(Table13[[#This Row],[Occupational Series]],5)="SECCM","SECCM",IF(OR(RIGHT(Table13[[#This Row],[Occupational Series]],1)="A",RIGHT(Table13[[#This Row],[Occupational Series]],1)="B",RIGHT(Table13[[#This Row],[Occupational Series]],1)="C"),"0301",RIGHT(Table13[[#This Row],[Occupational Series]],4)))</f>
        <v>1171</v>
      </c>
      <c r="D1947" s="51" t="s">
        <v>537</v>
      </c>
      <c r="E1947" s="51" t="s">
        <v>538</v>
      </c>
    </row>
    <row r="1948" spans="1:5" ht="26.25" thickBot="1" x14ac:dyDescent="0.3">
      <c r="A1948" s="129" t="s">
        <v>377</v>
      </c>
      <c r="B1948" s="127" t="str">
        <f>Table13[[#This Row],[Series]]&amp;Table13[[#This Row],[Competency Name]]</f>
        <v>1171CONTRACTING/PROCUREMENT</v>
      </c>
      <c r="C1948" s="127" t="str">
        <f>IF(RIGHT(Table13[[#This Row],[Occupational Series]],5)="SECCM","SECCM",IF(OR(RIGHT(Table13[[#This Row],[Occupational Series]],1)="A",RIGHT(Table13[[#This Row],[Occupational Series]],1)="B",RIGHT(Table13[[#This Row],[Occupational Series]],1)="C"),"0301",RIGHT(Table13[[#This Row],[Occupational Series]],4)))</f>
        <v>1171</v>
      </c>
      <c r="D1948" s="129" t="s">
        <v>563</v>
      </c>
      <c r="E1948" s="129" t="s">
        <v>564</v>
      </c>
    </row>
    <row r="1949" spans="1:5" ht="39" thickBot="1" x14ac:dyDescent="0.3">
      <c r="A1949" s="51" t="s">
        <v>377</v>
      </c>
      <c r="B1949" s="127" t="str">
        <f>Table13[[#This Row],[Series]]&amp;Table13[[#This Row],[Competency Name]]</f>
        <v>1171PROBLEM SOLVING</v>
      </c>
      <c r="C1949" s="127" t="str">
        <f>IF(RIGHT(Table13[[#This Row],[Occupational Series]],5)="SECCM","SECCM",IF(OR(RIGHT(Table13[[#This Row],[Occupational Series]],1)="A",RIGHT(Table13[[#This Row],[Occupational Series]],1)="B",RIGHT(Table13[[#This Row],[Occupational Series]],1)="C"),"0301",RIGHT(Table13[[#This Row],[Occupational Series]],4)))</f>
        <v>1171</v>
      </c>
      <c r="D1949" s="51" t="s">
        <v>596</v>
      </c>
      <c r="E1949" s="51" t="s">
        <v>597</v>
      </c>
    </row>
    <row r="1950" spans="1:5" ht="26.25" thickBot="1" x14ac:dyDescent="0.3">
      <c r="A1950" s="51" t="s">
        <v>377</v>
      </c>
      <c r="B1950" s="127" t="str">
        <f>Table13[[#This Row],[Series]]&amp;Table13[[#This Row],[Competency Name]]</f>
        <v>1171COMPLIANCE AND ENFORCEMENT</v>
      </c>
      <c r="C1950" s="127" t="str">
        <f>IF(RIGHT(Table13[[#This Row],[Occupational Series]],5)="SECCM","SECCM",IF(OR(RIGHT(Table13[[#This Row],[Occupational Series]],1)="A",RIGHT(Table13[[#This Row],[Occupational Series]],1)="B",RIGHT(Table13[[#This Row],[Occupational Series]],1)="C"),"0301",RIGHT(Table13[[#This Row],[Occupational Series]],4)))</f>
        <v>1171</v>
      </c>
      <c r="D1950" s="51" t="s">
        <v>950</v>
      </c>
      <c r="E1950" s="51" t="s">
        <v>951</v>
      </c>
    </row>
    <row r="1951" spans="1:5" ht="26.25" thickBot="1" x14ac:dyDescent="0.3">
      <c r="A1951" s="129" t="s">
        <v>377</v>
      </c>
      <c r="B1951" s="127" t="str">
        <f>Table13[[#This Row],[Series]]&amp;Table13[[#This Row],[Competency Name]]</f>
        <v>1171RULEMAKING AND REGULATION</v>
      </c>
      <c r="C1951" s="127" t="str">
        <f>IF(RIGHT(Table13[[#This Row],[Occupational Series]],5)="SECCM","SECCM",IF(OR(RIGHT(Table13[[#This Row],[Occupational Series]],1)="A",RIGHT(Table13[[#This Row],[Occupational Series]],1)="B",RIGHT(Table13[[#This Row],[Occupational Series]],1)="C"),"0301",RIGHT(Table13[[#This Row],[Occupational Series]],4)))</f>
        <v>1171</v>
      </c>
      <c r="D1951" s="129" t="s">
        <v>958</v>
      </c>
      <c r="E1951" s="129" t="s">
        <v>959</v>
      </c>
    </row>
    <row r="1952" spans="1:5" ht="26.25" thickBot="1" x14ac:dyDescent="0.3">
      <c r="A1952" s="129" t="s">
        <v>377</v>
      </c>
      <c r="B1952" s="127" t="str">
        <f>Table13[[#This Row],[Series]]&amp;Table13[[#This Row],[Competency Name]]</f>
        <v>1171READING AND INTERPRETING REGULATIONS</v>
      </c>
      <c r="C1952" s="127" t="str">
        <f>IF(RIGHT(Table13[[#This Row],[Occupational Series]],5)="SECCM","SECCM",IF(OR(RIGHT(Table13[[#This Row],[Occupational Series]],1)="A",RIGHT(Table13[[#This Row],[Occupational Series]],1)="B",RIGHT(Table13[[#This Row],[Occupational Series]],1)="C"),"0301",RIGHT(Table13[[#This Row],[Occupational Series]],4)))</f>
        <v>1171</v>
      </c>
      <c r="D1952" s="129" t="s">
        <v>1015</v>
      </c>
      <c r="E1952" s="129" t="s">
        <v>1016</v>
      </c>
    </row>
    <row r="1953" spans="1:5" ht="15.75" thickBot="1" x14ac:dyDescent="0.3">
      <c r="A1953" s="129" t="s">
        <v>377</v>
      </c>
      <c r="B1953" s="127" t="str">
        <f>Table13[[#This Row],[Series]]&amp;Table13[[#This Row],[Competency Name]]</f>
        <v>1171REAL ESTATE</v>
      </c>
      <c r="C1953" s="127" t="str">
        <f>IF(RIGHT(Table13[[#This Row],[Occupational Series]],5)="SECCM","SECCM",IF(OR(RIGHT(Table13[[#This Row],[Occupational Series]],1)="A",RIGHT(Table13[[#This Row],[Occupational Series]],1)="B",RIGHT(Table13[[#This Row],[Occupational Series]],1)="C"),"0301",RIGHT(Table13[[#This Row],[Occupational Series]],4)))</f>
        <v>1171</v>
      </c>
      <c r="D1953" s="129" t="s">
        <v>1529</v>
      </c>
      <c r="E1953" s="129" t="s">
        <v>1530</v>
      </c>
    </row>
    <row r="1954" spans="1:5" ht="39" thickBot="1" x14ac:dyDescent="0.3">
      <c r="A1954" s="51" t="s">
        <v>305</v>
      </c>
      <c r="B1954" s="127" t="str">
        <f>Table13[[#This Row],[Series]]&amp;Table13[[#This Row],[Competency Name]]</f>
        <v>1173INFLUENCING/NEGOTIATING</v>
      </c>
      <c r="C1954" s="127" t="str">
        <f>IF(RIGHT(Table13[[#This Row],[Occupational Series]],5)="SECCM","SECCM",IF(OR(RIGHT(Table13[[#This Row],[Occupational Series]],1)="A",RIGHT(Table13[[#This Row],[Occupational Series]],1)="B",RIGHT(Table13[[#This Row],[Occupational Series]],1)="C"),"0301",RIGHT(Table13[[#This Row],[Occupational Series]],4)))</f>
        <v>1173</v>
      </c>
      <c r="D1954" s="51" t="s">
        <v>267</v>
      </c>
      <c r="E1954" s="51" t="s">
        <v>268</v>
      </c>
    </row>
    <row r="1955" spans="1:5" ht="26.25" thickBot="1" x14ac:dyDescent="0.3">
      <c r="A1955" s="129" t="s">
        <v>305</v>
      </c>
      <c r="B1955" s="127" t="str">
        <f>Table13[[#This Row],[Series]]&amp;Table13[[#This Row],[Competency Name]]</f>
        <v>1173PROJECT MANAGEMENT</v>
      </c>
      <c r="C1955" s="127" t="str">
        <f>IF(RIGHT(Table13[[#This Row],[Occupational Series]],5)="SECCM","SECCM",IF(OR(RIGHT(Table13[[#This Row],[Occupational Series]],1)="A",RIGHT(Table13[[#This Row],[Occupational Series]],1)="B",RIGHT(Table13[[#This Row],[Occupational Series]],1)="C"),"0301",RIGHT(Table13[[#This Row],[Occupational Series]],4)))</f>
        <v>1173</v>
      </c>
      <c r="D1955" s="129" t="s">
        <v>381</v>
      </c>
      <c r="E1955" s="129" t="s">
        <v>382</v>
      </c>
    </row>
    <row r="1956" spans="1:5" ht="51.75" thickBot="1" x14ac:dyDescent="0.3">
      <c r="A1956" s="51" t="s">
        <v>305</v>
      </c>
      <c r="B1956" s="127" t="str">
        <f>Table13[[#This Row],[Series]]&amp;Table13[[#This Row],[Competency Name]]</f>
        <v>1173FINANCIAL MANAGEMENT</v>
      </c>
      <c r="C1956" s="127" t="str">
        <f>IF(RIGHT(Table13[[#This Row],[Occupational Series]],5)="SECCM","SECCM",IF(OR(RIGHT(Table13[[#This Row],[Occupational Series]],1)="A",RIGHT(Table13[[#This Row],[Occupational Series]],1)="B",RIGHT(Table13[[#This Row],[Occupational Series]],1)="C"),"0301",RIGHT(Table13[[#This Row],[Occupational Series]],4)))</f>
        <v>1173</v>
      </c>
      <c r="D1956" s="51" t="s">
        <v>438</v>
      </c>
      <c r="E1956" s="51" t="s">
        <v>439</v>
      </c>
    </row>
    <row r="1957" spans="1:5" ht="26.25" thickBot="1" x14ac:dyDescent="0.3">
      <c r="A1957" s="51" t="s">
        <v>305</v>
      </c>
      <c r="B1957" s="127" t="str">
        <f>Table13[[#This Row],[Series]]&amp;Table13[[#This Row],[Competency Name]]</f>
        <v>1173COMPUTER LITERACY</v>
      </c>
      <c r="C1957" s="127" t="str">
        <f>IF(RIGHT(Table13[[#This Row],[Occupational Series]],5)="SECCM","SECCM",IF(OR(RIGHT(Table13[[#This Row],[Occupational Series]],1)="A",RIGHT(Table13[[#This Row],[Occupational Series]],1)="B",RIGHT(Table13[[#This Row],[Occupational Series]],1)="C"),"0301",RIGHT(Table13[[#This Row],[Occupational Series]],4)))</f>
        <v>1173</v>
      </c>
      <c r="D1957" s="51" t="s">
        <v>456</v>
      </c>
      <c r="E1957" s="51" t="s">
        <v>457</v>
      </c>
    </row>
    <row r="1958" spans="1:5" ht="15.75" thickBot="1" x14ac:dyDescent="0.3">
      <c r="A1958" s="129" t="s">
        <v>305</v>
      </c>
      <c r="B1958" s="127" t="str">
        <f>Table13[[#This Row],[Series]]&amp;Table13[[#This Row],[Competency Name]]</f>
        <v>1173PARTNERING</v>
      </c>
      <c r="C1958" s="127" t="str">
        <f>IF(RIGHT(Table13[[#This Row],[Occupational Series]],5)="SECCM","SECCM",IF(OR(RIGHT(Table13[[#This Row],[Occupational Series]],1)="A",RIGHT(Table13[[#This Row],[Occupational Series]],1)="B",RIGHT(Table13[[#This Row],[Occupational Series]],1)="C"),"0301",RIGHT(Table13[[#This Row],[Occupational Series]],4)))</f>
        <v>1173</v>
      </c>
      <c r="D1958" s="129" t="s">
        <v>491</v>
      </c>
      <c r="E1958" s="129" t="s">
        <v>492</v>
      </c>
    </row>
    <row r="1959" spans="1:5" ht="26.25" thickBot="1" x14ac:dyDescent="0.3">
      <c r="A1959" s="51" t="s">
        <v>305</v>
      </c>
      <c r="B1959" s="127" t="str">
        <f>Table13[[#This Row],[Series]]&amp;Table13[[#This Row],[Competency Name]]</f>
        <v>1173WRITTEN COMMUNICATION</v>
      </c>
      <c r="C1959" s="127" t="str">
        <f>IF(RIGHT(Table13[[#This Row],[Occupational Series]],5)="SECCM","SECCM",IF(OR(RIGHT(Table13[[#This Row],[Occupational Series]],1)="A",RIGHT(Table13[[#This Row],[Occupational Series]],1)="B",RIGHT(Table13[[#This Row],[Occupational Series]],1)="C"),"0301",RIGHT(Table13[[#This Row],[Occupational Series]],4)))</f>
        <v>1173</v>
      </c>
      <c r="D1959" s="51" t="s">
        <v>507</v>
      </c>
      <c r="E1959" s="51" t="s">
        <v>508</v>
      </c>
    </row>
    <row r="1960" spans="1:5" ht="26.25" thickBot="1" x14ac:dyDescent="0.3">
      <c r="A1960" s="51" t="s">
        <v>305</v>
      </c>
      <c r="B1960" s="127" t="str">
        <f>Table13[[#This Row],[Series]]&amp;Table13[[#This Row],[Competency Name]]</f>
        <v>1173ORAL COMMUNICATION</v>
      </c>
      <c r="C1960" s="127" t="str">
        <f>IF(RIGHT(Table13[[#This Row],[Occupational Series]],5)="SECCM","SECCM",IF(OR(RIGHT(Table13[[#This Row],[Occupational Series]],1)="A",RIGHT(Table13[[#This Row],[Occupational Series]],1)="B",RIGHT(Table13[[#This Row],[Occupational Series]],1)="C"),"0301",RIGHT(Table13[[#This Row],[Occupational Series]],4)))</f>
        <v>1173</v>
      </c>
      <c r="D1960" s="51" t="s">
        <v>537</v>
      </c>
      <c r="E1960" s="51" t="s">
        <v>538</v>
      </c>
    </row>
    <row r="1961" spans="1:5" ht="26.25" thickBot="1" x14ac:dyDescent="0.3">
      <c r="A1961" s="51" t="s">
        <v>305</v>
      </c>
      <c r="B1961" s="127" t="str">
        <f>Table13[[#This Row],[Series]]&amp;Table13[[#This Row],[Competency Name]]</f>
        <v>1173RESOURCE MANAGEMENT</v>
      </c>
      <c r="C1961" s="127" t="str">
        <f>IF(RIGHT(Table13[[#This Row],[Occupational Series]],5)="SECCM","SECCM",IF(OR(RIGHT(Table13[[#This Row],[Occupational Series]],1)="A",RIGHT(Table13[[#This Row],[Occupational Series]],1)="B",RIGHT(Table13[[#This Row],[Occupational Series]],1)="C"),"0301",RIGHT(Table13[[#This Row],[Occupational Series]],4)))</f>
        <v>1173</v>
      </c>
      <c r="D1961" s="51" t="s">
        <v>573</v>
      </c>
      <c r="E1961" s="51" t="s">
        <v>574</v>
      </c>
    </row>
    <row r="1962" spans="1:5" ht="64.5" thickBot="1" x14ac:dyDescent="0.3">
      <c r="A1962" s="51" t="s">
        <v>305</v>
      </c>
      <c r="B1962" s="127" t="str">
        <f>Table13[[#This Row],[Series]]&amp;Table13[[#This Row],[Competency Name]]</f>
        <v>1173ACCOUNTABILITY</v>
      </c>
      <c r="C1962" s="127" t="str">
        <f>IF(RIGHT(Table13[[#This Row],[Occupational Series]],5)="SECCM","SECCM",IF(OR(RIGHT(Table13[[#This Row],[Occupational Series]],1)="A",RIGHT(Table13[[#This Row],[Occupational Series]],1)="B",RIGHT(Table13[[#This Row],[Occupational Series]],1)="C"),"0301",RIGHT(Table13[[#This Row],[Occupational Series]],4)))</f>
        <v>1173</v>
      </c>
      <c r="D1962" s="51" t="s">
        <v>579</v>
      </c>
      <c r="E1962" s="51" t="s">
        <v>580</v>
      </c>
    </row>
    <row r="1963" spans="1:5" ht="26.25" thickBot="1" x14ac:dyDescent="0.3">
      <c r="A1963" s="51" t="s">
        <v>305</v>
      </c>
      <c r="B1963" s="127" t="str">
        <f>Table13[[#This Row],[Series]]&amp;Table13[[#This Row],[Competency Name]]</f>
        <v>1173MANAGING HUMAN RESOURCES</v>
      </c>
      <c r="C1963" s="127" t="str">
        <f>IF(RIGHT(Table13[[#This Row],[Occupational Series]],5)="SECCM","SECCM",IF(OR(RIGHT(Table13[[#This Row],[Occupational Series]],1)="A",RIGHT(Table13[[#This Row],[Occupational Series]],1)="B",RIGHT(Table13[[#This Row],[Occupational Series]],1)="C"),"0301",RIGHT(Table13[[#This Row],[Occupational Series]],4)))</f>
        <v>1173</v>
      </c>
      <c r="D1963" s="51" t="s">
        <v>590</v>
      </c>
      <c r="E1963" s="51" t="s">
        <v>591</v>
      </c>
    </row>
    <row r="1964" spans="1:5" ht="39" thickBot="1" x14ac:dyDescent="0.3">
      <c r="A1964" s="51" t="s">
        <v>305</v>
      </c>
      <c r="B1964" s="127" t="str">
        <f>Table13[[#This Row],[Series]]&amp;Table13[[#This Row],[Competency Name]]</f>
        <v>1173PROBLEM SOLVING</v>
      </c>
      <c r="C1964" s="127" t="str">
        <f>IF(RIGHT(Table13[[#This Row],[Occupational Series]],5)="SECCM","SECCM",IF(OR(RIGHT(Table13[[#This Row],[Occupational Series]],1)="A",RIGHT(Table13[[#This Row],[Occupational Series]],1)="B",RIGHT(Table13[[#This Row],[Occupational Series]],1)="C"),"0301",RIGHT(Table13[[#This Row],[Occupational Series]],4)))</f>
        <v>1173</v>
      </c>
      <c r="D1964" s="51" t="s">
        <v>596</v>
      </c>
      <c r="E1964" s="51" t="s">
        <v>597</v>
      </c>
    </row>
    <row r="1965" spans="1:5" ht="39" thickBot="1" x14ac:dyDescent="0.3">
      <c r="A1965" s="51" t="s">
        <v>305</v>
      </c>
      <c r="B1965" s="127" t="str">
        <f>Table13[[#This Row],[Series]]&amp;Table13[[#This Row],[Competency Name]]</f>
        <v>1173CLERICAL SUPPORT FUNCTIONS</v>
      </c>
      <c r="C1965" s="127" t="str">
        <f>IF(RIGHT(Table13[[#This Row],[Occupational Series]],5)="SECCM","SECCM",IF(OR(RIGHT(Table13[[#This Row],[Occupational Series]],1)="A",RIGHT(Table13[[#This Row],[Occupational Series]],1)="B",RIGHT(Table13[[#This Row],[Occupational Series]],1)="C"),"0301",RIGHT(Table13[[#This Row],[Occupational Series]],4)))</f>
        <v>1173</v>
      </c>
      <c r="D1965" s="51" t="s">
        <v>993</v>
      </c>
      <c r="E1965" s="51" t="s">
        <v>994</v>
      </c>
    </row>
    <row r="1966" spans="1:5" ht="39" thickBot="1" x14ac:dyDescent="0.3">
      <c r="A1966" s="51" t="s">
        <v>305</v>
      </c>
      <c r="B1966" s="127" t="str">
        <f>Table13[[#This Row],[Series]]&amp;Table13[[#This Row],[Competency Name]]</f>
        <v>1173FACILITIES MAINTENANCE</v>
      </c>
      <c r="C1966" s="127" t="str">
        <f>IF(RIGHT(Table13[[#This Row],[Occupational Series]],5)="SECCM","SECCM",IF(OR(RIGHT(Table13[[#This Row],[Occupational Series]],1)="A",RIGHT(Table13[[#This Row],[Occupational Series]],1)="B",RIGHT(Table13[[#This Row],[Occupational Series]],1)="C"),"0301",RIGHT(Table13[[#This Row],[Occupational Series]],4)))</f>
        <v>1173</v>
      </c>
      <c r="D1966" s="51" t="s">
        <v>1187</v>
      </c>
      <c r="E1966" s="51" t="s">
        <v>1188</v>
      </c>
    </row>
    <row r="1967" spans="1:5" ht="64.5" thickBot="1" x14ac:dyDescent="0.3">
      <c r="A1967" s="51" t="s">
        <v>305</v>
      </c>
      <c r="B1967" s="127" t="str">
        <f>Table13[[#This Row],[Series]]&amp;Table13[[#This Row],[Competency Name]]</f>
        <v>1173HOUSING MANAGEMENT</v>
      </c>
      <c r="C1967" s="127" t="str">
        <f>IF(RIGHT(Table13[[#This Row],[Occupational Series]],5)="SECCM","SECCM",IF(OR(RIGHT(Table13[[#This Row],[Occupational Series]],1)="A",RIGHT(Table13[[#This Row],[Occupational Series]],1)="B",RIGHT(Table13[[#This Row],[Occupational Series]],1)="C"),"0301",RIGHT(Table13[[#This Row],[Occupational Series]],4)))</f>
        <v>1173</v>
      </c>
      <c r="D1967" s="51" t="s">
        <v>1574</v>
      </c>
      <c r="E1967" s="51" t="s">
        <v>1575</v>
      </c>
    </row>
    <row r="1968" spans="1:5" ht="26.25" thickBot="1" x14ac:dyDescent="0.3">
      <c r="A1968" s="51" t="s">
        <v>464</v>
      </c>
      <c r="B1968" s="127" t="str">
        <f>Table13[[#This Row],[Series]]&amp;Table13[[#This Row],[Competency Name]]</f>
        <v>1176COMPUTER LITERACY</v>
      </c>
      <c r="C1968" s="127" t="str">
        <f>IF(RIGHT(Table13[[#This Row],[Occupational Series]],5)="SECCM","SECCM",IF(OR(RIGHT(Table13[[#This Row],[Occupational Series]],1)="A",RIGHT(Table13[[#This Row],[Occupational Series]],1)="B",RIGHT(Table13[[#This Row],[Occupational Series]],1)="C"),"0301",RIGHT(Table13[[#This Row],[Occupational Series]],4)))</f>
        <v>1176</v>
      </c>
      <c r="D1968" s="51" t="s">
        <v>456</v>
      </c>
      <c r="E1968" s="51" t="s">
        <v>457</v>
      </c>
    </row>
    <row r="1969" spans="1:5" ht="15.75" thickBot="1" x14ac:dyDescent="0.3">
      <c r="A1969" s="129" t="s">
        <v>464</v>
      </c>
      <c r="B1969" s="127" t="str">
        <f>Table13[[#This Row],[Series]]&amp;Table13[[#This Row],[Competency Name]]</f>
        <v>1176PARTNERING</v>
      </c>
      <c r="C1969" s="127" t="str">
        <f>IF(RIGHT(Table13[[#This Row],[Occupational Series]],5)="SECCM","SECCM",IF(OR(RIGHT(Table13[[#This Row],[Occupational Series]],1)="A",RIGHT(Table13[[#This Row],[Occupational Series]],1)="B",RIGHT(Table13[[#This Row],[Occupational Series]],1)="C"),"0301",RIGHT(Table13[[#This Row],[Occupational Series]],4)))</f>
        <v>1176</v>
      </c>
      <c r="D1969" s="129" t="s">
        <v>491</v>
      </c>
      <c r="E1969" s="129" t="s">
        <v>492</v>
      </c>
    </row>
    <row r="1970" spans="1:5" ht="26.25" thickBot="1" x14ac:dyDescent="0.3">
      <c r="A1970" s="51" t="s">
        <v>464</v>
      </c>
      <c r="B1970" s="127" t="str">
        <f>Table13[[#This Row],[Series]]&amp;Table13[[#This Row],[Competency Name]]</f>
        <v>1176WRITTEN COMMUNICATION</v>
      </c>
      <c r="C1970" s="127" t="str">
        <f>IF(RIGHT(Table13[[#This Row],[Occupational Series]],5)="SECCM","SECCM",IF(OR(RIGHT(Table13[[#This Row],[Occupational Series]],1)="A",RIGHT(Table13[[#This Row],[Occupational Series]],1)="B",RIGHT(Table13[[#This Row],[Occupational Series]],1)="C"),"0301",RIGHT(Table13[[#This Row],[Occupational Series]],4)))</f>
        <v>1176</v>
      </c>
      <c r="D1970" s="51" t="s">
        <v>507</v>
      </c>
      <c r="E1970" s="51" t="s">
        <v>508</v>
      </c>
    </row>
    <row r="1971" spans="1:5" ht="26.25" thickBot="1" x14ac:dyDescent="0.3">
      <c r="A1971" s="51" t="s">
        <v>464</v>
      </c>
      <c r="B1971" s="127" t="str">
        <f>Table13[[#This Row],[Series]]&amp;Table13[[#This Row],[Competency Name]]</f>
        <v>1176ORAL COMMUNICATION</v>
      </c>
      <c r="C1971" s="127" t="str">
        <f>IF(RIGHT(Table13[[#This Row],[Occupational Series]],5)="SECCM","SECCM",IF(OR(RIGHT(Table13[[#This Row],[Occupational Series]],1)="A",RIGHT(Table13[[#This Row],[Occupational Series]],1)="B",RIGHT(Table13[[#This Row],[Occupational Series]],1)="C"),"0301",RIGHT(Table13[[#This Row],[Occupational Series]],4)))</f>
        <v>1176</v>
      </c>
      <c r="D1971" s="51" t="s">
        <v>537</v>
      </c>
      <c r="E1971" s="51" t="s">
        <v>538</v>
      </c>
    </row>
    <row r="1972" spans="1:5" ht="39" thickBot="1" x14ac:dyDescent="0.3">
      <c r="A1972" s="51" t="s">
        <v>464</v>
      </c>
      <c r="B1972" s="127" t="str">
        <f>Table13[[#This Row],[Series]]&amp;Table13[[#This Row],[Competency Name]]</f>
        <v>1176PROBLEM SOLVING</v>
      </c>
      <c r="C1972" s="127" t="str">
        <f>IF(RIGHT(Table13[[#This Row],[Occupational Series]],5)="SECCM","SECCM",IF(OR(RIGHT(Table13[[#This Row],[Occupational Series]],1)="A",RIGHT(Table13[[#This Row],[Occupational Series]],1)="B",RIGHT(Table13[[#This Row],[Occupational Series]],1)="C"),"0301",RIGHT(Table13[[#This Row],[Occupational Series]],4)))</f>
        <v>1176</v>
      </c>
      <c r="D1972" s="51" t="s">
        <v>596</v>
      </c>
      <c r="E1972" s="51" t="s">
        <v>597</v>
      </c>
    </row>
    <row r="1973" spans="1:5" ht="39" thickBot="1" x14ac:dyDescent="0.3">
      <c r="A1973" s="51" t="s">
        <v>464</v>
      </c>
      <c r="B1973" s="127" t="str">
        <f>Table13[[#This Row],[Series]]&amp;Table13[[#This Row],[Competency Name]]</f>
        <v>1176FACILITIES MANAGEMENT</v>
      </c>
      <c r="C1973" s="127" t="str">
        <f>IF(RIGHT(Table13[[#This Row],[Occupational Series]],5)="SECCM","SECCM",IF(OR(RIGHT(Table13[[#This Row],[Occupational Series]],1)="A",RIGHT(Table13[[#This Row],[Occupational Series]],1)="B",RIGHT(Table13[[#This Row],[Occupational Series]],1)="C"),"0301",RIGHT(Table13[[#This Row],[Occupational Series]],4)))</f>
        <v>1176</v>
      </c>
      <c r="D1973" s="51" t="s">
        <v>1121</v>
      </c>
      <c r="E1973" s="51" t="s">
        <v>1122</v>
      </c>
    </row>
    <row r="1974" spans="1:5" ht="39" thickBot="1" x14ac:dyDescent="0.3">
      <c r="A1974" s="51" t="s">
        <v>464</v>
      </c>
      <c r="B1974" s="127" t="str">
        <f>Table13[[#This Row],[Series]]&amp;Table13[[#This Row],[Competency Name]]</f>
        <v>1176FACILITIES OPERATIONS</v>
      </c>
      <c r="C1974" s="127" t="str">
        <f>IF(RIGHT(Table13[[#This Row],[Occupational Series]],5)="SECCM","SECCM",IF(OR(RIGHT(Table13[[#This Row],[Occupational Series]],1)="A",RIGHT(Table13[[#This Row],[Occupational Series]],1)="B",RIGHT(Table13[[#This Row],[Occupational Series]],1)="C"),"0301",RIGHT(Table13[[#This Row],[Occupational Series]],4)))</f>
        <v>1176</v>
      </c>
      <c r="D1974" s="51" t="s">
        <v>1189</v>
      </c>
      <c r="E1974" s="51" t="s">
        <v>1190</v>
      </c>
    </row>
    <row r="1975" spans="1:5" ht="39" thickBot="1" x14ac:dyDescent="0.3">
      <c r="A1975" s="51" t="s">
        <v>464</v>
      </c>
      <c r="B1975" s="127" t="str">
        <f>Table13[[#This Row],[Series]]&amp;Table13[[#This Row],[Competency Name]]</f>
        <v>1176BUSINESS OPERATIONS</v>
      </c>
      <c r="C1975" s="127" t="str">
        <f>IF(RIGHT(Table13[[#This Row],[Occupational Series]],5)="SECCM","SECCM",IF(OR(RIGHT(Table13[[#This Row],[Occupational Series]],1)="A",RIGHT(Table13[[#This Row],[Occupational Series]],1)="B",RIGHT(Table13[[#This Row],[Occupational Series]],1)="C"),"0301",RIGHT(Table13[[#This Row],[Occupational Series]],4)))</f>
        <v>1176</v>
      </c>
      <c r="D1975" s="51" t="s">
        <v>1487</v>
      </c>
      <c r="E1975" s="51" t="s">
        <v>1488</v>
      </c>
    </row>
    <row r="1976" spans="1:5" ht="26.25" thickBot="1" x14ac:dyDescent="0.3">
      <c r="A1976" s="129" t="s">
        <v>391</v>
      </c>
      <c r="B1976" s="127" t="str">
        <f>Table13[[#This Row],[Series]]&amp;Table13[[#This Row],[Competency Name]]</f>
        <v>1301PROJECT MANAGEMENT</v>
      </c>
      <c r="C1976" s="127" t="str">
        <f>IF(RIGHT(Table13[[#This Row],[Occupational Series]],5)="SECCM","SECCM",IF(OR(RIGHT(Table13[[#This Row],[Occupational Series]],1)="A",RIGHT(Table13[[#This Row],[Occupational Series]],1)="B",RIGHT(Table13[[#This Row],[Occupational Series]],1)="C"),"0301",RIGHT(Table13[[#This Row],[Occupational Series]],4)))</f>
        <v>1301</v>
      </c>
      <c r="D1976" s="129" t="s">
        <v>381</v>
      </c>
      <c r="E1976" s="129" t="s">
        <v>382</v>
      </c>
    </row>
    <row r="1977" spans="1:5" ht="51.75" thickBot="1" x14ac:dyDescent="0.3">
      <c r="A1977" s="51" t="s">
        <v>391</v>
      </c>
      <c r="B1977" s="127" t="str">
        <f>Table13[[#This Row],[Series]]&amp;Table13[[#This Row],[Competency Name]]</f>
        <v>1301FINANCIAL MANAGEMENT</v>
      </c>
      <c r="C1977" s="127" t="str">
        <f>IF(RIGHT(Table13[[#This Row],[Occupational Series]],5)="SECCM","SECCM",IF(OR(RIGHT(Table13[[#This Row],[Occupational Series]],1)="A",RIGHT(Table13[[#This Row],[Occupational Series]],1)="B",RIGHT(Table13[[#This Row],[Occupational Series]],1)="C"),"0301",RIGHT(Table13[[#This Row],[Occupational Series]],4)))</f>
        <v>1301</v>
      </c>
      <c r="D1977" s="51" t="s">
        <v>438</v>
      </c>
      <c r="E1977" s="51" t="s">
        <v>439</v>
      </c>
    </row>
    <row r="1978" spans="1:5" ht="15.75" thickBot="1" x14ac:dyDescent="0.3">
      <c r="A1978" s="129" t="s">
        <v>391</v>
      </c>
      <c r="B1978" s="127" t="str">
        <f>Table13[[#This Row],[Series]]&amp;Table13[[#This Row],[Competency Name]]</f>
        <v>1301PARTNERING</v>
      </c>
      <c r="C1978" s="127" t="str">
        <f>IF(RIGHT(Table13[[#This Row],[Occupational Series]],5)="SECCM","SECCM",IF(OR(RIGHT(Table13[[#This Row],[Occupational Series]],1)="A",RIGHT(Table13[[#This Row],[Occupational Series]],1)="B",RIGHT(Table13[[#This Row],[Occupational Series]],1)="C"),"0301",RIGHT(Table13[[#This Row],[Occupational Series]],4)))</f>
        <v>1301</v>
      </c>
      <c r="D1978" s="129" t="s">
        <v>491</v>
      </c>
      <c r="E1978" s="129" t="s">
        <v>492</v>
      </c>
    </row>
    <row r="1979" spans="1:5" ht="26.25" thickBot="1" x14ac:dyDescent="0.3">
      <c r="A1979" s="51" t="s">
        <v>391</v>
      </c>
      <c r="B1979" s="127" t="str">
        <f>Table13[[#This Row],[Series]]&amp;Table13[[#This Row],[Competency Name]]</f>
        <v>1301WRITTEN COMMUNICATION</v>
      </c>
      <c r="C1979" s="127" t="str">
        <f>IF(RIGHT(Table13[[#This Row],[Occupational Series]],5)="SECCM","SECCM",IF(OR(RIGHT(Table13[[#This Row],[Occupational Series]],1)="A",RIGHT(Table13[[#This Row],[Occupational Series]],1)="B",RIGHT(Table13[[#This Row],[Occupational Series]],1)="C"),"0301",RIGHT(Table13[[#This Row],[Occupational Series]],4)))</f>
        <v>1301</v>
      </c>
      <c r="D1979" s="51" t="s">
        <v>507</v>
      </c>
      <c r="E1979" s="51" t="s">
        <v>508</v>
      </c>
    </row>
    <row r="1980" spans="1:5" ht="26.25" thickBot="1" x14ac:dyDescent="0.3">
      <c r="A1980" s="51" t="s">
        <v>391</v>
      </c>
      <c r="B1980" s="127" t="str">
        <f>Table13[[#This Row],[Series]]&amp;Table13[[#This Row],[Competency Name]]</f>
        <v>1301ORAL COMMUNICATION</v>
      </c>
      <c r="C1980" s="127" t="str">
        <f>IF(RIGHT(Table13[[#This Row],[Occupational Series]],5)="SECCM","SECCM",IF(OR(RIGHT(Table13[[#This Row],[Occupational Series]],1)="A",RIGHT(Table13[[#This Row],[Occupational Series]],1)="B",RIGHT(Table13[[#This Row],[Occupational Series]],1)="C"),"0301",RIGHT(Table13[[#This Row],[Occupational Series]],4)))</f>
        <v>1301</v>
      </c>
      <c r="D1980" s="51" t="s">
        <v>537</v>
      </c>
      <c r="E1980" s="51" t="s">
        <v>538</v>
      </c>
    </row>
    <row r="1981" spans="1:5" ht="26.25" thickBot="1" x14ac:dyDescent="0.3">
      <c r="A1981" s="51" t="s">
        <v>391</v>
      </c>
      <c r="B1981" s="127" t="str">
        <f>Table13[[#This Row],[Series]]&amp;Table13[[#This Row],[Competency Name]]</f>
        <v>1301RESOURCE MANAGEMENT</v>
      </c>
      <c r="C1981" s="127" t="str">
        <f>IF(RIGHT(Table13[[#This Row],[Occupational Series]],5)="SECCM","SECCM",IF(OR(RIGHT(Table13[[#This Row],[Occupational Series]],1)="A",RIGHT(Table13[[#This Row],[Occupational Series]],1)="B",RIGHT(Table13[[#This Row],[Occupational Series]],1)="C"),"0301",RIGHT(Table13[[#This Row],[Occupational Series]],4)))</f>
        <v>1301</v>
      </c>
      <c r="D1981" s="51" t="s">
        <v>573</v>
      </c>
      <c r="E1981" s="51" t="s">
        <v>574</v>
      </c>
    </row>
    <row r="1982" spans="1:5" ht="64.5" thickBot="1" x14ac:dyDescent="0.3">
      <c r="A1982" s="51" t="s">
        <v>391</v>
      </c>
      <c r="B1982" s="127" t="str">
        <f>Table13[[#This Row],[Series]]&amp;Table13[[#This Row],[Competency Name]]</f>
        <v>1301ACCOUNTABILITY</v>
      </c>
      <c r="C1982" s="127" t="str">
        <f>IF(RIGHT(Table13[[#This Row],[Occupational Series]],5)="SECCM","SECCM",IF(OR(RIGHT(Table13[[#This Row],[Occupational Series]],1)="A",RIGHT(Table13[[#This Row],[Occupational Series]],1)="B",RIGHT(Table13[[#This Row],[Occupational Series]],1)="C"),"0301",RIGHT(Table13[[#This Row],[Occupational Series]],4)))</f>
        <v>1301</v>
      </c>
      <c r="D1982" s="51" t="s">
        <v>579</v>
      </c>
      <c r="E1982" s="51" t="s">
        <v>580</v>
      </c>
    </row>
    <row r="1983" spans="1:5" ht="39" thickBot="1" x14ac:dyDescent="0.3">
      <c r="A1983" s="51" t="s">
        <v>391</v>
      </c>
      <c r="B1983" s="127" t="str">
        <f>Table13[[#This Row],[Series]]&amp;Table13[[#This Row],[Competency Name]]</f>
        <v>1301DEVELOPING OTHERS</v>
      </c>
      <c r="C1983" s="127" t="str">
        <f>IF(RIGHT(Table13[[#This Row],[Occupational Series]],5)="SECCM","SECCM",IF(OR(RIGHT(Table13[[#This Row],[Occupational Series]],1)="A",RIGHT(Table13[[#This Row],[Occupational Series]],1)="B",RIGHT(Table13[[#This Row],[Occupational Series]],1)="C"),"0301",RIGHT(Table13[[#This Row],[Occupational Series]],4)))</f>
        <v>1301</v>
      </c>
      <c r="D1983" s="51" t="s">
        <v>585</v>
      </c>
      <c r="E1983" s="51" t="s">
        <v>586</v>
      </c>
    </row>
    <row r="1984" spans="1:5" ht="26.25" thickBot="1" x14ac:dyDescent="0.3">
      <c r="A1984" s="51" t="s">
        <v>391</v>
      </c>
      <c r="B1984" s="127" t="str">
        <f>Table13[[#This Row],[Series]]&amp;Table13[[#This Row],[Competency Name]]</f>
        <v>1301MANAGING HUMAN RESOURCES</v>
      </c>
      <c r="C1984" s="127" t="str">
        <f>IF(RIGHT(Table13[[#This Row],[Occupational Series]],5)="SECCM","SECCM",IF(OR(RIGHT(Table13[[#This Row],[Occupational Series]],1)="A",RIGHT(Table13[[#This Row],[Occupational Series]],1)="B",RIGHT(Table13[[#This Row],[Occupational Series]],1)="C"),"0301",RIGHT(Table13[[#This Row],[Occupational Series]],4)))</f>
        <v>1301</v>
      </c>
      <c r="D1984" s="51" t="s">
        <v>590</v>
      </c>
      <c r="E1984" s="51" t="s">
        <v>591</v>
      </c>
    </row>
    <row r="1985" spans="1:5" ht="39" thickBot="1" x14ac:dyDescent="0.3">
      <c r="A1985" s="51" t="s">
        <v>391</v>
      </c>
      <c r="B1985" s="127" t="str">
        <f>Table13[[#This Row],[Series]]&amp;Table13[[#This Row],[Competency Name]]</f>
        <v>1301PROBLEM SOLVING</v>
      </c>
      <c r="C1985" s="127" t="str">
        <f>IF(RIGHT(Table13[[#This Row],[Occupational Series]],5)="SECCM","SECCM",IF(OR(RIGHT(Table13[[#This Row],[Occupational Series]],1)="A",RIGHT(Table13[[#This Row],[Occupational Series]],1)="B",RIGHT(Table13[[#This Row],[Occupational Series]],1)="C"),"0301",RIGHT(Table13[[#This Row],[Occupational Series]],4)))</f>
        <v>1301</v>
      </c>
      <c r="D1985" s="51" t="s">
        <v>596</v>
      </c>
      <c r="E1985" s="51" t="s">
        <v>597</v>
      </c>
    </row>
    <row r="1986" spans="1:5" ht="39" thickBot="1" x14ac:dyDescent="0.3">
      <c r="A1986" s="51" t="s">
        <v>391</v>
      </c>
      <c r="B1986" s="127" t="str">
        <f>Table13[[#This Row],[Series]]&amp;Table13[[#This Row],[Competency Name]]</f>
        <v>1301STRATEGIC THINKING</v>
      </c>
      <c r="C1986" s="127" t="str">
        <f>IF(RIGHT(Table13[[#This Row],[Occupational Series]],5)="SECCM","SECCM",IF(OR(RIGHT(Table13[[#This Row],[Occupational Series]],1)="A",RIGHT(Table13[[#This Row],[Occupational Series]],1)="B",RIGHT(Table13[[#This Row],[Occupational Series]],1)="C"),"0301",RIGHT(Table13[[#This Row],[Occupational Series]],4)))</f>
        <v>1301</v>
      </c>
      <c r="D1986" s="51" t="s">
        <v>826</v>
      </c>
      <c r="E1986" s="51" t="s">
        <v>827</v>
      </c>
    </row>
    <row r="1987" spans="1:5" ht="26.25" thickBot="1" x14ac:dyDescent="0.3">
      <c r="A1987" s="51" t="s">
        <v>391</v>
      </c>
      <c r="B1987" s="127" t="str">
        <f>Table13[[#This Row],[Series]]&amp;Table13[[#This Row],[Competency Name]]</f>
        <v>1301SYSTEMS TESTING AND EVALUATION</v>
      </c>
      <c r="C1987" s="127" t="str">
        <f>IF(RIGHT(Table13[[#This Row],[Occupational Series]],5)="SECCM","SECCM",IF(OR(RIGHT(Table13[[#This Row],[Occupational Series]],1)="A",RIGHT(Table13[[#This Row],[Occupational Series]],1)="B",RIGHT(Table13[[#This Row],[Occupational Series]],1)="C"),"0301",RIGHT(Table13[[#This Row],[Occupational Series]],4)))</f>
        <v>1301</v>
      </c>
      <c r="D1987" s="51" t="s">
        <v>850</v>
      </c>
      <c r="E1987" s="51" t="s">
        <v>851</v>
      </c>
    </row>
    <row r="1988" spans="1:5" ht="26.25" thickBot="1" x14ac:dyDescent="0.3">
      <c r="A1988" s="129" t="s">
        <v>391</v>
      </c>
      <c r="B1988" s="127" t="str">
        <f>Table13[[#This Row],[Series]]&amp;Table13[[#This Row],[Competency Name]]</f>
        <v>1301SYSTEMS ENGINEERING</v>
      </c>
      <c r="C1988" s="127" t="str">
        <f>IF(RIGHT(Table13[[#This Row],[Occupational Series]],5)="SECCM","SECCM",IF(OR(RIGHT(Table13[[#This Row],[Occupational Series]],1)="A",RIGHT(Table13[[#This Row],[Occupational Series]],1)="B",RIGHT(Table13[[#This Row],[Occupational Series]],1)="C"),"0301",RIGHT(Table13[[#This Row],[Occupational Series]],4)))</f>
        <v>1301</v>
      </c>
      <c r="D1988" s="129" t="s">
        <v>1385</v>
      </c>
      <c r="E1988" s="129" t="s">
        <v>1386</v>
      </c>
    </row>
    <row r="1989" spans="1:5" ht="39" thickBot="1" x14ac:dyDescent="0.3">
      <c r="A1989" s="51" t="s">
        <v>274</v>
      </c>
      <c r="B1989" s="127" t="str">
        <f>Table13[[#This Row],[Series]]&amp;Table13[[#This Row],[Competency Name]]</f>
        <v>1306INFLUENCING/NEGOTIATING</v>
      </c>
      <c r="C1989" s="127" t="str">
        <f>IF(RIGHT(Table13[[#This Row],[Occupational Series]],5)="SECCM","SECCM",IF(OR(RIGHT(Table13[[#This Row],[Occupational Series]],1)="A",RIGHT(Table13[[#This Row],[Occupational Series]],1)="B",RIGHT(Table13[[#This Row],[Occupational Series]],1)="C"),"0301",RIGHT(Table13[[#This Row],[Occupational Series]],4)))</f>
        <v>1306</v>
      </c>
      <c r="D1989" s="51" t="s">
        <v>267</v>
      </c>
      <c r="E1989" s="51" t="s">
        <v>268</v>
      </c>
    </row>
    <row r="1990" spans="1:5" ht="26.25" thickBot="1" x14ac:dyDescent="0.3">
      <c r="A1990" s="129" t="s">
        <v>274</v>
      </c>
      <c r="B1990" s="127" t="str">
        <f>Table13[[#This Row],[Series]]&amp;Table13[[#This Row],[Competency Name]]</f>
        <v>1306PROJECT MANAGEMENT</v>
      </c>
      <c r="C1990" s="127" t="str">
        <f>IF(RIGHT(Table13[[#This Row],[Occupational Series]],5)="SECCM","SECCM",IF(OR(RIGHT(Table13[[#This Row],[Occupational Series]],1)="A",RIGHT(Table13[[#This Row],[Occupational Series]],1)="B",RIGHT(Table13[[#This Row],[Occupational Series]],1)="C"),"0301",RIGHT(Table13[[#This Row],[Occupational Series]],4)))</f>
        <v>1306</v>
      </c>
      <c r="D1990" s="129" t="s">
        <v>381</v>
      </c>
      <c r="E1990" s="129" t="s">
        <v>382</v>
      </c>
    </row>
    <row r="1991" spans="1:5" ht="26.25" thickBot="1" x14ac:dyDescent="0.3">
      <c r="A1991" s="51" t="s">
        <v>274</v>
      </c>
      <c r="B1991" s="127" t="str">
        <f>Table13[[#This Row],[Series]]&amp;Table13[[#This Row],[Competency Name]]</f>
        <v>1306WRITTEN COMMUNICATION</v>
      </c>
      <c r="C1991" s="127" t="str">
        <f>IF(RIGHT(Table13[[#This Row],[Occupational Series]],5)="SECCM","SECCM",IF(OR(RIGHT(Table13[[#This Row],[Occupational Series]],1)="A",RIGHT(Table13[[#This Row],[Occupational Series]],1)="B",RIGHT(Table13[[#This Row],[Occupational Series]],1)="C"),"0301",RIGHT(Table13[[#This Row],[Occupational Series]],4)))</f>
        <v>1306</v>
      </c>
      <c r="D1991" s="51" t="s">
        <v>507</v>
      </c>
      <c r="E1991" s="51" t="s">
        <v>508</v>
      </c>
    </row>
    <row r="1992" spans="1:5" ht="26.25" thickBot="1" x14ac:dyDescent="0.3">
      <c r="A1992" s="51" t="s">
        <v>274</v>
      </c>
      <c r="B1992" s="127" t="str">
        <f>Table13[[#This Row],[Series]]&amp;Table13[[#This Row],[Competency Name]]</f>
        <v>1306ORAL COMMUNICATION</v>
      </c>
      <c r="C1992" s="127" t="str">
        <f>IF(RIGHT(Table13[[#This Row],[Occupational Series]],5)="SECCM","SECCM",IF(OR(RIGHT(Table13[[#This Row],[Occupational Series]],1)="A",RIGHT(Table13[[#This Row],[Occupational Series]],1)="B",RIGHT(Table13[[#This Row],[Occupational Series]],1)="C"),"0301",RIGHT(Table13[[#This Row],[Occupational Series]],4)))</f>
        <v>1306</v>
      </c>
      <c r="D1992" s="51" t="s">
        <v>537</v>
      </c>
      <c r="E1992" s="51" t="s">
        <v>538</v>
      </c>
    </row>
    <row r="1993" spans="1:5" ht="26.25" thickBot="1" x14ac:dyDescent="0.3">
      <c r="A1993" s="51" t="s">
        <v>274</v>
      </c>
      <c r="B1993" s="127" t="str">
        <f>Table13[[#This Row],[Series]]&amp;Table13[[#This Row],[Competency Name]]</f>
        <v>1306RESOURCE MANAGEMENT</v>
      </c>
      <c r="C1993" s="127" t="str">
        <f>IF(RIGHT(Table13[[#This Row],[Occupational Series]],5)="SECCM","SECCM",IF(OR(RIGHT(Table13[[#This Row],[Occupational Series]],1)="A",RIGHT(Table13[[#This Row],[Occupational Series]],1)="B",RIGHT(Table13[[#This Row],[Occupational Series]],1)="C"),"0301",RIGHT(Table13[[#This Row],[Occupational Series]],4)))</f>
        <v>1306</v>
      </c>
      <c r="D1993" s="51" t="s">
        <v>573</v>
      </c>
      <c r="E1993" s="51" t="s">
        <v>574</v>
      </c>
    </row>
    <row r="1994" spans="1:5" ht="64.5" thickBot="1" x14ac:dyDescent="0.3">
      <c r="A1994" s="51" t="s">
        <v>274</v>
      </c>
      <c r="B1994" s="127" t="str">
        <f>Table13[[#This Row],[Series]]&amp;Table13[[#This Row],[Competency Name]]</f>
        <v>1306ACCOUNTABILITY</v>
      </c>
      <c r="C1994" s="127" t="str">
        <f>IF(RIGHT(Table13[[#This Row],[Occupational Series]],5)="SECCM","SECCM",IF(OR(RIGHT(Table13[[#This Row],[Occupational Series]],1)="A",RIGHT(Table13[[#This Row],[Occupational Series]],1)="B",RIGHT(Table13[[#This Row],[Occupational Series]],1)="C"),"0301",RIGHT(Table13[[#This Row],[Occupational Series]],4)))</f>
        <v>1306</v>
      </c>
      <c r="D1994" s="51" t="s">
        <v>579</v>
      </c>
      <c r="E1994" s="51" t="s">
        <v>580</v>
      </c>
    </row>
    <row r="1995" spans="1:5" ht="39" thickBot="1" x14ac:dyDescent="0.3">
      <c r="A1995" s="51" t="s">
        <v>274</v>
      </c>
      <c r="B1995" s="127" t="str">
        <f>Table13[[#This Row],[Series]]&amp;Table13[[#This Row],[Competency Name]]</f>
        <v>1306DEVELOPING OTHERS</v>
      </c>
      <c r="C1995" s="127" t="str">
        <f>IF(RIGHT(Table13[[#This Row],[Occupational Series]],5)="SECCM","SECCM",IF(OR(RIGHT(Table13[[#This Row],[Occupational Series]],1)="A",RIGHT(Table13[[#This Row],[Occupational Series]],1)="B",RIGHT(Table13[[#This Row],[Occupational Series]],1)="C"),"0301",RIGHT(Table13[[#This Row],[Occupational Series]],4)))</f>
        <v>1306</v>
      </c>
      <c r="D1995" s="51" t="s">
        <v>585</v>
      </c>
      <c r="E1995" s="51" t="s">
        <v>586</v>
      </c>
    </row>
    <row r="1996" spans="1:5" ht="26.25" thickBot="1" x14ac:dyDescent="0.3">
      <c r="A1996" s="51" t="s">
        <v>274</v>
      </c>
      <c r="B1996" s="127" t="str">
        <f>Table13[[#This Row],[Series]]&amp;Table13[[#This Row],[Competency Name]]</f>
        <v>1306MANAGING HUMAN RESOURCES</v>
      </c>
      <c r="C1996" s="127" t="str">
        <f>IF(RIGHT(Table13[[#This Row],[Occupational Series]],5)="SECCM","SECCM",IF(OR(RIGHT(Table13[[#This Row],[Occupational Series]],1)="A",RIGHT(Table13[[#This Row],[Occupational Series]],1)="B",RIGHT(Table13[[#This Row],[Occupational Series]],1)="C"),"0301",RIGHT(Table13[[#This Row],[Occupational Series]],4)))</f>
        <v>1306</v>
      </c>
      <c r="D1996" s="51" t="s">
        <v>590</v>
      </c>
      <c r="E1996" s="51" t="s">
        <v>591</v>
      </c>
    </row>
    <row r="1997" spans="1:5" ht="39" thickBot="1" x14ac:dyDescent="0.3">
      <c r="A1997" s="51" t="s">
        <v>274</v>
      </c>
      <c r="B1997" s="127" t="str">
        <f>Table13[[#This Row],[Series]]&amp;Table13[[#This Row],[Competency Name]]</f>
        <v>1306PROBLEM SOLVING</v>
      </c>
      <c r="C1997" s="127" t="str">
        <f>IF(RIGHT(Table13[[#This Row],[Occupational Series]],5)="SECCM","SECCM",IF(OR(RIGHT(Table13[[#This Row],[Occupational Series]],1)="A",RIGHT(Table13[[#This Row],[Occupational Series]],1)="B",RIGHT(Table13[[#This Row],[Occupational Series]],1)="C"),"0301",RIGHT(Table13[[#This Row],[Occupational Series]],4)))</f>
        <v>1306</v>
      </c>
      <c r="D1997" s="51" t="s">
        <v>596</v>
      </c>
      <c r="E1997" s="51" t="s">
        <v>597</v>
      </c>
    </row>
    <row r="1998" spans="1:5" ht="26.25" thickBot="1" x14ac:dyDescent="0.3">
      <c r="A1998" s="51" t="s">
        <v>274</v>
      </c>
      <c r="B1998" s="127" t="str">
        <f>Table13[[#This Row],[Series]]&amp;Table13[[#This Row],[Competency Name]]</f>
        <v>1306ANALYTICAL TECHNIQUES</v>
      </c>
      <c r="C1998" s="127" t="str">
        <f>IF(RIGHT(Table13[[#This Row],[Occupational Series]],5)="SECCM","SECCM",IF(OR(RIGHT(Table13[[#This Row],[Occupational Series]],1)="A",RIGHT(Table13[[#This Row],[Occupational Series]],1)="B",RIGHT(Table13[[#This Row],[Occupational Series]],1)="C"),"0301",RIGHT(Table13[[#This Row],[Occupational Series]],4)))</f>
        <v>1306</v>
      </c>
      <c r="D1998" s="51" t="s">
        <v>1131</v>
      </c>
      <c r="E1998" s="51" t="s">
        <v>1132</v>
      </c>
    </row>
    <row r="1999" spans="1:5" ht="39" thickBot="1" x14ac:dyDescent="0.3">
      <c r="A1999" s="51" t="s">
        <v>274</v>
      </c>
      <c r="B1999" s="127" t="str">
        <f>Table13[[#This Row],[Series]]&amp;Table13[[#This Row],[Competency Name]]</f>
        <v>1306TRAINING PROGRAM ADMINISTRATION</v>
      </c>
      <c r="C1999" s="127" t="str">
        <f>IF(RIGHT(Table13[[#This Row],[Occupational Series]],5)="SECCM","SECCM",IF(OR(RIGHT(Table13[[#This Row],[Occupational Series]],1)="A",RIGHT(Table13[[#This Row],[Occupational Series]],1)="B",RIGHT(Table13[[#This Row],[Occupational Series]],1)="C"),"0301",RIGHT(Table13[[#This Row],[Occupational Series]],4)))</f>
        <v>1306</v>
      </c>
      <c r="D1999" s="51" t="s">
        <v>1222</v>
      </c>
      <c r="E1999" s="51" t="s">
        <v>1223</v>
      </c>
    </row>
    <row r="2000" spans="1:5" ht="15.75" thickBot="1" x14ac:dyDescent="0.3">
      <c r="A2000" s="129" t="s">
        <v>274</v>
      </c>
      <c r="B2000" s="127" t="str">
        <f>Table13[[#This Row],[Series]]&amp;Table13[[#This Row],[Competency Name]]</f>
        <v>1306RADIOLOGICAL SAFETY</v>
      </c>
      <c r="C2000" s="127" t="str">
        <f>IF(RIGHT(Table13[[#This Row],[Occupational Series]],5)="SECCM","SECCM",IF(OR(RIGHT(Table13[[#This Row],[Occupational Series]],1)="A",RIGHT(Table13[[#This Row],[Occupational Series]],1)="B",RIGHT(Table13[[#This Row],[Occupational Series]],1)="C"),"0301",RIGHT(Table13[[#This Row],[Occupational Series]],4)))</f>
        <v>1306</v>
      </c>
      <c r="D2000" s="129" t="s">
        <v>1560</v>
      </c>
      <c r="E2000" s="129" t="s">
        <v>1561</v>
      </c>
    </row>
    <row r="2001" spans="1:5" ht="39" thickBot="1" x14ac:dyDescent="0.3">
      <c r="A2001" s="51" t="s">
        <v>303</v>
      </c>
      <c r="B2001" s="127" t="str">
        <f>Table13[[#This Row],[Series]]&amp;Table13[[#This Row],[Competency Name]]</f>
        <v>1310INFLUENCING/NEGOTIATING</v>
      </c>
      <c r="C2001" s="127" t="str">
        <f>IF(RIGHT(Table13[[#This Row],[Occupational Series]],5)="SECCM","SECCM",IF(OR(RIGHT(Table13[[#This Row],[Occupational Series]],1)="A",RIGHT(Table13[[#This Row],[Occupational Series]],1)="B",RIGHT(Table13[[#This Row],[Occupational Series]],1)="C"),"0301",RIGHT(Table13[[#This Row],[Occupational Series]],4)))</f>
        <v>1310</v>
      </c>
      <c r="D2001" s="51" t="s">
        <v>267</v>
      </c>
      <c r="E2001" s="51" t="s">
        <v>268</v>
      </c>
    </row>
    <row r="2002" spans="1:5" ht="26.25" thickBot="1" x14ac:dyDescent="0.3">
      <c r="A2002" s="129" t="s">
        <v>303</v>
      </c>
      <c r="B2002" s="127" t="str">
        <f>Table13[[#This Row],[Series]]&amp;Table13[[#This Row],[Competency Name]]</f>
        <v>1310PROJECT MANAGEMENT</v>
      </c>
      <c r="C2002" s="127" t="str">
        <f>IF(RIGHT(Table13[[#This Row],[Occupational Series]],5)="SECCM","SECCM",IF(OR(RIGHT(Table13[[#This Row],[Occupational Series]],1)="A",RIGHT(Table13[[#This Row],[Occupational Series]],1)="B",RIGHT(Table13[[#This Row],[Occupational Series]],1)="C"),"0301",RIGHT(Table13[[#This Row],[Occupational Series]],4)))</f>
        <v>1310</v>
      </c>
      <c r="D2002" s="129" t="s">
        <v>381</v>
      </c>
      <c r="E2002" s="129" t="s">
        <v>382</v>
      </c>
    </row>
    <row r="2003" spans="1:5" ht="26.25" thickBot="1" x14ac:dyDescent="0.3">
      <c r="A2003" s="129" t="s">
        <v>303</v>
      </c>
      <c r="B2003" s="127" t="str">
        <f>Table13[[#This Row],[Series]]&amp;Table13[[#This Row],[Competency Name]]</f>
        <v>1310CUSTOMER SERVICE</v>
      </c>
      <c r="C2003" s="127" t="str">
        <f>IF(RIGHT(Table13[[#This Row],[Occupational Series]],5)="SECCM","SECCM",IF(OR(RIGHT(Table13[[#This Row],[Occupational Series]],1)="A",RIGHT(Table13[[#This Row],[Occupational Series]],1)="B",RIGHT(Table13[[#This Row],[Occupational Series]],1)="C"),"0301",RIGHT(Table13[[#This Row],[Occupational Series]],4)))</f>
        <v>1310</v>
      </c>
      <c r="D2003" s="129" t="s">
        <v>418</v>
      </c>
      <c r="E2003" s="129" t="s">
        <v>419</v>
      </c>
    </row>
    <row r="2004" spans="1:5" ht="51.75" thickBot="1" x14ac:dyDescent="0.3">
      <c r="A2004" s="51" t="s">
        <v>303</v>
      </c>
      <c r="B2004" s="127" t="str">
        <f>Table13[[#This Row],[Series]]&amp;Table13[[#This Row],[Competency Name]]</f>
        <v>1310FINANCIAL MANAGEMENT</v>
      </c>
      <c r="C2004" s="127" t="str">
        <f>IF(RIGHT(Table13[[#This Row],[Occupational Series]],5)="SECCM","SECCM",IF(OR(RIGHT(Table13[[#This Row],[Occupational Series]],1)="A",RIGHT(Table13[[#This Row],[Occupational Series]],1)="B",RIGHT(Table13[[#This Row],[Occupational Series]],1)="C"),"0301",RIGHT(Table13[[#This Row],[Occupational Series]],4)))</f>
        <v>1310</v>
      </c>
      <c r="D2004" s="51" t="s">
        <v>438</v>
      </c>
      <c r="E2004" s="51" t="s">
        <v>439</v>
      </c>
    </row>
    <row r="2005" spans="1:5" ht="26.25" thickBot="1" x14ac:dyDescent="0.3">
      <c r="A2005" s="51" t="s">
        <v>303</v>
      </c>
      <c r="B2005" s="127" t="str">
        <f>Table13[[#This Row],[Series]]&amp;Table13[[#This Row],[Competency Name]]</f>
        <v>1310COMPUTER LITERACY</v>
      </c>
      <c r="C2005" s="127" t="str">
        <f>IF(RIGHT(Table13[[#This Row],[Occupational Series]],5)="SECCM","SECCM",IF(OR(RIGHT(Table13[[#This Row],[Occupational Series]],1)="A",RIGHT(Table13[[#This Row],[Occupational Series]],1)="B",RIGHT(Table13[[#This Row],[Occupational Series]],1)="C"),"0301",RIGHT(Table13[[#This Row],[Occupational Series]],4)))</f>
        <v>1310</v>
      </c>
      <c r="D2005" s="51" t="s">
        <v>456</v>
      </c>
      <c r="E2005" s="51" t="s">
        <v>457</v>
      </c>
    </row>
    <row r="2006" spans="1:5" ht="15.75" thickBot="1" x14ac:dyDescent="0.3">
      <c r="A2006" s="129" t="s">
        <v>303</v>
      </c>
      <c r="B2006" s="127" t="str">
        <f>Table13[[#This Row],[Series]]&amp;Table13[[#This Row],[Competency Name]]</f>
        <v>1310PARTNERING</v>
      </c>
      <c r="C2006" s="127" t="str">
        <f>IF(RIGHT(Table13[[#This Row],[Occupational Series]],5)="SECCM","SECCM",IF(OR(RIGHT(Table13[[#This Row],[Occupational Series]],1)="A",RIGHT(Table13[[#This Row],[Occupational Series]],1)="B",RIGHT(Table13[[#This Row],[Occupational Series]],1)="C"),"0301",RIGHT(Table13[[#This Row],[Occupational Series]],4)))</f>
        <v>1310</v>
      </c>
      <c r="D2006" s="129" t="s">
        <v>491</v>
      </c>
      <c r="E2006" s="129" t="s">
        <v>492</v>
      </c>
    </row>
    <row r="2007" spans="1:5" ht="26.25" thickBot="1" x14ac:dyDescent="0.3">
      <c r="A2007" s="51" t="s">
        <v>303</v>
      </c>
      <c r="B2007" s="127" t="str">
        <f>Table13[[#This Row],[Series]]&amp;Table13[[#This Row],[Competency Name]]</f>
        <v>1310WRITTEN COMMUNICATION</v>
      </c>
      <c r="C2007" s="127" t="str">
        <f>IF(RIGHT(Table13[[#This Row],[Occupational Series]],5)="SECCM","SECCM",IF(OR(RIGHT(Table13[[#This Row],[Occupational Series]],1)="A",RIGHT(Table13[[#This Row],[Occupational Series]],1)="B",RIGHT(Table13[[#This Row],[Occupational Series]],1)="C"),"0301",RIGHT(Table13[[#This Row],[Occupational Series]],4)))</f>
        <v>1310</v>
      </c>
      <c r="D2007" s="51" t="s">
        <v>507</v>
      </c>
      <c r="E2007" s="51" t="s">
        <v>508</v>
      </c>
    </row>
    <row r="2008" spans="1:5" ht="26.25" thickBot="1" x14ac:dyDescent="0.3">
      <c r="A2008" s="51" t="s">
        <v>303</v>
      </c>
      <c r="B2008" s="127" t="str">
        <f>Table13[[#This Row],[Series]]&amp;Table13[[#This Row],[Competency Name]]</f>
        <v>1310ORAL COMMUNICATION</v>
      </c>
      <c r="C2008" s="127" t="str">
        <f>IF(RIGHT(Table13[[#This Row],[Occupational Series]],5)="SECCM","SECCM",IF(OR(RIGHT(Table13[[#This Row],[Occupational Series]],1)="A",RIGHT(Table13[[#This Row],[Occupational Series]],1)="B",RIGHT(Table13[[#This Row],[Occupational Series]],1)="C"),"0301",RIGHT(Table13[[#This Row],[Occupational Series]],4)))</f>
        <v>1310</v>
      </c>
      <c r="D2008" s="51" t="s">
        <v>537</v>
      </c>
      <c r="E2008" s="51" t="s">
        <v>538</v>
      </c>
    </row>
    <row r="2009" spans="1:5" ht="26.25" thickBot="1" x14ac:dyDescent="0.3">
      <c r="A2009" s="51" t="s">
        <v>303</v>
      </c>
      <c r="B2009" s="127" t="str">
        <f>Table13[[#This Row],[Series]]&amp;Table13[[#This Row],[Competency Name]]</f>
        <v>1310RESOURCE MANAGEMENT</v>
      </c>
      <c r="C2009" s="127" t="str">
        <f>IF(RIGHT(Table13[[#This Row],[Occupational Series]],5)="SECCM","SECCM",IF(OR(RIGHT(Table13[[#This Row],[Occupational Series]],1)="A",RIGHT(Table13[[#This Row],[Occupational Series]],1)="B",RIGHT(Table13[[#This Row],[Occupational Series]],1)="C"),"0301",RIGHT(Table13[[#This Row],[Occupational Series]],4)))</f>
        <v>1310</v>
      </c>
      <c r="D2009" s="51" t="s">
        <v>573</v>
      </c>
      <c r="E2009" s="51" t="s">
        <v>574</v>
      </c>
    </row>
    <row r="2010" spans="1:5" ht="64.5" thickBot="1" x14ac:dyDescent="0.3">
      <c r="A2010" s="51" t="s">
        <v>303</v>
      </c>
      <c r="B2010" s="127" t="str">
        <f>Table13[[#This Row],[Series]]&amp;Table13[[#This Row],[Competency Name]]</f>
        <v>1310ACCOUNTABILITY</v>
      </c>
      <c r="C2010" s="127" t="str">
        <f>IF(RIGHT(Table13[[#This Row],[Occupational Series]],5)="SECCM","SECCM",IF(OR(RIGHT(Table13[[#This Row],[Occupational Series]],1)="A",RIGHT(Table13[[#This Row],[Occupational Series]],1)="B",RIGHT(Table13[[#This Row],[Occupational Series]],1)="C"),"0301",RIGHT(Table13[[#This Row],[Occupational Series]],4)))</f>
        <v>1310</v>
      </c>
      <c r="D2010" s="51" t="s">
        <v>579</v>
      </c>
      <c r="E2010" s="51" t="s">
        <v>580</v>
      </c>
    </row>
    <row r="2011" spans="1:5" ht="39" thickBot="1" x14ac:dyDescent="0.3">
      <c r="A2011" s="51" t="s">
        <v>303</v>
      </c>
      <c r="B2011" s="127" t="str">
        <f>Table13[[#This Row],[Series]]&amp;Table13[[#This Row],[Competency Name]]</f>
        <v>1310DEVELOPING OTHERS</v>
      </c>
      <c r="C2011" s="127" t="str">
        <f>IF(RIGHT(Table13[[#This Row],[Occupational Series]],5)="SECCM","SECCM",IF(OR(RIGHT(Table13[[#This Row],[Occupational Series]],1)="A",RIGHT(Table13[[#This Row],[Occupational Series]],1)="B",RIGHT(Table13[[#This Row],[Occupational Series]],1)="C"),"0301",RIGHT(Table13[[#This Row],[Occupational Series]],4)))</f>
        <v>1310</v>
      </c>
      <c r="D2011" s="51" t="s">
        <v>585</v>
      </c>
      <c r="E2011" s="51" t="s">
        <v>586</v>
      </c>
    </row>
    <row r="2012" spans="1:5" ht="26.25" thickBot="1" x14ac:dyDescent="0.3">
      <c r="A2012" s="54" t="s">
        <v>303</v>
      </c>
      <c r="B2012" s="127" t="str">
        <f>Table13[[#This Row],[Series]]&amp;Table13[[#This Row],[Competency Name]]</f>
        <v>1310MANAGING HUMAN RESOURCES</v>
      </c>
      <c r="C2012" s="127" t="str">
        <f>IF(RIGHT(Table13[[#This Row],[Occupational Series]],5)="SECCM","SECCM",IF(OR(RIGHT(Table13[[#This Row],[Occupational Series]],1)="A",RIGHT(Table13[[#This Row],[Occupational Series]],1)="B",RIGHT(Table13[[#This Row],[Occupational Series]],1)="C"),"0301",RIGHT(Table13[[#This Row],[Occupational Series]],4)))</f>
        <v>1310</v>
      </c>
      <c r="D2012" s="54" t="s">
        <v>590</v>
      </c>
      <c r="E2012" s="54" t="s">
        <v>591</v>
      </c>
    </row>
    <row r="2013" spans="1:5" ht="39" thickBot="1" x14ac:dyDescent="0.3">
      <c r="A2013" s="51" t="s">
        <v>303</v>
      </c>
      <c r="B2013" s="127" t="str">
        <f>Table13[[#This Row],[Series]]&amp;Table13[[#This Row],[Competency Name]]</f>
        <v>1310PROBLEM SOLVING</v>
      </c>
      <c r="C2013" s="127" t="str">
        <f>IF(RIGHT(Table13[[#This Row],[Occupational Series]],5)="SECCM","SECCM",IF(OR(RIGHT(Table13[[#This Row],[Occupational Series]],1)="A",RIGHT(Table13[[#This Row],[Occupational Series]],1)="B",RIGHT(Table13[[#This Row],[Occupational Series]],1)="C"),"0301",RIGHT(Table13[[#This Row],[Occupational Series]],4)))</f>
        <v>1310</v>
      </c>
      <c r="D2013" s="51" t="s">
        <v>596</v>
      </c>
      <c r="E2013" s="51" t="s">
        <v>597</v>
      </c>
    </row>
    <row r="2014" spans="1:5" ht="15.75" thickBot="1" x14ac:dyDescent="0.3">
      <c r="A2014" s="129" t="s">
        <v>303</v>
      </c>
      <c r="B2014" s="127" t="str">
        <f>Table13[[#This Row],[Series]]&amp;Table13[[#This Row],[Competency Name]]</f>
        <v>1310RISK MANAGEMENT</v>
      </c>
      <c r="C2014" s="127" t="str">
        <f>IF(RIGHT(Table13[[#This Row],[Occupational Series]],5)="SECCM","SECCM",IF(OR(RIGHT(Table13[[#This Row],[Occupational Series]],1)="A",RIGHT(Table13[[#This Row],[Occupational Series]],1)="B",RIGHT(Table13[[#This Row],[Occupational Series]],1)="C"),"0301",RIGHT(Table13[[#This Row],[Occupational Series]],4)))</f>
        <v>1310</v>
      </c>
      <c r="D2014" s="129" t="s">
        <v>638</v>
      </c>
      <c r="E2014" s="129" t="s">
        <v>639</v>
      </c>
    </row>
    <row r="2015" spans="1:5" ht="39" thickBot="1" x14ac:dyDescent="0.3">
      <c r="A2015" s="54" t="s">
        <v>303</v>
      </c>
      <c r="B2015" s="127" t="str">
        <f>Table13[[#This Row],[Series]]&amp;Table13[[#This Row],[Competency Name]]</f>
        <v>1310MODELING AND SIMULATION</v>
      </c>
      <c r="C2015" s="127" t="str">
        <f>IF(RIGHT(Table13[[#This Row],[Occupational Series]],5)="SECCM","SECCM",IF(OR(RIGHT(Table13[[#This Row],[Occupational Series]],1)="A",RIGHT(Table13[[#This Row],[Occupational Series]],1)="B",RIGHT(Table13[[#This Row],[Occupational Series]],1)="C"),"0301",RIGHT(Table13[[#This Row],[Occupational Series]],4)))</f>
        <v>1310</v>
      </c>
      <c r="D2015" s="54" t="s">
        <v>783</v>
      </c>
      <c r="E2015" s="54" t="s">
        <v>784</v>
      </c>
    </row>
    <row r="2016" spans="1:5" ht="39" thickBot="1" x14ac:dyDescent="0.3">
      <c r="A2016" s="51" t="s">
        <v>303</v>
      </c>
      <c r="B2016" s="127" t="str">
        <f>Table13[[#This Row],[Series]]&amp;Table13[[#This Row],[Competency Name]]</f>
        <v>1310STRATEGIC THINKING</v>
      </c>
      <c r="C2016" s="127" t="str">
        <f>IF(RIGHT(Table13[[#This Row],[Occupational Series]],5)="SECCM","SECCM",IF(OR(RIGHT(Table13[[#This Row],[Occupational Series]],1)="A",RIGHT(Table13[[#This Row],[Occupational Series]],1)="B",RIGHT(Table13[[#This Row],[Occupational Series]],1)="C"),"0301",RIGHT(Table13[[#This Row],[Occupational Series]],4)))</f>
        <v>1310</v>
      </c>
      <c r="D2016" s="51" t="s">
        <v>826</v>
      </c>
      <c r="E2016" s="51" t="s">
        <v>827</v>
      </c>
    </row>
    <row r="2017" spans="1:5" ht="26.25" thickBot="1" x14ac:dyDescent="0.3">
      <c r="A2017" s="51" t="s">
        <v>303</v>
      </c>
      <c r="B2017" s="127" t="str">
        <f>Table13[[#This Row],[Series]]&amp;Table13[[#This Row],[Competency Name]]</f>
        <v>1310SOFTWARE ENGINEERING</v>
      </c>
      <c r="C2017" s="127" t="str">
        <f>IF(RIGHT(Table13[[#This Row],[Occupational Series]],5)="SECCM","SECCM",IF(OR(RIGHT(Table13[[#This Row],[Occupational Series]],1)="A",RIGHT(Table13[[#This Row],[Occupational Series]],1)="B",RIGHT(Table13[[#This Row],[Occupational Series]],1)="C"),"0301",RIGHT(Table13[[#This Row],[Occupational Series]],4)))</f>
        <v>1310</v>
      </c>
      <c r="D2017" s="51" t="s">
        <v>842</v>
      </c>
      <c r="E2017" s="51" t="s">
        <v>843</v>
      </c>
    </row>
    <row r="2018" spans="1:5" ht="26.25" thickBot="1" x14ac:dyDescent="0.3">
      <c r="A2018" s="54" t="s">
        <v>303</v>
      </c>
      <c r="B2018" s="127" t="str">
        <f>Table13[[#This Row],[Series]]&amp;Table13[[#This Row],[Competency Name]]</f>
        <v>1310SYSTEMS TESTING AND EVALUATION</v>
      </c>
      <c r="C2018" s="127" t="str">
        <f>IF(RIGHT(Table13[[#This Row],[Occupational Series]],5)="SECCM","SECCM",IF(OR(RIGHT(Table13[[#This Row],[Occupational Series]],1)="A",RIGHT(Table13[[#This Row],[Occupational Series]],1)="B",RIGHT(Table13[[#This Row],[Occupational Series]],1)="C"),"0301",RIGHT(Table13[[#This Row],[Occupational Series]],4)))</f>
        <v>1310</v>
      </c>
      <c r="D2018" s="54" t="s">
        <v>850</v>
      </c>
      <c r="E2018" s="54" t="s">
        <v>851</v>
      </c>
    </row>
    <row r="2019" spans="1:5" ht="26.25" thickBot="1" x14ac:dyDescent="0.3">
      <c r="A2019" s="129" t="s">
        <v>303</v>
      </c>
      <c r="B2019" s="127" t="str">
        <f>Table13[[#This Row],[Series]]&amp;Table13[[#This Row],[Competency Name]]</f>
        <v>1310RULEMAKING AND REGULATION</v>
      </c>
      <c r="C2019" s="127" t="str">
        <f>IF(RIGHT(Table13[[#This Row],[Occupational Series]],5)="SECCM","SECCM",IF(OR(RIGHT(Table13[[#This Row],[Occupational Series]],1)="A",RIGHT(Table13[[#This Row],[Occupational Series]],1)="B",RIGHT(Table13[[#This Row],[Occupational Series]],1)="C"),"0301",RIGHT(Table13[[#This Row],[Occupational Series]],4)))</f>
        <v>1310</v>
      </c>
      <c r="D2019" s="129" t="s">
        <v>958</v>
      </c>
      <c r="E2019" s="129" t="s">
        <v>959</v>
      </c>
    </row>
    <row r="2020" spans="1:5" ht="39" thickBot="1" x14ac:dyDescent="0.3">
      <c r="A2020" s="51" t="s">
        <v>303</v>
      </c>
      <c r="B2020" s="127" t="str">
        <f>Table13[[#This Row],[Series]]&amp;Table13[[#This Row],[Competency Name]]</f>
        <v>1310DECISIVENESS</v>
      </c>
      <c r="C2020" s="127" t="str">
        <f>IF(RIGHT(Table13[[#This Row],[Occupational Series]],5)="SECCM","SECCM",IF(OR(RIGHT(Table13[[#This Row],[Occupational Series]],1)="A",RIGHT(Table13[[#This Row],[Occupational Series]],1)="B",RIGHT(Table13[[#This Row],[Occupational Series]],1)="C"),"0301",RIGHT(Table13[[#This Row],[Occupational Series]],4)))</f>
        <v>1310</v>
      </c>
      <c r="D2020" s="51" t="s">
        <v>1009</v>
      </c>
      <c r="E2020" s="51" t="s">
        <v>1010</v>
      </c>
    </row>
    <row r="2021" spans="1:5" ht="26.25" thickBot="1" x14ac:dyDescent="0.3">
      <c r="A2021" s="128" t="s">
        <v>303</v>
      </c>
      <c r="B2021" s="127" t="str">
        <f>Table13[[#This Row],[Series]]&amp;Table13[[#This Row],[Competency Name]]</f>
        <v>1310READING AND INTERPRETING REGULATIONS</v>
      </c>
      <c r="C2021" s="127" t="str">
        <f>IF(RIGHT(Table13[[#This Row],[Occupational Series]],5)="SECCM","SECCM",IF(OR(RIGHT(Table13[[#This Row],[Occupational Series]],1)="A",RIGHT(Table13[[#This Row],[Occupational Series]],1)="B",RIGHT(Table13[[#This Row],[Occupational Series]],1)="C"),"0301",RIGHT(Table13[[#This Row],[Occupational Series]],4)))</f>
        <v>1310</v>
      </c>
      <c r="D2021" s="128" t="s">
        <v>1015</v>
      </c>
      <c r="E2021" s="128" t="s">
        <v>1016</v>
      </c>
    </row>
    <row r="2022" spans="1:5" ht="26.25" thickBot="1" x14ac:dyDescent="0.3">
      <c r="A2022" s="51" t="s">
        <v>303</v>
      </c>
      <c r="B2022" s="127" t="str">
        <f>Table13[[#This Row],[Series]]&amp;Table13[[#This Row],[Competency Name]]</f>
        <v>1310RESEARCH AND DEVELOPMENT</v>
      </c>
      <c r="C2022" s="127" t="str">
        <f>IF(RIGHT(Table13[[#This Row],[Occupational Series]],5)="SECCM","SECCM",IF(OR(RIGHT(Table13[[#This Row],[Occupational Series]],1)="A",RIGHT(Table13[[#This Row],[Occupational Series]],1)="B",RIGHT(Table13[[#This Row],[Occupational Series]],1)="C"),"0301",RIGHT(Table13[[#This Row],[Occupational Series]],4)))</f>
        <v>1310</v>
      </c>
      <c r="D2022" s="51" t="s">
        <v>1029</v>
      </c>
      <c r="E2022" s="51" t="s">
        <v>1030</v>
      </c>
    </row>
    <row r="2023" spans="1:5" ht="26.25" thickBot="1" x14ac:dyDescent="0.3">
      <c r="A2023" s="51" t="s">
        <v>303</v>
      </c>
      <c r="B2023" s="127" t="str">
        <f>Table13[[#This Row],[Series]]&amp;Table13[[#This Row],[Competency Name]]</f>
        <v>1310ANALYTICAL TECHNIQUES</v>
      </c>
      <c r="C2023" s="127" t="str">
        <f>IF(RIGHT(Table13[[#This Row],[Occupational Series]],5)="SECCM","SECCM",IF(OR(RIGHT(Table13[[#This Row],[Occupational Series]],1)="A",RIGHT(Table13[[#This Row],[Occupational Series]],1)="B",RIGHT(Table13[[#This Row],[Occupational Series]],1)="C"),"0301",RIGHT(Table13[[#This Row],[Occupational Series]],4)))</f>
        <v>1310</v>
      </c>
      <c r="D2023" s="51" t="s">
        <v>1131</v>
      </c>
      <c r="E2023" s="51" t="s">
        <v>1132</v>
      </c>
    </row>
    <row r="2024" spans="1:5" ht="39" thickBot="1" x14ac:dyDescent="0.3">
      <c r="A2024" s="54" t="s">
        <v>303</v>
      </c>
      <c r="B2024" s="127" t="str">
        <f>Table13[[#This Row],[Series]]&amp;Table13[[#This Row],[Competency Name]]</f>
        <v>1310PROCESS IMPROVEMENT</v>
      </c>
      <c r="C2024" s="127" t="str">
        <f>IF(RIGHT(Table13[[#This Row],[Occupational Series]],5)="SECCM","SECCM",IF(OR(RIGHT(Table13[[#This Row],[Occupational Series]],1)="A",RIGHT(Table13[[#This Row],[Occupational Series]],1)="B",RIGHT(Table13[[#This Row],[Occupational Series]],1)="C"),"0301",RIGHT(Table13[[#This Row],[Occupational Series]],4)))</f>
        <v>1310</v>
      </c>
      <c r="D2024" s="54" t="s">
        <v>1199</v>
      </c>
      <c r="E2024" s="54" t="s">
        <v>1200</v>
      </c>
    </row>
    <row r="2025" spans="1:5" ht="26.25" thickBot="1" x14ac:dyDescent="0.3">
      <c r="A2025" s="51" t="s">
        <v>303</v>
      </c>
      <c r="B2025" s="127" t="str">
        <f>Table13[[#This Row],[Series]]&amp;Table13[[#This Row],[Competency Name]]</f>
        <v>1310CREATIVITY AND INNOVATION</v>
      </c>
      <c r="C2025" s="127" t="str">
        <f>IF(RIGHT(Table13[[#This Row],[Occupational Series]],5)="SECCM","SECCM",IF(OR(RIGHT(Table13[[#This Row],[Occupational Series]],1)="A",RIGHT(Table13[[#This Row],[Occupational Series]],1)="B",RIGHT(Table13[[#This Row],[Occupational Series]],1)="C"),"0301",RIGHT(Table13[[#This Row],[Occupational Series]],4)))</f>
        <v>1310</v>
      </c>
      <c r="D2025" s="51" t="s">
        <v>1214</v>
      </c>
      <c r="E2025" s="51" t="s">
        <v>1215</v>
      </c>
    </row>
    <row r="2026" spans="1:5" ht="26.25" thickBot="1" x14ac:dyDescent="0.3">
      <c r="A2026" s="51" t="s">
        <v>303</v>
      </c>
      <c r="B2026" s="127" t="str">
        <f>Table13[[#This Row],[Series]]&amp;Table13[[#This Row],[Competency Name]]</f>
        <v>1310DESIGN AND DEVELOPMENT</v>
      </c>
      <c r="C2026" s="127" t="str">
        <f>IF(RIGHT(Table13[[#This Row],[Occupational Series]],5)="SECCM","SECCM",IF(OR(RIGHT(Table13[[#This Row],[Occupational Series]],1)="A",RIGHT(Table13[[#This Row],[Occupational Series]],1)="B",RIGHT(Table13[[#This Row],[Occupational Series]],1)="C"),"0301",RIGHT(Table13[[#This Row],[Occupational Series]],4)))</f>
        <v>1310</v>
      </c>
      <c r="D2026" s="51" t="s">
        <v>1250</v>
      </c>
      <c r="E2026" s="51" t="s">
        <v>1251</v>
      </c>
    </row>
    <row r="2027" spans="1:5" ht="26.25" thickBot="1" x14ac:dyDescent="0.3">
      <c r="A2027" s="128" t="s">
        <v>303</v>
      </c>
      <c r="B2027" s="127" t="str">
        <f>Table13[[#This Row],[Series]]&amp;Table13[[#This Row],[Competency Name]]</f>
        <v>1310SYSTEMS ENGINEERING</v>
      </c>
      <c r="C2027" s="127" t="str">
        <f>IF(RIGHT(Table13[[#This Row],[Occupational Series]],5)="SECCM","SECCM",IF(OR(RIGHT(Table13[[#This Row],[Occupational Series]],1)="A",RIGHT(Table13[[#This Row],[Occupational Series]],1)="B",RIGHT(Table13[[#This Row],[Occupational Series]],1)="C"),"0301",RIGHT(Table13[[#This Row],[Occupational Series]],4)))</f>
        <v>1310</v>
      </c>
      <c r="D2027" s="128" t="s">
        <v>1385</v>
      </c>
      <c r="E2027" s="128" t="s">
        <v>1386</v>
      </c>
    </row>
    <row r="2028" spans="1:5" ht="26.25" thickBot="1" x14ac:dyDescent="0.3">
      <c r="A2028" s="129" t="s">
        <v>303</v>
      </c>
      <c r="B2028" s="127" t="str">
        <f>Table13[[#This Row],[Series]]&amp;Table13[[#This Row],[Competency Name]]</f>
        <v>1310ACOUSTICS</v>
      </c>
      <c r="C2028" s="127" t="str">
        <f>IF(RIGHT(Table13[[#This Row],[Occupational Series]],5)="SECCM","SECCM",IF(OR(RIGHT(Table13[[#This Row],[Occupational Series]],1)="A",RIGHT(Table13[[#This Row],[Occupational Series]],1)="B",RIGHT(Table13[[#This Row],[Occupational Series]],1)="C"),"0301",RIGHT(Table13[[#This Row],[Occupational Series]],4)))</f>
        <v>1310</v>
      </c>
      <c r="D2028" s="129" t="s">
        <v>1416</v>
      </c>
      <c r="E2028" s="129" t="s">
        <v>1417</v>
      </c>
    </row>
    <row r="2029" spans="1:5" ht="39" thickBot="1" x14ac:dyDescent="0.3">
      <c r="A2029" s="51" t="s">
        <v>303</v>
      </c>
      <c r="B2029" s="127" t="str">
        <f>Table13[[#This Row],[Series]]&amp;Table13[[#This Row],[Competency Name]]</f>
        <v>1310PHYSICS</v>
      </c>
      <c r="C2029" s="127" t="str">
        <f>IF(RIGHT(Table13[[#This Row],[Occupational Series]],5)="SECCM","SECCM",IF(OR(RIGHT(Table13[[#This Row],[Occupational Series]],1)="A",RIGHT(Table13[[#This Row],[Occupational Series]],1)="B",RIGHT(Table13[[#This Row],[Occupational Series]],1)="C"),"0301",RIGHT(Table13[[#This Row],[Occupational Series]],4)))</f>
        <v>1310</v>
      </c>
      <c r="D2029" s="51" t="s">
        <v>1436</v>
      </c>
      <c r="E2029" s="51" t="s">
        <v>1437</v>
      </c>
    </row>
    <row r="2030" spans="1:5" ht="39" thickBot="1" x14ac:dyDescent="0.3">
      <c r="A2030" s="54" t="s">
        <v>287</v>
      </c>
      <c r="B2030" s="127" t="str">
        <f>Table13[[#This Row],[Series]]&amp;Table13[[#This Row],[Competency Name]]</f>
        <v>1311INFLUENCING/NEGOTIATING</v>
      </c>
      <c r="C2030" s="127" t="str">
        <f>IF(RIGHT(Table13[[#This Row],[Occupational Series]],5)="SECCM","SECCM",IF(OR(RIGHT(Table13[[#This Row],[Occupational Series]],1)="A",RIGHT(Table13[[#This Row],[Occupational Series]],1)="B",RIGHT(Table13[[#This Row],[Occupational Series]],1)="C"),"0301",RIGHT(Table13[[#This Row],[Occupational Series]],4)))</f>
        <v>1311</v>
      </c>
      <c r="D2030" s="54" t="s">
        <v>267</v>
      </c>
      <c r="E2030" s="54" t="s">
        <v>268</v>
      </c>
    </row>
    <row r="2031" spans="1:5" ht="26.25" thickBot="1" x14ac:dyDescent="0.3">
      <c r="A2031" s="51" t="s">
        <v>287</v>
      </c>
      <c r="B2031" s="127" t="str">
        <f>Table13[[#This Row],[Series]]&amp;Table13[[#This Row],[Competency Name]]</f>
        <v>1311INFORMATION MANAGEMENT</v>
      </c>
      <c r="C2031" s="127" t="str">
        <f>IF(RIGHT(Table13[[#This Row],[Occupational Series]],5)="SECCM","SECCM",IF(OR(RIGHT(Table13[[#This Row],[Occupational Series]],1)="A",RIGHT(Table13[[#This Row],[Occupational Series]],1)="B",RIGHT(Table13[[#This Row],[Occupational Series]],1)="C"),"0301",RIGHT(Table13[[#This Row],[Occupational Series]],4)))</f>
        <v>1311</v>
      </c>
      <c r="D2031" s="51" t="s">
        <v>311</v>
      </c>
      <c r="E2031" s="51" t="s">
        <v>312</v>
      </c>
    </row>
    <row r="2032" spans="1:5" ht="26.25" thickBot="1" x14ac:dyDescent="0.3">
      <c r="A2032" s="129" t="s">
        <v>287</v>
      </c>
      <c r="B2032" s="127" t="str">
        <f>Table13[[#This Row],[Series]]&amp;Table13[[#This Row],[Competency Name]]</f>
        <v>1311PROJECT MANAGEMENT</v>
      </c>
      <c r="C2032" s="127" t="str">
        <f>IF(RIGHT(Table13[[#This Row],[Occupational Series]],5)="SECCM","SECCM",IF(OR(RIGHT(Table13[[#This Row],[Occupational Series]],1)="A",RIGHT(Table13[[#This Row],[Occupational Series]],1)="B",RIGHT(Table13[[#This Row],[Occupational Series]],1)="C"),"0301",RIGHT(Table13[[#This Row],[Occupational Series]],4)))</f>
        <v>1311</v>
      </c>
      <c r="D2032" s="129" t="s">
        <v>381</v>
      </c>
      <c r="E2032" s="129" t="s">
        <v>382</v>
      </c>
    </row>
    <row r="2033" spans="1:5" ht="26.25" thickBot="1" x14ac:dyDescent="0.3">
      <c r="A2033" s="128" t="s">
        <v>287</v>
      </c>
      <c r="B2033" s="127" t="str">
        <f>Table13[[#This Row],[Series]]&amp;Table13[[#This Row],[Competency Name]]</f>
        <v>1311CUSTOMER SERVICE</v>
      </c>
      <c r="C2033" s="127" t="str">
        <f>IF(RIGHT(Table13[[#This Row],[Occupational Series]],5)="SECCM","SECCM",IF(OR(RIGHT(Table13[[#This Row],[Occupational Series]],1)="A",RIGHT(Table13[[#This Row],[Occupational Series]],1)="B",RIGHT(Table13[[#This Row],[Occupational Series]],1)="C"),"0301",RIGHT(Table13[[#This Row],[Occupational Series]],4)))</f>
        <v>1311</v>
      </c>
      <c r="D2033" s="128" t="s">
        <v>418</v>
      </c>
      <c r="E2033" s="128" t="s">
        <v>419</v>
      </c>
    </row>
    <row r="2034" spans="1:5" ht="26.25" thickBot="1" x14ac:dyDescent="0.3">
      <c r="A2034" s="51" t="s">
        <v>287</v>
      </c>
      <c r="B2034" s="127" t="str">
        <f>Table13[[#This Row],[Series]]&amp;Table13[[#This Row],[Competency Name]]</f>
        <v>1311COMPUTER LITERACY</v>
      </c>
      <c r="C2034" s="127" t="str">
        <f>IF(RIGHT(Table13[[#This Row],[Occupational Series]],5)="SECCM","SECCM",IF(OR(RIGHT(Table13[[#This Row],[Occupational Series]],1)="A",RIGHT(Table13[[#This Row],[Occupational Series]],1)="B",RIGHT(Table13[[#This Row],[Occupational Series]],1)="C"),"0301",RIGHT(Table13[[#This Row],[Occupational Series]],4)))</f>
        <v>1311</v>
      </c>
      <c r="D2034" s="51" t="s">
        <v>456</v>
      </c>
      <c r="E2034" s="51" t="s">
        <v>457</v>
      </c>
    </row>
    <row r="2035" spans="1:5" ht="26.25" thickBot="1" x14ac:dyDescent="0.3">
      <c r="A2035" s="51" t="s">
        <v>287</v>
      </c>
      <c r="B2035" s="127" t="str">
        <f>Table13[[#This Row],[Series]]&amp;Table13[[#This Row],[Competency Name]]</f>
        <v>1311WRITTEN COMMUNICATION</v>
      </c>
      <c r="C2035" s="127" t="str">
        <f>IF(RIGHT(Table13[[#This Row],[Occupational Series]],5)="SECCM","SECCM",IF(OR(RIGHT(Table13[[#This Row],[Occupational Series]],1)="A",RIGHT(Table13[[#This Row],[Occupational Series]],1)="B",RIGHT(Table13[[#This Row],[Occupational Series]],1)="C"),"0301",RIGHT(Table13[[#This Row],[Occupational Series]],4)))</f>
        <v>1311</v>
      </c>
      <c r="D2035" s="51" t="s">
        <v>507</v>
      </c>
      <c r="E2035" s="51" t="s">
        <v>508</v>
      </c>
    </row>
    <row r="2036" spans="1:5" ht="26.25" thickBot="1" x14ac:dyDescent="0.3">
      <c r="A2036" s="54" t="s">
        <v>287</v>
      </c>
      <c r="B2036" s="127" t="str">
        <f>Table13[[#This Row],[Series]]&amp;Table13[[#This Row],[Competency Name]]</f>
        <v>1311ORAL COMMUNICATION</v>
      </c>
      <c r="C2036" s="127" t="str">
        <f>IF(RIGHT(Table13[[#This Row],[Occupational Series]],5)="SECCM","SECCM",IF(OR(RIGHT(Table13[[#This Row],[Occupational Series]],1)="A",RIGHT(Table13[[#This Row],[Occupational Series]],1)="B",RIGHT(Table13[[#This Row],[Occupational Series]],1)="C"),"0301",RIGHT(Table13[[#This Row],[Occupational Series]],4)))</f>
        <v>1311</v>
      </c>
      <c r="D2036" s="54" t="s">
        <v>537</v>
      </c>
      <c r="E2036" s="54" t="s">
        <v>538</v>
      </c>
    </row>
    <row r="2037" spans="1:5" ht="64.5" thickBot="1" x14ac:dyDescent="0.3">
      <c r="A2037" s="51" t="s">
        <v>287</v>
      </c>
      <c r="B2037" s="127" t="str">
        <f>Table13[[#This Row],[Series]]&amp;Table13[[#This Row],[Competency Name]]</f>
        <v>1311ACCOUNTABILITY</v>
      </c>
      <c r="C2037" s="127" t="str">
        <f>IF(RIGHT(Table13[[#This Row],[Occupational Series]],5)="SECCM","SECCM",IF(OR(RIGHT(Table13[[#This Row],[Occupational Series]],1)="A",RIGHT(Table13[[#This Row],[Occupational Series]],1)="B",RIGHT(Table13[[#This Row],[Occupational Series]],1)="C"),"0301",RIGHT(Table13[[#This Row],[Occupational Series]],4)))</f>
        <v>1311</v>
      </c>
      <c r="D2037" s="51" t="s">
        <v>579</v>
      </c>
      <c r="E2037" s="51" t="s">
        <v>580</v>
      </c>
    </row>
    <row r="2038" spans="1:5" ht="39" thickBot="1" x14ac:dyDescent="0.3">
      <c r="A2038" s="51" t="s">
        <v>287</v>
      </c>
      <c r="B2038" s="127" t="str">
        <f>Table13[[#This Row],[Series]]&amp;Table13[[#This Row],[Competency Name]]</f>
        <v>1311DEVELOPING OTHERS</v>
      </c>
      <c r="C2038" s="127" t="str">
        <f>IF(RIGHT(Table13[[#This Row],[Occupational Series]],5)="SECCM","SECCM",IF(OR(RIGHT(Table13[[#This Row],[Occupational Series]],1)="A",RIGHT(Table13[[#This Row],[Occupational Series]],1)="B",RIGHT(Table13[[#This Row],[Occupational Series]],1)="C"),"0301",RIGHT(Table13[[#This Row],[Occupational Series]],4)))</f>
        <v>1311</v>
      </c>
      <c r="D2038" s="51" t="s">
        <v>585</v>
      </c>
      <c r="E2038" s="51" t="s">
        <v>586</v>
      </c>
    </row>
    <row r="2039" spans="1:5" ht="26.25" thickBot="1" x14ac:dyDescent="0.3">
      <c r="A2039" s="54" t="s">
        <v>287</v>
      </c>
      <c r="B2039" s="127" t="str">
        <f>Table13[[#This Row],[Series]]&amp;Table13[[#This Row],[Competency Name]]</f>
        <v>1311MANAGING HUMAN RESOURCES</v>
      </c>
      <c r="C2039" s="127" t="str">
        <f>IF(RIGHT(Table13[[#This Row],[Occupational Series]],5)="SECCM","SECCM",IF(OR(RIGHT(Table13[[#This Row],[Occupational Series]],1)="A",RIGHT(Table13[[#This Row],[Occupational Series]],1)="B",RIGHT(Table13[[#This Row],[Occupational Series]],1)="C"),"0301",RIGHT(Table13[[#This Row],[Occupational Series]],4)))</f>
        <v>1311</v>
      </c>
      <c r="D2039" s="54" t="s">
        <v>590</v>
      </c>
      <c r="E2039" s="54" t="s">
        <v>591</v>
      </c>
    </row>
    <row r="2040" spans="1:5" ht="39" thickBot="1" x14ac:dyDescent="0.3">
      <c r="A2040" s="51" t="s">
        <v>287</v>
      </c>
      <c r="B2040" s="127" t="str">
        <f>Table13[[#This Row],[Series]]&amp;Table13[[#This Row],[Competency Name]]</f>
        <v>1311PROBLEM SOLVING</v>
      </c>
      <c r="C2040" s="127" t="str">
        <f>IF(RIGHT(Table13[[#This Row],[Occupational Series]],5)="SECCM","SECCM",IF(OR(RIGHT(Table13[[#This Row],[Occupational Series]],1)="A",RIGHT(Table13[[#This Row],[Occupational Series]],1)="B",RIGHT(Table13[[#This Row],[Occupational Series]],1)="C"),"0301",RIGHT(Table13[[#This Row],[Occupational Series]],4)))</f>
        <v>1311</v>
      </c>
      <c r="D2040" s="51" t="s">
        <v>596</v>
      </c>
      <c r="E2040" s="51" t="s">
        <v>597</v>
      </c>
    </row>
    <row r="2041" spans="1:5" ht="39" thickBot="1" x14ac:dyDescent="0.3">
      <c r="A2041" s="51" t="s">
        <v>287</v>
      </c>
      <c r="B2041" s="127" t="str">
        <f>Table13[[#This Row],[Series]]&amp;Table13[[#This Row],[Competency Name]]</f>
        <v>1311HAZARDOUS MATERIAL MANAGEMENT</v>
      </c>
      <c r="C2041" s="127" t="str">
        <f>IF(RIGHT(Table13[[#This Row],[Occupational Series]],5)="SECCM","SECCM",IF(OR(RIGHT(Table13[[#This Row],[Occupational Series]],1)="A",RIGHT(Table13[[#This Row],[Occupational Series]],1)="B",RIGHT(Table13[[#This Row],[Occupational Series]],1)="C"),"0301",RIGHT(Table13[[#This Row],[Occupational Series]],4)))</f>
        <v>1311</v>
      </c>
      <c r="D2041" s="51" t="s">
        <v>954</v>
      </c>
      <c r="E2041" s="51" t="s">
        <v>955</v>
      </c>
    </row>
    <row r="2042" spans="1:5" ht="26.25" thickBot="1" x14ac:dyDescent="0.3">
      <c r="A2042" s="128" t="s">
        <v>287</v>
      </c>
      <c r="B2042" s="127" t="str">
        <f>Table13[[#This Row],[Series]]&amp;Table13[[#This Row],[Competency Name]]</f>
        <v>1311RULEMAKING AND REGULATION</v>
      </c>
      <c r="C2042" s="127" t="str">
        <f>IF(RIGHT(Table13[[#This Row],[Occupational Series]],5)="SECCM","SECCM",IF(OR(RIGHT(Table13[[#This Row],[Occupational Series]],1)="A",RIGHT(Table13[[#This Row],[Occupational Series]],1)="B",RIGHT(Table13[[#This Row],[Occupational Series]],1)="C"),"0301",RIGHT(Table13[[#This Row],[Occupational Series]],4)))</f>
        <v>1311</v>
      </c>
      <c r="D2042" s="128" t="s">
        <v>958</v>
      </c>
      <c r="E2042" s="128" t="s">
        <v>959</v>
      </c>
    </row>
    <row r="2043" spans="1:5" ht="39" thickBot="1" x14ac:dyDescent="0.3">
      <c r="A2043" s="51" t="s">
        <v>287</v>
      </c>
      <c r="B2043" s="127" t="str">
        <f>Table13[[#This Row],[Series]]&amp;Table13[[#This Row],[Competency Name]]</f>
        <v>1311DECISIVENESS</v>
      </c>
      <c r="C2043" s="127" t="str">
        <f>IF(RIGHT(Table13[[#This Row],[Occupational Series]],5)="SECCM","SECCM",IF(OR(RIGHT(Table13[[#This Row],[Occupational Series]],1)="A",RIGHT(Table13[[#This Row],[Occupational Series]],1)="B",RIGHT(Table13[[#This Row],[Occupational Series]],1)="C"),"0301",RIGHT(Table13[[#This Row],[Occupational Series]],4)))</f>
        <v>1311</v>
      </c>
      <c r="D2043" s="51" t="s">
        <v>1009</v>
      </c>
      <c r="E2043" s="51" t="s">
        <v>1010</v>
      </c>
    </row>
    <row r="2044" spans="1:5" ht="26.25" thickBot="1" x14ac:dyDescent="0.3">
      <c r="A2044" s="129" t="s">
        <v>287</v>
      </c>
      <c r="B2044" s="127" t="str">
        <f>Table13[[#This Row],[Series]]&amp;Table13[[#This Row],[Competency Name]]</f>
        <v>1311READING AND INTERPRETING REGULATIONS</v>
      </c>
      <c r="C2044" s="127" t="str">
        <f>IF(RIGHT(Table13[[#This Row],[Occupational Series]],5)="SECCM","SECCM",IF(OR(RIGHT(Table13[[#This Row],[Occupational Series]],1)="A",RIGHT(Table13[[#This Row],[Occupational Series]],1)="B",RIGHT(Table13[[#This Row],[Occupational Series]],1)="C"),"0301",RIGHT(Table13[[#This Row],[Occupational Series]],4)))</f>
        <v>1311</v>
      </c>
      <c r="D2044" s="129" t="s">
        <v>1015</v>
      </c>
      <c r="E2044" s="129" t="s">
        <v>1016</v>
      </c>
    </row>
    <row r="2045" spans="1:5" ht="26.25" thickBot="1" x14ac:dyDescent="0.3">
      <c r="A2045" s="54" t="s">
        <v>287</v>
      </c>
      <c r="B2045" s="127" t="str">
        <f>Table13[[#This Row],[Series]]&amp;Table13[[#This Row],[Competency Name]]</f>
        <v>1311ANALYTICAL CONCEPTS, POLICIES, AND PRINCIPLES</v>
      </c>
      <c r="C2045" s="127" t="str">
        <f>IF(RIGHT(Table13[[#This Row],[Occupational Series]],5)="SECCM","SECCM",IF(OR(RIGHT(Table13[[#This Row],[Occupational Series]],1)="A",RIGHT(Table13[[#This Row],[Occupational Series]],1)="B",RIGHT(Table13[[#This Row],[Occupational Series]],1)="C"),"0301",RIGHT(Table13[[#This Row],[Occupational Series]],4)))</f>
        <v>1311</v>
      </c>
      <c r="D2045" s="54" t="s">
        <v>1191</v>
      </c>
      <c r="E2045" s="54" t="s">
        <v>1192</v>
      </c>
    </row>
    <row r="2046" spans="1:5" ht="39" thickBot="1" x14ac:dyDescent="0.3">
      <c r="A2046" s="51" t="s">
        <v>287</v>
      </c>
      <c r="B2046" s="127" t="str">
        <f>Table13[[#This Row],[Series]]&amp;Table13[[#This Row],[Competency Name]]</f>
        <v>1311TRAINING PROGRAM ADMINISTRATION</v>
      </c>
      <c r="C2046" s="127" t="str">
        <f>IF(RIGHT(Table13[[#This Row],[Occupational Series]],5)="SECCM","SECCM",IF(OR(RIGHT(Table13[[#This Row],[Occupational Series]],1)="A",RIGHT(Table13[[#This Row],[Occupational Series]],1)="B",RIGHT(Table13[[#This Row],[Occupational Series]],1)="C"),"0301",RIGHT(Table13[[#This Row],[Occupational Series]],4)))</f>
        <v>1311</v>
      </c>
      <c r="D2046" s="51" t="s">
        <v>1222</v>
      </c>
      <c r="E2046" s="51" t="s">
        <v>1223</v>
      </c>
    </row>
    <row r="2047" spans="1:5" ht="15.75" thickBot="1" x14ac:dyDescent="0.3">
      <c r="A2047" s="129" t="s">
        <v>287</v>
      </c>
      <c r="B2047" s="127" t="str">
        <f>Table13[[#This Row],[Series]]&amp;Table13[[#This Row],[Competency Name]]</f>
        <v>1311RADIOLOGICAL SAFETY</v>
      </c>
      <c r="C2047" s="127" t="str">
        <f>IF(RIGHT(Table13[[#This Row],[Occupational Series]],5)="SECCM","SECCM",IF(OR(RIGHT(Table13[[#This Row],[Occupational Series]],1)="A",RIGHT(Table13[[#This Row],[Occupational Series]],1)="B",RIGHT(Table13[[#This Row],[Occupational Series]],1)="C"),"0301",RIGHT(Table13[[#This Row],[Occupational Series]],4)))</f>
        <v>1311</v>
      </c>
      <c r="D2047" s="129" t="s">
        <v>1560</v>
      </c>
      <c r="E2047" s="129" t="s">
        <v>1561</v>
      </c>
    </row>
    <row r="2048" spans="1:5" ht="51.75" thickBot="1" x14ac:dyDescent="0.3">
      <c r="A2048" s="54" t="s">
        <v>287</v>
      </c>
      <c r="B2048" s="127" t="str">
        <f>Table13[[#This Row],[Series]]&amp;Table13[[#This Row],[Competency Name]]</f>
        <v>1311PHYSICAL  SCIENCE CONCEPTS, PRINCIPLES, AND PRACTICES</v>
      </c>
      <c r="C2048" s="127" t="str">
        <f>IF(RIGHT(Table13[[#This Row],[Occupational Series]],5)="SECCM","SECCM",IF(OR(RIGHT(Table13[[#This Row],[Occupational Series]],1)="A",RIGHT(Table13[[#This Row],[Occupational Series]],1)="B",RIGHT(Table13[[#This Row],[Occupational Series]],1)="C"),"0301",RIGHT(Table13[[#This Row],[Occupational Series]],4)))</f>
        <v>1311</v>
      </c>
      <c r="D2048" s="54" t="s">
        <v>1564</v>
      </c>
      <c r="E2048" s="54" t="s">
        <v>1565</v>
      </c>
    </row>
    <row r="2049" spans="1:5" ht="39" thickBot="1" x14ac:dyDescent="0.3">
      <c r="A2049" s="51" t="s">
        <v>298</v>
      </c>
      <c r="B2049" s="127" t="str">
        <f>Table13[[#This Row],[Series]]&amp;Table13[[#This Row],[Competency Name]]</f>
        <v>1313INFLUENCING/NEGOTIATING</v>
      </c>
      <c r="C2049" s="127" t="str">
        <f>IF(RIGHT(Table13[[#This Row],[Occupational Series]],5)="SECCM","SECCM",IF(OR(RIGHT(Table13[[#This Row],[Occupational Series]],1)="A",RIGHT(Table13[[#This Row],[Occupational Series]],1)="B",RIGHT(Table13[[#This Row],[Occupational Series]],1)="C"),"0301",RIGHT(Table13[[#This Row],[Occupational Series]],4)))</f>
        <v>1313</v>
      </c>
      <c r="D2049" s="51" t="s">
        <v>267</v>
      </c>
      <c r="E2049" s="51" t="s">
        <v>268</v>
      </c>
    </row>
    <row r="2050" spans="1:5" ht="26.25" thickBot="1" x14ac:dyDescent="0.3">
      <c r="A2050" s="129" t="s">
        <v>298</v>
      </c>
      <c r="B2050" s="127" t="str">
        <f>Table13[[#This Row],[Series]]&amp;Table13[[#This Row],[Competency Name]]</f>
        <v>1313PROJECT MANAGEMENT</v>
      </c>
      <c r="C2050" s="127" t="str">
        <f>IF(RIGHT(Table13[[#This Row],[Occupational Series]],5)="SECCM","SECCM",IF(OR(RIGHT(Table13[[#This Row],[Occupational Series]],1)="A",RIGHT(Table13[[#This Row],[Occupational Series]],1)="B",RIGHT(Table13[[#This Row],[Occupational Series]],1)="C"),"0301",RIGHT(Table13[[#This Row],[Occupational Series]],4)))</f>
        <v>1313</v>
      </c>
      <c r="D2050" s="129" t="s">
        <v>381</v>
      </c>
      <c r="E2050" s="129" t="s">
        <v>382</v>
      </c>
    </row>
    <row r="2051" spans="1:5" ht="26.25" thickBot="1" x14ac:dyDescent="0.3">
      <c r="A2051" s="128" t="s">
        <v>298</v>
      </c>
      <c r="B2051" s="127" t="str">
        <f>Table13[[#This Row],[Series]]&amp;Table13[[#This Row],[Competency Name]]</f>
        <v>1313CUSTOMER SERVICE</v>
      </c>
      <c r="C2051" s="127" t="str">
        <f>IF(RIGHT(Table13[[#This Row],[Occupational Series]],5)="SECCM","SECCM",IF(OR(RIGHT(Table13[[#This Row],[Occupational Series]],1)="A",RIGHT(Table13[[#This Row],[Occupational Series]],1)="B",RIGHT(Table13[[#This Row],[Occupational Series]],1)="C"),"0301",RIGHT(Table13[[#This Row],[Occupational Series]],4)))</f>
        <v>1313</v>
      </c>
      <c r="D2051" s="128" t="s">
        <v>418</v>
      </c>
      <c r="E2051" s="128" t="s">
        <v>419</v>
      </c>
    </row>
    <row r="2052" spans="1:5" ht="51.75" thickBot="1" x14ac:dyDescent="0.3">
      <c r="A2052" s="51" t="s">
        <v>298</v>
      </c>
      <c r="B2052" s="127" t="str">
        <f>Table13[[#This Row],[Series]]&amp;Table13[[#This Row],[Competency Name]]</f>
        <v>1313FINANCIAL MANAGEMENT</v>
      </c>
      <c r="C2052" s="127" t="str">
        <f>IF(RIGHT(Table13[[#This Row],[Occupational Series]],5)="SECCM","SECCM",IF(OR(RIGHT(Table13[[#This Row],[Occupational Series]],1)="A",RIGHT(Table13[[#This Row],[Occupational Series]],1)="B",RIGHT(Table13[[#This Row],[Occupational Series]],1)="C"),"0301",RIGHT(Table13[[#This Row],[Occupational Series]],4)))</f>
        <v>1313</v>
      </c>
      <c r="D2052" s="51" t="s">
        <v>438</v>
      </c>
      <c r="E2052" s="51" t="s">
        <v>439</v>
      </c>
    </row>
    <row r="2053" spans="1:5" ht="26.25" thickBot="1" x14ac:dyDescent="0.3">
      <c r="A2053" s="51" t="s">
        <v>298</v>
      </c>
      <c r="B2053" s="127" t="str">
        <f>Table13[[#This Row],[Series]]&amp;Table13[[#This Row],[Competency Name]]</f>
        <v>1313COMPUTER LITERACY</v>
      </c>
      <c r="C2053" s="127" t="str">
        <f>IF(RIGHT(Table13[[#This Row],[Occupational Series]],5)="SECCM","SECCM",IF(OR(RIGHT(Table13[[#This Row],[Occupational Series]],1)="A",RIGHT(Table13[[#This Row],[Occupational Series]],1)="B",RIGHT(Table13[[#This Row],[Occupational Series]],1)="C"),"0301",RIGHT(Table13[[#This Row],[Occupational Series]],4)))</f>
        <v>1313</v>
      </c>
      <c r="D2053" s="51" t="s">
        <v>456</v>
      </c>
      <c r="E2053" s="51" t="s">
        <v>457</v>
      </c>
    </row>
    <row r="2054" spans="1:5" ht="15.75" thickBot="1" x14ac:dyDescent="0.3">
      <c r="A2054" s="128" t="s">
        <v>298</v>
      </c>
      <c r="B2054" s="127" t="str">
        <f>Table13[[#This Row],[Series]]&amp;Table13[[#This Row],[Competency Name]]</f>
        <v>1313PARTNERING</v>
      </c>
      <c r="C2054" s="127" t="str">
        <f>IF(RIGHT(Table13[[#This Row],[Occupational Series]],5)="SECCM","SECCM",IF(OR(RIGHT(Table13[[#This Row],[Occupational Series]],1)="A",RIGHT(Table13[[#This Row],[Occupational Series]],1)="B",RIGHT(Table13[[#This Row],[Occupational Series]],1)="C"),"0301",RIGHT(Table13[[#This Row],[Occupational Series]],4)))</f>
        <v>1313</v>
      </c>
      <c r="D2054" s="128" t="s">
        <v>491</v>
      </c>
      <c r="E2054" s="128" t="s">
        <v>492</v>
      </c>
    </row>
    <row r="2055" spans="1:5" ht="26.25" thickBot="1" x14ac:dyDescent="0.3">
      <c r="A2055" s="51" t="s">
        <v>298</v>
      </c>
      <c r="B2055" s="127" t="str">
        <f>Table13[[#This Row],[Series]]&amp;Table13[[#This Row],[Competency Name]]</f>
        <v>1313WRITTEN COMMUNICATION</v>
      </c>
      <c r="C2055" s="127" t="str">
        <f>IF(RIGHT(Table13[[#This Row],[Occupational Series]],5)="SECCM","SECCM",IF(OR(RIGHT(Table13[[#This Row],[Occupational Series]],1)="A",RIGHT(Table13[[#This Row],[Occupational Series]],1)="B",RIGHT(Table13[[#This Row],[Occupational Series]],1)="C"),"0301",RIGHT(Table13[[#This Row],[Occupational Series]],4)))</f>
        <v>1313</v>
      </c>
      <c r="D2055" s="51" t="s">
        <v>507</v>
      </c>
      <c r="E2055" s="51" t="s">
        <v>508</v>
      </c>
    </row>
    <row r="2056" spans="1:5" ht="26.25" thickBot="1" x14ac:dyDescent="0.3">
      <c r="A2056" s="51" t="s">
        <v>298</v>
      </c>
      <c r="B2056" s="127" t="str">
        <f>Table13[[#This Row],[Series]]&amp;Table13[[#This Row],[Competency Name]]</f>
        <v>1313ORAL COMMUNICATION</v>
      </c>
      <c r="C2056" s="127" t="str">
        <f>IF(RIGHT(Table13[[#This Row],[Occupational Series]],5)="SECCM","SECCM",IF(OR(RIGHT(Table13[[#This Row],[Occupational Series]],1)="A",RIGHT(Table13[[#This Row],[Occupational Series]],1)="B",RIGHT(Table13[[#This Row],[Occupational Series]],1)="C"),"0301",RIGHT(Table13[[#This Row],[Occupational Series]],4)))</f>
        <v>1313</v>
      </c>
      <c r="D2056" s="51" t="s">
        <v>537</v>
      </c>
      <c r="E2056" s="51" t="s">
        <v>538</v>
      </c>
    </row>
    <row r="2057" spans="1:5" ht="26.25" thickBot="1" x14ac:dyDescent="0.3">
      <c r="A2057" s="54" t="s">
        <v>298</v>
      </c>
      <c r="B2057" s="127" t="str">
        <f>Table13[[#This Row],[Series]]&amp;Table13[[#This Row],[Competency Name]]</f>
        <v>1313RESOURCE MANAGEMENT</v>
      </c>
      <c r="C2057" s="127" t="str">
        <f>IF(RIGHT(Table13[[#This Row],[Occupational Series]],5)="SECCM","SECCM",IF(OR(RIGHT(Table13[[#This Row],[Occupational Series]],1)="A",RIGHT(Table13[[#This Row],[Occupational Series]],1)="B",RIGHT(Table13[[#This Row],[Occupational Series]],1)="C"),"0301",RIGHT(Table13[[#This Row],[Occupational Series]],4)))</f>
        <v>1313</v>
      </c>
      <c r="D2057" s="54" t="s">
        <v>573</v>
      </c>
      <c r="E2057" s="54" t="s">
        <v>574</v>
      </c>
    </row>
    <row r="2058" spans="1:5" ht="64.5" thickBot="1" x14ac:dyDescent="0.3">
      <c r="A2058" s="51" t="s">
        <v>298</v>
      </c>
      <c r="B2058" s="127" t="str">
        <f>Table13[[#This Row],[Series]]&amp;Table13[[#This Row],[Competency Name]]</f>
        <v>1313ACCOUNTABILITY</v>
      </c>
      <c r="C2058" s="127" t="str">
        <f>IF(RIGHT(Table13[[#This Row],[Occupational Series]],5)="SECCM","SECCM",IF(OR(RIGHT(Table13[[#This Row],[Occupational Series]],1)="A",RIGHT(Table13[[#This Row],[Occupational Series]],1)="B",RIGHT(Table13[[#This Row],[Occupational Series]],1)="C"),"0301",RIGHT(Table13[[#This Row],[Occupational Series]],4)))</f>
        <v>1313</v>
      </c>
      <c r="D2058" s="51" t="s">
        <v>579</v>
      </c>
      <c r="E2058" s="51" t="s">
        <v>580</v>
      </c>
    </row>
    <row r="2059" spans="1:5" ht="39" thickBot="1" x14ac:dyDescent="0.3">
      <c r="A2059" s="51" t="s">
        <v>298</v>
      </c>
      <c r="B2059" s="127" t="str">
        <f>Table13[[#This Row],[Series]]&amp;Table13[[#This Row],[Competency Name]]</f>
        <v>1313DEVELOPING OTHERS</v>
      </c>
      <c r="C2059" s="127" t="str">
        <f>IF(RIGHT(Table13[[#This Row],[Occupational Series]],5)="SECCM","SECCM",IF(OR(RIGHT(Table13[[#This Row],[Occupational Series]],1)="A",RIGHT(Table13[[#This Row],[Occupational Series]],1)="B",RIGHT(Table13[[#This Row],[Occupational Series]],1)="C"),"0301",RIGHT(Table13[[#This Row],[Occupational Series]],4)))</f>
        <v>1313</v>
      </c>
      <c r="D2059" s="51" t="s">
        <v>585</v>
      </c>
      <c r="E2059" s="51" t="s">
        <v>586</v>
      </c>
    </row>
    <row r="2060" spans="1:5" ht="26.25" thickBot="1" x14ac:dyDescent="0.3">
      <c r="A2060" s="54" t="s">
        <v>298</v>
      </c>
      <c r="B2060" s="127" t="str">
        <f>Table13[[#This Row],[Series]]&amp;Table13[[#This Row],[Competency Name]]</f>
        <v>1313MANAGING HUMAN RESOURCES</v>
      </c>
      <c r="C2060" s="127" t="str">
        <f>IF(RIGHT(Table13[[#This Row],[Occupational Series]],5)="SECCM","SECCM",IF(OR(RIGHT(Table13[[#This Row],[Occupational Series]],1)="A",RIGHT(Table13[[#This Row],[Occupational Series]],1)="B",RIGHT(Table13[[#This Row],[Occupational Series]],1)="C"),"0301",RIGHT(Table13[[#This Row],[Occupational Series]],4)))</f>
        <v>1313</v>
      </c>
      <c r="D2060" s="54" t="s">
        <v>590</v>
      </c>
      <c r="E2060" s="54" t="s">
        <v>591</v>
      </c>
    </row>
    <row r="2061" spans="1:5" ht="39" thickBot="1" x14ac:dyDescent="0.3">
      <c r="A2061" s="51" t="s">
        <v>298</v>
      </c>
      <c r="B2061" s="127" t="str">
        <f>Table13[[#This Row],[Series]]&amp;Table13[[#This Row],[Competency Name]]</f>
        <v>1313PROBLEM SOLVING</v>
      </c>
      <c r="C2061" s="127" t="str">
        <f>IF(RIGHT(Table13[[#This Row],[Occupational Series]],5)="SECCM","SECCM",IF(OR(RIGHT(Table13[[#This Row],[Occupational Series]],1)="A",RIGHT(Table13[[#This Row],[Occupational Series]],1)="B",RIGHT(Table13[[#This Row],[Occupational Series]],1)="C"),"0301",RIGHT(Table13[[#This Row],[Occupational Series]],4)))</f>
        <v>1313</v>
      </c>
      <c r="D2061" s="51" t="s">
        <v>596</v>
      </c>
      <c r="E2061" s="51" t="s">
        <v>597</v>
      </c>
    </row>
    <row r="2062" spans="1:5" ht="26.25" thickBot="1" x14ac:dyDescent="0.3">
      <c r="A2062" s="51" t="s">
        <v>298</v>
      </c>
      <c r="B2062" s="127" t="str">
        <f>Table13[[#This Row],[Series]]&amp;Table13[[#This Row],[Competency Name]]</f>
        <v>1313QUALITY ASSURANCE</v>
      </c>
      <c r="C2062" s="127" t="str">
        <f>IF(RIGHT(Table13[[#This Row],[Occupational Series]],5)="SECCM","SECCM",IF(OR(RIGHT(Table13[[#This Row],[Occupational Series]],1)="A",RIGHT(Table13[[#This Row],[Occupational Series]],1)="B",RIGHT(Table13[[#This Row],[Occupational Series]],1)="C"),"0301",RIGHT(Table13[[#This Row],[Occupational Series]],4)))</f>
        <v>1313</v>
      </c>
      <c r="D2062" s="51" t="s">
        <v>600</v>
      </c>
      <c r="E2062" s="51" t="s">
        <v>601</v>
      </c>
    </row>
    <row r="2063" spans="1:5" ht="26.25" thickBot="1" x14ac:dyDescent="0.3">
      <c r="A2063" s="54" t="s">
        <v>298</v>
      </c>
      <c r="B2063" s="127" t="str">
        <f>Table13[[#This Row],[Series]]&amp;Table13[[#This Row],[Competency Name]]</f>
        <v>1313MATHEMATICS</v>
      </c>
      <c r="C2063" s="127" t="str">
        <f>IF(RIGHT(Table13[[#This Row],[Occupational Series]],5)="SECCM","SECCM",IF(OR(RIGHT(Table13[[#This Row],[Occupational Series]],1)="A",RIGHT(Table13[[#This Row],[Occupational Series]],1)="B",RIGHT(Table13[[#This Row],[Occupational Series]],1)="C"),"0301",RIGHT(Table13[[#This Row],[Occupational Series]],4)))</f>
        <v>1313</v>
      </c>
      <c r="D2063" s="54" t="s">
        <v>781</v>
      </c>
      <c r="E2063" s="54" t="s">
        <v>782</v>
      </c>
    </row>
    <row r="2064" spans="1:5" ht="39" thickBot="1" x14ac:dyDescent="0.3">
      <c r="A2064" s="51" t="s">
        <v>298</v>
      </c>
      <c r="B2064" s="127" t="str">
        <f>Table13[[#This Row],[Series]]&amp;Table13[[#This Row],[Competency Name]]</f>
        <v>1313MODELING AND SIMULATION</v>
      </c>
      <c r="C2064" s="127" t="str">
        <f>IF(RIGHT(Table13[[#This Row],[Occupational Series]],5)="SECCM","SECCM",IF(OR(RIGHT(Table13[[#This Row],[Occupational Series]],1)="A",RIGHT(Table13[[#This Row],[Occupational Series]],1)="B",RIGHT(Table13[[#This Row],[Occupational Series]],1)="C"),"0301",RIGHT(Table13[[#This Row],[Occupational Series]],4)))</f>
        <v>1313</v>
      </c>
      <c r="D2064" s="51" t="s">
        <v>783</v>
      </c>
      <c r="E2064" s="51" t="s">
        <v>784</v>
      </c>
    </row>
    <row r="2065" spans="1:5" ht="26.25" thickBot="1" x14ac:dyDescent="0.3">
      <c r="A2065" s="51" t="s">
        <v>298</v>
      </c>
      <c r="B2065" s="127" t="str">
        <f>Table13[[#This Row],[Series]]&amp;Table13[[#This Row],[Competency Name]]</f>
        <v>1313SOFTWARE ENGINEERING</v>
      </c>
      <c r="C2065" s="127" t="str">
        <f>IF(RIGHT(Table13[[#This Row],[Occupational Series]],5)="SECCM","SECCM",IF(OR(RIGHT(Table13[[#This Row],[Occupational Series]],1)="A",RIGHT(Table13[[#This Row],[Occupational Series]],1)="B",RIGHT(Table13[[#This Row],[Occupational Series]],1)="C"),"0301",RIGHT(Table13[[#This Row],[Occupational Series]],4)))</f>
        <v>1313</v>
      </c>
      <c r="D2065" s="51" t="s">
        <v>842</v>
      </c>
      <c r="E2065" s="51" t="s">
        <v>843</v>
      </c>
    </row>
    <row r="2066" spans="1:5" ht="26.25" thickBot="1" x14ac:dyDescent="0.3">
      <c r="A2066" s="54" t="s">
        <v>298</v>
      </c>
      <c r="B2066" s="127" t="str">
        <f>Table13[[#This Row],[Series]]&amp;Table13[[#This Row],[Competency Name]]</f>
        <v>1313SYSTEMS TESTING AND EVALUATION</v>
      </c>
      <c r="C2066" s="127" t="str">
        <f>IF(RIGHT(Table13[[#This Row],[Occupational Series]],5)="SECCM","SECCM",IF(OR(RIGHT(Table13[[#This Row],[Occupational Series]],1)="A",RIGHT(Table13[[#This Row],[Occupational Series]],1)="B",RIGHT(Table13[[#This Row],[Occupational Series]],1)="C"),"0301",RIGHT(Table13[[#This Row],[Occupational Series]],4)))</f>
        <v>1313</v>
      </c>
      <c r="D2066" s="54" t="s">
        <v>850</v>
      </c>
      <c r="E2066" s="54" t="s">
        <v>851</v>
      </c>
    </row>
    <row r="2067" spans="1:5" ht="26.25" thickBot="1" x14ac:dyDescent="0.3">
      <c r="A2067" s="129" t="s">
        <v>298</v>
      </c>
      <c r="B2067" s="127" t="str">
        <f>Table13[[#This Row],[Series]]&amp;Table13[[#This Row],[Competency Name]]</f>
        <v>1313RULEMAKING AND REGULATION</v>
      </c>
      <c r="C2067" s="127" t="str">
        <f>IF(RIGHT(Table13[[#This Row],[Occupational Series]],5)="SECCM","SECCM",IF(OR(RIGHT(Table13[[#This Row],[Occupational Series]],1)="A",RIGHT(Table13[[#This Row],[Occupational Series]],1)="B",RIGHT(Table13[[#This Row],[Occupational Series]],1)="C"),"0301",RIGHT(Table13[[#This Row],[Occupational Series]],4)))</f>
        <v>1313</v>
      </c>
      <c r="D2067" s="129" t="s">
        <v>958</v>
      </c>
      <c r="E2067" s="129" t="s">
        <v>959</v>
      </c>
    </row>
    <row r="2068" spans="1:5" ht="39" thickBot="1" x14ac:dyDescent="0.3">
      <c r="A2068" s="51" t="s">
        <v>298</v>
      </c>
      <c r="B2068" s="127" t="str">
        <f>Table13[[#This Row],[Series]]&amp;Table13[[#This Row],[Competency Name]]</f>
        <v>1313DECISIVENESS</v>
      </c>
      <c r="C2068" s="127" t="str">
        <f>IF(RIGHT(Table13[[#This Row],[Occupational Series]],5)="SECCM","SECCM",IF(OR(RIGHT(Table13[[#This Row],[Occupational Series]],1)="A",RIGHT(Table13[[#This Row],[Occupational Series]],1)="B",RIGHT(Table13[[#This Row],[Occupational Series]],1)="C"),"0301",RIGHT(Table13[[#This Row],[Occupational Series]],4)))</f>
        <v>1313</v>
      </c>
      <c r="D2068" s="51" t="s">
        <v>1009</v>
      </c>
      <c r="E2068" s="51" t="s">
        <v>1010</v>
      </c>
    </row>
    <row r="2069" spans="1:5" ht="26.25" thickBot="1" x14ac:dyDescent="0.3">
      <c r="A2069" s="128" t="s">
        <v>298</v>
      </c>
      <c r="B2069" s="127" t="str">
        <f>Table13[[#This Row],[Series]]&amp;Table13[[#This Row],[Competency Name]]</f>
        <v>1313READING AND INTERPRETING REGULATIONS</v>
      </c>
      <c r="C2069" s="127" t="str">
        <f>IF(RIGHT(Table13[[#This Row],[Occupational Series]],5)="SECCM","SECCM",IF(OR(RIGHT(Table13[[#This Row],[Occupational Series]],1)="A",RIGHT(Table13[[#This Row],[Occupational Series]],1)="B",RIGHT(Table13[[#This Row],[Occupational Series]],1)="C"),"0301",RIGHT(Table13[[#This Row],[Occupational Series]],4)))</f>
        <v>1313</v>
      </c>
      <c r="D2069" s="128" t="s">
        <v>1015</v>
      </c>
      <c r="E2069" s="128" t="s">
        <v>1016</v>
      </c>
    </row>
    <row r="2070" spans="1:5" ht="26.25" thickBot="1" x14ac:dyDescent="0.3">
      <c r="A2070" s="51" t="s">
        <v>298</v>
      </c>
      <c r="B2070" s="127" t="str">
        <f>Table13[[#This Row],[Series]]&amp;Table13[[#This Row],[Competency Name]]</f>
        <v>1313RESEARCH AND DEVELOPMENT</v>
      </c>
      <c r="C2070" s="127" t="str">
        <f>IF(RIGHT(Table13[[#This Row],[Occupational Series]],5)="SECCM","SECCM",IF(OR(RIGHT(Table13[[#This Row],[Occupational Series]],1)="A",RIGHT(Table13[[#This Row],[Occupational Series]],1)="B",RIGHT(Table13[[#This Row],[Occupational Series]],1)="C"),"0301",RIGHT(Table13[[#This Row],[Occupational Series]],4)))</f>
        <v>1313</v>
      </c>
      <c r="D2070" s="51" t="s">
        <v>1029</v>
      </c>
      <c r="E2070" s="51" t="s">
        <v>1030</v>
      </c>
    </row>
    <row r="2071" spans="1:5" ht="39" thickBot="1" x14ac:dyDescent="0.3">
      <c r="A2071" s="51" t="s">
        <v>298</v>
      </c>
      <c r="B2071" s="127" t="str">
        <f>Table13[[#This Row],[Series]]&amp;Table13[[#This Row],[Competency Name]]</f>
        <v>1313SURVEYS AND DATA COLLECTION</v>
      </c>
      <c r="C2071" s="127" t="str">
        <f>IF(RIGHT(Table13[[#This Row],[Occupational Series]],5)="SECCM","SECCM",IF(OR(RIGHT(Table13[[#This Row],[Occupational Series]],1)="A",RIGHT(Table13[[#This Row],[Occupational Series]],1)="B",RIGHT(Table13[[#This Row],[Occupational Series]],1)="C"),"0301",RIGHT(Table13[[#This Row],[Occupational Series]],4)))</f>
        <v>1313</v>
      </c>
      <c r="D2071" s="51" t="s">
        <v>1031</v>
      </c>
      <c r="E2071" s="51" t="s">
        <v>1032</v>
      </c>
    </row>
    <row r="2072" spans="1:5" ht="26.25" thickBot="1" x14ac:dyDescent="0.3">
      <c r="A2072" s="128" t="s">
        <v>298</v>
      </c>
      <c r="B2072" s="127" t="str">
        <f>Table13[[#This Row],[Series]]&amp;Table13[[#This Row],[Competency Name]]</f>
        <v>1313DATA AND CONTENT MANAGEMENT</v>
      </c>
      <c r="C2072" s="127" t="str">
        <f>IF(RIGHT(Table13[[#This Row],[Occupational Series]],5)="SECCM","SECCM",IF(OR(RIGHT(Table13[[#This Row],[Occupational Series]],1)="A",RIGHT(Table13[[#This Row],[Occupational Series]],1)="B",RIGHT(Table13[[#This Row],[Occupational Series]],1)="C"),"0301",RIGHT(Table13[[#This Row],[Occupational Series]],4)))</f>
        <v>1313</v>
      </c>
      <c r="D2072" s="128" t="s">
        <v>1075</v>
      </c>
      <c r="E2072" s="128" t="s">
        <v>1076</v>
      </c>
    </row>
    <row r="2073" spans="1:5" ht="26.25" thickBot="1" x14ac:dyDescent="0.3">
      <c r="A2073" s="51" t="s">
        <v>298</v>
      </c>
      <c r="B2073" s="127" t="str">
        <f>Table13[[#This Row],[Series]]&amp;Table13[[#This Row],[Competency Name]]</f>
        <v>1313REPORTING AND RECOMMENDATIONS</v>
      </c>
      <c r="C2073" s="127" t="str">
        <f>IF(RIGHT(Table13[[#This Row],[Occupational Series]],5)="SECCM","SECCM",IF(OR(RIGHT(Table13[[#This Row],[Occupational Series]],1)="A",RIGHT(Table13[[#This Row],[Occupational Series]],1)="B",RIGHT(Table13[[#This Row],[Occupational Series]],1)="C"),"0301",RIGHT(Table13[[#This Row],[Occupational Series]],4)))</f>
        <v>1313</v>
      </c>
      <c r="D2073" s="51" t="s">
        <v>1141</v>
      </c>
      <c r="E2073" s="51" t="s">
        <v>1142</v>
      </c>
    </row>
    <row r="2074" spans="1:5" ht="39" thickBot="1" x14ac:dyDescent="0.3">
      <c r="A2074" s="51" t="s">
        <v>298</v>
      </c>
      <c r="B2074" s="127" t="str">
        <f>Table13[[#This Row],[Series]]&amp;Table13[[#This Row],[Competency Name]]</f>
        <v>1313PROCESS IMPROVEMENT</v>
      </c>
      <c r="C2074" s="127" t="str">
        <f>IF(RIGHT(Table13[[#This Row],[Occupational Series]],5)="SECCM","SECCM",IF(OR(RIGHT(Table13[[#This Row],[Occupational Series]],1)="A",RIGHT(Table13[[#This Row],[Occupational Series]],1)="B",RIGHT(Table13[[#This Row],[Occupational Series]],1)="C"),"0301",RIGHT(Table13[[#This Row],[Occupational Series]],4)))</f>
        <v>1313</v>
      </c>
      <c r="D2074" s="51" t="s">
        <v>1199</v>
      </c>
      <c r="E2074" s="51" t="s">
        <v>1200</v>
      </c>
    </row>
    <row r="2075" spans="1:5" ht="26.25" thickBot="1" x14ac:dyDescent="0.3">
      <c r="A2075" s="54" t="s">
        <v>298</v>
      </c>
      <c r="B2075" s="127" t="str">
        <f>Table13[[#This Row],[Series]]&amp;Table13[[#This Row],[Competency Name]]</f>
        <v>1313CREATIVITY AND INNOVATION</v>
      </c>
      <c r="C2075" s="127" t="str">
        <f>IF(RIGHT(Table13[[#This Row],[Occupational Series]],5)="SECCM","SECCM",IF(OR(RIGHT(Table13[[#This Row],[Occupational Series]],1)="A",RIGHT(Table13[[#This Row],[Occupational Series]],1)="B",RIGHT(Table13[[#This Row],[Occupational Series]],1)="C"),"0301",RIGHT(Table13[[#This Row],[Occupational Series]],4)))</f>
        <v>1313</v>
      </c>
      <c r="D2075" s="54" t="s">
        <v>1214</v>
      </c>
      <c r="E2075" s="54" t="s">
        <v>1215</v>
      </c>
    </row>
    <row r="2076" spans="1:5" ht="26.25" thickBot="1" x14ac:dyDescent="0.3">
      <c r="A2076" s="129" t="s">
        <v>298</v>
      </c>
      <c r="B2076" s="127" t="str">
        <f>Table13[[#This Row],[Series]]&amp;Table13[[#This Row],[Competency Name]]</f>
        <v>1313ACOUSTICS</v>
      </c>
      <c r="C2076" s="127" t="str">
        <f>IF(RIGHT(Table13[[#This Row],[Occupational Series]],5)="SECCM","SECCM",IF(OR(RIGHT(Table13[[#This Row],[Occupational Series]],1)="A",RIGHT(Table13[[#This Row],[Occupational Series]],1)="B",RIGHT(Table13[[#This Row],[Occupational Series]],1)="C"),"0301",RIGHT(Table13[[#This Row],[Occupational Series]],4)))</f>
        <v>1313</v>
      </c>
      <c r="D2076" s="129" t="s">
        <v>1416</v>
      </c>
      <c r="E2076" s="129" t="s">
        <v>1417</v>
      </c>
    </row>
    <row r="2077" spans="1:5" ht="26.25" thickBot="1" x14ac:dyDescent="0.3">
      <c r="A2077" s="51" t="s">
        <v>298</v>
      </c>
      <c r="B2077" s="127" t="str">
        <f>Table13[[#This Row],[Series]]&amp;Table13[[#This Row],[Competency Name]]</f>
        <v>1313GEOGRAPHICAL INFORMATION SYSTEMS (GIS)</v>
      </c>
      <c r="C2077" s="127" t="str">
        <f>IF(RIGHT(Table13[[#This Row],[Occupational Series]],5)="SECCM","SECCM",IF(OR(RIGHT(Table13[[#This Row],[Occupational Series]],1)="A",RIGHT(Table13[[#This Row],[Occupational Series]],1)="B",RIGHT(Table13[[#This Row],[Occupational Series]],1)="C"),"0301",RIGHT(Table13[[#This Row],[Occupational Series]],4)))</f>
        <v>1313</v>
      </c>
      <c r="D2077" s="51" t="s">
        <v>1570</v>
      </c>
      <c r="E2077" s="51" t="s">
        <v>1571</v>
      </c>
    </row>
    <row r="2078" spans="1:5" ht="39" thickBot="1" x14ac:dyDescent="0.3">
      <c r="A2078" s="54" t="s">
        <v>298</v>
      </c>
      <c r="B2078" s="127" t="str">
        <f>Table13[[#This Row],[Series]]&amp;Table13[[#This Row],[Competency Name]]</f>
        <v>1313ANALYTICAL INSTRUMENTATION</v>
      </c>
      <c r="C2078" s="127" t="str">
        <f>IF(RIGHT(Table13[[#This Row],[Occupational Series]],5)="SECCM","SECCM",IF(OR(RIGHT(Table13[[#This Row],[Occupational Series]],1)="A",RIGHT(Table13[[#This Row],[Occupational Series]],1)="B",RIGHT(Table13[[#This Row],[Occupational Series]],1)="C"),"0301",RIGHT(Table13[[#This Row],[Occupational Series]],4)))</f>
        <v>1313</v>
      </c>
      <c r="D2078" s="54" t="s">
        <v>1600</v>
      </c>
      <c r="E2078" s="54" t="s">
        <v>1601</v>
      </c>
    </row>
    <row r="2079" spans="1:5" ht="39" thickBot="1" x14ac:dyDescent="0.3">
      <c r="A2079" s="51" t="s">
        <v>298</v>
      </c>
      <c r="B2079" s="127" t="str">
        <f>Table13[[#This Row],[Series]]&amp;Table13[[#This Row],[Competency Name]]</f>
        <v>1313GEOPHYSICS</v>
      </c>
      <c r="C2079" s="127" t="str">
        <f>IF(RIGHT(Table13[[#This Row],[Occupational Series]],5)="SECCM","SECCM",IF(OR(RIGHT(Table13[[#This Row],[Occupational Series]],1)="A",RIGHT(Table13[[#This Row],[Occupational Series]],1)="B",RIGHT(Table13[[#This Row],[Occupational Series]],1)="C"),"0301",RIGHT(Table13[[#This Row],[Occupational Series]],4)))</f>
        <v>1313</v>
      </c>
      <c r="D2079" s="51" t="s">
        <v>1602</v>
      </c>
      <c r="E2079" s="51" t="s">
        <v>1603</v>
      </c>
    </row>
    <row r="2080" spans="1:5" ht="26.25" thickBot="1" x14ac:dyDescent="0.3">
      <c r="A2080" s="129" t="s">
        <v>385</v>
      </c>
      <c r="B2080" s="127" t="str">
        <f>Table13[[#This Row],[Series]]&amp;Table13[[#This Row],[Competency Name]]</f>
        <v>1315PROJECT MANAGEMENT</v>
      </c>
      <c r="C2080" s="127" t="str">
        <f>IF(RIGHT(Table13[[#This Row],[Occupational Series]],5)="SECCM","SECCM",IF(OR(RIGHT(Table13[[#This Row],[Occupational Series]],1)="A",RIGHT(Table13[[#This Row],[Occupational Series]],1)="B",RIGHT(Table13[[#This Row],[Occupational Series]],1)="C"),"0301",RIGHT(Table13[[#This Row],[Occupational Series]],4)))</f>
        <v>1315</v>
      </c>
      <c r="D2080" s="129" t="s">
        <v>381</v>
      </c>
      <c r="E2080" s="129" t="s">
        <v>382</v>
      </c>
    </row>
    <row r="2081" spans="1:5" ht="15.75" thickBot="1" x14ac:dyDescent="0.3">
      <c r="A2081" s="128" t="s">
        <v>385</v>
      </c>
      <c r="B2081" s="127" t="str">
        <f>Table13[[#This Row],[Series]]&amp;Table13[[#This Row],[Competency Name]]</f>
        <v>1315PARTNERING</v>
      </c>
      <c r="C2081" s="127" t="str">
        <f>IF(RIGHT(Table13[[#This Row],[Occupational Series]],5)="SECCM","SECCM",IF(OR(RIGHT(Table13[[#This Row],[Occupational Series]],1)="A",RIGHT(Table13[[#This Row],[Occupational Series]],1)="B",RIGHT(Table13[[#This Row],[Occupational Series]],1)="C"),"0301",RIGHT(Table13[[#This Row],[Occupational Series]],4)))</f>
        <v>1315</v>
      </c>
      <c r="D2081" s="128" t="s">
        <v>491</v>
      </c>
      <c r="E2081" s="128" t="s">
        <v>492</v>
      </c>
    </row>
    <row r="2082" spans="1:5" ht="26.25" thickBot="1" x14ac:dyDescent="0.3">
      <c r="A2082" s="51" t="s">
        <v>385</v>
      </c>
      <c r="B2082" s="127" t="str">
        <f>Table13[[#This Row],[Series]]&amp;Table13[[#This Row],[Competency Name]]</f>
        <v>1315WRITTEN COMMUNICATION</v>
      </c>
      <c r="C2082" s="127" t="str">
        <f>IF(RIGHT(Table13[[#This Row],[Occupational Series]],5)="SECCM","SECCM",IF(OR(RIGHT(Table13[[#This Row],[Occupational Series]],1)="A",RIGHT(Table13[[#This Row],[Occupational Series]],1)="B",RIGHT(Table13[[#This Row],[Occupational Series]],1)="C"),"0301",RIGHT(Table13[[#This Row],[Occupational Series]],4)))</f>
        <v>1315</v>
      </c>
      <c r="D2082" s="51" t="s">
        <v>507</v>
      </c>
      <c r="E2082" s="51" t="s">
        <v>508</v>
      </c>
    </row>
    <row r="2083" spans="1:5" ht="26.25" thickBot="1" x14ac:dyDescent="0.3">
      <c r="A2083" s="51" t="s">
        <v>385</v>
      </c>
      <c r="B2083" s="127" t="str">
        <f>Table13[[#This Row],[Series]]&amp;Table13[[#This Row],[Competency Name]]</f>
        <v>1315ORAL COMMUNICATION</v>
      </c>
      <c r="C2083" s="127" t="str">
        <f>IF(RIGHT(Table13[[#This Row],[Occupational Series]],5)="SECCM","SECCM",IF(OR(RIGHT(Table13[[#This Row],[Occupational Series]],1)="A",RIGHT(Table13[[#This Row],[Occupational Series]],1)="B",RIGHT(Table13[[#This Row],[Occupational Series]],1)="C"),"0301",RIGHT(Table13[[#This Row],[Occupational Series]],4)))</f>
        <v>1315</v>
      </c>
      <c r="D2083" s="51" t="s">
        <v>537</v>
      </c>
      <c r="E2083" s="51" t="s">
        <v>538</v>
      </c>
    </row>
    <row r="2084" spans="1:5" ht="64.5" thickBot="1" x14ac:dyDescent="0.3">
      <c r="A2084" s="54" t="s">
        <v>385</v>
      </c>
      <c r="B2084" s="127" t="str">
        <f>Table13[[#This Row],[Series]]&amp;Table13[[#This Row],[Competency Name]]</f>
        <v>1315ACCOUNTABILITY</v>
      </c>
      <c r="C2084" s="127" t="str">
        <f>IF(RIGHT(Table13[[#This Row],[Occupational Series]],5)="SECCM","SECCM",IF(OR(RIGHT(Table13[[#This Row],[Occupational Series]],1)="A",RIGHT(Table13[[#This Row],[Occupational Series]],1)="B",RIGHT(Table13[[#This Row],[Occupational Series]],1)="C"),"0301",RIGHT(Table13[[#This Row],[Occupational Series]],4)))</f>
        <v>1315</v>
      </c>
      <c r="D2084" s="54" t="s">
        <v>579</v>
      </c>
      <c r="E2084" s="54" t="s">
        <v>580</v>
      </c>
    </row>
    <row r="2085" spans="1:5" ht="26.25" thickBot="1" x14ac:dyDescent="0.3">
      <c r="A2085" s="51" t="s">
        <v>385</v>
      </c>
      <c r="B2085" s="127" t="str">
        <f>Table13[[#This Row],[Series]]&amp;Table13[[#This Row],[Competency Name]]</f>
        <v>1315MANAGING HUMAN RESOURCES</v>
      </c>
      <c r="C2085" s="127" t="str">
        <f>IF(RIGHT(Table13[[#This Row],[Occupational Series]],5)="SECCM","SECCM",IF(OR(RIGHT(Table13[[#This Row],[Occupational Series]],1)="A",RIGHT(Table13[[#This Row],[Occupational Series]],1)="B",RIGHT(Table13[[#This Row],[Occupational Series]],1)="C"),"0301",RIGHT(Table13[[#This Row],[Occupational Series]],4)))</f>
        <v>1315</v>
      </c>
      <c r="D2085" s="51" t="s">
        <v>590</v>
      </c>
      <c r="E2085" s="51" t="s">
        <v>591</v>
      </c>
    </row>
    <row r="2086" spans="1:5" ht="26.25" thickBot="1" x14ac:dyDescent="0.3">
      <c r="A2086" s="51" t="s">
        <v>385</v>
      </c>
      <c r="B2086" s="127" t="str">
        <f>Table13[[#This Row],[Series]]&amp;Table13[[#This Row],[Competency Name]]</f>
        <v>1315COMPLIANCE AND ENFORCEMENT</v>
      </c>
      <c r="C2086" s="127" t="str">
        <f>IF(RIGHT(Table13[[#This Row],[Occupational Series]],5)="SECCM","SECCM",IF(OR(RIGHT(Table13[[#This Row],[Occupational Series]],1)="A",RIGHT(Table13[[#This Row],[Occupational Series]],1)="B",RIGHT(Table13[[#This Row],[Occupational Series]],1)="C"),"0301",RIGHT(Table13[[#This Row],[Occupational Series]],4)))</f>
        <v>1315</v>
      </c>
      <c r="D2086" s="51" t="s">
        <v>950</v>
      </c>
      <c r="E2086" s="51" t="s">
        <v>951</v>
      </c>
    </row>
    <row r="2087" spans="1:5" ht="26.25" thickBot="1" x14ac:dyDescent="0.3">
      <c r="A2087" s="128" t="s">
        <v>385</v>
      </c>
      <c r="B2087" s="127" t="str">
        <f>Table13[[#This Row],[Series]]&amp;Table13[[#This Row],[Competency Name]]</f>
        <v>1315RULEMAKING AND REGULATION</v>
      </c>
      <c r="C2087" s="127" t="str">
        <f>IF(RIGHT(Table13[[#This Row],[Occupational Series]],5)="SECCM","SECCM",IF(OR(RIGHT(Table13[[#This Row],[Occupational Series]],1)="A",RIGHT(Table13[[#This Row],[Occupational Series]],1)="B",RIGHT(Table13[[#This Row],[Occupational Series]],1)="C"),"0301",RIGHT(Table13[[#This Row],[Occupational Series]],4)))</f>
        <v>1315</v>
      </c>
      <c r="D2087" s="128" t="s">
        <v>958</v>
      </c>
      <c r="E2087" s="128" t="s">
        <v>959</v>
      </c>
    </row>
    <row r="2088" spans="1:5" ht="26.25" thickBot="1" x14ac:dyDescent="0.3">
      <c r="A2088" s="129" t="s">
        <v>388</v>
      </c>
      <c r="B2088" s="127" t="str">
        <f>Table13[[#This Row],[Series]]&amp;Table13[[#This Row],[Competency Name]]</f>
        <v>1320PROJECT MANAGEMENT</v>
      </c>
      <c r="C2088" s="127" t="str">
        <f>IF(RIGHT(Table13[[#This Row],[Occupational Series]],5)="SECCM","SECCM",IF(OR(RIGHT(Table13[[#This Row],[Occupational Series]],1)="A",RIGHT(Table13[[#This Row],[Occupational Series]],1)="B",RIGHT(Table13[[#This Row],[Occupational Series]],1)="C"),"0301",RIGHT(Table13[[#This Row],[Occupational Series]],4)))</f>
        <v>1320</v>
      </c>
      <c r="D2088" s="129" t="s">
        <v>381</v>
      </c>
      <c r="E2088" s="129" t="s">
        <v>382</v>
      </c>
    </row>
    <row r="2089" spans="1:5" ht="15.75" thickBot="1" x14ac:dyDescent="0.3">
      <c r="A2089" s="129" t="s">
        <v>388</v>
      </c>
      <c r="B2089" s="127" t="str">
        <f>Table13[[#This Row],[Series]]&amp;Table13[[#This Row],[Competency Name]]</f>
        <v>1320PARTNERING</v>
      </c>
      <c r="C2089" s="127" t="str">
        <f>IF(RIGHT(Table13[[#This Row],[Occupational Series]],5)="SECCM","SECCM",IF(OR(RIGHT(Table13[[#This Row],[Occupational Series]],1)="A",RIGHT(Table13[[#This Row],[Occupational Series]],1)="B",RIGHT(Table13[[#This Row],[Occupational Series]],1)="C"),"0301",RIGHT(Table13[[#This Row],[Occupational Series]],4)))</f>
        <v>1320</v>
      </c>
      <c r="D2089" s="129" t="s">
        <v>491</v>
      </c>
      <c r="E2089" s="129" t="s">
        <v>492</v>
      </c>
    </row>
    <row r="2090" spans="1:5" ht="26.25" thickBot="1" x14ac:dyDescent="0.3">
      <c r="A2090" s="54" t="s">
        <v>388</v>
      </c>
      <c r="B2090" s="127" t="str">
        <f>Table13[[#This Row],[Series]]&amp;Table13[[#This Row],[Competency Name]]</f>
        <v>1320WRITTEN COMMUNICATION</v>
      </c>
      <c r="C2090" s="127" t="str">
        <f>IF(RIGHT(Table13[[#This Row],[Occupational Series]],5)="SECCM","SECCM",IF(OR(RIGHT(Table13[[#This Row],[Occupational Series]],1)="A",RIGHT(Table13[[#This Row],[Occupational Series]],1)="B",RIGHT(Table13[[#This Row],[Occupational Series]],1)="C"),"0301",RIGHT(Table13[[#This Row],[Occupational Series]],4)))</f>
        <v>1320</v>
      </c>
      <c r="D2090" s="54" t="s">
        <v>507</v>
      </c>
      <c r="E2090" s="54" t="s">
        <v>508</v>
      </c>
    </row>
    <row r="2091" spans="1:5" ht="26.25" thickBot="1" x14ac:dyDescent="0.3">
      <c r="A2091" s="51" t="s">
        <v>388</v>
      </c>
      <c r="B2091" s="127" t="str">
        <f>Table13[[#This Row],[Series]]&amp;Table13[[#This Row],[Competency Name]]</f>
        <v>1320ORAL COMMUNICATION</v>
      </c>
      <c r="C2091" s="127" t="str">
        <f>IF(RIGHT(Table13[[#This Row],[Occupational Series]],5)="SECCM","SECCM",IF(OR(RIGHT(Table13[[#This Row],[Occupational Series]],1)="A",RIGHT(Table13[[#This Row],[Occupational Series]],1)="B",RIGHT(Table13[[#This Row],[Occupational Series]],1)="C"),"0301",RIGHT(Table13[[#This Row],[Occupational Series]],4)))</f>
        <v>1320</v>
      </c>
      <c r="D2091" s="51" t="s">
        <v>537</v>
      </c>
      <c r="E2091" s="51" t="s">
        <v>538</v>
      </c>
    </row>
    <row r="2092" spans="1:5" ht="26.25" thickBot="1" x14ac:dyDescent="0.3">
      <c r="A2092" s="51" t="s">
        <v>388</v>
      </c>
      <c r="B2092" s="127" t="str">
        <f>Table13[[#This Row],[Series]]&amp;Table13[[#This Row],[Competency Name]]</f>
        <v>1320RESOURCE MANAGEMENT</v>
      </c>
      <c r="C2092" s="127" t="str">
        <f>IF(RIGHT(Table13[[#This Row],[Occupational Series]],5)="SECCM","SECCM",IF(OR(RIGHT(Table13[[#This Row],[Occupational Series]],1)="A",RIGHT(Table13[[#This Row],[Occupational Series]],1)="B",RIGHT(Table13[[#This Row],[Occupational Series]],1)="C"),"0301",RIGHT(Table13[[#This Row],[Occupational Series]],4)))</f>
        <v>1320</v>
      </c>
      <c r="D2092" s="51" t="s">
        <v>573</v>
      </c>
      <c r="E2092" s="51" t="s">
        <v>574</v>
      </c>
    </row>
    <row r="2093" spans="1:5" ht="64.5" thickBot="1" x14ac:dyDescent="0.3">
      <c r="A2093" s="54" t="s">
        <v>388</v>
      </c>
      <c r="B2093" s="127" t="str">
        <f>Table13[[#This Row],[Series]]&amp;Table13[[#This Row],[Competency Name]]</f>
        <v>1320ACCOUNTABILITY</v>
      </c>
      <c r="C2093" s="127" t="str">
        <f>IF(RIGHT(Table13[[#This Row],[Occupational Series]],5)="SECCM","SECCM",IF(OR(RIGHT(Table13[[#This Row],[Occupational Series]],1)="A",RIGHT(Table13[[#This Row],[Occupational Series]],1)="B",RIGHT(Table13[[#This Row],[Occupational Series]],1)="C"),"0301",RIGHT(Table13[[#This Row],[Occupational Series]],4)))</f>
        <v>1320</v>
      </c>
      <c r="D2093" s="54" t="s">
        <v>579</v>
      </c>
      <c r="E2093" s="54" t="s">
        <v>580</v>
      </c>
    </row>
    <row r="2094" spans="1:5" ht="39" thickBot="1" x14ac:dyDescent="0.3">
      <c r="A2094" s="51" t="s">
        <v>388</v>
      </c>
      <c r="B2094" s="127" t="str">
        <f>Table13[[#This Row],[Series]]&amp;Table13[[#This Row],[Competency Name]]</f>
        <v>1320DEVELOPING OTHERS</v>
      </c>
      <c r="C2094" s="127" t="str">
        <f>IF(RIGHT(Table13[[#This Row],[Occupational Series]],5)="SECCM","SECCM",IF(OR(RIGHT(Table13[[#This Row],[Occupational Series]],1)="A",RIGHT(Table13[[#This Row],[Occupational Series]],1)="B",RIGHT(Table13[[#This Row],[Occupational Series]],1)="C"),"0301",RIGHT(Table13[[#This Row],[Occupational Series]],4)))</f>
        <v>1320</v>
      </c>
      <c r="D2094" s="51" t="s">
        <v>585</v>
      </c>
      <c r="E2094" s="51" t="s">
        <v>586</v>
      </c>
    </row>
    <row r="2095" spans="1:5" ht="26.25" thickBot="1" x14ac:dyDescent="0.3">
      <c r="A2095" s="51" t="s">
        <v>388</v>
      </c>
      <c r="B2095" s="127" t="str">
        <f>Table13[[#This Row],[Series]]&amp;Table13[[#This Row],[Competency Name]]</f>
        <v>1320MANAGING HUMAN RESOURCES</v>
      </c>
      <c r="C2095" s="127" t="str">
        <f>IF(RIGHT(Table13[[#This Row],[Occupational Series]],5)="SECCM","SECCM",IF(OR(RIGHT(Table13[[#This Row],[Occupational Series]],1)="A",RIGHT(Table13[[#This Row],[Occupational Series]],1)="B",RIGHT(Table13[[#This Row],[Occupational Series]],1)="C"),"0301",RIGHT(Table13[[#This Row],[Occupational Series]],4)))</f>
        <v>1320</v>
      </c>
      <c r="D2095" s="51" t="s">
        <v>590</v>
      </c>
      <c r="E2095" s="51" t="s">
        <v>591</v>
      </c>
    </row>
    <row r="2096" spans="1:5" ht="39" thickBot="1" x14ac:dyDescent="0.3">
      <c r="A2096" s="54" t="s">
        <v>388</v>
      </c>
      <c r="B2096" s="127" t="str">
        <f>Table13[[#This Row],[Series]]&amp;Table13[[#This Row],[Competency Name]]</f>
        <v>1320PROBLEM SOLVING</v>
      </c>
      <c r="C2096" s="127" t="str">
        <f>IF(RIGHT(Table13[[#This Row],[Occupational Series]],5)="SECCM","SECCM",IF(OR(RIGHT(Table13[[#This Row],[Occupational Series]],1)="A",RIGHT(Table13[[#This Row],[Occupational Series]],1)="B",RIGHT(Table13[[#This Row],[Occupational Series]],1)="C"),"0301",RIGHT(Table13[[#This Row],[Occupational Series]],4)))</f>
        <v>1320</v>
      </c>
      <c r="D2096" s="54" t="s">
        <v>596</v>
      </c>
      <c r="E2096" s="54" t="s">
        <v>597</v>
      </c>
    </row>
    <row r="2097" spans="1:5" ht="39" thickBot="1" x14ac:dyDescent="0.3">
      <c r="A2097" s="51" t="s">
        <v>388</v>
      </c>
      <c r="B2097" s="127" t="str">
        <f>Table13[[#This Row],[Series]]&amp;Table13[[#This Row],[Competency Name]]</f>
        <v>1320STRATEGIC THINKING</v>
      </c>
      <c r="C2097" s="127" t="str">
        <f>IF(RIGHT(Table13[[#This Row],[Occupational Series]],5)="SECCM","SECCM",IF(OR(RIGHT(Table13[[#This Row],[Occupational Series]],1)="A",RIGHT(Table13[[#This Row],[Occupational Series]],1)="B",RIGHT(Table13[[#This Row],[Occupational Series]],1)="C"),"0301",RIGHT(Table13[[#This Row],[Occupational Series]],4)))</f>
        <v>1320</v>
      </c>
      <c r="D2097" s="51" t="s">
        <v>826</v>
      </c>
      <c r="E2097" s="51" t="s">
        <v>827</v>
      </c>
    </row>
    <row r="2098" spans="1:5" ht="39" thickBot="1" x14ac:dyDescent="0.3">
      <c r="A2098" s="51" t="s">
        <v>388</v>
      </c>
      <c r="B2098" s="127" t="str">
        <f>Table13[[#This Row],[Series]]&amp;Table13[[#This Row],[Competency Name]]</f>
        <v>1320HAZARDOUS MATERIAL MANAGEMENT</v>
      </c>
      <c r="C2098" s="127" t="str">
        <f>IF(RIGHT(Table13[[#This Row],[Occupational Series]],5)="SECCM","SECCM",IF(OR(RIGHT(Table13[[#This Row],[Occupational Series]],1)="A",RIGHT(Table13[[#This Row],[Occupational Series]],1)="B",RIGHT(Table13[[#This Row],[Occupational Series]],1)="C"),"0301",RIGHT(Table13[[#This Row],[Occupational Series]],4)))</f>
        <v>1320</v>
      </c>
      <c r="D2098" s="51" t="s">
        <v>954</v>
      </c>
      <c r="E2098" s="51" t="s">
        <v>955</v>
      </c>
    </row>
    <row r="2099" spans="1:5" ht="26.25" thickBot="1" x14ac:dyDescent="0.3">
      <c r="A2099" s="54" t="s">
        <v>388</v>
      </c>
      <c r="B2099" s="127" t="str">
        <f>Table13[[#This Row],[Series]]&amp;Table13[[#This Row],[Competency Name]]</f>
        <v>1320ANALYTICAL TECHNIQUES</v>
      </c>
      <c r="C2099" s="127" t="str">
        <f>IF(RIGHT(Table13[[#This Row],[Occupational Series]],5)="SECCM","SECCM",IF(OR(RIGHT(Table13[[#This Row],[Occupational Series]],1)="A",RIGHT(Table13[[#This Row],[Occupational Series]],1)="B",RIGHT(Table13[[#This Row],[Occupational Series]],1)="C"),"0301",RIGHT(Table13[[#This Row],[Occupational Series]],4)))</f>
        <v>1320</v>
      </c>
      <c r="D2099" s="54" t="s">
        <v>1131</v>
      </c>
      <c r="E2099" s="54" t="s">
        <v>1132</v>
      </c>
    </row>
    <row r="2100" spans="1:5" ht="26.25" thickBot="1" x14ac:dyDescent="0.3">
      <c r="A2100" s="51" t="s">
        <v>388</v>
      </c>
      <c r="B2100" s="127" t="str">
        <f>Table13[[#This Row],[Series]]&amp;Table13[[#This Row],[Competency Name]]</f>
        <v>1320SYSTEMS ACQUISITION</v>
      </c>
      <c r="C2100" s="127" t="str">
        <f>IF(RIGHT(Table13[[#This Row],[Occupational Series]],5)="SECCM","SECCM",IF(OR(RIGHT(Table13[[#This Row],[Occupational Series]],1)="A",RIGHT(Table13[[#This Row],[Occupational Series]],1)="B",RIGHT(Table13[[#This Row],[Occupational Series]],1)="C"),"0301",RIGHT(Table13[[#This Row],[Occupational Series]],4)))</f>
        <v>1320</v>
      </c>
      <c r="D2100" s="51" t="s">
        <v>1280</v>
      </c>
      <c r="E2100" s="51" t="s">
        <v>1281</v>
      </c>
    </row>
    <row r="2101" spans="1:5" ht="26.25" thickBot="1" x14ac:dyDescent="0.3">
      <c r="A2101" s="51" t="s">
        <v>388</v>
      </c>
      <c r="B2101" s="127" t="str">
        <f>Table13[[#This Row],[Series]]&amp;Table13[[#This Row],[Competency Name]]</f>
        <v>1320CHEMICAL PRINCIPLES, THEORIES, AND PRACTICES</v>
      </c>
      <c r="C2101" s="127" t="str">
        <f>IF(RIGHT(Table13[[#This Row],[Occupational Series]],5)="SECCM","SECCM",IF(OR(RIGHT(Table13[[#This Row],[Occupational Series]],1)="A",RIGHT(Table13[[#This Row],[Occupational Series]],1)="B",RIGHT(Table13[[#This Row],[Occupational Series]],1)="C"),"0301",RIGHT(Table13[[#This Row],[Occupational Series]],4)))</f>
        <v>1320</v>
      </c>
      <c r="D2101" s="51" t="s">
        <v>1566</v>
      </c>
      <c r="E2101" s="51" t="s">
        <v>1567</v>
      </c>
    </row>
    <row r="2102" spans="1:5" ht="26.25" thickBot="1" x14ac:dyDescent="0.3">
      <c r="A2102" s="128" t="s">
        <v>400</v>
      </c>
      <c r="B2102" s="127" t="str">
        <f>Table13[[#This Row],[Series]]&amp;Table13[[#This Row],[Competency Name]]</f>
        <v>1321PROJECT MANAGEMENT</v>
      </c>
      <c r="C2102" s="127" t="str">
        <f>IF(RIGHT(Table13[[#This Row],[Occupational Series]],5)="SECCM","SECCM",IF(OR(RIGHT(Table13[[#This Row],[Occupational Series]],1)="A",RIGHT(Table13[[#This Row],[Occupational Series]],1)="B",RIGHT(Table13[[#This Row],[Occupational Series]],1)="C"),"0301",RIGHT(Table13[[#This Row],[Occupational Series]],4)))</f>
        <v>1321</v>
      </c>
      <c r="D2102" s="128" t="s">
        <v>381</v>
      </c>
      <c r="E2102" s="128" t="s">
        <v>382</v>
      </c>
    </row>
    <row r="2103" spans="1:5" ht="26.25" thickBot="1" x14ac:dyDescent="0.3">
      <c r="A2103" s="51" t="s">
        <v>400</v>
      </c>
      <c r="B2103" s="127" t="str">
        <f>Table13[[#This Row],[Series]]&amp;Table13[[#This Row],[Competency Name]]</f>
        <v>1321WRITTEN COMMUNICATION</v>
      </c>
      <c r="C2103" s="127" t="str">
        <f>IF(RIGHT(Table13[[#This Row],[Occupational Series]],5)="SECCM","SECCM",IF(OR(RIGHT(Table13[[#This Row],[Occupational Series]],1)="A",RIGHT(Table13[[#This Row],[Occupational Series]],1)="B",RIGHT(Table13[[#This Row],[Occupational Series]],1)="C"),"0301",RIGHT(Table13[[#This Row],[Occupational Series]],4)))</f>
        <v>1321</v>
      </c>
      <c r="D2103" s="51" t="s">
        <v>507</v>
      </c>
      <c r="E2103" s="51" t="s">
        <v>508</v>
      </c>
    </row>
    <row r="2104" spans="1:5" ht="26.25" thickBot="1" x14ac:dyDescent="0.3">
      <c r="A2104" s="51" t="s">
        <v>400</v>
      </c>
      <c r="B2104" s="127" t="str">
        <f>Table13[[#This Row],[Series]]&amp;Table13[[#This Row],[Competency Name]]</f>
        <v>1321ORAL COMMUNICATION</v>
      </c>
      <c r="C2104" s="127" t="str">
        <f>IF(RIGHT(Table13[[#This Row],[Occupational Series]],5)="SECCM","SECCM",IF(OR(RIGHT(Table13[[#This Row],[Occupational Series]],1)="A",RIGHT(Table13[[#This Row],[Occupational Series]],1)="B",RIGHT(Table13[[#This Row],[Occupational Series]],1)="C"),"0301",RIGHT(Table13[[#This Row],[Occupational Series]],4)))</f>
        <v>1321</v>
      </c>
      <c r="D2104" s="51" t="s">
        <v>537</v>
      </c>
      <c r="E2104" s="51" t="s">
        <v>538</v>
      </c>
    </row>
    <row r="2105" spans="1:5" ht="26.25" thickBot="1" x14ac:dyDescent="0.3">
      <c r="A2105" s="128" t="s">
        <v>400</v>
      </c>
      <c r="B2105" s="127" t="str">
        <f>Table13[[#This Row],[Series]]&amp;Table13[[#This Row],[Competency Name]]</f>
        <v>1321ADMINISTRATION AND MANAGEMENT</v>
      </c>
      <c r="C2105" s="127" t="str">
        <f>IF(RIGHT(Table13[[#This Row],[Occupational Series]],5)="SECCM","SECCM",IF(OR(RIGHT(Table13[[#This Row],[Occupational Series]],1)="A",RIGHT(Table13[[#This Row],[Occupational Series]],1)="B",RIGHT(Table13[[#This Row],[Occupational Series]],1)="C"),"0301",RIGHT(Table13[[#This Row],[Occupational Series]],4)))</f>
        <v>1321</v>
      </c>
      <c r="D2105" s="128" t="s">
        <v>560</v>
      </c>
      <c r="E2105" s="128" t="s">
        <v>561</v>
      </c>
    </row>
    <row r="2106" spans="1:5" ht="64.5" thickBot="1" x14ac:dyDescent="0.3">
      <c r="A2106" s="51" t="s">
        <v>400</v>
      </c>
      <c r="B2106" s="127" t="str">
        <f>Table13[[#This Row],[Series]]&amp;Table13[[#This Row],[Competency Name]]</f>
        <v>1321ACCOUNTABILITY</v>
      </c>
      <c r="C2106" s="127" t="str">
        <f>IF(RIGHT(Table13[[#This Row],[Occupational Series]],5)="SECCM","SECCM",IF(OR(RIGHT(Table13[[#This Row],[Occupational Series]],1)="A",RIGHT(Table13[[#This Row],[Occupational Series]],1)="B",RIGHT(Table13[[#This Row],[Occupational Series]],1)="C"),"0301",RIGHT(Table13[[#This Row],[Occupational Series]],4)))</f>
        <v>1321</v>
      </c>
      <c r="D2106" s="51" t="s">
        <v>579</v>
      </c>
      <c r="E2106" s="51" t="s">
        <v>580</v>
      </c>
    </row>
    <row r="2107" spans="1:5" ht="26.25" thickBot="1" x14ac:dyDescent="0.3">
      <c r="A2107" s="51" t="s">
        <v>400</v>
      </c>
      <c r="B2107" s="127" t="str">
        <f>Table13[[#This Row],[Series]]&amp;Table13[[#This Row],[Competency Name]]</f>
        <v>1321MANAGING HUMAN RESOURCES</v>
      </c>
      <c r="C2107" s="127" t="str">
        <f>IF(RIGHT(Table13[[#This Row],[Occupational Series]],5)="SECCM","SECCM",IF(OR(RIGHT(Table13[[#This Row],[Occupational Series]],1)="A",RIGHT(Table13[[#This Row],[Occupational Series]],1)="B",RIGHT(Table13[[#This Row],[Occupational Series]],1)="C"),"0301",RIGHT(Table13[[#This Row],[Occupational Series]],4)))</f>
        <v>1321</v>
      </c>
      <c r="D2107" s="51" t="s">
        <v>590</v>
      </c>
      <c r="E2107" s="51" t="s">
        <v>591</v>
      </c>
    </row>
    <row r="2108" spans="1:5" ht="26.25" thickBot="1" x14ac:dyDescent="0.3">
      <c r="A2108" s="54" t="s">
        <v>400</v>
      </c>
      <c r="B2108" s="127" t="str">
        <f>Table13[[#This Row],[Series]]&amp;Table13[[#This Row],[Competency Name]]</f>
        <v>1321METALLURGY</v>
      </c>
      <c r="C2108" s="127" t="str">
        <f>IF(RIGHT(Table13[[#This Row],[Occupational Series]],5)="SECCM","SECCM",IF(OR(RIGHT(Table13[[#This Row],[Occupational Series]],1)="A",RIGHT(Table13[[#This Row],[Occupational Series]],1)="B",RIGHT(Table13[[#This Row],[Occupational Series]],1)="C"),"0301",RIGHT(Table13[[#This Row],[Occupational Series]],4)))</f>
        <v>1321</v>
      </c>
      <c r="D2108" s="54" t="s">
        <v>1867</v>
      </c>
      <c r="E2108" s="54" t="s">
        <v>1868</v>
      </c>
    </row>
    <row r="2109" spans="1:5" ht="26.25" thickBot="1" x14ac:dyDescent="0.3">
      <c r="A2109" s="51" t="s">
        <v>400</v>
      </c>
      <c r="B2109" s="127" t="str">
        <f>Table13[[#This Row],[Series]]&amp;Table13[[#This Row],[Competency Name]]</f>
        <v>1321SYSTEM TESTING AND EVALUATION</v>
      </c>
      <c r="C2109" s="127" t="str">
        <f>IF(RIGHT(Table13[[#This Row],[Occupational Series]],5)="SECCM","SECCM",IF(OR(RIGHT(Table13[[#This Row],[Occupational Series]],1)="A",RIGHT(Table13[[#This Row],[Occupational Series]],1)="B",RIGHT(Table13[[#This Row],[Occupational Series]],1)="C"),"0301",RIGHT(Table13[[#This Row],[Occupational Series]],4)))</f>
        <v>1321</v>
      </c>
      <c r="D2109" s="51" t="s">
        <v>1869</v>
      </c>
      <c r="E2109" s="51" t="s">
        <v>1870</v>
      </c>
    </row>
    <row r="2110" spans="1:5" ht="26.25" thickBot="1" x14ac:dyDescent="0.3">
      <c r="A2110" s="129" t="s">
        <v>427</v>
      </c>
      <c r="B2110" s="127" t="str">
        <f>Table13[[#This Row],[Series]]&amp;Table13[[#This Row],[Competency Name]]</f>
        <v>1330CUSTOMER SERVICE</v>
      </c>
      <c r="C2110" s="127" t="str">
        <f>IF(RIGHT(Table13[[#This Row],[Occupational Series]],5)="SECCM","SECCM",IF(OR(RIGHT(Table13[[#This Row],[Occupational Series]],1)="A",RIGHT(Table13[[#This Row],[Occupational Series]],1)="B",RIGHT(Table13[[#This Row],[Occupational Series]],1)="C"),"0301",RIGHT(Table13[[#This Row],[Occupational Series]],4)))</f>
        <v>1330</v>
      </c>
      <c r="D2110" s="129" t="s">
        <v>418</v>
      </c>
      <c r="E2110" s="129" t="s">
        <v>419</v>
      </c>
    </row>
    <row r="2111" spans="1:5" ht="26.25" thickBot="1" x14ac:dyDescent="0.3">
      <c r="A2111" s="54" t="s">
        <v>427</v>
      </c>
      <c r="B2111" s="127" t="str">
        <f>Table13[[#This Row],[Series]]&amp;Table13[[#This Row],[Competency Name]]</f>
        <v>1330COMPUTER LITERACY</v>
      </c>
      <c r="C2111" s="127" t="str">
        <f>IF(RIGHT(Table13[[#This Row],[Occupational Series]],5)="SECCM","SECCM",IF(OR(RIGHT(Table13[[#This Row],[Occupational Series]],1)="A",RIGHT(Table13[[#This Row],[Occupational Series]],1)="B",RIGHT(Table13[[#This Row],[Occupational Series]],1)="C"),"0301",RIGHT(Table13[[#This Row],[Occupational Series]],4)))</f>
        <v>1330</v>
      </c>
      <c r="D2111" s="54" t="s">
        <v>456</v>
      </c>
      <c r="E2111" s="54" t="s">
        <v>457</v>
      </c>
    </row>
    <row r="2112" spans="1:5" ht="15.75" thickBot="1" x14ac:dyDescent="0.3">
      <c r="A2112" s="129" t="s">
        <v>427</v>
      </c>
      <c r="B2112" s="127" t="str">
        <f>Table13[[#This Row],[Series]]&amp;Table13[[#This Row],[Competency Name]]</f>
        <v>1330PARTNERING</v>
      </c>
      <c r="C2112" s="127" t="str">
        <f>IF(RIGHT(Table13[[#This Row],[Occupational Series]],5)="SECCM","SECCM",IF(OR(RIGHT(Table13[[#This Row],[Occupational Series]],1)="A",RIGHT(Table13[[#This Row],[Occupational Series]],1)="B",RIGHT(Table13[[#This Row],[Occupational Series]],1)="C"),"0301",RIGHT(Table13[[#This Row],[Occupational Series]],4)))</f>
        <v>1330</v>
      </c>
      <c r="D2112" s="129" t="s">
        <v>491</v>
      </c>
      <c r="E2112" s="129" t="s">
        <v>492</v>
      </c>
    </row>
    <row r="2113" spans="1:5" ht="26.25" thickBot="1" x14ac:dyDescent="0.3">
      <c r="A2113" s="51" t="s">
        <v>427</v>
      </c>
      <c r="B2113" s="127" t="str">
        <f>Table13[[#This Row],[Series]]&amp;Table13[[#This Row],[Competency Name]]</f>
        <v>1330WRITTEN COMMUNICATION</v>
      </c>
      <c r="C2113" s="127" t="str">
        <f>IF(RIGHT(Table13[[#This Row],[Occupational Series]],5)="SECCM","SECCM",IF(OR(RIGHT(Table13[[#This Row],[Occupational Series]],1)="A",RIGHT(Table13[[#This Row],[Occupational Series]],1)="B",RIGHT(Table13[[#This Row],[Occupational Series]],1)="C"),"0301",RIGHT(Table13[[#This Row],[Occupational Series]],4)))</f>
        <v>1330</v>
      </c>
      <c r="D2113" s="51" t="s">
        <v>507</v>
      </c>
      <c r="E2113" s="51" t="s">
        <v>508</v>
      </c>
    </row>
    <row r="2114" spans="1:5" ht="26.25" thickBot="1" x14ac:dyDescent="0.3">
      <c r="A2114" s="54" t="s">
        <v>427</v>
      </c>
      <c r="B2114" s="127" t="str">
        <f>Table13[[#This Row],[Series]]&amp;Table13[[#This Row],[Competency Name]]</f>
        <v>1330ORAL COMMUNICATION</v>
      </c>
      <c r="C2114" s="127" t="str">
        <f>IF(RIGHT(Table13[[#This Row],[Occupational Series]],5)="SECCM","SECCM",IF(OR(RIGHT(Table13[[#This Row],[Occupational Series]],1)="A",RIGHT(Table13[[#This Row],[Occupational Series]],1)="B",RIGHT(Table13[[#This Row],[Occupational Series]],1)="C"),"0301",RIGHT(Table13[[#This Row],[Occupational Series]],4)))</f>
        <v>1330</v>
      </c>
      <c r="D2114" s="54" t="s">
        <v>537</v>
      </c>
      <c r="E2114" s="54" t="s">
        <v>538</v>
      </c>
    </row>
    <row r="2115" spans="1:5" ht="64.5" thickBot="1" x14ac:dyDescent="0.3">
      <c r="A2115" s="51" t="s">
        <v>427</v>
      </c>
      <c r="B2115" s="127" t="str">
        <f>Table13[[#This Row],[Series]]&amp;Table13[[#This Row],[Competency Name]]</f>
        <v>1330ACCOUNTABILITY</v>
      </c>
      <c r="C2115" s="127" t="str">
        <f>IF(RIGHT(Table13[[#This Row],[Occupational Series]],5)="SECCM","SECCM",IF(OR(RIGHT(Table13[[#This Row],[Occupational Series]],1)="A",RIGHT(Table13[[#This Row],[Occupational Series]],1)="B",RIGHT(Table13[[#This Row],[Occupational Series]],1)="C"),"0301",RIGHT(Table13[[#This Row],[Occupational Series]],4)))</f>
        <v>1330</v>
      </c>
      <c r="D2115" s="51" t="s">
        <v>579</v>
      </c>
      <c r="E2115" s="51" t="s">
        <v>580</v>
      </c>
    </row>
    <row r="2116" spans="1:5" ht="39" thickBot="1" x14ac:dyDescent="0.3">
      <c r="A2116" s="51" t="s">
        <v>427</v>
      </c>
      <c r="B2116" s="127" t="str">
        <f>Table13[[#This Row],[Series]]&amp;Table13[[#This Row],[Competency Name]]</f>
        <v>1330PROBLEM SOLVING</v>
      </c>
      <c r="C2116" s="127" t="str">
        <f>IF(RIGHT(Table13[[#This Row],[Occupational Series]],5)="SECCM","SECCM",IF(OR(RIGHT(Table13[[#This Row],[Occupational Series]],1)="A",RIGHT(Table13[[#This Row],[Occupational Series]],1)="B",RIGHT(Table13[[#This Row],[Occupational Series]],1)="C"),"0301",RIGHT(Table13[[#This Row],[Occupational Series]],4)))</f>
        <v>1330</v>
      </c>
      <c r="D2116" s="51" t="s">
        <v>596</v>
      </c>
      <c r="E2116" s="51" t="s">
        <v>597</v>
      </c>
    </row>
    <row r="2117" spans="1:5" ht="39" thickBot="1" x14ac:dyDescent="0.3">
      <c r="A2117" s="54" t="s">
        <v>427</v>
      </c>
      <c r="B2117" s="127" t="str">
        <f>Table13[[#This Row],[Series]]&amp;Table13[[#This Row],[Competency Name]]</f>
        <v>1330STRATEGIC THINKING</v>
      </c>
      <c r="C2117" s="127" t="str">
        <f>IF(RIGHT(Table13[[#This Row],[Occupational Series]],5)="SECCM","SECCM",IF(OR(RIGHT(Table13[[#This Row],[Occupational Series]],1)="A",RIGHT(Table13[[#This Row],[Occupational Series]],1)="B",RIGHT(Table13[[#This Row],[Occupational Series]],1)="C"),"0301",RIGHT(Table13[[#This Row],[Occupational Series]],4)))</f>
        <v>1330</v>
      </c>
      <c r="D2117" s="54" t="s">
        <v>826</v>
      </c>
      <c r="E2117" s="54" t="s">
        <v>827</v>
      </c>
    </row>
    <row r="2118" spans="1:5" ht="39" thickBot="1" x14ac:dyDescent="0.3">
      <c r="A2118" s="51" t="s">
        <v>427</v>
      </c>
      <c r="B2118" s="127" t="str">
        <f>Table13[[#This Row],[Series]]&amp;Table13[[#This Row],[Competency Name]]</f>
        <v>1330DECISIVENESS</v>
      </c>
      <c r="C2118" s="127" t="str">
        <f>IF(RIGHT(Table13[[#This Row],[Occupational Series]],5)="SECCM","SECCM",IF(OR(RIGHT(Table13[[#This Row],[Occupational Series]],1)="A",RIGHT(Table13[[#This Row],[Occupational Series]],1)="B",RIGHT(Table13[[#This Row],[Occupational Series]],1)="C"),"0301",RIGHT(Table13[[#This Row],[Occupational Series]],4)))</f>
        <v>1330</v>
      </c>
      <c r="D2118" s="51" t="s">
        <v>1009</v>
      </c>
      <c r="E2118" s="51" t="s">
        <v>1010</v>
      </c>
    </row>
    <row r="2119" spans="1:5" ht="26.25" thickBot="1" x14ac:dyDescent="0.3">
      <c r="A2119" s="51" t="s">
        <v>427</v>
      </c>
      <c r="B2119" s="127" t="str">
        <f>Table13[[#This Row],[Series]]&amp;Table13[[#This Row],[Competency Name]]</f>
        <v>1330RESEARCH AND DEVELOPMENT</v>
      </c>
      <c r="C2119" s="127" t="str">
        <f>IF(RIGHT(Table13[[#This Row],[Occupational Series]],5)="SECCM","SECCM",IF(OR(RIGHT(Table13[[#This Row],[Occupational Series]],1)="A",RIGHT(Table13[[#This Row],[Occupational Series]],1)="B",RIGHT(Table13[[#This Row],[Occupational Series]],1)="C"),"0301",RIGHT(Table13[[#This Row],[Occupational Series]],4)))</f>
        <v>1330</v>
      </c>
      <c r="D2119" s="51" t="s">
        <v>1029</v>
      </c>
      <c r="E2119" s="51" t="s">
        <v>1030</v>
      </c>
    </row>
    <row r="2120" spans="1:5" ht="26.25" thickBot="1" x14ac:dyDescent="0.3">
      <c r="A2120" s="54" t="s">
        <v>427</v>
      </c>
      <c r="B2120" s="127" t="str">
        <f>Table13[[#This Row],[Series]]&amp;Table13[[#This Row],[Competency Name]]</f>
        <v>1330ANALYTICAL TECHNIQUES</v>
      </c>
      <c r="C2120" s="127" t="str">
        <f>IF(RIGHT(Table13[[#This Row],[Occupational Series]],5)="SECCM","SECCM",IF(OR(RIGHT(Table13[[#This Row],[Occupational Series]],1)="A",RIGHT(Table13[[#This Row],[Occupational Series]],1)="B",RIGHT(Table13[[#This Row],[Occupational Series]],1)="C"),"0301",RIGHT(Table13[[#This Row],[Occupational Series]],4)))</f>
        <v>1330</v>
      </c>
      <c r="D2120" s="54" t="s">
        <v>1131</v>
      </c>
      <c r="E2120" s="54" t="s">
        <v>1132</v>
      </c>
    </row>
    <row r="2121" spans="1:5" ht="51.75" thickBot="1" x14ac:dyDescent="0.3">
      <c r="A2121" s="51" t="s">
        <v>427</v>
      </c>
      <c r="B2121" s="127" t="str">
        <f>Table13[[#This Row],[Series]]&amp;Table13[[#This Row],[Competency Name]]</f>
        <v>1330ASTRONOMY AND SPACE</v>
      </c>
      <c r="C2121" s="127" t="str">
        <f>IF(RIGHT(Table13[[#This Row],[Occupational Series]],5)="SECCM","SECCM",IF(OR(RIGHT(Table13[[#This Row],[Occupational Series]],1)="A",RIGHT(Table13[[#This Row],[Occupational Series]],1)="B",RIGHT(Table13[[#This Row],[Occupational Series]],1)="C"),"0301",RIGHT(Table13[[#This Row],[Occupational Series]],4)))</f>
        <v>1330</v>
      </c>
      <c r="D2121" s="51" t="s">
        <v>1619</v>
      </c>
      <c r="E2121" s="51" t="s">
        <v>1620</v>
      </c>
    </row>
    <row r="2122" spans="1:5" ht="26.25" thickBot="1" x14ac:dyDescent="0.3">
      <c r="A2122" s="51" t="s">
        <v>344</v>
      </c>
      <c r="B2122" s="127" t="str">
        <f>Table13[[#This Row],[Series]]&amp;Table13[[#This Row],[Competency Name]]</f>
        <v>1340INFORMATION MANAGEMENT</v>
      </c>
      <c r="C2122" s="127" t="str">
        <f>IF(RIGHT(Table13[[#This Row],[Occupational Series]],5)="SECCM","SECCM",IF(OR(RIGHT(Table13[[#This Row],[Occupational Series]],1)="A",RIGHT(Table13[[#This Row],[Occupational Series]],1)="B",RIGHT(Table13[[#This Row],[Occupational Series]],1)="C"),"0301",RIGHT(Table13[[#This Row],[Occupational Series]],4)))</f>
        <v>1340</v>
      </c>
      <c r="D2122" s="51" t="s">
        <v>311</v>
      </c>
      <c r="E2122" s="51" t="s">
        <v>312</v>
      </c>
    </row>
    <row r="2123" spans="1:5" ht="26.25" thickBot="1" x14ac:dyDescent="0.3">
      <c r="A2123" s="128" t="s">
        <v>344</v>
      </c>
      <c r="B2123" s="127" t="str">
        <f>Table13[[#This Row],[Series]]&amp;Table13[[#This Row],[Competency Name]]</f>
        <v>1340CUSTOMER SERVICE</v>
      </c>
      <c r="C2123" s="127" t="str">
        <f>IF(RIGHT(Table13[[#This Row],[Occupational Series]],5)="SECCM","SECCM",IF(OR(RIGHT(Table13[[#This Row],[Occupational Series]],1)="A",RIGHT(Table13[[#This Row],[Occupational Series]],1)="B",RIGHT(Table13[[#This Row],[Occupational Series]],1)="C"),"0301",RIGHT(Table13[[#This Row],[Occupational Series]],4)))</f>
        <v>1340</v>
      </c>
      <c r="D2123" s="128" t="s">
        <v>418</v>
      </c>
      <c r="E2123" s="128" t="s">
        <v>419</v>
      </c>
    </row>
    <row r="2124" spans="1:5" ht="26.25" thickBot="1" x14ac:dyDescent="0.3">
      <c r="A2124" s="51" t="s">
        <v>344</v>
      </c>
      <c r="B2124" s="127" t="str">
        <f>Table13[[#This Row],[Series]]&amp;Table13[[#This Row],[Competency Name]]</f>
        <v>1340COMPUTER LITERACY</v>
      </c>
      <c r="C2124" s="127" t="str">
        <f>IF(RIGHT(Table13[[#This Row],[Occupational Series]],5)="SECCM","SECCM",IF(OR(RIGHT(Table13[[#This Row],[Occupational Series]],1)="A",RIGHT(Table13[[#This Row],[Occupational Series]],1)="B",RIGHT(Table13[[#This Row],[Occupational Series]],1)="C"),"0301",RIGHT(Table13[[#This Row],[Occupational Series]],4)))</f>
        <v>1340</v>
      </c>
      <c r="D2124" s="51" t="s">
        <v>456</v>
      </c>
      <c r="E2124" s="51" t="s">
        <v>457</v>
      </c>
    </row>
    <row r="2125" spans="1:5" ht="15.75" thickBot="1" x14ac:dyDescent="0.3">
      <c r="A2125" s="129" t="s">
        <v>344</v>
      </c>
      <c r="B2125" s="127" t="str">
        <f>Table13[[#This Row],[Series]]&amp;Table13[[#This Row],[Competency Name]]</f>
        <v>1340PARTNERING</v>
      </c>
      <c r="C2125" s="127" t="str">
        <f>IF(RIGHT(Table13[[#This Row],[Occupational Series]],5)="SECCM","SECCM",IF(OR(RIGHT(Table13[[#This Row],[Occupational Series]],1)="A",RIGHT(Table13[[#This Row],[Occupational Series]],1)="B",RIGHT(Table13[[#This Row],[Occupational Series]],1)="C"),"0301",RIGHT(Table13[[#This Row],[Occupational Series]],4)))</f>
        <v>1340</v>
      </c>
      <c r="D2125" s="129" t="s">
        <v>491</v>
      </c>
      <c r="E2125" s="129" t="s">
        <v>492</v>
      </c>
    </row>
    <row r="2126" spans="1:5" ht="26.25" thickBot="1" x14ac:dyDescent="0.3">
      <c r="A2126" s="54" t="s">
        <v>344</v>
      </c>
      <c r="B2126" s="127" t="str">
        <f>Table13[[#This Row],[Series]]&amp;Table13[[#This Row],[Competency Name]]</f>
        <v>1340WRITTEN COMMUNICATION</v>
      </c>
      <c r="C2126" s="127" t="str">
        <f>IF(RIGHT(Table13[[#This Row],[Occupational Series]],5)="SECCM","SECCM",IF(OR(RIGHT(Table13[[#This Row],[Occupational Series]],1)="A",RIGHT(Table13[[#This Row],[Occupational Series]],1)="B",RIGHT(Table13[[#This Row],[Occupational Series]],1)="C"),"0301",RIGHT(Table13[[#This Row],[Occupational Series]],4)))</f>
        <v>1340</v>
      </c>
      <c r="D2126" s="54" t="s">
        <v>507</v>
      </c>
      <c r="E2126" s="54" t="s">
        <v>508</v>
      </c>
    </row>
    <row r="2127" spans="1:5" ht="26.25" thickBot="1" x14ac:dyDescent="0.3">
      <c r="A2127" s="51" t="s">
        <v>344</v>
      </c>
      <c r="B2127" s="127" t="str">
        <f>Table13[[#This Row],[Series]]&amp;Table13[[#This Row],[Competency Name]]</f>
        <v>1340ORAL COMMUNICATION</v>
      </c>
      <c r="C2127" s="127" t="str">
        <f>IF(RIGHT(Table13[[#This Row],[Occupational Series]],5)="SECCM","SECCM",IF(OR(RIGHT(Table13[[#This Row],[Occupational Series]],1)="A",RIGHT(Table13[[#This Row],[Occupational Series]],1)="B",RIGHT(Table13[[#This Row],[Occupational Series]],1)="C"),"0301",RIGHT(Table13[[#This Row],[Occupational Series]],4)))</f>
        <v>1340</v>
      </c>
      <c r="D2127" s="51" t="s">
        <v>537</v>
      </c>
      <c r="E2127" s="51" t="s">
        <v>538</v>
      </c>
    </row>
    <row r="2128" spans="1:5" ht="64.5" thickBot="1" x14ac:dyDescent="0.3">
      <c r="A2128" s="51" t="s">
        <v>344</v>
      </c>
      <c r="B2128" s="127" t="str">
        <f>Table13[[#This Row],[Series]]&amp;Table13[[#This Row],[Competency Name]]</f>
        <v>1340ACCOUNTABILITY</v>
      </c>
      <c r="C2128" s="127" t="str">
        <f>IF(RIGHT(Table13[[#This Row],[Occupational Series]],5)="SECCM","SECCM",IF(OR(RIGHT(Table13[[#This Row],[Occupational Series]],1)="A",RIGHT(Table13[[#This Row],[Occupational Series]],1)="B",RIGHT(Table13[[#This Row],[Occupational Series]],1)="C"),"0301",RIGHT(Table13[[#This Row],[Occupational Series]],4)))</f>
        <v>1340</v>
      </c>
      <c r="D2128" s="51" t="s">
        <v>579</v>
      </c>
      <c r="E2128" s="51" t="s">
        <v>580</v>
      </c>
    </row>
    <row r="2129" spans="1:5" ht="39" thickBot="1" x14ac:dyDescent="0.3">
      <c r="A2129" s="54" t="s">
        <v>344</v>
      </c>
      <c r="B2129" s="127" t="str">
        <f>Table13[[#This Row],[Series]]&amp;Table13[[#This Row],[Competency Name]]</f>
        <v>1340DEVELOPING OTHERS</v>
      </c>
      <c r="C2129" s="127" t="str">
        <f>IF(RIGHT(Table13[[#This Row],[Occupational Series]],5)="SECCM","SECCM",IF(OR(RIGHT(Table13[[#This Row],[Occupational Series]],1)="A",RIGHT(Table13[[#This Row],[Occupational Series]],1)="B",RIGHT(Table13[[#This Row],[Occupational Series]],1)="C"),"0301",RIGHT(Table13[[#This Row],[Occupational Series]],4)))</f>
        <v>1340</v>
      </c>
      <c r="D2129" s="54" t="s">
        <v>585</v>
      </c>
      <c r="E2129" s="54" t="s">
        <v>586</v>
      </c>
    </row>
    <row r="2130" spans="1:5" ht="26.25" thickBot="1" x14ac:dyDescent="0.3">
      <c r="A2130" s="51" t="s">
        <v>344</v>
      </c>
      <c r="B2130" s="127" t="str">
        <f>Table13[[#This Row],[Series]]&amp;Table13[[#This Row],[Competency Name]]</f>
        <v>1340MANAGING HUMAN RESOURCES</v>
      </c>
      <c r="C2130" s="127" t="str">
        <f>IF(RIGHT(Table13[[#This Row],[Occupational Series]],5)="SECCM","SECCM",IF(OR(RIGHT(Table13[[#This Row],[Occupational Series]],1)="A",RIGHT(Table13[[#This Row],[Occupational Series]],1)="B",RIGHT(Table13[[#This Row],[Occupational Series]],1)="C"),"0301",RIGHT(Table13[[#This Row],[Occupational Series]],4)))</f>
        <v>1340</v>
      </c>
      <c r="D2130" s="51" t="s">
        <v>590</v>
      </c>
      <c r="E2130" s="51" t="s">
        <v>591</v>
      </c>
    </row>
    <row r="2131" spans="1:5" ht="39" thickBot="1" x14ac:dyDescent="0.3">
      <c r="A2131" s="51" t="s">
        <v>344</v>
      </c>
      <c r="B2131" s="127" t="str">
        <f>Table13[[#This Row],[Series]]&amp;Table13[[#This Row],[Competency Name]]</f>
        <v>1340MODELING AND SIMULATION</v>
      </c>
      <c r="C2131" s="127" t="str">
        <f>IF(RIGHT(Table13[[#This Row],[Occupational Series]],5)="SECCM","SECCM",IF(OR(RIGHT(Table13[[#This Row],[Occupational Series]],1)="A",RIGHT(Table13[[#This Row],[Occupational Series]],1)="B",RIGHT(Table13[[#This Row],[Occupational Series]],1)="C"),"0301",RIGHT(Table13[[#This Row],[Occupational Series]],4)))</f>
        <v>1340</v>
      </c>
      <c r="D2131" s="51" t="s">
        <v>783</v>
      </c>
      <c r="E2131" s="51" t="s">
        <v>784</v>
      </c>
    </row>
    <row r="2132" spans="1:5" ht="26.25" thickBot="1" x14ac:dyDescent="0.3">
      <c r="A2132" s="54" t="s">
        <v>344</v>
      </c>
      <c r="B2132" s="127" t="str">
        <f>Table13[[#This Row],[Series]]&amp;Table13[[#This Row],[Competency Name]]</f>
        <v>1340SOFTWARE ENGINEERING</v>
      </c>
      <c r="C2132" s="127" t="str">
        <f>IF(RIGHT(Table13[[#This Row],[Occupational Series]],5)="SECCM","SECCM",IF(OR(RIGHT(Table13[[#This Row],[Occupational Series]],1)="A",RIGHT(Table13[[#This Row],[Occupational Series]],1)="B",RIGHT(Table13[[#This Row],[Occupational Series]],1)="C"),"0301",RIGHT(Table13[[#This Row],[Occupational Series]],4)))</f>
        <v>1340</v>
      </c>
      <c r="D2132" s="54" t="s">
        <v>842</v>
      </c>
      <c r="E2132" s="54" t="s">
        <v>843</v>
      </c>
    </row>
    <row r="2133" spans="1:5" ht="39" thickBot="1" x14ac:dyDescent="0.3">
      <c r="A2133" s="51" t="s">
        <v>344</v>
      </c>
      <c r="B2133" s="127" t="str">
        <f>Table13[[#This Row],[Series]]&amp;Table13[[#This Row],[Competency Name]]</f>
        <v>1340DECISIVENESS</v>
      </c>
      <c r="C2133" s="127" t="str">
        <f>IF(RIGHT(Table13[[#This Row],[Occupational Series]],5)="SECCM","SECCM",IF(OR(RIGHT(Table13[[#This Row],[Occupational Series]],1)="A",RIGHT(Table13[[#This Row],[Occupational Series]],1)="B",RIGHT(Table13[[#This Row],[Occupational Series]],1)="C"),"0301",RIGHT(Table13[[#This Row],[Occupational Series]],4)))</f>
        <v>1340</v>
      </c>
      <c r="D2133" s="51" t="s">
        <v>1009</v>
      </c>
      <c r="E2133" s="51" t="s">
        <v>1010</v>
      </c>
    </row>
    <row r="2134" spans="1:5" ht="15.75" thickBot="1" x14ac:dyDescent="0.3">
      <c r="A2134" s="129" t="s">
        <v>344</v>
      </c>
      <c r="B2134" s="127" t="str">
        <f>Table13[[#This Row],[Series]]&amp;Table13[[#This Row],[Competency Name]]</f>
        <v>1340RESEARCH AND ANALYSIS</v>
      </c>
      <c r="C2134" s="127" t="str">
        <f>IF(RIGHT(Table13[[#This Row],[Occupational Series]],5)="SECCM","SECCM",IF(OR(RIGHT(Table13[[#This Row],[Occupational Series]],1)="A",RIGHT(Table13[[#This Row],[Occupational Series]],1)="B",RIGHT(Table13[[#This Row],[Occupational Series]],1)="C"),"0301",RIGHT(Table13[[#This Row],[Occupational Series]],4)))</f>
        <v>1340</v>
      </c>
      <c r="D2134" s="129" t="s">
        <v>1195</v>
      </c>
      <c r="E2134" s="129" t="s">
        <v>1196</v>
      </c>
    </row>
    <row r="2135" spans="1:5" ht="26.25" thickBot="1" x14ac:dyDescent="0.3">
      <c r="A2135" s="54" t="s">
        <v>344</v>
      </c>
      <c r="B2135" s="127" t="str">
        <f>Table13[[#This Row],[Series]]&amp;Table13[[#This Row],[Competency Name]]</f>
        <v>1340CREATIVITY AND INNOVATION</v>
      </c>
      <c r="C2135" s="127" t="str">
        <f>IF(RIGHT(Table13[[#This Row],[Occupational Series]],5)="SECCM","SECCM",IF(OR(RIGHT(Table13[[#This Row],[Occupational Series]],1)="A",RIGHT(Table13[[#This Row],[Occupational Series]],1)="B",RIGHT(Table13[[#This Row],[Occupational Series]],1)="C"),"0301",RIGHT(Table13[[#This Row],[Occupational Series]],4)))</f>
        <v>1340</v>
      </c>
      <c r="D2135" s="54" t="s">
        <v>1214</v>
      </c>
      <c r="E2135" s="54" t="s">
        <v>1215</v>
      </c>
    </row>
    <row r="2136" spans="1:5" ht="64.5" thickBot="1" x14ac:dyDescent="0.3">
      <c r="A2136" s="51" t="s">
        <v>344</v>
      </c>
      <c r="B2136" s="127" t="str">
        <f>Table13[[#This Row],[Series]]&amp;Table13[[#This Row],[Competency Name]]</f>
        <v>1340METEOROLOGY</v>
      </c>
      <c r="C2136" s="127" t="str">
        <f>IF(RIGHT(Table13[[#This Row],[Occupational Series]],5)="SECCM","SECCM",IF(OR(RIGHT(Table13[[#This Row],[Occupational Series]],1)="A",RIGHT(Table13[[#This Row],[Occupational Series]],1)="B",RIGHT(Table13[[#This Row],[Occupational Series]],1)="C"),"0301",RIGHT(Table13[[#This Row],[Occupational Series]],4)))</f>
        <v>1340</v>
      </c>
      <c r="D2136" s="51" t="s">
        <v>1621</v>
      </c>
      <c r="E2136" s="51" t="s">
        <v>1622</v>
      </c>
    </row>
    <row r="2137" spans="1:5" ht="26.25" thickBot="1" x14ac:dyDescent="0.3">
      <c r="A2137" s="51" t="s">
        <v>516</v>
      </c>
      <c r="B2137" s="127" t="str">
        <f>Table13[[#This Row],[Series]]&amp;Table13[[#This Row],[Competency Name]]</f>
        <v>1341WRITTEN COMMUNICATION</v>
      </c>
      <c r="C2137" s="127" t="str">
        <f>IF(RIGHT(Table13[[#This Row],[Occupational Series]],5)="SECCM","SECCM",IF(OR(RIGHT(Table13[[#This Row],[Occupational Series]],1)="A",RIGHT(Table13[[#This Row],[Occupational Series]],1)="B",RIGHT(Table13[[#This Row],[Occupational Series]],1)="C"),"0301",RIGHT(Table13[[#This Row],[Occupational Series]],4)))</f>
        <v>1341</v>
      </c>
      <c r="D2137" s="51" t="s">
        <v>507</v>
      </c>
      <c r="E2137" s="51" t="s">
        <v>508</v>
      </c>
    </row>
    <row r="2138" spans="1:5" ht="26.25" thickBot="1" x14ac:dyDescent="0.3">
      <c r="A2138" s="54" t="s">
        <v>516</v>
      </c>
      <c r="B2138" s="127" t="str">
        <f>Table13[[#This Row],[Series]]&amp;Table13[[#This Row],[Competency Name]]</f>
        <v>1341ORAL COMMUNICATION</v>
      </c>
      <c r="C2138" s="127" t="str">
        <f>IF(RIGHT(Table13[[#This Row],[Occupational Series]],5)="SECCM","SECCM",IF(OR(RIGHT(Table13[[#This Row],[Occupational Series]],1)="A",RIGHT(Table13[[#This Row],[Occupational Series]],1)="B",RIGHT(Table13[[#This Row],[Occupational Series]],1)="C"),"0301",RIGHT(Table13[[#This Row],[Occupational Series]],4)))</f>
        <v>1341</v>
      </c>
      <c r="D2138" s="54" t="s">
        <v>537</v>
      </c>
      <c r="E2138" s="54" t="s">
        <v>538</v>
      </c>
    </row>
    <row r="2139" spans="1:5" ht="39" thickBot="1" x14ac:dyDescent="0.3">
      <c r="A2139" s="51" t="s">
        <v>516</v>
      </c>
      <c r="B2139" s="127" t="str">
        <f>Table13[[#This Row],[Series]]&amp;Table13[[#This Row],[Competency Name]]</f>
        <v>1341PROBLEM SOLVING</v>
      </c>
      <c r="C2139" s="127" t="str">
        <f>IF(RIGHT(Table13[[#This Row],[Occupational Series]],5)="SECCM","SECCM",IF(OR(RIGHT(Table13[[#This Row],[Occupational Series]],1)="A",RIGHT(Table13[[#This Row],[Occupational Series]],1)="B",RIGHT(Table13[[#This Row],[Occupational Series]],1)="C"),"0301",RIGHT(Table13[[#This Row],[Occupational Series]],4)))</f>
        <v>1341</v>
      </c>
      <c r="D2139" s="51" t="s">
        <v>596</v>
      </c>
      <c r="E2139" s="51" t="s">
        <v>597</v>
      </c>
    </row>
    <row r="2140" spans="1:5" ht="15.75" thickBot="1" x14ac:dyDescent="0.3">
      <c r="A2140" s="129" t="s">
        <v>516</v>
      </c>
      <c r="B2140" s="127" t="str">
        <f>Table13[[#This Row],[Series]]&amp;Table13[[#This Row],[Competency Name]]</f>
        <v>1341RESEARCH AND ANALYSIS</v>
      </c>
      <c r="C2140" s="127" t="str">
        <f>IF(RIGHT(Table13[[#This Row],[Occupational Series]],5)="SECCM","SECCM",IF(OR(RIGHT(Table13[[#This Row],[Occupational Series]],1)="A",RIGHT(Table13[[#This Row],[Occupational Series]],1)="B",RIGHT(Table13[[#This Row],[Occupational Series]],1)="C"),"0301",RIGHT(Table13[[#This Row],[Occupational Series]],4)))</f>
        <v>1341</v>
      </c>
      <c r="D2140" s="129" t="s">
        <v>1195</v>
      </c>
      <c r="E2140" s="129" t="s">
        <v>1196</v>
      </c>
    </row>
    <row r="2141" spans="1:5" ht="51.75" thickBot="1" x14ac:dyDescent="0.3">
      <c r="A2141" s="54" t="s">
        <v>516</v>
      </c>
      <c r="B2141" s="127" t="str">
        <f>Table13[[#This Row],[Series]]&amp;Table13[[#This Row],[Competency Name]]</f>
        <v>1341METEOROLOGICAL SUPPORT</v>
      </c>
      <c r="C2141" s="127" t="str">
        <f>IF(RIGHT(Table13[[#This Row],[Occupational Series]],5)="SECCM","SECCM",IF(OR(RIGHT(Table13[[#This Row],[Occupational Series]],1)="A",RIGHT(Table13[[#This Row],[Occupational Series]],1)="B",RIGHT(Table13[[#This Row],[Occupational Series]],1)="C"),"0301",RIGHT(Table13[[#This Row],[Occupational Series]],4)))</f>
        <v>1341</v>
      </c>
      <c r="D2141" s="54" t="s">
        <v>1606</v>
      </c>
      <c r="E2141" s="54" t="s">
        <v>1607</v>
      </c>
    </row>
    <row r="2142" spans="1:5" ht="39" thickBot="1" x14ac:dyDescent="0.3">
      <c r="A2142" s="51" t="s">
        <v>293</v>
      </c>
      <c r="B2142" s="127" t="str">
        <f>Table13[[#This Row],[Series]]&amp;Table13[[#This Row],[Competency Name]]</f>
        <v>1350INFLUENCING/NEGOTIATING</v>
      </c>
      <c r="C2142" s="127" t="str">
        <f>IF(RIGHT(Table13[[#This Row],[Occupational Series]],5)="SECCM","SECCM",IF(OR(RIGHT(Table13[[#This Row],[Occupational Series]],1)="A",RIGHT(Table13[[#This Row],[Occupational Series]],1)="B",RIGHT(Table13[[#This Row],[Occupational Series]],1)="C"),"0301",RIGHT(Table13[[#This Row],[Occupational Series]],4)))</f>
        <v>1350</v>
      </c>
      <c r="D2142" s="51" t="s">
        <v>267</v>
      </c>
      <c r="E2142" s="51" t="s">
        <v>268</v>
      </c>
    </row>
    <row r="2143" spans="1:5" ht="26.25" thickBot="1" x14ac:dyDescent="0.3">
      <c r="A2143" s="129" t="s">
        <v>293</v>
      </c>
      <c r="B2143" s="127" t="str">
        <f>Table13[[#This Row],[Series]]&amp;Table13[[#This Row],[Competency Name]]</f>
        <v>1350PROJECT MANAGEMENT</v>
      </c>
      <c r="C2143" s="127" t="str">
        <f>IF(RIGHT(Table13[[#This Row],[Occupational Series]],5)="SECCM","SECCM",IF(OR(RIGHT(Table13[[#This Row],[Occupational Series]],1)="A",RIGHT(Table13[[#This Row],[Occupational Series]],1)="B",RIGHT(Table13[[#This Row],[Occupational Series]],1)="C"),"0301",RIGHT(Table13[[#This Row],[Occupational Series]],4)))</f>
        <v>1350</v>
      </c>
      <c r="D2143" s="129" t="s">
        <v>381</v>
      </c>
      <c r="E2143" s="129" t="s">
        <v>382</v>
      </c>
    </row>
    <row r="2144" spans="1:5" ht="26.25" thickBot="1" x14ac:dyDescent="0.3">
      <c r="A2144" s="128" t="s">
        <v>293</v>
      </c>
      <c r="B2144" s="127" t="str">
        <f>Table13[[#This Row],[Series]]&amp;Table13[[#This Row],[Competency Name]]</f>
        <v>1350CUSTOMER SERVICE</v>
      </c>
      <c r="C2144" s="127" t="str">
        <f>IF(RIGHT(Table13[[#This Row],[Occupational Series]],5)="SECCM","SECCM",IF(OR(RIGHT(Table13[[#This Row],[Occupational Series]],1)="A",RIGHT(Table13[[#This Row],[Occupational Series]],1)="B",RIGHT(Table13[[#This Row],[Occupational Series]],1)="C"),"0301",RIGHT(Table13[[#This Row],[Occupational Series]],4)))</f>
        <v>1350</v>
      </c>
      <c r="D2144" s="128" t="s">
        <v>418</v>
      </c>
      <c r="E2144" s="128" t="s">
        <v>419</v>
      </c>
    </row>
    <row r="2145" spans="1:5" ht="51.75" thickBot="1" x14ac:dyDescent="0.3">
      <c r="A2145" s="51" t="s">
        <v>293</v>
      </c>
      <c r="B2145" s="127" t="str">
        <f>Table13[[#This Row],[Series]]&amp;Table13[[#This Row],[Competency Name]]</f>
        <v>1350FINANCIAL MANAGEMENT</v>
      </c>
      <c r="C2145" s="127" t="str">
        <f>IF(RIGHT(Table13[[#This Row],[Occupational Series]],5)="SECCM","SECCM",IF(OR(RIGHT(Table13[[#This Row],[Occupational Series]],1)="A",RIGHT(Table13[[#This Row],[Occupational Series]],1)="B",RIGHT(Table13[[#This Row],[Occupational Series]],1)="C"),"0301",RIGHT(Table13[[#This Row],[Occupational Series]],4)))</f>
        <v>1350</v>
      </c>
      <c r="D2145" s="51" t="s">
        <v>438</v>
      </c>
      <c r="E2145" s="51" t="s">
        <v>439</v>
      </c>
    </row>
    <row r="2146" spans="1:5" ht="26.25" thickBot="1" x14ac:dyDescent="0.3">
      <c r="A2146" s="51" t="s">
        <v>293</v>
      </c>
      <c r="B2146" s="127" t="str">
        <f>Table13[[#This Row],[Series]]&amp;Table13[[#This Row],[Competency Name]]</f>
        <v>1350COMPUTER LITERACY</v>
      </c>
      <c r="C2146" s="127" t="str">
        <f>IF(RIGHT(Table13[[#This Row],[Occupational Series]],5)="SECCM","SECCM",IF(OR(RIGHT(Table13[[#This Row],[Occupational Series]],1)="A",RIGHT(Table13[[#This Row],[Occupational Series]],1)="B",RIGHT(Table13[[#This Row],[Occupational Series]],1)="C"),"0301",RIGHT(Table13[[#This Row],[Occupational Series]],4)))</f>
        <v>1350</v>
      </c>
      <c r="D2146" s="51" t="s">
        <v>456</v>
      </c>
      <c r="E2146" s="51" t="s">
        <v>457</v>
      </c>
    </row>
    <row r="2147" spans="1:5" ht="26.25" thickBot="1" x14ac:dyDescent="0.3">
      <c r="A2147" s="54" t="s">
        <v>293</v>
      </c>
      <c r="B2147" s="127" t="str">
        <f>Table13[[#This Row],[Series]]&amp;Table13[[#This Row],[Competency Name]]</f>
        <v>1350WRITTEN COMMUNICATION</v>
      </c>
      <c r="C2147" s="127" t="str">
        <f>IF(RIGHT(Table13[[#This Row],[Occupational Series]],5)="SECCM","SECCM",IF(OR(RIGHT(Table13[[#This Row],[Occupational Series]],1)="A",RIGHT(Table13[[#This Row],[Occupational Series]],1)="B",RIGHT(Table13[[#This Row],[Occupational Series]],1)="C"),"0301",RIGHT(Table13[[#This Row],[Occupational Series]],4)))</f>
        <v>1350</v>
      </c>
      <c r="D2147" s="54" t="s">
        <v>507</v>
      </c>
      <c r="E2147" s="54" t="s">
        <v>508</v>
      </c>
    </row>
    <row r="2148" spans="1:5" ht="26.25" thickBot="1" x14ac:dyDescent="0.3">
      <c r="A2148" s="51" t="s">
        <v>293</v>
      </c>
      <c r="B2148" s="127" t="str">
        <f>Table13[[#This Row],[Series]]&amp;Table13[[#This Row],[Competency Name]]</f>
        <v>1350ORAL COMMUNICATION</v>
      </c>
      <c r="C2148" s="127" t="str">
        <f>IF(RIGHT(Table13[[#This Row],[Occupational Series]],5)="SECCM","SECCM",IF(OR(RIGHT(Table13[[#This Row],[Occupational Series]],1)="A",RIGHT(Table13[[#This Row],[Occupational Series]],1)="B",RIGHT(Table13[[#This Row],[Occupational Series]],1)="C"),"0301",RIGHT(Table13[[#This Row],[Occupational Series]],4)))</f>
        <v>1350</v>
      </c>
      <c r="D2148" s="51" t="s">
        <v>537</v>
      </c>
      <c r="E2148" s="51" t="s">
        <v>538</v>
      </c>
    </row>
    <row r="2149" spans="1:5" ht="26.25" thickBot="1" x14ac:dyDescent="0.3">
      <c r="A2149" s="129" t="s">
        <v>293</v>
      </c>
      <c r="B2149" s="127" t="str">
        <f>Table13[[#This Row],[Series]]&amp;Table13[[#This Row],[Competency Name]]</f>
        <v>1350CONTRACTING/PROCUREMENT</v>
      </c>
      <c r="C2149" s="127" t="str">
        <f>IF(RIGHT(Table13[[#This Row],[Occupational Series]],5)="SECCM","SECCM",IF(OR(RIGHT(Table13[[#This Row],[Occupational Series]],1)="A",RIGHT(Table13[[#This Row],[Occupational Series]],1)="B",RIGHT(Table13[[#This Row],[Occupational Series]],1)="C"),"0301",RIGHT(Table13[[#This Row],[Occupational Series]],4)))</f>
        <v>1350</v>
      </c>
      <c r="D2149" s="129" t="s">
        <v>563</v>
      </c>
      <c r="E2149" s="129" t="s">
        <v>564</v>
      </c>
    </row>
    <row r="2150" spans="1:5" ht="26.25" thickBot="1" x14ac:dyDescent="0.3">
      <c r="A2150" s="54" t="s">
        <v>293</v>
      </c>
      <c r="B2150" s="127" t="str">
        <f>Table13[[#This Row],[Series]]&amp;Table13[[#This Row],[Competency Name]]</f>
        <v>1350PLANNING AND EVALUATING</v>
      </c>
      <c r="C2150" s="127" t="str">
        <f>IF(RIGHT(Table13[[#This Row],[Occupational Series]],5)="SECCM","SECCM",IF(OR(RIGHT(Table13[[#This Row],[Occupational Series]],1)="A",RIGHT(Table13[[#This Row],[Occupational Series]],1)="B",RIGHT(Table13[[#This Row],[Occupational Series]],1)="C"),"0301",RIGHT(Table13[[#This Row],[Occupational Series]],4)))</f>
        <v>1350</v>
      </c>
      <c r="D2150" s="54" t="s">
        <v>571</v>
      </c>
      <c r="E2150" s="54" t="s">
        <v>572</v>
      </c>
    </row>
    <row r="2151" spans="1:5" ht="26.25" thickBot="1" x14ac:dyDescent="0.3">
      <c r="A2151" s="51" t="s">
        <v>293</v>
      </c>
      <c r="B2151" s="127" t="str">
        <f>Table13[[#This Row],[Series]]&amp;Table13[[#This Row],[Competency Name]]</f>
        <v>1350RESOURCE MANAGEMENT</v>
      </c>
      <c r="C2151" s="127" t="str">
        <f>IF(RIGHT(Table13[[#This Row],[Occupational Series]],5)="SECCM","SECCM",IF(OR(RIGHT(Table13[[#This Row],[Occupational Series]],1)="A",RIGHT(Table13[[#This Row],[Occupational Series]],1)="B",RIGHT(Table13[[#This Row],[Occupational Series]],1)="C"),"0301",RIGHT(Table13[[#This Row],[Occupational Series]],4)))</f>
        <v>1350</v>
      </c>
      <c r="D2151" s="51" t="s">
        <v>573</v>
      </c>
      <c r="E2151" s="51" t="s">
        <v>574</v>
      </c>
    </row>
    <row r="2152" spans="1:5" ht="39" thickBot="1" x14ac:dyDescent="0.3">
      <c r="A2152" s="51" t="s">
        <v>293</v>
      </c>
      <c r="B2152" s="127" t="str">
        <f>Table13[[#This Row],[Series]]&amp;Table13[[#This Row],[Competency Name]]</f>
        <v>1350DEVELOPING OTHERS</v>
      </c>
      <c r="C2152" s="127" t="str">
        <f>IF(RIGHT(Table13[[#This Row],[Occupational Series]],5)="SECCM","SECCM",IF(OR(RIGHT(Table13[[#This Row],[Occupational Series]],1)="A",RIGHT(Table13[[#This Row],[Occupational Series]],1)="B",RIGHT(Table13[[#This Row],[Occupational Series]],1)="C"),"0301",RIGHT(Table13[[#This Row],[Occupational Series]],4)))</f>
        <v>1350</v>
      </c>
      <c r="D2152" s="51" t="s">
        <v>585</v>
      </c>
      <c r="E2152" s="51" t="s">
        <v>586</v>
      </c>
    </row>
    <row r="2153" spans="1:5" ht="26.25" thickBot="1" x14ac:dyDescent="0.3">
      <c r="A2153" s="54" t="s">
        <v>293</v>
      </c>
      <c r="B2153" s="127" t="str">
        <f>Table13[[#This Row],[Series]]&amp;Table13[[#This Row],[Competency Name]]</f>
        <v>1350MANAGING HUMAN RESOURCES</v>
      </c>
      <c r="C2153" s="127" t="str">
        <f>IF(RIGHT(Table13[[#This Row],[Occupational Series]],5)="SECCM","SECCM",IF(OR(RIGHT(Table13[[#This Row],[Occupational Series]],1)="A",RIGHT(Table13[[#This Row],[Occupational Series]],1)="B",RIGHT(Table13[[#This Row],[Occupational Series]],1)="C"),"0301",RIGHT(Table13[[#This Row],[Occupational Series]],4)))</f>
        <v>1350</v>
      </c>
      <c r="D2153" s="54" t="s">
        <v>590</v>
      </c>
      <c r="E2153" s="54" t="s">
        <v>591</v>
      </c>
    </row>
    <row r="2154" spans="1:5" ht="39" thickBot="1" x14ac:dyDescent="0.3">
      <c r="A2154" s="51" t="s">
        <v>293</v>
      </c>
      <c r="B2154" s="127" t="str">
        <f>Table13[[#This Row],[Series]]&amp;Table13[[#This Row],[Competency Name]]</f>
        <v>1350PROBLEM SOLVING</v>
      </c>
      <c r="C2154" s="127" t="str">
        <f>IF(RIGHT(Table13[[#This Row],[Occupational Series]],5)="SECCM","SECCM",IF(OR(RIGHT(Table13[[#This Row],[Occupational Series]],1)="A",RIGHT(Table13[[#This Row],[Occupational Series]],1)="B",RIGHT(Table13[[#This Row],[Occupational Series]],1)="C"),"0301",RIGHT(Table13[[#This Row],[Occupational Series]],4)))</f>
        <v>1350</v>
      </c>
      <c r="D2154" s="51" t="s">
        <v>596</v>
      </c>
      <c r="E2154" s="51" t="s">
        <v>597</v>
      </c>
    </row>
    <row r="2155" spans="1:5" ht="26.25" thickBot="1" x14ac:dyDescent="0.3">
      <c r="A2155" s="51" t="s">
        <v>293</v>
      </c>
      <c r="B2155" s="127" t="str">
        <f>Table13[[#This Row],[Series]]&amp;Table13[[#This Row],[Competency Name]]</f>
        <v>1350QUALITY ASSURANCE</v>
      </c>
      <c r="C2155" s="127" t="str">
        <f>IF(RIGHT(Table13[[#This Row],[Occupational Series]],5)="SECCM","SECCM",IF(OR(RIGHT(Table13[[#This Row],[Occupational Series]],1)="A",RIGHT(Table13[[#This Row],[Occupational Series]],1)="B",RIGHT(Table13[[#This Row],[Occupational Series]],1)="C"),"0301",RIGHT(Table13[[#This Row],[Occupational Series]],4)))</f>
        <v>1350</v>
      </c>
      <c r="D2155" s="51" t="s">
        <v>600</v>
      </c>
      <c r="E2155" s="51" t="s">
        <v>601</v>
      </c>
    </row>
    <row r="2156" spans="1:5" ht="26.25" thickBot="1" x14ac:dyDescent="0.3">
      <c r="A2156" s="54" t="s">
        <v>293</v>
      </c>
      <c r="B2156" s="127" t="str">
        <f>Table13[[#This Row],[Series]]&amp;Table13[[#This Row],[Competency Name]]</f>
        <v>1350SOFTWARE ENGINEERING</v>
      </c>
      <c r="C2156" s="127" t="str">
        <f>IF(RIGHT(Table13[[#This Row],[Occupational Series]],5)="SECCM","SECCM",IF(OR(RIGHT(Table13[[#This Row],[Occupational Series]],1)="A",RIGHT(Table13[[#This Row],[Occupational Series]],1)="B",RIGHT(Table13[[#This Row],[Occupational Series]],1)="C"),"0301",RIGHT(Table13[[#This Row],[Occupational Series]],4)))</f>
        <v>1350</v>
      </c>
      <c r="D2156" s="54" t="s">
        <v>842</v>
      </c>
      <c r="E2156" s="54" t="s">
        <v>843</v>
      </c>
    </row>
    <row r="2157" spans="1:5" ht="26.25" thickBot="1" x14ac:dyDescent="0.3">
      <c r="A2157" s="51" t="s">
        <v>293</v>
      </c>
      <c r="B2157" s="127" t="str">
        <f>Table13[[#This Row],[Series]]&amp;Table13[[#This Row],[Competency Name]]</f>
        <v>1350COMPLIANCE AND ENFORCEMENT</v>
      </c>
      <c r="C2157" s="127" t="str">
        <f>IF(RIGHT(Table13[[#This Row],[Occupational Series]],5)="SECCM","SECCM",IF(OR(RIGHT(Table13[[#This Row],[Occupational Series]],1)="A",RIGHT(Table13[[#This Row],[Occupational Series]],1)="B",RIGHT(Table13[[#This Row],[Occupational Series]],1)="C"),"0301",RIGHT(Table13[[#This Row],[Occupational Series]],4)))</f>
        <v>1350</v>
      </c>
      <c r="D2157" s="51" t="s">
        <v>950</v>
      </c>
      <c r="E2157" s="51" t="s">
        <v>951</v>
      </c>
    </row>
    <row r="2158" spans="1:5" ht="26.25" thickBot="1" x14ac:dyDescent="0.3">
      <c r="A2158" s="129" t="s">
        <v>293</v>
      </c>
      <c r="B2158" s="127" t="str">
        <f>Table13[[#This Row],[Series]]&amp;Table13[[#This Row],[Competency Name]]</f>
        <v>1350RULEMAKING AND REGULATION</v>
      </c>
      <c r="C2158" s="127" t="str">
        <f>IF(RIGHT(Table13[[#This Row],[Occupational Series]],5)="SECCM","SECCM",IF(OR(RIGHT(Table13[[#This Row],[Occupational Series]],1)="A",RIGHT(Table13[[#This Row],[Occupational Series]],1)="B",RIGHT(Table13[[#This Row],[Occupational Series]],1)="C"),"0301",RIGHT(Table13[[#This Row],[Occupational Series]],4)))</f>
        <v>1350</v>
      </c>
      <c r="D2158" s="129" t="s">
        <v>958</v>
      </c>
      <c r="E2158" s="129" t="s">
        <v>959</v>
      </c>
    </row>
    <row r="2159" spans="1:5" ht="26.25" thickBot="1" x14ac:dyDescent="0.3">
      <c r="A2159" s="128" t="s">
        <v>293</v>
      </c>
      <c r="B2159" s="127" t="str">
        <f>Table13[[#This Row],[Series]]&amp;Table13[[#This Row],[Competency Name]]</f>
        <v>1350READING AND INTERPRETING REGULATIONS</v>
      </c>
      <c r="C2159" s="127" t="str">
        <f>IF(RIGHT(Table13[[#This Row],[Occupational Series]],5)="SECCM","SECCM",IF(OR(RIGHT(Table13[[#This Row],[Occupational Series]],1)="A",RIGHT(Table13[[#This Row],[Occupational Series]],1)="B",RIGHT(Table13[[#This Row],[Occupational Series]],1)="C"),"0301",RIGHT(Table13[[#This Row],[Occupational Series]],4)))</f>
        <v>1350</v>
      </c>
      <c r="D2159" s="128" t="s">
        <v>1015</v>
      </c>
      <c r="E2159" s="128" t="s">
        <v>1016</v>
      </c>
    </row>
    <row r="2160" spans="1:5" ht="39" thickBot="1" x14ac:dyDescent="0.3">
      <c r="A2160" s="51" t="s">
        <v>293</v>
      </c>
      <c r="B2160" s="127" t="str">
        <f>Table13[[#This Row],[Series]]&amp;Table13[[#This Row],[Competency Name]]</f>
        <v>1350ENVIRONMENTAL INFORMATION MANAGEMENT SUPPORT</v>
      </c>
      <c r="C2160" s="127" t="str">
        <f>IF(RIGHT(Table13[[#This Row],[Occupational Series]],5)="SECCM","SECCM",IF(OR(RIGHT(Table13[[#This Row],[Occupational Series]],1)="A",RIGHT(Table13[[#This Row],[Occupational Series]],1)="B",RIGHT(Table13[[#This Row],[Occupational Series]],1)="C"),"0301",RIGHT(Table13[[#This Row],[Occupational Series]],4)))</f>
        <v>1350</v>
      </c>
      <c r="D2160" s="51" t="s">
        <v>1035</v>
      </c>
      <c r="E2160" s="51" t="s">
        <v>1036</v>
      </c>
    </row>
    <row r="2161" spans="1:5" ht="26.25" thickBot="1" x14ac:dyDescent="0.3">
      <c r="A2161" s="51" t="s">
        <v>293</v>
      </c>
      <c r="B2161" s="127" t="str">
        <f>Table13[[#This Row],[Series]]&amp;Table13[[#This Row],[Competency Name]]</f>
        <v>1350DESIGN</v>
      </c>
      <c r="C2161" s="127" t="str">
        <f>IF(RIGHT(Table13[[#This Row],[Occupational Series]],5)="SECCM","SECCM",IF(OR(RIGHT(Table13[[#This Row],[Occupational Series]],1)="A",RIGHT(Table13[[#This Row],[Occupational Series]],1)="B",RIGHT(Table13[[#This Row],[Occupational Series]],1)="C"),"0301",RIGHT(Table13[[#This Row],[Occupational Series]],4)))</f>
        <v>1350</v>
      </c>
      <c r="D2161" s="51" t="s">
        <v>1135</v>
      </c>
      <c r="E2161" s="51" t="s">
        <v>1136</v>
      </c>
    </row>
    <row r="2162" spans="1:5" ht="26.25" thickBot="1" x14ac:dyDescent="0.3">
      <c r="A2162" s="54" t="s">
        <v>293</v>
      </c>
      <c r="B2162" s="127" t="str">
        <f>Table13[[#This Row],[Series]]&amp;Table13[[#This Row],[Competency Name]]</f>
        <v>1350REPORTING AND RECOMMENDATIONS</v>
      </c>
      <c r="C2162" s="127" t="str">
        <f>IF(RIGHT(Table13[[#This Row],[Occupational Series]],5)="SECCM","SECCM",IF(OR(RIGHT(Table13[[#This Row],[Occupational Series]],1)="A",RIGHT(Table13[[#This Row],[Occupational Series]],1)="B",RIGHT(Table13[[#This Row],[Occupational Series]],1)="C"),"0301",RIGHT(Table13[[#This Row],[Occupational Series]],4)))</f>
        <v>1350</v>
      </c>
      <c r="D2162" s="54" t="s">
        <v>1141</v>
      </c>
      <c r="E2162" s="54" t="s">
        <v>1142</v>
      </c>
    </row>
    <row r="2163" spans="1:5" ht="15.75" thickBot="1" x14ac:dyDescent="0.3">
      <c r="A2163" s="129" t="s">
        <v>293</v>
      </c>
      <c r="B2163" s="127" t="str">
        <f>Table13[[#This Row],[Series]]&amp;Table13[[#This Row],[Competency Name]]</f>
        <v>1350RESEARCH AND ANALYSIS</v>
      </c>
      <c r="C2163" s="127" t="str">
        <f>IF(RIGHT(Table13[[#This Row],[Occupational Series]],5)="SECCM","SECCM",IF(OR(RIGHT(Table13[[#This Row],[Occupational Series]],1)="A",RIGHT(Table13[[#This Row],[Occupational Series]],1)="B",RIGHT(Table13[[#This Row],[Occupational Series]],1)="C"),"0301",RIGHT(Table13[[#This Row],[Occupational Series]],4)))</f>
        <v>1350</v>
      </c>
      <c r="D2163" s="129" t="s">
        <v>1195</v>
      </c>
      <c r="E2163" s="129" t="s">
        <v>1196</v>
      </c>
    </row>
    <row r="2164" spans="1:5" ht="26.25" thickBot="1" x14ac:dyDescent="0.3">
      <c r="A2164" s="51" t="s">
        <v>293</v>
      </c>
      <c r="B2164" s="127" t="str">
        <f>Table13[[#This Row],[Series]]&amp;Table13[[#This Row],[Competency Name]]</f>
        <v>1350CREATIVITY AND INNOVATION</v>
      </c>
      <c r="C2164" s="127" t="str">
        <f>IF(RIGHT(Table13[[#This Row],[Occupational Series]],5)="SECCM","SECCM",IF(OR(RIGHT(Table13[[#This Row],[Occupational Series]],1)="A",RIGHT(Table13[[#This Row],[Occupational Series]],1)="B",RIGHT(Table13[[#This Row],[Occupational Series]],1)="C"),"0301",RIGHT(Table13[[#This Row],[Occupational Series]],4)))</f>
        <v>1350</v>
      </c>
      <c r="D2164" s="51" t="s">
        <v>1214</v>
      </c>
      <c r="E2164" s="51" t="s">
        <v>1215</v>
      </c>
    </row>
    <row r="2165" spans="1:5" ht="51.75" thickBot="1" x14ac:dyDescent="0.3">
      <c r="A2165" s="54" t="s">
        <v>293</v>
      </c>
      <c r="B2165" s="127" t="str">
        <f>Table13[[#This Row],[Series]]&amp;Table13[[#This Row],[Competency Name]]</f>
        <v>1350CONTRACT PERFORMANCE MANAGEMENT</v>
      </c>
      <c r="C2165" s="127" t="str">
        <f>IF(RIGHT(Table13[[#This Row],[Occupational Series]],5)="SECCM","SECCM",IF(OR(RIGHT(Table13[[#This Row],[Occupational Series]],1)="A",RIGHT(Table13[[#This Row],[Occupational Series]],1)="B",RIGHT(Table13[[#This Row],[Occupational Series]],1)="C"),"0301",RIGHT(Table13[[#This Row],[Occupational Series]],4)))</f>
        <v>1350</v>
      </c>
      <c r="D2165" s="54" t="s">
        <v>1401</v>
      </c>
      <c r="E2165" s="54" t="s">
        <v>1402</v>
      </c>
    </row>
    <row r="2166" spans="1:5" ht="15.75" thickBot="1" x14ac:dyDescent="0.3">
      <c r="A2166" s="129" t="s">
        <v>293</v>
      </c>
      <c r="B2166" s="127" t="str">
        <f>Table13[[#This Row],[Series]]&amp;Table13[[#This Row],[Competency Name]]</f>
        <v>1350CONTAMINATION SITES</v>
      </c>
      <c r="C2166" s="127" t="str">
        <f>IF(RIGHT(Table13[[#This Row],[Occupational Series]],5)="SECCM","SECCM",IF(OR(RIGHT(Table13[[#This Row],[Occupational Series]],1)="A",RIGHT(Table13[[#This Row],[Occupational Series]],1)="B",RIGHT(Table13[[#This Row],[Occupational Series]],1)="C"),"0301",RIGHT(Table13[[#This Row],[Occupational Series]],4)))</f>
        <v>1350</v>
      </c>
      <c r="D2166" s="129" t="s">
        <v>1523</v>
      </c>
      <c r="E2166" s="129" t="s">
        <v>1524</v>
      </c>
    </row>
    <row r="2167" spans="1:5" ht="39" thickBot="1" x14ac:dyDescent="0.3">
      <c r="A2167" s="51" t="s">
        <v>293</v>
      </c>
      <c r="B2167" s="127" t="str">
        <f>Table13[[#This Row],[Series]]&amp;Table13[[#This Row],[Competency Name]]</f>
        <v>1350WASTE/WASTEWATER SYSTEMS</v>
      </c>
      <c r="C2167" s="127" t="str">
        <f>IF(RIGHT(Table13[[#This Row],[Occupational Series]],5)="SECCM","SECCM",IF(OR(RIGHT(Table13[[#This Row],[Occupational Series]],1)="A",RIGHT(Table13[[#This Row],[Occupational Series]],1)="B",RIGHT(Table13[[#This Row],[Occupational Series]],1)="C"),"0301",RIGHT(Table13[[#This Row],[Occupational Series]],4)))</f>
        <v>1350</v>
      </c>
      <c r="D2167" s="51" t="s">
        <v>1525</v>
      </c>
      <c r="E2167" s="51" t="s">
        <v>1526</v>
      </c>
    </row>
    <row r="2168" spans="1:5" ht="26.25" thickBot="1" x14ac:dyDescent="0.3">
      <c r="A2168" s="54" t="s">
        <v>293</v>
      </c>
      <c r="B2168" s="127" t="str">
        <f>Table13[[#This Row],[Series]]&amp;Table13[[#This Row],[Competency Name]]</f>
        <v>1350GEOGRAPHICAL INFORMATION SYSTEMS (GIS)</v>
      </c>
      <c r="C2168" s="127" t="str">
        <f>IF(RIGHT(Table13[[#This Row],[Occupational Series]],5)="SECCM","SECCM",IF(OR(RIGHT(Table13[[#This Row],[Occupational Series]],1)="A",RIGHT(Table13[[#This Row],[Occupational Series]],1)="B",RIGHT(Table13[[#This Row],[Occupational Series]],1)="C"),"0301",RIGHT(Table13[[#This Row],[Occupational Series]],4)))</f>
        <v>1350</v>
      </c>
      <c r="D2168" s="54" t="s">
        <v>1570</v>
      </c>
      <c r="E2168" s="54" t="s">
        <v>1571</v>
      </c>
    </row>
    <row r="2169" spans="1:5" ht="26.25" thickBot="1" x14ac:dyDescent="0.3">
      <c r="A2169" s="51" t="s">
        <v>293</v>
      </c>
      <c r="B2169" s="127" t="str">
        <f>Table13[[#This Row],[Series]]&amp;Table13[[#This Row],[Competency Name]]</f>
        <v>1350GEOLOGY</v>
      </c>
      <c r="C2169" s="127" t="str">
        <f>IF(RIGHT(Table13[[#This Row],[Occupational Series]],5)="SECCM","SECCM",IF(OR(RIGHT(Table13[[#This Row],[Occupational Series]],1)="A",RIGHT(Table13[[#This Row],[Occupational Series]],1)="B",RIGHT(Table13[[#This Row],[Occupational Series]],1)="C"),"0301",RIGHT(Table13[[#This Row],[Occupational Series]],4)))</f>
        <v>1350</v>
      </c>
      <c r="D2169" s="51" t="s">
        <v>1604</v>
      </c>
      <c r="E2169" s="51" t="s">
        <v>1605</v>
      </c>
    </row>
    <row r="2170" spans="1:5" ht="39" thickBot="1" x14ac:dyDescent="0.3">
      <c r="A2170" s="129" t="s">
        <v>293</v>
      </c>
      <c r="B2170" s="127" t="str">
        <f>Table13[[#This Row],[Series]]&amp;Table13[[#This Row],[Competency Name]]</f>
        <v>1350ENVIRONMENTAL PROJECT AND PROGRAM MANAGEMENT</v>
      </c>
      <c r="C2170" s="127" t="str">
        <f>IF(RIGHT(Table13[[#This Row],[Occupational Series]],5)="SECCM","SECCM",IF(OR(RIGHT(Table13[[#This Row],[Occupational Series]],1)="A",RIGHT(Table13[[#This Row],[Occupational Series]],1)="B",RIGHT(Table13[[#This Row],[Occupational Series]],1)="C"),"0301",RIGHT(Table13[[#This Row],[Occupational Series]],4)))</f>
        <v>1350</v>
      </c>
      <c r="D2170" s="129" t="s">
        <v>1994</v>
      </c>
      <c r="E2170" s="129" t="s">
        <v>1995</v>
      </c>
    </row>
    <row r="2171" spans="1:5" ht="39" thickBot="1" x14ac:dyDescent="0.3">
      <c r="A2171" s="54" t="s">
        <v>270</v>
      </c>
      <c r="B2171" s="127" t="str">
        <f>Table13[[#This Row],[Series]]&amp;Table13[[#This Row],[Competency Name]]</f>
        <v>1360INFLUENCING/NEGOTIATING</v>
      </c>
      <c r="C2171" s="127" t="str">
        <f>IF(RIGHT(Table13[[#This Row],[Occupational Series]],5)="SECCM","SECCM",IF(OR(RIGHT(Table13[[#This Row],[Occupational Series]],1)="A",RIGHT(Table13[[#This Row],[Occupational Series]],1)="B",RIGHT(Table13[[#This Row],[Occupational Series]],1)="C"),"0301",RIGHT(Table13[[#This Row],[Occupational Series]],4)))</f>
        <v>1360</v>
      </c>
      <c r="D2171" s="54" t="s">
        <v>267</v>
      </c>
      <c r="E2171" s="54" t="s">
        <v>268</v>
      </c>
    </row>
    <row r="2172" spans="1:5" ht="26.25" thickBot="1" x14ac:dyDescent="0.3">
      <c r="A2172" s="129" t="s">
        <v>270</v>
      </c>
      <c r="B2172" s="127" t="str">
        <f>Table13[[#This Row],[Series]]&amp;Table13[[#This Row],[Competency Name]]</f>
        <v>1360PROJECT MANAGEMENT</v>
      </c>
      <c r="C2172" s="127" t="str">
        <f>IF(RIGHT(Table13[[#This Row],[Occupational Series]],5)="SECCM","SECCM",IF(OR(RIGHT(Table13[[#This Row],[Occupational Series]],1)="A",RIGHT(Table13[[#This Row],[Occupational Series]],1)="B",RIGHT(Table13[[#This Row],[Occupational Series]],1)="C"),"0301",RIGHT(Table13[[#This Row],[Occupational Series]],4)))</f>
        <v>1360</v>
      </c>
      <c r="D2172" s="129" t="s">
        <v>381</v>
      </c>
      <c r="E2172" s="129" t="s">
        <v>382</v>
      </c>
    </row>
    <row r="2173" spans="1:5" ht="26.25" thickBot="1" x14ac:dyDescent="0.3">
      <c r="A2173" s="129" t="s">
        <v>270</v>
      </c>
      <c r="B2173" s="127" t="str">
        <f>Table13[[#This Row],[Series]]&amp;Table13[[#This Row],[Competency Name]]</f>
        <v>1360CUSTOMER SERVICE</v>
      </c>
      <c r="C2173" s="127" t="str">
        <f>IF(RIGHT(Table13[[#This Row],[Occupational Series]],5)="SECCM","SECCM",IF(OR(RIGHT(Table13[[#This Row],[Occupational Series]],1)="A",RIGHT(Table13[[#This Row],[Occupational Series]],1)="B",RIGHT(Table13[[#This Row],[Occupational Series]],1)="C"),"0301",RIGHT(Table13[[#This Row],[Occupational Series]],4)))</f>
        <v>1360</v>
      </c>
      <c r="D2173" s="129" t="s">
        <v>418</v>
      </c>
      <c r="E2173" s="129" t="s">
        <v>419</v>
      </c>
    </row>
    <row r="2174" spans="1:5" ht="51.75" thickBot="1" x14ac:dyDescent="0.3">
      <c r="A2174" s="54" t="s">
        <v>270</v>
      </c>
      <c r="B2174" s="127" t="str">
        <f>Table13[[#This Row],[Series]]&amp;Table13[[#This Row],[Competency Name]]</f>
        <v>1360FINANCIAL MANAGEMENT</v>
      </c>
      <c r="C2174" s="127" t="str">
        <f>IF(RIGHT(Table13[[#This Row],[Occupational Series]],5)="SECCM","SECCM",IF(OR(RIGHT(Table13[[#This Row],[Occupational Series]],1)="A",RIGHT(Table13[[#This Row],[Occupational Series]],1)="B",RIGHT(Table13[[#This Row],[Occupational Series]],1)="C"),"0301",RIGHT(Table13[[#This Row],[Occupational Series]],4)))</f>
        <v>1360</v>
      </c>
      <c r="D2174" s="54" t="s">
        <v>438</v>
      </c>
      <c r="E2174" s="54" t="s">
        <v>439</v>
      </c>
    </row>
    <row r="2175" spans="1:5" ht="26.25" thickBot="1" x14ac:dyDescent="0.3">
      <c r="A2175" s="51" t="s">
        <v>270</v>
      </c>
      <c r="B2175" s="127" t="str">
        <f>Table13[[#This Row],[Series]]&amp;Table13[[#This Row],[Competency Name]]</f>
        <v>1360COMPUTER LITERACY</v>
      </c>
      <c r="C2175" s="127" t="str">
        <f>IF(RIGHT(Table13[[#This Row],[Occupational Series]],5)="SECCM","SECCM",IF(OR(RIGHT(Table13[[#This Row],[Occupational Series]],1)="A",RIGHT(Table13[[#This Row],[Occupational Series]],1)="B",RIGHT(Table13[[#This Row],[Occupational Series]],1)="C"),"0301",RIGHT(Table13[[#This Row],[Occupational Series]],4)))</f>
        <v>1360</v>
      </c>
      <c r="D2175" s="51" t="s">
        <v>456</v>
      </c>
      <c r="E2175" s="51" t="s">
        <v>457</v>
      </c>
    </row>
    <row r="2176" spans="1:5" ht="15.75" thickBot="1" x14ac:dyDescent="0.3">
      <c r="A2176" s="129" t="s">
        <v>270</v>
      </c>
      <c r="B2176" s="127" t="str">
        <f>Table13[[#This Row],[Series]]&amp;Table13[[#This Row],[Competency Name]]</f>
        <v>1360PARTNERING</v>
      </c>
      <c r="C2176" s="127" t="str">
        <f>IF(RIGHT(Table13[[#This Row],[Occupational Series]],5)="SECCM","SECCM",IF(OR(RIGHT(Table13[[#This Row],[Occupational Series]],1)="A",RIGHT(Table13[[#This Row],[Occupational Series]],1)="B",RIGHT(Table13[[#This Row],[Occupational Series]],1)="C"),"0301",RIGHT(Table13[[#This Row],[Occupational Series]],4)))</f>
        <v>1360</v>
      </c>
      <c r="D2176" s="129" t="s">
        <v>491</v>
      </c>
      <c r="E2176" s="129" t="s">
        <v>492</v>
      </c>
    </row>
    <row r="2177" spans="1:5" ht="26.25" thickBot="1" x14ac:dyDescent="0.3">
      <c r="A2177" s="54" t="s">
        <v>270</v>
      </c>
      <c r="B2177" s="127" t="str">
        <f>Table13[[#This Row],[Series]]&amp;Table13[[#This Row],[Competency Name]]</f>
        <v>1360WRITTEN COMMUNICATION</v>
      </c>
      <c r="C2177" s="127" t="str">
        <f>IF(RIGHT(Table13[[#This Row],[Occupational Series]],5)="SECCM","SECCM",IF(OR(RIGHT(Table13[[#This Row],[Occupational Series]],1)="A",RIGHT(Table13[[#This Row],[Occupational Series]],1)="B",RIGHT(Table13[[#This Row],[Occupational Series]],1)="C"),"0301",RIGHT(Table13[[#This Row],[Occupational Series]],4)))</f>
        <v>1360</v>
      </c>
      <c r="D2177" s="54" t="s">
        <v>507</v>
      </c>
      <c r="E2177" s="54" t="s">
        <v>508</v>
      </c>
    </row>
    <row r="2178" spans="1:5" ht="26.25" thickBot="1" x14ac:dyDescent="0.3">
      <c r="A2178" s="51" t="s">
        <v>270</v>
      </c>
      <c r="B2178" s="127" t="str">
        <f>Table13[[#This Row],[Series]]&amp;Table13[[#This Row],[Competency Name]]</f>
        <v>1360ORAL COMMUNICATION</v>
      </c>
      <c r="C2178" s="127" t="str">
        <f>IF(RIGHT(Table13[[#This Row],[Occupational Series]],5)="SECCM","SECCM",IF(OR(RIGHT(Table13[[#This Row],[Occupational Series]],1)="A",RIGHT(Table13[[#This Row],[Occupational Series]],1)="B",RIGHT(Table13[[#This Row],[Occupational Series]],1)="C"),"0301",RIGHT(Table13[[#This Row],[Occupational Series]],4)))</f>
        <v>1360</v>
      </c>
      <c r="D2178" s="51" t="s">
        <v>537</v>
      </c>
      <c r="E2178" s="51" t="s">
        <v>538</v>
      </c>
    </row>
    <row r="2179" spans="1:5" ht="64.5" thickBot="1" x14ac:dyDescent="0.3">
      <c r="A2179" s="51" t="s">
        <v>270</v>
      </c>
      <c r="B2179" s="127" t="str">
        <f>Table13[[#This Row],[Series]]&amp;Table13[[#This Row],[Competency Name]]</f>
        <v>1360ACCOUNTABILITY</v>
      </c>
      <c r="C2179" s="127" t="str">
        <f>IF(RIGHT(Table13[[#This Row],[Occupational Series]],5)="SECCM","SECCM",IF(OR(RIGHT(Table13[[#This Row],[Occupational Series]],1)="A",RIGHT(Table13[[#This Row],[Occupational Series]],1)="B",RIGHT(Table13[[#This Row],[Occupational Series]],1)="C"),"0301",RIGHT(Table13[[#This Row],[Occupational Series]],4)))</f>
        <v>1360</v>
      </c>
      <c r="D2179" s="51" t="s">
        <v>579</v>
      </c>
      <c r="E2179" s="51" t="s">
        <v>580</v>
      </c>
    </row>
    <row r="2180" spans="1:5" ht="39" thickBot="1" x14ac:dyDescent="0.3">
      <c r="A2180" s="54" t="s">
        <v>270</v>
      </c>
      <c r="B2180" s="127" t="str">
        <f>Table13[[#This Row],[Series]]&amp;Table13[[#This Row],[Competency Name]]</f>
        <v>1360DEVELOPING OTHERS</v>
      </c>
      <c r="C2180" s="127" t="str">
        <f>IF(RIGHT(Table13[[#This Row],[Occupational Series]],5)="SECCM","SECCM",IF(OR(RIGHT(Table13[[#This Row],[Occupational Series]],1)="A",RIGHT(Table13[[#This Row],[Occupational Series]],1)="B",RIGHT(Table13[[#This Row],[Occupational Series]],1)="C"),"0301",RIGHT(Table13[[#This Row],[Occupational Series]],4)))</f>
        <v>1360</v>
      </c>
      <c r="D2180" s="54" t="s">
        <v>585</v>
      </c>
      <c r="E2180" s="54" t="s">
        <v>586</v>
      </c>
    </row>
    <row r="2181" spans="1:5" ht="26.25" thickBot="1" x14ac:dyDescent="0.3">
      <c r="A2181" s="51" t="s">
        <v>270</v>
      </c>
      <c r="B2181" s="127" t="str">
        <f>Table13[[#This Row],[Series]]&amp;Table13[[#This Row],[Competency Name]]</f>
        <v>1360MANAGING HUMAN RESOURCES</v>
      </c>
      <c r="C2181" s="127" t="str">
        <f>IF(RIGHT(Table13[[#This Row],[Occupational Series]],5)="SECCM","SECCM",IF(OR(RIGHT(Table13[[#This Row],[Occupational Series]],1)="A",RIGHT(Table13[[#This Row],[Occupational Series]],1)="B",RIGHT(Table13[[#This Row],[Occupational Series]],1)="C"),"0301",RIGHT(Table13[[#This Row],[Occupational Series]],4)))</f>
        <v>1360</v>
      </c>
      <c r="D2181" s="51" t="s">
        <v>590</v>
      </c>
      <c r="E2181" s="51" t="s">
        <v>591</v>
      </c>
    </row>
    <row r="2182" spans="1:5" ht="39" thickBot="1" x14ac:dyDescent="0.3">
      <c r="A2182" s="51" t="s">
        <v>270</v>
      </c>
      <c r="B2182" s="127" t="str">
        <f>Table13[[#This Row],[Series]]&amp;Table13[[#This Row],[Competency Name]]</f>
        <v>1360PROBLEM SOLVING</v>
      </c>
      <c r="C2182" s="127" t="str">
        <f>IF(RIGHT(Table13[[#This Row],[Occupational Series]],5)="SECCM","SECCM",IF(OR(RIGHT(Table13[[#This Row],[Occupational Series]],1)="A",RIGHT(Table13[[#This Row],[Occupational Series]],1)="B",RIGHT(Table13[[#This Row],[Occupational Series]],1)="C"),"0301",RIGHT(Table13[[#This Row],[Occupational Series]],4)))</f>
        <v>1360</v>
      </c>
      <c r="D2182" s="51" t="s">
        <v>596</v>
      </c>
      <c r="E2182" s="51" t="s">
        <v>597</v>
      </c>
    </row>
    <row r="2183" spans="1:5" ht="26.25" thickBot="1" x14ac:dyDescent="0.3">
      <c r="A2183" s="54" t="s">
        <v>270</v>
      </c>
      <c r="B2183" s="127" t="str">
        <f>Table13[[#This Row],[Series]]&amp;Table13[[#This Row],[Competency Name]]</f>
        <v>1360QUALITY ASSURANCE</v>
      </c>
      <c r="C2183" s="127" t="str">
        <f>IF(RIGHT(Table13[[#This Row],[Occupational Series]],5)="SECCM","SECCM",IF(OR(RIGHT(Table13[[#This Row],[Occupational Series]],1)="A",RIGHT(Table13[[#This Row],[Occupational Series]],1)="B",RIGHT(Table13[[#This Row],[Occupational Series]],1)="C"),"0301",RIGHT(Table13[[#This Row],[Occupational Series]],4)))</f>
        <v>1360</v>
      </c>
      <c r="D2183" s="54" t="s">
        <v>600</v>
      </c>
      <c r="E2183" s="54" t="s">
        <v>601</v>
      </c>
    </row>
    <row r="2184" spans="1:5" ht="39" thickBot="1" x14ac:dyDescent="0.3">
      <c r="A2184" s="51" t="s">
        <v>270</v>
      </c>
      <c r="B2184" s="127" t="str">
        <f>Table13[[#This Row],[Series]]&amp;Table13[[#This Row],[Competency Name]]</f>
        <v>1360MODELING AND SIMULATION</v>
      </c>
      <c r="C2184" s="127" t="str">
        <f>IF(RIGHT(Table13[[#This Row],[Occupational Series]],5)="SECCM","SECCM",IF(OR(RIGHT(Table13[[#This Row],[Occupational Series]],1)="A",RIGHT(Table13[[#This Row],[Occupational Series]],1)="B",RIGHT(Table13[[#This Row],[Occupational Series]],1)="C"),"0301",RIGHT(Table13[[#This Row],[Occupational Series]],4)))</f>
        <v>1360</v>
      </c>
      <c r="D2184" s="51" t="s">
        <v>783</v>
      </c>
      <c r="E2184" s="51" t="s">
        <v>784</v>
      </c>
    </row>
    <row r="2185" spans="1:5" ht="39" thickBot="1" x14ac:dyDescent="0.3">
      <c r="A2185" s="51" t="s">
        <v>270</v>
      </c>
      <c r="B2185" s="127" t="str">
        <f>Table13[[#This Row],[Series]]&amp;Table13[[#This Row],[Competency Name]]</f>
        <v>1360STRATEGIC THINKING</v>
      </c>
      <c r="C2185" s="127" t="str">
        <f>IF(RIGHT(Table13[[#This Row],[Occupational Series]],5)="SECCM","SECCM",IF(OR(RIGHT(Table13[[#This Row],[Occupational Series]],1)="A",RIGHT(Table13[[#This Row],[Occupational Series]],1)="B",RIGHT(Table13[[#This Row],[Occupational Series]],1)="C"),"0301",RIGHT(Table13[[#This Row],[Occupational Series]],4)))</f>
        <v>1360</v>
      </c>
      <c r="D2185" s="51" t="s">
        <v>826</v>
      </c>
      <c r="E2185" s="51" t="s">
        <v>827</v>
      </c>
    </row>
    <row r="2186" spans="1:5" ht="26.25" thickBot="1" x14ac:dyDescent="0.3">
      <c r="A2186" s="54" t="s">
        <v>270</v>
      </c>
      <c r="B2186" s="127" t="str">
        <f>Table13[[#This Row],[Series]]&amp;Table13[[#This Row],[Competency Name]]</f>
        <v>1360SYSTEMS TESTING AND EVALUATION</v>
      </c>
      <c r="C2186" s="127" t="str">
        <f>IF(RIGHT(Table13[[#This Row],[Occupational Series]],5)="SECCM","SECCM",IF(OR(RIGHT(Table13[[#This Row],[Occupational Series]],1)="A",RIGHT(Table13[[#This Row],[Occupational Series]],1)="B",RIGHT(Table13[[#This Row],[Occupational Series]],1)="C"),"0301",RIGHT(Table13[[#This Row],[Occupational Series]],4)))</f>
        <v>1360</v>
      </c>
      <c r="D2186" s="54" t="s">
        <v>850</v>
      </c>
      <c r="E2186" s="54" t="s">
        <v>851</v>
      </c>
    </row>
    <row r="2187" spans="1:5" ht="26.25" thickBot="1" x14ac:dyDescent="0.3">
      <c r="A2187" s="129" t="s">
        <v>270</v>
      </c>
      <c r="B2187" s="127" t="str">
        <f>Table13[[#This Row],[Series]]&amp;Table13[[#This Row],[Competency Name]]</f>
        <v>1360RULEMAKING AND REGULATION</v>
      </c>
      <c r="C2187" s="127" t="str">
        <f>IF(RIGHT(Table13[[#This Row],[Occupational Series]],5)="SECCM","SECCM",IF(OR(RIGHT(Table13[[#This Row],[Occupational Series]],1)="A",RIGHT(Table13[[#This Row],[Occupational Series]],1)="B",RIGHT(Table13[[#This Row],[Occupational Series]],1)="C"),"0301",RIGHT(Table13[[#This Row],[Occupational Series]],4)))</f>
        <v>1360</v>
      </c>
      <c r="D2187" s="129" t="s">
        <v>958</v>
      </c>
      <c r="E2187" s="129" t="s">
        <v>959</v>
      </c>
    </row>
    <row r="2188" spans="1:5" ht="39" thickBot="1" x14ac:dyDescent="0.3">
      <c r="A2188" s="51" t="s">
        <v>270</v>
      </c>
      <c r="B2188" s="127" t="str">
        <f>Table13[[#This Row],[Series]]&amp;Table13[[#This Row],[Competency Name]]</f>
        <v>1360DECISIVENESS</v>
      </c>
      <c r="C2188" s="127" t="str">
        <f>IF(RIGHT(Table13[[#This Row],[Occupational Series]],5)="SECCM","SECCM",IF(OR(RIGHT(Table13[[#This Row],[Occupational Series]],1)="A",RIGHT(Table13[[#This Row],[Occupational Series]],1)="B",RIGHT(Table13[[#This Row],[Occupational Series]],1)="C"),"0301",RIGHT(Table13[[#This Row],[Occupational Series]],4)))</f>
        <v>1360</v>
      </c>
      <c r="D2188" s="51" t="s">
        <v>1009</v>
      </c>
      <c r="E2188" s="51" t="s">
        <v>1010</v>
      </c>
    </row>
    <row r="2189" spans="1:5" ht="26.25" thickBot="1" x14ac:dyDescent="0.3">
      <c r="A2189" s="54" t="s">
        <v>270</v>
      </c>
      <c r="B2189" s="127" t="str">
        <f>Table13[[#This Row],[Series]]&amp;Table13[[#This Row],[Competency Name]]</f>
        <v>1360RESEARCH AND DEVELOPMENT</v>
      </c>
      <c r="C2189" s="127" t="str">
        <f>IF(RIGHT(Table13[[#This Row],[Occupational Series]],5)="SECCM","SECCM",IF(OR(RIGHT(Table13[[#This Row],[Occupational Series]],1)="A",RIGHT(Table13[[#This Row],[Occupational Series]],1)="B",RIGHT(Table13[[#This Row],[Occupational Series]],1)="C"),"0301",RIGHT(Table13[[#This Row],[Occupational Series]],4)))</f>
        <v>1360</v>
      </c>
      <c r="D2189" s="54" t="s">
        <v>1029</v>
      </c>
      <c r="E2189" s="54" t="s">
        <v>1030</v>
      </c>
    </row>
    <row r="2190" spans="1:5" ht="39" thickBot="1" x14ac:dyDescent="0.3">
      <c r="A2190" s="51" t="s">
        <v>270</v>
      </c>
      <c r="B2190" s="127" t="str">
        <f>Table13[[#This Row],[Series]]&amp;Table13[[#This Row],[Competency Name]]</f>
        <v>1360SURVEYS AND DATA COLLECTION</v>
      </c>
      <c r="C2190" s="127" t="str">
        <f>IF(RIGHT(Table13[[#This Row],[Occupational Series]],5)="SECCM","SECCM",IF(OR(RIGHT(Table13[[#This Row],[Occupational Series]],1)="A",RIGHT(Table13[[#This Row],[Occupational Series]],1)="B",RIGHT(Table13[[#This Row],[Occupational Series]],1)="C"),"0301",RIGHT(Table13[[#This Row],[Occupational Series]],4)))</f>
        <v>1360</v>
      </c>
      <c r="D2190" s="51" t="s">
        <v>1031</v>
      </c>
      <c r="E2190" s="51" t="s">
        <v>1032</v>
      </c>
    </row>
    <row r="2191" spans="1:5" ht="26.25" thickBot="1" x14ac:dyDescent="0.3">
      <c r="A2191" s="129" t="s">
        <v>270</v>
      </c>
      <c r="B2191" s="127" t="str">
        <f>Table13[[#This Row],[Series]]&amp;Table13[[#This Row],[Competency Name]]</f>
        <v>1360DATA AND CONTENT MANAGEMENT</v>
      </c>
      <c r="C2191" s="127" t="str">
        <f>IF(RIGHT(Table13[[#This Row],[Occupational Series]],5)="SECCM","SECCM",IF(OR(RIGHT(Table13[[#This Row],[Occupational Series]],1)="A",RIGHT(Table13[[#This Row],[Occupational Series]],1)="B",RIGHT(Table13[[#This Row],[Occupational Series]],1)="C"),"0301",RIGHT(Table13[[#This Row],[Occupational Series]],4)))</f>
        <v>1360</v>
      </c>
      <c r="D2191" s="129" t="s">
        <v>1075</v>
      </c>
      <c r="E2191" s="129" t="s">
        <v>1076</v>
      </c>
    </row>
    <row r="2192" spans="1:5" ht="39" thickBot="1" x14ac:dyDescent="0.3">
      <c r="A2192" s="54" t="s">
        <v>270</v>
      </c>
      <c r="B2192" s="127" t="str">
        <f>Table13[[#This Row],[Series]]&amp;Table13[[#This Row],[Competency Name]]</f>
        <v>1360PROCESS IMPROVEMENT</v>
      </c>
      <c r="C2192" s="127" t="str">
        <f>IF(RIGHT(Table13[[#This Row],[Occupational Series]],5)="SECCM","SECCM",IF(OR(RIGHT(Table13[[#This Row],[Occupational Series]],1)="A",RIGHT(Table13[[#This Row],[Occupational Series]],1)="B",RIGHT(Table13[[#This Row],[Occupational Series]],1)="C"),"0301",RIGHT(Table13[[#This Row],[Occupational Series]],4)))</f>
        <v>1360</v>
      </c>
      <c r="D2192" s="54" t="s">
        <v>1199</v>
      </c>
      <c r="E2192" s="54" t="s">
        <v>1200</v>
      </c>
    </row>
    <row r="2193" spans="1:5" ht="26.25" thickBot="1" x14ac:dyDescent="0.3">
      <c r="A2193" s="51" t="s">
        <v>270</v>
      </c>
      <c r="B2193" s="127" t="str">
        <f>Table13[[#This Row],[Series]]&amp;Table13[[#This Row],[Competency Name]]</f>
        <v>1360CREATIVITY AND INNOVATION</v>
      </c>
      <c r="C2193" s="127" t="str">
        <f>IF(RIGHT(Table13[[#This Row],[Occupational Series]],5)="SECCM","SECCM",IF(OR(RIGHT(Table13[[#This Row],[Occupational Series]],1)="A",RIGHT(Table13[[#This Row],[Occupational Series]],1)="B",RIGHT(Table13[[#This Row],[Occupational Series]],1)="C"),"0301",RIGHT(Table13[[#This Row],[Occupational Series]],4)))</f>
        <v>1360</v>
      </c>
      <c r="D2193" s="51" t="s">
        <v>1214</v>
      </c>
      <c r="E2193" s="51" t="s">
        <v>1215</v>
      </c>
    </row>
    <row r="2194" spans="1:5" ht="26.25" thickBot="1" x14ac:dyDescent="0.3">
      <c r="A2194" s="129" t="s">
        <v>270</v>
      </c>
      <c r="B2194" s="127" t="str">
        <f>Table13[[#This Row],[Series]]&amp;Table13[[#This Row],[Competency Name]]</f>
        <v>1360ACOUSTICS</v>
      </c>
      <c r="C2194" s="127" t="str">
        <f>IF(RIGHT(Table13[[#This Row],[Occupational Series]],5)="SECCM","SECCM",IF(OR(RIGHT(Table13[[#This Row],[Occupational Series]],1)="A",RIGHT(Table13[[#This Row],[Occupational Series]],1)="B",RIGHT(Table13[[#This Row],[Occupational Series]],1)="C"),"0301",RIGHT(Table13[[#This Row],[Occupational Series]],4)))</f>
        <v>1360</v>
      </c>
      <c r="D2194" s="129" t="s">
        <v>1416</v>
      </c>
      <c r="E2194" s="129" t="s">
        <v>1417</v>
      </c>
    </row>
    <row r="2195" spans="1:5" ht="26.25" thickBot="1" x14ac:dyDescent="0.3">
      <c r="A2195" s="54" t="s">
        <v>270</v>
      </c>
      <c r="B2195" s="127" t="str">
        <f>Table13[[#This Row],[Series]]&amp;Table13[[#This Row],[Competency Name]]</f>
        <v>1360GEOGRAPHICAL INFORMATION SYSTEMS (GIS)</v>
      </c>
      <c r="C2195" s="127" t="str">
        <f>IF(RIGHT(Table13[[#This Row],[Occupational Series]],5)="SECCM","SECCM",IF(OR(RIGHT(Table13[[#This Row],[Occupational Series]],1)="A",RIGHT(Table13[[#This Row],[Occupational Series]],1)="B",RIGHT(Table13[[#This Row],[Occupational Series]],1)="C"),"0301",RIGHT(Table13[[#This Row],[Occupational Series]],4)))</f>
        <v>1360</v>
      </c>
      <c r="D2195" s="54" t="s">
        <v>1570</v>
      </c>
      <c r="E2195" s="54" t="s">
        <v>1571</v>
      </c>
    </row>
    <row r="2196" spans="1:5" ht="64.5" thickBot="1" x14ac:dyDescent="0.3">
      <c r="A2196" s="51" t="s">
        <v>270</v>
      </c>
      <c r="B2196" s="127" t="str">
        <f>Table13[[#This Row],[Series]]&amp;Table13[[#This Row],[Competency Name]]</f>
        <v>1360OCEANOGRAPHY</v>
      </c>
      <c r="C2196" s="127" t="str">
        <f>IF(RIGHT(Table13[[#This Row],[Occupational Series]],5)="SECCM","SECCM",IF(OR(RIGHT(Table13[[#This Row],[Occupational Series]],1)="A",RIGHT(Table13[[#This Row],[Occupational Series]],1)="B",RIGHT(Table13[[#This Row],[Occupational Series]],1)="C"),"0301",RIGHT(Table13[[#This Row],[Occupational Series]],4)))</f>
        <v>1360</v>
      </c>
      <c r="D2196" s="51" t="s">
        <v>1594</v>
      </c>
      <c r="E2196" s="51" t="s">
        <v>1595</v>
      </c>
    </row>
    <row r="2197" spans="1:5" ht="26.25" thickBot="1" x14ac:dyDescent="0.3">
      <c r="A2197" s="129" t="s">
        <v>395</v>
      </c>
      <c r="B2197" s="127" t="str">
        <f>Table13[[#This Row],[Series]]&amp;Table13[[#This Row],[Competency Name]]</f>
        <v>1370PROJECT MANAGEMENT</v>
      </c>
      <c r="C2197" s="127" t="str">
        <f>IF(RIGHT(Table13[[#This Row],[Occupational Series]],5)="SECCM","SECCM",IF(OR(RIGHT(Table13[[#This Row],[Occupational Series]],1)="A",RIGHT(Table13[[#This Row],[Occupational Series]],1)="B",RIGHT(Table13[[#This Row],[Occupational Series]],1)="C"),"0301",RIGHT(Table13[[#This Row],[Occupational Series]],4)))</f>
        <v>1370</v>
      </c>
      <c r="D2197" s="129" t="s">
        <v>381</v>
      </c>
      <c r="E2197" s="129" t="s">
        <v>382</v>
      </c>
    </row>
    <row r="2198" spans="1:5" ht="26.25" thickBot="1" x14ac:dyDescent="0.3">
      <c r="A2198" s="54" t="s">
        <v>395</v>
      </c>
      <c r="B2198" s="127" t="str">
        <f>Table13[[#This Row],[Series]]&amp;Table13[[#This Row],[Competency Name]]</f>
        <v>1370WRITTEN COMMUNICATION</v>
      </c>
      <c r="C2198" s="127" t="str">
        <f>IF(RIGHT(Table13[[#This Row],[Occupational Series]],5)="SECCM","SECCM",IF(OR(RIGHT(Table13[[#This Row],[Occupational Series]],1)="A",RIGHT(Table13[[#This Row],[Occupational Series]],1)="B",RIGHT(Table13[[#This Row],[Occupational Series]],1)="C"),"0301",RIGHT(Table13[[#This Row],[Occupational Series]],4)))</f>
        <v>1370</v>
      </c>
      <c r="D2198" s="54" t="s">
        <v>507</v>
      </c>
      <c r="E2198" s="54" t="s">
        <v>508</v>
      </c>
    </row>
    <row r="2199" spans="1:5" ht="26.25" thickBot="1" x14ac:dyDescent="0.3">
      <c r="A2199" s="51" t="s">
        <v>395</v>
      </c>
      <c r="B2199" s="127" t="str">
        <f>Table13[[#This Row],[Series]]&amp;Table13[[#This Row],[Competency Name]]</f>
        <v>1370ORAL COMMUNICATION</v>
      </c>
      <c r="C2199" s="127" t="str">
        <f>IF(RIGHT(Table13[[#This Row],[Occupational Series]],5)="SECCM","SECCM",IF(OR(RIGHT(Table13[[#This Row],[Occupational Series]],1)="A",RIGHT(Table13[[#This Row],[Occupational Series]],1)="B",RIGHT(Table13[[#This Row],[Occupational Series]],1)="C"),"0301",RIGHT(Table13[[#This Row],[Occupational Series]],4)))</f>
        <v>1370</v>
      </c>
      <c r="D2199" s="51" t="s">
        <v>537</v>
      </c>
      <c r="E2199" s="51" t="s">
        <v>538</v>
      </c>
    </row>
    <row r="2200" spans="1:5" ht="39" thickBot="1" x14ac:dyDescent="0.3">
      <c r="A2200" s="51" t="s">
        <v>395</v>
      </c>
      <c r="B2200" s="127" t="str">
        <f>Table13[[#This Row],[Series]]&amp;Table13[[#This Row],[Competency Name]]</f>
        <v>1370PROBLEM SOLVING</v>
      </c>
      <c r="C2200" s="127" t="str">
        <f>IF(RIGHT(Table13[[#This Row],[Occupational Series]],5)="SECCM","SECCM",IF(OR(RIGHT(Table13[[#This Row],[Occupational Series]],1)="A",RIGHT(Table13[[#This Row],[Occupational Series]],1)="B",RIGHT(Table13[[#This Row],[Occupational Series]],1)="C"),"0301",RIGHT(Table13[[#This Row],[Occupational Series]],4)))</f>
        <v>1370</v>
      </c>
      <c r="D2200" s="51" t="s">
        <v>596</v>
      </c>
      <c r="E2200" s="51" t="s">
        <v>597</v>
      </c>
    </row>
    <row r="2201" spans="1:5" ht="26.25" thickBot="1" x14ac:dyDescent="0.3">
      <c r="A2201" s="128" t="s">
        <v>395</v>
      </c>
      <c r="B2201" s="127" t="str">
        <f>Table13[[#This Row],[Series]]&amp;Table13[[#This Row],[Competency Name]]</f>
        <v>1370READING AND INTERPRETING REGULATIONS</v>
      </c>
      <c r="C2201" s="127" t="str">
        <f>IF(RIGHT(Table13[[#This Row],[Occupational Series]],5)="SECCM","SECCM",IF(OR(RIGHT(Table13[[#This Row],[Occupational Series]],1)="A",RIGHT(Table13[[#This Row],[Occupational Series]],1)="B",RIGHT(Table13[[#This Row],[Occupational Series]],1)="C"),"0301",RIGHT(Table13[[#This Row],[Occupational Series]],4)))</f>
        <v>1370</v>
      </c>
      <c r="D2201" s="128" t="s">
        <v>1015</v>
      </c>
      <c r="E2201" s="128" t="s">
        <v>1016</v>
      </c>
    </row>
    <row r="2202" spans="1:5" ht="26.25" thickBot="1" x14ac:dyDescent="0.3">
      <c r="A2202" s="51" t="s">
        <v>395</v>
      </c>
      <c r="B2202" s="127" t="str">
        <f>Table13[[#This Row],[Series]]&amp;Table13[[#This Row],[Competency Name]]</f>
        <v>1370GEOGRAPHICAL INFORMATION SYSTEMS (GIS)</v>
      </c>
      <c r="C2202" s="127" t="str">
        <f>IF(RIGHT(Table13[[#This Row],[Occupational Series]],5)="SECCM","SECCM",IF(OR(RIGHT(Table13[[#This Row],[Occupational Series]],1)="A",RIGHT(Table13[[#This Row],[Occupational Series]],1)="B",RIGHT(Table13[[#This Row],[Occupational Series]],1)="C"),"0301",RIGHT(Table13[[#This Row],[Occupational Series]],4)))</f>
        <v>1370</v>
      </c>
      <c r="D2202" s="51" t="s">
        <v>1570</v>
      </c>
      <c r="E2202" s="51" t="s">
        <v>1571</v>
      </c>
    </row>
    <row r="2203" spans="1:5" ht="26.25" thickBot="1" x14ac:dyDescent="0.3">
      <c r="A2203" s="129" t="s">
        <v>395</v>
      </c>
      <c r="B2203" s="127" t="str">
        <f>Table13[[#This Row],[Series]]&amp;Table13[[#This Row],[Competency Name]]</f>
        <v>1370GEOGRAPHICAL MAPPING</v>
      </c>
      <c r="C2203" s="127" t="str">
        <f>IF(RIGHT(Table13[[#This Row],[Occupational Series]],5)="SECCM","SECCM",IF(OR(RIGHT(Table13[[#This Row],[Occupational Series]],1)="A",RIGHT(Table13[[#This Row],[Occupational Series]],1)="B",RIGHT(Table13[[#This Row],[Occupational Series]],1)="C"),"0301",RIGHT(Table13[[#This Row],[Occupational Series]],4)))</f>
        <v>1370</v>
      </c>
      <c r="D2203" s="129" t="s">
        <v>1875</v>
      </c>
      <c r="E2203" s="129" t="s">
        <v>1876</v>
      </c>
    </row>
    <row r="2204" spans="1:5" ht="26.25" thickBot="1" x14ac:dyDescent="0.3">
      <c r="A2204" s="54" t="s">
        <v>395</v>
      </c>
      <c r="B2204" s="127" t="str">
        <f>Table13[[#This Row],[Series]]&amp;Table13[[#This Row],[Competency Name]]</f>
        <v>1370GEOSPATIAL DATA MANAGEMENT</v>
      </c>
      <c r="C2204" s="127" t="str">
        <f>IF(RIGHT(Table13[[#This Row],[Occupational Series]],5)="SECCM","SECCM",IF(OR(RIGHT(Table13[[#This Row],[Occupational Series]],1)="A",RIGHT(Table13[[#This Row],[Occupational Series]],1)="B",RIGHT(Table13[[#This Row],[Occupational Series]],1)="C"),"0301",RIGHT(Table13[[#This Row],[Occupational Series]],4)))</f>
        <v>1370</v>
      </c>
      <c r="D2204" s="54" t="s">
        <v>1877</v>
      </c>
      <c r="E2204" s="54" t="s">
        <v>1878</v>
      </c>
    </row>
    <row r="2205" spans="1:5" ht="26.25" thickBot="1" x14ac:dyDescent="0.3">
      <c r="A2205" s="129" t="s">
        <v>431</v>
      </c>
      <c r="B2205" s="127" t="str">
        <f>Table13[[#This Row],[Series]]&amp;Table13[[#This Row],[Competency Name]]</f>
        <v>1371CUSTOMER SERVICE</v>
      </c>
      <c r="C2205" s="127" t="str">
        <f>IF(RIGHT(Table13[[#This Row],[Occupational Series]],5)="SECCM","SECCM",IF(OR(RIGHT(Table13[[#This Row],[Occupational Series]],1)="A",RIGHT(Table13[[#This Row],[Occupational Series]],1)="B",RIGHT(Table13[[#This Row],[Occupational Series]],1)="C"),"0301",RIGHT(Table13[[#This Row],[Occupational Series]],4)))</f>
        <v>1371</v>
      </c>
      <c r="D2205" s="129" t="s">
        <v>418</v>
      </c>
      <c r="E2205" s="129" t="s">
        <v>419</v>
      </c>
    </row>
    <row r="2206" spans="1:5" ht="26.25" thickBot="1" x14ac:dyDescent="0.3">
      <c r="A2206" s="51" t="s">
        <v>431</v>
      </c>
      <c r="B2206" s="127" t="str">
        <f>Table13[[#This Row],[Series]]&amp;Table13[[#This Row],[Competency Name]]</f>
        <v>1371COMPUTER LITERACY</v>
      </c>
      <c r="C2206" s="127" t="str">
        <f>IF(RIGHT(Table13[[#This Row],[Occupational Series]],5)="SECCM","SECCM",IF(OR(RIGHT(Table13[[#This Row],[Occupational Series]],1)="A",RIGHT(Table13[[#This Row],[Occupational Series]],1)="B",RIGHT(Table13[[#This Row],[Occupational Series]],1)="C"),"0301",RIGHT(Table13[[#This Row],[Occupational Series]],4)))</f>
        <v>1371</v>
      </c>
      <c r="D2206" s="51" t="s">
        <v>456</v>
      </c>
      <c r="E2206" s="51" t="s">
        <v>457</v>
      </c>
    </row>
    <row r="2207" spans="1:5" ht="26.25" thickBot="1" x14ac:dyDescent="0.3">
      <c r="A2207" s="54" t="s">
        <v>431</v>
      </c>
      <c r="B2207" s="127" t="str">
        <f>Table13[[#This Row],[Series]]&amp;Table13[[#This Row],[Competency Name]]</f>
        <v>1371WRITTEN COMMUNICATION</v>
      </c>
      <c r="C2207" s="127" t="str">
        <f>IF(RIGHT(Table13[[#This Row],[Occupational Series]],5)="SECCM","SECCM",IF(OR(RIGHT(Table13[[#This Row],[Occupational Series]],1)="A",RIGHT(Table13[[#This Row],[Occupational Series]],1)="B",RIGHT(Table13[[#This Row],[Occupational Series]],1)="C"),"0301",RIGHT(Table13[[#This Row],[Occupational Series]],4)))</f>
        <v>1371</v>
      </c>
      <c r="D2207" s="54" t="s">
        <v>507</v>
      </c>
      <c r="E2207" s="54" t="s">
        <v>508</v>
      </c>
    </row>
    <row r="2208" spans="1:5" ht="26.25" thickBot="1" x14ac:dyDescent="0.3">
      <c r="A2208" s="51" t="s">
        <v>431</v>
      </c>
      <c r="B2208" s="127" t="str">
        <f>Table13[[#This Row],[Series]]&amp;Table13[[#This Row],[Competency Name]]</f>
        <v>1371ORAL COMMUNICATION</v>
      </c>
      <c r="C2208" s="127" t="str">
        <f>IF(RIGHT(Table13[[#This Row],[Occupational Series]],5)="SECCM","SECCM",IF(OR(RIGHT(Table13[[#This Row],[Occupational Series]],1)="A",RIGHT(Table13[[#This Row],[Occupational Series]],1)="B",RIGHT(Table13[[#This Row],[Occupational Series]],1)="C"),"0301",RIGHT(Table13[[#This Row],[Occupational Series]],4)))</f>
        <v>1371</v>
      </c>
      <c r="D2208" s="51" t="s">
        <v>537</v>
      </c>
      <c r="E2208" s="51" t="s">
        <v>538</v>
      </c>
    </row>
    <row r="2209" spans="1:5" ht="39" thickBot="1" x14ac:dyDescent="0.3">
      <c r="A2209" s="51" t="s">
        <v>431</v>
      </c>
      <c r="B2209" s="127" t="str">
        <f>Table13[[#This Row],[Series]]&amp;Table13[[#This Row],[Competency Name]]</f>
        <v>1371PROBLEM SOLVING</v>
      </c>
      <c r="C2209" s="127" t="str">
        <f>IF(RIGHT(Table13[[#This Row],[Occupational Series]],5)="SECCM","SECCM",IF(OR(RIGHT(Table13[[#This Row],[Occupational Series]],1)="A",RIGHT(Table13[[#This Row],[Occupational Series]],1)="B",RIGHT(Table13[[#This Row],[Occupational Series]],1)="C"),"0301",RIGHT(Table13[[#This Row],[Occupational Series]],4)))</f>
        <v>1371</v>
      </c>
      <c r="D2209" s="51" t="s">
        <v>596</v>
      </c>
      <c r="E2209" s="51" t="s">
        <v>597</v>
      </c>
    </row>
    <row r="2210" spans="1:5" ht="26.25" thickBot="1" x14ac:dyDescent="0.3">
      <c r="A2210" s="54" t="s">
        <v>431</v>
      </c>
      <c r="B2210" s="127" t="str">
        <f>Table13[[#This Row],[Series]]&amp;Table13[[#This Row],[Competency Name]]</f>
        <v>1371QUALITY ASSURANCE</v>
      </c>
      <c r="C2210" s="127" t="str">
        <f>IF(RIGHT(Table13[[#This Row],[Occupational Series]],5)="SECCM","SECCM",IF(OR(RIGHT(Table13[[#This Row],[Occupational Series]],1)="A",RIGHT(Table13[[#This Row],[Occupational Series]],1)="B",RIGHT(Table13[[#This Row],[Occupational Series]],1)="C"),"0301",RIGHT(Table13[[#This Row],[Occupational Series]],4)))</f>
        <v>1371</v>
      </c>
      <c r="D2210" s="54" t="s">
        <v>600</v>
      </c>
      <c r="E2210" s="54" t="s">
        <v>601</v>
      </c>
    </row>
    <row r="2211" spans="1:5" ht="26.25" thickBot="1" x14ac:dyDescent="0.3">
      <c r="A2211" s="129" t="s">
        <v>431</v>
      </c>
      <c r="B2211" s="127" t="str">
        <f>Table13[[#This Row],[Series]]&amp;Table13[[#This Row],[Competency Name]]</f>
        <v>1371RULEMAKING AND REGULATION</v>
      </c>
      <c r="C2211" s="127" t="str">
        <f>IF(RIGHT(Table13[[#This Row],[Occupational Series]],5)="SECCM","SECCM",IF(OR(RIGHT(Table13[[#This Row],[Occupational Series]],1)="A",RIGHT(Table13[[#This Row],[Occupational Series]],1)="B",RIGHT(Table13[[#This Row],[Occupational Series]],1)="C"),"0301",RIGHT(Table13[[#This Row],[Occupational Series]],4)))</f>
        <v>1371</v>
      </c>
      <c r="D2211" s="129" t="s">
        <v>958</v>
      </c>
      <c r="E2211" s="129" t="s">
        <v>959</v>
      </c>
    </row>
    <row r="2212" spans="1:5" ht="39" thickBot="1" x14ac:dyDescent="0.3">
      <c r="A2212" s="51" t="s">
        <v>431</v>
      </c>
      <c r="B2212" s="127" t="str">
        <f>Table13[[#This Row],[Series]]&amp;Table13[[#This Row],[Competency Name]]</f>
        <v>1371DECISIVENESS</v>
      </c>
      <c r="C2212" s="127" t="str">
        <f>IF(RIGHT(Table13[[#This Row],[Occupational Series]],5)="SECCM","SECCM",IF(OR(RIGHT(Table13[[#This Row],[Occupational Series]],1)="A",RIGHT(Table13[[#This Row],[Occupational Series]],1)="B",RIGHT(Table13[[#This Row],[Occupational Series]],1)="C"),"0301",RIGHT(Table13[[#This Row],[Occupational Series]],4)))</f>
        <v>1371</v>
      </c>
      <c r="D2212" s="51" t="s">
        <v>1009</v>
      </c>
      <c r="E2212" s="51" t="s">
        <v>1010</v>
      </c>
    </row>
    <row r="2213" spans="1:5" ht="26.25" thickBot="1" x14ac:dyDescent="0.3">
      <c r="A2213" s="54" t="s">
        <v>431</v>
      </c>
      <c r="B2213" s="127" t="str">
        <f>Table13[[#This Row],[Series]]&amp;Table13[[#This Row],[Competency Name]]</f>
        <v>1371GEOGRAPHICAL INFORMATION SYSTEMS (GIS)</v>
      </c>
      <c r="C2213" s="127" t="str">
        <f>IF(RIGHT(Table13[[#This Row],[Occupational Series]],5)="SECCM","SECCM",IF(OR(RIGHT(Table13[[#This Row],[Occupational Series]],1)="A",RIGHT(Table13[[#This Row],[Occupational Series]],1)="B",RIGHT(Table13[[#This Row],[Occupational Series]],1)="C"),"0301",RIGHT(Table13[[#This Row],[Occupational Series]],4)))</f>
        <v>1371</v>
      </c>
      <c r="D2213" s="54" t="s">
        <v>1570</v>
      </c>
      <c r="E2213" s="54" t="s">
        <v>1571</v>
      </c>
    </row>
    <row r="2214" spans="1:5" ht="39" thickBot="1" x14ac:dyDescent="0.3">
      <c r="A2214" s="51" t="s">
        <v>431</v>
      </c>
      <c r="B2214" s="127" t="str">
        <f>Table13[[#This Row],[Series]]&amp;Table13[[#This Row],[Competency Name]]</f>
        <v>1371MAPPING SUPPORT</v>
      </c>
      <c r="C2214" s="127" t="str">
        <f>IF(RIGHT(Table13[[#This Row],[Occupational Series]],5)="SECCM","SECCM",IF(OR(RIGHT(Table13[[#This Row],[Occupational Series]],1)="A",RIGHT(Table13[[#This Row],[Occupational Series]],1)="B",RIGHT(Table13[[#This Row],[Occupational Series]],1)="C"),"0301",RIGHT(Table13[[#This Row],[Occupational Series]],4)))</f>
        <v>1371</v>
      </c>
      <c r="D2214" s="51" t="s">
        <v>1637</v>
      </c>
      <c r="E2214" s="51" t="s">
        <v>1638</v>
      </c>
    </row>
    <row r="2215" spans="1:5" ht="26.25" thickBot="1" x14ac:dyDescent="0.3">
      <c r="A2215" s="129" t="s">
        <v>401</v>
      </c>
      <c r="B2215" s="127" t="str">
        <f>Table13[[#This Row],[Series]]&amp;Table13[[#This Row],[Competency Name]]</f>
        <v>1373PROJECT MANAGEMENT</v>
      </c>
      <c r="C2215" s="127" t="str">
        <f>IF(RIGHT(Table13[[#This Row],[Occupational Series]],5)="SECCM","SECCM",IF(OR(RIGHT(Table13[[#This Row],[Occupational Series]],1)="A",RIGHT(Table13[[#This Row],[Occupational Series]],1)="B",RIGHT(Table13[[#This Row],[Occupational Series]],1)="C"),"0301",RIGHT(Table13[[#This Row],[Occupational Series]],4)))</f>
        <v>1373</v>
      </c>
      <c r="D2215" s="129" t="s">
        <v>381</v>
      </c>
      <c r="E2215" s="129" t="s">
        <v>382</v>
      </c>
    </row>
    <row r="2216" spans="1:5" ht="26.25" thickBot="1" x14ac:dyDescent="0.3">
      <c r="A2216" s="54" t="s">
        <v>401</v>
      </c>
      <c r="B2216" s="127" t="str">
        <f>Table13[[#This Row],[Series]]&amp;Table13[[#This Row],[Competency Name]]</f>
        <v>1373COMPUTER LITERACY</v>
      </c>
      <c r="C2216" s="127" t="str">
        <f>IF(RIGHT(Table13[[#This Row],[Occupational Series]],5)="SECCM","SECCM",IF(OR(RIGHT(Table13[[#This Row],[Occupational Series]],1)="A",RIGHT(Table13[[#This Row],[Occupational Series]],1)="B",RIGHT(Table13[[#This Row],[Occupational Series]],1)="C"),"0301",RIGHT(Table13[[#This Row],[Occupational Series]],4)))</f>
        <v>1373</v>
      </c>
      <c r="D2216" s="54" t="s">
        <v>456</v>
      </c>
      <c r="E2216" s="54" t="s">
        <v>457</v>
      </c>
    </row>
    <row r="2217" spans="1:5" ht="26.25" thickBot="1" x14ac:dyDescent="0.3">
      <c r="A2217" s="51" t="s">
        <v>401</v>
      </c>
      <c r="B2217" s="127" t="str">
        <f>Table13[[#This Row],[Series]]&amp;Table13[[#This Row],[Competency Name]]</f>
        <v>1373WRITTEN COMMUNICATION</v>
      </c>
      <c r="C2217" s="127" t="str">
        <f>IF(RIGHT(Table13[[#This Row],[Occupational Series]],5)="SECCM","SECCM",IF(OR(RIGHT(Table13[[#This Row],[Occupational Series]],1)="A",RIGHT(Table13[[#This Row],[Occupational Series]],1)="B",RIGHT(Table13[[#This Row],[Occupational Series]],1)="C"),"0301",RIGHT(Table13[[#This Row],[Occupational Series]],4)))</f>
        <v>1373</v>
      </c>
      <c r="D2217" s="51" t="s">
        <v>507</v>
      </c>
      <c r="E2217" s="51" t="s">
        <v>508</v>
      </c>
    </row>
    <row r="2218" spans="1:5" ht="26.25" thickBot="1" x14ac:dyDescent="0.3">
      <c r="A2218" s="51" t="s">
        <v>401</v>
      </c>
      <c r="B2218" s="127" t="str">
        <f>Table13[[#This Row],[Series]]&amp;Table13[[#This Row],[Competency Name]]</f>
        <v>1373ORAL COMMUNICATION</v>
      </c>
      <c r="C2218" s="127" t="str">
        <f>IF(RIGHT(Table13[[#This Row],[Occupational Series]],5)="SECCM","SECCM",IF(OR(RIGHT(Table13[[#This Row],[Occupational Series]],1)="A",RIGHT(Table13[[#This Row],[Occupational Series]],1)="B",RIGHT(Table13[[#This Row],[Occupational Series]],1)="C"),"0301",RIGHT(Table13[[#This Row],[Occupational Series]],4)))</f>
        <v>1373</v>
      </c>
      <c r="D2218" s="51" t="s">
        <v>537</v>
      </c>
      <c r="E2218" s="51" t="s">
        <v>538</v>
      </c>
    </row>
    <row r="2219" spans="1:5" ht="26.25" thickBot="1" x14ac:dyDescent="0.3">
      <c r="A2219" s="128" t="s">
        <v>401</v>
      </c>
      <c r="B2219" s="127" t="str">
        <f>Table13[[#This Row],[Series]]&amp;Table13[[#This Row],[Competency Name]]</f>
        <v>1373CONTRACTING/PROCUREMENT</v>
      </c>
      <c r="C2219" s="127" t="str">
        <f>IF(RIGHT(Table13[[#This Row],[Occupational Series]],5)="SECCM","SECCM",IF(OR(RIGHT(Table13[[#This Row],[Occupational Series]],1)="A",RIGHT(Table13[[#This Row],[Occupational Series]],1)="B",RIGHT(Table13[[#This Row],[Occupational Series]],1)="C"),"0301",RIGHT(Table13[[#This Row],[Occupational Series]],4)))</f>
        <v>1373</v>
      </c>
      <c r="D2219" s="128" t="s">
        <v>563</v>
      </c>
      <c r="E2219" s="128" t="s">
        <v>564</v>
      </c>
    </row>
    <row r="2220" spans="1:5" ht="26.25" thickBot="1" x14ac:dyDescent="0.3">
      <c r="A2220" s="51" t="s">
        <v>401</v>
      </c>
      <c r="B2220" s="127" t="str">
        <f>Table13[[#This Row],[Series]]&amp;Table13[[#This Row],[Competency Name]]</f>
        <v>1373PLANNING AND EVALUATING</v>
      </c>
      <c r="C2220" s="127" t="str">
        <f>IF(RIGHT(Table13[[#This Row],[Occupational Series]],5)="SECCM","SECCM",IF(OR(RIGHT(Table13[[#This Row],[Occupational Series]],1)="A",RIGHT(Table13[[#This Row],[Occupational Series]],1)="B",RIGHT(Table13[[#This Row],[Occupational Series]],1)="C"),"0301",RIGHT(Table13[[#This Row],[Occupational Series]],4)))</f>
        <v>1373</v>
      </c>
      <c r="D2220" s="51" t="s">
        <v>571</v>
      </c>
      <c r="E2220" s="51" t="s">
        <v>572</v>
      </c>
    </row>
    <row r="2221" spans="1:5" ht="39" thickBot="1" x14ac:dyDescent="0.3">
      <c r="A2221" s="51" t="s">
        <v>401</v>
      </c>
      <c r="B2221" s="127" t="str">
        <f>Table13[[#This Row],[Series]]&amp;Table13[[#This Row],[Competency Name]]</f>
        <v>1373PROBLEM SOLVING</v>
      </c>
      <c r="C2221" s="127" t="str">
        <f>IF(RIGHT(Table13[[#This Row],[Occupational Series]],5)="SECCM","SECCM",IF(OR(RIGHT(Table13[[#This Row],[Occupational Series]],1)="A",RIGHT(Table13[[#This Row],[Occupational Series]],1)="B",RIGHT(Table13[[#This Row],[Occupational Series]],1)="C"),"0301",RIGHT(Table13[[#This Row],[Occupational Series]],4)))</f>
        <v>1373</v>
      </c>
      <c r="D2221" s="51" t="s">
        <v>596</v>
      </c>
      <c r="E2221" s="51" t="s">
        <v>597</v>
      </c>
    </row>
    <row r="2222" spans="1:5" ht="26.25" thickBot="1" x14ac:dyDescent="0.3">
      <c r="A2222" s="54" t="s">
        <v>401</v>
      </c>
      <c r="B2222" s="127" t="str">
        <f>Table13[[#This Row],[Series]]&amp;Table13[[#This Row],[Competency Name]]</f>
        <v>1373QUALITY ASSURANCE</v>
      </c>
      <c r="C2222" s="127" t="str">
        <f>IF(RIGHT(Table13[[#This Row],[Occupational Series]],5)="SECCM","SECCM",IF(OR(RIGHT(Table13[[#This Row],[Occupational Series]],1)="A",RIGHT(Table13[[#This Row],[Occupational Series]],1)="B",RIGHT(Table13[[#This Row],[Occupational Series]],1)="C"),"0301",RIGHT(Table13[[#This Row],[Occupational Series]],4)))</f>
        <v>1373</v>
      </c>
      <c r="D2222" s="54" t="s">
        <v>600</v>
      </c>
      <c r="E2222" s="54" t="s">
        <v>601</v>
      </c>
    </row>
    <row r="2223" spans="1:5" ht="26.25" thickBot="1" x14ac:dyDescent="0.3">
      <c r="A2223" s="129" t="s">
        <v>401</v>
      </c>
      <c r="B2223" s="127" t="str">
        <f>Table13[[#This Row],[Series]]&amp;Table13[[#This Row],[Competency Name]]</f>
        <v>1373RULEMAKING AND REGULATION</v>
      </c>
      <c r="C2223" s="127" t="str">
        <f>IF(RIGHT(Table13[[#This Row],[Occupational Series]],5)="SECCM","SECCM",IF(OR(RIGHT(Table13[[#This Row],[Occupational Series]],1)="A",RIGHT(Table13[[#This Row],[Occupational Series]],1)="B",RIGHT(Table13[[#This Row],[Occupational Series]],1)="C"),"0301",RIGHT(Table13[[#This Row],[Occupational Series]],4)))</f>
        <v>1373</v>
      </c>
      <c r="D2223" s="129" t="s">
        <v>958</v>
      </c>
      <c r="E2223" s="129" t="s">
        <v>959</v>
      </c>
    </row>
    <row r="2224" spans="1:5" ht="26.25" thickBot="1" x14ac:dyDescent="0.3">
      <c r="A2224" s="129" t="s">
        <v>401</v>
      </c>
      <c r="B2224" s="127" t="str">
        <f>Table13[[#This Row],[Series]]&amp;Table13[[#This Row],[Competency Name]]</f>
        <v>1373READING AND INTERPRETING REGULATIONS</v>
      </c>
      <c r="C2224" s="127" t="str">
        <f>IF(RIGHT(Table13[[#This Row],[Occupational Series]],5)="SECCM","SECCM",IF(OR(RIGHT(Table13[[#This Row],[Occupational Series]],1)="A",RIGHT(Table13[[#This Row],[Occupational Series]],1)="B",RIGHT(Table13[[#This Row],[Occupational Series]],1)="C"),"0301",RIGHT(Table13[[#This Row],[Occupational Series]],4)))</f>
        <v>1373</v>
      </c>
      <c r="D2224" s="129" t="s">
        <v>1015</v>
      </c>
      <c r="E2224" s="129" t="s">
        <v>1016</v>
      </c>
    </row>
    <row r="2225" spans="1:5" ht="26.25" thickBot="1" x14ac:dyDescent="0.3">
      <c r="A2225" s="54" t="s">
        <v>401</v>
      </c>
      <c r="B2225" s="127" t="str">
        <f>Table13[[#This Row],[Series]]&amp;Table13[[#This Row],[Competency Name]]</f>
        <v>1373SURVEYING</v>
      </c>
      <c r="C2225" s="127" t="str">
        <f>IF(RIGHT(Table13[[#This Row],[Occupational Series]],5)="SECCM","SECCM",IF(OR(RIGHT(Table13[[#This Row],[Occupational Series]],1)="A",RIGHT(Table13[[#This Row],[Occupational Series]],1)="B",RIGHT(Table13[[#This Row],[Occupational Series]],1)="C"),"0301",RIGHT(Table13[[#This Row],[Occupational Series]],4)))</f>
        <v>1373</v>
      </c>
      <c r="D2225" s="54" t="s">
        <v>1568</v>
      </c>
      <c r="E2225" s="54" t="s">
        <v>1569</v>
      </c>
    </row>
    <row r="2226" spans="1:5" ht="26.25" thickBot="1" x14ac:dyDescent="0.3">
      <c r="A2226" s="129" t="s">
        <v>392</v>
      </c>
      <c r="B2226" s="127" t="str">
        <f>Table13[[#This Row],[Series]]&amp;Table13[[#This Row],[Competency Name]]</f>
        <v>1384PROJECT MANAGEMENT</v>
      </c>
      <c r="C2226" s="127" t="str">
        <f>IF(RIGHT(Table13[[#This Row],[Occupational Series]],5)="SECCM","SECCM",IF(OR(RIGHT(Table13[[#This Row],[Occupational Series]],1)="A",RIGHT(Table13[[#This Row],[Occupational Series]],1)="B",RIGHT(Table13[[#This Row],[Occupational Series]],1)="C"),"0301",RIGHT(Table13[[#This Row],[Occupational Series]],4)))</f>
        <v>1384</v>
      </c>
      <c r="D2226" s="129" t="s">
        <v>381</v>
      </c>
      <c r="E2226" s="129" t="s">
        <v>382</v>
      </c>
    </row>
    <row r="2227" spans="1:5" ht="15.75" thickBot="1" x14ac:dyDescent="0.3">
      <c r="A2227" s="129" t="s">
        <v>392</v>
      </c>
      <c r="B2227" s="127" t="str">
        <f>Table13[[#This Row],[Series]]&amp;Table13[[#This Row],[Competency Name]]</f>
        <v>1384PARTNERING</v>
      </c>
      <c r="C2227" s="127" t="str">
        <f>IF(RIGHT(Table13[[#This Row],[Occupational Series]],5)="SECCM","SECCM",IF(OR(RIGHT(Table13[[#This Row],[Occupational Series]],1)="A",RIGHT(Table13[[#This Row],[Occupational Series]],1)="B",RIGHT(Table13[[#This Row],[Occupational Series]],1)="C"),"0301",RIGHT(Table13[[#This Row],[Occupational Series]],4)))</f>
        <v>1384</v>
      </c>
      <c r="D2227" s="129" t="s">
        <v>491</v>
      </c>
      <c r="E2227" s="129" t="s">
        <v>492</v>
      </c>
    </row>
    <row r="2228" spans="1:5" ht="26.25" thickBot="1" x14ac:dyDescent="0.3">
      <c r="A2228" s="54" t="s">
        <v>392</v>
      </c>
      <c r="B2228" s="127" t="str">
        <f>Table13[[#This Row],[Series]]&amp;Table13[[#This Row],[Competency Name]]</f>
        <v>1384WRITTEN COMMUNICATION</v>
      </c>
      <c r="C2228" s="127" t="str">
        <f>IF(RIGHT(Table13[[#This Row],[Occupational Series]],5)="SECCM","SECCM",IF(OR(RIGHT(Table13[[#This Row],[Occupational Series]],1)="A",RIGHT(Table13[[#This Row],[Occupational Series]],1)="B",RIGHT(Table13[[#This Row],[Occupational Series]],1)="C"),"0301",RIGHT(Table13[[#This Row],[Occupational Series]],4)))</f>
        <v>1384</v>
      </c>
      <c r="D2228" s="54" t="s">
        <v>507</v>
      </c>
      <c r="E2228" s="54" t="s">
        <v>508</v>
      </c>
    </row>
    <row r="2229" spans="1:5" ht="26.25" thickBot="1" x14ac:dyDescent="0.3">
      <c r="A2229" s="51" t="s">
        <v>392</v>
      </c>
      <c r="B2229" s="127" t="str">
        <f>Table13[[#This Row],[Series]]&amp;Table13[[#This Row],[Competency Name]]</f>
        <v>1384ORAL COMMUNICATION</v>
      </c>
      <c r="C2229" s="127" t="str">
        <f>IF(RIGHT(Table13[[#This Row],[Occupational Series]],5)="SECCM","SECCM",IF(OR(RIGHT(Table13[[#This Row],[Occupational Series]],1)="A",RIGHT(Table13[[#This Row],[Occupational Series]],1)="B",RIGHT(Table13[[#This Row],[Occupational Series]],1)="C"),"0301",RIGHT(Table13[[#This Row],[Occupational Series]],4)))</f>
        <v>1384</v>
      </c>
      <c r="D2229" s="51" t="s">
        <v>537</v>
      </c>
      <c r="E2229" s="51" t="s">
        <v>538</v>
      </c>
    </row>
    <row r="2230" spans="1:5" ht="64.5" thickBot="1" x14ac:dyDescent="0.3">
      <c r="A2230" s="51" t="s">
        <v>392</v>
      </c>
      <c r="B2230" s="127" t="str">
        <f>Table13[[#This Row],[Series]]&amp;Table13[[#This Row],[Competency Name]]</f>
        <v>1384ACCOUNTABILITY</v>
      </c>
      <c r="C2230" s="127" t="str">
        <f>IF(RIGHT(Table13[[#This Row],[Occupational Series]],5)="SECCM","SECCM",IF(OR(RIGHT(Table13[[#This Row],[Occupational Series]],1)="A",RIGHT(Table13[[#This Row],[Occupational Series]],1)="B",RIGHT(Table13[[#This Row],[Occupational Series]],1)="C"),"0301",RIGHT(Table13[[#This Row],[Occupational Series]],4)))</f>
        <v>1384</v>
      </c>
      <c r="D2230" s="51" t="s">
        <v>579</v>
      </c>
      <c r="E2230" s="51" t="s">
        <v>580</v>
      </c>
    </row>
    <row r="2231" spans="1:5" ht="26.25" thickBot="1" x14ac:dyDescent="0.3">
      <c r="A2231" s="54" t="s">
        <v>392</v>
      </c>
      <c r="B2231" s="127" t="str">
        <f>Table13[[#This Row],[Series]]&amp;Table13[[#This Row],[Competency Name]]</f>
        <v>1384RESEARCH AND DEVELOPMENT</v>
      </c>
      <c r="C2231" s="127" t="str">
        <f>IF(RIGHT(Table13[[#This Row],[Occupational Series]],5)="SECCM","SECCM",IF(OR(RIGHT(Table13[[#This Row],[Occupational Series]],1)="A",RIGHT(Table13[[#This Row],[Occupational Series]],1)="B",RIGHT(Table13[[#This Row],[Occupational Series]],1)="C"),"0301",RIGHT(Table13[[#This Row],[Occupational Series]],4)))</f>
        <v>1384</v>
      </c>
      <c r="D2231" s="54" t="s">
        <v>1029</v>
      </c>
      <c r="E2231" s="54" t="s">
        <v>1030</v>
      </c>
    </row>
    <row r="2232" spans="1:5" ht="39" thickBot="1" x14ac:dyDescent="0.3">
      <c r="A2232" s="51" t="s">
        <v>392</v>
      </c>
      <c r="B2232" s="127" t="str">
        <f>Table13[[#This Row],[Series]]&amp;Table13[[#This Row],[Competency Name]]</f>
        <v>1384ANALYTICAL INSTRUMENTATION</v>
      </c>
      <c r="C2232" s="127" t="str">
        <f>IF(RIGHT(Table13[[#This Row],[Occupational Series]],5)="SECCM","SECCM",IF(OR(RIGHT(Table13[[#This Row],[Occupational Series]],1)="A",RIGHT(Table13[[#This Row],[Occupational Series]],1)="B",RIGHT(Table13[[#This Row],[Occupational Series]],1)="C"),"0301",RIGHT(Table13[[#This Row],[Occupational Series]],4)))</f>
        <v>1384</v>
      </c>
      <c r="D2232" s="51" t="s">
        <v>1600</v>
      </c>
      <c r="E2232" s="51" t="s">
        <v>1601</v>
      </c>
    </row>
    <row r="2233" spans="1:5" ht="15.75" thickBot="1" x14ac:dyDescent="0.3">
      <c r="A2233" s="129" t="s">
        <v>392</v>
      </c>
      <c r="B2233" s="127" t="str">
        <f>Table13[[#This Row],[Series]]&amp;Table13[[#This Row],[Competency Name]]</f>
        <v>1384TEXTILES</v>
      </c>
      <c r="C2233" s="127" t="str">
        <f>IF(RIGHT(Table13[[#This Row],[Occupational Series]],5)="SECCM","SECCM",IF(OR(RIGHT(Table13[[#This Row],[Occupational Series]],1)="A",RIGHT(Table13[[#This Row],[Occupational Series]],1)="B",RIGHT(Table13[[#This Row],[Occupational Series]],1)="C"),"0301",RIGHT(Table13[[#This Row],[Occupational Series]],4)))</f>
        <v>1384</v>
      </c>
      <c r="D2233" s="129" t="s">
        <v>1852</v>
      </c>
      <c r="E2233" s="129" t="s">
        <v>1853</v>
      </c>
    </row>
    <row r="2234" spans="1:5" ht="26.25" thickBot="1" x14ac:dyDescent="0.3">
      <c r="A2234" s="51" t="s">
        <v>322</v>
      </c>
      <c r="B2234" s="127" t="str">
        <f>Table13[[#This Row],[Series]]&amp;Table13[[#This Row],[Competency Name]]</f>
        <v>1411INFORMATION MANAGEMENT</v>
      </c>
      <c r="C2234" s="127" t="str">
        <f>IF(RIGHT(Table13[[#This Row],[Occupational Series]],5)="SECCM","SECCM",IF(OR(RIGHT(Table13[[#This Row],[Occupational Series]],1)="A",RIGHT(Table13[[#This Row],[Occupational Series]],1)="B",RIGHT(Table13[[#This Row],[Occupational Series]],1)="C"),"0301",RIGHT(Table13[[#This Row],[Occupational Series]],4)))</f>
        <v>1411</v>
      </c>
      <c r="D2234" s="51" t="s">
        <v>311</v>
      </c>
      <c r="E2234" s="51" t="s">
        <v>312</v>
      </c>
    </row>
    <row r="2235" spans="1:5" ht="26.25" thickBot="1" x14ac:dyDescent="0.3">
      <c r="A2235" s="128" t="s">
        <v>322</v>
      </c>
      <c r="B2235" s="127" t="str">
        <f>Table13[[#This Row],[Series]]&amp;Table13[[#This Row],[Competency Name]]</f>
        <v>1411CUSTOMER SERVICE</v>
      </c>
      <c r="C2235" s="127" t="str">
        <f>IF(RIGHT(Table13[[#This Row],[Occupational Series]],5)="SECCM","SECCM",IF(OR(RIGHT(Table13[[#This Row],[Occupational Series]],1)="A",RIGHT(Table13[[#This Row],[Occupational Series]],1)="B",RIGHT(Table13[[#This Row],[Occupational Series]],1)="C"),"0301",RIGHT(Table13[[#This Row],[Occupational Series]],4)))</f>
        <v>1411</v>
      </c>
      <c r="D2235" s="128" t="s">
        <v>418</v>
      </c>
      <c r="E2235" s="128" t="s">
        <v>419</v>
      </c>
    </row>
    <row r="2236" spans="1:5" ht="51.75" thickBot="1" x14ac:dyDescent="0.3">
      <c r="A2236" s="51" t="s">
        <v>322</v>
      </c>
      <c r="B2236" s="127" t="str">
        <f>Table13[[#This Row],[Series]]&amp;Table13[[#This Row],[Competency Name]]</f>
        <v>1411FINANCIAL MANAGEMENT</v>
      </c>
      <c r="C2236" s="127" t="str">
        <f>IF(RIGHT(Table13[[#This Row],[Occupational Series]],5)="SECCM","SECCM",IF(OR(RIGHT(Table13[[#This Row],[Occupational Series]],1)="A",RIGHT(Table13[[#This Row],[Occupational Series]],1)="B",RIGHT(Table13[[#This Row],[Occupational Series]],1)="C"),"0301",RIGHT(Table13[[#This Row],[Occupational Series]],4)))</f>
        <v>1411</v>
      </c>
      <c r="D2236" s="51" t="s">
        <v>438</v>
      </c>
      <c r="E2236" s="51" t="s">
        <v>439</v>
      </c>
    </row>
    <row r="2237" spans="1:5" ht="26.25" thickBot="1" x14ac:dyDescent="0.3">
      <c r="A2237" s="51" t="s">
        <v>322</v>
      </c>
      <c r="B2237" s="127" t="str">
        <f>Table13[[#This Row],[Series]]&amp;Table13[[#This Row],[Competency Name]]</f>
        <v>1411COMPUTER LITERACY</v>
      </c>
      <c r="C2237" s="127" t="str">
        <f>IF(RIGHT(Table13[[#This Row],[Occupational Series]],5)="SECCM","SECCM",IF(OR(RIGHT(Table13[[#This Row],[Occupational Series]],1)="A",RIGHT(Table13[[#This Row],[Occupational Series]],1)="B",RIGHT(Table13[[#This Row],[Occupational Series]],1)="C"),"0301",RIGHT(Table13[[#This Row],[Occupational Series]],4)))</f>
        <v>1411</v>
      </c>
      <c r="D2237" s="51" t="s">
        <v>456</v>
      </c>
      <c r="E2237" s="51" t="s">
        <v>457</v>
      </c>
    </row>
    <row r="2238" spans="1:5" ht="26.25" thickBot="1" x14ac:dyDescent="0.3">
      <c r="A2238" s="54" t="s">
        <v>322</v>
      </c>
      <c r="B2238" s="127" t="str">
        <f>Table13[[#This Row],[Series]]&amp;Table13[[#This Row],[Competency Name]]</f>
        <v>1411WRITTEN COMMUNICATION</v>
      </c>
      <c r="C2238" s="127" t="str">
        <f>IF(RIGHT(Table13[[#This Row],[Occupational Series]],5)="SECCM","SECCM",IF(OR(RIGHT(Table13[[#This Row],[Occupational Series]],1)="A",RIGHT(Table13[[#This Row],[Occupational Series]],1)="B",RIGHT(Table13[[#This Row],[Occupational Series]],1)="C"),"0301",RIGHT(Table13[[#This Row],[Occupational Series]],4)))</f>
        <v>1411</v>
      </c>
      <c r="D2238" s="54" t="s">
        <v>507</v>
      </c>
      <c r="E2238" s="54" t="s">
        <v>508</v>
      </c>
    </row>
    <row r="2239" spans="1:5" ht="26.25" thickBot="1" x14ac:dyDescent="0.3">
      <c r="A2239" s="51" t="s">
        <v>322</v>
      </c>
      <c r="B2239" s="127" t="str">
        <f>Table13[[#This Row],[Series]]&amp;Table13[[#This Row],[Competency Name]]</f>
        <v>1411ORAL COMMUNICATION</v>
      </c>
      <c r="C2239" s="127" t="str">
        <f>IF(RIGHT(Table13[[#This Row],[Occupational Series]],5)="SECCM","SECCM",IF(OR(RIGHT(Table13[[#This Row],[Occupational Series]],1)="A",RIGHT(Table13[[#This Row],[Occupational Series]],1)="B",RIGHT(Table13[[#This Row],[Occupational Series]],1)="C"),"0301",RIGHT(Table13[[#This Row],[Occupational Series]],4)))</f>
        <v>1411</v>
      </c>
      <c r="D2239" s="51" t="s">
        <v>537</v>
      </c>
      <c r="E2239" s="51" t="s">
        <v>538</v>
      </c>
    </row>
    <row r="2240" spans="1:5" ht="39" thickBot="1" x14ac:dyDescent="0.3">
      <c r="A2240" s="51" t="s">
        <v>322</v>
      </c>
      <c r="B2240" s="127" t="str">
        <f>Table13[[#This Row],[Series]]&amp;Table13[[#This Row],[Competency Name]]</f>
        <v>1411PROBLEM SOLVING</v>
      </c>
      <c r="C2240" s="127" t="str">
        <f>IF(RIGHT(Table13[[#This Row],[Occupational Series]],5)="SECCM","SECCM",IF(OR(RIGHT(Table13[[#This Row],[Occupational Series]],1)="A",RIGHT(Table13[[#This Row],[Occupational Series]],1)="B",RIGHT(Table13[[#This Row],[Occupational Series]],1)="C"),"0301",RIGHT(Table13[[#This Row],[Occupational Series]],4)))</f>
        <v>1411</v>
      </c>
      <c r="D2240" s="51" t="s">
        <v>596</v>
      </c>
      <c r="E2240" s="51" t="s">
        <v>597</v>
      </c>
    </row>
    <row r="2241" spans="1:5" ht="39" thickBot="1" x14ac:dyDescent="0.3">
      <c r="A2241" s="54" t="s">
        <v>322</v>
      </c>
      <c r="B2241" s="127" t="str">
        <f>Table13[[#This Row],[Series]]&amp;Table13[[#This Row],[Competency Name]]</f>
        <v>1411CLERICAL SUPPORT FUNCTIONS</v>
      </c>
      <c r="C2241" s="127" t="str">
        <f>IF(RIGHT(Table13[[#This Row],[Occupational Series]],5)="SECCM","SECCM",IF(OR(RIGHT(Table13[[#This Row],[Occupational Series]],1)="A",RIGHT(Table13[[#This Row],[Occupational Series]],1)="B",RIGHT(Table13[[#This Row],[Occupational Series]],1)="C"),"0301",RIGHT(Table13[[#This Row],[Occupational Series]],4)))</f>
        <v>1411</v>
      </c>
      <c r="D2241" s="54" t="s">
        <v>993</v>
      </c>
      <c r="E2241" s="54" t="s">
        <v>994</v>
      </c>
    </row>
    <row r="2242" spans="1:5" ht="15.75" thickBot="1" x14ac:dyDescent="0.3">
      <c r="A2242" s="129" t="s">
        <v>322</v>
      </c>
      <c r="B2242" s="127" t="str">
        <f>Table13[[#This Row],[Series]]&amp;Table13[[#This Row],[Competency Name]]</f>
        <v>1411RESEARCH AND ANALYSIS</v>
      </c>
      <c r="C2242" s="127" t="str">
        <f>IF(RIGHT(Table13[[#This Row],[Occupational Series]],5)="SECCM","SECCM",IF(OR(RIGHT(Table13[[#This Row],[Occupational Series]],1)="A",RIGHT(Table13[[#This Row],[Occupational Series]],1)="B",RIGHT(Table13[[#This Row],[Occupational Series]],1)="C"),"0301",RIGHT(Table13[[#This Row],[Occupational Series]],4)))</f>
        <v>1411</v>
      </c>
      <c r="D2242" s="129" t="s">
        <v>1195</v>
      </c>
      <c r="E2242" s="129" t="s">
        <v>1196</v>
      </c>
    </row>
    <row r="2243" spans="1:5" ht="51.75" thickBot="1" x14ac:dyDescent="0.3">
      <c r="A2243" s="51" t="s">
        <v>322</v>
      </c>
      <c r="B2243" s="127" t="str">
        <f>Table13[[#This Row],[Series]]&amp;Table13[[#This Row],[Competency Name]]</f>
        <v>1411LIBRARY SCIENCE</v>
      </c>
      <c r="C2243" s="127" t="str">
        <f>IF(RIGHT(Table13[[#This Row],[Occupational Series]],5)="SECCM","SECCM",IF(OR(RIGHT(Table13[[#This Row],[Occupational Series]],1)="A",RIGHT(Table13[[#This Row],[Occupational Series]],1)="B",RIGHT(Table13[[#This Row],[Occupational Series]],1)="C"),"0301",RIGHT(Table13[[#This Row],[Occupational Series]],4)))</f>
        <v>1411</v>
      </c>
      <c r="D2243" s="51" t="s">
        <v>1659</v>
      </c>
      <c r="E2243" s="51" t="s">
        <v>1660</v>
      </c>
    </row>
    <row r="2244" spans="1:5" ht="26.25" thickBot="1" x14ac:dyDescent="0.3">
      <c r="A2244" s="54" t="s">
        <v>362</v>
      </c>
      <c r="B2244" s="127" t="str">
        <f>Table13[[#This Row],[Series]]&amp;Table13[[#This Row],[Competency Name]]</f>
        <v>1412INFORMATION MANAGEMENT</v>
      </c>
      <c r="C2244" s="127" t="str">
        <f>IF(RIGHT(Table13[[#This Row],[Occupational Series]],5)="SECCM","SECCM",IF(OR(RIGHT(Table13[[#This Row],[Occupational Series]],1)="A",RIGHT(Table13[[#This Row],[Occupational Series]],1)="B",RIGHT(Table13[[#This Row],[Occupational Series]],1)="C"),"0301",RIGHT(Table13[[#This Row],[Occupational Series]],4)))</f>
        <v>1412</v>
      </c>
      <c r="D2244" s="54" t="s">
        <v>311</v>
      </c>
      <c r="E2244" s="54" t="s">
        <v>312</v>
      </c>
    </row>
    <row r="2245" spans="1:5" ht="26.25" thickBot="1" x14ac:dyDescent="0.3">
      <c r="A2245" s="129" t="s">
        <v>362</v>
      </c>
      <c r="B2245" s="127" t="str">
        <f>Table13[[#This Row],[Series]]&amp;Table13[[#This Row],[Competency Name]]</f>
        <v>1412CUSTOMER SERVICE</v>
      </c>
      <c r="C2245" s="127" t="str">
        <f>IF(RIGHT(Table13[[#This Row],[Occupational Series]],5)="SECCM","SECCM",IF(OR(RIGHT(Table13[[#This Row],[Occupational Series]],1)="A",RIGHT(Table13[[#This Row],[Occupational Series]],1)="B",RIGHT(Table13[[#This Row],[Occupational Series]],1)="C"),"0301",RIGHT(Table13[[#This Row],[Occupational Series]],4)))</f>
        <v>1412</v>
      </c>
      <c r="D2245" s="129" t="s">
        <v>418</v>
      </c>
      <c r="E2245" s="129" t="s">
        <v>419</v>
      </c>
    </row>
    <row r="2246" spans="1:5" ht="26.25" thickBot="1" x14ac:dyDescent="0.3">
      <c r="A2246" s="51" t="s">
        <v>362</v>
      </c>
      <c r="B2246" s="127" t="str">
        <f>Table13[[#This Row],[Series]]&amp;Table13[[#This Row],[Competency Name]]</f>
        <v>1412COMPUTER LITERACY</v>
      </c>
      <c r="C2246" s="127" t="str">
        <f>IF(RIGHT(Table13[[#This Row],[Occupational Series]],5)="SECCM","SECCM",IF(OR(RIGHT(Table13[[#This Row],[Occupational Series]],1)="A",RIGHT(Table13[[#This Row],[Occupational Series]],1)="B",RIGHT(Table13[[#This Row],[Occupational Series]],1)="C"),"0301",RIGHT(Table13[[#This Row],[Occupational Series]],4)))</f>
        <v>1412</v>
      </c>
      <c r="D2246" s="51" t="s">
        <v>456</v>
      </c>
      <c r="E2246" s="51" t="s">
        <v>457</v>
      </c>
    </row>
    <row r="2247" spans="1:5" ht="15.75" thickBot="1" x14ac:dyDescent="0.3">
      <c r="A2247" s="128" t="s">
        <v>362</v>
      </c>
      <c r="B2247" s="127" t="str">
        <f>Table13[[#This Row],[Series]]&amp;Table13[[#This Row],[Competency Name]]</f>
        <v>1412PARTNERING</v>
      </c>
      <c r="C2247" s="127" t="str">
        <f>IF(RIGHT(Table13[[#This Row],[Occupational Series]],5)="SECCM","SECCM",IF(OR(RIGHT(Table13[[#This Row],[Occupational Series]],1)="A",RIGHT(Table13[[#This Row],[Occupational Series]],1)="B",RIGHT(Table13[[#This Row],[Occupational Series]],1)="C"),"0301",RIGHT(Table13[[#This Row],[Occupational Series]],4)))</f>
        <v>1412</v>
      </c>
      <c r="D2247" s="128" t="s">
        <v>491</v>
      </c>
      <c r="E2247" s="128" t="s">
        <v>492</v>
      </c>
    </row>
    <row r="2248" spans="1:5" ht="26.25" thickBot="1" x14ac:dyDescent="0.3">
      <c r="A2248" s="51" t="s">
        <v>362</v>
      </c>
      <c r="B2248" s="127" t="str">
        <f>Table13[[#This Row],[Series]]&amp;Table13[[#This Row],[Competency Name]]</f>
        <v>1412WRITTEN COMMUNICATION</v>
      </c>
      <c r="C2248" s="127" t="str">
        <f>IF(RIGHT(Table13[[#This Row],[Occupational Series]],5)="SECCM","SECCM",IF(OR(RIGHT(Table13[[#This Row],[Occupational Series]],1)="A",RIGHT(Table13[[#This Row],[Occupational Series]],1)="B",RIGHT(Table13[[#This Row],[Occupational Series]],1)="C"),"0301",RIGHT(Table13[[#This Row],[Occupational Series]],4)))</f>
        <v>1412</v>
      </c>
      <c r="D2248" s="51" t="s">
        <v>507</v>
      </c>
      <c r="E2248" s="51" t="s">
        <v>508</v>
      </c>
    </row>
    <row r="2249" spans="1:5" ht="26.25" thickBot="1" x14ac:dyDescent="0.3">
      <c r="A2249" s="51" t="s">
        <v>362</v>
      </c>
      <c r="B2249" s="127" t="str">
        <f>Table13[[#This Row],[Series]]&amp;Table13[[#This Row],[Competency Name]]</f>
        <v>1412ORAL COMMUNICATION</v>
      </c>
      <c r="C2249" s="127" t="str">
        <f>IF(RIGHT(Table13[[#This Row],[Occupational Series]],5)="SECCM","SECCM",IF(OR(RIGHT(Table13[[#This Row],[Occupational Series]],1)="A",RIGHT(Table13[[#This Row],[Occupational Series]],1)="B",RIGHT(Table13[[#This Row],[Occupational Series]],1)="C"),"0301",RIGHT(Table13[[#This Row],[Occupational Series]],4)))</f>
        <v>1412</v>
      </c>
      <c r="D2249" s="51" t="s">
        <v>537</v>
      </c>
      <c r="E2249" s="51" t="s">
        <v>538</v>
      </c>
    </row>
    <row r="2250" spans="1:5" ht="39" thickBot="1" x14ac:dyDescent="0.3">
      <c r="A2250" s="54" t="s">
        <v>362</v>
      </c>
      <c r="B2250" s="127" t="str">
        <f>Table13[[#This Row],[Series]]&amp;Table13[[#This Row],[Competency Name]]</f>
        <v>1412DEVELOPING OTHERS</v>
      </c>
      <c r="C2250" s="127" t="str">
        <f>IF(RIGHT(Table13[[#This Row],[Occupational Series]],5)="SECCM","SECCM",IF(OR(RIGHT(Table13[[#This Row],[Occupational Series]],1)="A",RIGHT(Table13[[#This Row],[Occupational Series]],1)="B",RIGHT(Table13[[#This Row],[Occupational Series]],1)="C"),"0301",RIGHT(Table13[[#This Row],[Occupational Series]],4)))</f>
        <v>1412</v>
      </c>
      <c r="D2250" s="54" t="s">
        <v>585</v>
      </c>
      <c r="E2250" s="54" t="s">
        <v>586</v>
      </c>
    </row>
    <row r="2251" spans="1:5" ht="26.25" thickBot="1" x14ac:dyDescent="0.3">
      <c r="A2251" s="51" t="s">
        <v>362</v>
      </c>
      <c r="B2251" s="127" t="str">
        <f>Table13[[#This Row],[Series]]&amp;Table13[[#This Row],[Competency Name]]</f>
        <v>1412MANAGING HUMAN RESOURCES</v>
      </c>
      <c r="C2251" s="127" t="str">
        <f>IF(RIGHT(Table13[[#This Row],[Occupational Series]],5)="SECCM","SECCM",IF(OR(RIGHT(Table13[[#This Row],[Occupational Series]],1)="A",RIGHT(Table13[[#This Row],[Occupational Series]],1)="B",RIGHT(Table13[[#This Row],[Occupational Series]],1)="C"),"0301",RIGHT(Table13[[#This Row],[Occupational Series]],4)))</f>
        <v>1412</v>
      </c>
      <c r="D2251" s="51" t="s">
        <v>590</v>
      </c>
      <c r="E2251" s="51" t="s">
        <v>591</v>
      </c>
    </row>
    <row r="2252" spans="1:5" ht="26.25" thickBot="1" x14ac:dyDescent="0.3">
      <c r="A2252" s="129" t="s">
        <v>362</v>
      </c>
      <c r="B2252" s="127" t="str">
        <f>Table13[[#This Row],[Series]]&amp;Table13[[#This Row],[Competency Name]]</f>
        <v>1412RULEMAKING AND REGULATION</v>
      </c>
      <c r="C2252" s="127" t="str">
        <f>IF(RIGHT(Table13[[#This Row],[Occupational Series]],5)="SECCM","SECCM",IF(OR(RIGHT(Table13[[#This Row],[Occupational Series]],1)="A",RIGHT(Table13[[#This Row],[Occupational Series]],1)="B",RIGHT(Table13[[#This Row],[Occupational Series]],1)="C"),"0301",RIGHT(Table13[[#This Row],[Occupational Series]],4)))</f>
        <v>1412</v>
      </c>
      <c r="D2252" s="129" t="s">
        <v>958</v>
      </c>
      <c r="E2252" s="129" t="s">
        <v>959</v>
      </c>
    </row>
    <row r="2253" spans="1:5" ht="39" thickBot="1" x14ac:dyDescent="0.3">
      <c r="A2253" s="54" t="s">
        <v>362</v>
      </c>
      <c r="B2253" s="127" t="str">
        <f>Table13[[#This Row],[Series]]&amp;Table13[[#This Row],[Competency Name]]</f>
        <v>1412DECISIVENESS</v>
      </c>
      <c r="C2253" s="127" t="str">
        <f>IF(RIGHT(Table13[[#This Row],[Occupational Series]],5)="SECCM","SECCM",IF(OR(RIGHT(Table13[[#This Row],[Occupational Series]],1)="A",RIGHT(Table13[[#This Row],[Occupational Series]],1)="B",RIGHT(Table13[[#This Row],[Occupational Series]],1)="C"),"0301",RIGHT(Table13[[#This Row],[Occupational Series]],4)))</f>
        <v>1412</v>
      </c>
      <c r="D2253" s="54" t="s">
        <v>1009</v>
      </c>
      <c r="E2253" s="54" t="s">
        <v>1010</v>
      </c>
    </row>
    <row r="2254" spans="1:5" ht="26.25" thickBot="1" x14ac:dyDescent="0.3">
      <c r="A2254" s="129" t="s">
        <v>362</v>
      </c>
      <c r="B2254" s="127" t="str">
        <f>Table13[[#This Row],[Series]]&amp;Table13[[#This Row],[Competency Name]]</f>
        <v>1412DATA AND CONTENT MANAGEMENT</v>
      </c>
      <c r="C2254" s="127" t="str">
        <f>IF(RIGHT(Table13[[#This Row],[Occupational Series]],5)="SECCM","SECCM",IF(OR(RIGHT(Table13[[#This Row],[Occupational Series]],1)="A",RIGHT(Table13[[#This Row],[Occupational Series]],1)="B",RIGHT(Table13[[#This Row],[Occupational Series]],1)="C"),"0301",RIGHT(Table13[[#This Row],[Occupational Series]],4)))</f>
        <v>1412</v>
      </c>
      <c r="D2254" s="129" t="s">
        <v>1075</v>
      </c>
      <c r="E2254" s="129" t="s">
        <v>1076</v>
      </c>
    </row>
    <row r="2255" spans="1:5" ht="26.25" thickBot="1" x14ac:dyDescent="0.3">
      <c r="A2255" s="51" t="s">
        <v>362</v>
      </c>
      <c r="B2255" s="127" t="str">
        <f>Table13[[#This Row],[Series]]&amp;Table13[[#This Row],[Competency Name]]</f>
        <v>1412ANALYTICAL TECHNIQUES</v>
      </c>
      <c r="C2255" s="127" t="str">
        <f>IF(RIGHT(Table13[[#This Row],[Occupational Series]],5)="SECCM","SECCM",IF(OR(RIGHT(Table13[[#This Row],[Occupational Series]],1)="A",RIGHT(Table13[[#This Row],[Occupational Series]],1)="B",RIGHT(Table13[[#This Row],[Occupational Series]],1)="C"),"0301",RIGHT(Table13[[#This Row],[Occupational Series]],4)))</f>
        <v>1412</v>
      </c>
      <c r="D2255" s="51" t="s">
        <v>1131</v>
      </c>
      <c r="E2255" s="51" t="s">
        <v>1132</v>
      </c>
    </row>
    <row r="2256" spans="1:5" ht="15.75" thickBot="1" x14ac:dyDescent="0.3">
      <c r="A2256" s="128" t="s">
        <v>362</v>
      </c>
      <c r="B2256" s="127" t="str">
        <f>Table13[[#This Row],[Series]]&amp;Table13[[#This Row],[Competency Name]]</f>
        <v>1412RESEARCH AND ANALYSIS</v>
      </c>
      <c r="C2256" s="127" t="str">
        <f>IF(RIGHT(Table13[[#This Row],[Occupational Series]],5)="SECCM","SECCM",IF(OR(RIGHT(Table13[[#This Row],[Occupational Series]],1)="A",RIGHT(Table13[[#This Row],[Occupational Series]],1)="B",RIGHT(Table13[[#This Row],[Occupational Series]],1)="C"),"0301",RIGHT(Table13[[#This Row],[Occupational Series]],4)))</f>
        <v>1412</v>
      </c>
      <c r="D2256" s="128" t="s">
        <v>1195</v>
      </c>
      <c r="E2256" s="128" t="s">
        <v>1196</v>
      </c>
    </row>
    <row r="2257" spans="1:5" ht="26.25" thickBot="1" x14ac:dyDescent="0.3">
      <c r="A2257" s="129" t="s">
        <v>362</v>
      </c>
      <c r="B2257" s="127" t="str">
        <f>Table13[[#This Row],[Series]]&amp;Table13[[#This Row],[Competency Name]]</f>
        <v>1412CLASSIFICATION MANAGEMENT</v>
      </c>
      <c r="C2257" s="127" t="str">
        <f>IF(RIGHT(Table13[[#This Row],[Occupational Series]],5)="SECCM","SECCM",IF(OR(RIGHT(Table13[[#This Row],[Occupational Series]],1)="A",RIGHT(Table13[[#This Row],[Occupational Series]],1)="B",RIGHT(Table13[[#This Row],[Occupational Series]],1)="C"),"0301",RIGHT(Table13[[#This Row],[Occupational Series]],4)))</f>
        <v>1412</v>
      </c>
      <c r="D2257" s="129" t="s">
        <v>1208</v>
      </c>
      <c r="E2257" s="129" t="s">
        <v>1209</v>
      </c>
    </row>
    <row r="2258" spans="1:5" ht="26.25" thickBot="1" x14ac:dyDescent="0.3">
      <c r="A2258" s="129" t="s">
        <v>362</v>
      </c>
      <c r="B2258" s="127" t="str">
        <f>Table13[[#This Row],[Series]]&amp;Table13[[#This Row],[Competency Name]]</f>
        <v>1412COMMUNICATIONS AND MEDIA</v>
      </c>
      <c r="C2258" s="127" t="str">
        <f>IF(RIGHT(Table13[[#This Row],[Occupational Series]],5)="SECCM","SECCM",IF(OR(RIGHT(Table13[[#This Row],[Occupational Series]],1)="A",RIGHT(Table13[[#This Row],[Occupational Series]],1)="B",RIGHT(Table13[[#This Row],[Occupational Series]],1)="C"),"0301",RIGHT(Table13[[#This Row],[Occupational Series]],4)))</f>
        <v>1412</v>
      </c>
      <c r="D2258" s="129" t="s">
        <v>1501</v>
      </c>
      <c r="E2258" s="129" t="s">
        <v>1502</v>
      </c>
    </row>
    <row r="2259" spans="1:5" ht="51.75" thickBot="1" x14ac:dyDescent="0.3">
      <c r="A2259" s="54" t="s">
        <v>362</v>
      </c>
      <c r="B2259" s="127" t="str">
        <f>Table13[[#This Row],[Series]]&amp;Table13[[#This Row],[Competency Name]]</f>
        <v>1412LIBRARY SCIENCE</v>
      </c>
      <c r="C2259" s="127" t="str">
        <f>IF(RIGHT(Table13[[#This Row],[Occupational Series]],5)="SECCM","SECCM",IF(OR(RIGHT(Table13[[#This Row],[Occupational Series]],1)="A",RIGHT(Table13[[#This Row],[Occupational Series]],1)="B",RIGHT(Table13[[#This Row],[Occupational Series]],1)="C"),"0301",RIGHT(Table13[[#This Row],[Occupational Series]],4)))</f>
        <v>1412</v>
      </c>
      <c r="D2259" s="54" t="s">
        <v>1659</v>
      </c>
      <c r="E2259" s="54" t="s">
        <v>1660</v>
      </c>
    </row>
    <row r="2260" spans="1:5" ht="26.25" thickBot="1" x14ac:dyDescent="0.3">
      <c r="A2260" s="51" t="s">
        <v>471</v>
      </c>
      <c r="B2260" s="127" t="str">
        <f>Table13[[#This Row],[Series]]&amp;Table13[[#This Row],[Competency Name]]</f>
        <v>1420COMPUTER LITERACY</v>
      </c>
      <c r="C2260" s="127" t="str">
        <f>IF(RIGHT(Table13[[#This Row],[Occupational Series]],5)="SECCM","SECCM",IF(OR(RIGHT(Table13[[#This Row],[Occupational Series]],1)="A",RIGHT(Table13[[#This Row],[Occupational Series]],1)="B",RIGHT(Table13[[#This Row],[Occupational Series]],1)="C"),"0301",RIGHT(Table13[[#This Row],[Occupational Series]],4)))</f>
        <v>1420</v>
      </c>
      <c r="D2260" s="51" t="s">
        <v>456</v>
      </c>
      <c r="E2260" s="51" t="s">
        <v>457</v>
      </c>
    </row>
    <row r="2261" spans="1:5" ht="26.25" thickBot="1" x14ac:dyDescent="0.3">
      <c r="A2261" s="51" t="s">
        <v>471</v>
      </c>
      <c r="B2261" s="127" t="str">
        <f>Table13[[#This Row],[Series]]&amp;Table13[[#This Row],[Competency Name]]</f>
        <v>1420WRITTEN COMMUNICATION</v>
      </c>
      <c r="C2261" s="127" t="str">
        <f>IF(RIGHT(Table13[[#This Row],[Occupational Series]],5)="SECCM","SECCM",IF(OR(RIGHT(Table13[[#This Row],[Occupational Series]],1)="A",RIGHT(Table13[[#This Row],[Occupational Series]],1)="B",RIGHT(Table13[[#This Row],[Occupational Series]],1)="C"),"0301",RIGHT(Table13[[#This Row],[Occupational Series]],4)))</f>
        <v>1420</v>
      </c>
      <c r="D2261" s="51" t="s">
        <v>507</v>
      </c>
      <c r="E2261" s="51" t="s">
        <v>508</v>
      </c>
    </row>
    <row r="2262" spans="1:5" ht="26.25" thickBot="1" x14ac:dyDescent="0.3">
      <c r="A2262" s="54" t="s">
        <v>471</v>
      </c>
      <c r="B2262" s="127" t="str">
        <f>Table13[[#This Row],[Series]]&amp;Table13[[#This Row],[Competency Name]]</f>
        <v>1420ORAL COMMUNICATION</v>
      </c>
      <c r="C2262" s="127" t="str">
        <f>IF(RIGHT(Table13[[#This Row],[Occupational Series]],5)="SECCM","SECCM",IF(OR(RIGHT(Table13[[#This Row],[Occupational Series]],1)="A",RIGHT(Table13[[#This Row],[Occupational Series]],1)="B",RIGHT(Table13[[#This Row],[Occupational Series]],1)="C"),"0301",RIGHT(Table13[[#This Row],[Occupational Series]],4)))</f>
        <v>1420</v>
      </c>
      <c r="D2262" s="54" t="s">
        <v>537</v>
      </c>
      <c r="E2262" s="54" t="s">
        <v>538</v>
      </c>
    </row>
    <row r="2263" spans="1:5" ht="26.25" thickBot="1" x14ac:dyDescent="0.3">
      <c r="A2263" s="51" t="s">
        <v>471</v>
      </c>
      <c r="B2263" s="127" t="str">
        <f>Table13[[#This Row],[Series]]&amp;Table13[[#This Row],[Competency Name]]</f>
        <v>1420PLANNING AND EVALUATING</v>
      </c>
      <c r="C2263" s="127" t="str">
        <f>IF(RIGHT(Table13[[#This Row],[Occupational Series]],5)="SECCM","SECCM",IF(OR(RIGHT(Table13[[#This Row],[Occupational Series]],1)="A",RIGHT(Table13[[#This Row],[Occupational Series]],1)="B",RIGHT(Table13[[#This Row],[Occupational Series]],1)="C"),"0301",RIGHT(Table13[[#This Row],[Occupational Series]],4)))</f>
        <v>1420</v>
      </c>
      <c r="D2263" s="51" t="s">
        <v>571</v>
      </c>
      <c r="E2263" s="51" t="s">
        <v>572</v>
      </c>
    </row>
    <row r="2264" spans="1:5" ht="39" thickBot="1" x14ac:dyDescent="0.3">
      <c r="A2264" s="51" t="s">
        <v>471</v>
      </c>
      <c r="B2264" s="127" t="str">
        <f>Table13[[#This Row],[Series]]&amp;Table13[[#This Row],[Competency Name]]</f>
        <v>1420DEVELOPING OTHERS</v>
      </c>
      <c r="C2264" s="127" t="str">
        <f>IF(RIGHT(Table13[[#This Row],[Occupational Series]],5)="SECCM","SECCM",IF(OR(RIGHT(Table13[[#This Row],[Occupational Series]],1)="A",RIGHT(Table13[[#This Row],[Occupational Series]],1)="B",RIGHT(Table13[[#This Row],[Occupational Series]],1)="C"),"0301",RIGHT(Table13[[#This Row],[Occupational Series]],4)))</f>
        <v>1420</v>
      </c>
      <c r="D2264" s="51" t="s">
        <v>585</v>
      </c>
      <c r="E2264" s="51" t="s">
        <v>586</v>
      </c>
    </row>
    <row r="2265" spans="1:5" ht="26.25" thickBot="1" x14ac:dyDescent="0.3">
      <c r="A2265" s="54" t="s">
        <v>471</v>
      </c>
      <c r="B2265" s="127" t="str">
        <f>Table13[[#This Row],[Series]]&amp;Table13[[#This Row],[Competency Name]]</f>
        <v>1420MANAGING HUMAN RESOURCES</v>
      </c>
      <c r="C2265" s="127" t="str">
        <f>IF(RIGHT(Table13[[#This Row],[Occupational Series]],5)="SECCM","SECCM",IF(OR(RIGHT(Table13[[#This Row],[Occupational Series]],1)="A",RIGHT(Table13[[#This Row],[Occupational Series]],1)="B",RIGHT(Table13[[#This Row],[Occupational Series]],1)="C"),"0301",RIGHT(Table13[[#This Row],[Occupational Series]],4)))</f>
        <v>1420</v>
      </c>
      <c r="D2265" s="54" t="s">
        <v>590</v>
      </c>
      <c r="E2265" s="54" t="s">
        <v>591</v>
      </c>
    </row>
    <row r="2266" spans="1:5" ht="26.25" thickBot="1" x14ac:dyDescent="0.3">
      <c r="A2266" s="129" t="s">
        <v>471</v>
      </c>
      <c r="B2266" s="127" t="str">
        <f>Table13[[#This Row],[Series]]&amp;Table13[[#This Row],[Competency Name]]</f>
        <v>1420RULEMAKING AND REGULATION</v>
      </c>
      <c r="C2266" s="127" t="str">
        <f>IF(RIGHT(Table13[[#This Row],[Occupational Series]],5)="SECCM","SECCM",IF(OR(RIGHT(Table13[[#This Row],[Occupational Series]],1)="A",RIGHT(Table13[[#This Row],[Occupational Series]],1)="B",RIGHT(Table13[[#This Row],[Occupational Series]],1)="C"),"0301",RIGHT(Table13[[#This Row],[Occupational Series]],4)))</f>
        <v>1420</v>
      </c>
      <c r="D2266" s="129" t="s">
        <v>958</v>
      </c>
      <c r="E2266" s="129" t="s">
        <v>959</v>
      </c>
    </row>
    <row r="2267" spans="1:5" ht="15.75" thickBot="1" x14ac:dyDescent="0.3">
      <c r="A2267" s="129" t="s">
        <v>471</v>
      </c>
      <c r="B2267" s="127" t="str">
        <f>Table13[[#This Row],[Series]]&amp;Table13[[#This Row],[Competency Name]]</f>
        <v>1420RESEARCH AND ANALYSIS</v>
      </c>
      <c r="C2267" s="127" t="str">
        <f>IF(RIGHT(Table13[[#This Row],[Occupational Series]],5)="SECCM","SECCM",IF(OR(RIGHT(Table13[[#This Row],[Occupational Series]],1)="A",RIGHT(Table13[[#This Row],[Occupational Series]],1)="B",RIGHT(Table13[[#This Row],[Occupational Series]],1)="C"),"0301",RIGHT(Table13[[#This Row],[Occupational Series]],4)))</f>
        <v>1420</v>
      </c>
      <c r="D2267" s="129" t="s">
        <v>1195</v>
      </c>
      <c r="E2267" s="129" t="s">
        <v>1196</v>
      </c>
    </row>
    <row r="2268" spans="1:5" ht="39" thickBot="1" x14ac:dyDescent="0.3">
      <c r="A2268" s="54" t="s">
        <v>471</v>
      </c>
      <c r="B2268" s="127" t="str">
        <f>Table13[[#This Row],[Series]]&amp;Table13[[#This Row],[Competency Name]]</f>
        <v>1420RECORDS MANAGEMENT</v>
      </c>
      <c r="C2268" s="127" t="str">
        <f>IF(RIGHT(Table13[[#This Row],[Occupational Series]],5)="SECCM","SECCM",IF(OR(RIGHT(Table13[[#This Row],[Occupational Series]],1)="A",RIGHT(Table13[[#This Row],[Occupational Series]],1)="B",RIGHT(Table13[[#This Row],[Occupational Series]],1)="C"),"0301",RIGHT(Table13[[#This Row],[Occupational Series]],4)))</f>
        <v>1420</v>
      </c>
      <c r="D2268" s="54" t="s">
        <v>1716</v>
      </c>
      <c r="E2268" s="54" t="s">
        <v>1717</v>
      </c>
    </row>
    <row r="2269" spans="1:5" ht="39" thickBot="1" x14ac:dyDescent="0.3">
      <c r="A2269" s="51" t="s">
        <v>471</v>
      </c>
      <c r="B2269" s="127" t="str">
        <f>Table13[[#This Row],[Series]]&amp;Table13[[#This Row],[Competency Name]]</f>
        <v>1420ARCHIVES MANAGEMENT</v>
      </c>
      <c r="C2269" s="127" t="str">
        <f>IF(RIGHT(Table13[[#This Row],[Occupational Series]],5)="SECCM","SECCM",IF(OR(RIGHT(Table13[[#This Row],[Occupational Series]],1)="A",RIGHT(Table13[[#This Row],[Occupational Series]],1)="B",RIGHT(Table13[[#This Row],[Occupational Series]],1)="C"),"0301",RIGHT(Table13[[#This Row],[Occupational Series]],4)))</f>
        <v>1420</v>
      </c>
      <c r="D2269" s="51" t="s">
        <v>1817</v>
      </c>
      <c r="E2269" s="51" t="s">
        <v>1818</v>
      </c>
    </row>
    <row r="2270" spans="1:5" ht="26.25" thickBot="1" x14ac:dyDescent="0.3">
      <c r="A2270" s="129" t="s">
        <v>434</v>
      </c>
      <c r="B2270" s="127" t="str">
        <f>Table13[[#This Row],[Series]]&amp;Table13[[#This Row],[Competency Name]]</f>
        <v>1421CUSTOMER SERVICE</v>
      </c>
      <c r="C2270" s="127" t="str">
        <f>IF(RIGHT(Table13[[#This Row],[Occupational Series]],5)="SECCM","SECCM",IF(OR(RIGHT(Table13[[#This Row],[Occupational Series]],1)="A",RIGHT(Table13[[#This Row],[Occupational Series]],1)="B",RIGHT(Table13[[#This Row],[Occupational Series]],1)="C"),"0301",RIGHT(Table13[[#This Row],[Occupational Series]],4)))</f>
        <v>1421</v>
      </c>
      <c r="D2270" s="129" t="s">
        <v>418</v>
      </c>
      <c r="E2270" s="129" t="s">
        <v>419</v>
      </c>
    </row>
    <row r="2271" spans="1:5" ht="26.25" thickBot="1" x14ac:dyDescent="0.3">
      <c r="A2271" s="54" t="s">
        <v>434</v>
      </c>
      <c r="B2271" s="127" t="str">
        <f>Table13[[#This Row],[Series]]&amp;Table13[[#This Row],[Competency Name]]</f>
        <v>1421COMPUTER LITERACY</v>
      </c>
      <c r="C2271" s="127" t="str">
        <f>IF(RIGHT(Table13[[#This Row],[Occupational Series]],5)="SECCM","SECCM",IF(OR(RIGHT(Table13[[#This Row],[Occupational Series]],1)="A",RIGHT(Table13[[#This Row],[Occupational Series]],1)="B",RIGHT(Table13[[#This Row],[Occupational Series]],1)="C"),"0301",RIGHT(Table13[[#This Row],[Occupational Series]],4)))</f>
        <v>1421</v>
      </c>
      <c r="D2271" s="54" t="s">
        <v>456</v>
      </c>
      <c r="E2271" s="54" t="s">
        <v>457</v>
      </c>
    </row>
    <row r="2272" spans="1:5" ht="15.75" thickBot="1" x14ac:dyDescent="0.3">
      <c r="A2272" s="129" t="s">
        <v>434</v>
      </c>
      <c r="B2272" s="127" t="str">
        <f>Table13[[#This Row],[Series]]&amp;Table13[[#This Row],[Competency Name]]</f>
        <v>1421RESEARCH AND ANALYSIS</v>
      </c>
      <c r="C2272" s="127" t="str">
        <f>IF(RIGHT(Table13[[#This Row],[Occupational Series]],5)="SECCM","SECCM",IF(OR(RIGHT(Table13[[#This Row],[Occupational Series]],1)="A",RIGHT(Table13[[#This Row],[Occupational Series]],1)="B",RIGHT(Table13[[#This Row],[Occupational Series]],1)="C"),"0301",RIGHT(Table13[[#This Row],[Occupational Series]],4)))</f>
        <v>1421</v>
      </c>
      <c r="D2272" s="129" t="s">
        <v>1195</v>
      </c>
      <c r="E2272" s="129" t="s">
        <v>1196</v>
      </c>
    </row>
    <row r="2273" spans="1:5" ht="39" thickBot="1" x14ac:dyDescent="0.3">
      <c r="A2273" s="51" t="s">
        <v>434</v>
      </c>
      <c r="B2273" s="127" t="str">
        <f>Table13[[#This Row],[Series]]&amp;Table13[[#This Row],[Competency Name]]</f>
        <v>1421RECORDS MANAGEMENT</v>
      </c>
      <c r="C2273" s="127" t="str">
        <f>IF(RIGHT(Table13[[#This Row],[Occupational Series]],5)="SECCM","SECCM",IF(OR(RIGHT(Table13[[#This Row],[Occupational Series]],1)="A",RIGHT(Table13[[#This Row],[Occupational Series]],1)="B",RIGHT(Table13[[#This Row],[Occupational Series]],1)="C"),"0301",RIGHT(Table13[[#This Row],[Occupational Series]],4)))</f>
        <v>1421</v>
      </c>
      <c r="D2273" s="51" t="s">
        <v>1716</v>
      </c>
      <c r="E2273" s="51" t="s">
        <v>1717</v>
      </c>
    </row>
    <row r="2274" spans="1:5" ht="39" thickBot="1" x14ac:dyDescent="0.3">
      <c r="A2274" s="54" t="s">
        <v>434</v>
      </c>
      <c r="B2274" s="127" t="str">
        <f>Table13[[#This Row],[Series]]&amp;Table13[[#This Row],[Competency Name]]</f>
        <v>1421ARCHIVAL METHODS, PROCEDURES, AND TECHNIQUES</v>
      </c>
      <c r="C2274" s="127" t="str">
        <f>IF(RIGHT(Table13[[#This Row],[Occupational Series]],5)="SECCM","SECCM",IF(OR(RIGHT(Table13[[#This Row],[Occupational Series]],1)="A",RIGHT(Table13[[#This Row],[Occupational Series]],1)="B",RIGHT(Table13[[#This Row],[Occupational Series]],1)="C"),"0301",RIGHT(Table13[[#This Row],[Occupational Series]],4)))</f>
        <v>1421</v>
      </c>
      <c r="D2274" s="54" t="s">
        <v>1888</v>
      </c>
      <c r="E2274" s="54" t="s">
        <v>1889</v>
      </c>
    </row>
    <row r="2275" spans="1:5" ht="26.25" thickBot="1" x14ac:dyDescent="0.3">
      <c r="A2275" s="129" t="s">
        <v>386</v>
      </c>
      <c r="B2275" s="127" t="str">
        <f>Table13[[#This Row],[Series]]&amp;Table13[[#This Row],[Competency Name]]</f>
        <v>1501PROJECT MANAGEMENT</v>
      </c>
      <c r="C2275" s="127" t="str">
        <f>IF(RIGHT(Table13[[#This Row],[Occupational Series]],5)="SECCM","SECCM",IF(OR(RIGHT(Table13[[#This Row],[Occupational Series]],1)="A",RIGHT(Table13[[#This Row],[Occupational Series]],1)="B",RIGHT(Table13[[#This Row],[Occupational Series]],1)="C"),"0301",RIGHT(Table13[[#This Row],[Occupational Series]],4)))</f>
        <v>1501</v>
      </c>
      <c r="D2275" s="129" t="s">
        <v>381</v>
      </c>
      <c r="E2275" s="129" t="s">
        <v>382</v>
      </c>
    </row>
    <row r="2276" spans="1:5" ht="26.25" thickBot="1" x14ac:dyDescent="0.3">
      <c r="A2276" s="51" t="s">
        <v>386</v>
      </c>
      <c r="B2276" s="127" t="str">
        <f>Table13[[#This Row],[Series]]&amp;Table13[[#This Row],[Competency Name]]</f>
        <v>1501ORAL COMMUNICATION</v>
      </c>
      <c r="C2276" s="127" t="str">
        <f>IF(RIGHT(Table13[[#This Row],[Occupational Series]],5)="SECCM","SECCM",IF(OR(RIGHT(Table13[[#This Row],[Occupational Series]],1)="A",RIGHT(Table13[[#This Row],[Occupational Series]],1)="B",RIGHT(Table13[[#This Row],[Occupational Series]],1)="C"),"0301",RIGHT(Table13[[#This Row],[Occupational Series]],4)))</f>
        <v>1501</v>
      </c>
      <c r="D2276" s="51" t="s">
        <v>537</v>
      </c>
      <c r="E2276" s="51" t="s">
        <v>538</v>
      </c>
    </row>
    <row r="2277" spans="1:5" ht="26.25" thickBot="1" x14ac:dyDescent="0.3">
      <c r="A2277" s="54" t="s">
        <v>386</v>
      </c>
      <c r="B2277" s="127" t="str">
        <f>Table13[[#This Row],[Series]]&amp;Table13[[#This Row],[Competency Name]]</f>
        <v>1501PLANNING AND EVALUATING</v>
      </c>
      <c r="C2277" s="127" t="str">
        <f>IF(RIGHT(Table13[[#This Row],[Occupational Series]],5)="SECCM","SECCM",IF(OR(RIGHT(Table13[[#This Row],[Occupational Series]],1)="A",RIGHT(Table13[[#This Row],[Occupational Series]],1)="B",RIGHT(Table13[[#This Row],[Occupational Series]],1)="C"),"0301",RIGHT(Table13[[#This Row],[Occupational Series]],4)))</f>
        <v>1501</v>
      </c>
      <c r="D2277" s="54" t="s">
        <v>571</v>
      </c>
      <c r="E2277" s="54" t="s">
        <v>572</v>
      </c>
    </row>
    <row r="2278" spans="1:5" ht="64.5" thickBot="1" x14ac:dyDescent="0.3">
      <c r="A2278" s="51" t="s">
        <v>386</v>
      </c>
      <c r="B2278" s="127" t="str">
        <f>Table13[[#This Row],[Series]]&amp;Table13[[#This Row],[Competency Name]]</f>
        <v>1501ACCOUNTABILITY</v>
      </c>
      <c r="C2278" s="127" t="str">
        <f>IF(RIGHT(Table13[[#This Row],[Occupational Series]],5)="SECCM","SECCM",IF(OR(RIGHT(Table13[[#This Row],[Occupational Series]],1)="A",RIGHT(Table13[[#This Row],[Occupational Series]],1)="B",RIGHT(Table13[[#This Row],[Occupational Series]],1)="C"),"0301",RIGHT(Table13[[#This Row],[Occupational Series]],4)))</f>
        <v>1501</v>
      </c>
      <c r="D2278" s="51" t="s">
        <v>579</v>
      </c>
      <c r="E2278" s="51" t="s">
        <v>580</v>
      </c>
    </row>
    <row r="2279" spans="1:5" ht="26.25" thickBot="1" x14ac:dyDescent="0.3">
      <c r="A2279" s="51" t="s">
        <v>386</v>
      </c>
      <c r="B2279" s="127" t="str">
        <f>Table13[[#This Row],[Series]]&amp;Table13[[#This Row],[Competency Name]]</f>
        <v>1501MANAGING HUMAN RESOURCES</v>
      </c>
      <c r="C2279" s="127" t="str">
        <f>IF(RIGHT(Table13[[#This Row],[Occupational Series]],5)="SECCM","SECCM",IF(OR(RIGHT(Table13[[#This Row],[Occupational Series]],1)="A",RIGHT(Table13[[#This Row],[Occupational Series]],1)="B",RIGHT(Table13[[#This Row],[Occupational Series]],1)="C"),"0301",RIGHT(Table13[[#This Row],[Occupational Series]],4)))</f>
        <v>1501</v>
      </c>
      <c r="D2279" s="51" t="s">
        <v>590</v>
      </c>
      <c r="E2279" s="51" t="s">
        <v>591</v>
      </c>
    </row>
    <row r="2280" spans="1:5" ht="26.25" thickBot="1" x14ac:dyDescent="0.3">
      <c r="A2280" s="128" t="s">
        <v>402</v>
      </c>
      <c r="B2280" s="127" t="str">
        <f>Table13[[#This Row],[Series]]&amp;Table13[[#This Row],[Competency Name]]</f>
        <v>1515PROJECT MANAGEMENT</v>
      </c>
      <c r="C2280" s="127" t="str">
        <f>IF(RIGHT(Table13[[#This Row],[Occupational Series]],5)="SECCM","SECCM",IF(OR(RIGHT(Table13[[#This Row],[Occupational Series]],1)="A",RIGHT(Table13[[#This Row],[Occupational Series]],1)="B",RIGHT(Table13[[#This Row],[Occupational Series]],1)="C"),"0301",RIGHT(Table13[[#This Row],[Occupational Series]],4)))</f>
        <v>1515</v>
      </c>
      <c r="D2280" s="128" t="s">
        <v>381</v>
      </c>
      <c r="E2280" s="128" t="s">
        <v>382</v>
      </c>
    </row>
    <row r="2281" spans="1:5" ht="26.25" thickBot="1" x14ac:dyDescent="0.3">
      <c r="A2281" s="51" t="s">
        <v>402</v>
      </c>
      <c r="B2281" s="127" t="str">
        <f>Table13[[#This Row],[Series]]&amp;Table13[[#This Row],[Competency Name]]</f>
        <v>1515COMPUTER LITERACY</v>
      </c>
      <c r="C2281" s="127" t="str">
        <f>IF(RIGHT(Table13[[#This Row],[Occupational Series]],5)="SECCM","SECCM",IF(OR(RIGHT(Table13[[#This Row],[Occupational Series]],1)="A",RIGHT(Table13[[#This Row],[Occupational Series]],1)="B",RIGHT(Table13[[#This Row],[Occupational Series]],1)="C"),"0301",RIGHT(Table13[[#This Row],[Occupational Series]],4)))</f>
        <v>1515</v>
      </c>
      <c r="D2281" s="51" t="s">
        <v>456</v>
      </c>
      <c r="E2281" s="51" t="s">
        <v>457</v>
      </c>
    </row>
    <row r="2282" spans="1:5" ht="15.75" thickBot="1" x14ac:dyDescent="0.3">
      <c r="A2282" s="129" t="s">
        <v>402</v>
      </c>
      <c r="B2282" s="127" t="str">
        <f>Table13[[#This Row],[Series]]&amp;Table13[[#This Row],[Competency Name]]</f>
        <v>1515PARTNERING</v>
      </c>
      <c r="C2282" s="127" t="str">
        <f>IF(RIGHT(Table13[[#This Row],[Occupational Series]],5)="SECCM","SECCM",IF(OR(RIGHT(Table13[[#This Row],[Occupational Series]],1)="A",RIGHT(Table13[[#This Row],[Occupational Series]],1)="B",RIGHT(Table13[[#This Row],[Occupational Series]],1)="C"),"0301",RIGHT(Table13[[#This Row],[Occupational Series]],4)))</f>
        <v>1515</v>
      </c>
      <c r="D2282" s="129" t="s">
        <v>491</v>
      </c>
      <c r="E2282" s="129" t="s">
        <v>492</v>
      </c>
    </row>
    <row r="2283" spans="1:5" ht="26.25" thickBot="1" x14ac:dyDescent="0.3">
      <c r="A2283" s="54" t="s">
        <v>402</v>
      </c>
      <c r="B2283" s="127" t="str">
        <f>Table13[[#This Row],[Series]]&amp;Table13[[#This Row],[Competency Name]]</f>
        <v>1515WRITTEN COMMUNICATION</v>
      </c>
      <c r="C2283" s="127" t="str">
        <f>IF(RIGHT(Table13[[#This Row],[Occupational Series]],5)="SECCM","SECCM",IF(OR(RIGHT(Table13[[#This Row],[Occupational Series]],1)="A",RIGHT(Table13[[#This Row],[Occupational Series]],1)="B",RIGHT(Table13[[#This Row],[Occupational Series]],1)="C"),"0301",RIGHT(Table13[[#This Row],[Occupational Series]],4)))</f>
        <v>1515</v>
      </c>
      <c r="D2283" s="54" t="s">
        <v>507</v>
      </c>
      <c r="E2283" s="54" t="s">
        <v>508</v>
      </c>
    </row>
    <row r="2284" spans="1:5" ht="26.25" thickBot="1" x14ac:dyDescent="0.3">
      <c r="A2284" s="51" t="s">
        <v>402</v>
      </c>
      <c r="B2284" s="127" t="str">
        <f>Table13[[#This Row],[Series]]&amp;Table13[[#This Row],[Competency Name]]</f>
        <v>1515ORAL COMMUNICATION</v>
      </c>
      <c r="C2284" s="127" t="str">
        <f>IF(RIGHT(Table13[[#This Row],[Occupational Series]],5)="SECCM","SECCM",IF(OR(RIGHT(Table13[[#This Row],[Occupational Series]],1)="A",RIGHT(Table13[[#This Row],[Occupational Series]],1)="B",RIGHT(Table13[[#This Row],[Occupational Series]],1)="C"),"0301",RIGHT(Table13[[#This Row],[Occupational Series]],4)))</f>
        <v>1515</v>
      </c>
      <c r="D2284" s="51" t="s">
        <v>537</v>
      </c>
      <c r="E2284" s="51" t="s">
        <v>538</v>
      </c>
    </row>
    <row r="2285" spans="1:5" ht="64.5" thickBot="1" x14ac:dyDescent="0.3">
      <c r="A2285" s="51" t="s">
        <v>402</v>
      </c>
      <c r="B2285" s="127" t="str">
        <f>Table13[[#This Row],[Series]]&amp;Table13[[#This Row],[Competency Name]]</f>
        <v>1515ACCOUNTABILITY</v>
      </c>
      <c r="C2285" s="127" t="str">
        <f>IF(RIGHT(Table13[[#This Row],[Occupational Series]],5)="SECCM","SECCM",IF(OR(RIGHT(Table13[[#This Row],[Occupational Series]],1)="A",RIGHT(Table13[[#This Row],[Occupational Series]],1)="B",RIGHT(Table13[[#This Row],[Occupational Series]],1)="C"),"0301",RIGHT(Table13[[#This Row],[Occupational Series]],4)))</f>
        <v>1515</v>
      </c>
      <c r="D2285" s="51" t="s">
        <v>579</v>
      </c>
      <c r="E2285" s="51" t="s">
        <v>580</v>
      </c>
    </row>
    <row r="2286" spans="1:5" ht="39" thickBot="1" x14ac:dyDescent="0.3">
      <c r="A2286" s="54" t="s">
        <v>402</v>
      </c>
      <c r="B2286" s="127" t="str">
        <f>Table13[[#This Row],[Series]]&amp;Table13[[#This Row],[Competency Name]]</f>
        <v>1515DEVELOPING OTHERS</v>
      </c>
      <c r="C2286" s="127" t="str">
        <f>IF(RIGHT(Table13[[#This Row],[Occupational Series]],5)="SECCM","SECCM",IF(OR(RIGHT(Table13[[#This Row],[Occupational Series]],1)="A",RIGHT(Table13[[#This Row],[Occupational Series]],1)="B",RIGHT(Table13[[#This Row],[Occupational Series]],1)="C"),"0301",RIGHT(Table13[[#This Row],[Occupational Series]],4)))</f>
        <v>1515</v>
      </c>
      <c r="D2286" s="54" t="s">
        <v>585</v>
      </c>
      <c r="E2286" s="54" t="s">
        <v>586</v>
      </c>
    </row>
    <row r="2287" spans="1:5" ht="39" thickBot="1" x14ac:dyDescent="0.3">
      <c r="A2287" s="51" t="s">
        <v>402</v>
      </c>
      <c r="B2287" s="127" t="str">
        <f>Table13[[#This Row],[Series]]&amp;Table13[[#This Row],[Competency Name]]</f>
        <v>1515PROBLEM SOLVING</v>
      </c>
      <c r="C2287" s="127" t="str">
        <f>IF(RIGHT(Table13[[#This Row],[Occupational Series]],5)="SECCM","SECCM",IF(OR(RIGHT(Table13[[#This Row],[Occupational Series]],1)="A",RIGHT(Table13[[#This Row],[Occupational Series]],1)="B",RIGHT(Table13[[#This Row],[Occupational Series]],1)="C"),"0301",RIGHT(Table13[[#This Row],[Occupational Series]],4)))</f>
        <v>1515</v>
      </c>
      <c r="D2287" s="51" t="s">
        <v>596</v>
      </c>
      <c r="E2287" s="51" t="s">
        <v>597</v>
      </c>
    </row>
    <row r="2288" spans="1:5" ht="15.75" thickBot="1" x14ac:dyDescent="0.3">
      <c r="A2288" s="129" t="s">
        <v>402</v>
      </c>
      <c r="B2288" s="127" t="str">
        <f>Table13[[#This Row],[Series]]&amp;Table13[[#This Row],[Competency Name]]</f>
        <v>1515STATISTICAL ANALYSIS</v>
      </c>
      <c r="C2288" s="127" t="str">
        <f>IF(RIGHT(Table13[[#This Row],[Occupational Series]],5)="SECCM","SECCM",IF(OR(RIGHT(Table13[[#This Row],[Occupational Series]],1)="A",RIGHT(Table13[[#This Row],[Occupational Series]],1)="B",RIGHT(Table13[[#This Row],[Occupational Series]],1)="C"),"0301",RIGHT(Table13[[#This Row],[Occupational Series]],4)))</f>
        <v>1515</v>
      </c>
      <c r="D2288" s="129" t="s">
        <v>606</v>
      </c>
      <c r="E2288" s="129" t="s">
        <v>607</v>
      </c>
    </row>
    <row r="2289" spans="1:5" ht="39" thickBot="1" x14ac:dyDescent="0.3">
      <c r="A2289" s="54" t="s">
        <v>402</v>
      </c>
      <c r="B2289" s="127" t="str">
        <f>Table13[[#This Row],[Series]]&amp;Table13[[#This Row],[Competency Name]]</f>
        <v>1515MODELING AND SIMULATION</v>
      </c>
      <c r="C2289" s="127" t="str">
        <f>IF(RIGHT(Table13[[#This Row],[Occupational Series]],5)="SECCM","SECCM",IF(OR(RIGHT(Table13[[#This Row],[Occupational Series]],1)="A",RIGHT(Table13[[#This Row],[Occupational Series]],1)="B",RIGHT(Table13[[#This Row],[Occupational Series]],1)="C"),"0301",RIGHT(Table13[[#This Row],[Occupational Series]],4)))</f>
        <v>1515</v>
      </c>
      <c r="D2289" s="54" t="s">
        <v>783</v>
      </c>
      <c r="E2289" s="54" t="s">
        <v>784</v>
      </c>
    </row>
    <row r="2290" spans="1:5" ht="15.75" thickBot="1" x14ac:dyDescent="0.3">
      <c r="A2290" s="129" t="s">
        <v>402</v>
      </c>
      <c r="B2290" s="127" t="str">
        <f>Table13[[#This Row],[Series]]&amp;Table13[[#This Row],[Competency Name]]</f>
        <v>1515SYSTEMS ANALYSIS</v>
      </c>
      <c r="C2290" s="127" t="str">
        <f>IF(RIGHT(Table13[[#This Row],[Occupational Series]],5)="SECCM","SECCM",IF(OR(RIGHT(Table13[[#This Row],[Occupational Series]],1)="A",RIGHT(Table13[[#This Row],[Occupational Series]],1)="B",RIGHT(Table13[[#This Row],[Occupational Series]],1)="C"),"0301",RIGHT(Table13[[#This Row],[Occupational Series]],4)))</f>
        <v>1515</v>
      </c>
      <c r="D2290" s="129" t="s">
        <v>844</v>
      </c>
      <c r="E2290" s="129" t="s">
        <v>845</v>
      </c>
    </row>
    <row r="2291" spans="1:5" ht="26.25" thickBot="1" x14ac:dyDescent="0.3">
      <c r="A2291" s="51" t="s">
        <v>402</v>
      </c>
      <c r="B2291" s="127" t="str">
        <f>Table13[[#This Row],[Series]]&amp;Table13[[#This Row],[Competency Name]]</f>
        <v>1515SYSTEMS TESTING AND EVALUATION</v>
      </c>
      <c r="C2291" s="127" t="str">
        <f>IF(RIGHT(Table13[[#This Row],[Occupational Series]],5)="SECCM","SECCM",IF(OR(RIGHT(Table13[[#This Row],[Occupational Series]],1)="A",RIGHT(Table13[[#This Row],[Occupational Series]],1)="B",RIGHT(Table13[[#This Row],[Occupational Series]],1)="C"),"0301",RIGHT(Table13[[#This Row],[Occupational Series]],4)))</f>
        <v>1515</v>
      </c>
      <c r="D2291" s="51" t="s">
        <v>850</v>
      </c>
      <c r="E2291" s="51" t="s">
        <v>851</v>
      </c>
    </row>
    <row r="2292" spans="1:5" ht="15.75" thickBot="1" x14ac:dyDescent="0.3">
      <c r="A2292" s="128" t="s">
        <v>402</v>
      </c>
      <c r="B2292" s="127" t="str">
        <f>Table13[[#This Row],[Series]]&amp;Table13[[#This Row],[Competency Name]]</f>
        <v>1515RESEARCH AND ANALYSIS</v>
      </c>
      <c r="C2292" s="127" t="str">
        <f>IF(RIGHT(Table13[[#This Row],[Occupational Series]],5)="SECCM","SECCM",IF(OR(RIGHT(Table13[[#This Row],[Occupational Series]],1)="A",RIGHT(Table13[[#This Row],[Occupational Series]],1)="B",RIGHT(Table13[[#This Row],[Occupational Series]],1)="C"),"0301",RIGHT(Table13[[#This Row],[Occupational Series]],4)))</f>
        <v>1515</v>
      </c>
      <c r="D2292" s="128" t="s">
        <v>1195</v>
      </c>
      <c r="E2292" s="128" t="s">
        <v>1196</v>
      </c>
    </row>
    <row r="2293" spans="1:5" ht="39" thickBot="1" x14ac:dyDescent="0.3">
      <c r="A2293" s="51" t="s">
        <v>291</v>
      </c>
      <c r="B2293" s="127" t="str">
        <f>Table13[[#This Row],[Series]]&amp;Table13[[#This Row],[Competency Name]]</f>
        <v>1520INFLUENCING/NEGOTIATING</v>
      </c>
      <c r="C2293" s="127" t="str">
        <f>IF(RIGHT(Table13[[#This Row],[Occupational Series]],5)="SECCM","SECCM",IF(OR(RIGHT(Table13[[#This Row],[Occupational Series]],1)="A",RIGHT(Table13[[#This Row],[Occupational Series]],1)="B",RIGHT(Table13[[#This Row],[Occupational Series]],1)="C"),"0301",RIGHT(Table13[[#This Row],[Occupational Series]],4)))</f>
        <v>1520</v>
      </c>
      <c r="D2293" s="51" t="s">
        <v>267</v>
      </c>
      <c r="E2293" s="51" t="s">
        <v>268</v>
      </c>
    </row>
    <row r="2294" spans="1:5" ht="26.25" thickBot="1" x14ac:dyDescent="0.3">
      <c r="A2294" s="129" t="s">
        <v>291</v>
      </c>
      <c r="B2294" s="127" t="str">
        <f>Table13[[#This Row],[Series]]&amp;Table13[[#This Row],[Competency Name]]</f>
        <v>1520PROJECT MANAGEMENT</v>
      </c>
      <c r="C2294" s="127" t="str">
        <f>IF(RIGHT(Table13[[#This Row],[Occupational Series]],5)="SECCM","SECCM",IF(OR(RIGHT(Table13[[#This Row],[Occupational Series]],1)="A",RIGHT(Table13[[#This Row],[Occupational Series]],1)="B",RIGHT(Table13[[#This Row],[Occupational Series]],1)="C"),"0301",RIGHT(Table13[[#This Row],[Occupational Series]],4)))</f>
        <v>1520</v>
      </c>
      <c r="D2294" s="129" t="s">
        <v>381</v>
      </c>
      <c r="E2294" s="129" t="s">
        <v>382</v>
      </c>
    </row>
    <row r="2295" spans="1:5" ht="51.75" thickBot="1" x14ac:dyDescent="0.3">
      <c r="A2295" s="51" t="s">
        <v>291</v>
      </c>
      <c r="B2295" s="127" t="str">
        <f>Table13[[#This Row],[Series]]&amp;Table13[[#This Row],[Competency Name]]</f>
        <v>1520FINANCIAL MANAGEMENT</v>
      </c>
      <c r="C2295" s="127" t="str">
        <f>IF(RIGHT(Table13[[#This Row],[Occupational Series]],5)="SECCM","SECCM",IF(OR(RIGHT(Table13[[#This Row],[Occupational Series]],1)="A",RIGHT(Table13[[#This Row],[Occupational Series]],1)="B",RIGHT(Table13[[#This Row],[Occupational Series]],1)="C"),"0301",RIGHT(Table13[[#This Row],[Occupational Series]],4)))</f>
        <v>1520</v>
      </c>
      <c r="D2295" s="51" t="s">
        <v>438</v>
      </c>
      <c r="E2295" s="51" t="s">
        <v>439</v>
      </c>
    </row>
    <row r="2296" spans="1:5" ht="15.75" thickBot="1" x14ac:dyDescent="0.3">
      <c r="A2296" s="129" t="s">
        <v>291</v>
      </c>
      <c r="B2296" s="127" t="str">
        <f>Table13[[#This Row],[Series]]&amp;Table13[[#This Row],[Competency Name]]</f>
        <v>1520PARTNERING</v>
      </c>
      <c r="C2296" s="127" t="str">
        <f>IF(RIGHT(Table13[[#This Row],[Occupational Series]],5)="SECCM","SECCM",IF(OR(RIGHT(Table13[[#This Row],[Occupational Series]],1)="A",RIGHT(Table13[[#This Row],[Occupational Series]],1)="B",RIGHT(Table13[[#This Row],[Occupational Series]],1)="C"),"0301",RIGHT(Table13[[#This Row],[Occupational Series]],4)))</f>
        <v>1520</v>
      </c>
      <c r="D2296" s="129" t="s">
        <v>491</v>
      </c>
      <c r="E2296" s="129" t="s">
        <v>492</v>
      </c>
    </row>
    <row r="2297" spans="1:5" ht="26.25" thickBot="1" x14ac:dyDescent="0.3">
      <c r="A2297" s="51" t="s">
        <v>291</v>
      </c>
      <c r="B2297" s="127" t="str">
        <f>Table13[[#This Row],[Series]]&amp;Table13[[#This Row],[Competency Name]]</f>
        <v>1520WRITTEN COMMUNICATION</v>
      </c>
      <c r="C2297" s="127" t="str">
        <f>IF(RIGHT(Table13[[#This Row],[Occupational Series]],5)="SECCM","SECCM",IF(OR(RIGHT(Table13[[#This Row],[Occupational Series]],1)="A",RIGHT(Table13[[#This Row],[Occupational Series]],1)="B",RIGHT(Table13[[#This Row],[Occupational Series]],1)="C"),"0301",RIGHT(Table13[[#This Row],[Occupational Series]],4)))</f>
        <v>1520</v>
      </c>
      <c r="D2297" s="51" t="s">
        <v>507</v>
      </c>
      <c r="E2297" s="51" t="s">
        <v>508</v>
      </c>
    </row>
    <row r="2298" spans="1:5" ht="26.25" thickBot="1" x14ac:dyDescent="0.3">
      <c r="A2298" s="54" t="s">
        <v>291</v>
      </c>
      <c r="B2298" s="127" t="str">
        <f>Table13[[#This Row],[Series]]&amp;Table13[[#This Row],[Competency Name]]</f>
        <v>1520ORAL COMMUNICATION</v>
      </c>
      <c r="C2298" s="127" t="str">
        <f>IF(RIGHT(Table13[[#This Row],[Occupational Series]],5)="SECCM","SECCM",IF(OR(RIGHT(Table13[[#This Row],[Occupational Series]],1)="A",RIGHT(Table13[[#This Row],[Occupational Series]],1)="B",RIGHT(Table13[[#This Row],[Occupational Series]],1)="C"),"0301",RIGHT(Table13[[#This Row],[Occupational Series]],4)))</f>
        <v>1520</v>
      </c>
      <c r="D2298" s="54" t="s">
        <v>537</v>
      </c>
      <c r="E2298" s="54" t="s">
        <v>538</v>
      </c>
    </row>
    <row r="2299" spans="1:5" ht="26.25" thickBot="1" x14ac:dyDescent="0.3">
      <c r="A2299" s="51" t="s">
        <v>291</v>
      </c>
      <c r="B2299" s="127" t="str">
        <f>Table13[[#This Row],[Series]]&amp;Table13[[#This Row],[Competency Name]]</f>
        <v>1520RESOURCE MANAGEMENT</v>
      </c>
      <c r="C2299" s="127" t="str">
        <f>IF(RIGHT(Table13[[#This Row],[Occupational Series]],5)="SECCM","SECCM",IF(OR(RIGHT(Table13[[#This Row],[Occupational Series]],1)="A",RIGHT(Table13[[#This Row],[Occupational Series]],1)="B",RIGHT(Table13[[#This Row],[Occupational Series]],1)="C"),"0301",RIGHT(Table13[[#This Row],[Occupational Series]],4)))</f>
        <v>1520</v>
      </c>
      <c r="D2299" s="51" t="s">
        <v>573</v>
      </c>
      <c r="E2299" s="51" t="s">
        <v>574</v>
      </c>
    </row>
    <row r="2300" spans="1:5" ht="64.5" thickBot="1" x14ac:dyDescent="0.3">
      <c r="A2300" s="51" t="s">
        <v>291</v>
      </c>
      <c r="B2300" s="127" t="str">
        <f>Table13[[#This Row],[Series]]&amp;Table13[[#This Row],[Competency Name]]</f>
        <v>1520ACCOUNTABILITY</v>
      </c>
      <c r="C2300" s="127" t="str">
        <f>IF(RIGHT(Table13[[#This Row],[Occupational Series]],5)="SECCM","SECCM",IF(OR(RIGHT(Table13[[#This Row],[Occupational Series]],1)="A",RIGHT(Table13[[#This Row],[Occupational Series]],1)="B",RIGHT(Table13[[#This Row],[Occupational Series]],1)="C"),"0301",RIGHT(Table13[[#This Row],[Occupational Series]],4)))</f>
        <v>1520</v>
      </c>
      <c r="D2300" s="51" t="s">
        <v>579</v>
      </c>
      <c r="E2300" s="51" t="s">
        <v>580</v>
      </c>
    </row>
    <row r="2301" spans="1:5" ht="39" thickBot="1" x14ac:dyDescent="0.3">
      <c r="A2301" s="54" t="s">
        <v>291</v>
      </c>
      <c r="B2301" s="127" t="str">
        <f>Table13[[#This Row],[Series]]&amp;Table13[[#This Row],[Competency Name]]</f>
        <v>1520DEVELOPING OTHERS</v>
      </c>
      <c r="C2301" s="127" t="str">
        <f>IF(RIGHT(Table13[[#This Row],[Occupational Series]],5)="SECCM","SECCM",IF(OR(RIGHT(Table13[[#This Row],[Occupational Series]],1)="A",RIGHT(Table13[[#This Row],[Occupational Series]],1)="B",RIGHT(Table13[[#This Row],[Occupational Series]],1)="C"),"0301",RIGHT(Table13[[#This Row],[Occupational Series]],4)))</f>
        <v>1520</v>
      </c>
      <c r="D2301" s="54" t="s">
        <v>585</v>
      </c>
      <c r="E2301" s="54" t="s">
        <v>586</v>
      </c>
    </row>
    <row r="2302" spans="1:5" ht="26.25" thickBot="1" x14ac:dyDescent="0.3">
      <c r="A2302" s="51" t="s">
        <v>291</v>
      </c>
      <c r="B2302" s="127" t="str">
        <f>Table13[[#This Row],[Series]]&amp;Table13[[#This Row],[Competency Name]]</f>
        <v>1520MANAGING HUMAN RESOURCES</v>
      </c>
      <c r="C2302" s="127" t="str">
        <f>IF(RIGHT(Table13[[#This Row],[Occupational Series]],5)="SECCM","SECCM",IF(OR(RIGHT(Table13[[#This Row],[Occupational Series]],1)="A",RIGHT(Table13[[#This Row],[Occupational Series]],1)="B",RIGHT(Table13[[#This Row],[Occupational Series]],1)="C"),"0301",RIGHT(Table13[[#This Row],[Occupational Series]],4)))</f>
        <v>1520</v>
      </c>
      <c r="D2302" s="51" t="s">
        <v>590</v>
      </c>
      <c r="E2302" s="51" t="s">
        <v>591</v>
      </c>
    </row>
    <row r="2303" spans="1:5" ht="39" thickBot="1" x14ac:dyDescent="0.3">
      <c r="A2303" s="51" t="s">
        <v>291</v>
      </c>
      <c r="B2303" s="127" t="str">
        <f>Table13[[#This Row],[Series]]&amp;Table13[[#This Row],[Competency Name]]</f>
        <v>1520PROBLEM SOLVING</v>
      </c>
      <c r="C2303" s="127" t="str">
        <f>IF(RIGHT(Table13[[#This Row],[Occupational Series]],5)="SECCM","SECCM",IF(OR(RIGHT(Table13[[#This Row],[Occupational Series]],1)="A",RIGHT(Table13[[#This Row],[Occupational Series]],1)="B",RIGHT(Table13[[#This Row],[Occupational Series]],1)="C"),"0301",RIGHT(Table13[[#This Row],[Occupational Series]],4)))</f>
        <v>1520</v>
      </c>
      <c r="D2303" s="51" t="s">
        <v>596</v>
      </c>
      <c r="E2303" s="51" t="s">
        <v>597</v>
      </c>
    </row>
    <row r="2304" spans="1:5" ht="26.25" thickBot="1" x14ac:dyDescent="0.3">
      <c r="A2304" s="54" t="s">
        <v>291</v>
      </c>
      <c r="B2304" s="127" t="str">
        <f>Table13[[#This Row],[Series]]&amp;Table13[[#This Row],[Competency Name]]</f>
        <v>1520QUALITY ASSURANCE</v>
      </c>
      <c r="C2304" s="127" t="str">
        <f>IF(RIGHT(Table13[[#This Row],[Occupational Series]],5)="SECCM","SECCM",IF(OR(RIGHT(Table13[[#This Row],[Occupational Series]],1)="A",RIGHT(Table13[[#This Row],[Occupational Series]],1)="B",RIGHT(Table13[[#This Row],[Occupational Series]],1)="C"),"0301",RIGHT(Table13[[#This Row],[Occupational Series]],4)))</f>
        <v>1520</v>
      </c>
      <c r="D2304" s="54" t="s">
        <v>600</v>
      </c>
      <c r="E2304" s="54" t="s">
        <v>601</v>
      </c>
    </row>
    <row r="2305" spans="1:5" ht="15.75" thickBot="1" x14ac:dyDescent="0.3">
      <c r="A2305" s="129" t="s">
        <v>291</v>
      </c>
      <c r="B2305" s="127" t="str">
        <f>Table13[[#This Row],[Series]]&amp;Table13[[#This Row],[Competency Name]]</f>
        <v>1520STATISTICAL ANALYSIS</v>
      </c>
      <c r="C2305" s="127" t="str">
        <f>IF(RIGHT(Table13[[#This Row],[Occupational Series]],5)="SECCM","SECCM",IF(OR(RIGHT(Table13[[#This Row],[Occupational Series]],1)="A",RIGHT(Table13[[#This Row],[Occupational Series]],1)="B",RIGHT(Table13[[#This Row],[Occupational Series]],1)="C"),"0301",RIGHT(Table13[[#This Row],[Occupational Series]],4)))</f>
        <v>1520</v>
      </c>
      <c r="D2305" s="129" t="s">
        <v>606</v>
      </c>
      <c r="E2305" s="129" t="s">
        <v>607</v>
      </c>
    </row>
    <row r="2306" spans="1:5" ht="15.75" thickBot="1" x14ac:dyDescent="0.3">
      <c r="A2306" s="129" t="s">
        <v>291</v>
      </c>
      <c r="B2306" s="127" t="str">
        <f>Table13[[#This Row],[Series]]&amp;Table13[[#This Row],[Competency Name]]</f>
        <v>1520RISK MANAGEMENT</v>
      </c>
      <c r="C2306" s="127" t="str">
        <f>IF(RIGHT(Table13[[#This Row],[Occupational Series]],5)="SECCM","SECCM",IF(OR(RIGHT(Table13[[#This Row],[Occupational Series]],1)="A",RIGHT(Table13[[#This Row],[Occupational Series]],1)="B",RIGHT(Table13[[#This Row],[Occupational Series]],1)="C"),"0301",RIGHT(Table13[[#This Row],[Occupational Series]],4)))</f>
        <v>1520</v>
      </c>
      <c r="D2306" s="129" t="s">
        <v>638</v>
      </c>
      <c r="E2306" s="129" t="s">
        <v>639</v>
      </c>
    </row>
    <row r="2307" spans="1:5" ht="26.25" thickBot="1" x14ac:dyDescent="0.3">
      <c r="A2307" s="54" t="s">
        <v>291</v>
      </c>
      <c r="B2307" s="127" t="str">
        <f>Table13[[#This Row],[Series]]&amp;Table13[[#This Row],[Competency Name]]</f>
        <v>1520MATHEMATICS</v>
      </c>
      <c r="C2307" s="127" t="str">
        <f>IF(RIGHT(Table13[[#This Row],[Occupational Series]],5)="SECCM","SECCM",IF(OR(RIGHT(Table13[[#This Row],[Occupational Series]],1)="A",RIGHT(Table13[[#This Row],[Occupational Series]],1)="B",RIGHT(Table13[[#This Row],[Occupational Series]],1)="C"),"0301",RIGHT(Table13[[#This Row],[Occupational Series]],4)))</f>
        <v>1520</v>
      </c>
      <c r="D2307" s="54" t="s">
        <v>781</v>
      </c>
      <c r="E2307" s="54" t="s">
        <v>782</v>
      </c>
    </row>
    <row r="2308" spans="1:5" ht="39" thickBot="1" x14ac:dyDescent="0.3">
      <c r="A2308" s="51" t="s">
        <v>291</v>
      </c>
      <c r="B2308" s="127" t="str">
        <f>Table13[[#This Row],[Series]]&amp;Table13[[#This Row],[Competency Name]]</f>
        <v>1520MODELING AND SIMULATION</v>
      </c>
      <c r="C2308" s="127" t="str">
        <f>IF(RIGHT(Table13[[#This Row],[Occupational Series]],5)="SECCM","SECCM",IF(OR(RIGHT(Table13[[#This Row],[Occupational Series]],1)="A",RIGHT(Table13[[#This Row],[Occupational Series]],1)="B",RIGHT(Table13[[#This Row],[Occupational Series]],1)="C"),"0301",RIGHT(Table13[[#This Row],[Occupational Series]],4)))</f>
        <v>1520</v>
      </c>
      <c r="D2308" s="51" t="s">
        <v>783</v>
      </c>
      <c r="E2308" s="51" t="s">
        <v>784</v>
      </c>
    </row>
    <row r="2309" spans="1:5" ht="39" thickBot="1" x14ac:dyDescent="0.3">
      <c r="A2309" s="51" t="s">
        <v>291</v>
      </c>
      <c r="B2309" s="127" t="str">
        <f>Table13[[#This Row],[Series]]&amp;Table13[[#This Row],[Competency Name]]</f>
        <v>1520STRATEGIC THINKING</v>
      </c>
      <c r="C2309" s="127" t="str">
        <f>IF(RIGHT(Table13[[#This Row],[Occupational Series]],5)="SECCM","SECCM",IF(OR(RIGHT(Table13[[#This Row],[Occupational Series]],1)="A",RIGHT(Table13[[#This Row],[Occupational Series]],1)="B",RIGHT(Table13[[#This Row],[Occupational Series]],1)="C"),"0301",RIGHT(Table13[[#This Row],[Occupational Series]],4)))</f>
        <v>1520</v>
      </c>
      <c r="D2309" s="51" t="s">
        <v>826</v>
      </c>
      <c r="E2309" s="51" t="s">
        <v>827</v>
      </c>
    </row>
    <row r="2310" spans="1:5" ht="15.75" thickBot="1" x14ac:dyDescent="0.3">
      <c r="A2310" s="128" t="s">
        <v>291</v>
      </c>
      <c r="B2310" s="127" t="str">
        <f>Table13[[#This Row],[Series]]&amp;Table13[[#This Row],[Competency Name]]</f>
        <v>1520SYSTEMS ANALYSIS</v>
      </c>
      <c r="C2310" s="127" t="str">
        <f>IF(RIGHT(Table13[[#This Row],[Occupational Series]],5)="SECCM","SECCM",IF(OR(RIGHT(Table13[[#This Row],[Occupational Series]],1)="A",RIGHT(Table13[[#This Row],[Occupational Series]],1)="B",RIGHT(Table13[[#This Row],[Occupational Series]],1)="C"),"0301",RIGHT(Table13[[#This Row],[Occupational Series]],4)))</f>
        <v>1520</v>
      </c>
      <c r="D2310" s="128" t="s">
        <v>844</v>
      </c>
      <c r="E2310" s="128" t="s">
        <v>845</v>
      </c>
    </row>
    <row r="2311" spans="1:5" ht="26.25" thickBot="1" x14ac:dyDescent="0.3">
      <c r="A2311" s="51" t="s">
        <v>291</v>
      </c>
      <c r="B2311" s="127" t="str">
        <f>Table13[[#This Row],[Series]]&amp;Table13[[#This Row],[Competency Name]]</f>
        <v>1520SYSTEMS TESTING AND EVALUATION</v>
      </c>
      <c r="C2311" s="127" t="str">
        <f>IF(RIGHT(Table13[[#This Row],[Occupational Series]],5)="SECCM","SECCM",IF(OR(RIGHT(Table13[[#This Row],[Occupational Series]],1)="A",RIGHT(Table13[[#This Row],[Occupational Series]],1)="B",RIGHT(Table13[[#This Row],[Occupational Series]],1)="C"),"0301",RIGHT(Table13[[#This Row],[Occupational Series]],4)))</f>
        <v>1520</v>
      </c>
      <c r="D2311" s="51" t="s">
        <v>850</v>
      </c>
      <c r="E2311" s="51" t="s">
        <v>851</v>
      </c>
    </row>
    <row r="2312" spans="1:5" ht="26.25" thickBot="1" x14ac:dyDescent="0.3">
      <c r="A2312" s="129" t="s">
        <v>291</v>
      </c>
      <c r="B2312" s="127" t="str">
        <f>Table13[[#This Row],[Series]]&amp;Table13[[#This Row],[Competency Name]]</f>
        <v>1520RULEMAKING AND REGULATION</v>
      </c>
      <c r="C2312" s="127" t="str">
        <f>IF(RIGHT(Table13[[#This Row],[Occupational Series]],5)="SECCM","SECCM",IF(OR(RIGHT(Table13[[#This Row],[Occupational Series]],1)="A",RIGHT(Table13[[#This Row],[Occupational Series]],1)="B",RIGHT(Table13[[#This Row],[Occupational Series]],1)="C"),"0301",RIGHT(Table13[[#This Row],[Occupational Series]],4)))</f>
        <v>1520</v>
      </c>
      <c r="D2312" s="129" t="s">
        <v>958</v>
      </c>
      <c r="E2312" s="129" t="s">
        <v>959</v>
      </c>
    </row>
    <row r="2313" spans="1:5" ht="26.25" thickBot="1" x14ac:dyDescent="0.3">
      <c r="A2313" s="54" t="s">
        <v>291</v>
      </c>
      <c r="B2313" s="127" t="str">
        <f>Table13[[#This Row],[Series]]&amp;Table13[[#This Row],[Competency Name]]</f>
        <v>1520RESEARCH AND DEVELOPMENT</v>
      </c>
      <c r="C2313" s="127" t="str">
        <f>IF(RIGHT(Table13[[#This Row],[Occupational Series]],5)="SECCM","SECCM",IF(OR(RIGHT(Table13[[#This Row],[Occupational Series]],1)="A",RIGHT(Table13[[#This Row],[Occupational Series]],1)="B",RIGHT(Table13[[#This Row],[Occupational Series]],1)="C"),"0301",RIGHT(Table13[[#This Row],[Occupational Series]],4)))</f>
        <v>1520</v>
      </c>
      <c r="D2313" s="54" t="s">
        <v>1029</v>
      </c>
      <c r="E2313" s="54" t="s">
        <v>1030</v>
      </c>
    </row>
    <row r="2314" spans="1:5" ht="26.25" thickBot="1" x14ac:dyDescent="0.3">
      <c r="A2314" s="51" t="s">
        <v>291</v>
      </c>
      <c r="B2314" s="127" t="str">
        <f>Table13[[#This Row],[Series]]&amp;Table13[[#This Row],[Competency Name]]</f>
        <v>1520COST - BENEFIT ANALYSIS</v>
      </c>
      <c r="C2314" s="127" t="str">
        <f>IF(RIGHT(Table13[[#This Row],[Occupational Series]],5)="SECCM","SECCM",IF(OR(RIGHT(Table13[[#This Row],[Occupational Series]],1)="A",RIGHT(Table13[[#This Row],[Occupational Series]],1)="B",RIGHT(Table13[[#This Row],[Occupational Series]],1)="C"),"0301",RIGHT(Table13[[#This Row],[Occupational Series]],4)))</f>
        <v>1520</v>
      </c>
      <c r="D2314" s="51" t="s">
        <v>1159</v>
      </c>
      <c r="E2314" s="51" t="s">
        <v>1160</v>
      </c>
    </row>
    <row r="2315" spans="1:5" ht="39" thickBot="1" x14ac:dyDescent="0.3">
      <c r="A2315" s="51" t="s">
        <v>291</v>
      </c>
      <c r="B2315" s="127" t="str">
        <f>Table13[[#This Row],[Series]]&amp;Table13[[#This Row],[Competency Name]]</f>
        <v>1520PROCESS IMPROVEMENT</v>
      </c>
      <c r="C2315" s="127" t="str">
        <f>IF(RIGHT(Table13[[#This Row],[Occupational Series]],5)="SECCM","SECCM",IF(OR(RIGHT(Table13[[#This Row],[Occupational Series]],1)="A",RIGHT(Table13[[#This Row],[Occupational Series]],1)="B",RIGHT(Table13[[#This Row],[Occupational Series]],1)="C"),"0301",RIGHT(Table13[[#This Row],[Occupational Series]],4)))</f>
        <v>1520</v>
      </c>
      <c r="D2315" s="51" t="s">
        <v>1199</v>
      </c>
      <c r="E2315" s="51" t="s">
        <v>1200</v>
      </c>
    </row>
    <row r="2316" spans="1:5" ht="26.25" thickBot="1" x14ac:dyDescent="0.3">
      <c r="A2316" s="54" t="s">
        <v>291</v>
      </c>
      <c r="B2316" s="127" t="str">
        <f>Table13[[#This Row],[Series]]&amp;Table13[[#This Row],[Competency Name]]</f>
        <v>1520CREATIVITY AND INNOVATION</v>
      </c>
      <c r="C2316" s="127" t="str">
        <f>IF(RIGHT(Table13[[#This Row],[Occupational Series]],5)="SECCM","SECCM",IF(OR(RIGHT(Table13[[#This Row],[Occupational Series]],1)="A",RIGHT(Table13[[#This Row],[Occupational Series]],1)="B",RIGHT(Table13[[#This Row],[Occupational Series]],1)="C"),"0301",RIGHT(Table13[[#This Row],[Occupational Series]],4)))</f>
        <v>1520</v>
      </c>
      <c r="D2316" s="54" t="s">
        <v>1214</v>
      </c>
      <c r="E2316" s="54" t="s">
        <v>1215</v>
      </c>
    </row>
    <row r="2317" spans="1:5" ht="26.25" thickBot="1" x14ac:dyDescent="0.3">
      <c r="A2317" s="129" t="s">
        <v>291</v>
      </c>
      <c r="B2317" s="127" t="str">
        <f>Table13[[#This Row],[Series]]&amp;Table13[[#This Row],[Competency Name]]</f>
        <v>1520SYSTEMS ENGINEERING</v>
      </c>
      <c r="C2317" s="127" t="str">
        <f>IF(RIGHT(Table13[[#This Row],[Occupational Series]],5)="SECCM","SECCM",IF(OR(RIGHT(Table13[[#This Row],[Occupational Series]],1)="A",RIGHT(Table13[[#This Row],[Occupational Series]],1)="B",RIGHT(Table13[[#This Row],[Occupational Series]],1)="C"),"0301",RIGHT(Table13[[#This Row],[Occupational Series]],4)))</f>
        <v>1520</v>
      </c>
      <c r="D2317" s="129" t="s">
        <v>1385</v>
      </c>
      <c r="E2317" s="129" t="s">
        <v>1386</v>
      </c>
    </row>
    <row r="2318" spans="1:5" ht="15.75" thickBot="1" x14ac:dyDescent="0.3">
      <c r="A2318" s="129" t="s">
        <v>291</v>
      </c>
      <c r="B2318" s="127" t="str">
        <f>Table13[[#This Row],[Series]]&amp;Table13[[#This Row],[Competency Name]]</f>
        <v>1520BUSINESS ANALYSIS</v>
      </c>
      <c r="C2318" s="127" t="str">
        <f>IF(RIGHT(Table13[[#This Row],[Occupational Series]],5)="SECCM","SECCM",IF(OR(RIGHT(Table13[[#This Row],[Occupational Series]],1)="A",RIGHT(Table13[[#This Row],[Occupational Series]],1)="B",RIGHT(Table13[[#This Row],[Occupational Series]],1)="C"),"0301",RIGHT(Table13[[#This Row],[Occupational Series]],4)))</f>
        <v>1520</v>
      </c>
      <c r="D2318" s="129" t="s">
        <v>1393</v>
      </c>
      <c r="E2318" s="129" t="s">
        <v>1394</v>
      </c>
    </row>
    <row r="2319" spans="1:5" ht="26.25" thickBot="1" x14ac:dyDescent="0.3">
      <c r="A2319" s="128" t="s">
        <v>291</v>
      </c>
      <c r="B2319" s="127" t="str">
        <f>Table13[[#This Row],[Series]]&amp;Table13[[#This Row],[Competency Name]]</f>
        <v>1520CONTRACTING AND ACQUISITION</v>
      </c>
      <c r="C2319" s="127" t="str">
        <f>IF(RIGHT(Table13[[#This Row],[Occupational Series]],5)="SECCM","SECCM",IF(OR(RIGHT(Table13[[#This Row],[Occupational Series]],1)="A",RIGHT(Table13[[#This Row],[Occupational Series]],1)="B",RIGHT(Table13[[#This Row],[Occupational Series]],1)="C"),"0301",RIGHT(Table13[[#This Row],[Occupational Series]],4)))</f>
        <v>1520</v>
      </c>
      <c r="D2319" s="128" t="s">
        <v>775</v>
      </c>
      <c r="E2319" s="128" t="s">
        <v>1439</v>
      </c>
    </row>
    <row r="2320" spans="1:5" ht="26.25" thickBot="1" x14ac:dyDescent="0.3">
      <c r="A2320" s="129" t="s">
        <v>387</v>
      </c>
      <c r="B2320" s="127" t="str">
        <f>Table13[[#This Row],[Series]]&amp;Table13[[#This Row],[Competency Name]]</f>
        <v>1529PROJECT MANAGEMENT</v>
      </c>
      <c r="C2320" s="127" t="str">
        <f>IF(RIGHT(Table13[[#This Row],[Occupational Series]],5)="SECCM","SECCM",IF(OR(RIGHT(Table13[[#This Row],[Occupational Series]],1)="A",RIGHT(Table13[[#This Row],[Occupational Series]],1)="B",RIGHT(Table13[[#This Row],[Occupational Series]],1)="C"),"0301",RIGHT(Table13[[#This Row],[Occupational Series]],4)))</f>
        <v>1529</v>
      </c>
      <c r="D2320" s="129" t="s">
        <v>381</v>
      </c>
      <c r="E2320" s="129" t="s">
        <v>382</v>
      </c>
    </row>
    <row r="2321" spans="1:5" ht="51.75" thickBot="1" x14ac:dyDescent="0.3">
      <c r="A2321" s="51" t="s">
        <v>387</v>
      </c>
      <c r="B2321" s="127" t="str">
        <f>Table13[[#This Row],[Series]]&amp;Table13[[#This Row],[Competency Name]]</f>
        <v>1529FINANCIAL MANAGEMENT</v>
      </c>
      <c r="C2321" s="127" t="str">
        <f>IF(RIGHT(Table13[[#This Row],[Occupational Series]],5)="SECCM","SECCM",IF(OR(RIGHT(Table13[[#This Row],[Occupational Series]],1)="A",RIGHT(Table13[[#This Row],[Occupational Series]],1)="B",RIGHT(Table13[[#This Row],[Occupational Series]],1)="C"),"0301",RIGHT(Table13[[#This Row],[Occupational Series]],4)))</f>
        <v>1529</v>
      </c>
      <c r="D2321" s="51" t="s">
        <v>438</v>
      </c>
      <c r="E2321" s="51" t="s">
        <v>439</v>
      </c>
    </row>
    <row r="2322" spans="1:5" ht="26.25" thickBot="1" x14ac:dyDescent="0.3">
      <c r="A2322" s="54" t="s">
        <v>387</v>
      </c>
      <c r="B2322" s="127" t="str">
        <f>Table13[[#This Row],[Series]]&amp;Table13[[#This Row],[Competency Name]]</f>
        <v>1529COMPUTER LITERACY</v>
      </c>
      <c r="C2322" s="127" t="str">
        <f>IF(RIGHT(Table13[[#This Row],[Occupational Series]],5)="SECCM","SECCM",IF(OR(RIGHT(Table13[[#This Row],[Occupational Series]],1)="A",RIGHT(Table13[[#This Row],[Occupational Series]],1)="B",RIGHT(Table13[[#This Row],[Occupational Series]],1)="C"),"0301",RIGHT(Table13[[#This Row],[Occupational Series]],4)))</f>
        <v>1529</v>
      </c>
      <c r="D2322" s="54" t="s">
        <v>456</v>
      </c>
      <c r="E2322" s="54" t="s">
        <v>457</v>
      </c>
    </row>
    <row r="2323" spans="1:5" ht="15.75" thickBot="1" x14ac:dyDescent="0.3">
      <c r="A2323" s="129" t="s">
        <v>387</v>
      </c>
      <c r="B2323" s="127" t="str">
        <f>Table13[[#This Row],[Series]]&amp;Table13[[#This Row],[Competency Name]]</f>
        <v>1529PARTNERING</v>
      </c>
      <c r="C2323" s="127" t="str">
        <f>IF(RIGHT(Table13[[#This Row],[Occupational Series]],5)="SECCM","SECCM",IF(OR(RIGHT(Table13[[#This Row],[Occupational Series]],1)="A",RIGHT(Table13[[#This Row],[Occupational Series]],1)="B",RIGHT(Table13[[#This Row],[Occupational Series]],1)="C"),"0301",RIGHT(Table13[[#This Row],[Occupational Series]],4)))</f>
        <v>1529</v>
      </c>
      <c r="D2323" s="129" t="s">
        <v>491</v>
      </c>
      <c r="E2323" s="129" t="s">
        <v>492</v>
      </c>
    </row>
    <row r="2324" spans="1:5" ht="26.25" thickBot="1" x14ac:dyDescent="0.3">
      <c r="A2324" s="51" t="s">
        <v>387</v>
      </c>
      <c r="B2324" s="127" t="str">
        <f>Table13[[#This Row],[Series]]&amp;Table13[[#This Row],[Competency Name]]</f>
        <v>1529WRITTEN COMMUNICATION</v>
      </c>
      <c r="C2324" s="127" t="str">
        <f>IF(RIGHT(Table13[[#This Row],[Occupational Series]],5)="SECCM","SECCM",IF(OR(RIGHT(Table13[[#This Row],[Occupational Series]],1)="A",RIGHT(Table13[[#This Row],[Occupational Series]],1)="B",RIGHT(Table13[[#This Row],[Occupational Series]],1)="C"),"0301",RIGHT(Table13[[#This Row],[Occupational Series]],4)))</f>
        <v>1529</v>
      </c>
      <c r="D2324" s="51" t="s">
        <v>507</v>
      </c>
      <c r="E2324" s="51" t="s">
        <v>508</v>
      </c>
    </row>
    <row r="2325" spans="1:5" ht="26.25" thickBot="1" x14ac:dyDescent="0.3">
      <c r="A2325" s="54" t="s">
        <v>387</v>
      </c>
      <c r="B2325" s="127" t="str">
        <f>Table13[[#This Row],[Series]]&amp;Table13[[#This Row],[Competency Name]]</f>
        <v>1529ORAL COMMUNICATION</v>
      </c>
      <c r="C2325" s="127" t="str">
        <f>IF(RIGHT(Table13[[#This Row],[Occupational Series]],5)="SECCM","SECCM",IF(OR(RIGHT(Table13[[#This Row],[Occupational Series]],1)="A",RIGHT(Table13[[#This Row],[Occupational Series]],1)="B",RIGHT(Table13[[#This Row],[Occupational Series]],1)="C"),"0301",RIGHT(Table13[[#This Row],[Occupational Series]],4)))</f>
        <v>1529</v>
      </c>
      <c r="D2325" s="54" t="s">
        <v>537</v>
      </c>
      <c r="E2325" s="54" t="s">
        <v>538</v>
      </c>
    </row>
    <row r="2326" spans="1:5" ht="26.25" thickBot="1" x14ac:dyDescent="0.3">
      <c r="A2326" s="51" t="s">
        <v>387</v>
      </c>
      <c r="B2326" s="127" t="str">
        <f>Table13[[#This Row],[Series]]&amp;Table13[[#This Row],[Competency Name]]</f>
        <v>1529PLANNING AND EVALUATING</v>
      </c>
      <c r="C2326" s="127" t="str">
        <f>IF(RIGHT(Table13[[#This Row],[Occupational Series]],5)="SECCM","SECCM",IF(OR(RIGHT(Table13[[#This Row],[Occupational Series]],1)="A",RIGHT(Table13[[#This Row],[Occupational Series]],1)="B",RIGHT(Table13[[#This Row],[Occupational Series]],1)="C"),"0301",RIGHT(Table13[[#This Row],[Occupational Series]],4)))</f>
        <v>1529</v>
      </c>
      <c r="D2326" s="51" t="s">
        <v>571</v>
      </c>
      <c r="E2326" s="51" t="s">
        <v>572</v>
      </c>
    </row>
    <row r="2327" spans="1:5" ht="26.25" thickBot="1" x14ac:dyDescent="0.3">
      <c r="A2327" s="51" t="s">
        <v>387</v>
      </c>
      <c r="B2327" s="127" t="str">
        <f>Table13[[#This Row],[Series]]&amp;Table13[[#This Row],[Competency Name]]</f>
        <v>1529RESOURCE MANAGEMENT</v>
      </c>
      <c r="C2327" s="127" t="str">
        <f>IF(RIGHT(Table13[[#This Row],[Occupational Series]],5)="SECCM","SECCM",IF(OR(RIGHT(Table13[[#This Row],[Occupational Series]],1)="A",RIGHT(Table13[[#This Row],[Occupational Series]],1)="B",RIGHT(Table13[[#This Row],[Occupational Series]],1)="C"),"0301",RIGHT(Table13[[#This Row],[Occupational Series]],4)))</f>
        <v>1529</v>
      </c>
      <c r="D2327" s="51" t="s">
        <v>573</v>
      </c>
      <c r="E2327" s="51" t="s">
        <v>574</v>
      </c>
    </row>
    <row r="2328" spans="1:5" ht="64.5" thickBot="1" x14ac:dyDescent="0.3">
      <c r="A2328" s="54" t="s">
        <v>387</v>
      </c>
      <c r="B2328" s="127" t="str">
        <f>Table13[[#This Row],[Series]]&amp;Table13[[#This Row],[Competency Name]]</f>
        <v>1529ACCOUNTABILITY</v>
      </c>
      <c r="C2328" s="127" t="str">
        <f>IF(RIGHT(Table13[[#This Row],[Occupational Series]],5)="SECCM","SECCM",IF(OR(RIGHT(Table13[[#This Row],[Occupational Series]],1)="A",RIGHT(Table13[[#This Row],[Occupational Series]],1)="B",RIGHT(Table13[[#This Row],[Occupational Series]],1)="C"),"0301",RIGHT(Table13[[#This Row],[Occupational Series]],4)))</f>
        <v>1529</v>
      </c>
      <c r="D2328" s="54" t="s">
        <v>579</v>
      </c>
      <c r="E2328" s="54" t="s">
        <v>580</v>
      </c>
    </row>
    <row r="2329" spans="1:5" ht="39" thickBot="1" x14ac:dyDescent="0.3">
      <c r="A2329" s="51" t="s">
        <v>387</v>
      </c>
      <c r="B2329" s="127" t="str">
        <f>Table13[[#This Row],[Series]]&amp;Table13[[#This Row],[Competency Name]]</f>
        <v>1529DEVELOPING OTHERS</v>
      </c>
      <c r="C2329" s="127" t="str">
        <f>IF(RIGHT(Table13[[#This Row],[Occupational Series]],5)="SECCM","SECCM",IF(OR(RIGHT(Table13[[#This Row],[Occupational Series]],1)="A",RIGHT(Table13[[#This Row],[Occupational Series]],1)="B",RIGHT(Table13[[#This Row],[Occupational Series]],1)="C"),"0301",RIGHT(Table13[[#This Row],[Occupational Series]],4)))</f>
        <v>1529</v>
      </c>
      <c r="D2329" s="51" t="s">
        <v>585</v>
      </c>
      <c r="E2329" s="51" t="s">
        <v>586</v>
      </c>
    </row>
    <row r="2330" spans="1:5" ht="26.25" thickBot="1" x14ac:dyDescent="0.3">
      <c r="A2330" s="51" t="s">
        <v>387</v>
      </c>
      <c r="B2330" s="127" t="str">
        <f>Table13[[#This Row],[Series]]&amp;Table13[[#This Row],[Competency Name]]</f>
        <v>1529MANAGING HUMAN RESOURCES</v>
      </c>
      <c r="C2330" s="127" t="str">
        <f>IF(RIGHT(Table13[[#This Row],[Occupational Series]],5)="SECCM","SECCM",IF(OR(RIGHT(Table13[[#This Row],[Occupational Series]],1)="A",RIGHT(Table13[[#This Row],[Occupational Series]],1)="B",RIGHT(Table13[[#This Row],[Occupational Series]],1)="C"),"0301",RIGHT(Table13[[#This Row],[Occupational Series]],4)))</f>
        <v>1529</v>
      </c>
      <c r="D2330" s="51" t="s">
        <v>590</v>
      </c>
      <c r="E2330" s="51" t="s">
        <v>591</v>
      </c>
    </row>
    <row r="2331" spans="1:5" ht="39" thickBot="1" x14ac:dyDescent="0.3">
      <c r="A2331" s="54" t="s">
        <v>387</v>
      </c>
      <c r="B2331" s="127" t="str">
        <f>Table13[[#This Row],[Series]]&amp;Table13[[#This Row],[Competency Name]]</f>
        <v>1529PROBLEM SOLVING</v>
      </c>
      <c r="C2331" s="127" t="str">
        <f>IF(RIGHT(Table13[[#This Row],[Occupational Series]],5)="SECCM","SECCM",IF(OR(RIGHT(Table13[[#This Row],[Occupational Series]],1)="A",RIGHT(Table13[[#This Row],[Occupational Series]],1)="B",RIGHT(Table13[[#This Row],[Occupational Series]],1)="C"),"0301",RIGHT(Table13[[#This Row],[Occupational Series]],4)))</f>
        <v>1529</v>
      </c>
      <c r="D2331" s="54" t="s">
        <v>596</v>
      </c>
      <c r="E2331" s="54" t="s">
        <v>597</v>
      </c>
    </row>
    <row r="2332" spans="1:5" ht="26.25" thickBot="1" x14ac:dyDescent="0.3">
      <c r="A2332" s="51" t="s">
        <v>387</v>
      </c>
      <c r="B2332" s="127" t="str">
        <f>Table13[[#This Row],[Series]]&amp;Table13[[#This Row],[Competency Name]]</f>
        <v>1529QUALITY ASSURANCE</v>
      </c>
      <c r="C2332" s="127" t="str">
        <f>IF(RIGHT(Table13[[#This Row],[Occupational Series]],5)="SECCM","SECCM",IF(OR(RIGHT(Table13[[#This Row],[Occupational Series]],1)="A",RIGHT(Table13[[#This Row],[Occupational Series]],1)="B",RIGHT(Table13[[#This Row],[Occupational Series]],1)="C"),"0301",RIGHT(Table13[[#This Row],[Occupational Series]],4)))</f>
        <v>1529</v>
      </c>
      <c r="D2332" s="51" t="s">
        <v>600</v>
      </c>
      <c r="E2332" s="51" t="s">
        <v>601</v>
      </c>
    </row>
    <row r="2333" spans="1:5" ht="15.75" thickBot="1" x14ac:dyDescent="0.3">
      <c r="A2333" s="129" t="s">
        <v>387</v>
      </c>
      <c r="B2333" s="127" t="str">
        <f>Table13[[#This Row],[Series]]&amp;Table13[[#This Row],[Competency Name]]</f>
        <v>1529STATISTICAL ANALYSIS</v>
      </c>
      <c r="C2333" s="127" t="str">
        <f>IF(RIGHT(Table13[[#This Row],[Occupational Series]],5)="SECCM","SECCM",IF(OR(RIGHT(Table13[[#This Row],[Occupational Series]],1)="A",RIGHT(Table13[[#This Row],[Occupational Series]],1)="B",RIGHT(Table13[[#This Row],[Occupational Series]],1)="C"),"0301",RIGHT(Table13[[#This Row],[Occupational Series]],4)))</f>
        <v>1529</v>
      </c>
      <c r="D2333" s="129" t="s">
        <v>606</v>
      </c>
      <c r="E2333" s="129" t="s">
        <v>607</v>
      </c>
    </row>
    <row r="2334" spans="1:5" ht="39" thickBot="1" x14ac:dyDescent="0.3">
      <c r="A2334" s="54" t="s">
        <v>387</v>
      </c>
      <c r="B2334" s="127" t="str">
        <f>Table13[[#This Row],[Series]]&amp;Table13[[#This Row],[Competency Name]]</f>
        <v>1529MODELING AND SIMULATION</v>
      </c>
      <c r="C2334" s="127" t="str">
        <f>IF(RIGHT(Table13[[#This Row],[Occupational Series]],5)="SECCM","SECCM",IF(OR(RIGHT(Table13[[#This Row],[Occupational Series]],1)="A",RIGHT(Table13[[#This Row],[Occupational Series]],1)="B",RIGHT(Table13[[#This Row],[Occupational Series]],1)="C"),"0301",RIGHT(Table13[[#This Row],[Occupational Series]],4)))</f>
        <v>1529</v>
      </c>
      <c r="D2334" s="54" t="s">
        <v>783</v>
      </c>
      <c r="E2334" s="54" t="s">
        <v>784</v>
      </c>
    </row>
    <row r="2335" spans="1:5" ht="26.25" thickBot="1" x14ac:dyDescent="0.3">
      <c r="A2335" s="51" t="s">
        <v>387</v>
      </c>
      <c r="B2335" s="127" t="str">
        <f>Table13[[#This Row],[Series]]&amp;Table13[[#This Row],[Competency Name]]</f>
        <v>1529SOFTWARE ENGINEERING</v>
      </c>
      <c r="C2335" s="127" t="str">
        <f>IF(RIGHT(Table13[[#This Row],[Occupational Series]],5)="SECCM","SECCM",IF(OR(RIGHT(Table13[[#This Row],[Occupational Series]],1)="A",RIGHT(Table13[[#This Row],[Occupational Series]],1)="B",RIGHT(Table13[[#This Row],[Occupational Series]],1)="C"),"0301",RIGHT(Table13[[#This Row],[Occupational Series]],4)))</f>
        <v>1529</v>
      </c>
      <c r="D2335" s="51" t="s">
        <v>842</v>
      </c>
      <c r="E2335" s="51" t="s">
        <v>843</v>
      </c>
    </row>
    <row r="2336" spans="1:5" ht="26.25" thickBot="1" x14ac:dyDescent="0.3">
      <c r="A2336" s="51" t="s">
        <v>387</v>
      </c>
      <c r="B2336" s="127" t="str">
        <f>Table13[[#This Row],[Series]]&amp;Table13[[#This Row],[Competency Name]]</f>
        <v>1529SYSTEMS TESTING AND EVALUATION</v>
      </c>
      <c r="C2336" s="127" t="str">
        <f>IF(RIGHT(Table13[[#This Row],[Occupational Series]],5)="SECCM","SECCM",IF(OR(RIGHT(Table13[[#This Row],[Occupational Series]],1)="A",RIGHT(Table13[[#This Row],[Occupational Series]],1)="B",RIGHT(Table13[[#This Row],[Occupational Series]],1)="C"),"0301",RIGHT(Table13[[#This Row],[Occupational Series]],4)))</f>
        <v>1529</v>
      </c>
      <c r="D2336" s="51" t="s">
        <v>850</v>
      </c>
      <c r="E2336" s="51" t="s">
        <v>851</v>
      </c>
    </row>
    <row r="2337" spans="1:5" ht="26.25" thickBot="1" x14ac:dyDescent="0.3">
      <c r="A2337" s="128" t="s">
        <v>387</v>
      </c>
      <c r="B2337" s="127" t="str">
        <f>Table13[[#This Row],[Series]]&amp;Table13[[#This Row],[Competency Name]]</f>
        <v>1529RULEMAKING AND REGULATION</v>
      </c>
      <c r="C2337" s="127" t="str">
        <f>IF(RIGHT(Table13[[#This Row],[Occupational Series]],5)="SECCM","SECCM",IF(OR(RIGHT(Table13[[#This Row],[Occupational Series]],1)="A",RIGHT(Table13[[#This Row],[Occupational Series]],1)="B",RIGHT(Table13[[#This Row],[Occupational Series]],1)="C"),"0301",RIGHT(Table13[[#This Row],[Occupational Series]],4)))</f>
        <v>1529</v>
      </c>
      <c r="D2337" s="128" t="s">
        <v>958</v>
      </c>
      <c r="E2337" s="128" t="s">
        <v>959</v>
      </c>
    </row>
    <row r="2338" spans="1:5" ht="26.25" thickBot="1" x14ac:dyDescent="0.3">
      <c r="A2338" s="129" t="s">
        <v>387</v>
      </c>
      <c r="B2338" s="127" t="str">
        <f>Table13[[#This Row],[Series]]&amp;Table13[[#This Row],[Competency Name]]</f>
        <v>1529READING AND INTERPRETING REGULATIONS</v>
      </c>
      <c r="C2338" s="127" t="str">
        <f>IF(RIGHT(Table13[[#This Row],[Occupational Series]],5)="SECCM","SECCM",IF(OR(RIGHT(Table13[[#This Row],[Occupational Series]],1)="A",RIGHT(Table13[[#This Row],[Occupational Series]],1)="B",RIGHT(Table13[[#This Row],[Occupational Series]],1)="C"),"0301",RIGHT(Table13[[#This Row],[Occupational Series]],4)))</f>
        <v>1529</v>
      </c>
      <c r="D2338" s="129" t="s">
        <v>1015</v>
      </c>
      <c r="E2338" s="129" t="s">
        <v>1016</v>
      </c>
    </row>
    <row r="2339" spans="1:5" ht="26.25" thickBot="1" x14ac:dyDescent="0.3">
      <c r="A2339" s="129" t="s">
        <v>387</v>
      </c>
      <c r="B2339" s="127" t="str">
        <f>Table13[[#This Row],[Series]]&amp;Table13[[#This Row],[Competency Name]]</f>
        <v>1529DATA AND CONTENT MANAGEMENT</v>
      </c>
      <c r="C2339" s="127" t="str">
        <f>IF(RIGHT(Table13[[#This Row],[Occupational Series]],5)="SECCM","SECCM",IF(OR(RIGHT(Table13[[#This Row],[Occupational Series]],1)="A",RIGHT(Table13[[#This Row],[Occupational Series]],1)="B",RIGHT(Table13[[#This Row],[Occupational Series]],1)="C"),"0301",RIGHT(Table13[[#This Row],[Occupational Series]],4)))</f>
        <v>1529</v>
      </c>
      <c r="D2339" s="129" t="s">
        <v>1075</v>
      </c>
      <c r="E2339" s="129" t="s">
        <v>1076</v>
      </c>
    </row>
    <row r="2340" spans="1:5" ht="26.25" thickBot="1" x14ac:dyDescent="0.3">
      <c r="A2340" s="54" t="s">
        <v>387</v>
      </c>
      <c r="B2340" s="127" t="str">
        <f>Table13[[#This Row],[Series]]&amp;Table13[[#This Row],[Competency Name]]</f>
        <v>1529ANALYTICAL TECHNIQUES</v>
      </c>
      <c r="C2340" s="127" t="str">
        <f>IF(RIGHT(Table13[[#This Row],[Occupational Series]],5)="SECCM","SECCM",IF(OR(RIGHT(Table13[[#This Row],[Occupational Series]],1)="A",RIGHT(Table13[[#This Row],[Occupational Series]],1)="B",RIGHT(Table13[[#This Row],[Occupational Series]],1)="C"),"0301",RIGHT(Table13[[#This Row],[Occupational Series]],4)))</f>
        <v>1529</v>
      </c>
      <c r="D2340" s="54" t="s">
        <v>1131</v>
      </c>
      <c r="E2340" s="54" t="s">
        <v>1132</v>
      </c>
    </row>
    <row r="2341" spans="1:5" ht="26.25" thickBot="1" x14ac:dyDescent="0.3">
      <c r="A2341" s="51" t="s">
        <v>387</v>
      </c>
      <c r="B2341" s="127" t="str">
        <f>Table13[[#This Row],[Series]]&amp;Table13[[#This Row],[Competency Name]]</f>
        <v>1529REPORTING AND RECOMMENDATIONS</v>
      </c>
      <c r="C2341" s="127" t="str">
        <f>IF(RIGHT(Table13[[#This Row],[Occupational Series]],5)="SECCM","SECCM",IF(OR(RIGHT(Table13[[#This Row],[Occupational Series]],1)="A",RIGHT(Table13[[#This Row],[Occupational Series]],1)="B",RIGHT(Table13[[#This Row],[Occupational Series]],1)="C"),"0301",RIGHT(Table13[[#This Row],[Occupational Series]],4)))</f>
        <v>1529</v>
      </c>
      <c r="D2341" s="51" t="s">
        <v>1141</v>
      </c>
      <c r="E2341" s="51" t="s">
        <v>1142</v>
      </c>
    </row>
    <row r="2342" spans="1:5" ht="39" thickBot="1" x14ac:dyDescent="0.3">
      <c r="A2342" s="51" t="s">
        <v>387</v>
      </c>
      <c r="B2342" s="127" t="str">
        <f>Table13[[#This Row],[Series]]&amp;Table13[[#This Row],[Competency Name]]</f>
        <v>1529PROCESS IMPROVEMENT</v>
      </c>
      <c r="C2342" s="127" t="str">
        <f>IF(RIGHT(Table13[[#This Row],[Occupational Series]],5)="SECCM","SECCM",IF(OR(RIGHT(Table13[[#This Row],[Occupational Series]],1)="A",RIGHT(Table13[[#This Row],[Occupational Series]],1)="B",RIGHT(Table13[[#This Row],[Occupational Series]],1)="C"),"0301",RIGHT(Table13[[#This Row],[Occupational Series]],4)))</f>
        <v>1529</v>
      </c>
      <c r="D2342" s="51" t="s">
        <v>1199</v>
      </c>
      <c r="E2342" s="51" t="s">
        <v>1200</v>
      </c>
    </row>
    <row r="2343" spans="1:5" ht="26.25" thickBot="1" x14ac:dyDescent="0.3">
      <c r="A2343" s="54" t="s">
        <v>387</v>
      </c>
      <c r="B2343" s="127" t="str">
        <f>Table13[[#This Row],[Series]]&amp;Table13[[#This Row],[Competency Name]]</f>
        <v>1529INFORMATION ASSURANCE</v>
      </c>
      <c r="C2343" s="127" t="str">
        <f>IF(RIGHT(Table13[[#This Row],[Occupational Series]],5)="SECCM","SECCM",IF(OR(RIGHT(Table13[[#This Row],[Occupational Series]],1)="A",RIGHT(Table13[[#This Row],[Occupational Series]],1)="B",RIGHT(Table13[[#This Row],[Occupational Series]],1)="C"),"0301",RIGHT(Table13[[#This Row],[Occupational Series]],4)))</f>
        <v>1529</v>
      </c>
      <c r="D2343" s="54" t="s">
        <v>1434</v>
      </c>
      <c r="E2343" s="54" t="s">
        <v>1435</v>
      </c>
    </row>
    <row r="2344" spans="1:5" ht="26.25" thickBot="1" x14ac:dyDescent="0.3">
      <c r="A2344" s="129" t="s">
        <v>380</v>
      </c>
      <c r="B2344" s="127" t="str">
        <f>Table13[[#This Row],[Series]]&amp;Table13[[#This Row],[Competency Name]]</f>
        <v>1530PROJECT MANAGEMENT</v>
      </c>
      <c r="C2344" s="127" t="str">
        <f>IF(RIGHT(Table13[[#This Row],[Occupational Series]],5)="SECCM","SECCM",IF(OR(RIGHT(Table13[[#This Row],[Occupational Series]],1)="A",RIGHT(Table13[[#This Row],[Occupational Series]],1)="B",RIGHT(Table13[[#This Row],[Occupational Series]],1)="C"),"0301",RIGHT(Table13[[#This Row],[Occupational Series]],4)))</f>
        <v>1530</v>
      </c>
      <c r="D2344" s="129" t="s">
        <v>381</v>
      </c>
      <c r="E2344" s="129" t="s">
        <v>382</v>
      </c>
    </row>
    <row r="2345" spans="1:5" ht="26.25" thickBot="1" x14ac:dyDescent="0.3">
      <c r="A2345" s="129" t="s">
        <v>380</v>
      </c>
      <c r="B2345" s="127" t="str">
        <f>Table13[[#This Row],[Series]]&amp;Table13[[#This Row],[Competency Name]]</f>
        <v>1530CUSTOMER SERVICE</v>
      </c>
      <c r="C2345" s="127" t="str">
        <f>IF(RIGHT(Table13[[#This Row],[Occupational Series]],5)="SECCM","SECCM",IF(OR(RIGHT(Table13[[#This Row],[Occupational Series]],1)="A",RIGHT(Table13[[#This Row],[Occupational Series]],1)="B",RIGHT(Table13[[#This Row],[Occupational Series]],1)="C"),"0301",RIGHT(Table13[[#This Row],[Occupational Series]],4)))</f>
        <v>1530</v>
      </c>
      <c r="D2345" s="129" t="s">
        <v>418</v>
      </c>
      <c r="E2345" s="129" t="s">
        <v>419</v>
      </c>
    </row>
    <row r="2346" spans="1:5" ht="51.75" thickBot="1" x14ac:dyDescent="0.3">
      <c r="A2346" s="54" t="s">
        <v>380</v>
      </c>
      <c r="B2346" s="127" t="str">
        <f>Table13[[#This Row],[Series]]&amp;Table13[[#This Row],[Competency Name]]</f>
        <v>1530FINANCIAL MANAGEMENT</v>
      </c>
      <c r="C2346" s="127" t="str">
        <f>IF(RIGHT(Table13[[#This Row],[Occupational Series]],5)="SECCM","SECCM",IF(OR(RIGHT(Table13[[#This Row],[Occupational Series]],1)="A",RIGHT(Table13[[#This Row],[Occupational Series]],1)="B",RIGHT(Table13[[#This Row],[Occupational Series]],1)="C"),"0301",RIGHT(Table13[[#This Row],[Occupational Series]],4)))</f>
        <v>1530</v>
      </c>
      <c r="D2346" s="54" t="s">
        <v>438</v>
      </c>
      <c r="E2346" s="54" t="s">
        <v>439</v>
      </c>
    </row>
    <row r="2347" spans="1:5" ht="26.25" thickBot="1" x14ac:dyDescent="0.3">
      <c r="A2347" s="51" t="s">
        <v>380</v>
      </c>
      <c r="B2347" s="127" t="str">
        <f>Table13[[#This Row],[Series]]&amp;Table13[[#This Row],[Competency Name]]</f>
        <v>1530WRITTEN COMMUNICATION</v>
      </c>
      <c r="C2347" s="127" t="str">
        <f>IF(RIGHT(Table13[[#This Row],[Occupational Series]],5)="SECCM","SECCM",IF(OR(RIGHT(Table13[[#This Row],[Occupational Series]],1)="A",RIGHT(Table13[[#This Row],[Occupational Series]],1)="B",RIGHT(Table13[[#This Row],[Occupational Series]],1)="C"),"0301",RIGHT(Table13[[#This Row],[Occupational Series]],4)))</f>
        <v>1530</v>
      </c>
      <c r="D2347" s="51" t="s">
        <v>507</v>
      </c>
      <c r="E2347" s="51" t="s">
        <v>508</v>
      </c>
    </row>
    <row r="2348" spans="1:5" ht="26.25" thickBot="1" x14ac:dyDescent="0.3">
      <c r="A2348" s="51" t="s">
        <v>380</v>
      </c>
      <c r="B2348" s="127" t="str">
        <f>Table13[[#This Row],[Series]]&amp;Table13[[#This Row],[Competency Name]]</f>
        <v>1530ORAL COMMUNICATION</v>
      </c>
      <c r="C2348" s="127" t="str">
        <f>IF(RIGHT(Table13[[#This Row],[Occupational Series]],5)="SECCM","SECCM",IF(OR(RIGHT(Table13[[#This Row],[Occupational Series]],1)="A",RIGHT(Table13[[#This Row],[Occupational Series]],1)="B",RIGHT(Table13[[#This Row],[Occupational Series]],1)="C"),"0301",RIGHT(Table13[[#This Row],[Occupational Series]],4)))</f>
        <v>1530</v>
      </c>
      <c r="D2348" s="51" t="s">
        <v>537</v>
      </c>
      <c r="E2348" s="51" t="s">
        <v>538</v>
      </c>
    </row>
    <row r="2349" spans="1:5" ht="26.25" thickBot="1" x14ac:dyDescent="0.3">
      <c r="A2349" s="54" t="s">
        <v>380</v>
      </c>
      <c r="B2349" s="127" t="str">
        <f>Table13[[#This Row],[Series]]&amp;Table13[[#This Row],[Competency Name]]</f>
        <v>1530RESOURCE MANAGEMENT</v>
      </c>
      <c r="C2349" s="127" t="str">
        <f>IF(RIGHT(Table13[[#This Row],[Occupational Series]],5)="SECCM","SECCM",IF(OR(RIGHT(Table13[[#This Row],[Occupational Series]],1)="A",RIGHT(Table13[[#This Row],[Occupational Series]],1)="B",RIGHT(Table13[[#This Row],[Occupational Series]],1)="C"),"0301",RIGHT(Table13[[#This Row],[Occupational Series]],4)))</f>
        <v>1530</v>
      </c>
      <c r="D2349" s="54" t="s">
        <v>573</v>
      </c>
      <c r="E2349" s="54" t="s">
        <v>574</v>
      </c>
    </row>
    <row r="2350" spans="1:5" ht="64.5" thickBot="1" x14ac:dyDescent="0.3">
      <c r="A2350" s="51" t="s">
        <v>380</v>
      </c>
      <c r="B2350" s="127" t="str">
        <f>Table13[[#This Row],[Series]]&amp;Table13[[#This Row],[Competency Name]]</f>
        <v>1530ACCOUNTABILITY</v>
      </c>
      <c r="C2350" s="127" t="str">
        <f>IF(RIGHT(Table13[[#This Row],[Occupational Series]],5)="SECCM","SECCM",IF(OR(RIGHT(Table13[[#This Row],[Occupational Series]],1)="A",RIGHT(Table13[[#This Row],[Occupational Series]],1)="B",RIGHT(Table13[[#This Row],[Occupational Series]],1)="C"),"0301",RIGHT(Table13[[#This Row],[Occupational Series]],4)))</f>
        <v>1530</v>
      </c>
      <c r="D2350" s="51" t="s">
        <v>579</v>
      </c>
      <c r="E2350" s="51" t="s">
        <v>580</v>
      </c>
    </row>
    <row r="2351" spans="1:5" ht="39" thickBot="1" x14ac:dyDescent="0.3">
      <c r="A2351" s="51" t="s">
        <v>380</v>
      </c>
      <c r="B2351" s="127" t="str">
        <f>Table13[[#This Row],[Series]]&amp;Table13[[#This Row],[Competency Name]]</f>
        <v>1530DEVELOPING OTHERS</v>
      </c>
      <c r="C2351" s="127" t="str">
        <f>IF(RIGHT(Table13[[#This Row],[Occupational Series]],5)="SECCM","SECCM",IF(OR(RIGHT(Table13[[#This Row],[Occupational Series]],1)="A",RIGHT(Table13[[#This Row],[Occupational Series]],1)="B",RIGHT(Table13[[#This Row],[Occupational Series]],1)="C"),"0301",RIGHT(Table13[[#This Row],[Occupational Series]],4)))</f>
        <v>1530</v>
      </c>
      <c r="D2351" s="51" t="s">
        <v>585</v>
      </c>
      <c r="E2351" s="51" t="s">
        <v>586</v>
      </c>
    </row>
    <row r="2352" spans="1:5" ht="26.25" thickBot="1" x14ac:dyDescent="0.3">
      <c r="A2352" s="54" t="s">
        <v>380</v>
      </c>
      <c r="B2352" s="127" t="str">
        <f>Table13[[#This Row],[Series]]&amp;Table13[[#This Row],[Competency Name]]</f>
        <v>1530MANAGING HUMAN RESOURCES</v>
      </c>
      <c r="C2352" s="127" t="str">
        <f>IF(RIGHT(Table13[[#This Row],[Occupational Series]],5)="SECCM","SECCM",IF(OR(RIGHT(Table13[[#This Row],[Occupational Series]],1)="A",RIGHT(Table13[[#This Row],[Occupational Series]],1)="B",RIGHT(Table13[[#This Row],[Occupational Series]],1)="C"),"0301",RIGHT(Table13[[#This Row],[Occupational Series]],4)))</f>
        <v>1530</v>
      </c>
      <c r="D2352" s="54" t="s">
        <v>590</v>
      </c>
      <c r="E2352" s="54" t="s">
        <v>591</v>
      </c>
    </row>
    <row r="2353" spans="1:5" ht="39" thickBot="1" x14ac:dyDescent="0.3">
      <c r="A2353" s="51" t="s">
        <v>380</v>
      </c>
      <c r="B2353" s="127" t="str">
        <f>Table13[[#This Row],[Series]]&amp;Table13[[#This Row],[Competency Name]]</f>
        <v>1530PROBLEM SOLVING</v>
      </c>
      <c r="C2353" s="127" t="str">
        <f>IF(RIGHT(Table13[[#This Row],[Occupational Series]],5)="SECCM","SECCM",IF(OR(RIGHT(Table13[[#This Row],[Occupational Series]],1)="A",RIGHT(Table13[[#This Row],[Occupational Series]],1)="B",RIGHT(Table13[[#This Row],[Occupational Series]],1)="C"),"0301",RIGHT(Table13[[#This Row],[Occupational Series]],4)))</f>
        <v>1530</v>
      </c>
      <c r="D2353" s="51" t="s">
        <v>596</v>
      </c>
      <c r="E2353" s="51" t="s">
        <v>597</v>
      </c>
    </row>
    <row r="2354" spans="1:5" ht="15.75" thickBot="1" x14ac:dyDescent="0.3">
      <c r="A2354" s="129" t="s">
        <v>380</v>
      </c>
      <c r="B2354" s="127" t="str">
        <f>Table13[[#This Row],[Series]]&amp;Table13[[#This Row],[Competency Name]]</f>
        <v>1530STATISTICAL ANALYSIS</v>
      </c>
      <c r="C2354" s="127" t="str">
        <f>IF(RIGHT(Table13[[#This Row],[Occupational Series]],5)="SECCM","SECCM",IF(OR(RIGHT(Table13[[#This Row],[Occupational Series]],1)="A",RIGHT(Table13[[#This Row],[Occupational Series]],1)="B",RIGHT(Table13[[#This Row],[Occupational Series]],1)="C"),"0301",RIGHT(Table13[[#This Row],[Occupational Series]],4)))</f>
        <v>1530</v>
      </c>
      <c r="D2354" s="129" t="s">
        <v>606</v>
      </c>
      <c r="E2354" s="129" t="s">
        <v>607</v>
      </c>
    </row>
    <row r="2355" spans="1:5" ht="39" thickBot="1" x14ac:dyDescent="0.3">
      <c r="A2355" s="54" t="s">
        <v>380</v>
      </c>
      <c r="B2355" s="127" t="str">
        <f>Table13[[#This Row],[Series]]&amp;Table13[[#This Row],[Competency Name]]</f>
        <v>1530MODELING AND SIMULATION</v>
      </c>
      <c r="C2355" s="127" t="str">
        <f>IF(RIGHT(Table13[[#This Row],[Occupational Series]],5)="SECCM","SECCM",IF(OR(RIGHT(Table13[[#This Row],[Occupational Series]],1)="A",RIGHT(Table13[[#This Row],[Occupational Series]],1)="B",RIGHT(Table13[[#This Row],[Occupational Series]],1)="C"),"0301",RIGHT(Table13[[#This Row],[Occupational Series]],4)))</f>
        <v>1530</v>
      </c>
      <c r="D2355" s="54" t="s">
        <v>783</v>
      </c>
      <c r="E2355" s="54" t="s">
        <v>784</v>
      </c>
    </row>
    <row r="2356" spans="1:5" ht="39" thickBot="1" x14ac:dyDescent="0.3">
      <c r="A2356" s="51" t="s">
        <v>380</v>
      </c>
      <c r="B2356" s="127" t="str">
        <f>Table13[[#This Row],[Series]]&amp;Table13[[#This Row],[Competency Name]]</f>
        <v>1530STRATEGIC THINKING</v>
      </c>
      <c r="C2356" s="127" t="str">
        <f>IF(RIGHT(Table13[[#This Row],[Occupational Series]],5)="SECCM","SECCM",IF(OR(RIGHT(Table13[[#This Row],[Occupational Series]],1)="A",RIGHT(Table13[[#This Row],[Occupational Series]],1)="B",RIGHT(Table13[[#This Row],[Occupational Series]],1)="C"),"0301",RIGHT(Table13[[#This Row],[Occupational Series]],4)))</f>
        <v>1530</v>
      </c>
      <c r="D2356" s="51" t="s">
        <v>826</v>
      </c>
      <c r="E2356" s="51" t="s">
        <v>827</v>
      </c>
    </row>
    <row r="2357" spans="1:5" ht="26.25" thickBot="1" x14ac:dyDescent="0.3">
      <c r="A2357" s="51" t="s">
        <v>380</v>
      </c>
      <c r="B2357" s="127" t="str">
        <f>Table13[[#This Row],[Series]]&amp;Table13[[#This Row],[Competency Name]]</f>
        <v>1530SOFTWARE ENGINEERING</v>
      </c>
      <c r="C2357" s="127" t="str">
        <f>IF(RIGHT(Table13[[#This Row],[Occupational Series]],5)="SECCM","SECCM",IF(OR(RIGHT(Table13[[#This Row],[Occupational Series]],1)="A",RIGHT(Table13[[#This Row],[Occupational Series]],1)="B",RIGHT(Table13[[#This Row],[Occupational Series]],1)="C"),"0301",RIGHT(Table13[[#This Row],[Occupational Series]],4)))</f>
        <v>1530</v>
      </c>
      <c r="D2357" s="51" t="s">
        <v>842</v>
      </c>
      <c r="E2357" s="51" t="s">
        <v>843</v>
      </c>
    </row>
    <row r="2358" spans="1:5" ht="26.25" thickBot="1" x14ac:dyDescent="0.3">
      <c r="A2358" s="54" t="s">
        <v>380</v>
      </c>
      <c r="B2358" s="127" t="str">
        <f>Table13[[#This Row],[Series]]&amp;Table13[[#This Row],[Competency Name]]</f>
        <v>1530SYSTEMS TESTING AND EVALUATION</v>
      </c>
      <c r="C2358" s="127" t="str">
        <f>IF(RIGHT(Table13[[#This Row],[Occupational Series]],5)="SECCM","SECCM",IF(OR(RIGHT(Table13[[#This Row],[Occupational Series]],1)="A",RIGHT(Table13[[#This Row],[Occupational Series]],1)="B",RIGHT(Table13[[#This Row],[Occupational Series]],1)="C"),"0301",RIGHT(Table13[[#This Row],[Occupational Series]],4)))</f>
        <v>1530</v>
      </c>
      <c r="D2358" s="54" t="s">
        <v>850</v>
      </c>
      <c r="E2358" s="54" t="s">
        <v>851</v>
      </c>
    </row>
    <row r="2359" spans="1:5" ht="26.25" thickBot="1" x14ac:dyDescent="0.3">
      <c r="A2359" s="129" t="s">
        <v>380</v>
      </c>
      <c r="B2359" s="127" t="str">
        <f>Table13[[#This Row],[Series]]&amp;Table13[[#This Row],[Competency Name]]</f>
        <v>1530RULEMAKING AND REGULATION</v>
      </c>
      <c r="C2359" s="127" t="str">
        <f>IF(RIGHT(Table13[[#This Row],[Occupational Series]],5)="SECCM","SECCM",IF(OR(RIGHT(Table13[[#This Row],[Occupational Series]],1)="A",RIGHT(Table13[[#This Row],[Occupational Series]],1)="B",RIGHT(Table13[[#This Row],[Occupational Series]],1)="C"),"0301",RIGHT(Table13[[#This Row],[Occupational Series]],4)))</f>
        <v>1530</v>
      </c>
      <c r="D2359" s="129" t="s">
        <v>958</v>
      </c>
      <c r="E2359" s="129" t="s">
        <v>959</v>
      </c>
    </row>
    <row r="2360" spans="1:5" ht="26.25" thickBot="1" x14ac:dyDescent="0.3">
      <c r="A2360" s="129" t="s">
        <v>380</v>
      </c>
      <c r="B2360" s="127" t="str">
        <f>Table13[[#This Row],[Series]]&amp;Table13[[#This Row],[Competency Name]]</f>
        <v>1530DATA AND CONTENT MANAGEMENT</v>
      </c>
      <c r="C2360" s="127" t="str">
        <f>IF(RIGHT(Table13[[#This Row],[Occupational Series]],5)="SECCM","SECCM",IF(OR(RIGHT(Table13[[#This Row],[Occupational Series]],1)="A",RIGHT(Table13[[#This Row],[Occupational Series]],1)="B",RIGHT(Table13[[#This Row],[Occupational Series]],1)="C"),"0301",RIGHT(Table13[[#This Row],[Occupational Series]],4)))</f>
        <v>1530</v>
      </c>
      <c r="D2360" s="129" t="s">
        <v>1075</v>
      </c>
      <c r="E2360" s="129" t="s">
        <v>1076</v>
      </c>
    </row>
    <row r="2361" spans="1:5" ht="15.75" thickBot="1" x14ac:dyDescent="0.3">
      <c r="A2361" s="128" t="s">
        <v>380</v>
      </c>
      <c r="B2361" s="127" t="str">
        <f>Table13[[#This Row],[Series]]&amp;Table13[[#This Row],[Competency Name]]</f>
        <v>1530RESEARCH AND ANALYSIS</v>
      </c>
      <c r="C2361" s="127" t="str">
        <f>IF(RIGHT(Table13[[#This Row],[Occupational Series]],5)="SECCM","SECCM",IF(OR(RIGHT(Table13[[#This Row],[Occupational Series]],1)="A",RIGHT(Table13[[#This Row],[Occupational Series]],1)="B",RIGHT(Table13[[#This Row],[Occupational Series]],1)="C"),"0301",RIGHT(Table13[[#This Row],[Occupational Series]],4)))</f>
        <v>1530</v>
      </c>
      <c r="D2361" s="128" t="s">
        <v>1195</v>
      </c>
      <c r="E2361" s="128" t="s">
        <v>1196</v>
      </c>
    </row>
    <row r="2362" spans="1:5" ht="26.25" thickBot="1" x14ac:dyDescent="0.3">
      <c r="A2362" s="51" t="s">
        <v>380</v>
      </c>
      <c r="B2362" s="127" t="str">
        <f>Table13[[#This Row],[Series]]&amp;Table13[[#This Row],[Competency Name]]</f>
        <v>1530CREATIVITY AND INNOVATION</v>
      </c>
      <c r="C2362" s="127" t="str">
        <f>IF(RIGHT(Table13[[#This Row],[Occupational Series]],5)="SECCM","SECCM",IF(OR(RIGHT(Table13[[#This Row],[Occupational Series]],1)="A",RIGHT(Table13[[#This Row],[Occupational Series]],1)="B",RIGHT(Table13[[#This Row],[Occupational Series]],1)="C"),"0301",RIGHT(Table13[[#This Row],[Occupational Series]],4)))</f>
        <v>1530</v>
      </c>
      <c r="D2362" s="51" t="s">
        <v>1214</v>
      </c>
      <c r="E2362" s="51" t="s">
        <v>1215</v>
      </c>
    </row>
    <row r="2363" spans="1:5" ht="26.25" thickBot="1" x14ac:dyDescent="0.3">
      <c r="A2363" s="51" t="s">
        <v>380</v>
      </c>
      <c r="B2363" s="127" t="str">
        <f>Table13[[#This Row],[Series]]&amp;Table13[[#This Row],[Competency Name]]</f>
        <v>1530INFORMATION ASSURANCE</v>
      </c>
      <c r="C2363" s="127" t="str">
        <f>IF(RIGHT(Table13[[#This Row],[Occupational Series]],5)="SECCM","SECCM",IF(OR(RIGHT(Table13[[#This Row],[Occupational Series]],1)="A",RIGHT(Table13[[#This Row],[Occupational Series]],1)="B",RIGHT(Table13[[#This Row],[Occupational Series]],1)="C"),"0301",RIGHT(Table13[[#This Row],[Occupational Series]],4)))</f>
        <v>1530</v>
      </c>
      <c r="D2363" s="51" t="s">
        <v>1434</v>
      </c>
      <c r="E2363" s="51" t="s">
        <v>1435</v>
      </c>
    </row>
    <row r="2364" spans="1:5" ht="39" thickBot="1" x14ac:dyDescent="0.3">
      <c r="A2364" s="54" t="s">
        <v>284</v>
      </c>
      <c r="B2364" s="127" t="str">
        <f>Table13[[#This Row],[Series]]&amp;Table13[[#This Row],[Competency Name]]</f>
        <v>1550INFLUENCING/NEGOTIATING</v>
      </c>
      <c r="C2364" s="127" t="str">
        <f>IF(RIGHT(Table13[[#This Row],[Occupational Series]],5)="SECCM","SECCM",IF(OR(RIGHT(Table13[[#This Row],[Occupational Series]],1)="A",RIGHT(Table13[[#This Row],[Occupational Series]],1)="B",RIGHT(Table13[[#This Row],[Occupational Series]],1)="C"),"0301",RIGHT(Table13[[#This Row],[Occupational Series]],4)))</f>
        <v>1550</v>
      </c>
      <c r="D2364" s="54" t="s">
        <v>267</v>
      </c>
      <c r="E2364" s="54" t="s">
        <v>268</v>
      </c>
    </row>
    <row r="2365" spans="1:5" ht="26.25" thickBot="1" x14ac:dyDescent="0.3">
      <c r="A2365" s="129" t="s">
        <v>284</v>
      </c>
      <c r="B2365" s="127" t="str">
        <f>Table13[[#This Row],[Series]]&amp;Table13[[#This Row],[Competency Name]]</f>
        <v>1550PROJECT MANAGEMENT</v>
      </c>
      <c r="C2365" s="127" t="str">
        <f>IF(RIGHT(Table13[[#This Row],[Occupational Series]],5)="SECCM","SECCM",IF(OR(RIGHT(Table13[[#This Row],[Occupational Series]],1)="A",RIGHT(Table13[[#This Row],[Occupational Series]],1)="B",RIGHT(Table13[[#This Row],[Occupational Series]],1)="C"),"0301",RIGHT(Table13[[#This Row],[Occupational Series]],4)))</f>
        <v>1550</v>
      </c>
      <c r="D2365" s="129" t="s">
        <v>381</v>
      </c>
      <c r="E2365" s="129" t="s">
        <v>382</v>
      </c>
    </row>
    <row r="2366" spans="1:5" ht="26.25" thickBot="1" x14ac:dyDescent="0.3">
      <c r="A2366" s="51" t="s">
        <v>284</v>
      </c>
      <c r="B2366" s="127" t="str">
        <f>Table13[[#This Row],[Series]]&amp;Table13[[#This Row],[Competency Name]]</f>
        <v>1550PERFORMANCE MANAGEMENT</v>
      </c>
      <c r="C2366" s="127" t="str">
        <f>IF(RIGHT(Table13[[#This Row],[Occupational Series]],5)="SECCM","SECCM",IF(OR(RIGHT(Table13[[#This Row],[Occupational Series]],1)="A",RIGHT(Table13[[#This Row],[Occupational Series]],1)="B",RIGHT(Table13[[#This Row],[Occupational Series]],1)="C"),"0301",RIGHT(Table13[[#This Row],[Occupational Series]],4)))</f>
        <v>1550</v>
      </c>
      <c r="D2366" s="51" t="s">
        <v>436</v>
      </c>
      <c r="E2366" s="51" t="s">
        <v>437</v>
      </c>
    </row>
    <row r="2367" spans="1:5" ht="26.25" thickBot="1" x14ac:dyDescent="0.3">
      <c r="A2367" s="54" t="s">
        <v>284</v>
      </c>
      <c r="B2367" s="127" t="str">
        <f>Table13[[#This Row],[Series]]&amp;Table13[[#This Row],[Competency Name]]</f>
        <v>1550COMPUTER LITERACY</v>
      </c>
      <c r="C2367" s="127" t="str">
        <f>IF(RIGHT(Table13[[#This Row],[Occupational Series]],5)="SECCM","SECCM",IF(OR(RIGHT(Table13[[#This Row],[Occupational Series]],1)="A",RIGHT(Table13[[#This Row],[Occupational Series]],1)="B",RIGHT(Table13[[#This Row],[Occupational Series]],1)="C"),"0301",RIGHT(Table13[[#This Row],[Occupational Series]],4)))</f>
        <v>1550</v>
      </c>
      <c r="D2367" s="54" t="s">
        <v>456</v>
      </c>
      <c r="E2367" s="54" t="s">
        <v>457</v>
      </c>
    </row>
    <row r="2368" spans="1:5" ht="15.75" thickBot="1" x14ac:dyDescent="0.3">
      <c r="A2368" s="129" t="s">
        <v>284</v>
      </c>
      <c r="B2368" s="127" t="str">
        <f>Table13[[#This Row],[Series]]&amp;Table13[[#This Row],[Competency Name]]</f>
        <v>1550PARTNERING</v>
      </c>
      <c r="C2368" s="127" t="str">
        <f>IF(RIGHT(Table13[[#This Row],[Occupational Series]],5)="SECCM","SECCM",IF(OR(RIGHT(Table13[[#This Row],[Occupational Series]],1)="A",RIGHT(Table13[[#This Row],[Occupational Series]],1)="B",RIGHT(Table13[[#This Row],[Occupational Series]],1)="C"),"0301",RIGHT(Table13[[#This Row],[Occupational Series]],4)))</f>
        <v>1550</v>
      </c>
      <c r="D2368" s="129" t="s">
        <v>491</v>
      </c>
      <c r="E2368" s="129" t="s">
        <v>492</v>
      </c>
    </row>
    <row r="2369" spans="1:5" ht="26.25" thickBot="1" x14ac:dyDescent="0.3">
      <c r="A2369" s="51" t="s">
        <v>284</v>
      </c>
      <c r="B2369" s="127" t="str">
        <f>Table13[[#This Row],[Series]]&amp;Table13[[#This Row],[Competency Name]]</f>
        <v>1550WRITTEN COMMUNICATION</v>
      </c>
      <c r="C2369" s="127" t="str">
        <f>IF(RIGHT(Table13[[#This Row],[Occupational Series]],5)="SECCM","SECCM",IF(OR(RIGHT(Table13[[#This Row],[Occupational Series]],1)="A",RIGHT(Table13[[#This Row],[Occupational Series]],1)="B",RIGHT(Table13[[#This Row],[Occupational Series]],1)="C"),"0301",RIGHT(Table13[[#This Row],[Occupational Series]],4)))</f>
        <v>1550</v>
      </c>
      <c r="D2369" s="51" t="s">
        <v>507</v>
      </c>
      <c r="E2369" s="51" t="s">
        <v>508</v>
      </c>
    </row>
    <row r="2370" spans="1:5" ht="26.25" thickBot="1" x14ac:dyDescent="0.3">
      <c r="A2370" s="54" t="s">
        <v>284</v>
      </c>
      <c r="B2370" s="127" t="str">
        <f>Table13[[#This Row],[Series]]&amp;Table13[[#This Row],[Competency Name]]</f>
        <v>1550ORAL COMMUNICATION</v>
      </c>
      <c r="C2370" s="127" t="str">
        <f>IF(RIGHT(Table13[[#This Row],[Occupational Series]],5)="SECCM","SECCM",IF(OR(RIGHT(Table13[[#This Row],[Occupational Series]],1)="A",RIGHT(Table13[[#This Row],[Occupational Series]],1)="B",RIGHT(Table13[[#This Row],[Occupational Series]],1)="C"),"0301",RIGHT(Table13[[#This Row],[Occupational Series]],4)))</f>
        <v>1550</v>
      </c>
      <c r="D2370" s="54" t="s">
        <v>537</v>
      </c>
      <c r="E2370" s="54" t="s">
        <v>538</v>
      </c>
    </row>
    <row r="2371" spans="1:5" ht="64.5" thickBot="1" x14ac:dyDescent="0.3">
      <c r="A2371" s="51" t="s">
        <v>284</v>
      </c>
      <c r="B2371" s="127" t="str">
        <f>Table13[[#This Row],[Series]]&amp;Table13[[#This Row],[Competency Name]]</f>
        <v>1550ACCOUNTABILITY</v>
      </c>
      <c r="C2371" s="127" t="str">
        <f>IF(RIGHT(Table13[[#This Row],[Occupational Series]],5)="SECCM","SECCM",IF(OR(RIGHT(Table13[[#This Row],[Occupational Series]],1)="A",RIGHT(Table13[[#This Row],[Occupational Series]],1)="B",RIGHT(Table13[[#This Row],[Occupational Series]],1)="C"),"0301",RIGHT(Table13[[#This Row],[Occupational Series]],4)))</f>
        <v>1550</v>
      </c>
      <c r="D2371" s="51" t="s">
        <v>579</v>
      </c>
      <c r="E2371" s="51" t="s">
        <v>580</v>
      </c>
    </row>
    <row r="2372" spans="1:5" ht="39" thickBot="1" x14ac:dyDescent="0.3">
      <c r="A2372" s="51" t="s">
        <v>284</v>
      </c>
      <c r="B2372" s="127" t="str">
        <f>Table13[[#This Row],[Series]]&amp;Table13[[#This Row],[Competency Name]]</f>
        <v>1550DEVELOPING OTHERS</v>
      </c>
      <c r="C2372" s="127" t="str">
        <f>IF(RIGHT(Table13[[#This Row],[Occupational Series]],5)="SECCM","SECCM",IF(OR(RIGHT(Table13[[#This Row],[Occupational Series]],1)="A",RIGHT(Table13[[#This Row],[Occupational Series]],1)="B",RIGHT(Table13[[#This Row],[Occupational Series]],1)="C"),"0301",RIGHT(Table13[[#This Row],[Occupational Series]],4)))</f>
        <v>1550</v>
      </c>
      <c r="D2372" s="51" t="s">
        <v>585</v>
      </c>
      <c r="E2372" s="51" t="s">
        <v>586</v>
      </c>
    </row>
    <row r="2373" spans="1:5" ht="39" thickBot="1" x14ac:dyDescent="0.3">
      <c r="A2373" s="54" t="s">
        <v>284</v>
      </c>
      <c r="B2373" s="127" t="str">
        <f>Table13[[#This Row],[Series]]&amp;Table13[[#This Row],[Competency Name]]</f>
        <v>1550PROBLEM SOLVING</v>
      </c>
      <c r="C2373" s="127" t="str">
        <f>IF(RIGHT(Table13[[#This Row],[Occupational Series]],5)="SECCM","SECCM",IF(OR(RIGHT(Table13[[#This Row],[Occupational Series]],1)="A",RIGHT(Table13[[#This Row],[Occupational Series]],1)="B",RIGHT(Table13[[#This Row],[Occupational Series]],1)="C"),"0301",RIGHT(Table13[[#This Row],[Occupational Series]],4)))</f>
        <v>1550</v>
      </c>
      <c r="D2373" s="54" t="s">
        <v>596</v>
      </c>
      <c r="E2373" s="54" t="s">
        <v>597</v>
      </c>
    </row>
    <row r="2374" spans="1:5" ht="26.25" thickBot="1" x14ac:dyDescent="0.3">
      <c r="A2374" s="51" t="s">
        <v>284</v>
      </c>
      <c r="B2374" s="127" t="str">
        <f>Table13[[#This Row],[Series]]&amp;Table13[[#This Row],[Competency Name]]</f>
        <v>1550QUALITY ASSURANCE</v>
      </c>
      <c r="C2374" s="127" t="str">
        <f>IF(RIGHT(Table13[[#This Row],[Occupational Series]],5)="SECCM","SECCM",IF(OR(RIGHT(Table13[[#This Row],[Occupational Series]],1)="A",RIGHT(Table13[[#This Row],[Occupational Series]],1)="B",RIGHT(Table13[[#This Row],[Occupational Series]],1)="C"),"0301",RIGHT(Table13[[#This Row],[Occupational Series]],4)))</f>
        <v>1550</v>
      </c>
      <c r="D2374" s="51" t="s">
        <v>600</v>
      </c>
      <c r="E2374" s="51" t="s">
        <v>601</v>
      </c>
    </row>
    <row r="2375" spans="1:5" ht="26.25" thickBot="1" x14ac:dyDescent="0.3">
      <c r="A2375" s="129" t="s">
        <v>284</v>
      </c>
      <c r="B2375" s="127" t="str">
        <f>Table13[[#This Row],[Series]]&amp;Table13[[#This Row],[Competency Name]]</f>
        <v>1550CONFIGURATION MANAGEMENT</v>
      </c>
      <c r="C2375" s="127" t="str">
        <f>IF(RIGHT(Table13[[#This Row],[Occupational Series]],5)="SECCM","SECCM",IF(OR(RIGHT(Table13[[#This Row],[Occupational Series]],1)="A",RIGHT(Table13[[#This Row],[Occupational Series]],1)="B",RIGHT(Table13[[#This Row],[Occupational Series]],1)="C"),"0301",RIGHT(Table13[[#This Row],[Occupational Series]],4)))</f>
        <v>1550</v>
      </c>
      <c r="D2375" s="129" t="s">
        <v>773</v>
      </c>
      <c r="E2375" s="129" t="s">
        <v>774</v>
      </c>
    </row>
    <row r="2376" spans="1:5" ht="39" thickBot="1" x14ac:dyDescent="0.3">
      <c r="A2376" s="54" t="s">
        <v>284</v>
      </c>
      <c r="B2376" s="127" t="str">
        <f>Table13[[#This Row],[Series]]&amp;Table13[[#This Row],[Competency Name]]</f>
        <v>1550CONTRACTING AND ACQUISITION</v>
      </c>
      <c r="C2376" s="127" t="str">
        <f>IF(RIGHT(Table13[[#This Row],[Occupational Series]],5)="SECCM","SECCM",IF(OR(RIGHT(Table13[[#This Row],[Occupational Series]],1)="A",RIGHT(Table13[[#This Row],[Occupational Series]],1)="B",RIGHT(Table13[[#This Row],[Occupational Series]],1)="C"),"0301",RIGHT(Table13[[#This Row],[Occupational Series]],4)))</f>
        <v>1550</v>
      </c>
      <c r="D2376" s="54" t="s">
        <v>775</v>
      </c>
      <c r="E2376" s="54" t="s">
        <v>776</v>
      </c>
    </row>
    <row r="2377" spans="1:5" ht="26.25" thickBot="1" x14ac:dyDescent="0.3">
      <c r="A2377" s="51" t="s">
        <v>284</v>
      </c>
      <c r="B2377" s="127" t="str">
        <f>Table13[[#This Row],[Series]]&amp;Table13[[#This Row],[Competency Name]]</f>
        <v>1550DATA SYSTEMS AND MANAGEMENT</v>
      </c>
      <c r="C2377" s="127" t="str">
        <f>IF(RIGHT(Table13[[#This Row],[Occupational Series]],5)="SECCM","SECCM",IF(OR(RIGHT(Table13[[#This Row],[Occupational Series]],1)="A",RIGHT(Table13[[#This Row],[Occupational Series]],1)="B",RIGHT(Table13[[#This Row],[Occupational Series]],1)="C"),"0301",RIGHT(Table13[[#This Row],[Occupational Series]],4)))</f>
        <v>1550</v>
      </c>
      <c r="D2377" s="51" t="s">
        <v>777</v>
      </c>
      <c r="E2377" s="51" t="s">
        <v>778</v>
      </c>
    </row>
    <row r="2378" spans="1:5" ht="39" thickBot="1" x14ac:dyDescent="0.3">
      <c r="A2378" s="51" t="s">
        <v>284</v>
      </c>
      <c r="B2378" s="127" t="str">
        <f>Table13[[#This Row],[Series]]&amp;Table13[[#This Row],[Competency Name]]</f>
        <v>1550CYBER SECURITY</v>
      </c>
      <c r="C2378" s="127" t="str">
        <f>IF(RIGHT(Table13[[#This Row],[Occupational Series]],5)="SECCM","SECCM",IF(OR(RIGHT(Table13[[#This Row],[Occupational Series]],1)="A",RIGHT(Table13[[#This Row],[Occupational Series]],1)="B",RIGHT(Table13[[#This Row],[Occupational Series]],1)="C"),"0301",RIGHT(Table13[[#This Row],[Occupational Series]],4)))</f>
        <v>1550</v>
      </c>
      <c r="D2378" s="51" t="s">
        <v>779</v>
      </c>
      <c r="E2378" s="51" t="s">
        <v>780</v>
      </c>
    </row>
    <row r="2379" spans="1:5" ht="26.25" thickBot="1" x14ac:dyDescent="0.3">
      <c r="A2379" s="54" t="s">
        <v>284</v>
      </c>
      <c r="B2379" s="127" t="str">
        <f>Table13[[#This Row],[Series]]&amp;Table13[[#This Row],[Competency Name]]</f>
        <v>1550MATHEMATICS</v>
      </c>
      <c r="C2379" s="127" t="str">
        <f>IF(RIGHT(Table13[[#This Row],[Occupational Series]],5)="SECCM","SECCM",IF(OR(RIGHT(Table13[[#This Row],[Occupational Series]],1)="A",RIGHT(Table13[[#This Row],[Occupational Series]],1)="B",RIGHT(Table13[[#This Row],[Occupational Series]],1)="C"),"0301",RIGHT(Table13[[#This Row],[Occupational Series]],4)))</f>
        <v>1550</v>
      </c>
      <c r="D2379" s="54" t="s">
        <v>781</v>
      </c>
      <c r="E2379" s="54" t="s">
        <v>782</v>
      </c>
    </row>
    <row r="2380" spans="1:5" ht="39" thickBot="1" x14ac:dyDescent="0.3">
      <c r="A2380" s="51" t="s">
        <v>284</v>
      </c>
      <c r="B2380" s="127" t="str">
        <f>Table13[[#This Row],[Series]]&amp;Table13[[#This Row],[Competency Name]]</f>
        <v>1550MODELING AND SIMULATION</v>
      </c>
      <c r="C2380" s="127" t="str">
        <f>IF(RIGHT(Table13[[#This Row],[Occupational Series]],5)="SECCM","SECCM",IF(OR(RIGHT(Table13[[#This Row],[Occupational Series]],1)="A",RIGHT(Table13[[#This Row],[Occupational Series]],1)="B",RIGHT(Table13[[#This Row],[Occupational Series]],1)="C"),"0301",RIGHT(Table13[[#This Row],[Occupational Series]],4)))</f>
        <v>1550</v>
      </c>
      <c r="D2380" s="51" t="s">
        <v>783</v>
      </c>
      <c r="E2380" s="51" t="s">
        <v>784</v>
      </c>
    </row>
    <row r="2381" spans="1:5" ht="26.25" thickBot="1" x14ac:dyDescent="0.3">
      <c r="A2381" s="51" t="s">
        <v>284</v>
      </c>
      <c r="B2381" s="127" t="str">
        <f>Table13[[#This Row],[Series]]&amp;Table13[[#This Row],[Competency Name]]</f>
        <v>1550NETWORK INFRASTRUCTURE DESIGN</v>
      </c>
      <c r="C2381" s="127" t="str">
        <f>IF(RIGHT(Table13[[#This Row],[Occupational Series]],5)="SECCM","SECCM",IF(OR(RIGHT(Table13[[#This Row],[Occupational Series]],1)="A",RIGHT(Table13[[#This Row],[Occupational Series]],1)="B",RIGHT(Table13[[#This Row],[Occupational Series]],1)="C"),"0301",RIGHT(Table13[[#This Row],[Occupational Series]],4)))</f>
        <v>1550</v>
      </c>
      <c r="D2381" s="51" t="s">
        <v>785</v>
      </c>
      <c r="E2381" s="51" t="s">
        <v>786</v>
      </c>
    </row>
    <row r="2382" spans="1:5" ht="26.25" thickBot="1" x14ac:dyDescent="0.3">
      <c r="A2382" s="128" t="s">
        <v>284</v>
      </c>
      <c r="B2382" s="127" t="str">
        <f>Table13[[#This Row],[Series]]&amp;Table13[[#This Row],[Competency Name]]</f>
        <v>1550NETWORK MANAGEMENT</v>
      </c>
      <c r="C2382" s="127" t="str">
        <f>IF(RIGHT(Table13[[#This Row],[Occupational Series]],5)="SECCM","SECCM",IF(OR(RIGHT(Table13[[#This Row],[Occupational Series]],1)="A",RIGHT(Table13[[#This Row],[Occupational Series]],1)="B",RIGHT(Table13[[#This Row],[Occupational Series]],1)="C"),"0301",RIGHT(Table13[[#This Row],[Occupational Series]],4)))</f>
        <v>1550</v>
      </c>
      <c r="D2382" s="128" t="s">
        <v>787</v>
      </c>
      <c r="E2382" s="128" t="s">
        <v>788</v>
      </c>
    </row>
    <row r="2383" spans="1:5" ht="26.25" thickBot="1" x14ac:dyDescent="0.3">
      <c r="A2383" s="129" t="s">
        <v>284</v>
      </c>
      <c r="B2383" s="127" t="str">
        <f>Table13[[#This Row],[Series]]&amp;Table13[[#This Row],[Competency Name]]</f>
        <v>1550PROGRAMMING LANGUAGES</v>
      </c>
      <c r="C2383" s="127" t="str">
        <f>IF(RIGHT(Table13[[#This Row],[Occupational Series]],5)="SECCM","SECCM",IF(OR(RIGHT(Table13[[#This Row],[Occupational Series]],1)="A",RIGHT(Table13[[#This Row],[Occupational Series]],1)="B",RIGHT(Table13[[#This Row],[Occupational Series]],1)="C"),"0301",RIGHT(Table13[[#This Row],[Occupational Series]],4)))</f>
        <v>1550</v>
      </c>
      <c r="D2383" s="129" t="s">
        <v>836</v>
      </c>
      <c r="E2383" s="129" t="s">
        <v>837</v>
      </c>
    </row>
    <row r="2384" spans="1:5" ht="26.25" thickBot="1" x14ac:dyDescent="0.3">
      <c r="A2384" s="51" t="s">
        <v>284</v>
      </c>
      <c r="B2384" s="127" t="str">
        <f>Table13[[#This Row],[Series]]&amp;Table13[[#This Row],[Competency Name]]</f>
        <v>1550REQUIREMENTS ANALYSIS</v>
      </c>
      <c r="C2384" s="127" t="str">
        <f>IF(RIGHT(Table13[[#This Row],[Occupational Series]],5)="SECCM","SECCM",IF(OR(RIGHT(Table13[[#This Row],[Occupational Series]],1)="A",RIGHT(Table13[[#This Row],[Occupational Series]],1)="B",RIGHT(Table13[[#This Row],[Occupational Series]],1)="C"),"0301",RIGHT(Table13[[#This Row],[Occupational Series]],4)))</f>
        <v>1550</v>
      </c>
      <c r="D2384" s="51" t="s">
        <v>838</v>
      </c>
      <c r="E2384" s="51" t="s">
        <v>839</v>
      </c>
    </row>
    <row r="2385" spans="1:5" ht="26.25" thickBot="1" x14ac:dyDescent="0.3">
      <c r="A2385" s="54" t="s">
        <v>284</v>
      </c>
      <c r="B2385" s="127" t="str">
        <f>Table13[[#This Row],[Series]]&amp;Table13[[#This Row],[Competency Name]]</f>
        <v>1550RESEARCH</v>
      </c>
      <c r="C2385" s="127" t="str">
        <f>IF(RIGHT(Table13[[#This Row],[Occupational Series]],5)="SECCM","SECCM",IF(OR(RIGHT(Table13[[#This Row],[Occupational Series]],1)="A",RIGHT(Table13[[#This Row],[Occupational Series]],1)="B",RIGHT(Table13[[#This Row],[Occupational Series]],1)="C"),"0301",RIGHT(Table13[[#This Row],[Occupational Series]],4)))</f>
        <v>1550</v>
      </c>
      <c r="D2385" s="54" t="s">
        <v>840</v>
      </c>
      <c r="E2385" s="54" t="s">
        <v>841</v>
      </c>
    </row>
    <row r="2386" spans="1:5" ht="26.25" thickBot="1" x14ac:dyDescent="0.3">
      <c r="A2386" s="51" t="s">
        <v>284</v>
      </c>
      <c r="B2386" s="127" t="str">
        <f>Table13[[#This Row],[Series]]&amp;Table13[[#This Row],[Competency Name]]</f>
        <v>1550SOFTWARE ENGINEERING</v>
      </c>
      <c r="C2386" s="127" t="str">
        <f>IF(RIGHT(Table13[[#This Row],[Occupational Series]],5)="SECCM","SECCM",IF(OR(RIGHT(Table13[[#This Row],[Occupational Series]],1)="A",RIGHT(Table13[[#This Row],[Occupational Series]],1)="B",RIGHT(Table13[[#This Row],[Occupational Series]],1)="C"),"0301",RIGHT(Table13[[#This Row],[Occupational Series]],4)))</f>
        <v>1550</v>
      </c>
      <c r="D2386" s="51" t="s">
        <v>842</v>
      </c>
      <c r="E2386" s="51" t="s">
        <v>843</v>
      </c>
    </row>
    <row r="2387" spans="1:5" ht="15.75" thickBot="1" x14ac:dyDescent="0.3">
      <c r="A2387" s="129" t="s">
        <v>284</v>
      </c>
      <c r="B2387" s="127" t="str">
        <f>Table13[[#This Row],[Series]]&amp;Table13[[#This Row],[Competency Name]]</f>
        <v>1550SYSTEMS ANALYSIS</v>
      </c>
      <c r="C2387" s="127" t="str">
        <f>IF(RIGHT(Table13[[#This Row],[Occupational Series]],5)="SECCM","SECCM",IF(OR(RIGHT(Table13[[#This Row],[Occupational Series]],1)="A",RIGHT(Table13[[#This Row],[Occupational Series]],1)="B",RIGHT(Table13[[#This Row],[Occupational Series]],1)="C"),"0301",RIGHT(Table13[[#This Row],[Occupational Series]],4)))</f>
        <v>1550</v>
      </c>
      <c r="D2387" s="129" t="s">
        <v>844</v>
      </c>
      <c r="E2387" s="129" t="s">
        <v>845</v>
      </c>
    </row>
    <row r="2388" spans="1:5" ht="26.25" thickBot="1" x14ac:dyDescent="0.3">
      <c r="A2388" s="54" t="s">
        <v>284</v>
      </c>
      <c r="B2388" s="127" t="str">
        <f>Table13[[#This Row],[Series]]&amp;Table13[[#This Row],[Competency Name]]</f>
        <v>1550SYSTEMS DESIGN</v>
      </c>
      <c r="C2388" s="127" t="str">
        <f>IF(RIGHT(Table13[[#This Row],[Occupational Series]],5)="SECCM","SECCM",IF(OR(RIGHT(Table13[[#This Row],[Occupational Series]],1)="A",RIGHT(Table13[[#This Row],[Occupational Series]],1)="B",RIGHT(Table13[[#This Row],[Occupational Series]],1)="C"),"0301",RIGHT(Table13[[#This Row],[Occupational Series]],4)))</f>
        <v>1550</v>
      </c>
      <c r="D2388" s="54" t="s">
        <v>846</v>
      </c>
      <c r="E2388" s="54" t="s">
        <v>847</v>
      </c>
    </row>
    <row r="2389" spans="1:5" ht="15.75" thickBot="1" x14ac:dyDescent="0.3">
      <c r="A2389" s="129" t="s">
        <v>284</v>
      </c>
      <c r="B2389" s="127" t="str">
        <f>Table13[[#This Row],[Series]]&amp;Table13[[#This Row],[Competency Name]]</f>
        <v>1550SYSTEMS INTEGRATION</v>
      </c>
      <c r="C2389" s="127" t="str">
        <f>IF(RIGHT(Table13[[#This Row],[Occupational Series]],5)="SECCM","SECCM",IF(OR(RIGHT(Table13[[#This Row],[Occupational Series]],1)="A",RIGHT(Table13[[#This Row],[Occupational Series]],1)="B",RIGHT(Table13[[#This Row],[Occupational Series]],1)="C"),"0301",RIGHT(Table13[[#This Row],[Occupational Series]],4)))</f>
        <v>1550</v>
      </c>
      <c r="D2389" s="129" t="s">
        <v>848</v>
      </c>
      <c r="E2389" s="129" t="s">
        <v>849</v>
      </c>
    </row>
    <row r="2390" spans="1:5" ht="26.25" thickBot="1" x14ac:dyDescent="0.3">
      <c r="A2390" s="51" t="s">
        <v>284</v>
      </c>
      <c r="B2390" s="127" t="str">
        <f>Table13[[#This Row],[Series]]&amp;Table13[[#This Row],[Competency Name]]</f>
        <v>1550SYSTEMS TESTING AND EVALUATION</v>
      </c>
      <c r="C2390" s="127" t="str">
        <f>IF(RIGHT(Table13[[#This Row],[Occupational Series]],5)="SECCM","SECCM",IF(OR(RIGHT(Table13[[#This Row],[Occupational Series]],1)="A",RIGHT(Table13[[#This Row],[Occupational Series]],1)="B",RIGHT(Table13[[#This Row],[Occupational Series]],1)="C"),"0301",RIGHT(Table13[[#This Row],[Occupational Series]],4)))</f>
        <v>1550</v>
      </c>
      <c r="D2390" s="51" t="s">
        <v>850</v>
      </c>
      <c r="E2390" s="51" t="s">
        <v>851</v>
      </c>
    </row>
    <row r="2391" spans="1:5" ht="39" thickBot="1" x14ac:dyDescent="0.3">
      <c r="A2391" s="54" t="s">
        <v>275</v>
      </c>
      <c r="B2391" s="127" t="str">
        <f>Table13[[#This Row],[Series]]&amp;Table13[[#This Row],[Competency Name]]</f>
        <v>1601INFLUENCING/NEGOTIATING</v>
      </c>
      <c r="C2391" s="127" t="str">
        <f>IF(RIGHT(Table13[[#This Row],[Occupational Series]],5)="SECCM","SECCM",IF(OR(RIGHT(Table13[[#This Row],[Occupational Series]],1)="A",RIGHT(Table13[[#This Row],[Occupational Series]],1)="B",RIGHT(Table13[[#This Row],[Occupational Series]],1)="C"),"0301",RIGHT(Table13[[#This Row],[Occupational Series]],4)))</f>
        <v>1601</v>
      </c>
      <c r="D2391" s="54" t="s">
        <v>267</v>
      </c>
      <c r="E2391" s="54" t="s">
        <v>268</v>
      </c>
    </row>
    <row r="2392" spans="1:5" ht="26.25" thickBot="1" x14ac:dyDescent="0.3">
      <c r="A2392" s="51" t="s">
        <v>275</v>
      </c>
      <c r="B2392" s="127" t="str">
        <f>Table13[[#This Row],[Series]]&amp;Table13[[#This Row],[Competency Name]]</f>
        <v>1601INFORMATION MANAGEMENT</v>
      </c>
      <c r="C2392" s="127" t="str">
        <f>IF(RIGHT(Table13[[#This Row],[Occupational Series]],5)="SECCM","SECCM",IF(OR(RIGHT(Table13[[#This Row],[Occupational Series]],1)="A",RIGHT(Table13[[#This Row],[Occupational Series]],1)="B",RIGHT(Table13[[#This Row],[Occupational Series]],1)="C"),"0301",RIGHT(Table13[[#This Row],[Occupational Series]],4)))</f>
        <v>1601</v>
      </c>
      <c r="D2392" s="51" t="s">
        <v>311</v>
      </c>
      <c r="E2392" s="51" t="s">
        <v>312</v>
      </c>
    </row>
    <row r="2393" spans="1:5" ht="26.25" thickBot="1" x14ac:dyDescent="0.3">
      <c r="A2393" s="129" t="s">
        <v>275</v>
      </c>
      <c r="B2393" s="127" t="str">
        <f>Table13[[#This Row],[Series]]&amp;Table13[[#This Row],[Competency Name]]</f>
        <v>1601PROJECT MANAGEMENT</v>
      </c>
      <c r="C2393" s="127" t="str">
        <f>IF(RIGHT(Table13[[#This Row],[Occupational Series]],5)="SECCM","SECCM",IF(OR(RIGHT(Table13[[#This Row],[Occupational Series]],1)="A",RIGHT(Table13[[#This Row],[Occupational Series]],1)="B",RIGHT(Table13[[#This Row],[Occupational Series]],1)="C"),"0301",RIGHT(Table13[[#This Row],[Occupational Series]],4)))</f>
        <v>1601</v>
      </c>
      <c r="D2393" s="129" t="s">
        <v>381</v>
      </c>
      <c r="E2393" s="129" t="s">
        <v>382</v>
      </c>
    </row>
    <row r="2394" spans="1:5" ht="26.25" thickBot="1" x14ac:dyDescent="0.3">
      <c r="A2394" s="128" t="s">
        <v>275</v>
      </c>
      <c r="B2394" s="127" t="str">
        <f>Table13[[#This Row],[Series]]&amp;Table13[[#This Row],[Competency Name]]</f>
        <v>1601CUSTOMER SERVICE</v>
      </c>
      <c r="C2394" s="127" t="str">
        <f>IF(RIGHT(Table13[[#This Row],[Occupational Series]],5)="SECCM","SECCM",IF(OR(RIGHT(Table13[[#This Row],[Occupational Series]],1)="A",RIGHT(Table13[[#This Row],[Occupational Series]],1)="B",RIGHT(Table13[[#This Row],[Occupational Series]],1)="C"),"0301",RIGHT(Table13[[#This Row],[Occupational Series]],4)))</f>
        <v>1601</v>
      </c>
      <c r="D2394" s="128" t="s">
        <v>418</v>
      </c>
      <c r="E2394" s="128" t="s">
        <v>419</v>
      </c>
    </row>
    <row r="2395" spans="1:5" ht="51.75" thickBot="1" x14ac:dyDescent="0.3">
      <c r="A2395" s="51" t="s">
        <v>275</v>
      </c>
      <c r="B2395" s="127" t="str">
        <f>Table13[[#This Row],[Series]]&amp;Table13[[#This Row],[Competency Name]]</f>
        <v>1601FINANCIAL MANAGEMENT</v>
      </c>
      <c r="C2395" s="127" t="str">
        <f>IF(RIGHT(Table13[[#This Row],[Occupational Series]],5)="SECCM","SECCM",IF(OR(RIGHT(Table13[[#This Row],[Occupational Series]],1)="A",RIGHT(Table13[[#This Row],[Occupational Series]],1)="B",RIGHT(Table13[[#This Row],[Occupational Series]],1)="C"),"0301",RIGHT(Table13[[#This Row],[Occupational Series]],4)))</f>
        <v>1601</v>
      </c>
      <c r="D2395" s="51" t="s">
        <v>438</v>
      </c>
      <c r="E2395" s="51" t="s">
        <v>439</v>
      </c>
    </row>
    <row r="2396" spans="1:5" ht="26.25" thickBot="1" x14ac:dyDescent="0.3">
      <c r="A2396" s="51" t="s">
        <v>275</v>
      </c>
      <c r="B2396" s="127" t="str">
        <f>Table13[[#This Row],[Series]]&amp;Table13[[#This Row],[Competency Name]]</f>
        <v>1601COMPUTER LITERACY</v>
      </c>
      <c r="C2396" s="127" t="str">
        <f>IF(RIGHT(Table13[[#This Row],[Occupational Series]],5)="SECCM","SECCM",IF(OR(RIGHT(Table13[[#This Row],[Occupational Series]],1)="A",RIGHT(Table13[[#This Row],[Occupational Series]],1)="B",RIGHT(Table13[[#This Row],[Occupational Series]],1)="C"),"0301",RIGHT(Table13[[#This Row],[Occupational Series]],4)))</f>
        <v>1601</v>
      </c>
      <c r="D2396" s="51" t="s">
        <v>456</v>
      </c>
      <c r="E2396" s="51" t="s">
        <v>457</v>
      </c>
    </row>
    <row r="2397" spans="1:5" ht="15.75" thickBot="1" x14ac:dyDescent="0.3">
      <c r="A2397" s="128" t="s">
        <v>275</v>
      </c>
      <c r="B2397" s="127" t="str">
        <f>Table13[[#This Row],[Series]]&amp;Table13[[#This Row],[Competency Name]]</f>
        <v>1601PARTNERING</v>
      </c>
      <c r="C2397" s="127" t="str">
        <f>IF(RIGHT(Table13[[#This Row],[Occupational Series]],5)="SECCM","SECCM",IF(OR(RIGHT(Table13[[#This Row],[Occupational Series]],1)="A",RIGHT(Table13[[#This Row],[Occupational Series]],1)="B",RIGHT(Table13[[#This Row],[Occupational Series]],1)="C"),"0301",RIGHT(Table13[[#This Row],[Occupational Series]],4)))</f>
        <v>1601</v>
      </c>
      <c r="D2397" s="128" t="s">
        <v>491</v>
      </c>
      <c r="E2397" s="128" t="s">
        <v>492</v>
      </c>
    </row>
    <row r="2398" spans="1:5" ht="26.25" thickBot="1" x14ac:dyDescent="0.3">
      <c r="A2398" s="51" t="s">
        <v>275</v>
      </c>
      <c r="B2398" s="127" t="str">
        <f>Table13[[#This Row],[Series]]&amp;Table13[[#This Row],[Competency Name]]</f>
        <v>1601WRITTEN COMMUNICATION</v>
      </c>
      <c r="C2398" s="127" t="str">
        <f>IF(RIGHT(Table13[[#This Row],[Occupational Series]],5)="SECCM","SECCM",IF(OR(RIGHT(Table13[[#This Row],[Occupational Series]],1)="A",RIGHT(Table13[[#This Row],[Occupational Series]],1)="B",RIGHT(Table13[[#This Row],[Occupational Series]],1)="C"),"0301",RIGHT(Table13[[#This Row],[Occupational Series]],4)))</f>
        <v>1601</v>
      </c>
      <c r="D2398" s="51" t="s">
        <v>507</v>
      </c>
      <c r="E2398" s="51" t="s">
        <v>508</v>
      </c>
    </row>
    <row r="2399" spans="1:5" ht="26.25" thickBot="1" x14ac:dyDescent="0.3">
      <c r="A2399" s="51" t="s">
        <v>275</v>
      </c>
      <c r="B2399" s="127" t="str">
        <f>Table13[[#This Row],[Series]]&amp;Table13[[#This Row],[Competency Name]]</f>
        <v>1601ORAL COMMUNICATION</v>
      </c>
      <c r="C2399" s="127" t="str">
        <f>IF(RIGHT(Table13[[#This Row],[Occupational Series]],5)="SECCM","SECCM",IF(OR(RIGHT(Table13[[#This Row],[Occupational Series]],1)="A",RIGHT(Table13[[#This Row],[Occupational Series]],1)="B",RIGHT(Table13[[#This Row],[Occupational Series]],1)="C"),"0301",RIGHT(Table13[[#This Row],[Occupational Series]],4)))</f>
        <v>1601</v>
      </c>
      <c r="D2399" s="51" t="s">
        <v>537</v>
      </c>
      <c r="E2399" s="51" t="s">
        <v>538</v>
      </c>
    </row>
    <row r="2400" spans="1:5" ht="64.5" thickBot="1" x14ac:dyDescent="0.3">
      <c r="A2400" s="54" t="s">
        <v>275</v>
      </c>
      <c r="B2400" s="127" t="str">
        <f>Table13[[#This Row],[Series]]&amp;Table13[[#This Row],[Competency Name]]</f>
        <v>1601ACCOUNTABILITY</v>
      </c>
      <c r="C2400" s="127" t="str">
        <f>IF(RIGHT(Table13[[#This Row],[Occupational Series]],5)="SECCM","SECCM",IF(OR(RIGHT(Table13[[#This Row],[Occupational Series]],1)="A",RIGHT(Table13[[#This Row],[Occupational Series]],1)="B",RIGHT(Table13[[#This Row],[Occupational Series]],1)="C"),"0301",RIGHT(Table13[[#This Row],[Occupational Series]],4)))</f>
        <v>1601</v>
      </c>
      <c r="D2400" s="54" t="s">
        <v>579</v>
      </c>
      <c r="E2400" s="54" t="s">
        <v>580</v>
      </c>
    </row>
    <row r="2401" spans="1:5" ht="39" thickBot="1" x14ac:dyDescent="0.3">
      <c r="A2401" s="51" t="s">
        <v>275</v>
      </c>
      <c r="B2401" s="127" t="str">
        <f>Table13[[#This Row],[Series]]&amp;Table13[[#This Row],[Competency Name]]</f>
        <v>1601DEVELOPING OTHERS</v>
      </c>
      <c r="C2401" s="127" t="str">
        <f>IF(RIGHT(Table13[[#This Row],[Occupational Series]],5)="SECCM","SECCM",IF(OR(RIGHT(Table13[[#This Row],[Occupational Series]],1)="A",RIGHT(Table13[[#This Row],[Occupational Series]],1)="B",RIGHT(Table13[[#This Row],[Occupational Series]],1)="C"),"0301",RIGHT(Table13[[#This Row],[Occupational Series]],4)))</f>
        <v>1601</v>
      </c>
      <c r="D2401" s="51" t="s">
        <v>585</v>
      </c>
      <c r="E2401" s="51" t="s">
        <v>586</v>
      </c>
    </row>
    <row r="2402" spans="1:5" ht="26.25" thickBot="1" x14ac:dyDescent="0.3">
      <c r="A2402" s="51" t="s">
        <v>275</v>
      </c>
      <c r="B2402" s="127" t="str">
        <f>Table13[[#This Row],[Series]]&amp;Table13[[#This Row],[Competency Name]]</f>
        <v>1601MANAGING HUMAN RESOURCES</v>
      </c>
      <c r="C2402" s="127" t="str">
        <f>IF(RIGHT(Table13[[#This Row],[Occupational Series]],5)="SECCM","SECCM",IF(OR(RIGHT(Table13[[#This Row],[Occupational Series]],1)="A",RIGHT(Table13[[#This Row],[Occupational Series]],1)="B",RIGHT(Table13[[#This Row],[Occupational Series]],1)="C"),"0301",RIGHT(Table13[[#This Row],[Occupational Series]],4)))</f>
        <v>1601</v>
      </c>
      <c r="D2402" s="51" t="s">
        <v>590</v>
      </c>
      <c r="E2402" s="51" t="s">
        <v>591</v>
      </c>
    </row>
    <row r="2403" spans="1:5" ht="39" thickBot="1" x14ac:dyDescent="0.3">
      <c r="A2403" s="54" t="s">
        <v>275</v>
      </c>
      <c r="B2403" s="127" t="str">
        <f>Table13[[#This Row],[Series]]&amp;Table13[[#This Row],[Competency Name]]</f>
        <v>1601PROBLEM SOLVING</v>
      </c>
      <c r="C2403" s="127" t="str">
        <f>IF(RIGHT(Table13[[#This Row],[Occupational Series]],5)="SECCM","SECCM",IF(OR(RIGHT(Table13[[#This Row],[Occupational Series]],1)="A",RIGHT(Table13[[#This Row],[Occupational Series]],1)="B",RIGHT(Table13[[#This Row],[Occupational Series]],1)="C"),"0301",RIGHT(Table13[[#This Row],[Occupational Series]],4)))</f>
        <v>1601</v>
      </c>
      <c r="D2403" s="54" t="s">
        <v>596</v>
      </c>
      <c r="E2403" s="54" t="s">
        <v>597</v>
      </c>
    </row>
    <row r="2404" spans="1:5" ht="26.25" thickBot="1" x14ac:dyDescent="0.3">
      <c r="A2404" s="51" t="s">
        <v>275</v>
      </c>
      <c r="B2404" s="127" t="str">
        <f>Table13[[#This Row],[Series]]&amp;Table13[[#This Row],[Competency Name]]</f>
        <v>1601QUALITY ASSURANCE</v>
      </c>
      <c r="C2404" s="127" t="str">
        <f>IF(RIGHT(Table13[[#This Row],[Occupational Series]],5)="SECCM","SECCM",IF(OR(RIGHT(Table13[[#This Row],[Occupational Series]],1)="A",RIGHT(Table13[[#This Row],[Occupational Series]],1)="B",RIGHT(Table13[[#This Row],[Occupational Series]],1)="C"),"0301",RIGHT(Table13[[#This Row],[Occupational Series]],4)))</f>
        <v>1601</v>
      </c>
      <c r="D2404" s="51" t="s">
        <v>600</v>
      </c>
      <c r="E2404" s="51" t="s">
        <v>601</v>
      </c>
    </row>
    <row r="2405" spans="1:5" ht="39" thickBot="1" x14ac:dyDescent="0.3">
      <c r="A2405" s="51" t="s">
        <v>275</v>
      </c>
      <c r="B2405" s="127" t="str">
        <f>Table13[[#This Row],[Series]]&amp;Table13[[#This Row],[Competency Name]]</f>
        <v>1601STRATEGIC THINKING</v>
      </c>
      <c r="C2405" s="127" t="str">
        <f>IF(RIGHT(Table13[[#This Row],[Occupational Series]],5)="SECCM","SECCM",IF(OR(RIGHT(Table13[[#This Row],[Occupational Series]],1)="A",RIGHT(Table13[[#This Row],[Occupational Series]],1)="B",RIGHT(Table13[[#This Row],[Occupational Series]],1)="C"),"0301",RIGHT(Table13[[#This Row],[Occupational Series]],4)))</f>
        <v>1601</v>
      </c>
      <c r="D2405" s="51" t="s">
        <v>826</v>
      </c>
      <c r="E2405" s="51" t="s">
        <v>827</v>
      </c>
    </row>
    <row r="2406" spans="1:5" ht="26.25" thickBot="1" x14ac:dyDescent="0.3">
      <c r="A2406" s="128" t="s">
        <v>275</v>
      </c>
      <c r="B2406" s="127" t="str">
        <f>Table13[[#This Row],[Series]]&amp;Table13[[#This Row],[Competency Name]]</f>
        <v>1601RULEMAKING AND REGULATION</v>
      </c>
      <c r="C2406" s="127" t="str">
        <f>IF(RIGHT(Table13[[#This Row],[Occupational Series]],5)="SECCM","SECCM",IF(OR(RIGHT(Table13[[#This Row],[Occupational Series]],1)="A",RIGHT(Table13[[#This Row],[Occupational Series]],1)="B",RIGHT(Table13[[#This Row],[Occupational Series]],1)="C"),"0301",RIGHT(Table13[[#This Row],[Occupational Series]],4)))</f>
        <v>1601</v>
      </c>
      <c r="D2406" s="128" t="s">
        <v>958</v>
      </c>
      <c r="E2406" s="128" t="s">
        <v>959</v>
      </c>
    </row>
    <row r="2407" spans="1:5" ht="39" thickBot="1" x14ac:dyDescent="0.3">
      <c r="A2407" s="51" t="s">
        <v>275</v>
      </c>
      <c r="B2407" s="127" t="str">
        <f>Table13[[#This Row],[Series]]&amp;Table13[[#This Row],[Competency Name]]</f>
        <v>1601DECISIVENESS</v>
      </c>
      <c r="C2407" s="127" t="str">
        <f>IF(RIGHT(Table13[[#This Row],[Occupational Series]],5)="SECCM","SECCM",IF(OR(RIGHT(Table13[[#This Row],[Occupational Series]],1)="A",RIGHT(Table13[[#This Row],[Occupational Series]],1)="B",RIGHT(Table13[[#This Row],[Occupational Series]],1)="C"),"0301",RIGHT(Table13[[#This Row],[Occupational Series]],4)))</f>
        <v>1601</v>
      </c>
      <c r="D2407" s="51" t="s">
        <v>1009</v>
      </c>
      <c r="E2407" s="51" t="s">
        <v>1010</v>
      </c>
    </row>
    <row r="2408" spans="1:5" ht="26.25" thickBot="1" x14ac:dyDescent="0.3">
      <c r="A2408" s="129" t="s">
        <v>275</v>
      </c>
      <c r="B2408" s="127" t="str">
        <f>Table13[[#This Row],[Series]]&amp;Table13[[#This Row],[Competency Name]]</f>
        <v>1601READING AND INTERPRETING REGULATIONS</v>
      </c>
      <c r="C2408" s="127" t="str">
        <f>IF(RIGHT(Table13[[#This Row],[Occupational Series]],5)="SECCM","SECCM",IF(OR(RIGHT(Table13[[#This Row],[Occupational Series]],1)="A",RIGHT(Table13[[#This Row],[Occupational Series]],1)="B",RIGHT(Table13[[#This Row],[Occupational Series]],1)="C"),"0301",RIGHT(Table13[[#This Row],[Occupational Series]],4)))</f>
        <v>1601</v>
      </c>
      <c r="D2408" s="129" t="s">
        <v>1015</v>
      </c>
      <c r="E2408" s="129" t="s">
        <v>1016</v>
      </c>
    </row>
    <row r="2409" spans="1:5" ht="26.25" thickBot="1" x14ac:dyDescent="0.3">
      <c r="A2409" s="54" t="s">
        <v>275</v>
      </c>
      <c r="B2409" s="127" t="str">
        <f>Table13[[#This Row],[Series]]&amp;Table13[[#This Row],[Competency Name]]</f>
        <v>1601ANALYTICAL TECHNIQUES</v>
      </c>
      <c r="C2409" s="127" t="str">
        <f>IF(RIGHT(Table13[[#This Row],[Occupational Series]],5)="SECCM","SECCM",IF(OR(RIGHT(Table13[[#This Row],[Occupational Series]],1)="A",RIGHT(Table13[[#This Row],[Occupational Series]],1)="B",RIGHT(Table13[[#This Row],[Occupational Series]],1)="C"),"0301",RIGHT(Table13[[#This Row],[Occupational Series]],4)))</f>
        <v>1601</v>
      </c>
      <c r="D2409" s="54" t="s">
        <v>1131</v>
      </c>
      <c r="E2409" s="54" t="s">
        <v>1132</v>
      </c>
    </row>
    <row r="2410" spans="1:5" ht="26.25" thickBot="1" x14ac:dyDescent="0.3">
      <c r="A2410" s="51" t="s">
        <v>275</v>
      </c>
      <c r="B2410" s="127" t="str">
        <f>Table13[[#This Row],[Series]]&amp;Table13[[#This Row],[Competency Name]]</f>
        <v>1601FACILITIES</v>
      </c>
      <c r="C2410" s="127" t="str">
        <f>IF(RIGHT(Table13[[#This Row],[Occupational Series]],5)="SECCM","SECCM",IF(OR(RIGHT(Table13[[#This Row],[Occupational Series]],1)="A",RIGHT(Table13[[#This Row],[Occupational Series]],1)="B",RIGHT(Table13[[#This Row],[Occupational Series]],1)="C"),"0301",RIGHT(Table13[[#This Row],[Occupational Series]],4)))</f>
        <v>1601</v>
      </c>
      <c r="D2410" s="51" t="s">
        <v>1137</v>
      </c>
      <c r="E2410" s="51" t="s">
        <v>1138</v>
      </c>
    </row>
    <row r="2411" spans="1:5" ht="15.75" thickBot="1" x14ac:dyDescent="0.3">
      <c r="A2411" s="129" t="s">
        <v>275</v>
      </c>
      <c r="B2411" s="127" t="str">
        <f>Table13[[#This Row],[Series]]&amp;Table13[[#This Row],[Competency Name]]</f>
        <v>1601ASSESSMENT</v>
      </c>
      <c r="C2411" s="127" t="str">
        <f>IF(RIGHT(Table13[[#This Row],[Occupational Series]],5)="SECCM","SECCM",IF(OR(RIGHT(Table13[[#This Row],[Occupational Series]],1)="A",RIGHT(Table13[[#This Row],[Occupational Series]],1)="B",RIGHT(Table13[[#This Row],[Occupational Series]],1)="C"),"0301",RIGHT(Table13[[#This Row],[Occupational Series]],4)))</f>
        <v>1601</v>
      </c>
      <c r="D2411" s="129" t="s">
        <v>1153</v>
      </c>
      <c r="E2411" s="129" t="s">
        <v>1154</v>
      </c>
    </row>
    <row r="2412" spans="1:5" ht="39" thickBot="1" x14ac:dyDescent="0.3">
      <c r="A2412" s="54" t="s">
        <v>275</v>
      </c>
      <c r="B2412" s="127" t="str">
        <f>Table13[[#This Row],[Series]]&amp;Table13[[#This Row],[Competency Name]]</f>
        <v>1601FACILITIES MAINTENANCE</v>
      </c>
      <c r="C2412" s="127" t="str">
        <f>IF(RIGHT(Table13[[#This Row],[Occupational Series]],5)="SECCM","SECCM",IF(OR(RIGHT(Table13[[#This Row],[Occupational Series]],1)="A",RIGHT(Table13[[#This Row],[Occupational Series]],1)="B",RIGHT(Table13[[#This Row],[Occupational Series]],1)="C"),"0301",RIGHT(Table13[[#This Row],[Occupational Series]],4)))</f>
        <v>1601</v>
      </c>
      <c r="D2412" s="54" t="s">
        <v>1187</v>
      </c>
      <c r="E2412" s="54" t="s">
        <v>1188</v>
      </c>
    </row>
    <row r="2413" spans="1:5" ht="39" thickBot="1" x14ac:dyDescent="0.3">
      <c r="A2413" s="51" t="s">
        <v>275</v>
      </c>
      <c r="B2413" s="127" t="str">
        <f>Table13[[#This Row],[Series]]&amp;Table13[[#This Row],[Competency Name]]</f>
        <v>1601FACILITIES OPERATIONS</v>
      </c>
      <c r="C2413" s="127" t="str">
        <f>IF(RIGHT(Table13[[#This Row],[Occupational Series]],5)="SECCM","SECCM",IF(OR(RIGHT(Table13[[#This Row],[Occupational Series]],1)="A",RIGHT(Table13[[#This Row],[Occupational Series]],1)="B",RIGHT(Table13[[#This Row],[Occupational Series]],1)="C"),"0301",RIGHT(Table13[[#This Row],[Occupational Series]],4)))</f>
        <v>1601</v>
      </c>
      <c r="D2413" s="51" t="s">
        <v>1189</v>
      </c>
      <c r="E2413" s="51" t="s">
        <v>1190</v>
      </c>
    </row>
    <row r="2414" spans="1:5" ht="39" thickBot="1" x14ac:dyDescent="0.3">
      <c r="A2414" s="51" t="s">
        <v>275</v>
      </c>
      <c r="B2414" s="127" t="str">
        <f>Table13[[#This Row],[Series]]&amp;Table13[[#This Row],[Competency Name]]</f>
        <v>1601DOCKING OPERATIONS</v>
      </c>
      <c r="C2414" s="127" t="str">
        <f>IF(RIGHT(Table13[[#This Row],[Occupational Series]],5)="SECCM","SECCM",IF(OR(RIGHT(Table13[[#This Row],[Occupational Series]],1)="A",RIGHT(Table13[[#This Row],[Occupational Series]],1)="B",RIGHT(Table13[[#This Row],[Occupational Series]],1)="C"),"0301",RIGHT(Table13[[#This Row],[Occupational Series]],4)))</f>
        <v>1601</v>
      </c>
      <c r="D2414" s="51" t="s">
        <v>1383</v>
      </c>
      <c r="E2414" s="51" t="s">
        <v>1384</v>
      </c>
    </row>
    <row r="2415" spans="1:5" ht="39" thickBot="1" x14ac:dyDescent="0.3">
      <c r="A2415" s="54" t="s">
        <v>275</v>
      </c>
      <c r="B2415" s="127" t="str">
        <f>Table13[[#This Row],[Series]]&amp;Table13[[#This Row],[Competency Name]]</f>
        <v>1601LIFTING AND HANDLING</v>
      </c>
      <c r="C2415" s="127" t="str">
        <f>IF(RIGHT(Table13[[#This Row],[Occupational Series]],5)="SECCM","SECCM",IF(OR(RIGHT(Table13[[#This Row],[Occupational Series]],1)="A",RIGHT(Table13[[#This Row],[Occupational Series]],1)="B",RIGHT(Table13[[#This Row],[Occupational Series]],1)="C"),"0301",RIGHT(Table13[[#This Row],[Occupational Series]],4)))</f>
        <v>1601</v>
      </c>
      <c r="D2415" s="54" t="s">
        <v>1387</v>
      </c>
      <c r="E2415" s="54" t="s">
        <v>1388</v>
      </c>
    </row>
    <row r="2416" spans="1:5" ht="39" thickBot="1" x14ac:dyDescent="0.3">
      <c r="A2416" s="51" t="s">
        <v>275</v>
      </c>
      <c r="B2416" s="127" t="str">
        <f>Table13[[#This Row],[Series]]&amp;Table13[[#This Row],[Competency Name]]</f>
        <v>1601MAINTENANCE OPERATIONS</v>
      </c>
      <c r="C2416" s="127" t="str">
        <f>IF(RIGHT(Table13[[#This Row],[Occupational Series]],5)="SECCM","SECCM",IF(OR(RIGHT(Table13[[#This Row],[Occupational Series]],1)="A",RIGHT(Table13[[#This Row],[Occupational Series]],1)="B",RIGHT(Table13[[#This Row],[Occupational Series]],1)="C"),"0301",RIGHT(Table13[[#This Row],[Occupational Series]],4)))</f>
        <v>1601</v>
      </c>
      <c r="D2416" s="51" t="s">
        <v>1389</v>
      </c>
      <c r="E2416" s="51" t="s">
        <v>1390</v>
      </c>
    </row>
    <row r="2417" spans="1:5" ht="26.25" thickBot="1" x14ac:dyDescent="0.3">
      <c r="A2417" s="129" t="s">
        <v>275</v>
      </c>
      <c r="B2417" s="127" t="str">
        <f>Table13[[#This Row],[Series]]&amp;Table13[[#This Row],[Competency Name]]</f>
        <v>1601PRODUCTION AND SUPPORT</v>
      </c>
      <c r="C2417" s="127" t="str">
        <f>IF(RIGHT(Table13[[#This Row],[Occupational Series]],5)="SECCM","SECCM",IF(OR(RIGHT(Table13[[#This Row],[Occupational Series]],1)="A",RIGHT(Table13[[#This Row],[Occupational Series]],1)="B",RIGHT(Table13[[#This Row],[Occupational Series]],1)="C"),"0301",RIGHT(Table13[[#This Row],[Occupational Series]],4)))</f>
        <v>1601</v>
      </c>
      <c r="D2417" s="129" t="s">
        <v>1391</v>
      </c>
      <c r="E2417" s="129" t="s">
        <v>1392</v>
      </c>
    </row>
    <row r="2418" spans="1:5" ht="26.25" thickBot="1" x14ac:dyDescent="0.3">
      <c r="A2418" s="54" t="s">
        <v>318</v>
      </c>
      <c r="B2418" s="127" t="str">
        <f>Table13[[#This Row],[Series]]&amp;Table13[[#This Row],[Competency Name]]</f>
        <v>1603INFORMATION MANAGEMENT</v>
      </c>
      <c r="C2418" s="127" t="str">
        <f>IF(RIGHT(Table13[[#This Row],[Occupational Series]],5)="SECCM","SECCM",IF(OR(RIGHT(Table13[[#This Row],[Occupational Series]],1)="A",RIGHT(Table13[[#This Row],[Occupational Series]],1)="B",RIGHT(Table13[[#This Row],[Occupational Series]],1)="C"),"0301",RIGHT(Table13[[#This Row],[Occupational Series]],4)))</f>
        <v>1603</v>
      </c>
      <c r="D2418" s="54" t="s">
        <v>311</v>
      </c>
      <c r="E2418" s="54" t="s">
        <v>312</v>
      </c>
    </row>
    <row r="2419" spans="1:5" ht="26.25" thickBot="1" x14ac:dyDescent="0.3">
      <c r="A2419" s="129" t="s">
        <v>318</v>
      </c>
      <c r="B2419" s="127" t="str">
        <f>Table13[[#This Row],[Series]]&amp;Table13[[#This Row],[Competency Name]]</f>
        <v>1603PROJECT MANAGEMENT</v>
      </c>
      <c r="C2419" s="127" t="str">
        <f>IF(RIGHT(Table13[[#This Row],[Occupational Series]],5)="SECCM","SECCM",IF(OR(RIGHT(Table13[[#This Row],[Occupational Series]],1)="A",RIGHT(Table13[[#This Row],[Occupational Series]],1)="B",RIGHT(Table13[[#This Row],[Occupational Series]],1)="C"),"0301",RIGHT(Table13[[#This Row],[Occupational Series]],4)))</f>
        <v>1603</v>
      </c>
      <c r="D2419" s="129" t="s">
        <v>381</v>
      </c>
      <c r="E2419" s="129" t="s">
        <v>382</v>
      </c>
    </row>
    <row r="2420" spans="1:5" ht="26.25" thickBot="1" x14ac:dyDescent="0.3">
      <c r="A2420" s="51" t="s">
        <v>318</v>
      </c>
      <c r="B2420" s="127" t="str">
        <f>Table13[[#This Row],[Series]]&amp;Table13[[#This Row],[Competency Name]]</f>
        <v>1603COMPUTER LITERACY</v>
      </c>
      <c r="C2420" s="127" t="str">
        <f>IF(RIGHT(Table13[[#This Row],[Occupational Series]],5)="SECCM","SECCM",IF(OR(RIGHT(Table13[[#This Row],[Occupational Series]],1)="A",RIGHT(Table13[[#This Row],[Occupational Series]],1)="B",RIGHT(Table13[[#This Row],[Occupational Series]],1)="C"),"0301",RIGHT(Table13[[#This Row],[Occupational Series]],4)))</f>
        <v>1603</v>
      </c>
      <c r="D2420" s="51" t="s">
        <v>456</v>
      </c>
      <c r="E2420" s="51" t="s">
        <v>457</v>
      </c>
    </row>
    <row r="2421" spans="1:5" ht="15.75" thickBot="1" x14ac:dyDescent="0.3">
      <c r="A2421" s="128" t="s">
        <v>318</v>
      </c>
      <c r="B2421" s="127" t="str">
        <f>Table13[[#This Row],[Series]]&amp;Table13[[#This Row],[Competency Name]]</f>
        <v>1603PARTNERING</v>
      </c>
      <c r="C2421" s="127" t="str">
        <f>IF(RIGHT(Table13[[#This Row],[Occupational Series]],5)="SECCM","SECCM",IF(OR(RIGHT(Table13[[#This Row],[Occupational Series]],1)="A",RIGHT(Table13[[#This Row],[Occupational Series]],1)="B",RIGHT(Table13[[#This Row],[Occupational Series]],1)="C"),"0301",RIGHT(Table13[[#This Row],[Occupational Series]],4)))</f>
        <v>1603</v>
      </c>
      <c r="D2421" s="128" t="s">
        <v>491</v>
      </c>
      <c r="E2421" s="128" t="s">
        <v>492</v>
      </c>
    </row>
    <row r="2422" spans="1:5" ht="26.25" thickBot="1" x14ac:dyDescent="0.3">
      <c r="A2422" s="51" t="s">
        <v>318</v>
      </c>
      <c r="B2422" s="127" t="str">
        <f>Table13[[#This Row],[Series]]&amp;Table13[[#This Row],[Competency Name]]</f>
        <v>1603WRITTEN COMMUNICATION</v>
      </c>
      <c r="C2422" s="127" t="str">
        <f>IF(RIGHT(Table13[[#This Row],[Occupational Series]],5)="SECCM","SECCM",IF(OR(RIGHT(Table13[[#This Row],[Occupational Series]],1)="A",RIGHT(Table13[[#This Row],[Occupational Series]],1)="B",RIGHT(Table13[[#This Row],[Occupational Series]],1)="C"),"0301",RIGHT(Table13[[#This Row],[Occupational Series]],4)))</f>
        <v>1603</v>
      </c>
      <c r="D2422" s="51" t="s">
        <v>507</v>
      </c>
      <c r="E2422" s="51" t="s">
        <v>508</v>
      </c>
    </row>
    <row r="2423" spans="1:5" ht="26.25" thickBot="1" x14ac:dyDescent="0.3">
      <c r="A2423" s="51" t="s">
        <v>318</v>
      </c>
      <c r="B2423" s="127" t="str">
        <f>Table13[[#This Row],[Series]]&amp;Table13[[#This Row],[Competency Name]]</f>
        <v>1603ORAL COMMUNICATION</v>
      </c>
      <c r="C2423" s="127" t="str">
        <f>IF(RIGHT(Table13[[#This Row],[Occupational Series]],5)="SECCM","SECCM",IF(OR(RIGHT(Table13[[#This Row],[Occupational Series]],1)="A",RIGHT(Table13[[#This Row],[Occupational Series]],1)="B",RIGHT(Table13[[#This Row],[Occupational Series]],1)="C"),"0301",RIGHT(Table13[[#This Row],[Occupational Series]],4)))</f>
        <v>1603</v>
      </c>
      <c r="D2423" s="51" t="s">
        <v>537</v>
      </c>
      <c r="E2423" s="51" t="s">
        <v>538</v>
      </c>
    </row>
    <row r="2424" spans="1:5" ht="26.25" thickBot="1" x14ac:dyDescent="0.3">
      <c r="A2424" s="54" t="s">
        <v>318</v>
      </c>
      <c r="B2424" s="127" t="str">
        <f>Table13[[#This Row],[Series]]&amp;Table13[[#This Row],[Competency Name]]</f>
        <v>1603MANAGING HUMAN RESOURCES</v>
      </c>
      <c r="C2424" s="127" t="str">
        <f>IF(RIGHT(Table13[[#This Row],[Occupational Series]],5)="SECCM","SECCM",IF(OR(RIGHT(Table13[[#This Row],[Occupational Series]],1)="A",RIGHT(Table13[[#This Row],[Occupational Series]],1)="B",RIGHT(Table13[[#This Row],[Occupational Series]],1)="C"),"0301",RIGHT(Table13[[#This Row],[Occupational Series]],4)))</f>
        <v>1603</v>
      </c>
      <c r="D2424" s="54" t="s">
        <v>590</v>
      </c>
      <c r="E2424" s="54" t="s">
        <v>591</v>
      </c>
    </row>
    <row r="2425" spans="1:5" ht="39" thickBot="1" x14ac:dyDescent="0.3">
      <c r="A2425" s="51" t="s">
        <v>318</v>
      </c>
      <c r="B2425" s="127" t="str">
        <f>Table13[[#This Row],[Series]]&amp;Table13[[#This Row],[Competency Name]]</f>
        <v>1603CLERICAL SUPPORT FUNCTIONS</v>
      </c>
      <c r="C2425" s="127" t="str">
        <f>IF(RIGHT(Table13[[#This Row],[Occupational Series]],5)="SECCM","SECCM",IF(OR(RIGHT(Table13[[#This Row],[Occupational Series]],1)="A",RIGHT(Table13[[#This Row],[Occupational Series]],1)="B",RIGHT(Table13[[#This Row],[Occupational Series]],1)="C"),"0301",RIGHT(Table13[[#This Row],[Occupational Series]],4)))</f>
        <v>1603</v>
      </c>
      <c r="D2425" s="51" t="s">
        <v>993</v>
      </c>
      <c r="E2425" s="51" t="s">
        <v>994</v>
      </c>
    </row>
    <row r="2426" spans="1:5" ht="39" thickBot="1" x14ac:dyDescent="0.3">
      <c r="A2426" s="51" t="s">
        <v>318</v>
      </c>
      <c r="B2426" s="127" t="str">
        <f>Table13[[#This Row],[Series]]&amp;Table13[[#This Row],[Competency Name]]</f>
        <v>1603MAINTENANCE AND REPAIR</v>
      </c>
      <c r="C2426" s="127" t="str">
        <f>IF(RIGHT(Table13[[#This Row],[Occupational Series]],5)="SECCM","SECCM",IF(OR(RIGHT(Table13[[#This Row],[Occupational Series]],1)="A",RIGHT(Table13[[#This Row],[Occupational Series]],1)="B",RIGHT(Table13[[#This Row],[Occupational Series]],1)="C"),"0301",RIGHT(Table13[[#This Row],[Occupational Series]],4)))</f>
        <v>1603</v>
      </c>
      <c r="D2426" s="51" t="s">
        <v>1230</v>
      </c>
      <c r="E2426" s="51" t="s">
        <v>1231</v>
      </c>
    </row>
    <row r="2427" spans="1:5" ht="51.75" thickBot="1" x14ac:dyDescent="0.3">
      <c r="A2427" s="54" t="s">
        <v>447</v>
      </c>
      <c r="B2427" s="127" t="str">
        <f>Table13[[#This Row],[Series]]&amp;Table13[[#This Row],[Competency Name]]</f>
        <v>1640FINANCIAL MANAGEMENT</v>
      </c>
      <c r="C2427" s="127" t="str">
        <f>IF(RIGHT(Table13[[#This Row],[Occupational Series]],5)="SECCM","SECCM",IF(OR(RIGHT(Table13[[#This Row],[Occupational Series]],1)="A",RIGHT(Table13[[#This Row],[Occupational Series]],1)="B",RIGHT(Table13[[#This Row],[Occupational Series]],1)="C"),"0301",RIGHT(Table13[[#This Row],[Occupational Series]],4)))</f>
        <v>1640</v>
      </c>
      <c r="D2427" s="54" t="s">
        <v>438</v>
      </c>
      <c r="E2427" s="54" t="s">
        <v>439</v>
      </c>
    </row>
    <row r="2428" spans="1:5" ht="26.25" thickBot="1" x14ac:dyDescent="0.3">
      <c r="A2428" s="51" t="s">
        <v>447</v>
      </c>
      <c r="B2428" s="127" t="str">
        <f>Table13[[#This Row],[Series]]&amp;Table13[[#This Row],[Competency Name]]</f>
        <v>1640COMPUTER LITERACY</v>
      </c>
      <c r="C2428" s="127" t="str">
        <f>IF(RIGHT(Table13[[#This Row],[Occupational Series]],5)="SECCM","SECCM",IF(OR(RIGHT(Table13[[#This Row],[Occupational Series]],1)="A",RIGHT(Table13[[#This Row],[Occupational Series]],1)="B",RIGHT(Table13[[#This Row],[Occupational Series]],1)="C"),"0301",RIGHT(Table13[[#This Row],[Occupational Series]],4)))</f>
        <v>1640</v>
      </c>
      <c r="D2428" s="51" t="s">
        <v>456</v>
      </c>
      <c r="E2428" s="51" t="s">
        <v>457</v>
      </c>
    </row>
    <row r="2429" spans="1:5" ht="15.75" thickBot="1" x14ac:dyDescent="0.3">
      <c r="A2429" s="129" t="s">
        <v>447</v>
      </c>
      <c r="B2429" s="127" t="str">
        <f>Table13[[#This Row],[Series]]&amp;Table13[[#This Row],[Competency Name]]</f>
        <v>1640PARTNERING</v>
      </c>
      <c r="C2429" s="127" t="str">
        <f>IF(RIGHT(Table13[[#This Row],[Occupational Series]],5)="SECCM","SECCM",IF(OR(RIGHT(Table13[[#This Row],[Occupational Series]],1)="A",RIGHT(Table13[[#This Row],[Occupational Series]],1)="B",RIGHT(Table13[[#This Row],[Occupational Series]],1)="C"),"0301",RIGHT(Table13[[#This Row],[Occupational Series]],4)))</f>
        <v>1640</v>
      </c>
      <c r="D2429" s="129" t="s">
        <v>491</v>
      </c>
      <c r="E2429" s="129" t="s">
        <v>492</v>
      </c>
    </row>
    <row r="2430" spans="1:5" ht="26.25" thickBot="1" x14ac:dyDescent="0.3">
      <c r="A2430" s="54" t="s">
        <v>447</v>
      </c>
      <c r="B2430" s="127" t="str">
        <f>Table13[[#This Row],[Series]]&amp;Table13[[#This Row],[Competency Name]]</f>
        <v>1640WRITTEN COMMUNICATION</v>
      </c>
      <c r="C2430" s="127" t="str">
        <f>IF(RIGHT(Table13[[#This Row],[Occupational Series]],5)="SECCM","SECCM",IF(OR(RIGHT(Table13[[#This Row],[Occupational Series]],1)="A",RIGHT(Table13[[#This Row],[Occupational Series]],1)="B",RIGHT(Table13[[#This Row],[Occupational Series]],1)="C"),"0301",RIGHT(Table13[[#This Row],[Occupational Series]],4)))</f>
        <v>1640</v>
      </c>
      <c r="D2430" s="54" t="s">
        <v>507</v>
      </c>
      <c r="E2430" s="54" t="s">
        <v>508</v>
      </c>
    </row>
    <row r="2431" spans="1:5" ht="26.25" thickBot="1" x14ac:dyDescent="0.3">
      <c r="A2431" s="51" t="s">
        <v>447</v>
      </c>
      <c r="B2431" s="127" t="str">
        <f>Table13[[#This Row],[Series]]&amp;Table13[[#This Row],[Competency Name]]</f>
        <v>1640ORAL COMMUNICATION</v>
      </c>
      <c r="C2431" s="127" t="str">
        <f>IF(RIGHT(Table13[[#This Row],[Occupational Series]],5)="SECCM","SECCM",IF(OR(RIGHT(Table13[[#This Row],[Occupational Series]],1)="A",RIGHT(Table13[[#This Row],[Occupational Series]],1)="B",RIGHT(Table13[[#This Row],[Occupational Series]],1)="C"),"0301",RIGHT(Table13[[#This Row],[Occupational Series]],4)))</f>
        <v>1640</v>
      </c>
      <c r="D2431" s="51" t="s">
        <v>537</v>
      </c>
      <c r="E2431" s="51" t="s">
        <v>538</v>
      </c>
    </row>
    <row r="2432" spans="1:5" ht="26.25" thickBot="1" x14ac:dyDescent="0.3">
      <c r="A2432" s="51" t="s">
        <v>447</v>
      </c>
      <c r="B2432" s="127" t="str">
        <f>Table13[[#This Row],[Series]]&amp;Table13[[#This Row],[Competency Name]]</f>
        <v>1640RESOURCE MANAGEMENT</v>
      </c>
      <c r="C2432" s="127" t="str">
        <f>IF(RIGHT(Table13[[#This Row],[Occupational Series]],5)="SECCM","SECCM",IF(OR(RIGHT(Table13[[#This Row],[Occupational Series]],1)="A",RIGHT(Table13[[#This Row],[Occupational Series]],1)="B",RIGHT(Table13[[#This Row],[Occupational Series]],1)="C"),"0301",RIGHT(Table13[[#This Row],[Occupational Series]],4)))</f>
        <v>1640</v>
      </c>
      <c r="D2432" s="51" t="s">
        <v>573</v>
      </c>
      <c r="E2432" s="51" t="s">
        <v>574</v>
      </c>
    </row>
    <row r="2433" spans="1:5" ht="64.5" thickBot="1" x14ac:dyDescent="0.3">
      <c r="A2433" s="54" t="s">
        <v>447</v>
      </c>
      <c r="B2433" s="127" t="str">
        <f>Table13[[#This Row],[Series]]&amp;Table13[[#This Row],[Competency Name]]</f>
        <v>1640ACCOUNTABILITY</v>
      </c>
      <c r="C2433" s="127" t="str">
        <f>IF(RIGHT(Table13[[#This Row],[Occupational Series]],5)="SECCM","SECCM",IF(OR(RIGHT(Table13[[#This Row],[Occupational Series]],1)="A",RIGHT(Table13[[#This Row],[Occupational Series]],1)="B",RIGHT(Table13[[#This Row],[Occupational Series]],1)="C"),"0301",RIGHT(Table13[[#This Row],[Occupational Series]],4)))</f>
        <v>1640</v>
      </c>
      <c r="D2433" s="54" t="s">
        <v>579</v>
      </c>
      <c r="E2433" s="54" t="s">
        <v>580</v>
      </c>
    </row>
    <row r="2434" spans="1:5" ht="26.25" thickBot="1" x14ac:dyDescent="0.3">
      <c r="A2434" s="51" t="s">
        <v>447</v>
      </c>
      <c r="B2434" s="127" t="str">
        <f>Table13[[#This Row],[Series]]&amp;Table13[[#This Row],[Competency Name]]</f>
        <v>1640MANAGING HUMAN RESOURCES</v>
      </c>
      <c r="C2434" s="127" t="str">
        <f>IF(RIGHT(Table13[[#This Row],[Occupational Series]],5)="SECCM","SECCM",IF(OR(RIGHT(Table13[[#This Row],[Occupational Series]],1)="A",RIGHT(Table13[[#This Row],[Occupational Series]],1)="B",RIGHT(Table13[[#This Row],[Occupational Series]],1)="C"),"0301",RIGHT(Table13[[#This Row],[Occupational Series]],4)))</f>
        <v>1640</v>
      </c>
      <c r="D2434" s="51" t="s">
        <v>590</v>
      </c>
      <c r="E2434" s="51" t="s">
        <v>591</v>
      </c>
    </row>
    <row r="2435" spans="1:5" ht="39" thickBot="1" x14ac:dyDescent="0.3">
      <c r="A2435" s="51" t="s">
        <v>447</v>
      </c>
      <c r="B2435" s="127" t="str">
        <f>Table13[[#This Row],[Series]]&amp;Table13[[#This Row],[Competency Name]]</f>
        <v>1640PROBLEM SOLVING</v>
      </c>
      <c r="C2435" s="127" t="str">
        <f>IF(RIGHT(Table13[[#This Row],[Occupational Series]],5)="SECCM","SECCM",IF(OR(RIGHT(Table13[[#This Row],[Occupational Series]],1)="A",RIGHT(Table13[[#This Row],[Occupational Series]],1)="B",RIGHT(Table13[[#This Row],[Occupational Series]],1)="C"),"0301",RIGHT(Table13[[#This Row],[Occupational Series]],4)))</f>
        <v>1640</v>
      </c>
      <c r="D2435" s="51" t="s">
        <v>596</v>
      </c>
      <c r="E2435" s="51" t="s">
        <v>597</v>
      </c>
    </row>
    <row r="2436" spans="1:5" ht="26.25" thickBot="1" x14ac:dyDescent="0.3">
      <c r="A2436" s="128" t="s">
        <v>447</v>
      </c>
      <c r="B2436" s="127" t="str">
        <f>Table13[[#This Row],[Series]]&amp;Table13[[#This Row],[Competency Name]]</f>
        <v>1640RULEMAKING AND REGULATION</v>
      </c>
      <c r="C2436" s="127" t="str">
        <f>IF(RIGHT(Table13[[#This Row],[Occupational Series]],5)="SECCM","SECCM",IF(OR(RIGHT(Table13[[#This Row],[Occupational Series]],1)="A",RIGHT(Table13[[#This Row],[Occupational Series]],1)="B",RIGHT(Table13[[#This Row],[Occupational Series]],1)="C"),"0301",RIGHT(Table13[[#This Row],[Occupational Series]],4)))</f>
        <v>1640</v>
      </c>
      <c r="D2436" s="128" t="s">
        <v>958</v>
      </c>
      <c r="E2436" s="128" t="s">
        <v>959</v>
      </c>
    </row>
    <row r="2437" spans="1:5" ht="26.25" thickBot="1" x14ac:dyDescent="0.3">
      <c r="A2437" s="129" t="s">
        <v>447</v>
      </c>
      <c r="B2437" s="127" t="str">
        <f>Table13[[#This Row],[Series]]&amp;Table13[[#This Row],[Competency Name]]</f>
        <v>1640READING AND INTERPRETING REGULATIONS</v>
      </c>
      <c r="C2437" s="127" t="str">
        <f>IF(RIGHT(Table13[[#This Row],[Occupational Series]],5)="SECCM","SECCM",IF(OR(RIGHT(Table13[[#This Row],[Occupational Series]],1)="A",RIGHT(Table13[[#This Row],[Occupational Series]],1)="B",RIGHT(Table13[[#This Row],[Occupational Series]],1)="C"),"0301",RIGHT(Table13[[#This Row],[Occupational Series]],4)))</f>
        <v>1640</v>
      </c>
      <c r="D2437" s="129" t="s">
        <v>1015</v>
      </c>
      <c r="E2437" s="129" t="s">
        <v>1016</v>
      </c>
    </row>
    <row r="2438" spans="1:5" ht="39" thickBot="1" x14ac:dyDescent="0.3">
      <c r="A2438" s="51" t="s">
        <v>447</v>
      </c>
      <c r="B2438" s="127" t="str">
        <f>Table13[[#This Row],[Series]]&amp;Table13[[#This Row],[Competency Name]]</f>
        <v>1640FACILITIES MAINTENANCE</v>
      </c>
      <c r="C2438" s="127" t="str">
        <f>IF(RIGHT(Table13[[#This Row],[Occupational Series]],5)="SECCM","SECCM",IF(OR(RIGHT(Table13[[#This Row],[Occupational Series]],1)="A",RIGHT(Table13[[#This Row],[Occupational Series]],1)="B",RIGHT(Table13[[#This Row],[Occupational Series]],1)="C"),"0301",RIGHT(Table13[[#This Row],[Occupational Series]],4)))</f>
        <v>1640</v>
      </c>
      <c r="D2438" s="51" t="s">
        <v>1187</v>
      </c>
      <c r="E2438" s="51" t="s">
        <v>1188</v>
      </c>
    </row>
    <row r="2439" spans="1:5" ht="39" thickBot="1" x14ac:dyDescent="0.3">
      <c r="A2439" s="54" t="s">
        <v>447</v>
      </c>
      <c r="B2439" s="127" t="str">
        <f>Table13[[#This Row],[Series]]&amp;Table13[[#This Row],[Competency Name]]</f>
        <v>1640FACILITIES OPERATIONS</v>
      </c>
      <c r="C2439" s="127" t="str">
        <f>IF(RIGHT(Table13[[#This Row],[Occupational Series]],5)="SECCM","SECCM",IF(OR(RIGHT(Table13[[#This Row],[Occupational Series]],1)="A",RIGHT(Table13[[#This Row],[Occupational Series]],1)="B",RIGHT(Table13[[#This Row],[Occupational Series]],1)="C"),"0301",RIGHT(Table13[[#This Row],[Occupational Series]],4)))</f>
        <v>1640</v>
      </c>
      <c r="D2439" s="54" t="s">
        <v>1189</v>
      </c>
      <c r="E2439" s="54" t="s">
        <v>1190</v>
      </c>
    </row>
    <row r="2440" spans="1:5" ht="26.25" thickBot="1" x14ac:dyDescent="0.3">
      <c r="A2440" s="51" t="s">
        <v>335</v>
      </c>
      <c r="B2440" s="127" t="str">
        <f>Table13[[#This Row],[Series]]&amp;Table13[[#This Row],[Competency Name]]</f>
        <v>1654INFORMATION MANAGEMENT</v>
      </c>
      <c r="C2440" s="127" t="str">
        <f>IF(RIGHT(Table13[[#This Row],[Occupational Series]],5)="SECCM","SECCM",IF(OR(RIGHT(Table13[[#This Row],[Occupational Series]],1)="A",RIGHT(Table13[[#This Row],[Occupational Series]],1)="B",RIGHT(Table13[[#This Row],[Occupational Series]],1)="C"),"0301",RIGHT(Table13[[#This Row],[Occupational Series]],4)))</f>
        <v>1654</v>
      </c>
      <c r="D2440" s="51" t="s">
        <v>311</v>
      </c>
      <c r="E2440" s="51" t="s">
        <v>312</v>
      </c>
    </row>
    <row r="2441" spans="1:5" ht="26.25" thickBot="1" x14ac:dyDescent="0.3">
      <c r="A2441" s="51" t="s">
        <v>335</v>
      </c>
      <c r="B2441" s="127" t="str">
        <f>Table13[[#This Row],[Series]]&amp;Table13[[#This Row],[Competency Name]]</f>
        <v>1654COMPUTER LITERACY</v>
      </c>
      <c r="C2441" s="127" t="str">
        <f>IF(RIGHT(Table13[[#This Row],[Occupational Series]],5)="SECCM","SECCM",IF(OR(RIGHT(Table13[[#This Row],[Occupational Series]],1)="A",RIGHT(Table13[[#This Row],[Occupational Series]],1)="B",RIGHT(Table13[[#This Row],[Occupational Series]],1)="C"),"0301",RIGHT(Table13[[#This Row],[Occupational Series]],4)))</f>
        <v>1654</v>
      </c>
      <c r="D2441" s="51" t="s">
        <v>456</v>
      </c>
      <c r="E2441" s="51" t="s">
        <v>457</v>
      </c>
    </row>
    <row r="2442" spans="1:5" ht="26.25" thickBot="1" x14ac:dyDescent="0.3">
      <c r="A2442" s="54" t="s">
        <v>335</v>
      </c>
      <c r="B2442" s="127" t="str">
        <f>Table13[[#This Row],[Series]]&amp;Table13[[#This Row],[Competency Name]]</f>
        <v>1654ORAL COMMUNICATION</v>
      </c>
      <c r="C2442" s="127" t="str">
        <f>IF(RIGHT(Table13[[#This Row],[Occupational Series]],5)="SECCM","SECCM",IF(OR(RIGHT(Table13[[#This Row],[Occupational Series]],1)="A",RIGHT(Table13[[#This Row],[Occupational Series]],1)="B",RIGHT(Table13[[#This Row],[Occupational Series]],1)="C"),"0301",RIGHT(Table13[[#This Row],[Occupational Series]],4)))</f>
        <v>1654</v>
      </c>
      <c r="D2442" s="54" t="s">
        <v>537</v>
      </c>
      <c r="E2442" s="54" t="s">
        <v>538</v>
      </c>
    </row>
    <row r="2443" spans="1:5" ht="26.25" thickBot="1" x14ac:dyDescent="0.3">
      <c r="A2443" s="51" t="s">
        <v>335</v>
      </c>
      <c r="B2443" s="127" t="str">
        <f>Table13[[#This Row],[Series]]&amp;Table13[[#This Row],[Competency Name]]</f>
        <v>1654RESOURCE MANAGEMENT</v>
      </c>
      <c r="C2443" s="127" t="str">
        <f>IF(RIGHT(Table13[[#This Row],[Occupational Series]],5)="SECCM","SECCM",IF(OR(RIGHT(Table13[[#This Row],[Occupational Series]],1)="A",RIGHT(Table13[[#This Row],[Occupational Series]],1)="B",RIGHT(Table13[[#This Row],[Occupational Series]],1)="C"),"0301",RIGHT(Table13[[#This Row],[Occupational Series]],4)))</f>
        <v>1654</v>
      </c>
      <c r="D2443" s="51" t="s">
        <v>573</v>
      </c>
      <c r="E2443" s="51" t="s">
        <v>574</v>
      </c>
    </row>
    <row r="2444" spans="1:5" ht="39" thickBot="1" x14ac:dyDescent="0.3">
      <c r="A2444" s="51" t="s">
        <v>335</v>
      </c>
      <c r="B2444" s="127" t="str">
        <f>Table13[[#This Row],[Series]]&amp;Table13[[#This Row],[Competency Name]]</f>
        <v>1654PROBLEM SOLVING</v>
      </c>
      <c r="C2444" s="127" t="str">
        <f>IF(RIGHT(Table13[[#This Row],[Occupational Series]],5)="SECCM","SECCM",IF(OR(RIGHT(Table13[[#This Row],[Occupational Series]],1)="A",RIGHT(Table13[[#This Row],[Occupational Series]],1)="B",RIGHT(Table13[[#This Row],[Occupational Series]],1)="C"),"0301",RIGHT(Table13[[#This Row],[Occupational Series]],4)))</f>
        <v>1654</v>
      </c>
      <c r="D2444" s="51" t="s">
        <v>596</v>
      </c>
      <c r="E2444" s="51" t="s">
        <v>597</v>
      </c>
    </row>
    <row r="2445" spans="1:5" ht="26.25" thickBot="1" x14ac:dyDescent="0.3">
      <c r="A2445" s="128" t="s">
        <v>335</v>
      </c>
      <c r="B2445" s="127" t="str">
        <f>Table13[[#This Row],[Series]]&amp;Table13[[#This Row],[Competency Name]]</f>
        <v>1654READING AND INTERPRETING REGULATIONS</v>
      </c>
      <c r="C2445" s="127" t="str">
        <f>IF(RIGHT(Table13[[#This Row],[Occupational Series]],5)="SECCM","SECCM",IF(OR(RIGHT(Table13[[#This Row],[Occupational Series]],1)="A",RIGHT(Table13[[#This Row],[Occupational Series]],1)="B",RIGHT(Table13[[#This Row],[Occupational Series]],1)="C"),"0301",RIGHT(Table13[[#This Row],[Occupational Series]],4)))</f>
        <v>1654</v>
      </c>
      <c r="D2445" s="128" t="s">
        <v>1015</v>
      </c>
      <c r="E2445" s="128" t="s">
        <v>1016</v>
      </c>
    </row>
    <row r="2446" spans="1:5" ht="39" thickBot="1" x14ac:dyDescent="0.3">
      <c r="A2446" s="51" t="s">
        <v>335</v>
      </c>
      <c r="B2446" s="127" t="str">
        <f>Table13[[#This Row],[Series]]&amp;Table13[[#This Row],[Competency Name]]</f>
        <v>1654PRINTING SERVICES</v>
      </c>
      <c r="C2446" s="127" t="str">
        <f>IF(RIGHT(Table13[[#This Row],[Occupational Series]],5)="SECCM","SECCM",IF(OR(RIGHT(Table13[[#This Row],[Occupational Series]],1)="A",RIGHT(Table13[[#This Row],[Occupational Series]],1)="B",RIGHT(Table13[[#This Row],[Occupational Series]],1)="C"),"0301",RIGHT(Table13[[#This Row],[Occupational Series]],4)))</f>
        <v>1654</v>
      </c>
      <c r="D2446" s="51" t="s">
        <v>1898</v>
      </c>
      <c r="E2446" s="51" t="s">
        <v>1899</v>
      </c>
    </row>
    <row r="2447" spans="1:5" ht="26.25" thickBot="1" x14ac:dyDescent="0.3">
      <c r="A2447" s="51" t="s">
        <v>576</v>
      </c>
      <c r="B2447" s="127" t="str">
        <f>Table13[[#This Row],[Series]]&amp;Table13[[#This Row],[Competency Name]]</f>
        <v>1667RESOURCE MANAGEMENT</v>
      </c>
      <c r="C2447" s="127" t="str">
        <f>IF(RIGHT(Table13[[#This Row],[Occupational Series]],5)="SECCM","SECCM",IF(OR(RIGHT(Table13[[#This Row],[Occupational Series]],1)="A",RIGHT(Table13[[#This Row],[Occupational Series]],1)="B",RIGHT(Table13[[#This Row],[Occupational Series]],1)="C"),"0301",RIGHT(Table13[[#This Row],[Occupational Series]],4)))</f>
        <v>1667</v>
      </c>
      <c r="D2447" s="51" t="s">
        <v>573</v>
      </c>
      <c r="E2447" s="51" t="s">
        <v>574</v>
      </c>
    </row>
    <row r="2448" spans="1:5" ht="64.5" thickBot="1" x14ac:dyDescent="0.3">
      <c r="A2448" s="54" t="s">
        <v>576</v>
      </c>
      <c r="B2448" s="127" t="str">
        <f>Table13[[#This Row],[Series]]&amp;Table13[[#This Row],[Competency Name]]</f>
        <v>1667ACCOUNTABILITY</v>
      </c>
      <c r="C2448" s="127" t="str">
        <f>IF(RIGHT(Table13[[#This Row],[Occupational Series]],5)="SECCM","SECCM",IF(OR(RIGHT(Table13[[#This Row],[Occupational Series]],1)="A",RIGHT(Table13[[#This Row],[Occupational Series]],1)="B",RIGHT(Table13[[#This Row],[Occupational Series]],1)="C"),"0301",RIGHT(Table13[[#This Row],[Occupational Series]],4)))</f>
        <v>1667</v>
      </c>
      <c r="D2448" s="54" t="s">
        <v>579</v>
      </c>
      <c r="E2448" s="54" t="s">
        <v>580</v>
      </c>
    </row>
    <row r="2449" spans="1:5" ht="26.25" thickBot="1" x14ac:dyDescent="0.3">
      <c r="A2449" s="51" t="s">
        <v>576</v>
      </c>
      <c r="B2449" s="127" t="str">
        <f>Table13[[#This Row],[Series]]&amp;Table13[[#This Row],[Competency Name]]</f>
        <v>1667MANAGING HUMAN RESOURCES</v>
      </c>
      <c r="C2449" s="127" t="str">
        <f>IF(RIGHT(Table13[[#This Row],[Occupational Series]],5)="SECCM","SECCM",IF(OR(RIGHT(Table13[[#This Row],[Occupational Series]],1)="A",RIGHT(Table13[[#This Row],[Occupational Series]],1)="B",RIGHT(Table13[[#This Row],[Occupational Series]],1)="C"),"0301",RIGHT(Table13[[#This Row],[Occupational Series]],4)))</f>
        <v>1667</v>
      </c>
      <c r="D2449" s="51" t="s">
        <v>590</v>
      </c>
      <c r="E2449" s="51" t="s">
        <v>591</v>
      </c>
    </row>
    <row r="2450" spans="1:5" ht="26.25" thickBot="1" x14ac:dyDescent="0.3">
      <c r="A2450" s="51" t="s">
        <v>576</v>
      </c>
      <c r="B2450" s="127" t="str">
        <f>Table13[[#This Row],[Series]]&amp;Table13[[#This Row],[Competency Name]]</f>
        <v>1667FOOD SERVICE OPERATIONS</v>
      </c>
      <c r="C2450" s="127" t="str">
        <f>IF(RIGHT(Table13[[#This Row],[Occupational Series]],5)="SECCM","SECCM",IF(OR(RIGHT(Table13[[#This Row],[Occupational Series]],1)="A",RIGHT(Table13[[#This Row],[Occupational Series]],1)="B",RIGHT(Table13[[#This Row],[Occupational Series]],1)="C"),"0301",RIGHT(Table13[[#This Row],[Occupational Series]],4)))</f>
        <v>1667</v>
      </c>
      <c r="D2450" s="51" t="s">
        <v>1892</v>
      </c>
      <c r="E2450" s="51" t="s">
        <v>1893</v>
      </c>
    </row>
    <row r="2451" spans="1:5" ht="39" thickBot="1" x14ac:dyDescent="0.3">
      <c r="A2451" s="54" t="s">
        <v>304</v>
      </c>
      <c r="B2451" s="127" t="str">
        <f>Table13[[#This Row],[Series]]&amp;Table13[[#This Row],[Competency Name]]</f>
        <v>1670INFLUENCING/NEGOTIATING</v>
      </c>
      <c r="C2451" s="127" t="str">
        <f>IF(RIGHT(Table13[[#This Row],[Occupational Series]],5)="SECCM","SECCM",IF(OR(RIGHT(Table13[[#This Row],[Occupational Series]],1)="A",RIGHT(Table13[[#This Row],[Occupational Series]],1)="B",RIGHT(Table13[[#This Row],[Occupational Series]],1)="C"),"0301",RIGHT(Table13[[#This Row],[Occupational Series]],4)))</f>
        <v>1670</v>
      </c>
      <c r="D2451" s="54" t="s">
        <v>267</v>
      </c>
      <c r="E2451" s="54" t="s">
        <v>268</v>
      </c>
    </row>
    <row r="2452" spans="1:5" ht="26.25" thickBot="1" x14ac:dyDescent="0.3">
      <c r="A2452" s="51" t="s">
        <v>304</v>
      </c>
      <c r="B2452" s="127" t="str">
        <f>Table13[[#This Row],[Series]]&amp;Table13[[#This Row],[Competency Name]]</f>
        <v>1670INFORMATION MANAGEMENT</v>
      </c>
      <c r="C2452" s="127" t="str">
        <f>IF(RIGHT(Table13[[#This Row],[Occupational Series]],5)="SECCM","SECCM",IF(OR(RIGHT(Table13[[#This Row],[Occupational Series]],1)="A",RIGHT(Table13[[#This Row],[Occupational Series]],1)="B",RIGHT(Table13[[#This Row],[Occupational Series]],1)="C"),"0301",RIGHT(Table13[[#This Row],[Occupational Series]],4)))</f>
        <v>1670</v>
      </c>
      <c r="D2452" s="51" t="s">
        <v>311</v>
      </c>
      <c r="E2452" s="51" t="s">
        <v>312</v>
      </c>
    </row>
    <row r="2453" spans="1:5" ht="26.25" thickBot="1" x14ac:dyDescent="0.3">
      <c r="A2453" s="129" t="s">
        <v>304</v>
      </c>
      <c r="B2453" s="127" t="str">
        <f>Table13[[#This Row],[Series]]&amp;Table13[[#This Row],[Competency Name]]</f>
        <v>1670PROJECT MANAGEMENT</v>
      </c>
      <c r="C2453" s="127" t="str">
        <f>IF(RIGHT(Table13[[#This Row],[Occupational Series]],5)="SECCM","SECCM",IF(OR(RIGHT(Table13[[#This Row],[Occupational Series]],1)="A",RIGHT(Table13[[#This Row],[Occupational Series]],1)="B",RIGHT(Table13[[#This Row],[Occupational Series]],1)="C"),"0301",RIGHT(Table13[[#This Row],[Occupational Series]],4)))</f>
        <v>1670</v>
      </c>
      <c r="D2453" s="129" t="s">
        <v>381</v>
      </c>
      <c r="E2453" s="129" t="s">
        <v>382</v>
      </c>
    </row>
    <row r="2454" spans="1:5" ht="26.25" thickBot="1" x14ac:dyDescent="0.3">
      <c r="A2454" s="128" t="s">
        <v>304</v>
      </c>
      <c r="B2454" s="127" t="str">
        <f>Table13[[#This Row],[Series]]&amp;Table13[[#This Row],[Competency Name]]</f>
        <v>1670CUSTOMER SERVICE</v>
      </c>
      <c r="C2454" s="127" t="str">
        <f>IF(RIGHT(Table13[[#This Row],[Occupational Series]],5)="SECCM","SECCM",IF(OR(RIGHT(Table13[[#This Row],[Occupational Series]],1)="A",RIGHT(Table13[[#This Row],[Occupational Series]],1)="B",RIGHT(Table13[[#This Row],[Occupational Series]],1)="C"),"0301",RIGHT(Table13[[#This Row],[Occupational Series]],4)))</f>
        <v>1670</v>
      </c>
      <c r="D2454" s="128" t="s">
        <v>418</v>
      </c>
      <c r="E2454" s="128" t="s">
        <v>419</v>
      </c>
    </row>
    <row r="2455" spans="1:5" ht="51.75" thickBot="1" x14ac:dyDescent="0.3">
      <c r="A2455" s="51" t="s">
        <v>304</v>
      </c>
      <c r="B2455" s="127" t="str">
        <f>Table13[[#This Row],[Series]]&amp;Table13[[#This Row],[Competency Name]]</f>
        <v>1670FINANCIAL MANAGEMENT</v>
      </c>
      <c r="C2455" s="127" t="str">
        <f>IF(RIGHT(Table13[[#This Row],[Occupational Series]],5)="SECCM","SECCM",IF(OR(RIGHT(Table13[[#This Row],[Occupational Series]],1)="A",RIGHT(Table13[[#This Row],[Occupational Series]],1)="B",RIGHT(Table13[[#This Row],[Occupational Series]],1)="C"),"0301",RIGHT(Table13[[#This Row],[Occupational Series]],4)))</f>
        <v>1670</v>
      </c>
      <c r="D2455" s="51" t="s">
        <v>438</v>
      </c>
      <c r="E2455" s="51" t="s">
        <v>439</v>
      </c>
    </row>
    <row r="2456" spans="1:5" ht="26.25" thickBot="1" x14ac:dyDescent="0.3">
      <c r="A2456" s="51" t="s">
        <v>304</v>
      </c>
      <c r="B2456" s="127" t="str">
        <f>Table13[[#This Row],[Series]]&amp;Table13[[#This Row],[Competency Name]]</f>
        <v>1670COMPUTER LITERACY</v>
      </c>
      <c r="C2456" s="127" t="str">
        <f>IF(RIGHT(Table13[[#This Row],[Occupational Series]],5)="SECCM","SECCM",IF(OR(RIGHT(Table13[[#This Row],[Occupational Series]],1)="A",RIGHT(Table13[[#This Row],[Occupational Series]],1)="B",RIGHT(Table13[[#This Row],[Occupational Series]],1)="C"),"0301",RIGHT(Table13[[#This Row],[Occupational Series]],4)))</f>
        <v>1670</v>
      </c>
      <c r="D2456" s="51" t="s">
        <v>456</v>
      </c>
      <c r="E2456" s="51" t="s">
        <v>457</v>
      </c>
    </row>
    <row r="2457" spans="1:5" ht="15.75" thickBot="1" x14ac:dyDescent="0.3">
      <c r="A2457" s="128" t="s">
        <v>304</v>
      </c>
      <c r="B2457" s="127" t="str">
        <f>Table13[[#This Row],[Series]]&amp;Table13[[#This Row],[Competency Name]]</f>
        <v>1670PARTNERING</v>
      </c>
      <c r="C2457" s="127" t="str">
        <f>IF(RIGHT(Table13[[#This Row],[Occupational Series]],5)="SECCM","SECCM",IF(OR(RIGHT(Table13[[#This Row],[Occupational Series]],1)="A",RIGHT(Table13[[#This Row],[Occupational Series]],1)="B",RIGHT(Table13[[#This Row],[Occupational Series]],1)="C"),"0301",RIGHT(Table13[[#This Row],[Occupational Series]],4)))</f>
        <v>1670</v>
      </c>
      <c r="D2457" s="128" t="s">
        <v>491</v>
      </c>
      <c r="E2457" s="128" t="s">
        <v>492</v>
      </c>
    </row>
    <row r="2458" spans="1:5" ht="26.25" thickBot="1" x14ac:dyDescent="0.3">
      <c r="A2458" s="51" t="s">
        <v>304</v>
      </c>
      <c r="B2458" s="127" t="str">
        <f>Table13[[#This Row],[Series]]&amp;Table13[[#This Row],[Competency Name]]</f>
        <v>1670WRITTEN COMMUNICATION</v>
      </c>
      <c r="C2458" s="127" t="str">
        <f>IF(RIGHT(Table13[[#This Row],[Occupational Series]],5)="SECCM","SECCM",IF(OR(RIGHT(Table13[[#This Row],[Occupational Series]],1)="A",RIGHT(Table13[[#This Row],[Occupational Series]],1)="B",RIGHT(Table13[[#This Row],[Occupational Series]],1)="C"),"0301",RIGHT(Table13[[#This Row],[Occupational Series]],4)))</f>
        <v>1670</v>
      </c>
      <c r="D2458" s="51" t="s">
        <v>507</v>
      </c>
      <c r="E2458" s="51" t="s">
        <v>508</v>
      </c>
    </row>
    <row r="2459" spans="1:5" ht="26.25" thickBot="1" x14ac:dyDescent="0.3">
      <c r="A2459" s="51" t="s">
        <v>304</v>
      </c>
      <c r="B2459" s="127" t="str">
        <f>Table13[[#This Row],[Series]]&amp;Table13[[#This Row],[Competency Name]]</f>
        <v>1670ORAL COMMUNICATION</v>
      </c>
      <c r="C2459" s="127" t="str">
        <f>IF(RIGHT(Table13[[#This Row],[Occupational Series]],5)="SECCM","SECCM",IF(OR(RIGHT(Table13[[#This Row],[Occupational Series]],1)="A",RIGHT(Table13[[#This Row],[Occupational Series]],1)="B",RIGHT(Table13[[#This Row],[Occupational Series]],1)="C"),"0301",RIGHT(Table13[[#This Row],[Occupational Series]],4)))</f>
        <v>1670</v>
      </c>
      <c r="D2459" s="51" t="s">
        <v>537</v>
      </c>
      <c r="E2459" s="51" t="s">
        <v>538</v>
      </c>
    </row>
    <row r="2460" spans="1:5" ht="64.5" thickBot="1" x14ac:dyDescent="0.3">
      <c r="A2460" s="54" t="s">
        <v>304</v>
      </c>
      <c r="B2460" s="127" t="str">
        <f>Table13[[#This Row],[Series]]&amp;Table13[[#This Row],[Competency Name]]</f>
        <v>1670ACCOUNTABILITY</v>
      </c>
      <c r="C2460" s="127" t="str">
        <f>IF(RIGHT(Table13[[#This Row],[Occupational Series]],5)="SECCM","SECCM",IF(OR(RIGHT(Table13[[#This Row],[Occupational Series]],1)="A",RIGHT(Table13[[#This Row],[Occupational Series]],1)="B",RIGHT(Table13[[#This Row],[Occupational Series]],1)="C"),"0301",RIGHT(Table13[[#This Row],[Occupational Series]],4)))</f>
        <v>1670</v>
      </c>
      <c r="D2460" s="54" t="s">
        <v>579</v>
      </c>
      <c r="E2460" s="54" t="s">
        <v>580</v>
      </c>
    </row>
    <row r="2461" spans="1:5" ht="39" thickBot="1" x14ac:dyDescent="0.3">
      <c r="A2461" s="51" t="s">
        <v>304</v>
      </c>
      <c r="B2461" s="127" t="str">
        <f>Table13[[#This Row],[Series]]&amp;Table13[[#This Row],[Competency Name]]</f>
        <v>1670DEVELOPING OTHERS</v>
      </c>
      <c r="C2461" s="127" t="str">
        <f>IF(RIGHT(Table13[[#This Row],[Occupational Series]],5)="SECCM","SECCM",IF(OR(RIGHT(Table13[[#This Row],[Occupational Series]],1)="A",RIGHT(Table13[[#This Row],[Occupational Series]],1)="B",RIGHT(Table13[[#This Row],[Occupational Series]],1)="C"),"0301",RIGHT(Table13[[#This Row],[Occupational Series]],4)))</f>
        <v>1670</v>
      </c>
      <c r="D2461" s="51" t="s">
        <v>585</v>
      </c>
      <c r="E2461" s="51" t="s">
        <v>586</v>
      </c>
    </row>
    <row r="2462" spans="1:5" ht="26.25" thickBot="1" x14ac:dyDescent="0.3">
      <c r="A2462" s="51" t="s">
        <v>304</v>
      </c>
      <c r="B2462" s="127" t="str">
        <f>Table13[[#This Row],[Series]]&amp;Table13[[#This Row],[Competency Name]]</f>
        <v>1670MANAGING HUMAN RESOURCES</v>
      </c>
      <c r="C2462" s="127" t="str">
        <f>IF(RIGHT(Table13[[#This Row],[Occupational Series]],5)="SECCM","SECCM",IF(OR(RIGHT(Table13[[#This Row],[Occupational Series]],1)="A",RIGHT(Table13[[#This Row],[Occupational Series]],1)="B",RIGHT(Table13[[#This Row],[Occupational Series]],1)="C"),"0301",RIGHT(Table13[[#This Row],[Occupational Series]],4)))</f>
        <v>1670</v>
      </c>
      <c r="D2462" s="51" t="s">
        <v>590</v>
      </c>
      <c r="E2462" s="51" t="s">
        <v>591</v>
      </c>
    </row>
    <row r="2463" spans="1:5" ht="39" thickBot="1" x14ac:dyDescent="0.3">
      <c r="A2463" s="54" t="s">
        <v>304</v>
      </c>
      <c r="B2463" s="127" t="str">
        <f>Table13[[#This Row],[Series]]&amp;Table13[[#This Row],[Competency Name]]</f>
        <v>1670PROBLEM SOLVING</v>
      </c>
      <c r="C2463" s="127" t="str">
        <f>IF(RIGHT(Table13[[#This Row],[Occupational Series]],5)="SECCM","SECCM",IF(OR(RIGHT(Table13[[#This Row],[Occupational Series]],1)="A",RIGHT(Table13[[#This Row],[Occupational Series]],1)="B",RIGHT(Table13[[#This Row],[Occupational Series]],1)="C"),"0301",RIGHT(Table13[[#This Row],[Occupational Series]],4)))</f>
        <v>1670</v>
      </c>
      <c r="D2463" s="54" t="s">
        <v>596</v>
      </c>
      <c r="E2463" s="54" t="s">
        <v>597</v>
      </c>
    </row>
    <row r="2464" spans="1:5" ht="26.25" thickBot="1" x14ac:dyDescent="0.3">
      <c r="A2464" s="129" t="s">
        <v>304</v>
      </c>
      <c r="B2464" s="127" t="str">
        <f>Table13[[#This Row],[Series]]&amp;Table13[[#This Row],[Competency Name]]</f>
        <v>1670RULEMAKING AND REGULATION</v>
      </c>
      <c r="C2464" s="127" t="str">
        <f>IF(RIGHT(Table13[[#This Row],[Occupational Series]],5)="SECCM","SECCM",IF(OR(RIGHT(Table13[[#This Row],[Occupational Series]],1)="A",RIGHT(Table13[[#This Row],[Occupational Series]],1)="B",RIGHT(Table13[[#This Row],[Occupational Series]],1)="C"),"0301",RIGHT(Table13[[#This Row],[Occupational Series]],4)))</f>
        <v>1670</v>
      </c>
      <c r="D2464" s="129" t="s">
        <v>958</v>
      </c>
      <c r="E2464" s="129" t="s">
        <v>959</v>
      </c>
    </row>
    <row r="2465" spans="1:5" ht="26.25" thickBot="1" x14ac:dyDescent="0.3">
      <c r="A2465" s="129" t="s">
        <v>304</v>
      </c>
      <c r="B2465" s="127" t="str">
        <f>Table13[[#This Row],[Series]]&amp;Table13[[#This Row],[Competency Name]]</f>
        <v>1670READING AND INTERPRETING REGULATIONS</v>
      </c>
      <c r="C2465" s="127" t="str">
        <f>IF(RIGHT(Table13[[#This Row],[Occupational Series]],5)="SECCM","SECCM",IF(OR(RIGHT(Table13[[#This Row],[Occupational Series]],1)="A",RIGHT(Table13[[#This Row],[Occupational Series]],1)="B",RIGHT(Table13[[#This Row],[Occupational Series]],1)="C"),"0301",RIGHT(Table13[[#This Row],[Occupational Series]],4)))</f>
        <v>1670</v>
      </c>
      <c r="D2465" s="129" t="s">
        <v>1015</v>
      </c>
      <c r="E2465" s="129" t="s">
        <v>1016</v>
      </c>
    </row>
    <row r="2466" spans="1:5" ht="39" thickBot="1" x14ac:dyDescent="0.3">
      <c r="A2466" s="54" t="s">
        <v>304</v>
      </c>
      <c r="B2466" s="127" t="str">
        <f>Table13[[#This Row],[Series]]&amp;Table13[[#This Row],[Competency Name]]</f>
        <v>1670LIFTING AND HANDLING</v>
      </c>
      <c r="C2466" s="127" t="str">
        <f>IF(RIGHT(Table13[[#This Row],[Occupational Series]],5)="SECCM","SECCM",IF(OR(RIGHT(Table13[[#This Row],[Occupational Series]],1)="A",RIGHT(Table13[[#This Row],[Occupational Series]],1)="B",RIGHT(Table13[[#This Row],[Occupational Series]],1)="C"),"0301",RIGHT(Table13[[#This Row],[Occupational Series]],4)))</f>
        <v>1670</v>
      </c>
      <c r="D2466" s="54" t="s">
        <v>1387</v>
      </c>
      <c r="E2466" s="54" t="s">
        <v>1388</v>
      </c>
    </row>
    <row r="2467" spans="1:5" ht="39" thickBot="1" x14ac:dyDescent="0.3">
      <c r="A2467" s="51" t="s">
        <v>304</v>
      </c>
      <c r="B2467" s="127" t="str">
        <f>Table13[[#This Row],[Series]]&amp;Table13[[#This Row],[Competency Name]]</f>
        <v>1670MAINTENANCE OPERATIONS</v>
      </c>
      <c r="C2467" s="127" t="str">
        <f>IF(RIGHT(Table13[[#This Row],[Occupational Series]],5)="SECCM","SECCM",IF(OR(RIGHT(Table13[[#This Row],[Occupational Series]],1)="A",RIGHT(Table13[[#This Row],[Occupational Series]],1)="B",RIGHT(Table13[[#This Row],[Occupational Series]],1)="C"),"0301",RIGHT(Table13[[#This Row],[Occupational Series]],4)))</f>
        <v>1670</v>
      </c>
      <c r="D2467" s="51" t="s">
        <v>1389</v>
      </c>
      <c r="E2467" s="51" t="s">
        <v>1390</v>
      </c>
    </row>
    <row r="2468" spans="1:5" ht="26.25" thickBot="1" x14ac:dyDescent="0.3">
      <c r="A2468" s="129" t="s">
        <v>304</v>
      </c>
      <c r="B2468" s="127" t="str">
        <f>Table13[[#This Row],[Series]]&amp;Table13[[#This Row],[Competency Name]]</f>
        <v>1670PRODUCTION AND SUPPORT</v>
      </c>
      <c r="C2468" s="127" t="str">
        <f>IF(RIGHT(Table13[[#This Row],[Occupational Series]],5)="SECCM","SECCM",IF(OR(RIGHT(Table13[[#This Row],[Occupational Series]],1)="A",RIGHT(Table13[[#This Row],[Occupational Series]],1)="B",RIGHT(Table13[[#This Row],[Occupational Series]],1)="C"),"0301",RIGHT(Table13[[#This Row],[Occupational Series]],4)))</f>
        <v>1670</v>
      </c>
      <c r="D2468" s="129" t="s">
        <v>1391</v>
      </c>
      <c r="E2468" s="129" t="s">
        <v>1392</v>
      </c>
    </row>
    <row r="2469" spans="1:5" ht="26.25" thickBot="1" x14ac:dyDescent="0.3">
      <c r="A2469" s="54" t="s">
        <v>360</v>
      </c>
      <c r="B2469" s="127" t="str">
        <f>Table13[[#This Row],[Series]]&amp;Table13[[#This Row],[Competency Name]]</f>
        <v>1701INFORMATION MANAGEMENT</v>
      </c>
      <c r="C2469" s="127" t="str">
        <f>IF(RIGHT(Table13[[#This Row],[Occupational Series]],5)="SECCM","SECCM",IF(OR(RIGHT(Table13[[#This Row],[Occupational Series]],1)="A",RIGHT(Table13[[#This Row],[Occupational Series]],1)="B",RIGHT(Table13[[#This Row],[Occupational Series]],1)="C"),"0301",RIGHT(Table13[[#This Row],[Occupational Series]],4)))</f>
        <v>1701</v>
      </c>
      <c r="D2469" s="54" t="s">
        <v>311</v>
      </c>
      <c r="E2469" s="54" t="s">
        <v>312</v>
      </c>
    </row>
    <row r="2470" spans="1:5" ht="51.75" thickBot="1" x14ac:dyDescent="0.3">
      <c r="A2470" s="51" t="s">
        <v>360</v>
      </c>
      <c r="B2470" s="127" t="str">
        <f>Table13[[#This Row],[Series]]&amp;Table13[[#This Row],[Competency Name]]</f>
        <v>1701FINANCIAL MANAGEMENT</v>
      </c>
      <c r="C2470" s="127" t="str">
        <f>IF(RIGHT(Table13[[#This Row],[Occupational Series]],5)="SECCM","SECCM",IF(OR(RIGHT(Table13[[#This Row],[Occupational Series]],1)="A",RIGHT(Table13[[#This Row],[Occupational Series]],1)="B",RIGHT(Table13[[#This Row],[Occupational Series]],1)="C"),"0301",RIGHT(Table13[[#This Row],[Occupational Series]],4)))</f>
        <v>1701</v>
      </c>
      <c r="D2470" s="51" t="s">
        <v>438</v>
      </c>
      <c r="E2470" s="51" t="s">
        <v>439</v>
      </c>
    </row>
    <row r="2471" spans="1:5" ht="26.25" thickBot="1" x14ac:dyDescent="0.3">
      <c r="A2471" s="51" t="s">
        <v>360</v>
      </c>
      <c r="B2471" s="127" t="str">
        <f>Table13[[#This Row],[Series]]&amp;Table13[[#This Row],[Competency Name]]</f>
        <v>1701COMPUTER LITERACY</v>
      </c>
      <c r="C2471" s="127" t="str">
        <f>IF(RIGHT(Table13[[#This Row],[Occupational Series]],5)="SECCM","SECCM",IF(OR(RIGHT(Table13[[#This Row],[Occupational Series]],1)="A",RIGHT(Table13[[#This Row],[Occupational Series]],1)="B",RIGHT(Table13[[#This Row],[Occupational Series]],1)="C"),"0301",RIGHT(Table13[[#This Row],[Occupational Series]],4)))</f>
        <v>1701</v>
      </c>
      <c r="D2471" s="51" t="s">
        <v>456</v>
      </c>
      <c r="E2471" s="51" t="s">
        <v>457</v>
      </c>
    </row>
    <row r="2472" spans="1:5" ht="15.75" thickBot="1" x14ac:dyDescent="0.3">
      <c r="A2472" s="128" t="s">
        <v>360</v>
      </c>
      <c r="B2472" s="127" t="str">
        <f>Table13[[#This Row],[Series]]&amp;Table13[[#This Row],[Competency Name]]</f>
        <v>1701PARTNERING</v>
      </c>
      <c r="C2472" s="127" t="str">
        <f>IF(RIGHT(Table13[[#This Row],[Occupational Series]],5)="SECCM","SECCM",IF(OR(RIGHT(Table13[[#This Row],[Occupational Series]],1)="A",RIGHT(Table13[[#This Row],[Occupational Series]],1)="B",RIGHT(Table13[[#This Row],[Occupational Series]],1)="C"),"0301",RIGHT(Table13[[#This Row],[Occupational Series]],4)))</f>
        <v>1701</v>
      </c>
      <c r="D2472" s="128" t="s">
        <v>491</v>
      </c>
      <c r="E2472" s="128" t="s">
        <v>492</v>
      </c>
    </row>
    <row r="2473" spans="1:5" ht="26.25" thickBot="1" x14ac:dyDescent="0.3">
      <c r="A2473" s="51" t="s">
        <v>360</v>
      </c>
      <c r="B2473" s="127" t="str">
        <f>Table13[[#This Row],[Series]]&amp;Table13[[#This Row],[Competency Name]]</f>
        <v>1701WRITTEN COMMUNICATION</v>
      </c>
      <c r="C2473" s="127" t="str">
        <f>IF(RIGHT(Table13[[#This Row],[Occupational Series]],5)="SECCM","SECCM",IF(OR(RIGHT(Table13[[#This Row],[Occupational Series]],1)="A",RIGHT(Table13[[#This Row],[Occupational Series]],1)="B",RIGHT(Table13[[#This Row],[Occupational Series]],1)="C"),"0301",RIGHT(Table13[[#This Row],[Occupational Series]],4)))</f>
        <v>1701</v>
      </c>
      <c r="D2473" s="51" t="s">
        <v>507</v>
      </c>
      <c r="E2473" s="51" t="s">
        <v>508</v>
      </c>
    </row>
    <row r="2474" spans="1:5" ht="26.25" thickBot="1" x14ac:dyDescent="0.3">
      <c r="A2474" s="51" t="s">
        <v>360</v>
      </c>
      <c r="B2474" s="127" t="str">
        <f>Table13[[#This Row],[Series]]&amp;Table13[[#This Row],[Competency Name]]</f>
        <v>1701ORAL COMMUNICATION</v>
      </c>
      <c r="C2474" s="127" t="str">
        <f>IF(RIGHT(Table13[[#This Row],[Occupational Series]],5)="SECCM","SECCM",IF(OR(RIGHT(Table13[[#This Row],[Occupational Series]],1)="A",RIGHT(Table13[[#This Row],[Occupational Series]],1)="B",RIGHT(Table13[[#This Row],[Occupational Series]],1)="C"),"0301",RIGHT(Table13[[#This Row],[Occupational Series]],4)))</f>
        <v>1701</v>
      </c>
      <c r="D2474" s="51" t="s">
        <v>537</v>
      </c>
      <c r="E2474" s="51" t="s">
        <v>538</v>
      </c>
    </row>
    <row r="2475" spans="1:5" ht="26.25" thickBot="1" x14ac:dyDescent="0.3">
      <c r="A2475" s="54" t="s">
        <v>360</v>
      </c>
      <c r="B2475" s="127" t="str">
        <f>Table13[[#This Row],[Series]]&amp;Table13[[#This Row],[Competency Name]]</f>
        <v>1701RESOURCE MANAGEMENT</v>
      </c>
      <c r="C2475" s="127" t="str">
        <f>IF(RIGHT(Table13[[#This Row],[Occupational Series]],5)="SECCM","SECCM",IF(OR(RIGHT(Table13[[#This Row],[Occupational Series]],1)="A",RIGHT(Table13[[#This Row],[Occupational Series]],1)="B",RIGHT(Table13[[#This Row],[Occupational Series]],1)="C"),"0301",RIGHT(Table13[[#This Row],[Occupational Series]],4)))</f>
        <v>1701</v>
      </c>
      <c r="D2475" s="54" t="s">
        <v>573</v>
      </c>
      <c r="E2475" s="54" t="s">
        <v>574</v>
      </c>
    </row>
    <row r="2476" spans="1:5" ht="39" thickBot="1" x14ac:dyDescent="0.3">
      <c r="A2476" s="51" t="s">
        <v>360</v>
      </c>
      <c r="B2476" s="127" t="str">
        <f>Table13[[#This Row],[Series]]&amp;Table13[[#This Row],[Competency Name]]</f>
        <v>1701DEVELOPING OTHERS</v>
      </c>
      <c r="C2476" s="127" t="str">
        <f>IF(RIGHT(Table13[[#This Row],[Occupational Series]],5)="SECCM","SECCM",IF(OR(RIGHT(Table13[[#This Row],[Occupational Series]],1)="A",RIGHT(Table13[[#This Row],[Occupational Series]],1)="B",RIGHT(Table13[[#This Row],[Occupational Series]],1)="C"),"0301",RIGHT(Table13[[#This Row],[Occupational Series]],4)))</f>
        <v>1701</v>
      </c>
      <c r="D2476" s="51" t="s">
        <v>585</v>
      </c>
      <c r="E2476" s="51" t="s">
        <v>586</v>
      </c>
    </row>
    <row r="2477" spans="1:5" ht="26.25" thickBot="1" x14ac:dyDescent="0.3">
      <c r="A2477" s="51" t="s">
        <v>360</v>
      </c>
      <c r="B2477" s="127" t="str">
        <f>Table13[[#This Row],[Series]]&amp;Table13[[#This Row],[Competency Name]]</f>
        <v>1701MANAGING HUMAN RESOURCES</v>
      </c>
      <c r="C2477" s="127" t="str">
        <f>IF(RIGHT(Table13[[#This Row],[Occupational Series]],5)="SECCM","SECCM",IF(OR(RIGHT(Table13[[#This Row],[Occupational Series]],1)="A",RIGHT(Table13[[#This Row],[Occupational Series]],1)="B",RIGHT(Table13[[#This Row],[Occupational Series]],1)="C"),"0301",RIGHT(Table13[[#This Row],[Occupational Series]],4)))</f>
        <v>1701</v>
      </c>
      <c r="D2477" s="51" t="s">
        <v>590</v>
      </c>
      <c r="E2477" s="51" t="s">
        <v>591</v>
      </c>
    </row>
    <row r="2478" spans="1:5" ht="39" thickBot="1" x14ac:dyDescent="0.3">
      <c r="A2478" s="54" t="s">
        <v>360</v>
      </c>
      <c r="B2478" s="127" t="str">
        <f>Table13[[#This Row],[Series]]&amp;Table13[[#This Row],[Competency Name]]</f>
        <v>1701PROBLEM SOLVING</v>
      </c>
      <c r="C2478" s="127" t="str">
        <f>IF(RIGHT(Table13[[#This Row],[Occupational Series]],5)="SECCM","SECCM",IF(OR(RIGHT(Table13[[#This Row],[Occupational Series]],1)="A",RIGHT(Table13[[#This Row],[Occupational Series]],1)="B",RIGHT(Table13[[#This Row],[Occupational Series]],1)="C"),"0301",RIGHT(Table13[[#This Row],[Occupational Series]],4)))</f>
        <v>1701</v>
      </c>
      <c r="D2478" s="54" t="s">
        <v>596</v>
      </c>
      <c r="E2478" s="54" t="s">
        <v>597</v>
      </c>
    </row>
    <row r="2479" spans="1:5" ht="26.25" thickBot="1" x14ac:dyDescent="0.3">
      <c r="A2479" s="51" t="s">
        <v>360</v>
      </c>
      <c r="B2479" s="127" t="str">
        <f>Table13[[#This Row],[Series]]&amp;Table13[[#This Row],[Competency Name]]</f>
        <v>1701COMPLIANCE AND ENFORCEMENT</v>
      </c>
      <c r="C2479" s="127" t="str">
        <f>IF(RIGHT(Table13[[#This Row],[Occupational Series]],5)="SECCM","SECCM",IF(OR(RIGHT(Table13[[#This Row],[Occupational Series]],1)="A",RIGHT(Table13[[#This Row],[Occupational Series]],1)="B",RIGHT(Table13[[#This Row],[Occupational Series]],1)="C"),"0301",RIGHT(Table13[[#This Row],[Occupational Series]],4)))</f>
        <v>1701</v>
      </c>
      <c r="D2479" s="51" t="s">
        <v>950</v>
      </c>
      <c r="E2479" s="51" t="s">
        <v>951</v>
      </c>
    </row>
    <row r="2480" spans="1:5" ht="26.25" thickBot="1" x14ac:dyDescent="0.3">
      <c r="A2480" s="129" t="s">
        <v>360</v>
      </c>
      <c r="B2480" s="127" t="str">
        <f>Table13[[#This Row],[Series]]&amp;Table13[[#This Row],[Competency Name]]</f>
        <v>1701RULEMAKING AND REGULATION</v>
      </c>
      <c r="C2480" s="127" t="str">
        <f>IF(RIGHT(Table13[[#This Row],[Occupational Series]],5)="SECCM","SECCM",IF(OR(RIGHT(Table13[[#This Row],[Occupational Series]],1)="A",RIGHT(Table13[[#This Row],[Occupational Series]],1)="B",RIGHT(Table13[[#This Row],[Occupational Series]],1)="C"),"0301",RIGHT(Table13[[#This Row],[Occupational Series]],4)))</f>
        <v>1701</v>
      </c>
      <c r="D2480" s="129" t="s">
        <v>958</v>
      </c>
      <c r="E2480" s="129" t="s">
        <v>959</v>
      </c>
    </row>
    <row r="2481" spans="1:5" ht="15.75" thickBot="1" x14ac:dyDescent="0.3">
      <c r="A2481" s="128" t="s">
        <v>360</v>
      </c>
      <c r="B2481" s="127" t="str">
        <f>Table13[[#This Row],[Series]]&amp;Table13[[#This Row],[Competency Name]]</f>
        <v>1701RESEARCH AND ANALYSIS</v>
      </c>
      <c r="C2481" s="127" t="str">
        <f>IF(RIGHT(Table13[[#This Row],[Occupational Series]],5)="SECCM","SECCM",IF(OR(RIGHT(Table13[[#This Row],[Occupational Series]],1)="A",RIGHT(Table13[[#This Row],[Occupational Series]],1)="B",RIGHT(Table13[[#This Row],[Occupational Series]],1)="C"),"0301",RIGHT(Table13[[#This Row],[Occupational Series]],4)))</f>
        <v>1701</v>
      </c>
      <c r="D2481" s="128" t="s">
        <v>1195</v>
      </c>
      <c r="E2481" s="128" t="s">
        <v>1196</v>
      </c>
    </row>
    <row r="2482" spans="1:5" ht="39" thickBot="1" x14ac:dyDescent="0.3">
      <c r="A2482" s="51" t="s">
        <v>360</v>
      </c>
      <c r="B2482" s="127" t="str">
        <f>Table13[[#This Row],[Series]]&amp;Table13[[#This Row],[Competency Name]]</f>
        <v>1701TRAINING PROGRAM ADMINISTRATION</v>
      </c>
      <c r="C2482" s="127" t="str">
        <f>IF(RIGHT(Table13[[#This Row],[Occupational Series]],5)="SECCM","SECCM",IF(OR(RIGHT(Table13[[#This Row],[Occupational Series]],1)="A",RIGHT(Table13[[#This Row],[Occupational Series]],1)="B",RIGHT(Table13[[#This Row],[Occupational Series]],1)="C"),"0301",RIGHT(Table13[[#This Row],[Occupational Series]],4)))</f>
        <v>1701</v>
      </c>
      <c r="D2482" s="51" t="s">
        <v>1222</v>
      </c>
      <c r="E2482" s="51" t="s">
        <v>1223</v>
      </c>
    </row>
    <row r="2483" spans="1:5" ht="90" thickBot="1" x14ac:dyDescent="0.3">
      <c r="A2483" s="51" t="s">
        <v>360</v>
      </c>
      <c r="B2483" s="127" t="str">
        <f>Table13[[#This Row],[Series]]&amp;Table13[[#This Row],[Competency Name]]</f>
        <v>1701CHILDHOOD EDUCATIONAL SERVICES</v>
      </c>
      <c r="C2483" s="127" t="str">
        <f>IF(RIGHT(Table13[[#This Row],[Occupational Series]],5)="SECCM","SECCM",IF(OR(RIGHT(Table13[[#This Row],[Occupational Series]],1)="A",RIGHT(Table13[[#This Row],[Occupational Series]],1)="B",RIGHT(Table13[[#This Row],[Occupational Series]],1)="C"),"0301",RIGHT(Table13[[#This Row],[Occupational Series]],4)))</f>
        <v>1701</v>
      </c>
      <c r="D2483" s="51" t="s">
        <v>1531</v>
      </c>
      <c r="E2483" s="51" t="s">
        <v>1532</v>
      </c>
    </row>
    <row r="2484" spans="1:5" ht="39" thickBot="1" x14ac:dyDescent="0.3">
      <c r="A2484" s="54" t="s">
        <v>360</v>
      </c>
      <c r="B2484" s="127" t="str">
        <f>Table13[[#This Row],[Series]]&amp;Table13[[#This Row],[Competency Name]]</f>
        <v>1701PUBLIC EDUCATIONAL SERVICES</v>
      </c>
      <c r="C2484" s="127" t="str">
        <f>IF(RIGHT(Table13[[#This Row],[Occupational Series]],5)="SECCM","SECCM",IF(OR(RIGHT(Table13[[#This Row],[Occupational Series]],1)="A",RIGHT(Table13[[#This Row],[Occupational Series]],1)="B",RIGHT(Table13[[#This Row],[Occupational Series]],1)="C"),"0301",RIGHT(Table13[[#This Row],[Occupational Series]],4)))</f>
        <v>1701</v>
      </c>
      <c r="D2484" s="54" t="s">
        <v>1627</v>
      </c>
      <c r="E2484" s="54" t="s">
        <v>1628</v>
      </c>
    </row>
    <row r="2485" spans="1:5" ht="26.25" thickBot="1" x14ac:dyDescent="0.3">
      <c r="A2485" s="51" t="s">
        <v>317</v>
      </c>
      <c r="B2485" s="127" t="str">
        <f>Table13[[#This Row],[Series]]&amp;Table13[[#This Row],[Competency Name]]</f>
        <v>1702INFORMATION MANAGEMENT</v>
      </c>
      <c r="C2485" s="127" t="str">
        <f>IF(RIGHT(Table13[[#This Row],[Occupational Series]],5)="SECCM","SECCM",IF(OR(RIGHT(Table13[[#This Row],[Occupational Series]],1)="A",RIGHT(Table13[[#This Row],[Occupational Series]],1)="B",RIGHT(Table13[[#This Row],[Occupational Series]],1)="C"),"0301",RIGHT(Table13[[#This Row],[Occupational Series]],4)))</f>
        <v>1702</v>
      </c>
      <c r="D2485" s="51" t="s">
        <v>311</v>
      </c>
      <c r="E2485" s="51" t="s">
        <v>312</v>
      </c>
    </row>
    <row r="2486" spans="1:5" ht="26.25" thickBot="1" x14ac:dyDescent="0.3">
      <c r="A2486" s="129" t="s">
        <v>317</v>
      </c>
      <c r="B2486" s="127" t="str">
        <f>Table13[[#This Row],[Series]]&amp;Table13[[#This Row],[Competency Name]]</f>
        <v>1702PROJECT MANAGEMENT</v>
      </c>
      <c r="C2486" s="127" t="str">
        <f>IF(RIGHT(Table13[[#This Row],[Occupational Series]],5)="SECCM","SECCM",IF(OR(RIGHT(Table13[[#This Row],[Occupational Series]],1)="A",RIGHT(Table13[[#This Row],[Occupational Series]],1)="B",RIGHT(Table13[[#This Row],[Occupational Series]],1)="C"),"0301",RIGHT(Table13[[#This Row],[Occupational Series]],4)))</f>
        <v>1702</v>
      </c>
      <c r="D2486" s="129" t="s">
        <v>381</v>
      </c>
      <c r="E2486" s="129" t="s">
        <v>382</v>
      </c>
    </row>
    <row r="2487" spans="1:5" ht="26.25" thickBot="1" x14ac:dyDescent="0.3">
      <c r="A2487" s="54" t="s">
        <v>317</v>
      </c>
      <c r="B2487" s="127" t="str">
        <f>Table13[[#This Row],[Series]]&amp;Table13[[#This Row],[Competency Name]]</f>
        <v>1702COMPUTER LITERACY</v>
      </c>
      <c r="C2487" s="127" t="str">
        <f>IF(RIGHT(Table13[[#This Row],[Occupational Series]],5)="SECCM","SECCM",IF(OR(RIGHT(Table13[[#This Row],[Occupational Series]],1)="A",RIGHT(Table13[[#This Row],[Occupational Series]],1)="B",RIGHT(Table13[[#This Row],[Occupational Series]],1)="C"),"0301",RIGHT(Table13[[#This Row],[Occupational Series]],4)))</f>
        <v>1702</v>
      </c>
      <c r="D2487" s="54" t="s">
        <v>456</v>
      </c>
      <c r="E2487" s="54" t="s">
        <v>457</v>
      </c>
    </row>
    <row r="2488" spans="1:5" ht="15.75" thickBot="1" x14ac:dyDescent="0.3">
      <c r="A2488" s="129" t="s">
        <v>317</v>
      </c>
      <c r="B2488" s="127" t="str">
        <f>Table13[[#This Row],[Series]]&amp;Table13[[#This Row],[Competency Name]]</f>
        <v>1702PARTNERING</v>
      </c>
      <c r="C2488" s="127" t="str">
        <f>IF(RIGHT(Table13[[#This Row],[Occupational Series]],5)="SECCM","SECCM",IF(OR(RIGHT(Table13[[#This Row],[Occupational Series]],1)="A",RIGHT(Table13[[#This Row],[Occupational Series]],1)="B",RIGHT(Table13[[#This Row],[Occupational Series]],1)="C"),"0301",RIGHT(Table13[[#This Row],[Occupational Series]],4)))</f>
        <v>1702</v>
      </c>
      <c r="D2488" s="129" t="s">
        <v>491</v>
      </c>
      <c r="E2488" s="129" t="s">
        <v>492</v>
      </c>
    </row>
    <row r="2489" spans="1:5" ht="26.25" thickBot="1" x14ac:dyDescent="0.3">
      <c r="A2489" s="51" t="s">
        <v>317</v>
      </c>
      <c r="B2489" s="127" t="str">
        <f>Table13[[#This Row],[Series]]&amp;Table13[[#This Row],[Competency Name]]</f>
        <v>1702WRITTEN COMMUNICATION</v>
      </c>
      <c r="C2489" s="127" t="str">
        <f>IF(RIGHT(Table13[[#This Row],[Occupational Series]],5)="SECCM","SECCM",IF(OR(RIGHT(Table13[[#This Row],[Occupational Series]],1)="A",RIGHT(Table13[[#This Row],[Occupational Series]],1)="B",RIGHT(Table13[[#This Row],[Occupational Series]],1)="C"),"0301",RIGHT(Table13[[#This Row],[Occupational Series]],4)))</f>
        <v>1702</v>
      </c>
      <c r="D2489" s="51" t="s">
        <v>507</v>
      </c>
      <c r="E2489" s="51" t="s">
        <v>508</v>
      </c>
    </row>
    <row r="2490" spans="1:5" ht="26.25" thickBot="1" x14ac:dyDescent="0.3">
      <c r="A2490" s="54" t="s">
        <v>317</v>
      </c>
      <c r="B2490" s="127" t="str">
        <f>Table13[[#This Row],[Series]]&amp;Table13[[#This Row],[Competency Name]]</f>
        <v>1702ORAL COMMUNICATION</v>
      </c>
      <c r="C2490" s="127" t="str">
        <f>IF(RIGHT(Table13[[#This Row],[Occupational Series]],5)="SECCM","SECCM",IF(OR(RIGHT(Table13[[#This Row],[Occupational Series]],1)="A",RIGHT(Table13[[#This Row],[Occupational Series]],1)="B",RIGHT(Table13[[#This Row],[Occupational Series]],1)="C"),"0301",RIGHT(Table13[[#This Row],[Occupational Series]],4)))</f>
        <v>1702</v>
      </c>
      <c r="D2490" s="54" t="s">
        <v>537</v>
      </c>
      <c r="E2490" s="54" t="s">
        <v>538</v>
      </c>
    </row>
    <row r="2491" spans="1:5" ht="39" thickBot="1" x14ac:dyDescent="0.3">
      <c r="A2491" s="51" t="s">
        <v>317</v>
      </c>
      <c r="B2491" s="127" t="str">
        <f>Table13[[#This Row],[Series]]&amp;Table13[[#This Row],[Competency Name]]</f>
        <v>1702DEVELOPING OTHERS</v>
      </c>
      <c r="C2491" s="127" t="str">
        <f>IF(RIGHT(Table13[[#This Row],[Occupational Series]],5)="SECCM","SECCM",IF(OR(RIGHT(Table13[[#This Row],[Occupational Series]],1)="A",RIGHT(Table13[[#This Row],[Occupational Series]],1)="B",RIGHT(Table13[[#This Row],[Occupational Series]],1)="C"),"0301",RIGHT(Table13[[#This Row],[Occupational Series]],4)))</f>
        <v>1702</v>
      </c>
      <c r="D2491" s="51" t="s">
        <v>585</v>
      </c>
      <c r="E2491" s="51" t="s">
        <v>586</v>
      </c>
    </row>
    <row r="2492" spans="1:5" ht="26.25" thickBot="1" x14ac:dyDescent="0.3">
      <c r="A2492" s="51" t="s">
        <v>317</v>
      </c>
      <c r="B2492" s="127" t="str">
        <f>Table13[[#This Row],[Series]]&amp;Table13[[#This Row],[Competency Name]]</f>
        <v>1702MANAGING HUMAN RESOURCES</v>
      </c>
      <c r="C2492" s="127" t="str">
        <f>IF(RIGHT(Table13[[#This Row],[Occupational Series]],5)="SECCM","SECCM",IF(OR(RIGHT(Table13[[#This Row],[Occupational Series]],1)="A",RIGHT(Table13[[#This Row],[Occupational Series]],1)="B",RIGHT(Table13[[#This Row],[Occupational Series]],1)="C"),"0301",RIGHT(Table13[[#This Row],[Occupational Series]],4)))</f>
        <v>1702</v>
      </c>
      <c r="D2492" s="51" t="s">
        <v>590</v>
      </c>
      <c r="E2492" s="51" t="s">
        <v>591</v>
      </c>
    </row>
    <row r="2493" spans="1:5" ht="39" thickBot="1" x14ac:dyDescent="0.3">
      <c r="A2493" s="54" t="s">
        <v>317</v>
      </c>
      <c r="B2493" s="127" t="str">
        <f>Table13[[#This Row],[Series]]&amp;Table13[[#This Row],[Competency Name]]</f>
        <v>1702PROBLEM SOLVING</v>
      </c>
      <c r="C2493" s="127" t="str">
        <f>IF(RIGHT(Table13[[#This Row],[Occupational Series]],5)="SECCM","SECCM",IF(OR(RIGHT(Table13[[#This Row],[Occupational Series]],1)="A",RIGHT(Table13[[#This Row],[Occupational Series]],1)="B",RIGHT(Table13[[#This Row],[Occupational Series]],1)="C"),"0301",RIGHT(Table13[[#This Row],[Occupational Series]],4)))</f>
        <v>1702</v>
      </c>
      <c r="D2493" s="54" t="s">
        <v>596</v>
      </c>
      <c r="E2493" s="54" t="s">
        <v>597</v>
      </c>
    </row>
    <row r="2494" spans="1:5" ht="39" thickBot="1" x14ac:dyDescent="0.3">
      <c r="A2494" s="51" t="s">
        <v>317</v>
      </c>
      <c r="B2494" s="127" t="str">
        <f>Table13[[#This Row],[Series]]&amp;Table13[[#This Row],[Competency Name]]</f>
        <v>1702CLERICAL SUPPORT FUNCTIONS</v>
      </c>
      <c r="C2494" s="127" t="str">
        <f>IF(RIGHT(Table13[[#This Row],[Occupational Series]],5)="SECCM","SECCM",IF(OR(RIGHT(Table13[[#This Row],[Occupational Series]],1)="A",RIGHT(Table13[[#This Row],[Occupational Series]],1)="B",RIGHT(Table13[[#This Row],[Occupational Series]],1)="C"),"0301",RIGHT(Table13[[#This Row],[Occupational Series]],4)))</f>
        <v>1702</v>
      </c>
      <c r="D2494" s="51" t="s">
        <v>993</v>
      </c>
      <c r="E2494" s="51" t="s">
        <v>994</v>
      </c>
    </row>
    <row r="2495" spans="1:5" ht="26.25" thickBot="1" x14ac:dyDescent="0.3">
      <c r="A2495" s="51" t="s">
        <v>317</v>
      </c>
      <c r="B2495" s="127" t="str">
        <f>Table13[[#This Row],[Series]]&amp;Table13[[#This Row],[Competency Name]]</f>
        <v>1702TRAVEL MANAGEMENT SUPPORT</v>
      </c>
      <c r="C2495" s="127" t="str">
        <f>IF(RIGHT(Table13[[#This Row],[Occupational Series]],5)="SECCM","SECCM",IF(OR(RIGHT(Table13[[#This Row],[Occupational Series]],1)="A",RIGHT(Table13[[#This Row],[Occupational Series]],1)="B",RIGHT(Table13[[#This Row],[Occupational Series]],1)="C"),"0301",RIGHT(Table13[[#This Row],[Occupational Series]],4)))</f>
        <v>1702</v>
      </c>
      <c r="D2495" s="51" t="s">
        <v>1212</v>
      </c>
      <c r="E2495" s="51" t="s">
        <v>1213</v>
      </c>
    </row>
    <row r="2496" spans="1:5" ht="39" thickBot="1" x14ac:dyDescent="0.3">
      <c r="A2496" s="54" t="s">
        <v>317</v>
      </c>
      <c r="B2496" s="127" t="str">
        <f>Table13[[#This Row],[Series]]&amp;Table13[[#This Row],[Competency Name]]</f>
        <v>1702TRAINING PROGRAM ADMINISTRATION</v>
      </c>
      <c r="C2496" s="127" t="str">
        <f>IF(RIGHT(Table13[[#This Row],[Occupational Series]],5)="SECCM","SECCM",IF(OR(RIGHT(Table13[[#This Row],[Occupational Series]],1)="A",RIGHT(Table13[[#This Row],[Occupational Series]],1)="B",RIGHT(Table13[[#This Row],[Occupational Series]],1)="C"),"0301",RIGHT(Table13[[#This Row],[Occupational Series]],4)))</f>
        <v>1702</v>
      </c>
      <c r="D2496" s="54" t="s">
        <v>1222</v>
      </c>
      <c r="E2496" s="54" t="s">
        <v>1223</v>
      </c>
    </row>
    <row r="2497" spans="1:5" ht="26.25" thickBot="1" x14ac:dyDescent="0.3">
      <c r="A2497" s="51" t="s">
        <v>310</v>
      </c>
      <c r="B2497" s="127" t="str">
        <f>Table13[[#This Row],[Series]]&amp;Table13[[#This Row],[Competency Name]]</f>
        <v>1712INFORMATION MANAGEMENT</v>
      </c>
      <c r="C2497" s="127" t="str">
        <f>IF(RIGHT(Table13[[#This Row],[Occupational Series]],5)="SECCM","SECCM",IF(OR(RIGHT(Table13[[#This Row],[Occupational Series]],1)="A",RIGHT(Table13[[#This Row],[Occupational Series]],1)="B",RIGHT(Table13[[#This Row],[Occupational Series]],1)="C"),"0301",RIGHT(Table13[[#This Row],[Occupational Series]],4)))</f>
        <v>1712</v>
      </c>
      <c r="D2497" s="51" t="s">
        <v>311</v>
      </c>
      <c r="E2497" s="51" t="s">
        <v>312</v>
      </c>
    </row>
    <row r="2498" spans="1:5" ht="26.25" thickBot="1" x14ac:dyDescent="0.3">
      <c r="A2498" s="129" t="s">
        <v>310</v>
      </c>
      <c r="B2498" s="127" t="str">
        <f>Table13[[#This Row],[Series]]&amp;Table13[[#This Row],[Competency Name]]</f>
        <v>1712CUSTOMER SERVICE</v>
      </c>
      <c r="C2498" s="127" t="str">
        <f>IF(RIGHT(Table13[[#This Row],[Occupational Series]],5)="SECCM","SECCM",IF(OR(RIGHT(Table13[[#This Row],[Occupational Series]],1)="A",RIGHT(Table13[[#This Row],[Occupational Series]],1)="B",RIGHT(Table13[[#This Row],[Occupational Series]],1)="C"),"0301",RIGHT(Table13[[#This Row],[Occupational Series]],4)))</f>
        <v>1712</v>
      </c>
      <c r="D2498" s="129" t="s">
        <v>418</v>
      </c>
      <c r="E2498" s="129" t="s">
        <v>419</v>
      </c>
    </row>
    <row r="2499" spans="1:5" ht="51.75" thickBot="1" x14ac:dyDescent="0.3">
      <c r="A2499" s="54" t="s">
        <v>310</v>
      </c>
      <c r="B2499" s="127" t="str">
        <f>Table13[[#This Row],[Series]]&amp;Table13[[#This Row],[Competency Name]]</f>
        <v>1712FINANCIAL MANAGEMENT</v>
      </c>
      <c r="C2499" s="127" t="str">
        <f>IF(RIGHT(Table13[[#This Row],[Occupational Series]],5)="SECCM","SECCM",IF(OR(RIGHT(Table13[[#This Row],[Occupational Series]],1)="A",RIGHT(Table13[[#This Row],[Occupational Series]],1)="B",RIGHT(Table13[[#This Row],[Occupational Series]],1)="C"),"0301",RIGHT(Table13[[#This Row],[Occupational Series]],4)))</f>
        <v>1712</v>
      </c>
      <c r="D2499" s="54" t="s">
        <v>438</v>
      </c>
      <c r="E2499" s="54" t="s">
        <v>439</v>
      </c>
    </row>
    <row r="2500" spans="1:5" ht="26.25" thickBot="1" x14ac:dyDescent="0.3">
      <c r="A2500" s="51" t="s">
        <v>310</v>
      </c>
      <c r="B2500" s="127" t="str">
        <f>Table13[[#This Row],[Series]]&amp;Table13[[#This Row],[Competency Name]]</f>
        <v>1712COMPUTER LITERACY</v>
      </c>
      <c r="C2500" s="127" t="str">
        <f>IF(RIGHT(Table13[[#This Row],[Occupational Series]],5)="SECCM","SECCM",IF(OR(RIGHT(Table13[[#This Row],[Occupational Series]],1)="A",RIGHT(Table13[[#This Row],[Occupational Series]],1)="B",RIGHT(Table13[[#This Row],[Occupational Series]],1)="C"),"0301",RIGHT(Table13[[#This Row],[Occupational Series]],4)))</f>
        <v>1712</v>
      </c>
      <c r="D2500" s="51" t="s">
        <v>456</v>
      </c>
      <c r="E2500" s="51" t="s">
        <v>457</v>
      </c>
    </row>
    <row r="2501" spans="1:5" ht="15.75" thickBot="1" x14ac:dyDescent="0.3">
      <c r="A2501" s="129" t="s">
        <v>310</v>
      </c>
      <c r="B2501" s="127" t="str">
        <f>Table13[[#This Row],[Series]]&amp;Table13[[#This Row],[Competency Name]]</f>
        <v>1712PARTNERING</v>
      </c>
      <c r="C2501" s="127" t="str">
        <f>IF(RIGHT(Table13[[#This Row],[Occupational Series]],5)="SECCM","SECCM",IF(OR(RIGHT(Table13[[#This Row],[Occupational Series]],1)="A",RIGHT(Table13[[#This Row],[Occupational Series]],1)="B",RIGHT(Table13[[#This Row],[Occupational Series]],1)="C"),"0301",RIGHT(Table13[[#This Row],[Occupational Series]],4)))</f>
        <v>1712</v>
      </c>
      <c r="D2501" s="129" t="s">
        <v>491</v>
      </c>
      <c r="E2501" s="129" t="s">
        <v>492</v>
      </c>
    </row>
    <row r="2502" spans="1:5" ht="26.25" thickBot="1" x14ac:dyDescent="0.3">
      <c r="A2502" s="54" t="s">
        <v>310</v>
      </c>
      <c r="B2502" s="127" t="str">
        <f>Table13[[#This Row],[Series]]&amp;Table13[[#This Row],[Competency Name]]</f>
        <v>1712WRITTEN COMMUNICATION</v>
      </c>
      <c r="C2502" s="127" t="str">
        <f>IF(RIGHT(Table13[[#This Row],[Occupational Series]],5)="SECCM","SECCM",IF(OR(RIGHT(Table13[[#This Row],[Occupational Series]],1)="A",RIGHT(Table13[[#This Row],[Occupational Series]],1)="B",RIGHT(Table13[[#This Row],[Occupational Series]],1)="C"),"0301",RIGHT(Table13[[#This Row],[Occupational Series]],4)))</f>
        <v>1712</v>
      </c>
      <c r="D2502" s="54" t="s">
        <v>507</v>
      </c>
      <c r="E2502" s="54" t="s">
        <v>508</v>
      </c>
    </row>
    <row r="2503" spans="1:5" ht="26.25" thickBot="1" x14ac:dyDescent="0.3">
      <c r="A2503" s="51" t="s">
        <v>310</v>
      </c>
      <c r="B2503" s="127" t="str">
        <f>Table13[[#This Row],[Series]]&amp;Table13[[#This Row],[Competency Name]]</f>
        <v>1712ORAL COMMUNICATION</v>
      </c>
      <c r="C2503" s="127" t="str">
        <f>IF(RIGHT(Table13[[#This Row],[Occupational Series]],5)="SECCM","SECCM",IF(OR(RIGHT(Table13[[#This Row],[Occupational Series]],1)="A",RIGHT(Table13[[#This Row],[Occupational Series]],1)="B",RIGHT(Table13[[#This Row],[Occupational Series]],1)="C"),"0301",RIGHT(Table13[[#This Row],[Occupational Series]],4)))</f>
        <v>1712</v>
      </c>
      <c r="D2503" s="51" t="s">
        <v>537</v>
      </c>
      <c r="E2503" s="51" t="s">
        <v>538</v>
      </c>
    </row>
    <row r="2504" spans="1:5" ht="39" thickBot="1" x14ac:dyDescent="0.3">
      <c r="A2504" s="51" t="s">
        <v>310</v>
      </c>
      <c r="B2504" s="127" t="str">
        <f>Table13[[#This Row],[Series]]&amp;Table13[[#This Row],[Competency Name]]</f>
        <v>1712DEVELOPING OTHERS</v>
      </c>
      <c r="C2504" s="127" t="str">
        <f>IF(RIGHT(Table13[[#This Row],[Occupational Series]],5)="SECCM","SECCM",IF(OR(RIGHT(Table13[[#This Row],[Occupational Series]],1)="A",RIGHT(Table13[[#This Row],[Occupational Series]],1)="B",RIGHT(Table13[[#This Row],[Occupational Series]],1)="C"),"0301",RIGHT(Table13[[#This Row],[Occupational Series]],4)))</f>
        <v>1712</v>
      </c>
      <c r="D2504" s="51" t="s">
        <v>585</v>
      </c>
      <c r="E2504" s="51" t="s">
        <v>586</v>
      </c>
    </row>
    <row r="2505" spans="1:5" ht="26.25" thickBot="1" x14ac:dyDescent="0.3">
      <c r="A2505" s="54" t="s">
        <v>310</v>
      </c>
      <c r="B2505" s="127" t="str">
        <f>Table13[[#This Row],[Series]]&amp;Table13[[#This Row],[Competency Name]]</f>
        <v>1712MANAGING HUMAN RESOURCES</v>
      </c>
      <c r="C2505" s="127" t="str">
        <f>IF(RIGHT(Table13[[#This Row],[Occupational Series]],5)="SECCM","SECCM",IF(OR(RIGHT(Table13[[#This Row],[Occupational Series]],1)="A",RIGHT(Table13[[#This Row],[Occupational Series]],1)="B",RIGHT(Table13[[#This Row],[Occupational Series]],1)="C"),"0301",RIGHT(Table13[[#This Row],[Occupational Series]],4)))</f>
        <v>1712</v>
      </c>
      <c r="D2505" s="54" t="s">
        <v>590</v>
      </c>
      <c r="E2505" s="54" t="s">
        <v>591</v>
      </c>
    </row>
    <row r="2506" spans="1:5" ht="39" thickBot="1" x14ac:dyDescent="0.3">
      <c r="A2506" s="51" t="s">
        <v>310</v>
      </c>
      <c r="B2506" s="127" t="str">
        <f>Table13[[#This Row],[Series]]&amp;Table13[[#This Row],[Competency Name]]</f>
        <v>1712PROBLEM SOLVING</v>
      </c>
      <c r="C2506" s="127" t="str">
        <f>IF(RIGHT(Table13[[#This Row],[Occupational Series]],5)="SECCM","SECCM",IF(OR(RIGHT(Table13[[#This Row],[Occupational Series]],1)="A",RIGHT(Table13[[#This Row],[Occupational Series]],1)="B",RIGHT(Table13[[#This Row],[Occupational Series]],1)="C"),"0301",RIGHT(Table13[[#This Row],[Occupational Series]],4)))</f>
        <v>1712</v>
      </c>
      <c r="D2506" s="51" t="s">
        <v>596</v>
      </c>
      <c r="E2506" s="51" t="s">
        <v>597</v>
      </c>
    </row>
    <row r="2507" spans="1:5" ht="26.25" thickBot="1" x14ac:dyDescent="0.3">
      <c r="A2507" s="129" t="s">
        <v>310</v>
      </c>
      <c r="B2507" s="127" t="str">
        <f>Table13[[#This Row],[Series]]&amp;Table13[[#This Row],[Competency Name]]</f>
        <v>1712RULEMAKING AND REGULATION</v>
      </c>
      <c r="C2507" s="127" t="str">
        <f>IF(RIGHT(Table13[[#This Row],[Occupational Series]],5)="SECCM","SECCM",IF(OR(RIGHT(Table13[[#This Row],[Occupational Series]],1)="A",RIGHT(Table13[[#This Row],[Occupational Series]],1)="B",RIGHT(Table13[[#This Row],[Occupational Series]],1)="C"),"0301",RIGHT(Table13[[#This Row],[Occupational Series]],4)))</f>
        <v>1712</v>
      </c>
      <c r="D2507" s="129" t="s">
        <v>958</v>
      </c>
      <c r="E2507" s="129" t="s">
        <v>959</v>
      </c>
    </row>
    <row r="2508" spans="1:5" ht="39" thickBot="1" x14ac:dyDescent="0.3">
      <c r="A2508" s="54" t="s">
        <v>310</v>
      </c>
      <c r="B2508" s="127" t="str">
        <f>Table13[[#This Row],[Series]]&amp;Table13[[#This Row],[Competency Name]]</f>
        <v>1712DECISIVENESS</v>
      </c>
      <c r="C2508" s="127" t="str">
        <f>IF(RIGHT(Table13[[#This Row],[Occupational Series]],5)="SECCM","SECCM",IF(OR(RIGHT(Table13[[#This Row],[Occupational Series]],1)="A",RIGHT(Table13[[#This Row],[Occupational Series]],1)="B",RIGHT(Table13[[#This Row],[Occupational Series]],1)="C"),"0301",RIGHT(Table13[[#This Row],[Occupational Series]],4)))</f>
        <v>1712</v>
      </c>
      <c r="D2508" s="54" t="s">
        <v>1009</v>
      </c>
      <c r="E2508" s="54" t="s">
        <v>1010</v>
      </c>
    </row>
    <row r="2509" spans="1:5" ht="26.25" thickBot="1" x14ac:dyDescent="0.3">
      <c r="A2509" s="129" t="s">
        <v>310</v>
      </c>
      <c r="B2509" s="127" t="str">
        <f>Table13[[#This Row],[Series]]&amp;Table13[[#This Row],[Competency Name]]</f>
        <v>1712READING AND INTERPRETING REGULATIONS</v>
      </c>
      <c r="C2509" s="127" t="str">
        <f>IF(RIGHT(Table13[[#This Row],[Occupational Series]],5)="SECCM","SECCM",IF(OR(RIGHT(Table13[[#This Row],[Occupational Series]],1)="A",RIGHT(Table13[[#This Row],[Occupational Series]],1)="B",RIGHT(Table13[[#This Row],[Occupational Series]],1)="C"),"0301",RIGHT(Table13[[#This Row],[Occupational Series]],4)))</f>
        <v>1712</v>
      </c>
      <c r="D2509" s="129" t="s">
        <v>1015</v>
      </c>
      <c r="E2509" s="129" t="s">
        <v>1016</v>
      </c>
    </row>
    <row r="2510" spans="1:5" ht="26.25" thickBot="1" x14ac:dyDescent="0.3">
      <c r="A2510" s="51" t="s">
        <v>310</v>
      </c>
      <c r="B2510" s="127" t="str">
        <f>Table13[[#This Row],[Series]]&amp;Table13[[#This Row],[Competency Name]]</f>
        <v>1712CONTRACTING AND PROCUREMENT</v>
      </c>
      <c r="C2510" s="127" t="str">
        <f>IF(RIGHT(Table13[[#This Row],[Occupational Series]],5)="SECCM","SECCM",IF(OR(RIGHT(Table13[[#This Row],[Occupational Series]],1)="A",RIGHT(Table13[[#This Row],[Occupational Series]],1)="B",RIGHT(Table13[[#This Row],[Occupational Series]],1)="C"),"0301",RIGHT(Table13[[#This Row],[Occupational Series]],4)))</f>
        <v>1712</v>
      </c>
      <c r="D2510" s="51" t="s">
        <v>1157</v>
      </c>
      <c r="E2510" s="51" t="s">
        <v>1158</v>
      </c>
    </row>
    <row r="2511" spans="1:5" ht="26.25" thickBot="1" x14ac:dyDescent="0.3">
      <c r="A2511" s="54" t="s">
        <v>310</v>
      </c>
      <c r="B2511" s="127" t="str">
        <f>Table13[[#This Row],[Series]]&amp;Table13[[#This Row],[Competency Name]]</f>
        <v>1712CREATIVITY AND INNOVATION</v>
      </c>
      <c r="C2511" s="127" t="str">
        <f>IF(RIGHT(Table13[[#This Row],[Occupational Series]],5)="SECCM","SECCM",IF(OR(RIGHT(Table13[[#This Row],[Occupational Series]],1)="A",RIGHT(Table13[[#This Row],[Occupational Series]],1)="B",RIGHT(Table13[[#This Row],[Occupational Series]],1)="C"),"0301",RIGHT(Table13[[#This Row],[Occupational Series]],4)))</f>
        <v>1712</v>
      </c>
      <c r="D2511" s="54" t="s">
        <v>1214</v>
      </c>
      <c r="E2511" s="54" t="s">
        <v>1215</v>
      </c>
    </row>
    <row r="2512" spans="1:5" ht="39" thickBot="1" x14ac:dyDescent="0.3">
      <c r="A2512" s="51" t="s">
        <v>310</v>
      </c>
      <c r="B2512" s="127" t="str">
        <f>Table13[[#This Row],[Series]]&amp;Table13[[#This Row],[Competency Name]]</f>
        <v>1712TRAINING PROGRAM ADMINISTRATION</v>
      </c>
      <c r="C2512" s="127" t="str">
        <f>IF(RIGHT(Table13[[#This Row],[Occupational Series]],5)="SECCM","SECCM",IF(OR(RIGHT(Table13[[#This Row],[Occupational Series]],1)="A",RIGHT(Table13[[#This Row],[Occupational Series]],1)="B",RIGHT(Table13[[#This Row],[Occupational Series]],1)="C"),"0301",RIGHT(Table13[[#This Row],[Occupational Series]],4)))</f>
        <v>1712</v>
      </c>
      <c r="D2512" s="51" t="s">
        <v>1222</v>
      </c>
      <c r="E2512" s="51" t="s">
        <v>1223</v>
      </c>
    </row>
    <row r="2513" spans="1:5" ht="26.25" thickBot="1" x14ac:dyDescent="0.3">
      <c r="A2513" s="129" t="s">
        <v>422</v>
      </c>
      <c r="B2513" s="127" t="str">
        <f>Table13[[#This Row],[Series]]&amp;Table13[[#This Row],[Competency Name]]</f>
        <v>1720CUSTOMER SERVICE</v>
      </c>
      <c r="C2513" s="127" t="str">
        <f>IF(RIGHT(Table13[[#This Row],[Occupational Series]],5)="SECCM","SECCM",IF(OR(RIGHT(Table13[[#This Row],[Occupational Series]],1)="A",RIGHT(Table13[[#This Row],[Occupational Series]],1)="B",RIGHT(Table13[[#This Row],[Occupational Series]],1)="C"),"0301",RIGHT(Table13[[#This Row],[Occupational Series]],4)))</f>
        <v>1720</v>
      </c>
      <c r="D2513" s="129" t="s">
        <v>418</v>
      </c>
      <c r="E2513" s="129" t="s">
        <v>419</v>
      </c>
    </row>
    <row r="2514" spans="1:5" ht="51.75" thickBot="1" x14ac:dyDescent="0.3">
      <c r="A2514" s="54" t="s">
        <v>422</v>
      </c>
      <c r="B2514" s="127" t="str">
        <f>Table13[[#This Row],[Series]]&amp;Table13[[#This Row],[Competency Name]]</f>
        <v>1720FINANCIAL MANAGEMENT</v>
      </c>
      <c r="C2514" s="127" t="str">
        <f>IF(RIGHT(Table13[[#This Row],[Occupational Series]],5)="SECCM","SECCM",IF(OR(RIGHT(Table13[[#This Row],[Occupational Series]],1)="A",RIGHT(Table13[[#This Row],[Occupational Series]],1)="B",RIGHT(Table13[[#This Row],[Occupational Series]],1)="C"),"0301",RIGHT(Table13[[#This Row],[Occupational Series]],4)))</f>
        <v>1720</v>
      </c>
      <c r="D2514" s="54" t="s">
        <v>438</v>
      </c>
      <c r="E2514" s="54" t="s">
        <v>439</v>
      </c>
    </row>
    <row r="2515" spans="1:5" ht="26.25" thickBot="1" x14ac:dyDescent="0.3">
      <c r="A2515" s="51" t="s">
        <v>422</v>
      </c>
      <c r="B2515" s="127" t="str">
        <f>Table13[[#This Row],[Series]]&amp;Table13[[#This Row],[Competency Name]]</f>
        <v>1720COMPUTER LITERACY</v>
      </c>
      <c r="C2515" s="127" t="str">
        <f>IF(RIGHT(Table13[[#This Row],[Occupational Series]],5)="SECCM","SECCM",IF(OR(RIGHT(Table13[[#This Row],[Occupational Series]],1)="A",RIGHT(Table13[[#This Row],[Occupational Series]],1)="B",RIGHT(Table13[[#This Row],[Occupational Series]],1)="C"),"0301",RIGHT(Table13[[#This Row],[Occupational Series]],4)))</f>
        <v>1720</v>
      </c>
      <c r="D2515" s="51" t="s">
        <v>456</v>
      </c>
      <c r="E2515" s="51" t="s">
        <v>457</v>
      </c>
    </row>
    <row r="2516" spans="1:5" ht="15.75" thickBot="1" x14ac:dyDescent="0.3">
      <c r="A2516" s="129" t="s">
        <v>422</v>
      </c>
      <c r="B2516" s="127" t="str">
        <f>Table13[[#This Row],[Series]]&amp;Table13[[#This Row],[Competency Name]]</f>
        <v>1720PARTNERING</v>
      </c>
      <c r="C2516" s="127" t="str">
        <f>IF(RIGHT(Table13[[#This Row],[Occupational Series]],5)="SECCM","SECCM",IF(OR(RIGHT(Table13[[#This Row],[Occupational Series]],1)="A",RIGHT(Table13[[#This Row],[Occupational Series]],1)="B",RIGHT(Table13[[#This Row],[Occupational Series]],1)="C"),"0301",RIGHT(Table13[[#This Row],[Occupational Series]],4)))</f>
        <v>1720</v>
      </c>
      <c r="D2516" s="129" t="s">
        <v>491</v>
      </c>
      <c r="E2516" s="129" t="s">
        <v>492</v>
      </c>
    </row>
    <row r="2517" spans="1:5" ht="26.25" thickBot="1" x14ac:dyDescent="0.3">
      <c r="A2517" s="54" t="s">
        <v>422</v>
      </c>
      <c r="B2517" s="127" t="str">
        <f>Table13[[#This Row],[Series]]&amp;Table13[[#This Row],[Competency Name]]</f>
        <v>1720WRITTEN COMMUNICATION</v>
      </c>
      <c r="C2517" s="127" t="str">
        <f>IF(RIGHT(Table13[[#This Row],[Occupational Series]],5)="SECCM","SECCM",IF(OR(RIGHT(Table13[[#This Row],[Occupational Series]],1)="A",RIGHT(Table13[[#This Row],[Occupational Series]],1)="B",RIGHT(Table13[[#This Row],[Occupational Series]],1)="C"),"0301",RIGHT(Table13[[#This Row],[Occupational Series]],4)))</f>
        <v>1720</v>
      </c>
      <c r="D2517" s="54" t="s">
        <v>507</v>
      </c>
      <c r="E2517" s="54" t="s">
        <v>508</v>
      </c>
    </row>
    <row r="2518" spans="1:5" ht="26.25" thickBot="1" x14ac:dyDescent="0.3">
      <c r="A2518" s="51" t="s">
        <v>422</v>
      </c>
      <c r="B2518" s="127" t="str">
        <f>Table13[[#This Row],[Series]]&amp;Table13[[#This Row],[Competency Name]]</f>
        <v>1720ORAL COMMUNICATION</v>
      </c>
      <c r="C2518" s="127" t="str">
        <f>IF(RIGHT(Table13[[#This Row],[Occupational Series]],5)="SECCM","SECCM",IF(OR(RIGHT(Table13[[#This Row],[Occupational Series]],1)="A",RIGHT(Table13[[#This Row],[Occupational Series]],1)="B",RIGHT(Table13[[#This Row],[Occupational Series]],1)="C"),"0301",RIGHT(Table13[[#This Row],[Occupational Series]],4)))</f>
        <v>1720</v>
      </c>
      <c r="D2518" s="51" t="s">
        <v>537</v>
      </c>
      <c r="E2518" s="51" t="s">
        <v>538</v>
      </c>
    </row>
    <row r="2519" spans="1:5" ht="26.25" thickBot="1" x14ac:dyDescent="0.3">
      <c r="A2519" s="51" t="s">
        <v>422</v>
      </c>
      <c r="B2519" s="127" t="str">
        <f>Table13[[#This Row],[Series]]&amp;Table13[[#This Row],[Competency Name]]</f>
        <v>1720PLANNING AND EVALUATING</v>
      </c>
      <c r="C2519" s="127" t="str">
        <f>IF(RIGHT(Table13[[#This Row],[Occupational Series]],5)="SECCM","SECCM",IF(OR(RIGHT(Table13[[#This Row],[Occupational Series]],1)="A",RIGHT(Table13[[#This Row],[Occupational Series]],1)="B",RIGHT(Table13[[#This Row],[Occupational Series]],1)="C"),"0301",RIGHT(Table13[[#This Row],[Occupational Series]],4)))</f>
        <v>1720</v>
      </c>
      <c r="D2519" s="51" t="s">
        <v>571</v>
      </c>
      <c r="E2519" s="51" t="s">
        <v>572</v>
      </c>
    </row>
    <row r="2520" spans="1:5" ht="26.25" thickBot="1" x14ac:dyDescent="0.3">
      <c r="A2520" s="54" t="s">
        <v>422</v>
      </c>
      <c r="B2520" s="127" t="str">
        <f>Table13[[#This Row],[Series]]&amp;Table13[[#This Row],[Competency Name]]</f>
        <v>1720RESOURCE MANAGEMENT</v>
      </c>
      <c r="C2520" s="127" t="str">
        <f>IF(RIGHT(Table13[[#This Row],[Occupational Series]],5)="SECCM","SECCM",IF(OR(RIGHT(Table13[[#This Row],[Occupational Series]],1)="A",RIGHT(Table13[[#This Row],[Occupational Series]],1)="B",RIGHT(Table13[[#This Row],[Occupational Series]],1)="C"),"0301",RIGHT(Table13[[#This Row],[Occupational Series]],4)))</f>
        <v>1720</v>
      </c>
      <c r="D2520" s="54" t="s">
        <v>573</v>
      </c>
      <c r="E2520" s="54" t="s">
        <v>574</v>
      </c>
    </row>
    <row r="2521" spans="1:5" ht="39" thickBot="1" x14ac:dyDescent="0.3">
      <c r="A2521" s="51" t="s">
        <v>422</v>
      </c>
      <c r="B2521" s="127" t="str">
        <f>Table13[[#This Row],[Series]]&amp;Table13[[#This Row],[Competency Name]]</f>
        <v>1720DEVELOPING OTHERS</v>
      </c>
      <c r="C2521" s="127" t="str">
        <f>IF(RIGHT(Table13[[#This Row],[Occupational Series]],5)="SECCM","SECCM",IF(OR(RIGHT(Table13[[#This Row],[Occupational Series]],1)="A",RIGHT(Table13[[#This Row],[Occupational Series]],1)="B",RIGHT(Table13[[#This Row],[Occupational Series]],1)="C"),"0301",RIGHT(Table13[[#This Row],[Occupational Series]],4)))</f>
        <v>1720</v>
      </c>
      <c r="D2521" s="51" t="s">
        <v>585</v>
      </c>
      <c r="E2521" s="51" t="s">
        <v>586</v>
      </c>
    </row>
    <row r="2522" spans="1:5" ht="26.25" thickBot="1" x14ac:dyDescent="0.3">
      <c r="A2522" s="51" t="s">
        <v>422</v>
      </c>
      <c r="B2522" s="127" t="str">
        <f>Table13[[#This Row],[Series]]&amp;Table13[[#This Row],[Competency Name]]</f>
        <v>1720MANAGING HUMAN RESOURCES</v>
      </c>
      <c r="C2522" s="127" t="str">
        <f>IF(RIGHT(Table13[[#This Row],[Occupational Series]],5)="SECCM","SECCM",IF(OR(RIGHT(Table13[[#This Row],[Occupational Series]],1)="A",RIGHT(Table13[[#This Row],[Occupational Series]],1)="B",RIGHT(Table13[[#This Row],[Occupational Series]],1)="C"),"0301",RIGHT(Table13[[#This Row],[Occupational Series]],4)))</f>
        <v>1720</v>
      </c>
      <c r="D2522" s="51" t="s">
        <v>590</v>
      </c>
      <c r="E2522" s="51" t="s">
        <v>591</v>
      </c>
    </row>
    <row r="2523" spans="1:5" ht="39" thickBot="1" x14ac:dyDescent="0.3">
      <c r="A2523" s="54" t="s">
        <v>422</v>
      </c>
      <c r="B2523" s="127" t="str">
        <f>Table13[[#This Row],[Series]]&amp;Table13[[#This Row],[Competency Name]]</f>
        <v>1720PROBLEM SOLVING</v>
      </c>
      <c r="C2523" s="127" t="str">
        <f>IF(RIGHT(Table13[[#This Row],[Occupational Series]],5)="SECCM","SECCM",IF(OR(RIGHT(Table13[[#This Row],[Occupational Series]],1)="A",RIGHT(Table13[[#This Row],[Occupational Series]],1)="B",RIGHT(Table13[[#This Row],[Occupational Series]],1)="C"),"0301",RIGHT(Table13[[#This Row],[Occupational Series]],4)))</f>
        <v>1720</v>
      </c>
      <c r="D2523" s="54" t="s">
        <v>596</v>
      </c>
      <c r="E2523" s="54" t="s">
        <v>597</v>
      </c>
    </row>
    <row r="2524" spans="1:5" ht="26.25" thickBot="1" x14ac:dyDescent="0.3">
      <c r="A2524" s="51" t="s">
        <v>422</v>
      </c>
      <c r="B2524" s="127" t="str">
        <f>Table13[[#This Row],[Series]]&amp;Table13[[#This Row],[Competency Name]]</f>
        <v>1720COMPLIANCE AND ENFORCEMENT</v>
      </c>
      <c r="C2524" s="127" t="str">
        <f>IF(RIGHT(Table13[[#This Row],[Occupational Series]],5)="SECCM","SECCM",IF(OR(RIGHT(Table13[[#This Row],[Occupational Series]],1)="A",RIGHT(Table13[[#This Row],[Occupational Series]],1)="B",RIGHT(Table13[[#This Row],[Occupational Series]],1)="C"),"0301",RIGHT(Table13[[#This Row],[Occupational Series]],4)))</f>
        <v>1720</v>
      </c>
      <c r="D2524" s="51" t="s">
        <v>950</v>
      </c>
      <c r="E2524" s="51" t="s">
        <v>951</v>
      </c>
    </row>
    <row r="2525" spans="1:5" ht="26.25" thickBot="1" x14ac:dyDescent="0.3">
      <c r="A2525" s="129" t="s">
        <v>422</v>
      </c>
      <c r="B2525" s="127" t="str">
        <f>Table13[[#This Row],[Series]]&amp;Table13[[#This Row],[Competency Name]]</f>
        <v>1720RULEMAKING AND REGULATION</v>
      </c>
      <c r="C2525" s="127" t="str">
        <f>IF(RIGHT(Table13[[#This Row],[Occupational Series]],5)="SECCM","SECCM",IF(OR(RIGHT(Table13[[#This Row],[Occupational Series]],1)="A",RIGHT(Table13[[#This Row],[Occupational Series]],1)="B",RIGHT(Table13[[#This Row],[Occupational Series]],1)="C"),"0301",RIGHT(Table13[[#This Row],[Occupational Series]],4)))</f>
        <v>1720</v>
      </c>
      <c r="D2525" s="129" t="s">
        <v>958</v>
      </c>
      <c r="E2525" s="129" t="s">
        <v>959</v>
      </c>
    </row>
    <row r="2526" spans="1:5" ht="26.25" thickBot="1" x14ac:dyDescent="0.3">
      <c r="A2526" s="128" t="s">
        <v>422</v>
      </c>
      <c r="B2526" s="127" t="str">
        <f>Table13[[#This Row],[Series]]&amp;Table13[[#This Row],[Competency Name]]</f>
        <v>1720READING AND INTERPRETING REGULATIONS</v>
      </c>
      <c r="C2526" s="127" t="str">
        <f>IF(RIGHT(Table13[[#This Row],[Occupational Series]],5)="SECCM","SECCM",IF(OR(RIGHT(Table13[[#This Row],[Occupational Series]],1)="A",RIGHT(Table13[[#This Row],[Occupational Series]],1)="B",RIGHT(Table13[[#This Row],[Occupational Series]],1)="C"),"0301",RIGHT(Table13[[#This Row],[Occupational Series]],4)))</f>
        <v>1720</v>
      </c>
      <c r="D2526" s="128" t="s">
        <v>1015</v>
      </c>
      <c r="E2526" s="128" t="s">
        <v>1016</v>
      </c>
    </row>
    <row r="2527" spans="1:5" ht="15.75" thickBot="1" x14ac:dyDescent="0.3">
      <c r="A2527" s="129" t="s">
        <v>422</v>
      </c>
      <c r="B2527" s="127" t="str">
        <f>Table13[[#This Row],[Series]]&amp;Table13[[#This Row],[Competency Name]]</f>
        <v>1720ASSESSMENT</v>
      </c>
      <c r="C2527" s="127" t="str">
        <f>IF(RIGHT(Table13[[#This Row],[Occupational Series]],5)="SECCM","SECCM",IF(OR(RIGHT(Table13[[#This Row],[Occupational Series]],1)="A",RIGHT(Table13[[#This Row],[Occupational Series]],1)="B",RIGHT(Table13[[#This Row],[Occupational Series]],1)="C"),"0301",RIGHT(Table13[[#This Row],[Occupational Series]],4)))</f>
        <v>1720</v>
      </c>
      <c r="D2527" s="129" t="s">
        <v>1153</v>
      </c>
      <c r="E2527" s="129" t="s">
        <v>1154</v>
      </c>
    </row>
    <row r="2528" spans="1:5" ht="15.75" thickBot="1" x14ac:dyDescent="0.3">
      <c r="A2528" s="129" t="s">
        <v>422</v>
      </c>
      <c r="B2528" s="127" t="str">
        <f>Table13[[#This Row],[Series]]&amp;Table13[[#This Row],[Competency Name]]</f>
        <v>1720RESEARCH AND ANALYSIS</v>
      </c>
      <c r="C2528" s="127" t="str">
        <f>IF(RIGHT(Table13[[#This Row],[Occupational Series]],5)="SECCM","SECCM",IF(OR(RIGHT(Table13[[#This Row],[Occupational Series]],1)="A",RIGHT(Table13[[#This Row],[Occupational Series]],1)="B",RIGHT(Table13[[#This Row],[Occupational Series]],1)="C"),"0301",RIGHT(Table13[[#This Row],[Occupational Series]],4)))</f>
        <v>1720</v>
      </c>
      <c r="D2528" s="129" t="s">
        <v>1195</v>
      </c>
      <c r="E2528" s="129" t="s">
        <v>1196</v>
      </c>
    </row>
    <row r="2529" spans="1:5" ht="39" thickBot="1" x14ac:dyDescent="0.3">
      <c r="A2529" s="54" t="s">
        <v>422</v>
      </c>
      <c r="B2529" s="127" t="str">
        <f>Table13[[#This Row],[Series]]&amp;Table13[[#This Row],[Competency Name]]</f>
        <v>1720TRAINING PROGRAM ADMINISTRATION</v>
      </c>
      <c r="C2529" s="127" t="str">
        <f>IF(RIGHT(Table13[[#This Row],[Occupational Series]],5)="SECCM","SECCM",IF(OR(RIGHT(Table13[[#This Row],[Occupational Series]],1)="A",RIGHT(Table13[[#This Row],[Occupational Series]],1)="B",RIGHT(Table13[[#This Row],[Occupational Series]],1)="C"),"0301",RIGHT(Table13[[#This Row],[Occupational Series]],4)))</f>
        <v>1720</v>
      </c>
      <c r="D2529" s="54" t="s">
        <v>1222</v>
      </c>
      <c r="E2529" s="54" t="s">
        <v>1223</v>
      </c>
    </row>
    <row r="2530" spans="1:5" ht="90" thickBot="1" x14ac:dyDescent="0.3">
      <c r="A2530" s="51" t="s">
        <v>422</v>
      </c>
      <c r="B2530" s="127" t="str">
        <f>Table13[[#This Row],[Series]]&amp;Table13[[#This Row],[Competency Name]]</f>
        <v>1720CHILDHOOD EDUCATIONAL SERVICES</v>
      </c>
      <c r="C2530" s="127" t="str">
        <f>IF(RIGHT(Table13[[#This Row],[Occupational Series]],5)="SECCM","SECCM",IF(OR(RIGHT(Table13[[#This Row],[Occupational Series]],1)="A",RIGHT(Table13[[#This Row],[Occupational Series]],1)="B",RIGHT(Table13[[#This Row],[Occupational Series]],1)="C"),"0301",RIGHT(Table13[[#This Row],[Occupational Series]],4)))</f>
        <v>1720</v>
      </c>
      <c r="D2530" s="51" t="s">
        <v>1531</v>
      </c>
      <c r="E2530" s="51" t="s">
        <v>1532</v>
      </c>
    </row>
    <row r="2531" spans="1:5" ht="39" thickBot="1" x14ac:dyDescent="0.3">
      <c r="A2531" s="51" t="s">
        <v>422</v>
      </c>
      <c r="B2531" s="127" t="str">
        <f>Table13[[#This Row],[Series]]&amp;Table13[[#This Row],[Competency Name]]</f>
        <v>1720PUBLIC EDUCATIONAL SERVICES</v>
      </c>
      <c r="C2531" s="127" t="str">
        <f>IF(RIGHT(Table13[[#This Row],[Occupational Series]],5)="SECCM","SECCM",IF(OR(RIGHT(Table13[[#This Row],[Occupational Series]],1)="A",RIGHT(Table13[[#This Row],[Occupational Series]],1)="B",RIGHT(Table13[[#This Row],[Occupational Series]],1)="C"),"0301",RIGHT(Table13[[#This Row],[Occupational Series]],4)))</f>
        <v>1720</v>
      </c>
      <c r="D2531" s="51" t="s">
        <v>1627</v>
      </c>
      <c r="E2531" s="51" t="s">
        <v>1628</v>
      </c>
    </row>
    <row r="2532" spans="1:5" ht="26.25" thickBot="1" x14ac:dyDescent="0.3">
      <c r="A2532" s="54" t="s">
        <v>527</v>
      </c>
      <c r="B2532" s="127" t="str">
        <f>Table13[[#This Row],[Series]]&amp;Table13[[#This Row],[Competency Name]]</f>
        <v>1725WRITTEN COMMUNICATION</v>
      </c>
      <c r="C2532" s="127" t="str">
        <f>IF(RIGHT(Table13[[#This Row],[Occupational Series]],5)="SECCM","SECCM",IF(OR(RIGHT(Table13[[#This Row],[Occupational Series]],1)="A",RIGHT(Table13[[#This Row],[Occupational Series]],1)="B",RIGHT(Table13[[#This Row],[Occupational Series]],1)="C"),"0301",RIGHT(Table13[[#This Row],[Occupational Series]],4)))</f>
        <v>1725</v>
      </c>
      <c r="D2532" s="54" t="s">
        <v>507</v>
      </c>
      <c r="E2532" s="54" t="s">
        <v>508</v>
      </c>
    </row>
    <row r="2533" spans="1:5" ht="26.25" thickBot="1" x14ac:dyDescent="0.3">
      <c r="A2533" s="51" t="s">
        <v>527</v>
      </c>
      <c r="B2533" s="127" t="str">
        <f>Table13[[#This Row],[Series]]&amp;Table13[[#This Row],[Competency Name]]</f>
        <v>1725ORAL COMMUNICATION</v>
      </c>
      <c r="C2533" s="127" t="str">
        <f>IF(RIGHT(Table13[[#This Row],[Occupational Series]],5)="SECCM","SECCM",IF(OR(RIGHT(Table13[[#This Row],[Occupational Series]],1)="A",RIGHT(Table13[[#This Row],[Occupational Series]],1)="B",RIGHT(Table13[[#This Row],[Occupational Series]],1)="C"),"0301",RIGHT(Table13[[#This Row],[Occupational Series]],4)))</f>
        <v>1725</v>
      </c>
      <c r="D2533" s="51" t="s">
        <v>537</v>
      </c>
      <c r="E2533" s="51" t="s">
        <v>538</v>
      </c>
    </row>
    <row r="2534" spans="1:5" ht="26.25" thickBot="1" x14ac:dyDescent="0.3">
      <c r="A2534" s="129" t="s">
        <v>527</v>
      </c>
      <c r="B2534" s="127" t="str">
        <f>Table13[[#This Row],[Series]]&amp;Table13[[#This Row],[Competency Name]]</f>
        <v>1725ADMINISTRATION AND MANAGEMENT</v>
      </c>
      <c r="C2534" s="127" t="str">
        <f>IF(RIGHT(Table13[[#This Row],[Occupational Series]],5)="SECCM","SECCM",IF(OR(RIGHT(Table13[[#This Row],[Occupational Series]],1)="A",RIGHT(Table13[[#This Row],[Occupational Series]],1)="B",RIGHT(Table13[[#This Row],[Occupational Series]],1)="C"),"0301",RIGHT(Table13[[#This Row],[Occupational Series]],4)))</f>
        <v>1725</v>
      </c>
      <c r="D2534" s="129" t="s">
        <v>560</v>
      </c>
      <c r="E2534" s="129" t="s">
        <v>561</v>
      </c>
    </row>
    <row r="2535" spans="1:5" ht="15.75" thickBot="1" x14ac:dyDescent="0.3">
      <c r="A2535" s="128" t="s">
        <v>527</v>
      </c>
      <c r="B2535" s="127" t="str">
        <f>Table13[[#This Row],[Series]]&amp;Table13[[#This Row],[Competency Name]]</f>
        <v>1725ASSESSMENT</v>
      </c>
      <c r="C2535" s="127" t="str">
        <f>IF(RIGHT(Table13[[#This Row],[Occupational Series]],5)="SECCM","SECCM",IF(OR(RIGHT(Table13[[#This Row],[Occupational Series]],1)="A",RIGHT(Table13[[#This Row],[Occupational Series]],1)="B",RIGHT(Table13[[#This Row],[Occupational Series]],1)="C"),"0301",RIGHT(Table13[[#This Row],[Occupational Series]],4)))</f>
        <v>1725</v>
      </c>
      <c r="D2535" s="128" t="s">
        <v>1153</v>
      </c>
      <c r="E2535" s="128" t="s">
        <v>1154</v>
      </c>
    </row>
    <row r="2536" spans="1:5" ht="39" thickBot="1" x14ac:dyDescent="0.3">
      <c r="A2536" s="51" t="s">
        <v>527</v>
      </c>
      <c r="B2536" s="127" t="str">
        <f>Table13[[#This Row],[Series]]&amp;Table13[[#This Row],[Competency Name]]</f>
        <v>1725TRAINING PROGRAM ADMINISTRATION</v>
      </c>
      <c r="C2536" s="127" t="str">
        <f>IF(RIGHT(Table13[[#This Row],[Occupational Series]],5)="SECCM","SECCM",IF(OR(RIGHT(Table13[[#This Row],[Occupational Series]],1)="A",RIGHT(Table13[[#This Row],[Occupational Series]],1)="B",RIGHT(Table13[[#This Row],[Occupational Series]],1)="C"),"0301",RIGHT(Table13[[#This Row],[Occupational Series]],4)))</f>
        <v>1725</v>
      </c>
      <c r="D2536" s="51" t="s">
        <v>1222</v>
      </c>
      <c r="E2536" s="51" t="s">
        <v>1223</v>
      </c>
    </row>
    <row r="2537" spans="1:5" ht="39" thickBot="1" x14ac:dyDescent="0.3">
      <c r="A2537" s="51" t="s">
        <v>527</v>
      </c>
      <c r="B2537" s="127" t="str">
        <f>Table13[[#This Row],[Series]]&amp;Table13[[#This Row],[Competency Name]]</f>
        <v>1725PUBLIC EDUCATIONAL SERVICES</v>
      </c>
      <c r="C2537" s="127" t="str">
        <f>IF(RIGHT(Table13[[#This Row],[Occupational Series]],5)="SECCM","SECCM",IF(OR(RIGHT(Table13[[#This Row],[Occupational Series]],1)="A",RIGHT(Table13[[#This Row],[Occupational Series]],1)="B",RIGHT(Table13[[#This Row],[Occupational Series]],1)="C"),"0301",RIGHT(Table13[[#This Row],[Occupational Series]],4)))</f>
        <v>1725</v>
      </c>
      <c r="D2537" s="51" t="s">
        <v>1627</v>
      </c>
      <c r="E2537" s="51" t="s">
        <v>1628</v>
      </c>
    </row>
    <row r="2538" spans="1:5" ht="26.25" thickBot="1" x14ac:dyDescent="0.3">
      <c r="A2538" s="54" t="s">
        <v>527</v>
      </c>
      <c r="B2538" s="127" t="str">
        <f>Table13[[#This Row],[Series]]&amp;Table13[[#This Row],[Competency Name]]</f>
        <v>1725INSTRUCTIONAL SYSTEMS</v>
      </c>
      <c r="C2538" s="127" t="str">
        <f>IF(RIGHT(Table13[[#This Row],[Occupational Series]],5)="SECCM","SECCM",IF(OR(RIGHT(Table13[[#This Row],[Occupational Series]],1)="A",RIGHT(Table13[[#This Row],[Occupational Series]],1)="B",RIGHT(Table13[[#This Row],[Occupational Series]],1)="C"),"0301",RIGHT(Table13[[#This Row],[Occupational Series]],4)))</f>
        <v>1725</v>
      </c>
      <c r="D2538" s="54" t="s">
        <v>1653</v>
      </c>
      <c r="E2538" s="54" t="s">
        <v>1654</v>
      </c>
    </row>
    <row r="2539" spans="1:5" ht="26.25" thickBot="1" x14ac:dyDescent="0.3">
      <c r="A2539" s="129" t="s">
        <v>396</v>
      </c>
      <c r="B2539" s="127" t="str">
        <f>Table13[[#This Row],[Series]]&amp;Table13[[#This Row],[Competency Name]]</f>
        <v>1740PROJECT MANAGEMENT</v>
      </c>
      <c r="C2539" s="127" t="str">
        <f>IF(RIGHT(Table13[[#This Row],[Occupational Series]],5)="SECCM","SECCM",IF(OR(RIGHT(Table13[[#This Row],[Occupational Series]],1)="A",RIGHT(Table13[[#This Row],[Occupational Series]],1)="B",RIGHT(Table13[[#This Row],[Occupational Series]],1)="C"),"0301",RIGHT(Table13[[#This Row],[Occupational Series]],4)))</f>
        <v>1740</v>
      </c>
      <c r="D2539" s="129" t="s">
        <v>381</v>
      </c>
      <c r="E2539" s="129" t="s">
        <v>382</v>
      </c>
    </row>
    <row r="2540" spans="1:5" ht="51.75" thickBot="1" x14ac:dyDescent="0.3">
      <c r="A2540" s="51" t="s">
        <v>396</v>
      </c>
      <c r="B2540" s="127" t="str">
        <f>Table13[[#This Row],[Series]]&amp;Table13[[#This Row],[Competency Name]]</f>
        <v>1740FINANCIAL MANAGEMENT</v>
      </c>
      <c r="C2540" s="127" t="str">
        <f>IF(RIGHT(Table13[[#This Row],[Occupational Series]],5)="SECCM","SECCM",IF(OR(RIGHT(Table13[[#This Row],[Occupational Series]],1)="A",RIGHT(Table13[[#This Row],[Occupational Series]],1)="B",RIGHT(Table13[[#This Row],[Occupational Series]],1)="C"),"0301",RIGHT(Table13[[#This Row],[Occupational Series]],4)))</f>
        <v>1740</v>
      </c>
      <c r="D2540" s="51" t="s">
        <v>438</v>
      </c>
      <c r="E2540" s="51" t="s">
        <v>439</v>
      </c>
    </row>
    <row r="2541" spans="1:5" ht="26.25" thickBot="1" x14ac:dyDescent="0.3">
      <c r="A2541" s="54" t="s">
        <v>396</v>
      </c>
      <c r="B2541" s="127" t="str">
        <f>Table13[[#This Row],[Series]]&amp;Table13[[#This Row],[Competency Name]]</f>
        <v>1740COMPUTER LITERACY</v>
      </c>
      <c r="C2541" s="127" t="str">
        <f>IF(RIGHT(Table13[[#This Row],[Occupational Series]],5)="SECCM","SECCM",IF(OR(RIGHT(Table13[[#This Row],[Occupational Series]],1)="A",RIGHT(Table13[[#This Row],[Occupational Series]],1)="B",RIGHT(Table13[[#This Row],[Occupational Series]],1)="C"),"0301",RIGHT(Table13[[#This Row],[Occupational Series]],4)))</f>
        <v>1740</v>
      </c>
      <c r="D2541" s="54" t="s">
        <v>456</v>
      </c>
      <c r="E2541" s="54" t="s">
        <v>457</v>
      </c>
    </row>
    <row r="2542" spans="1:5" ht="26.25" thickBot="1" x14ac:dyDescent="0.3">
      <c r="A2542" s="51" t="s">
        <v>396</v>
      </c>
      <c r="B2542" s="127" t="str">
        <f>Table13[[#This Row],[Series]]&amp;Table13[[#This Row],[Competency Name]]</f>
        <v>1740WRITTEN COMMUNICATION</v>
      </c>
      <c r="C2542" s="127" t="str">
        <f>IF(RIGHT(Table13[[#This Row],[Occupational Series]],5)="SECCM","SECCM",IF(OR(RIGHT(Table13[[#This Row],[Occupational Series]],1)="A",RIGHT(Table13[[#This Row],[Occupational Series]],1)="B",RIGHT(Table13[[#This Row],[Occupational Series]],1)="C"),"0301",RIGHT(Table13[[#This Row],[Occupational Series]],4)))</f>
        <v>1740</v>
      </c>
      <c r="D2542" s="51" t="s">
        <v>507</v>
      </c>
      <c r="E2542" s="51" t="s">
        <v>508</v>
      </c>
    </row>
    <row r="2543" spans="1:5" ht="26.25" thickBot="1" x14ac:dyDescent="0.3">
      <c r="A2543" s="51" t="s">
        <v>396</v>
      </c>
      <c r="B2543" s="127" t="str">
        <f>Table13[[#This Row],[Series]]&amp;Table13[[#This Row],[Competency Name]]</f>
        <v>1740ORAL COMMUNICATION</v>
      </c>
      <c r="C2543" s="127" t="str">
        <f>IF(RIGHT(Table13[[#This Row],[Occupational Series]],5)="SECCM","SECCM",IF(OR(RIGHT(Table13[[#This Row],[Occupational Series]],1)="A",RIGHT(Table13[[#This Row],[Occupational Series]],1)="B",RIGHT(Table13[[#This Row],[Occupational Series]],1)="C"),"0301",RIGHT(Table13[[#This Row],[Occupational Series]],4)))</f>
        <v>1740</v>
      </c>
      <c r="D2543" s="51" t="s">
        <v>537</v>
      </c>
      <c r="E2543" s="51" t="s">
        <v>538</v>
      </c>
    </row>
    <row r="2544" spans="1:5" ht="64.5" thickBot="1" x14ac:dyDescent="0.3">
      <c r="A2544" s="54" t="s">
        <v>396</v>
      </c>
      <c r="B2544" s="127" t="str">
        <f>Table13[[#This Row],[Series]]&amp;Table13[[#This Row],[Competency Name]]</f>
        <v>1740ACCOUNTABILITY</v>
      </c>
      <c r="C2544" s="127" t="str">
        <f>IF(RIGHT(Table13[[#This Row],[Occupational Series]],5)="SECCM","SECCM",IF(OR(RIGHT(Table13[[#This Row],[Occupational Series]],1)="A",RIGHT(Table13[[#This Row],[Occupational Series]],1)="B",RIGHT(Table13[[#This Row],[Occupational Series]],1)="C"),"0301",RIGHT(Table13[[#This Row],[Occupational Series]],4)))</f>
        <v>1740</v>
      </c>
      <c r="D2544" s="54" t="s">
        <v>579</v>
      </c>
      <c r="E2544" s="54" t="s">
        <v>580</v>
      </c>
    </row>
    <row r="2545" spans="1:5" ht="39" thickBot="1" x14ac:dyDescent="0.3">
      <c r="A2545" s="51" t="s">
        <v>396</v>
      </c>
      <c r="B2545" s="127" t="str">
        <f>Table13[[#This Row],[Series]]&amp;Table13[[#This Row],[Competency Name]]</f>
        <v>1740DEVELOPING OTHERS</v>
      </c>
      <c r="C2545" s="127" t="str">
        <f>IF(RIGHT(Table13[[#This Row],[Occupational Series]],5)="SECCM","SECCM",IF(OR(RIGHT(Table13[[#This Row],[Occupational Series]],1)="A",RIGHT(Table13[[#This Row],[Occupational Series]],1)="B",RIGHT(Table13[[#This Row],[Occupational Series]],1)="C"),"0301",RIGHT(Table13[[#This Row],[Occupational Series]],4)))</f>
        <v>1740</v>
      </c>
      <c r="D2545" s="51" t="s">
        <v>585</v>
      </c>
      <c r="E2545" s="51" t="s">
        <v>586</v>
      </c>
    </row>
    <row r="2546" spans="1:5" ht="26.25" thickBot="1" x14ac:dyDescent="0.3">
      <c r="A2546" s="51" t="s">
        <v>396</v>
      </c>
      <c r="B2546" s="127" t="str">
        <f>Table13[[#This Row],[Series]]&amp;Table13[[#This Row],[Competency Name]]</f>
        <v>1740MANAGING HUMAN RESOURCES</v>
      </c>
      <c r="C2546" s="127" t="str">
        <f>IF(RIGHT(Table13[[#This Row],[Occupational Series]],5)="SECCM","SECCM",IF(OR(RIGHT(Table13[[#This Row],[Occupational Series]],1)="A",RIGHT(Table13[[#This Row],[Occupational Series]],1)="B",RIGHT(Table13[[#This Row],[Occupational Series]],1)="C"),"0301",RIGHT(Table13[[#This Row],[Occupational Series]],4)))</f>
        <v>1740</v>
      </c>
      <c r="D2546" s="51" t="s">
        <v>590</v>
      </c>
      <c r="E2546" s="51" t="s">
        <v>591</v>
      </c>
    </row>
    <row r="2547" spans="1:5" ht="39" thickBot="1" x14ac:dyDescent="0.3">
      <c r="A2547" s="54" t="s">
        <v>396</v>
      </c>
      <c r="B2547" s="127" t="str">
        <f>Table13[[#This Row],[Series]]&amp;Table13[[#This Row],[Competency Name]]</f>
        <v>1740PROBLEM SOLVING</v>
      </c>
      <c r="C2547" s="127" t="str">
        <f>IF(RIGHT(Table13[[#This Row],[Occupational Series]],5)="SECCM","SECCM",IF(OR(RIGHT(Table13[[#This Row],[Occupational Series]],1)="A",RIGHT(Table13[[#This Row],[Occupational Series]],1)="B",RIGHT(Table13[[#This Row],[Occupational Series]],1)="C"),"0301",RIGHT(Table13[[#This Row],[Occupational Series]],4)))</f>
        <v>1740</v>
      </c>
      <c r="D2547" s="54" t="s">
        <v>596</v>
      </c>
      <c r="E2547" s="54" t="s">
        <v>597</v>
      </c>
    </row>
    <row r="2548" spans="1:5" ht="26.25" thickBot="1" x14ac:dyDescent="0.3">
      <c r="A2548" s="129" t="s">
        <v>396</v>
      </c>
      <c r="B2548" s="127" t="str">
        <f>Table13[[#This Row],[Series]]&amp;Table13[[#This Row],[Competency Name]]</f>
        <v>1740EDUCATIONAL AND VOCATIONAL TESTING</v>
      </c>
      <c r="C2548" s="127" t="str">
        <f>IF(RIGHT(Table13[[#This Row],[Occupational Series]],5)="SECCM","SECCM",IF(OR(RIGHT(Table13[[#This Row],[Occupational Series]],1)="A",RIGHT(Table13[[#This Row],[Occupational Series]],1)="B",RIGHT(Table13[[#This Row],[Occupational Series]],1)="C"),"0301",RIGHT(Table13[[#This Row],[Occupational Series]],4)))</f>
        <v>1740</v>
      </c>
      <c r="D2548" s="129" t="s">
        <v>1803</v>
      </c>
      <c r="E2548" s="129" t="s">
        <v>1804</v>
      </c>
    </row>
    <row r="2549" spans="1:5" ht="26.25" thickBot="1" x14ac:dyDescent="0.3">
      <c r="A2549" s="51" t="s">
        <v>396</v>
      </c>
      <c r="B2549" s="127" t="str">
        <f>Table13[[#This Row],[Series]]&amp;Table13[[#This Row],[Competency Name]]</f>
        <v>1740EDUCATION MANAGEMENT</v>
      </c>
      <c r="C2549" s="127" t="str">
        <f>IF(RIGHT(Table13[[#This Row],[Occupational Series]],5)="SECCM","SECCM",IF(OR(RIGHT(Table13[[#This Row],[Occupational Series]],1)="A",RIGHT(Table13[[#This Row],[Occupational Series]],1)="B",RIGHT(Table13[[#This Row],[Occupational Series]],1)="C"),"0301",RIGHT(Table13[[#This Row],[Occupational Series]],4)))</f>
        <v>1740</v>
      </c>
      <c r="D2549" s="51" t="s">
        <v>1805</v>
      </c>
      <c r="E2549" s="51" t="s">
        <v>1806</v>
      </c>
    </row>
    <row r="2550" spans="1:5" ht="15.75" thickBot="1" x14ac:dyDescent="0.3">
      <c r="A2550" s="128" t="s">
        <v>396</v>
      </c>
      <c r="B2550" s="127" t="str">
        <f>Table13[[#This Row],[Series]]&amp;Table13[[#This Row],[Competency Name]]</f>
        <v>1740EDUCATION SERVICES</v>
      </c>
      <c r="C2550" s="127" t="str">
        <f>IF(RIGHT(Table13[[#This Row],[Occupational Series]],5)="SECCM","SECCM",IF(OR(RIGHT(Table13[[#This Row],[Occupational Series]],1)="A",RIGHT(Table13[[#This Row],[Occupational Series]],1)="B",RIGHT(Table13[[#This Row],[Occupational Series]],1)="C"),"0301",RIGHT(Table13[[#This Row],[Occupational Series]],4)))</f>
        <v>1740</v>
      </c>
      <c r="D2550" s="128" t="s">
        <v>1807</v>
      </c>
      <c r="E2550" s="128" t="s">
        <v>1808</v>
      </c>
    </row>
    <row r="2551" spans="1:5" ht="26.25" thickBot="1" x14ac:dyDescent="0.3">
      <c r="A2551" s="51" t="s">
        <v>396</v>
      </c>
      <c r="B2551" s="127" t="str">
        <f>Table13[[#This Row],[Series]]&amp;Table13[[#This Row],[Competency Name]]</f>
        <v>1740GUIDANCE COUNSELING</v>
      </c>
      <c r="C2551" s="127" t="str">
        <f>IF(RIGHT(Table13[[#This Row],[Occupational Series]],5)="SECCM","SECCM",IF(OR(RIGHT(Table13[[#This Row],[Occupational Series]],1)="A",RIGHT(Table13[[#This Row],[Occupational Series]],1)="B",RIGHT(Table13[[#This Row],[Occupational Series]],1)="C"),"0301",RIGHT(Table13[[#This Row],[Occupational Series]],4)))</f>
        <v>1740</v>
      </c>
      <c r="D2551" s="51" t="s">
        <v>1809</v>
      </c>
      <c r="E2551" s="51" t="s">
        <v>1810</v>
      </c>
    </row>
    <row r="2552" spans="1:5" ht="26.25" thickBot="1" x14ac:dyDescent="0.3">
      <c r="A2552" s="129" t="s">
        <v>396</v>
      </c>
      <c r="B2552" s="127" t="str">
        <f>Table13[[#This Row],[Series]]&amp;Table13[[#This Row],[Competency Name]]</f>
        <v>1740MANAGEMENT TOOLS</v>
      </c>
      <c r="C2552" s="127" t="str">
        <f>IF(RIGHT(Table13[[#This Row],[Occupational Series]],5)="SECCM","SECCM",IF(OR(RIGHT(Table13[[#This Row],[Occupational Series]],1)="A",RIGHT(Table13[[#This Row],[Occupational Series]],1)="B",RIGHT(Table13[[#This Row],[Occupational Series]],1)="C"),"0301",RIGHT(Table13[[#This Row],[Occupational Series]],4)))</f>
        <v>1740</v>
      </c>
      <c r="D2552" s="129" t="s">
        <v>1811</v>
      </c>
      <c r="E2552" s="129" t="s">
        <v>1812</v>
      </c>
    </row>
    <row r="2553" spans="1:5" ht="26.25" thickBot="1" x14ac:dyDescent="0.3">
      <c r="A2553" s="128" t="s">
        <v>396</v>
      </c>
      <c r="B2553" s="127" t="str">
        <f>Table13[[#This Row],[Series]]&amp;Table13[[#This Row],[Competency Name]]</f>
        <v>1740RELATIONSHIP BUILDING AND SUSTAINMENT</v>
      </c>
      <c r="C2553" s="127" t="str">
        <f>IF(RIGHT(Table13[[#This Row],[Occupational Series]],5)="SECCM","SECCM",IF(OR(RIGHT(Table13[[#This Row],[Occupational Series]],1)="A",RIGHT(Table13[[#This Row],[Occupational Series]],1)="B",RIGHT(Table13[[#This Row],[Occupational Series]],1)="C"),"0301",RIGHT(Table13[[#This Row],[Occupational Series]],4)))</f>
        <v>1740</v>
      </c>
      <c r="D2553" s="128" t="s">
        <v>1813</v>
      </c>
      <c r="E2553" s="128" t="s">
        <v>1814</v>
      </c>
    </row>
    <row r="2554" spans="1:5" ht="26.25" thickBot="1" x14ac:dyDescent="0.3">
      <c r="A2554" s="51" t="s">
        <v>333</v>
      </c>
      <c r="B2554" s="127" t="str">
        <f>Table13[[#This Row],[Series]]&amp;Table13[[#This Row],[Competency Name]]</f>
        <v>1750INFORMATION MANAGEMENT</v>
      </c>
      <c r="C2554" s="127" t="str">
        <f>IF(RIGHT(Table13[[#This Row],[Occupational Series]],5)="SECCM","SECCM",IF(OR(RIGHT(Table13[[#This Row],[Occupational Series]],1)="A",RIGHT(Table13[[#This Row],[Occupational Series]],1)="B",RIGHT(Table13[[#This Row],[Occupational Series]],1)="C"),"0301",RIGHT(Table13[[#This Row],[Occupational Series]],4)))</f>
        <v>1750</v>
      </c>
      <c r="D2554" s="51" t="s">
        <v>311</v>
      </c>
      <c r="E2554" s="51" t="s">
        <v>312</v>
      </c>
    </row>
    <row r="2555" spans="1:5" ht="26.25" thickBot="1" x14ac:dyDescent="0.3">
      <c r="A2555" s="129" t="s">
        <v>333</v>
      </c>
      <c r="B2555" s="127" t="str">
        <f>Table13[[#This Row],[Series]]&amp;Table13[[#This Row],[Competency Name]]</f>
        <v>1750PROJECT MANAGEMENT</v>
      </c>
      <c r="C2555" s="127" t="str">
        <f>IF(RIGHT(Table13[[#This Row],[Occupational Series]],5)="SECCM","SECCM",IF(OR(RIGHT(Table13[[#This Row],[Occupational Series]],1)="A",RIGHT(Table13[[#This Row],[Occupational Series]],1)="B",RIGHT(Table13[[#This Row],[Occupational Series]],1)="C"),"0301",RIGHT(Table13[[#This Row],[Occupational Series]],4)))</f>
        <v>1750</v>
      </c>
      <c r="D2555" s="129" t="s">
        <v>381</v>
      </c>
      <c r="E2555" s="129" t="s">
        <v>382</v>
      </c>
    </row>
    <row r="2556" spans="1:5" ht="51.75" thickBot="1" x14ac:dyDescent="0.3">
      <c r="A2556" s="54" t="s">
        <v>333</v>
      </c>
      <c r="B2556" s="127" t="str">
        <f>Table13[[#This Row],[Series]]&amp;Table13[[#This Row],[Competency Name]]</f>
        <v>1750FINANCIAL MANAGEMENT</v>
      </c>
      <c r="C2556" s="127" t="str">
        <f>IF(RIGHT(Table13[[#This Row],[Occupational Series]],5)="SECCM","SECCM",IF(OR(RIGHT(Table13[[#This Row],[Occupational Series]],1)="A",RIGHT(Table13[[#This Row],[Occupational Series]],1)="B",RIGHT(Table13[[#This Row],[Occupational Series]],1)="C"),"0301",RIGHT(Table13[[#This Row],[Occupational Series]],4)))</f>
        <v>1750</v>
      </c>
      <c r="D2556" s="54" t="s">
        <v>438</v>
      </c>
      <c r="E2556" s="54" t="s">
        <v>439</v>
      </c>
    </row>
    <row r="2557" spans="1:5" ht="26.25" thickBot="1" x14ac:dyDescent="0.3">
      <c r="A2557" s="51" t="s">
        <v>333</v>
      </c>
      <c r="B2557" s="127" t="str">
        <f>Table13[[#This Row],[Series]]&amp;Table13[[#This Row],[Competency Name]]</f>
        <v>1750COMPUTER LITERACY</v>
      </c>
      <c r="C2557" s="127" t="str">
        <f>IF(RIGHT(Table13[[#This Row],[Occupational Series]],5)="SECCM","SECCM",IF(OR(RIGHT(Table13[[#This Row],[Occupational Series]],1)="A",RIGHT(Table13[[#This Row],[Occupational Series]],1)="B",RIGHT(Table13[[#This Row],[Occupational Series]],1)="C"),"0301",RIGHT(Table13[[#This Row],[Occupational Series]],4)))</f>
        <v>1750</v>
      </c>
      <c r="D2557" s="51" t="s">
        <v>456</v>
      </c>
      <c r="E2557" s="51" t="s">
        <v>457</v>
      </c>
    </row>
    <row r="2558" spans="1:5" ht="15.75" thickBot="1" x14ac:dyDescent="0.3">
      <c r="A2558" s="129" t="s">
        <v>333</v>
      </c>
      <c r="B2558" s="127" t="str">
        <f>Table13[[#This Row],[Series]]&amp;Table13[[#This Row],[Competency Name]]</f>
        <v>1750PARTNERING</v>
      </c>
      <c r="C2558" s="127" t="str">
        <f>IF(RIGHT(Table13[[#This Row],[Occupational Series]],5)="SECCM","SECCM",IF(OR(RIGHT(Table13[[#This Row],[Occupational Series]],1)="A",RIGHT(Table13[[#This Row],[Occupational Series]],1)="B",RIGHT(Table13[[#This Row],[Occupational Series]],1)="C"),"0301",RIGHT(Table13[[#This Row],[Occupational Series]],4)))</f>
        <v>1750</v>
      </c>
      <c r="D2558" s="129" t="s">
        <v>491</v>
      </c>
      <c r="E2558" s="129" t="s">
        <v>492</v>
      </c>
    </row>
    <row r="2559" spans="1:5" ht="26.25" thickBot="1" x14ac:dyDescent="0.3">
      <c r="A2559" s="54" t="s">
        <v>333</v>
      </c>
      <c r="B2559" s="127" t="str">
        <f>Table13[[#This Row],[Series]]&amp;Table13[[#This Row],[Competency Name]]</f>
        <v>1750WRITTEN COMMUNICATION</v>
      </c>
      <c r="C2559" s="127" t="str">
        <f>IF(RIGHT(Table13[[#This Row],[Occupational Series]],5)="SECCM","SECCM",IF(OR(RIGHT(Table13[[#This Row],[Occupational Series]],1)="A",RIGHT(Table13[[#This Row],[Occupational Series]],1)="B",RIGHT(Table13[[#This Row],[Occupational Series]],1)="C"),"0301",RIGHT(Table13[[#This Row],[Occupational Series]],4)))</f>
        <v>1750</v>
      </c>
      <c r="D2559" s="54" t="s">
        <v>507</v>
      </c>
      <c r="E2559" s="54" t="s">
        <v>508</v>
      </c>
    </row>
    <row r="2560" spans="1:5" ht="26.25" thickBot="1" x14ac:dyDescent="0.3">
      <c r="A2560" s="51" t="s">
        <v>333</v>
      </c>
      <c r="B2560" s="127" t="str">
        <f>Table13[[#This Row],[Series]]&amp;Table13[[#This Row],[Competency Name]]</f>
        <v>1750ORAL COMMUNICATION</v>
      </c>
      <c r="C2560" s="127" t="str">
        <f>IF(RIGHT(Table13[[#This Row],[Occupational Series]],5)="SECCM","SECCM",IF(OR(RIGHT(Table13[[#This Row],[Occupational Series]],1)="A",RIGHT(Table13[[#This Row],[Occupational Series]],1)="B",RIGHT(Table13[[#This Row],[Occupational Series]],1)="C"),"0301",RIGHT(Table13[[#This Row],[Occupational Series]],4)))</f>
        <v>1750</v>
      </c>
      <c r="D2560" s="51" t="s">
        <v>537</v>
      </c>
      <c r="E2560" s="51" t="s">
        <v>538</v>
      </c>
    </row>
    <row r="2561" spans="1:5" ht="26.25" thickBot="1" x14ac:dyDescent="0.3">
      <c r="A2561" s="51" t="s">
        <v>333</v>
      </c>
      <c r="B2561" s="127" t="str">
        <f>Table13[[#This Row],[Series]]&amp;Table13[[#This Row],[Competency Name]]</f>
        <v>1750MANAGING HUMAN RESOURCES</v>
      </c>
      <c r="C2561" s="127" t="str">
        <f>IF(RIGHT(Table13[[#This Row],[Occupational Series]],5)="SECCM","SECCM",IF(OR(RIGHT(Table13[[#This Row],[Occupational Series]],1)="A",RIGHT(Table13[[#This Row],[Occupational Series]],1)="B",RIGHT(Table13[[#This Row],[Occupational Series]],1)="C"),"0301",RIGHT(Table13[[#This Row],[Occupational Series]],4)))</f>
        <v>1750</v>
      </c>
      <c r="D2561" s="51" t="s">
        <v>590</v>
      </c>
      <c r="E2561" s="51" t="s">
        <v>591</v>
      </c>
    </row>
    <row r="2562" spans="1:5" ht="39" thickBot="1" x14ac:dyDescent="0.3">
      <c r="A2562" s="54" t="s">
        <v>333</v>
      </c>
      <c r="B2562" s="127" t="str">
        <f>Table13[[#This Row],[Series]]&amp;Table13[[#This Row],[Competency Name]]</f>
        <v>1750PROBLEM SOLVING</v>
      </c>
      <c r="C2562" s="127" t="str">
        <f>IF(RIGHT(Table13[[#This Row],[Occupational Series]],5)="SECCM","SECCM",IF(OR(RIGHT(Table13[[#This Row],[Occupational Series]],1)="A",RIGHT(Table13[[#This Row],[Occupational Series]],1)="B",RIGHT(Table13[[#This Row],[Occupational Series]],1)="C"),"0301",RIGHT(Table13[[#This Row],[Occupational Series]],4)))</f>
        <v>1750</v>
      </c>
      <c r="D2562" s="54" t="s">
        <v>596</v>
      </c>
      <c r="E2562" s="54" t="s">
        <v>597</v>
      </c>
    </row>
    <row r="2563" spans="1:5" ht="39" thickBot="1" x14ac:dyDescent="0.3">
      <c r="A2563" s="51" t="s">
        <v>333</v>
      </c>
      <c r="B2563" s="127" t="str">
        <f>Table13[[#This Row],[Series]]&amp;Table13[[#This Row],[Competency Name]]</f>
        <v>1750TRAINING PROGRAM ADMINISTRATION</v>
      </c>
      <c r="C2563" s="127" t="str">
        <f>IF(RIGHT(Table13[[#This Row],[Occupational Series]],5)="SECCM","SECCM",IF(OR(RIGHT(Table13[[#This Row],[Occupational Series]],1)="A",RIGHT(Table13[[#This Row],[Occupational Series]],1)="B",RIGHT(Table13[[#This Row],[Occupational Series]],1)="C"),"0301",RIGHT(Table13[[#This Row],[Occupational Series]],4)))</f>
        <v>1750</v>
      </c>
      <c r="D2563" s="51" t="s">
        <v>1222</v>
      </c>
      <c r="E2563" s="51" t="s">
        <v>1223</v>
      </c>
    </row>
    <row r="2564" spans="1:5" ht="26.25" thickBot="1" x14ac:dyDescent="0.3">
      <c r="A2564" s="51" t="s">
        <v>333</v>
      </c>
      <c r="B2564" s="127" t="str">
        <f>Table13[[#This Row],[Series]]&amp;Table13[[#This Row],[Competency Name]]</f>
        <v>1750INSTRUCTIONAL SYSTEMS</v>
      </c>
      <c r="C2564" s="127" t="str">
        <f>IF(RIGHT(Table13[[#This Row],[Occupational Series]],5)="SECCM","SECCM",IF(OR(RIGHT(Table13[[#This Row],[Occupational Series]],1)="A",RIGHT(Table13[[#This Row],[Occupational Series]],1)="B",RIGHT(Table13[[#This Row],[Occupational Series]],1)="C"),"0301",RIGHT(Table13[[#This Row],[Occupational Series]],4)))</f>
        <v>1750</v>
      </c>
      <c r="D2564" s="51" t="s">
        <v>1653</v>
      </c>
      <c r="E2564" s="51" t="s">
        <v>1654</v>
      </c>
    </row>
    <row r="2565" spans="1:5" ht="39" thickBot="1" x14ac:dyDescent="0.3">
      <c r="A2565" s="54" t="s">
        <v>290</v>
      </c>
      <c r="B2565" s="127" t="str">
        <f>Table13[[#This Row],[Series]]&amp;Table13[[#This Row],[Competency Name]]</f>
        <v>1801INFLUENCING/NEGOTIATING</v>
      </c>
      <c r="C2565" s="127" t="str">
        <f>IF(RIGHT(Table13[[#This Row],[Occupational Series]],5)="SECCM","SECCM",IF(OR(RIGHT(Table13[[#This Row],[Occupational Series]],1)="A",RIGHT(Table13[[#This Row],[Occupational Series]],1)="B",RIGHT(Table13[[#This Row],[Occupational Series]],1)="C"),"0301",RIGHT(Table13[[#This Row],[Occupational Series]],4)))</f>
        <v>1801</v>
      </c>
      <c r="D2565" s="54" t="s">
        <v>267</v>
      </c>
      <c r="E2565" s="54" t="s">
        <v>268</v>
      </c>
    </row>
    <row r="2566" spans="1:5" ht="26.25" thickBot="1" x14ac:dyDescent="0.3">
      <c r="A2566" s="51" t="s">
        <v>290</v>
      </c>
      <c r="B2566" s="127" t="str">
        <f>Table13[[#This Row],[Series]]&amp;Table13[[#This Row],[Competency Name]]</f>
        <v>1801INFORMATION MANAGEMENT</v>
      </c>
      <c r="C2566" s="127" t="str">
        <f>IF(RIGHT(Table13[[#This Row],[Occupational Series]],5)="SECCM","SECCM",IF(OR(RIGHT(Table13[[#This Row],[Occupational Series]],1)="A",RIGHT(Table13[[#This Row],[Occupational Series]],1)="B",RIGHT(Table13[[#This Row],[Occupational Series]],1)="C"),"0301",RIGHT(Table13[[#This Row],[Occupational Series]],4)))</f>
        <v>1801</v>
      </c>
      <c r="D2566" s="51" t="s">
        <v>311</v>
      </c>
      <c r="E2566" s="51" t="s">
        <v>312</v>
      </c>
    </row>
    <row r="2567" spans="1:5" ht="26.25" thickBot="1" x14ac:dyDescent="0.3">
      <c r="A2567" s="129" t="s">
        <v>290</v>
      </c>
      <c r="B2567" s="127" t="str">
        <f>Table13[[#This Row],[Series]]&amp;Table13[[#This Row],[Competency Name]]</f>
        <v>1801CUSTOMER SERVICE</v>
      </c>
      <c r="C2567" s="127" t="str">
        <f>IF(RIGHT(Table13[[#This Row],[Occupational Series]],5)="SECCM","SECCM",IF(OR(RIGHT(Table13[[#This Row],[Occupational Series]],1)="A",RIGHT(Table13[[#This Row],[Occupational Series]],1)="B",RIGHT(Table13[[#This Row],[Occupational Series]],1)="C"),"0301",RIGHT(Table13[[#This Row],[Occupational Series]],4)))</f>
        <v>1801</v>
      </c>
      <c r="D2567" s="129" t="s">
        <v>418</v>
      </c>
      <c r="E2567" s="129" t="s">
        <v>419</v>
      </c>
    </row>
    <row r="2568" spans="1:5" ht="26.25" thickBot="1" x14ac:dyDescent="0.3">
      <c r="A2568" s="54" t="s">
        <v>290</v>
      </c>
      <c r="B2568" s="127" t="str">
        <f>Table13[[#This Row],[Series]]&amp;Table13[[#This Row],[Competency Name]]</f>
        <v>1801COMPUTER LITERACY</v>
      </c>
      <c r="C2568" s="127" t="str">
        <f>IF(RIGHT(Table13[[#This Row],[Occupational Series]],5)="SECCM","SECCM",IF(OR(RIGHT(Table13[[#This Row],[Occupational Series]],1)="A",RIGHT(Table13[[#This Row],[Occupational Series]],1)="B",RIGHT(Table13[[#This Row],[Occupational Series]],1)="C"),"0301",RIGHT(Table13[[#This Row],[Occupational Series]],4)))</f>
        <v>1801</v>
      </c>
      <c r="D2568" s="54" t="s">
        <v>456</v>
      </c>
      <c r="E2568" s="54" t="s">
        <v>457</v>
      </c>
    </row>
    <row r="2569" spans="1:5" ht="15.75" thickBot="1" x14ac:dyDescent="0.3">
      <c r="A2569" s="129" t="s">
        <v>290</v>
      </c>
      <c r="B2569" s="127" t="str">
        <f>Table13[[#This Row],[Series]]&amp;Table13[[#This Row],[Competency Name]]</f>
        <v>1801PARTNERING</v>
      </c>
      <c r="C2569" s="127" t="str">
        <f>IF(RIGHT(Table13[[#This Row],[Occupational Series]],5)="SECCM","SECCM",IF(OR(RIGHT(Table13[[#This Row],[Occupational Series]],1)="A",RIGHT(Table13[[#This Row],[Occupational Series]],1)="B",RIGHT(Table13[[#This Row],[Occupational Series]],1)="C"),"0301",RIGHT(Table13[[#This Row],[Occupational Series]],4)))</f>
        <v>1801</v>
      </c>
      <c r="D2569" s="129" t="s">
        <v>491</v>
      </c>
      <c r="E2569" s="129" t="s">
        <v>492</v>
      </c>
    </row>
    <row r="2570" spans="1:5" ht="26.25" thickBot="1" x14ac:dyDescent="0.3">
      <c r="A2570" s="51" t="s">
        <v>290</v>
      </c>
      <c r="B2570" s="127" t="str">
        <f>Table13[[#This Row],[Series]]&amp;Table13[[#This Row],[Competency Name]]</f>
        <v>1801WRITTEN COMMUNICATION</v>
      </c>
      <c r="C2570" s="127" t="str">
        <f>IF(RIGHT(Table13[[#This Row],[Occupational Series]],5)="SECCM","SECCM",IF(OR(RIGHT(Table13[[#This Row],[Occupational Series]],1)="A",RIGHT(Table13[[#This Row],[Occupational Series]],1)="B",RIGHT(Table13[[#This Row],[Occupational Series]],1)="C"),"0301",RIGHT(Table13[[#This Row],[Occupational Series]],4)))</f>
        <v>1801</v>
      </c>
      <c r="D2570" s="51" t="s">
        <v>507</v>
      </c>
      <c r="E2570" s="51" t="s">
        <v>508</v>
      </c>
    </row>
    <row r="2571" spans="1:5" ht="26.25" thickBot="1" x14ac:dyDescent="0.3">
      <c r="A2571" s="54" t="s">
        <v>290</v>
      </c>
      <c r="B2571" s="127" t="str">
        <f>Table13[[#This Row],[Series]]&amp;Table13[[#This Row],[Competency Name]]</f>
        <v>1801ORAL COMMUNICATION</v>
      </c>
      <c r="C2571" s="127" t="str">
        <f>IF(RIGHT(Table13[[#This Row],[Occupational Series]],5)="SECCM","SECCM",IF(OR(RIGHT(Table13[[#This Row],[Occupational Series]],1)="A",RIGHT(Table13[[#This Row],[Occupational Series]],1)="B",RIGHT(Table13[[#This Row],[Occupational Series]],1)="C"),"0301",RIGHT(Table13[[#This Row],[Occupational Series]],4)))</f>
        <v>1801</v>
      </c>
      <c r="D2571" s="54" t="s">
        <v>537</v>
      </c>
      <c r="E2571" s="54" t="s">
        <v>538</v>
      </c>
    </row>
    <row r="2572" spans="1:5" ht="39" thickBot="1" x14ac:dyDescent="0.3">
      <c r="A2572" s="51" t="s">
        <v>290</v>
      </c>
      <c r="B2572" s="127" t="str">
        <f>Table13[[#This Row],[Series]]&amp;Table13[[#This Row],[Competency Name]]</f>
        <v>1801DEVELOPING OTHERS</v>
      </c>
      <c r="C2572" s="127" t="str">
        <f>IF(RIGHT(Table13[[#This Row],[Occupational Series]],5)="SECCM","SECCM",IF(OR(RIGHT(Table13[[#This Row],[Occupational Series]],1)="A",RIGHT(Table13[[#This Row],[Occupational Series]],1)="B",RIGHT(Table13[[#This Row],[Occupational Series]],1)="C"),"0301",RIGHT(Table13[[#This Row],[Occupational Series]],4)))</f>
        <v>1801</v>
      </c>
      <c r="D2572" s="51" t="s">
        <v>585</v>
      </c>
      <c r="E2572" s="51" t="s">
        <v>586</v>
      </c>
    </row>
    <row r="2573" spans="1:5" ht="26.25" thickBot="1" x14ac:dyDescent="0.3">
      <c r="A2573" s="51" t="s">
        <v>290</v>
      </c>
      <c r="B2573" s="127" t="str">
        <f>Table13[[#This Row],[Series]]&amp;Table13[[#This Row],[Competency Name]]</f>
        <v>1801MANAGING HUMAN RESOURCES</v>
      </c>
      <c r="C2573" s="127" t="str">
        <f>IF(RIGHT(Table13[[#This Row],[Occupational Series]],5)="SECCM","SECCM",IF(OR(RIGHT(Table13[[#This Row],[Occupational Series]],1)="A",RIGHT(Table13[[#This Row],[Occupational Series]],1)="B",RIGHT(Table13[[#This Row],[Occupational Series]],1)="C"),"0301",RIGHT(Table13[[#This Row],[Occupational Series]],4)))</f>
        <v>1801</v>
      </c>
      <c r="D2573" s="51" t="s">
        <v>590</v>
      </c>
      <c r="E2573" s="51" t="s">
        <v>591</v>
      </c>
    </row>
    <row r="2574" spans="1:5" ht="39" thickBot="1" x14ac:dyDescent="0.3">
      <c r="A2574" s="54" t="s">
        <v>290</v>
      </c>
      <c r="B2574" s="127" t="str">
        <f>Table13[[#This Row],[Series]]&amp;Table13[[#This Row],[Competency Name]]</f>
        <v>1801PROBLEM SOLVING</v>
      </c>
      <c r="C2574" s="127" t="str">
        <f>IF(RIGHT(Table13[[#This Row],[Occupational Series]],5)="SECCM","SECCM",IF(OR(RIGHT(Table13[[#This Row],[Occupational Series]],1)="A",RIGHT(Table13[[#This Row],[Occupational Series]],1)="B",RIGHT(Table13[[#This Row],[Occupational Series]],1)="C"),"0301",RIGHT(Table13[[#This Row],[Occupational Series]],4)))</f>
        <v>1801</v>
      </c>
      <c r="D2574" s="54" t="s">
        <v>596</v>
      </c>
      <c r="E2574" s="54" t="s">
        <v>597</v>
      </c>
    </row>
    <row r="2575" spans="1:5" ht="26.25" thickBot="1" x14ac:dyDescent="0.3">
      <c r="A2575" s="51" t="s">
        <v>290</v>
      </c>
      <c r="B2575" s="127" t="str">
        <f>Table13[[#This Row],[Series]]&amp;Table13[[#This Row],[Competency Name]]</f>
        <v>1801COMPLIANCE AND ENFORCEMENT</v>
      </c>
      <c r="C2575" s="127" t="str">
        <f>IF(RIGHT(Table13[[#This Row],[Occupational Series]],5)="SECCM","SECCM",IF(OR(RIGHT(Table13[[#This Row],[Occupational Series]],1)="A",RIGHT(Table13[[#This Row],[Occupational Series]],1)="B",RIGHT(Table13[[#This Row],[Occupational Series]],1)="C"),"0301",RIGHT(Table13[[#This Row],[Occupational Series]],4)))</f>
        <v>1801</v>
      </c>
      <c r="D2575" s="51" t="s">
        <v>950</v>
      </c>
      <c r="E2575" s="51" t="s">
        <v>951</v>
      </c>
    </row>
    <row r="2576" spans="1:5" ht="26.25" thickBot="1" x14ac:dyDescent="0.3">
      <c r="A2576" s="129" t="s">
        <v>290</v>
      </c>
      <c r="B2576" s="127" t="str">
        <f>Table13[[#This Row],[Series]]&amp;Table13[[#This Row],[Competency Name]]</f>
        <v>1801RULEMAKING AND REGULATION</v>
      </c>
      <c r="C2576" s="127" t="str">
        <f>IF(RIGHT(Table13[[#This Row],[Occupational Series]],5)="SECCM","SECCM",IF(OR(RIGHT(Table13[[#This Row],[Occupational Series]],1)="A",RIGHT(Table13[[#This Row],[Occupational Series]],1)="B",RIGHT(Table13[[#This Row],[Occupational Series]],1)="C"),"0301",RIGHT(Table13[[#This Row],[Occupational Series]],4)))</f>
        <v>1801</v>
      </c>
      <c r="D2576" s="129" t="s">
        <v>958</v>
      </c>
      <c r="E2576" s="129" t="s">
        <v>959</v>
      </c>
    </row>
    <row r="2577" spans="1:5" ht="26.25" thickBot="1" x14ac:dyDescent="0.3">
      <c r="A2577" s="128" t="s">
        <v>290</v>
      </c>
      <c r="B2577" s="127" t="str">
        <f>Table13[[#This Row],[Series]]&amp;Table13[[#This Row],[Competency Name]]</f>
        <v>1801READING AND INTERPRETING REGULATIONS</v>
      </c>
      <c r="C2577" s="127" t="str">
        <f>IF(RIGHT(Table13[[#This Row],[Occupational Series]],5)="SECCM","SECCM",IF(OR(RIGHT(Table13[[#This Row],[Occupational Series]],1)="A",RIGHT(Table13[[#This Row],[Occupational Series]],1)="B",RIGHT(Table13[[#This Row],[Occupational Series]],1)="C"),"0301",RIGHT(Table13[[#This Row],[Occupational Series]],4)))</f>
        <v>1801</v>
      </c>
      <c r="D2577" s="128" t="s">
        <v>1015</v>
      </c>
      <c r="E2577" s="128" t="s">
        <v>1016</v>
      </c>
    </row>
    <row r="2578" spans="1:5" ht="26.25" thickBot="1" x14ac:dyDescent="0.3">
      <c r="A2578" s="51" t="s">
        <v>290</v>
      </c>
      <c r="B2578" s="127" t="str">
        <f>Table13[[#This Row],[Series]]&amp;Table13[[#This Row],[Competency Name]]</f>
        <v>1801ANALYTICAL TECHNIQUES</v>
      </c>
      <c r="C2578" s="127" t="str">
        <f>IF(RIGHT(Table13[[#This Row],[Occupational Series]],5)="SECCM","SECCM",IF(OR(RIGHT(Table13[[#This Row],[Occupational Series]],1)="A",RIGHT(Table13[[#This Row],[Occupational Series]],1)="B",RIGHT(Table13[[#This Row],[Occupational Series]],1)="C"),"0301",RIGHT(Table13[[#This Row],[Occupational Series]],4)))</f>
        <v>1801</v>
      </c>
      <c r="D2578" s="51" t="s">
        <v>1131</v>
      </c>
      <c r="E2578" s="51" t="s">
        <v>1132</v>
      </c>
    </row>
    <row r="2579" spans="1:5" ht="39" thickBot="1" x14ac:dyDescent="0.3">
      <c r="A2579" s="51" t="s">
        <v>290</v>
      </c>
      <c r="B2579" s="127" t="str">
        <f>Table13[[#This Row],[Series]]&amp;Table13[[#This Row],[Competency Name]]</f>
        <v>1801WASTE, FRAUD, AND ABUSE</v>
      </c>
      <c r="C2579" s="127" t="str">
        <f>IF(RIGHT(Table13[[#This Row],[Occupational Series]],5)="SECCM","SECCM",IF(OR(RIGHT(Table13[[#This Row],[Occupational Series]],1)="A",RIGHT(Table13[[#This Row],[Occupational Series]],1)="B",RIGHT(Table13[[#This Row],[Occupational Series]],1)="C"),"0301",RIGHT(Table13[[#This Row],[Occupational Series]],4)))</f>
        <v>1801</v>
      </c>
      <c r="D2579" s="51" t="s">
        <v>1586</v>
      </c>
      <c r="E2579" s="51" t="s">
        <v>1587</v>
      </c>
    </row>
    <row r="2580" spans="1:5" ht="26.25" thickBot="1" x14ac:dyDescent="0.3">
      <c r="A2580" s="54" t="s">
        <v>290</v>
      </c>
      <c r="B2580" s="127" t="str">
        <f>Table13[[#This Row],[Series]]&amp;Table13[[#This Row],[Competency Name]]</f>
        <v>1801INTERNAL CONTROLS</v>
      </c>
      <c r="C2580" s="127" t="str">
        <f>IF(RIGHT(Table13[[#This Row],[Occupational Series]],5)="SECCM","SECCM",IF(OR(RIGHT(Table13[[#This Row],[Occupational Series]],1)="A",RIGHT(Table13[[#This Row],[Occupational Series]],1)="B",RIGHT(Table13[[#This Row],[Occupational Series]],1)="C"),"0301",RIGHT(Table13[[#This Row],[Occupational Series]],4)))</f>
        <v>1801</v>
      </c>
      <c r="D2580" s="54" t="s">
        <v>1592</v>
      </c>
      <c r="E2580" s="54" t="s">
        <v>1593</v>
      </c>
    </row>
    <row r="2581" spans="1:5" ht="26.25" thickBot="1" x14ac:dyDescent="0.3">
      <c r="A2581" s="51" t="s">
        <v>352</v>
      </c>
      <c r="B2581" s="127" t="str">
        <f>Table13[[#This Row],[Series]]&amp;Table13[[#This Row],[Competency Name]]</f>
        <v>1802INFORMATION MANAGEMENT</v>
      </c>
      <c r="C2581" s="127" t="str">
        <f>IF(RIGHT(Table13[[#This Row],[Occupational Series]],5)="SECCM","SECCM",IF(OR(RIGHT(Table13[[#This Row],[Occupational Series]],1)="A",RIGHT(Table13[[#This Row],[Occupational Series]],1)="B",RIGHT(Table13[[#This Row],[Occupational Series]],1)="C"),"0301",RIGHT(Table13[[#This Row],[Occupational Series]],4)))</f>
        <v>1802</v>
      </c>
      <c r="D2581" s="51" t="s">
        <v>311</v>
      </c>
      <c r="E2581" s="51" t="s">
        <v>312</v>
      </c>
    </row>
    <row r="2582" spans="1:5" ht="15.75" thickBot="1" x14ac:dyDescent="0.3">
      <c r="A2582" s="129" t="s">
        <v>352</v>
      </c>
      <c r="B2582" s="127" t="str">
        <f>Table13[[#This Row],[Series]]&amp;Table13[[#This Row],[Competency Name]]</f>
        <v>1802PARTNERING</v>
      </c>
      <c r="C2582" s="127" t="str">
        <f>IF(RIGHT(Table13[[#This Row],[Occupational Series]],5)="SECCM","SECCM",IF(OR(RIGHT(Table13[[#This Row],[Occupational Series]],1)="A",RIGHT(Table13[[#This Row],[Occupational Series]],1)="B",RIGHT(Table13[[#This Row],[Occupational Series]],1)="C"),"0301",RIGHT(Table13[[#This Row],[Occupational Series]],4)))</f>
        <v>1802</v>
      </c>
      <c r="D2582" s="129" t="s">
        <v>491</v>
      </c>
      <c r="E2582" s="129" t="s">
        <v>492</v>
      </c>
    </row>
    <row r="2583" spans="1:5" ht="26.25" thickBot="1" x14ac:dyDescent="0.3">
      <c r="A2583" s="54" t="s">
        <v>352</v>
      </c>
      <c r="B2583" s="127" t="str">
        <f>Table13[[#This Row],[Series]]&amp;Table13[[#This Row],[Competency Name]]</f>
        <v>1802WRITTEN COMMUNICATION</v>
      </c>
      <c r="C2583" s="127" t="str">
        <f>IF(RIGHT(Table13[[#This Row],[Occupational Series]],5)="SECCM","SECCM",IF(OR(RIGHT(Table13[[#This Row],[Occupational Series]],1)="A",RIGHT(Table13[[#This Row],[Occupational Series]],1)="B",RIGHT(Table13[[#This Row],[Occupational Series]],1)="C"),"0301",RIGHT(Table13[[#This Row],[Occupational Series]],4)))</f>
        <v>1802</v>
      </c>
      <c r="D2583" s="54" t="s">
        <v>507</v>
      </c>
      <c r="E2583" s="54" t="s">
        <v>508</v>
      </c>
    </row>
    <row r="2584" spans="1:5" ht="26.25" thickBot="1" x14ac:dyDescent="0.3">
      <c r="A2584" s="51" t="s">
        <v>352</v>
      </c>
      <c r="B2584" s="127" t="str">
        <f>Table13[[#This Row],[Series]]&amp;Table13[[#This Row],[Competency Name]]</f>
        <v>1802ORAL COMMUNICATION</v>
      </c>
      <c r="C2584" s="127" t="str">
        <f>IF(RIGHT(Table13[[#This Row],[Occupational Series]],5)="SECCM","SECCM",IF(OR(RIGHT(Table13[[#This Row],[Occupational Series]],1)="A",RIGHT(Table13[[#This Row],[Occupational Series]],1)="B",RIGHT(Table13[[#This Row],[Occupational Series]],1)="C"),"0301",RIGHT(Table13[[#This Row],[Occupational Series]],4)))</f>
        <v>1802</v>
      </c>
      <c r="D2584" s="51" t="s">
        <v>537</v>
      </c>
      <c r="E2584" s="51" t="s">
        <v>538</v>
      </c>
    </row>
    <row r="2585" spans="1:5" ht="26.25" thickBot="1" x14ac:dyDescent="0.3">
      <c r="A2585" s="51" t="s">
        <v>352</v>
      </c>
      <c r="B2585" s="127" t="str">
        <f>Table13[[#This Row],[Series]]&amp;Table13[[#This Row],[Competency Name]]</f>
        <v>1802MANAGING HUMAN RESOURCES</v>
      </c>
      <c r="C2585" s="127" t="str">
        <f>IF(RIGHT(Table13[[#This Row],[Occupational Series]],5)="SECCM","SECCM",IF(OR(RIGHT(Table13[[#This Row],[Occupational Series]],1)="A",RIGHT(Table13[[#This Row],[Occupational Series]],1)="B",RIGHT(Table13[[#This Row],[Occupational Series]],1)="C"),"0301",RIGHT(Table13[[#This Row],[Occupational Series]],4)))</f>
        <v>1802</v>
      </c>
      <c r="D2585" s="51" t="s">
        <v>590</v>
      </c>
      <c r="E2585" s="51" t="s">
        <v>591</v>
      </c>
    </row>
    <row r="2586" spans="1:5" ht="39" thickBot="1" x14ac:dyDescent="0.3">
      <c r="A2586" s="54" t="s">
        <v>352</v>
      </c>
      <c r="B2586" s="127" t="str">
        <f>Table13[[#This Row],[Series]]&amp;Table13[[#This Row],[Competency Name]]</f>
        <v>1802CLERICAL SUPPORT FUNCTIONS</v>
      </c>
      <c r="C2586" s="127" t="str">
        <f>IF(RIGHT(Table13[[#This Row],[Occupational Series]],5)="SECCM","SECCM",IF(OR(RIGHT(Table13[[#This Row],[Occupational Series]],1)="A",RIGHT(Table13[[#This Row],[Occupational Series]],1)="B",RIGHT(Table13[[#This Row],[Occupational Series]],1)="C"),"0301",RIGHT(Table13[[#This Row],[Occupational Series]],4)))</f>
        <v>1802</v>
      </c>
      <c r="D2586" s="54" t="s">
        <v>993</v>
      </c>
      <c r="E2586" s="54" t="s">
        <v>994</v>
      </c>
    </row>
    <row r="2587" spans="1:5" ht="15.75" thickBot="1" x14ac:dyDescent="0.3">
      <c r="A2587" s="129" t="s">
        <v>352</v>
      </c>
      <c r="B2587" s="127" t="str">
        <f>Table13[[#This Row],[Series]]&amp;Table13[[#This Row],[Competency Name]]</f>
        <v>1802RESEARCH AND ANALYSIS</v>
      </c>
      <c r="C2587" s="127" t="str">
        <f>IF(RIGHT(Table13[[#This Row],[Occupational Series]],5)="SECCM","SECCM",IF(OR(RIGHT(Table13[[#This Row],[Occupational Series]],1)="A",RIGHT(Table13[[#This Row],[Occupational Series]],1)="B",RIGHT(Table13[[#This Row],[Occupational Series]],1)="C"),"0301",RIGHT(Table13[[#This Row],[Occupational Series]],4)))</f>
        <v>1802</v>
      </c>
      <c r="D2587" s="129" t="s">
        <v>1195</v>
      </c>
      <c r="E2587" s="129" t="s">
        <v>1196</v>
      </c>
    </row>
    <row r="2588" spans="1:5" ht="39" thickBot="1" x14ac:dyDescent="0.3">
      <c r="A2588" s="51" t="s">
        <v>352</v>
      </c>
      <c r="B2588" s="127" t="str">
        <f>Table13[[#This Row],[Series]]&amp;Table13[[#This Row],[Competency Name]]</f>
        <v>1802WASTE, FRAUD, AND ABUSE</v>
      </c>
      <c r="C2588" s="127" t="str">
        <f>IF(RIGHT(Table13[[#This Row],[Occupational Series]],5)="SECCM","SECCM",IF(OR(RIGHT(Table13[[#This Row],[Occupational Series]],1)="A",RIGHT(Table13[[#This Row],[Occupational Series]],1)="B",RIGHT(Table13[[#This Row],[Occupational Series]],1)="C"),"0301",RIGHT(Table13[[#This Row],[Occupational Series]],4)))</f>
        <v>1802</v>
      </c>
      <c r="D2588" s="51" t="s">
        <v>1586</v>
      </c>
      <c r="E2588" s="51" t="s">
        <v>1587</v>
      </c>
    </row>
    <row r="2589" spans="1:5" ht="26.25" thickBot="1" x14ac:dyDescent="0.3">
      <c r="A2589" s="54" t="s">
        <v>352</v>
      </c>
      <c r="B2589" s="127" t="str">
        <f>Table13[[#This Row],[Series]]&amp;Table13[[#This Row],[Competency Name]]</f>
        <v>1802INVESTIGATIONS</v>
      </c>
      <c r="C2589" s="127" t="str">
        <f>IF(RIGHT(Table13[[#This Row],[Occupational Series]],5)="SECCM","SECCM",IF(OR(RIGHT(Table13[[#This Row],[Occupational Series]],1)="A",RIGHT(Table13[[#This Row],[Occupational Series]],1)="B",RIGHT(Table13[[#This Row],[Occupational Series]],1)="C"),"0301",RIGHT(Table13[[#This Row],[Occupational Series]],4)))</f>
        <v>1802</v>
      </c>
      <c r="D2589" s="54" t="s">
        <v>1588</v>
      </c>
      <c r="E2589" s="54" t="s">
        <v>1589</v>
      </c>
    </row>
    <row r="2590" spans="1:5" ht="15.75" thickBot="1" x14ac:dyDescent="0.3">
      <c r="A2590" s="129" t="s">
        <v>501</v>
      </c>
      <c r="B2590" s="127" t="str">
        <f>Table13[[#This Row],[Series]]&amp;Table13[[#This Row],[Competency Name]]</f>
        <v>1805PARTNERING</v>
      </c>
      <c r="C2590" s="127" t="str">
        <f>IF(RIGHT(Table13[[#This Row],[Occupational Series]],5)="SECCM","SECCM",IF(OR(RIGHT(Table13[[#This Row],[Occupational Series]],1)="A",RIGHT(Table13[[#This Row],[Occupational Series]],1)="B",RIGHT(Table13[[#This Row],[Occupational Series]],1)="C"),"0301",RIGHT(Table13[[#This Row],[Occupational Series]],4)))</f>
        <v>1805</v>
      </c>
      <c r="D2590" s="129" t="s">
        <v>491</v>
      </c>
      <c r="E2590" s="129" t="s">
        <v>492</v>
      </c>
    </row>
    <row r="2591" spans="1:5" ht="26.25" thickBot="1" x14ac:dyDescent="0.3">
      <c r="A2591" s="129" t="s">
        <v>501</v>
      </c>
      <c r="B2591" s="127" t="str">
        <f>Table13[[#This Row],[Series]]&amp;Table13[[#This Row],[Competency Name]]</f>
        <v>1805INVESTIGATIVE INFORMATION GATHERING</v>
      </c>
      <c r="C2591" s="127" t="str">
        <f>IF(RIGHT(Table13[[#This Row],[Occupational Series]],5)="SECCM","SECCM",IF(OR(RIGHT(Table13[[#This Row],[Occupational Series]],1)="A",RIGHT(Table13[[#This Row],[Occupational Series]],1)="B",RIGHT(Table13[[#This Row],[Occupational Series]],1)="C"),"0301",RIGHT(Table13[[#This Row],[Occupational Series]],4)))</f>
        <v>1805</v>
      </c>
      <c r="D2591" s="129" t="s">
        <v>1793</v>
      </c>
      <c r="E2591" s="129" t="s">
        <v>1900</v>
      </c>
    </row>
    <row r="2592" spans="1:5" ht="26.25" thickBot="1" x14ac:dyDescent="0.3">
      <c r="A2592" s="128" t="s">
        <v>501</v>
      </c>
      <c r="B2592" s="127" t="str">
        <f>Table13[[#This Row],[Series]]&amp;Table13[[#This Row],[Competency Name]]</f>
        <v>1805INVESTIGATIVE ANALYSIS</v>
      </c>
      <c r="C2592" s="127" t="str">
        <f>IF(RIGHT(Table13[[#This Row],[Occupational Series]],5)="SECCM","SECCM",IF(OR(RIGHT(Table13[[#This Row],[Occupational Series]],1)="A",RIGHT(Table13[[#This Row],[Occupational Series]],1)="B",RIGHT(Table13[[#This Row],[Occupational Series]],1)="C"),"0301",RIGHT(Table13[[#This Row],[Occupational Series]],4)))</f>
        <v>1805</v>
      </c>
      <c r="D2592" s="128" t="s">
        <v>1901</v>
      </c>
      <c r="E2592" s="128" t="s">
        <v>1902</v>
      </c>
    </row>
    <row r="2593" spans="1:5" ht="15.75" thickBot="1" x14ac:dyDescent="0.3">
      <c r="A2593" s="129" t="s">
        <v>501</v>
      </c>
      <c r="B2593" s="127" t="str">
        <f>Table13[[#This Row],[Series]]&amp;Table13[[#This Row],[Competency Name]]</f>
        <v>1805CASE MANAGEMENT</v>
      </c>
      <c r="C2593" s="127" t="str">
        <f>IF(RIGHT(Table13[[#This Row],[Occupational Series]],5)="SECCM","SECCM",IF(OR(RIGHT(Table13[[#This Row],[Occupational Series]],1)="A",RIGHT(Table13[[#This Row],[Occupational Series]],1)="B",RIGHT(Table13[[#This Row],[Occupational Series]],1)="C"),"0301",RIGHT(Table13[[#This Row],[Occupational Series]],4)))</f>
        <v>1805</v>
      </c>
      <c r="D2593" s="129" t="s">
        <v>1037</v>
      </c>
      <c r="E2593" s="129" t="s">
        <v>1903</v>
      </c>
    </row>
    <row r="2594" spans="1:5" ht="15.75" thickBot="1" x14ac:dyDescent="0.3">
      <c r="A2594" s="129" t="s">
        <v>501</v>
      </c>
      <c r="B2594" s="127" t="str">
        <f>Table13[[#This Row],[Series]]&amp;Table13[[#This Row],[Competency Name]]</f>
        <v>1805DATA MANAGEMENT</v>
      </c>
      <c r="C2594" s="127" t="str">
        <f>IF(RIGHT(Table13[[#This Row],[Occupational Series]],5)="SECCM","SECCM",IF(OR(RIGHT(Table13[[#This Row],[Occupational Series]],1)="A",RIGHT(Table13[[#This Row],[Occupational Series]],1)="B",RIGHT(Table13[[#This Row],[Occupational Series]],1)="C"),"0301",RIGHT(Table13[[#This Row],[Occupational Series]],4)))</f>
        <v>1805</v>
      </c>
      <c r="D2594" s="129" t="s">
        <v>1420</v>
      </c>
      <c r="E2594" s="129" t="s">
        <v>1904</v>
      </c>
    </row>
    <row r="2595" spans="1:5" ht="26.25" thickBot="1" x14ac:dyDescent="0.3">
      <c r="A2595" s="54" t="s">
        <v>501</v>
      </c>
      <c r="B2595" s="127" t="str">
        <f>Table13[[#This Row],[Series]]&amp;Table13[[#This Row],[Competency Name]]</f>
        <v>1805INVESTIGATIVE REPORTING</v>
      </c>
      <c r="C2595" s="127" t="str">
        <f>IF(RIGHT(Table13[[#This Row],[Occupational Series]],5)="SECCM","SECCM",IF(OR(RIGHT(Table13[[#This Row],[Occupational Series]],1)="A",RIGHT(Table13[[#This Row],[Occupational Series]],1)="B",RIGHT(Table13[[#This Row],[Occupational Series]],1)="C"),"0301",RIGHT(Table13[[#This Row],[Occupational Series]],4)))</f>
        <v>1805</v>
      </c>
      <c r="D2595" s="54" t="s">
        <v>1905</v>
      </c>
      <c r="E2595" s="54" t="s">
        <v>1906</v>
      </c>
    </row>
    <row r="2596" spans="1:5" ht="26.25" thickBot="1" x14ac:dyDescent="0.3">
      <c r="A2596" s="51" t="s">
        <v>351</v>
      </c>
      <c r="B2596" s="127" t="str">
        <f>Table13[[#This Row],[Series]]&amp;Table13[[#This Row],[Competency Name]]</f>
        <v>1810INFORMATION MANAGEMENT</v>
      </c>
      <c r="C2596" s="127" t="str">
        <f>IF(RIGHT(Table13[[#This Row],[Occupational Series]],5)="SECCM","SECCM",IF(OR(RIGHT(Table13[[#This Row],[Occupational Series]],1)="A",RIGHT(Table13[[#This Row],[Occupational Series]],1)="B",RIGHT(Table13[[#This Row],[Occupational Series]],1)="C"),"0301",RIGHT(Table13[[#This Row],[Occupational Series]],4)))</f>
        <v>1810</v>
      </c>
      <c r="D2596" s="51" t="s">
        <v>311</v>
      </c>
      <c r="E2596" s="51" t="s">
        <v>312</v>
      </c>
    </row>
    <row r="2597" spans="1:5" ht="26.25" thickBot="1" x14ac:dyDescent="0.3">
      <c r="A2597" s="129" t="s">
        <v>351</v>
      </c>
      <c r="B2597" s="127" t="str">
        <f>Table13[[#This Row],[Series]]&amp;Table13[[#This Row],[Competency Name]]</f>
        <v>1810CUSTOMER SERVICE</v>
      </c>
      <c r="C2597" s="127" t="str">
        <f>IF(RIGHT(Table13[[#This Row],[Occupational Series]],5)="SECCM","SECCM",IF(OR(RIGHT(Table13[[#This Row],[Occupational Series]],1)="A",RIGHT(Table13[[#This Row],[Occupational Series]],1)="B",RIGHT(Table13[[#This Row],[Occupational Series]],1)="C"),"0301",RIGHT(Table13[[#This Row],[Occupational Series]],4)))</f>
        <v>1810</v>
      </c>
      <c r="D2597" s="129" t="s">
        <v>418</v>
      </c>
      <c r="E2597" s="129" t="s">
        <v>419</v>
      </c>
    </row>
    <row r="2598" spans="1:5" ht="26.25" thickBot="1" x14ac:dyDescent="0.3">
      <c r="A2598" s="54" t="s">
        <v>351</v>
      </c>
      <c r="B2598" s="127" t="str">
        <f>Table13[[#This Row],[Series]]&amp;Table13[[#This Row],[Competency Name]]</f>
        <v>1810COMPUTER LITERACY</v>
      </c>
      <c r="C2598" s="127" t="str">
        <f>IF(RIGHT(Table13[[#This Row],[Occupational Series]],5)="SECCM","SECCM",IF(OR(RIGHT(Table13[[#This Row],[Occupational Series]],1)="A",RIGHT(Table13[[#This Row],[Occupational Series]],1)="B",RIGHT(Table13[[#This Row],[Occupational Series]],1)="C"),"0301",RIGHT(Table13[[#This Row],[Occupational Series]],4)))</f>
        <v>1810</v>
      </c>
      <c r="D2598" s="54" t="s">
        <v>456</v>
      </c>
      <c r="E2598" s="54" t="s">
        <v>457</v>
      </c>
    </row>
    <row r="2599" spans="1:5" ht="15.75" thickBot="1" x14ac:dyDescent="0.3">
      <c r="A2599" s="129" t="s">
        <v>351</v>
      </c>
      <c r="B2599" s="127" t="str">
        <f>Table13[[#This Row],[Series]]&amp;Table13[[#This Row],[Competency Name]]</f>
        <v>1810PARTNERING</v>
      </c>
      <c r="C2599" s="127" t="str">
        <f>IF(RIGHT(Table13[[#This Row],[Occupational Series]],5)="SECCM","SECCM",IF(OR(RIGHT(Table13[[#This Row],[Occupational Series]],1)="A",RIGHT(Table13[[#This Row],[Occupational Series]],1)="B",RIGHT(Table13[[#This Row],[Occupational Series]],1)="C"),"0301",RIGHT(Table13[[#This Row],[Occupational Series]],4)))</f>
        <v>1810</v>
      </c>
      <c r="D2599" s="129" t="s">
        <v>491</v>
      </c>
      <c r="E2599" s="129" t="s">
        <v>492</v>
      </c>
    </row>
    <row r="2600" spans="1:5" ht="26.25" thickBot="1" x14ac:dyDescent="0.3">
      <c r="A2600" s="51" t="s">
        <v>351</v>
      </c>
      <c r="B2600" s="127" t="str">
        <f>Table13[[#This Row],[Series]]&amp;Table13[[#This Row],[Competency Name]]</f>
        <v>1810WRITTEN COMMUNICATION</v>
      </c>
      <c r="C2600" s="127" t="str">
        <f>IF(RIGHT(Table13[[#This Row],[Occupational Series]],5)="SECCM","SECCM",IF(OR(RIGHT(Table13[[#This Row],[Occupational Series]],1)="A",RIGHT(Table13[[#This Row],[Occupational Series]],1)="B",RIGHT(Table13[[#This Row],[Occupational Series]],1)="C"),"0301",RIGHT(Table13[[#This Row],[Occupational Series]],4)))</f>
        <v>1810</v>
      </c>
      <c r="D2600" s="51" t="s">
        <v>507</v>
      </c>
      <c r="E2600" s="51" t="s">
        <v>508</v>
      </c>
    </row>
    <row r="2601" spans="1:5" ht="26.25" thickBot="1" x14ac:dyDescent="0.3">
      <c r="A2601" s="54" t="s">
        <v>351</v>
      </c>
      <c r="B2601" s="127" t="str">
        <f>Table13[[#This Row],[Series]]&amp;Table13[[#This Row],[Competency Name]]</f>
        <v>1810ORAL COMMUNICATION</v>
      </c>
      <c r="C2601" s="127" t="str">
        <f>IF(RIGHT(Table13[[#This Row],[Occupational Series]],5)="SECCM","SECCM",IF(OR(RIGHT(Table13[[#This Row],[Occupational Series]],1)="A",RIGHT(Table13[[#This Row],[Occupational Series]],1)="B",RIGHT(Table13[[#This Row],[Occupational Series]],1)="C"),"0301",RIGHT(Table13[[#This Row],[Occupational Series]],4)))</f>
        <v>1810</v>
      </c>
      <c r="D2601" s="54" t="s">
        <v>537</v>
      </c>
      <c r="E2601" s="54" t="s">
        <v>538</v>
      </c>
    </row>
    <row r="2602" spans="1:5" ht="26.25" thickBot="1" x14ac:dyDescent="0.3">
      <c r="A2602" s="51" t="s">
        <v>351</v>
      </c>
      <c r="B2602" s="127" t="str">
        <f>Table13[[#This Row],[Series]]&amp;Table13[[#This Row],[Competency Name]]</f>
        <v>1810PLANNING AND EVALUATING</v>
      </c>
      <c r="C2602" s="127" t="str">
        <f>IF(RIGHT(Table13[[#This Row],[Occupational Series]],5)="SECCM","SECCM",IF(OR(RIGHT(Table13[[#This Row],[Occupational Series]],1)="A",RIGHT(Table13[[#This Row],[Occupational Series]],1)="B",RIGHT(Table13[[#This Row],[Occupational Series]],1)="C"),"0301",RIGHT(Table13[[#This Row],[Occupational Series]],4)))</f>
        <v>1810</v>
      </c>
      <c r="D2602" s="51" t="s">
        <v>571</v>
      </c>
      <c r="E2602" s="51" t="s">
        <v>572</v>
      </c>
    </row>
    <row r="2603" spans="1:5" ht="64.5" thickBot="1" x14ac:dyDescent="0.3">
      <c r="A2603" s="51" t="s">
        <v>351</v>
      </c>
      <c r="B2603" s="127" t="str">
        <f>Table13[[#This Row],[Series]]&amp;Table13[[#This Row],[Competency Name]]</f>
        <v>1810ACCOUNTABILITY</v>
      </c>
      <c r="C2603" s="127" t="str">
        <f>IF(RIGHT(Table13[[#This Row],[Occupational Series]],5)="SECCM","SECCM",IF(OR(RIGHT(Table13[[#This Row],[Occupational Series]],1)="A",RIGHT(Table13[[#This Row],[Occupational Series]],1)="B",RIGHT(Table13[[#This Row],[Occupational Series]],1)="C"),"0301",RIGHT(Table13[[#This Row],[Occupational Series]],4)))</f>
        <v>1810</v>
      </c>
      <c r="D2603" s="51" t="s">
        <v>579</v>
      </c>
      <c r="E2603" s="51" t="s">
        <v>580</v>
      </c>
    </row>
    <row r="2604" spans="1:5" ht="39" thickBot="1" x14ac:dyDescent="0.3">
      <c r="A2604" s="54" t="s">
        <v>351</v>
      </c>
      <c r="B2604" s="127" t="str">
        <f>Table13[[#This Row],[Series]]&amp;Table13[[#This Row],[Competency Name]]</f>
        <v>1810DEVELOPING OTHERS</v>
      </c>
      <c r="C2604" s="127" t="str">
        <f>IF(RIGHT(Table13[[#This Row],[Occupational Series]],5)="SECCM","SECCM",IF(OR(RIGHT(Table13[[#This Row],[Occupational Series]],1)="A",RIGHT(Table13[[#This Row],[Occupational Series]],1)="B",RIGHT(Table13[[#This Row],[Occupational Series]],1)="C"),"0301",RIGHT(Table13[[#This Row],[Occupational Series]],4)))</f>
        <v>1810</v>
      </c>
      <c r="D2604" s="54" t="s">
        <v>585</v>
      </c>
      <c r="E2604" s="54" t="s">
        <v>586</v>
      </c>
    </row>
    <row r="2605" spans="1:5" ht="26.25" thickBot="1" x14ac:dyDescent="0.3">
      <c r="A2605" s="51" t="s">
        <v>351</v>
      </c>
      <c r="B2605" s="127" t="str">
        <f>Table13[[#This Row],[Series]]&amp;Table13[[#This Row],[Competency Name]]</f>
        <v>1810MANAGING HUMAN RESOURCES</v>
      </c>
      <c r="C2605" s="127" t="str">
        <f>IF(RIGHT(Table13[[#This Row],[Occupational Series]],5)="SECCM","SECCM",IF(OR(RIGHT(Table13[[#This Row],[Occupational Series]],1)="A",RIGHT(Table13[[#This Row],[Occupational Series]],1)="B",RIGHT(Table13[[#This Row],[Occupational Series]],1)="C"),"0301",RIGHT(Table13[[#This Row],[Occupational Series]],4)))</f>
        <v>1810</v>
      </c>
      <c r="D2605" s="51" t="s">
        <v>590</v>
      </c>
      <c r="E2605" s="51" t="s">
        <v>591</v>
      </c>
    </row>
    <row r="2606" spans="1:5" ht="39" thickBot="1" x14ac:dyDescent="0.3">
      <c r="A2606" s="51" t="s">
        <v>351</v>
      </c>
      <c r="B2606" s="127" t="str">
        <f>Table13[[#This Row],[Series]]&amp;Table13[[#This Row],[Competency Name]]</f>
        <v>1810PROBLEM SOLVING</v>
      </c>
      <c r="C2606" s="127" t="str">
        <f>IF(RIGHT(Table13[[#This Row],[Occupational Series]],5)="SECCM","SECCM",IF(OR(RIGHT(Table13[[#This Row],[Occupational Series]],1)="A",RIGHT(Table13[[#This Row],[Occupational Series]],1)="B",RIGHT(Table13[[#This Row],[Occupational Series]],1)="C"),"0301",RIGHT(Table13[[#This Row],[Occupational Series]],4)))</f>
        <v>1810</v>
      </c>
      <c r="D2606" s="51" t="s">
        <v>596</v>
      </c>
      <c r="E2606" s="51" t="s">
        <v>597</v>
      </c>
    </row>
    <row r="2607" spans="1:5" ht="26.25" thickBot="1" x14ac:dyDescent="0.3">
      <c r="A2607" s="54" t="s">
        <v>351</v>
      </c>
      <c r="B2607" s="127" t="str">
        <f>Table13[[#This Row],[Series]]&amp;Table13[[#This Row],[Competency Name]]</f>
        <v>1810COMPLIANCE AND ENFORCEMENT</v>
      </c>
      <c r="C2607" s="127" t="str">
        <f>IF(RIGHT(Table13[[#This Row],[Occupational Series]],5)="SECCM","SECCM",IF(OR(RIGHT(Table13[[#This Row],[Occupational Series]],1)="A",RIGHT(Table13[[#This Row],[Occupational Series]],1)="B",RIGHT(Table13[[#This Row],[Occupational Series]],1)="C"),"0301",RIGHT(Table13[[#This Row],[Occupational Series]],4)))</f>
        <v>1810</v>
      </c>
      <c r="D2607" s="54" t="s">
        <v>950</v>
      </c>
      <c r="E2607" s="54" t="s">
        <v>951</v>
      </c>
    </row>
    <row r="2608" spans="1:5" ht="26.25" thickBot="1" x14ac:dyDescent="0.3">
      <c r="A2608" s="129" t="s">
        <v>351</v>
      </c>
      <c r="B2608" s="127" t="str">
        <f>Table13[[#This Row],[Series]]&amp;Table13[[#This Row],[Competency Name]]</f>
        <v>1810RULEMAKING AND REGULATION</v>
      </c>
      <c r="C2608" s="127" t="str">
        <f>IF(RIGHT(Table13[[#This Row],[Occupational Series]],5)="SECCM","SECCM",IF(OR(RIGHT(Table13[[#This Row],[Occupational Series]],1)="A",RIGHT(Table13[[#This Row],[Occupational Series]],1)="B",RIGHT(Table13[[#This Row],[Occupational Series]],1)="C"),"0301",RIGHT(Table13[[#This Row],[Occupational Series]],4)))</f>
        <v>1810</v>
      </c>
      <c r="D2608" s="129" t="s">
        <v>958</v>
      </c>
      <c r="E2608" s="129" t="s">
        <v>959</v>
      </c>
    </row>
    <row r="2609" spans="1:5" ht="39" thickBot="1" x14ac:dyDescent="0.3">
      <c r="A2609" s="51" t="s">
        <v>351</v>
      </c>
      <c r="B2609" s="127" t="str">
        <f>Table13[[#This Row],[Series]]&amp;Table13[[#This Row],[Competency Name]]</f>
        <v>1810DECISIVENESS</v>
      </c>
      <c r="C2609" s="127" t="str">
        <f>IF(RIGHT(Table13[[#This Row],[Occupational Series]],5)="SECCM","SECCM",IF(OR(RIGHT(Table13[[#This Row],[Occupational Series]],1)="A",RIGHT(Table13[[#This Row],[Occupational Series]],1)="B",RIGHT(Table13[[#This Row],[Occupational Series]],1)="C"),"0301",RIGHT(Table13[[#This Row],[Occupational Series]],4)))</f>
        <v>1810</v>
      </c>
      <c r="D2609" s="51" t="s">
        <v>1009</v>
      </c>
      <c r="E2609" s="51" t="s">
        <v>1010</v>
      </c>
    </row>
    <row r="2610" spans="1:5" ht="26.25" thickBot="1" x14ac:dyDescent="0.3">
      <c r="A2610" s="128" t="s">
        <v>351</v>
      </c>
      <c r="B2610" s="127" t="str">
        <f>Table13[[#This Row],[Series]]&amp;Table13[[#This Row],[Competency Name]]</f>
        <v>1810READING AND INTERPRETING REGULATIONS</v>
      </c>
      <c r="C2610" s="127" t="str">
        <f>IF(RIGHT(Table13[[#This Row],[Occupational Series]],5)="SECCM","SECCM",IF(OR(RIGHT(Table13[[#This Row],[Occupational Series]],1)="A",RIGHT(Table13[[#This Row],[Occupational Series]],1)="B",RIGHT(Table13[[#This Row],[Occupational Series]],1)="C"),"0301",RIGHT(Table13[[#This Row],[Occupational Series]],4)))</f>
        <v>1810</v>
      </c>
      <c r="D2610" s="128" t="s">
        <v>1015</v>
      </c>
      <c r="E2610" s="128" t="s">
        <v>1016</v>
      </c>
    </row>
    <row r="2611" spans="1:5" ht="26.25" thickBot="1" x14ac:dyDescent="0.3">
      <c r="A2611" s="51" t="s">
        <v>351</v>
      </c>
      <c r="B2611" s="127" t="str">
        <f>Table13[[#This Row],[Series]]&amp;Table13[[#This Row],[Competency Name]]</f>
        <v>1810ANALYTICAL TECHNIQUES</v>
      </c>
      <c r="C2611" s="127" t="str">
        <f>IF(RIGHT(Table13[[#This Row],[Occupational Series]],5)="SECCM","SECCM",IF(OR(RIGHT(Table13[[#This Row],[Occupational Series]],1)="A",RIGHT(Table13[[#This Row],[Occupational Series]],1)="B",RIGHT(Table13[[#This Row],[Occupational Series]],1)="C"),"0301",RIGHT(Table13[[#This Row],[Occupational Series]],4)))</f>
        <v>1810</v>
      </c>
      <c r="D2611" s="51" t="s">
        <v>1131</v>
      </c>
      <c r="E2611" s="51" t="s">
        <v>1132</v>
      </c>
    </row>
    <row r="2612" spans="1:5" ht="39" thickBot="1" x14ac:dyDescent="0.3">
      <c r="A2612" s="51" t="s">
        <v>351</v>
      </c>
      <c r="B2612" s="127" t="str">
        <f>Table13[[#This Row],[Series]]&amp;Table13[[#This Row],[Competency Name]]</f>
        <v>1810WASTE, FRAUD, AND ABUSE</v>
      </c>
      <c r="C2612" s="127" t="str">
        <f>IF(RIGHT(Table13[[#This Row],[Occupational Series]],5)="SECCM","SECCM",IF(OR(RIGHT(Table13[[#This Row],[Occupational Series]],1)="A",RIGHT(Table13[[#This Row],[Occupational Series]],1)="B",RIGHT(Table13[[#This Row],[Occupational Series]],1)="C"),"0301",RIGHT(Table13[[#This Row],[Occupational Series]],4)))</f>
        <v>1810</v>
      </c>
      <c r="D2612" s="51" t="s">
        <v>1586</v>
      </c>
      <c r="E2612" s="51" t="s">
        <v>1587</v>
      </c>
    </row>
    <row r="2613" spans="1:5" ht="26.25" thickBot="1" x14ac:dyDescent="0.3">
      <c r="A2613" s="54" t="s">
        <v>351</v>
      </c>
      <c r="B2613" s="127" t="str">
        <f>Table13[[#This Row],[Series]]&amp;Table13[[#This Row],[Competency Name]]</f>
        <v>1810INVESTIGATIONS</v>
      </c>
      <c r="C2613" s="127" t="str">
        <f>IF(RIGHT(Table13[[#This Row],[Occupational Series]],5)="SECCM","SECCM",IF(OR(RIGHT(Table13[[#This Row],[Occupational Series]],1)="A",RIGHT(Table13[[#This Row],[Occupational Series]],1)="B",RIGHT(Table13[[#This Row],[Occupational Series]],1)="C"),"0301",RIGHT(Table13[[#This Row],[Occupational Series]],4)))</f>
        <v>1810</v>
      </c>
      <c r="D2613" s="54" t="s">
        <v>1588</v>
      </c>
      <c r="E2613" s="54" t="s">
        <v>1589</v>
      </c>
    </row>
    <row r="2614" spans="1:5" ht="26.25" thickBot="1" x14ac:dyDescent="0.3">
      <c r="A2614" s="51" t="s">
        <v>523</v>
      </c>
      <c r="B2614" s="127" t="str">
        <f>Table13[[#This Row],[Series]]&amp;Table13[[#This Row],[Competency Name]]</f>
        <v>1811WRITTEN COMMUNICATION</v>
      </c>
      <c r="C2614" s="127" t="str">
        <f>IF(RIGHT(Table13[[#This Row],[Occupational Series]],5)="SECCM","SECCM",IF(OR(RIGHT(Table13[[#This Row],[Occupational Series]],1)="A",RIGHT(Table13[[#This Row],[Occupational Series]],1)="B",RIGHT(Table13[[#This Row],[Occupational Series]],1)="C"),"0301",RIGHT(Table13[[#This Row],[Occupational Series]],4)))</f>
        <v>1811</v>
      </c>
      <c r="D2614" s="51" t="s">
        <v>507</v>
      </c>
      <c r="E2614" s="51" t="s">
        <v>508</v>
      </c>
    </row>
    <row r="2615" spans="1:5" ht="26.25" thickBot="1" x14ac:dyDescent="0.3">
      <c r="A2615" s="51" t="s">
        <v>523</v>
      </c>
      <c r="B2615" s="127" t="str">
        <f>Table13[[#This Row],[Series]]&amp;Table13[[#This Row],[Competency Name]]</f>
        <v>1811ORAL COMMUNICATION</v>
      </c>
      <c r="C2615" s="127" t="str">
        <f>IF(RIGHT(Table13[[#This Row],[Occupational Series]],5)="SECCM","SECCM",IF(OR(RIGHT(Table13[[#This Row],[Occupational Series]],1)="A",RIGHT(Table13[[#This Row],[Occupational Series]],1)="B",RIGHT(Table13[[#This Row],[Occupational Series]],1)="C"),"0301",RIGHT(Table13[[#This Row],[Occupational Series]],4)))</f>
        <v>1811</v>
      </c>
      <c r="D2615" s="51" t="s">
        <v>537</v>
      </c>
      <c r="E2615" s="51" t="s">
        <v>538</v>
      </c>
    </row>
    <row r="2616" spans="1:5" ht="64.5" thickBot="1" x14ac:dyDescent="0.3">
      <c r="A2616" s="54" t="s">
        <v>523</v>
      </c>
      <c r="B2616" s="127" t="str">
        <f>Table13[[#This Row],[Series]]&amp;Table13[[#This Row],[Competency Name]]</f>
        <v>1811ACCOUNTABILITY</v>
      </c>
      <c r="C2616" s="127" t="str">
        <f>IF(RIGHT(Table13[[#This Row],[Occupational Series]],5)="SECCM","SECCM",IF(OR(RIGHT(Table13[[#This Row],[Occupational Series]],1)="A",RIGHT(Table13[[#This Row],[Occupational Series]],1)="B",RIGHT(Table13[[#This Row],[Occupational Series]],1)="C"),"0301",RIGHT(Table13[[#This Row],[Occupational Series]],4)))</f>
        <v>1811</v>
      </c>
      <c r="D2616" s="54" t="s">
        <v>579</v>
      </c>
      <c r="E2616" s="54" t="s">
        <v>580</v>
      </c>
    </row>
    <row r="2617" spans="1:5" ht="39" thickBot="1" x14ac:dyDescent="0.3">
      <c r="A2617" s="51" t="s">
        <v>523</v>
      </c>
      <c r="B2617" s="127" t="str">
        <f>Table13[[#This Row],[Series]]&amp;Table13[[#This Row],[Competency Name]]</f>
        <v>1811DEVELOPING OTHERS</v>
      </c>
      <c r="C2617" s="127" t="str">
        <f>IF(RIGHT(Table13[[#This Row],[Occupational Series]],5)="SECCM","SECCM",IF(OR(RIGHT(Table13[[#This Row],[Occupational Series]],1)="A",RIGHT(Table13[[#This Row],[Occupational Series]],1)="B",RIGHT(Table13[[#This Row],[Occupational Series]],1)="C"),"0301",RIGHT(Table13[[#This Row],[Occupational Series]],4)))</f>
        <v>1811</v>
      </c>
      <c r="D2617" s="51" t="s">
        <v>585</v>
      </c>
      <c r="E2617" s="51" t="s">
        <v>586</v>
      </c>
    </row>
    <row r="2618" spans="1:5" ht="26.25" thickBot="1" x14ac:dyDescent="0.3">
      <c r="A2618" s="51" t="s">
        <v>523</v>
      </c>
      <c r="B2618" s="127" t="str">
        <f>Table13[[#This Row],[Series]]&amp;Table13[[#This Row],[Competency Name]]</f>
        <v>1811MANAGING HUMAN RESOURCES</v>
      </c>
      <c r="C2618" s="127" t="str">
        <f>IF(RIGHT(Table13[[#This Row],[Occupational Series]],5)="SECCM","SECCM",IF(OR(RIGHT(Table13[[#This Row],[Occupational Series]],1)="A",RIGHT(Table13[[#This Row],[Occupational Series]],1)="B",RIGHT(Table13[[#This Row],[Occupational Series]],1)="C"),"0301",RIGHT(Table13[[#This Row],[Occupational Series]],4)))</f>
        <v>1811</v>
      </c>
      <c r="D2618" s="51" t="s">
        <v>590</v>
      </c>
      <c r="E2618" s="51" t="s">
        <v>591</v>
      </c>
    </row>
    <row r="2619" spans="1:5" ht="39" thickBot="1" x14ac:dyDescent="0.3">
      <c r="A2619" s="54" t="s">
        <v>523</v>
      </c>
      <c r="B2619" s="127" t="str">
        <f>Table13[[#This Row],[Series]]&amp;Table13[[#This Row],[Competency Name]]</f>
        <v>1811PROBLEM SOLVING</v>
      </c>
      <c r="C2619" s="127" t="str">
        <f>IF(RIGHT(Table13[[#This Row],[Occupational Series]],5)="SECCM","SECCM",IF(OR(RIGHT(Table13[[#This Row],[Occupational Series]],1)="A",RIGHT(Table13[[#This Row],[Occupational Series]],1)="B",RIGHT(Table13[[#This Row],[Occupational Series]],1)="C"),"0301",RIGHT(Table13[[#This Row],[Occupational Series]],4)))</f>
        <v>1811</v>
      </c>
      <c r="D2619" s="54" t="s">
        <v>596</v>
      </c>
      <c r="E2619" s="54" t="s">
        <v>597</v>
      </c>
    </row>
    <row r="2620" spans="1:5" ht="26.25" thickBot="1" x14ac:dyDescent="0.3">
      <c r="A2620" s="129" t="s">
        <v>523</v>
      </c>
      <c r="B2620" s="127" t="str">
        <f>Table13[[#This Row],[Series]]&amp;Table13[[#This Row],[Competency Name]]</f>
        <v>1811BEHAVIOR DETECTION AND ANALYSIS</v>
      </c>
      <c r="C2620" s="127" t="str">
        <f>IF(RIGHT(Table13[[#This Row],[Occupational Series]],5)="SECCM","SECCM",IF(OR(RIGHT(Table13[[#This Row],[Occupational Series]],1)="A",RIGHT(Table13[[#This Row],[Occupational Series]],1)="B",RIGHT(Table13[[#This Row],[Occupational Series]],1)="C"),"0301",RIGHT(Table13[[#This Row],[Occupational Series]],4)))</f>
        <v>1811</v>
      </c>
      <c r="D2620" s="129" t="s">
        <v>1787</v>
      </c>
      <c r="E2620" s="129" t="s">
        <v>1788</v>
      </c>
    </row>
    <row r="2621" spans="1:5" ht="26.25" thickBot="1" x14ac:dyDescent="0.3">
      <c r="A2621" s="129" t="s">
        <v>523</v>
      </c>
      <c r="B2621" s="127" t="str">
        <f>Table13[[#This Row],[Series]]&amp;Table13[[#This Row],[Competency Name]]</f>
        <v>1811CONTROL TACTICS</v>
      </c>
      <c r="C2621" s="127" t="str">
        <f>IF(RIGHT(Table13[[#This Row],[Occupational Series]],5)="SECCM","SECCM",IF(OR(RIGHT(Table13[[#This Row],[Occupational Series]],1)="A",RIGHT(Table13[[#This Row],[Occupational Series]],1)="B",RIGHT(Table13[[#This Row],[Occupational Series]],1)="C"),"0301",RIGHT(Table13[[#This Row],[Occupational Series]],4)))</f>
        <v>1811</v>
      </c>
      <c r="D2621" s="129" t="s">
        <v>1789</v>
      </c>
      <c r="E2621" s="129" t="s">
        <v>1790</v>
      </c>
    </row>
    <row r="2622" spans="1:5" ht="26.25" thickBot="1" x14ac:dyDescent="0.3">
      <c r="A2622" s="128" t="s">
        <v>523</v>
      </c>
      <c r="B2622" s="127" t="str">
        <f>Table13[[#This Row],[Series]]&amp;Table13[[#This Row],[Competency Name]]</f>
        <v>1811INTERVIEW AND INTERROGATION</v>
      </c>
      <c r="C2622" s="127" t="str">
        <f>IF(RIGHT(Table13[[#This Row],[Occupational Series]],5)="SECCM","SECCM",IF(OR(RIGHT(Table13[[#This Row],[Occupational Series]],1)="A",RIGHT(Table13[[#This Row],[Occupational Series]],1)="B",RIGHT(Table13[[#This Row],[Occupational Series]],1)="C"),"0301",RIGHT(Table13[[#This Row],[Occupational Series]],4)))</f>
        <v>1811</v>
      </c>
      <c r="D2622" s="128" t="s">
        <v>1791</v>
      </c>
      <c r="E2622" s="128" t="s">
        <v>1792</v>
      </c>
    </row>
    <row r="2623" spans="1:5" ht="26.25" thickBot="1" x14ac:dyDescent="0.3">
      <c r="A2623" s="51" t="s">
        <v>523</v>
      </c>
      <c r="B2623" s="127" t="str">
        <f>Table13[[#This Row],[Series]]&amp;Table13[[#This Row],[Competency Name]]</f>
        <v>1811INVESTIGATIVE INFORMATION GATHERING</v>
      </c>
      <c r="C2623" s="127" t="str">
        <f>IF(RIGHT(Table13[[#This Row],[Occupational Series]],5)="SECCM","SECCM",IF(OR(RIGHT(Table13[[#This Row],[Occupational Series]],1)="A",RIGHT(Table13[[#This Row],[Occupational Series]],1)="B",RIGHT(Table13[[#This Row],[Occupational Series]],1)="C"),"0301",RIGHT(Table13[[#This Row],[Occupational Series]],4)))</f>
        <v>1811</v>
      </c>
      <c r="D2623" s="51" t="s">
        <v>1793</v>
      </c>
      <c r="E2623" s="51" t="s">
        <v>1794</v>
      </c>
    </row>
    <row r="2624" spans="1:5" ht="26.25" thickBot="1" x14ac:dyDescent="0.3">
      <c r="A2624" s="129" t="s">
        <v>523</v>
      </c>
      <c r="B2624" s="127" t="str">
        <f>Table13[[#This Row],[Series]]&amp;Table13[[#This Row],[Competency Name]]</f>
        <v>1811INVESTIGATORY METHODOLOGY</v>
      </c>
      <c r="C2624" s="127" t="str">
        <f>IF(RIGHT(Table13[[#This Row],[Occupational Series]],5)="SECCM","SECCM",IF(OR(RIGHT(Table13[[#This Row],[Occupational Series]],1)="A",RIGHT(Table13[[#This Row],[Occupational Series]],1)="B",RIGHT(Table13[[#This Row],[Occupational Series]],1)="C"),"0301",RIGHT(Table13[[#This Row],[Occupational Series]],4)))</f>
        <v>1811</v>
      </c>
      <c r="D2624" s="129" t="s">
        <v>1795</v>
      </c>
      <c r="E2624" s="129" t="s">
        <v>1796</v>
      </c>
    </row>
    <row r="2625" spans="1:5" ht="15.75" thickBot="1" x14ac:dyDescent="0.3">
      <c r="A2625" s="128" t="s">
        <v>523</v>
      </c>
      <c r="B2625" s="127" t="str">
        <f>Table13[[#This Row],[Series]]&amp;Table13[[#This Row],[Competency Name]]</f>
        <v>1811JURISPRUDENCE</v>
      </c>
      <c r="C2625" s="127" t="str">
        <f>IF(RIGHT(Table13[[#This Row],[Occupational Series]],5)="SECCM","SECCM",IF(OR(RIGHT(Table13[[#This Row],[Occupational Series]],1)="A",RIGHT(Table13[[#This Row],[Occupational Series]],1)="B",RIGHT(Table13[[#This Row],[Occupational Series]],1)="C"),"0301",RIGHT(Table13[[#This Row],[Occupational Series]],4)))</f>
        <v>1811</v>
      </c>
      <c r="D2625" s="128" t="s">
        <v>1797</v>
      </c>
      <c r="E2625" s="128" t="s">
        <v>1798</v>
      </c>
    </row>
    <row r="2626" spans="1:5" ht="15.75" thickBot="1" x14ac:dyDescent="0.3">
      <c r="A2626" s="129" t="s">
        <v>523</v>
      </c>
      <c r="B2626" s="127" t="str">
        <f>Table13[[#This Row],[Series]]&amp;Table13[[#This Row],[Competency Name]]</f>
        <v>1811PHYSICAL EVIDENCE</v>
      </c>
      <c r="C2626" s="127" t="str">
        <f>IF(RIGHT(Table13[[#This Row],[Occupational Series]],5)="SECCM","SECCM",IF(OR(RIGHT(Table13[[#This Row],[Occupational Series]],1)="A",RIGHT(Table13[[#This Row],[Occupational Series]],1)="B",RIGHT(Table13[[#This Row],[Occupational Series]],1)="C"),"0301",RIGHT(Table13[[#This Row],[Occupational Series]],4)))</f>
        <v>1811</v>
      </c>
      <c r="D2626" s="129" t="s">
        <v>1799</v>
      </c>
      <c r="E2626" s="129" t="s">
        <v>1800</v>
      </c>
    </row>
    <row r="2627" spans="1:5" ht="15.75" thickBot="1" x14ac:dyDescent="0.3">
      <c r="A2627" s="129" t="s">
        <v>523</v>
      </c>
      <c r="B2627" s="127" t="str">
        <f>Table13[[#This Row],[Series]]&amp;Table13[[#This Row],[Competency Name]]</f>
        <v>1811CASE MANAGEMENT</v>
      </c>
      <c r="C2627" s="127" t="str">
        <f>IF(RIGHT(Table13[[#This Row],[Occupational Series]],5)="SECCM","SECCM",IF(OR(RIGHT(Table13[[#This Row],[Occupational Series]],1)="A",RIGHT(Table13[[#This Row],[Occupational Series]],1)="B",RIGHT(Table13[[#This Row],[Occupational Series]],1)="C"),"0301",RIGHT(Table13[[#This Row],[Occupational Series]],4)))</f>
        <v>1811</v>
      </c>
      <c r="D2627" s="129" t="s">
        <v>1037</v>
      </c>
      <c r="E2627" s="129" t="s">
        <v>1909</v>
      </c>
    </row>
    <row r="2628" spans="1:5" ht="26.25" thickBot="1" x14ac:dyDescent="0.3">
      <c r="A2628" s="54" t="s">
        <v>514</v>
      </c>
      <c r="B2628" s="127" t="str">
        <f>Table13[[#This Row],[Series]]&amp;Table13[[#This Row],[Competency Name]]</f>
        <v>1825WRITTEN COMMUNICATION</v>
      </c>
      <c r="C2628" s="127" t="str">
        <f>IF(RIGHT(Table13[[#This Row],[Occupational Series]],5)="SECCM","SECCM",IF(OR(RIGHT(Table13[[#This Row],[Occupational Series]],1)="A",RIGHT(Table13[[#This Row],[Occupational Series]],1)="B",RIGHT(Table13[[#This Row],[Occupational Series]],1)="C"),"0301",RIGHT(Table13[[#This Row],[Occupational Series]],4)))</f>
        <v>1825</v>
      </c>
      <c r="D2628" s="54" t="s">
        <v>507</v>
      </c>
      <c r="E2628" s="54" t="s">
        <v>508</v>
      </c>
    </row>
    <row r="2629" spans="1:5" ht="51.75" thickBot="1" x14ac:dyDescent="0.3">
      <c r="A2629" s="51" t="s">
        <v>514</v>
      </c>
      <c r="B2629" s="127" t="str">
        <f>Table13[[#This Row],[Series]]&amp;Table13[[#This Row],[Competency Name]]</f>
        <v>1825PROGRAM ANALYSIS</v>
      </c>
      <c r="C2629" s="127" t="str">
        <f>IF(RIGHT(Table13[[#This Row],[Occupational Series]],5)="SECCM","SECCM",IF(OR(RIGHT(Table13[[#This Row],[Occupational Series]],1)="A",RIGHT(Table13[[#This Row],[Occupational Series]],1)="B",RIGHT(Table13[[#This Row],[Occupational Series]],1)="C"),"0301",RIGHT(Table13[[#This Row],[Occupational Series]],4)))</f>
        <v>1825</v>
      </c>
      <c r="D2629" s="51" t="s">
        <v>558</v>
      </c>
      <c r="E2629" s="51" t="s">
        <v>559</v>
      </c>
    </row>
    <row r="2630" spans="1:5" ht="26.25" thickBot="1" x14ac:dyDescent="0.3">
      <c r="A2630" s="129" t="s">
        <v>514</v>
      </c>
      <c r="B2630" s="127" t="str">
        <f>Table13[[#This Row],[Series]]&amp;Table13[[#This Row],[Competency Name]]</f>
        <v>1825ADMINISTRATION AND MANAGEMENT</v>
      </c>
      <c r="C2630" s="127" t="str">
        <f>IF(RIGHT(Table13[[#This Row],[Occupational Series]],5)="SECCM","SECCM",IF(OR(RIGHT(Table13[[#This Row],[Occupational Series]],1)="A",RIGHT(Table13[[#This Row],[Occupational Series]],1)="B",RIGHT(Table13[[#This Row],[Occupational Series]],1)="C"),"0301",RIGHT(Table13[[#This Row],[Occupational Series]],4)))</f>
        <v>1825</v>
      </c>
      <c r="D2630" s="129" t="s">
        <v>560</v>
      </c>
      <c r="E2630" s="129" t="s">
        <v>561</v>
      </c>
    </row>
    <row r="2631" spans="1:5" ht="15.75" thickBot="1" x14ac:dyDescent="0.3">
      <c r="A2631" s="128" t="s">
        <v>514</v>
      </c>
      <c r="B2631" s="127" t="str">
        <f>Table13[[#This Row],[Series]]&amp;Table13[[#This Row],[Competency Name]]</f>
        <v>1825RESEARCH AND ANALYSIS</v>
      </c>
      <c r="C2631" s="127" t="str">
        <f>IF(RIGHT(Table13[[#This Row],[Occupational Series]],5)="SECCM","SECCM",IF(OR(RIGHT(Table13[[#This Row],[Occupational Series]],1)="A",RIGHT(Table13[[#This Row],[Occupational Series]],1)="B",RIGHT(Table13[[#This Row],[Occupational Series]],1)="C"),"0301",RIGHT(Table13[[#This Row],[Occupational Series]],4)))</f>
        <v>1825</v>
      </c>
      <c r="D2631" s="128" t="s">
        <v>1195</v>
      </c>
      <c r="E2631" s="128" t="s">
        <v>1196</v>
      </c>
    </row>
    <row r="2632" spans="1:5" ht="39" thickBot="1" x14ac:dyDescent="0.3">
      <c r="A2632" s="51" t="s">
        <v>514</v>
      </c>
      <c r="B2632" s="127" t="str">
        <f>Table13[[#This Row],[Series]]&amp;Table13[[#This Row],[Competency Name]]</f>
        <v>1825TRAINING PROGRAM ADMINISTRATION</v>
      </c>
      <c r="C2632" s="127" t="str">
        <f>IF(RIGHT(Table13[[#This Row],[Occupational Series]],5)="SECCM","SECCM",IF(OR(RIGHT(Table13[[#This Row],[Occupational Series]],1)="A",RIGHT(Table13[[#This Row],[Occupational Series]],1)="B",RIGHT(Table13[[#This Row],[Occupational Series]],1)="C"),"0301",RIGHT(Table13[[#This Row],[Occupational Series]],4)))</f>
        <v>1825</v>
      </c>
      <c r="D2632" s="51" t="s">
        <v>1222</v>
      </c>
      <c r="E2632" s="51" t="s">
        <v>1223</v>
      </c>
    </row>
    <row r="2633" spans="1:5" ht="26.25" thickBot="1" x14ac:dyDescent="0.3">
      <c r="A2633" s="51" t="s">
        <v>514</v>
      </c>
      <c r="B2633" s="127" t="str">
        <f>Table13[[#This Row],[Series]]&amp;Table13[[#This Row],[Competency Name]]</f>
        <v>1825MISHAP INVESTIGATION AND ANALYSIS TECHNIQUES</v>
      </c>
      <c r="C2633" s="127" t="str">
        <f>IF(RIGHT(Table13[[#This Row],[Occupational Series]],5)="SECCM","SECCM",IF(OR(RIGHT(Table13[[#This Row],[Occupational Series]],1)="A",RIGHT(Table13[[#This Row],[Occupational Series]],1)="B",RIGHT(Table13[[#This Row],[Occupational Series]],1)="C"),"0301",RIGHT(Table13[[#This Row],[Occupational Series]],4)))</f>
        <v>1825</v>
      </c>
      <c r="D2633" s="51" t="s">
        <v>1747</v>
      </c>
      <c r="E2633" s="51" t="s">
        <v>1748</v>
      </c>
    </row>
    <row r="2634" spans="1:5" ht="39" thickBot="1" x14ac:dyDescent="0.3">
      <c r="A2634" s="54" t="s">
        <v>514</v>
      </c>
      <c r="B2634" s="127" t="str">
        <f>Table13[[#This Row],[Series]]&amp;Table13[[#This Row],[Competency Name]]</f>
        <v>1825AVIATION SAFETY</v>
      </c>
      <c r="C2634" s="127" t="str">
        <f>IF(RIGHT(Table13[[#This Row],[Occupational Series]],5)="SECCM","SECCM",IF(OR(RIGHT(Table13[[#This Row],[Occupational Series]],1)="A",RIGHT(Table13[[#This Row],[Occupational Series]],1)="B",RIGHT(Table13[[#This Row],[Occupational Series]],1)="C"),"0301",RIGHT(Table13[[#This Row],[Occupational Series]],4)))</f>
        <v>1825</v>
      </c>
      <c r="D2634" s="54" t="s">
        <v>1896</v>
      </c>
      <c r="E2634" s="54" t="s">
        <v>1897</v>
      </c>
    </row>
    <row r="2635" spans="1:5" ht="26.25" thickBot="1" x14ac:dyDescent="0.3">
      <c r="A2635" s="51" t="s">
        <v>468</v>
      </c>
      <c r="B2635" s="127" t="str">
        <f>Table13[[#This Row],[Series]]&amp;Table13[[#This Row],[Competency Name]]</f>
        <v>1910COMPUTER LITERACY</v>
      </c>
      <c r="C2635" s="127" t="str">
        <f>IF(RIGHT(Table13[[#This Row],[Occupational Series]],5)="SECCM","SECCM",IF(OR(RIGHT(Table13[[#This Row],[Occupational Series]],1)="A",RIGHT(Table13[[#This Row],[Occupational Series]],1)="B",RIGHT(Table13[[#This Row],[Occupational Series]],1)="C"),"0301",RIGHT(Table13[[#This Row],[Occupational Series]],4)))</f>
        <v>1910</v>
      </c>
      <c r="D2635" s="51" t="s">
        <v>456</v>
      </c>
      <c r="E2635" s="51" t="s">
        <v>457</v>
      </c>
    </row>
    <row r="2636" spans="1:5" ht="26.25" thickBot="1" x14ac:dyDescent="0.3">
      <c r="A2636" s="51" t="s">
        <v>468</v>
      </c>
      <c r="B2636" s="127" t="str">
        <f>Table13[[#This Row],[Series]]&amp;Table13[[#This Row],[Competency Name]]</f>
        <v>1910WRITTEN COMMUNICATION</v>
      </c>
      <c r="C2636" s="127" t="str">
        <f>IF(RIGHT(Table13[[#This Row],[Occupational Series]],5)="SECCM","SECCM",IF(OR(RIGHT(Table13[[#This Row],[Occupational Series]],1)="A",RIGHT(Table13[[#This Row],[Occupational Series]],1)="B",RIGHT(Table13[[#This Row],[Occupational Series]],1)="C"),"0301",RIGHT(Table13[[#This Row],[Occupational Series]],4)))</f>
        <v>1910</v>
      </c>
      <c r="D2636" s="51" t="s">
        <v>507</v>
      </c>
      <c r="E2636" s="51" t="s">
        <v>508</v>
      </c>
    </row>
    <row r="2637" spans="1:5" ht="26.25" thickBot="1" x14ac:dyDescent="0.3">
      <c r="A2637" s="54" t="s">
        <v>468</v>
      </c>
      <c r="B2637" s="127" t="str">
        <f>Table13[[#This Row],[Series]]&amp;Table13[[#This Row],[Competency Name]]</f>
        <v>1910ORAL COMMUNICATION</v>
      </c>
      <c r="C2637" s="127" t="str">
        <f>IF(RIGHT(Table13[[#This Row],[Occupational Series]],5)="SECCM","SECCM",IF(OR(RIGHT(Table13[[#This Row],[Occupational Series]],1)="A",RIGHT(Table13[[#This Row],[Occupational Series]],1)="B",RIGHT(Table13[[#This Row],[Occupational Series]],1)="C"),"0301",RIGHT(Table13[[#This Row],[Occupational Series]],4)))</f>
        <v>1910</v>
      </c>
      <c r="D2637" s="54" t="s">
        <v>537</v>
      </c>
      <c r="E2637" s="54" t="s">
        <v>538</v>
      </c>
    </row>
    <row r="2638" spans="1:5" ht="64.5" thickBot="1" x14ac:dyDescent="0.3">
      <c r="A2638" s="51" t="s">
        <v>468</v>
      </c>
      <c r="B2638" s="127" t="str">
        <f>Table13[[#This Row],[Series]]&amp;Table13[[#This Row],[Competency Name]]</f>
        <v>1910ACCOUNTABILITY</v>
      </c>
      <c r="C2638" s="127" t="str">
        <f>IF(RIGHT(Table13[[#This Row],[Occupational Series]],5)="SECCM","SECCM",IF(OR(RIGHT(Table13[[#This Row],[Occupational Series]],1)="A",RIGHT(Table13[[#This Row],[Occupational Series]],1)="B",RIGHT(Table13[[#This Row],[Occupational Series]],1)="C"),"0301",RIGHT(Table13[[#This Row],[Occupational Series]],4)))</f>
        <v>1910</v>
      </c>
      <c r="D2638" s="51" t="s">
        <v>579</v>
      </c>
      <c r="E2638" s="51" t="s">
        <v>580</v>
      </c>
    </row>
    <row r="2639" spans="1:5" ht="26.25" thickBot="1" x14ac:dyDescent="0.3">
      <c r="A2639" s="51" t="s">
        <v>468</v>
      </c>
      <c r="B2639" s="127" t="str">
        <f>Table13[[#This Row],[Series]]&amp;Table13[[#This Row],[Competency Name]]</f>
        <v>1910CONTRACT REVIEW</v>
      </c>
      <c r="C2639" s="127" t="str">
        <f>IF(RIGHT(Table13[[#This Row],[Occupational Series]],5)="SECCM","SECCM",IF(OR(RIGHT(Table13[[#This Row],[Occupational Series]],1)="A",RIGHT(Table13[[#This Row],[Occupational Series]],1)="B",RIGHT(Table13[[#This Row],[Occupational Series]],1)="C"),"0301",RIGHT(Table13[[#This Row],[Occupational Series]],4)))</f>
        <v>1910</v>
      </c>
      <c r="D2639" s="51" t="s">
        <v>581</v>
      </c>
      <c r="E2639" s="51" t="s">
        <v>582</v>
      </c>
    </row>
    <row r="2640" spans="1:5" ht="26.25" thickBot="1" x14ac:dyDescent="0.3">
      <c r="A2640" s="128" t="s">
        <v>468</v>
      </c>
      <c r="B2640" s="127" t="str">
        <f>Table13[[#This Row],[Series]]&amp;Table13[[#This Row],[Competency Name]]</f>
        <v>1910DESIGN DOCUMENTATION REVIEW</v>
      </c>
      <c r="C2640" s="127" t="str">
        <f>IF(RIGHT(Table13[[#This Row],[Occupational Series]],5)="SECCM","SECCM",IF(OR(RIGHT(Table13[[#This Row],[Occupational Series]],1)="A",RIGHT(Table13[[#This Row],[Occupational Series]],1)="B",RIGHT(Table13[[#This Row],[Occupational Series]],1)="C"),"0301",RIGHT(Table13[[#This Row],[Occupational Series]],4)))</f>
        <v>1910</v>
      </c>
      <c r="D2640" s="128" t="s">
        <v>583</v>
      </c>
      <c r="E2640" s="128" t="s">
        <v>584</v>
      </c>
    </row>
    <row r="2641" spans="1:5" ht="39" thickBot="1" x14ac:dyDescent="0.3">
      <c r="A2641" s="51" t="s">
        <v>468</v>
      </c>
      <c r="B2641" s="127" t="str">
        <f>Table13[[#This Row],[Series]]&amp;Table13[[#This Row],[Competency Name]]</f>
        <v>1910DEVELOPING OTHERS</v>
      </c>
      <c r="C2641" s="127" t="str">
        <f>IF(RIGHT(Table13[[#This Row],[Occupational Series]],5)="SECCM","SECCM",IF(OR(RIGHT(Table13[[#This Row],[Occupational Series]],1)="A",RIGHT(Table13[[#This Row],[Occupational Series]],1)="B",RIGHT(Table13[[#This Row],[Occupational Series]],1)="C"),"0301",RIGHT(Table13[[#This Row],[Occupational Series]],4)))</f>
        <v>1910</v>
      </c>
      <c r="D2641" s="51" t="s">
        <v>585</v>
      </c>
      <c r="E2641" s="51" t="s">
        <v>586</v>
      </c>
    </row>
    <row r="2642" spans="1:5" ht="26.25" thickBot="1" x14ac:dyDescent="0.3">
      <c r="A2642" s="129" t="s">
        <v>468</v>
      </c>
      <c r="B2642" s="127" t="str">
        <f>Table13[[#This Row],[Series]]&amp;Table13[[#This Row],[Competency Name]]</f>
        <v>1910INSPECTION MANAGEMENT</v>
      </c>
      <c r="C2642" s="127" t="str">
        <f>IF(RIGHT(Table13[[#This Row],[Occupational Series]],5)="SECCM","SECCM",IF(OR(RIGHT(Table13[[#This Row],[Occupational Series]],1)="A",RIGHT(Table13[[#This Row],[Occupational Series]],1)="B",RIGHT(Table13[[#This Row],[Occupational Series]],1)="C"),"0301",RIGHT(Table13[[#This Row],[Occupational Series]],4)))</f>
        <v>1910</v>
      </c>
      <c r="D2642" s="129" t="s">
        <v>588</v>
      </c>
      <c r="E2642" s="129" t="s">
        <v>589</v>
      </c>
    </row>
    <row r="2643" spans="1:5" ht="26.25" thickBot="1" x14ac:dyDescent="0.3">
      <c r="A2643" s="54" t="s">
        <v>468</v>
      </c>
      <c r="B2643" s="127" t="str">
        <f>Table13[[#This Row],[Series]]&amp;Table13[[#This Row],[Competency Name]]</f>
        <v>1910MANAGING HUMAN RESOURCES</v>
      </c>
      <c r="C2643" s="127" t="str">
        <f>IF(RIGHT(Table13[[#This Row],[Occupational Series]],5)="SECCM","SECCM",IF(OR(RIGHT(Table13[[#This Row],[Occupational Series]],1)="A",RIGHT(Table13[[#This Row],[Occupational Series]],1)="B",RIGHT(Table13[[#This Row],[Occupational Series]],1)="C"),"0301",RIGHT(Table13[[#This Row],[Occupational Series]],4)))</f>
        <v>1910</v>
      </c>
      <c r="D2643" s="54" t="s">
        <v>590</v>
      </c>
      <c r="E2643" s="54" t="s">
        <v>591</v>
      </c>
    </row>
    <row r="2644" spans="1:5" ht="26.25" thickBot="1" x14ac:dyDescent="0.3">
      <c r="A2644" s="129" t="s">
        <v>468</v>
      </c>
      <c r="B2644" s="127" t="str">
        <f>Table13[[#This Row],[Series]]&amp;Table13[[#This Row],[Competency Name]]</f>
        <v>1910MANUFACTURING PROCESS CONTROL</v>
      </c>
      <c r="C2644" s="127" t="str">
        <f>IF(RIGHT(Table13[[#This Row],[Occupational Series]],5)="SECCM","SECCM",IF(OR(RIGHT(Table13[[#This Row],[Occupational Series]],1)="A",RIGHT(Table13[[#This Row],[Occupational Series]],1)="B",RIGHT(Table13[[#This Row],[Occupational Series]],1)="C"),"0301",RIGHT(Table13[[#This Row],[Occupational Series]],4)))</f>
        <v>1910</v>
      </c>
      <c r="D2644" s="129" t="s">
        <v>592</v>
      </c>
      <c r="E2644" s="129" t="s">
        <v>593</v>
      </c>
    </row>
    <row r="2645" spans="1:5" ht="39" thickBot="1" x14ac:dyDescent="0.3">
      <c r="A2645" s="51" t="s">
        <v>468</v>
      </c>
      <c r="B2645" s="127" t="str">
        <f>Table13[[#This Row],[Series]]&amp;Table13[[#This Row],[Competency Name]]</f>
        <v>1910OCCUPATIONAL HEALTH AND ENVIRONMENT SAFETY EVALUATION</v>
      </c>
      <c r="C2645" s="127" t="str">
        <f>IF(RIGHT(Table13[[#This Row],[Occupational Series]],5)="SECCM","SECCM",IF(OR(RIGHT(Table13[[#This Row],[Occupational Series]],1)="A",RIGHT(Table13[[#This Row],[Occupational Series]],1)="B",RIGHT(Table13[[#This Row],[Occupational Series]],1)="C"),"0301",RIGHT(Table13[[#This Row],[Occupational Series]],4)))</f>
        <v>1910</v>
      </c>
      <c r="D2645" s="51" t="s">
        <v>594</v>
      </c>
      <c r="E2645" s="51" t="s">
        <v>595</v>
      </c>
    </row>
    <row r="2646" spans="1:5" ht="39" thickBot="1" x14ac:dyDescent="0.3">
      <c r="A2646" s="51" t="s">
        <v>468</v>
      </c>
      <c r="B2646" s="127" t="str">
        <f>Table13[[#This Row],[Series]]&amp;Table13[[#This Row],[Competency Name]]</f>
        <v>1910PROBLEM SOLVING</v>
      </c>
      <c r="C2646" s="127" t="str">
        <f>IF(RIGHT(Table13[[#This Row],[Occupational Series]],5)="SECCM","SECCM",IF(OR(RIGHT(Table13[[#This Row],[Occupational Series]],1)="A",RIGHT(Table13[[#This Row],[Occupational Series]],1)="B",RIGHT(Table13[[#This Row],[Occupational Series]],1)="C"),"0301",RIGHT(Table13[[#This Row],[Occupational Series]],4)))</f>
        <v>1910</v>
      </c>
      <c r="D2646" s="51" t="s">
        <v>596</v>
      </c>
      <c r="E2646" s="51" t="s">
        <v>597</v>
      </c>
    </row>
    <row r="2647" spans="1:5" ht="26.25" thickBot="1" x14ac:dyDescent="0.3">
      <c r="A2647" s="129" t="s">
        <v>468</v>
      </c>
      <c r="B2647" s="127" t="str">
        <f>Table13[[#This Row],[Series]]&amp;Table13[[#This Row],[Competency Name]]</f>
        <v>1910PRODUCT TEST &amp; EVALUATION</v>
      </c>
      <c r="C2647" s="127" t="str">
        <f>IF(RIGHT(Table13[[#This Row],[Occupational Series]],5)="SECCM","SECCM",IF(OR(RIGHT(Table13[[#This Row],[Occupational Series]],1)="A",RIGHT(Table13[[#This Row],[Occupational Series]],1)="B",RIGHT(Table13[[#This Row],[Occupational Series]],1)="C"),"0301",RIGHT(Table13[[#This Row],[Occupational Series]],4)))</f>
        <v>1910</v>
      </c>
      <c r="D2647" s="129" t="s">
        <v>598</v>
      </c>
      <c r="E2647" s="129" t="s">
        <v>599</v>
      </c>
    </row>
    <row r="2648" spans="1:5" ht="26.25" thickBot="1" x14ac:dyDescent="0.3">
      <c r="A2648" s="51" t="s">
        <v>468</v>
      </c>
      <c r="B2648" s="127" t="str">
        <f>Table13[[#This Row],[Series]]&amp;Table13[[#This Row],[Competency Name]]</f>
        <v>1910QUALITY ASSURANCE</v>
      </c>
      <c r="C2648" s="127" t="str">
        <f>IF(RIGHT(Table13[[#This Row],[Occupational Series]],5)="SECCM","SECCM",IF(OR(RIGHT(Table13[[#This Row],[Occupational Series]],1)="A",RIGHT(Table13[[#This Row],[Occupational Series]],1)="B",RIGHT(Table13[[#This Row],[Occupational Series]],1)="C"),"0301",RIGHT(Table13[[#This Row],[Occupational Series]],4)))</f>
        <v>1910</v>
      </c>
      <c r="D2648" s="51" t="s">
        <v>600</v>
      </c>
      <c r="E2648" s="51" t="s">
        <v>601</v>
      </c>
    </row>
    <row r="2649" spans="1:5" ht="15.75" thickBot="1" x14ac:dyDescent="0.3">
      <c r="A2649" s="129" t="s">
        <v>468</v>
      </c>
      <c r="B2649" s="127" t="str">
        <f>Table13[[#This Row],[Series]]&amp;Table13[[#This Row],[Competency Name]]</f>
        <v>1910RISK ASSESSMENT</v>
      </c>
      <c r="C2649" s="127" t="str">
        <f>IF(RIGHT(Table13[[#This Row],[Occupational Series]],5)="SECCM","SECCM",IF(OR(RIGHT(Table13[[#This Row],[Occupational Series]],1)="A",RIGHT(Table13[[#This Row],[Occupational Series]],1)="B",RIGHT(Table13[[#This Row],[Occupational Series]],1)="C"),"0301",RIGHT(Table13[[#This Row],[Occupational Series]],4)))</f>
        <v>1910</v>
      </c>
      <c r="D2649" s="129" t="s">
        <v>602</v>
      </c>
      <c r="E2649" s="129" t="s">
        <v>603</v>
      </c>
    </row>
    <row r="2650" spans="1:5" ht="15.75" thickBot="1" x14ac:dyDescent="0.3">
      <c r="A2650" s="129" t="s">
        <v>468</v>
      </c>
      <c r="B2650" s="127" t="str">
        <f>Table13[[#This Row],[Series]]&amp;Table13[[#This Row],[Competency Name]]</f>
        <v>1910SPECIALTY INTEGRATION</v>
      </c>
      <c r="C2650" s="127" t="str">
        <f>IF(RIGHT(Table13[[#This Row],[Occupational Series]],5)="SECCM","SECCM",IF(OR(RIGHT(Table13[[#This Row],[Occupational Series]],1)="A",RIGHT(Table13[[#This Row],[Occupational Series]],1)="B",RIGHT(Table13[[#This Row],[Occupational Series]],1)="C"),"0301",RIGHT(Table13[[#This Row],[Occupational Series]],4)))</f>
        <v>1910</v>
      </c>
      <c r="D2650" s="129" t="s">
        <v>604</v>
      </c>
      <c r="E2650" s="129" t="s">
        <v>605</v>
      </c>
    </row>
    <row r="2651" spans="1:5" ht="15.75" thickBot="1" x14ac:dyDescent="0.3">
      <c r="A2651" s="129" t="s">
        <v>468</v>
      </c>
      <c r="B2651" s="127" t="str">
        <f>Table13[[#This Row],[Series]]&amp;Table13[[#This Row],[Competency Name]]</f>
        <v>1910STATISTICAL ANALYSIS</v>
      </c>
      <c r="C2651" s="127" t="str">
        <f>IF(RIGHT(Table13[[#This Row],[Occupational Series]],5)="SECCM","SECCM",IF(OR(RIGHT(Table13[[#This Row],[Occupational Series]],1)="A",RIGHT(Table13[[#This Row],[Occupational Series]],1)="B",RIGHT(Table13[[#This Row],[Occupational Series]],1)="C"),"0301",RIGHT(Table13[[#This Row],[Occupational Series]],4)))</f>
        <v>1910</v>
      </c>
      <c r="D2651" s="129" t="s">
        <v>606</v>
      </c>
      <c r="E2651" s="129" t="s">
        <v>607</v>
      </c>
    </row>
    <row r="2652" spans="1:5" ht="26.25" thickBot="1" x14ac:dyDescent="0.3">
      <c r="A2652" s="129" t="s">
        <v>468</v>
      </c>
      <c r="B2652" s="127" t="str">
        <f>Table13[[#This Row],[Series]]&amp;Table13[[#This Row],[Competency Name]]</f>
        <v>1910SYSTEMS EVALUATION</v>
      </c>
      <c r="C2652" s="127" t="str">
        <f>IF(RIGHT(Table13[[#This Row],[Occupational Series]],5)="SECCM","SECCM",IF(OR(RIGHT(Table13[[#This Row],[Occupational Series]],1)="A",RIGHT(Table13[[#This Row],[Occupational Series]],1)="B",RIGHT(Table13[[#This Row],[Occupational Series]],1)="C"),"0301",RIGHT(Table13[[#This Row],[Occupational Series]],4)))</f>
        <v>1910</v>
      </c>
      <c r="D2652" s="129" t="s">
        <v>608</v>
      </c>
      <c r="E2652" s="129" t="s">
        <v>609</v>
      </c>
    </row>
    <row r="2653" spans="1:5" ht="26.25" thickBot="1" x14ac:dyDescent="0.3">
      <c r="A2653" s="51" t="s">
        <v>314</v>
      </c>
      <c r="B2653" s="127" t="str">
        <f>Table13[[#This Row],[Series]]&amp;Table13[[#This Row],[Competency Name]]</f>
        <v>2001INFORMATION MANAGEMENT</v>
      </c>
      <c r="C2653" s="127" t="str">
        <f>IF(RIGHT(Table13[[#This Row],[Occupational Series]],5)="SECCM","SECCM",IF(OR(RIGHT(Table13[[#This Row],[Occupational Series]],1)="A",RIGHT(Table13[[#This Row],[Occupational Series]],1)="B",RIGHT(Table13[[#This Row],[Occupational Series]],1)="C"),"0301",RIGHT(Table13[[#This Row],[Occupational Series]],4)))</f>
        <v>2001</v>
      </c>
      <c r="D2653" s="51" t="s">
        <v>311</v>
      </c>
      <c r="E2653" s="51" t="s">
        <v>312</v>
      </c>
    </row>
    <row r="2654" spans="1:5" ht="26.25" thickBot="1" x14ac:dyDescent="0.3">
      <c r="A2654" s="129" t="s">
        <v>314</v>
      </c>
      <c r="B2654" s="127" t="str">
        <f>Table13[[#This Row],[Series]]&amp;Table13[[#This Row],[Competency Name]]</f>
        <v>2001CUSTOMER SERVICE</v>
      </c>
      <c r="C2654" s="127" t="str">
        <f>IF(RIGHT(Table13[[#This Row],[Occupational Series]],5)="SECCM","SECCM",IF(OR(RIGHT(Table13[[#This Row],[Occupational Series]],1)="A",RIGHT(Table13[[#This Row],[Occupational Series]],1)="B",RIGHT(Table13[[#This Row],[Occupational Series]],1)="C"),"0301",RIGHT(Table13[[#This Row],[Occupational Series]],4)))</f>
        <v>2001</v>
      </c>
      <c r="D2654" s="129" t="s">
        <v>418</v>
      </c>
      <c r="E2654" s="129" t="s">
        <v>419</v>
      </c>
    </row>
    <row r="2655" spans="1:5" ht="26.25" thickBot="1" x14ac:dyDescent="0.3">
      <c r="A2655" s="51" t="s">
        <v>314</v>
      </c>
      <c r="B2655" s="127" t="str">
        <f>Table13[[#This Row],[Series]]&amp;Table13[[#This Row],[Competency Name]]</f>
        <v>2001COMPUTER LITERACY</v>
      </c>
      <c r="C2655" s="127" t="str">
        <f>IF(RIGHT(Table13[[#This Row],[Occupational Series]],5)="SECCM","SECCM",IF(OR(RIGHT(Table13[[#This Row],[Occupational Series]],1)="A",RIGHT(Table13[[#This Row],[Occupational Series]],1)="B",RIGHT(Table13[[#This Row],[Occupational Series]],1)="C"),"0301",RIGHT(Table13[[#This Row],[Occupational Series]],4)))</f>
        <v>2001</v>
      </c>
      <c r="D2655" s="51" t="s">
        <v>456</v>
      </c>
      <c r="E2655" s="51" t="s">
        <v>457</v>
      </c>
    </row>
    <row r="2656" spans="1:5" ht="15.75" thickBot="1" x14ac:dyDescent="0.3">
      <c r="A2656" s="129" t="s">
        <v>314</v>
      </c>
      <c r="B2656" s="127" t="str">
        <f>Table13[[#This Row],[Series]]&amp;Table13[[#This Row],[Competency Name]]</f>
        <v>2001PARTNERING</v>
      </c>
      <c r="C2656" s="127" t="str">
        <f>IF(RIGHT(Table13[[#This Row],[Occupational Series]],5)="SECCM","SECCM",IF(OR(RIGHT(Table13[[#This Row],[Occupational Series]],1)="A",RIGHT(Table13[[#This Row],[Occupational Series]],1)="B",RIGHT(Table13[[#This Row],[Occupational Series]],1)="C"),"0301",RIGHT(Table13[[#This Row],[Occupational Series]],4)))</f>
        <v>2001</v>
      </c>
      <c r="D2656" s="129" t="s">
        <v>491</v>
      </c>
      <c r="E2656" s="129" t="s">
        <v>492</v>
      </c>
    </row>
    <row r="2657" spans="1:5" ht="26.25" thickBot="1" x14ac:dyDescent="0.3">
      <c r="A2657" s="51" t="s">
        <v>314</v>
      </c>
      <c r="B2657" s="127" t="str">
        <f>Table13[[#This Row],[Series]]&amp;Table13[[#This Row],[Competency Name]]</f>
        <v>2001WRITTEN COMMUNICATION</v>
      </c>
      <c r="C2657" s="127" t="str">
        <f>IF(RIGHT(Table13[[#This Row],[Occupational Series]],5)="SECCM","SECCM",IF(OR(RIGHT(Table13[[#This Row],[Occupational Series]],1)="A",RIGHT(Table13[[#This Row],[Occupational Series]],1)="B",RIGHT(Table13[[#This Row],[Occupational Series]],1)="C"),"0301",RIGHT(Table13[[#This Row],[Occupational Series]],4)))</f>
        <v>2001</v>
      </c>
      <c r="D2657" s="51" t="s">
        <v>507</v>
      </c>
      <c r="E2657" s="51" t="s">
        <v>508</v>
      </c>
    </row>
    <row r="2658" spans="1:5" ht="26.25" thickBot="1" x14ac:dyDescent="0.3">
      <c r="A2658" s="51" t="s">
        <v>314</v>
      </c>
      <c r="B2658" s="127" t="str">
        <f>Table13[[#This Row],[Series]]&amp;Table13[[#This Row],[Competency Name]]</f>
        <v>2001ORAL COMMUNICATION</v>
      </c>
      <c r="C2658" s="127" t="str">
        <f>IF(RIGHT(Table13[[#This Row],[Occupational Series]],5)="SECCM","SECCM",IF(OR(RIGHT(Table13[[#This Row],[Occupational Series]],1)="A",RIGHT(Table13[[#This Row],[Occupational Series]],1)="B",RIGHT(Table13[[#This Row],[Occupational Series]],1)="C"),"0301",RIGHT(Table13[[#This Row],[Occupational Series]],4)))</f>
        <v>2001</v>
      </c>
      <c r="D2658" s="51" t="s">
        <v>537</v>
      </c>
      <c r="E2658" s="51" t="s">
        <v>538</v>
      </c>
    </row>
    <row r="2659" spans="1:5" ht="26.25" thickBot="1" x14ac:dyDescent="0.3">
      <c r="A2659" s="51" t="s">
        <v>314</v>
      </c>
      <c r="B2659" s="127" t="str">
        <f>Table13[[#This Row],[Series]]&amp;Table13[[#This Row],[Competency Name]]</f>
        <v>2001RESOURCE MANAGEMENT</v>
      </c>
      <c r="C2659" s="127" t="str">
        <f>IF(RIGHT(Table13[[#This Row],[Occupational Series]],5)="SECCM","SECCM",IF(OR(RIGHT(Table13[[#This Row],[Occupational Series]],1)="A",RIGHT(Table13[[#This Row],[Occupational Series]],1)="B",RIGHT(Table13[[#This Row],[Occupational Series]],1)="C"),"0301",RIGHT(Table13[[#This Row],[Occupational Series]],4)))</f>
        <v>2001</v>
      </c>
      <c r="D2659" s="51" t="s">
        <v>573</v>
      </c>
      <c r="E2659" s="51" t="s">
        <v>574</v>
      </c>
    </row>
    <row r="2660" spans="1:5" ht="64.5" thickBot="1" x14ac:dyDescent="0.3">
      <c r="A2660" s="51" t="s">
        <v>314</v>
      </c>
      <c r="B2660" s="127" t="str">
        <f>Table13[[#This Row],[Series]]&amp;Table13[[#This Row],[Competency Name]]</f>
        <v>2001ACCOUNTABILITY</v>
      </c>
      <c r="C2660" s="127" t="str">
        <f>IF(RIGHT(Table13[[#This Row],[Occupational Series]],5)="SECCM","SECCM",IF(OR(RIGHT(Table13[[#This Row],[Occupational Series]],1)="A",RIGHT(Table13[[#This Row],[Occupational Series]],1)="B",RIGHT(Table13[[#This Row],[Occupational Series]],1)="C"),"0301",RIGHT(Table13[[#This Row],[Occupational Series]],4)))</f>
        <v>2001</v>
      </c>
      <c r="D2660" s="51" t="s">
        <v>579</v>
      </c>
      <c r="E2660" s="51" t="s">
        <v>580</v>
      </c>
    </row>
    <row r="2661" spans="1:5" ht="39" thickBot="1" x14ac:dyDescent="0.3">
      <c r="A2661" s="51" t="s">
        <v>314</v>
      </c>
      <c r="B2661" s="127" t="str">
        <f>Table13[[#This Row],[Series]]&amp;Table13[[#This Row],[Competency Name]]</f>
        <v>2001DEVELOPING OTHERS</v>
      </c>
      <c r="C2661" s="127" t="str">
        <f>IF(RIGHT(Table13[[#This Row],[Occupational Series]],5)="SECCM","SECCM",IF(OR(RIGHT(Table13[[#This Row],[Occupational Series]],1)="A",RIGHT(Table13[[#This Row],[Occupational Series]],1)="B",RIGHT(Table13[[#This Row],[Occupational Series]],1)="C"),"0301",RIGHT(Table13[[#This Row],[Occupational Series]],4)))</f>
        <v>2001</v>
      </c>
      <c r="D2661" s="51" t="s">
        <v>585</v>
      </c>
      <c r="E2661" s="51" t="s">
        <v>586</v>
      </c>
    </row>
    <row r="2662" spans="1:5" ht="26.25" thickBot="1" x14ac:dyDescent="0.3">
      <c r="A2662" s="51" t="s">
        <v>314</v>
      </c>
      <c r="B2662" s="127" t="str">
        <f>Table13[[#This Row],[Series]]&amp;Table13[[#This Row],[Competency Name]]</f>
        <v>2001MANAGING HUMAN RESOURCES</v>
      </c>
      <c r="C2662" s="127" t="str">
        <f>IF(RIGHT(Table13[[#This Row],[Occupational Series]],5)="SECCM","SECCM",IF(OR(RIGHT(Table13[[#This Row],[Occupational Series]],1)="A",RIGHT(Table13[[#This Row],[Occupational Series]],1)="B",RIGHT(Table13[[#This Row],[Occupational Series]],1)="C"),"0301",RIGHT(Table13[[#This Row],[Occupational Series]],4)))</f>
        <v>2001</v>
      </c>
      <c r="D2662" s="51" t="s">
        <v>590</v>
      </c>
      <c r="E2662" s="51" t="s">
        <v>591</v>
      </c>
    </row>
    <row r="2663" spans="1:5" ht="39" thickBot="1" x14ac:dyDescent="0.3">
      <c r="A2663" s="51" t="s">
        <v>314</v>
      </c>
      <c r="B2663" s="127" t="str">
        <f>Table13[[#This Row],[Series]]&amp;Table13[[#This Row],[Competency Name]]</f>
        <v>2001PROBLEM SOLVING</v>
      </c>
      <c r="C2663" s="127" t="str">
        <f>IF(RIGHT(Table13[[#This Row],[Occupational Series]],5)="SECCM","SECCM",IF(OR(RIGHT(Table13[[#This Row],[Occupational Series]],1)="A",RIGHT(Table13[[#This Row],[Occupational Series]],1)="B",RIGHT(Table13[[#This Row],[Occupational Series]],1)="C"),"0301",RIGHT(Table13[[#This Row],[Occupational Series]],4)))</f>
        <v>2001</v>
      </c>
      <c r="D2663" s="51" t="s">
        <v>596</v>
      </c>
      <c r="E2663" s="51" t="s">
        <v>597</v>
      </c>
    </row>
    <row r="2664" spans="1:5" ht="39" thickBot="1" x14ac:dyDescent="0.3">
      <c r="A2664" s="51" t="s">
        <v>314</v>
      </c>
      <c r="B2664" s="127" t="str">
        <f>Table13[[#This Row],[Series]]&amp;Table13[[#This Row],[Competency Name]]</f>
        <v>2001FORECASTING AND DEMAND PLANNING</v>
      </c>
      <c r="C2664" s="127" t="str">
        <f>IF(RIGHT(Table13[[#This Row],[Occupational Series]],5)="SECCM","SECCM",IF(OR(RIGHT(Table13[[#This Row],[Occupational Series]],1)="A",RIGHT(Table13[[#This Row],[Occupational Series]],1)="B",RIGHT(Table13[[#This Row],[Occupational Series]],1)="C"),"0301",RIGHT(Table13[[#This Row],[Occupational Series]],4)))</f>
        <v>2001</v>
      </c>
      <c r="D2664" s="51" t="s">
        <v>830</v>
      </c>
      <c r="E2664" s="51" t="s">
        <v>831</v>
      </c>
    </row>
    <row r="2665" spans="1:5" ht="39" thickBot="1" x14ac:dyDescent="0.3">
      <c r="A2665" s="51" t="s">
        <v>314</v>
      </c>
      <c r="B2665" s="127" t="str">
        <f>Table13[[#This Row],[Series]]&amp;Table13[[#This Row],[Competency Name]]</f>
        <v>2001INVENTORY MANAGEMENT</v>
      </c>
      <c r="C2665" s="127" t="str">
        <f>IF(RIGHT(Table13[[#This Row],[Occupational Series]],5)="SECCM","SECCM",IF(OR(RIGHT(Table13[[#This Row],[Occupational Series]],1)="A",RIGHT(Table13[[#This Row],[Occupational Series]],1)="B",RIGHT(Table13[[#This Row],[Occupational Series]],1)="C"),"0301",RIGHT(Table13[[#This Row],[Occupational Series]],4)))</f>
        <v>2001</v>
      </c>
      <c r="D2665" s="51" t="s">
        <v>832</v>
      </c>
      <c r="E2665" s="51" t="s">
        <v>833</v>
      </c>
    </row>
    <row r="2666" spans="1:5" ht="39" thickBot="1" x14ac:dyDescent="0.3">
      <c r="A2666" s="51" t="s">
        <v>314</v>
      </c>
      <c r="B2666" s="127" t="str">
        <f>Table13[[#This Row],[Series]]&amp;Table13[[#This Row],[Competency Name]]</f>
        <v>2001SUPPLY PLANNING</v>
      </c>
      <c r="C2666" s="127" t="str">
        <f>IF(RIGHT(Table13[[#This Row],[Occupational Series]],5)="SECCM","SECCM",IF(OR(RIGHT(Table13[[#This Row],[Occupational Series]],1)="A",RIGHT(Table13[[#This Row],[Occupational Series]],1)="B",RIGHT(Table13[[#This Row],[Occupational Series]],1)="C"),"0301",RIGHT(Table13[[#This Row],[Occupational Series]],4)))</f>
        <v>2001</v>
      </c>
      <c r="D2666" s="51" t="s">
        <v>834</v>
      </c>
      <c r="E2666" s="51" t="s">
        <v>835</v>
      </c>
    </row>
    <row r="2667" spans="1:5" ht="64.5" thickBot="1" x14ac:dyDescent="0.3">
      <c r="A2667" s="51" t="s">
        <v>314</v>
      </c>
      <c r="B2667" s="127" t="str">
        <f>Table13[[#This Row],[Series]]&amp;Table13[[#This Row],[Competency Name]]</f>
        <v>2001GOVERNMENT PURCHASE CARD</v>
      </c>
      <c r="C2667" s="127" t="str">
        <f>IF(RIGHT(Table13[[#This Row],[Occupational Series]],5)="SECCM","SECCM",IF(OR(RIGHT(Table13[[#This Row],[Occupational Series]],1)="A",RIGHT(Table13[[#This Row],[Occupational Series]],1)="B",RIGHT(Table13[[#This Row],[Occupational Series]],1)="C"),"0301",RIGHT(Table13[[#This Row],[Occupational Series]],4)))</f>
        <v>2001</v>
      </c>
      <c r="D2667" s="51" t="s">
        <v>1181</v>
      </c>
      <c r="E2667" s="51" t="s">
        <v>1182</v>
      </c>
    </row>
    <row r="2668" spans="1:5" ht="26.25" thickBot="1" x14ac:dyDescent="0.3">
      <c r="A2668" s="51" t="s">
        <v>331</v>
      </c>
      <c r="B2668" s="127" t="str">
        <f>Table13[[#This Row],[Series]]&amp;Table13[[#This Row],[Competency Name]]</f>
        <v>2003INFORMATION MANAGEMENT</v>
      </c>
      <c r="C2668" s="127" t="str">
        <f>IF(RIGHT(Table13[[#This Row],[Occupational Series]],5)="SECCM","SECCM",IF(OR(RIGHT(Table13[[#This Row],[Occupational Series]],1)="A",RIGHT(Table13[[#This Row],[Occupational Series]],1)="B",RIGHT(Table13[[#This Row],[Occupational Series]],1)="C"),"0301",RIGHT(Table13[[#This Row],[Occupational Series]],4)))</f>
        <v>2003</v>
      </c>
      <c r="D2668" s="51" t="s">
        <v>311</v>
      </c>
      <c r="E2668" s="51" t="s">
        <v>312</v>
      </c>
    </row>
    <row r="2669" spans="1:5" ht="26.25" thickBot="1" x14ac:dyDescent="0.3">
      <c r="A2669" s="129" t="s">
        <v>331</v>
      </c>
      <c r="B2669" s="127" t="str">
        <f>Table13[[#This Row],[Series]]&amp;Table13[[#This Row],[Competency Name]]</f>
        <v>2003PROJECT MANAGEMENT</v>
      </c>
      <c r="C2669" s="127" t="str">
        <f>IF(RIGHT(Table13[[#This Row],[Occupational Series]],5)="SECCM","SECCM",IF(OR(RIGHT(Table13[[#This Row],[Occupational Series]],1)="A",RIGHT(Table13[[#This Row],[Occupational Series]],1)="B",RIGHT(Table13[[#This Row],[Occupational Series]],1)="C"),"0301",RIGHT(Table13[[#This Row],[Occupational Series]],4)))</f>
        <v>2003</v>
      </c>
      <c r="D2669" s="129" t="s">
        <v>381</v>
      </c>
      <c r="E2669" s="129" t="s">
        <v>382</v>
      </c>
    </row>
    <row r="2670" spans="1:5" ht="51.75" thickBot="1" x14ac:dyDescent="0.3">
      <c r="A2670" s="51" t="s">
        <v>331</v>
      </c>
      <c r="B2670" s="127" t="str">
        <f>Table13[[#This Row],[Series]]&amp;Table13[[#This Row],[Competency Name]]</f>
        <v>2003FINANCIAL MANAGEMENT</v>
      </c>
      <c r="C2670" s="127" t="str">
        <f>IF(RIGHT(Table13[[#This Row],[Occupational Series]],5)="SECCM","SECCM",IF(OR(RIGHT(Table13[[#This Row],[Occupational Series]],1)="A",RIGHT(Table13[[#This Row],[Occupational Series]],1)="B",RIGHT(Table13[[#This Row],[Occupational Series]],1)="C"),"0301",RIGHT(Table13[[#This Row],[Occupational Series]],4)))</f>
        <v>2003</v>
      </c>
      <c r="D2670" s="51" t="s">
        <v>438</v>
      </c>
      <c r="E2670" s="51" t="s">
        <v>439</v>
      </c>
    </row>
    <row r="2671" spans="1:5" ht="26.25" thickBot="1" x14ac:dyDescent="0.3">
      <c r="A2671" s="51" t="s">
        <v>331</v>
      </c>
      <c r="B2671" s="127" t="str">
        <f>Table13[[#This Row],[Series]]&amp;Table13[[#This Row],[Competency Name]]</f>
        <v>2003COMPUTER LITERACY</v>
      </c>
      <c r="C2671" s="127" t="str">
        <f>IF(RIGHT(Table13[[#This Row],[Occupational Series]],5)="SECCM","SECCM",IF(OR(RIGHT(Table13[[#This Row],[Occupational Series]],1)="A",RIGHT(Table13[[#This Row],[Occupational Series]],1)="B",RIGHT(Table13[[#This Row],[Occupational Series]],1)="C"),"0301",RIGHT(Table13[[#This Row],[Occupational Series]],4)))</f>
        <v>2003</v>
      </c>
      <c r="D2671" s="51" t="s">
        <v>456</v>
      </c>
      <c r="E2671" s="51" t="s">
        <v>457</v>
      </c>
    </row>
    <row r="2672" spans="1:5" ht="15.75" thickBot="1" x14ac:dyDescent="0.3">
      <c r="A2672" s="129" t="s">
        <v>331</v>
      </c>
      <c r="B2672" s="127" t="str">
        <f>Table13[[#This Row],[Series]]&amp;Table13[[#This Row],[Competency Name]]</f>
        <v>2003PARTNERING</v>
      </c>
      <c r="C2672" s="127" t="str">
        <f>IF(RIGHT(Table13[[#This Row],[Occupational Series]],5)="SECCM","SECCM",IF(OR(RIGHT(Table13[[#This Row],[Occupational Series]],1)="A",RIGHT(Table13[[#This Row],[Occupational Series]],1)="B",RIGHT(Table13[[#This Row],[Occupational Series]],1)="C"),"0301",RIGHT(Table13[[#This Row],[Occupational Series]],4)))</f>
        <v>2003</v>
      </c>
      <c r="D2672" s="129" t="s">
        <v>491</v>
      </c>
      <c r="E2672" s="129" t="s">
        <v>492</v>
      </c>
    </row>
    <row r="2673" spans="1:5" ht="26.25" thickBot="1" x14ac:dyDescent="0.3">
      <c r="A2673" s="51" t="s">
        <v>331</v>
      </c>
      <c r="B2673" s="127" t="str">
        <f>Table13[[#This Row],[Series]]&amp;Table13[[#This Row],[Competency Name]]</f>
        <v>2003WRITTEN COMMUNICATION</v>
      </c>
      <c r="C2673" s="127" t="str">
        <f>IF(RIGHT(Table13[[#This Row],[Occupational Series]],5)="SECCM","SECCM",IF(OR(RIGHT(Table13[[#This Row],[Occupational Series]],1)="A",RIGHT(Table13[[#This Row],[Occupational Series]],1)="B",RIGHT(Table13[[#This Row],[Occupational Series]],1)="C"),"0301",RIGHT(Table13[[#This Row],[Occupational Series]],4)))</f>
        <v>2003</v>
      </c>
      <c r="D2673" s="51" t="s">
        <v>507</v>
      </c>
      <c r="E2673" s="51" t="s">
        <v>508</v>
      </c>
    </row>
    <row r="2674" spans="1:5" ht="26.25" thickBot="1" x14ac:dyDescent="0.3">
      <c r="A2674" s="51" t="s">
        <v>331</v>
      </c>
      <c r="B2674" s="127" t="str">
        <f>Table13[[#This Row],[Series]]&amp;Table13[[#This Row],[Competency Name]]</f>
        <v>2003ORAL COMMUNICATION</v>
      </c>
      <c r="C2674" s="127" t="str">
        <f>IF(RIGHT(Table13[[#This Row],[Occupational Series]],5)="SECCM","SECCM",IF(OR(RIGHT(Table13[[#This Row],[Occupational Series]],1)="A",RIGHT(Table13[[#This Row],[Occupational Series]],1)="B",RIGHT(Table13[[#This Row],[Occupational Series]],1)="C"),"0301",RIGHT(Table13[[#This Row],[Occupational Series]],4)))</f>
        <v>2003</v>
      </c>
      <c r="D2674" s="51" t="s">
        <v>537</v>
      </c>
      <c r="E2674" s="51" t="s">
        <v>538</v>
      </c>
    </row>
    <row r="2675" spans="1:5" ht="26.25" thickBot="1" x14ac:dyDescent="0.3">
      <c r="A2675" s="51" t="s">
        <v>331</v>
      </c>
      <c r="B2675" s="127" t="str">
        <f>Table13[[#This Row],[Series]]&amp;Table13[[#This Row],[Competency Name]]</f>
        <v>2003RESOURCE MANAGEMENT</v>
      </c>
      <c r="C2675" s="127" t="str">
        <f>IF(RIGHT(Table13[[#This Row],[Occupational Series]],5)="SECCM","SECCM",IF(OR(RIGHT(Table13[[#This Row],[Occupational Series]],1)="A",RIGHT(Table13[[#This Row],[Occupational Series]],1)="B",RIGHT(Table13[[#This Row],[Occupational Series]],1)="C"),"0301",RIGHT(Table13[[#This Row],[Occupational Series]],4)))</f>
        <v>2003</v>
      </c>
      <c r="D2675" s="51" t="s">
        <v>573</v>
      </c>
      <c r="E2675" s="51" t="s">
        <v>574</v>
      </c>
    </row>
    <row r="2676" spans="1:5" ht="64.5" thickBot="1" x14ac:dyDescent="0.3">
      <c r="A2676" s="51" t="s">
        <v>331</v>
      </c>
      <c r="B2676" s="127" t="str">
        <f>Table13[[#This Row],[Series]]&amp;Table13[[#This Row],[Competency Name]]</f>
        <v>2003ACCOUNTABILITY</v>
      </c>
      <c r="C2676" s="127" t="str">
        <f>IF(RIGHT(Table13[[#This Row],[Occupational Series]],5)="SECCM","SECCM",IF(OR(RIGHT(Table13[[#This Row],[Occupational Series]],1)="A",RIGHT(Table13[[#This Row],[Occupational Series]],1)="B",RIGHT(Table13[[#This Row],[Occupational Series]],1)="C"),"0301",RIGHT(Table13[[#This Row],[Occupational Series]],4)))</f>
        <v>2003</v>
      </c>
      <c r="D2676" s="51" t="s">
        <v>579</v>
      </c>
      <c r="E2676" s="51" t="s">
        <v>580</v>
      </c>
    </row>
    <row r="2677" spans="1:5" ht="39" thickBot="1" x14ac:dyDescent="0.3">
      <c r="A2677" s="51" t="s">
        <v>331</v>
      </c>
      <c r="B2677" s="127" t="str">
        <f>Table13[[#This Row],[Series]]&amp;Table13[[#This Row],[Competency Name]]</f>
        <v>2003DEVELOPING OTHERS</v>
      </c>
      <c r="C2677" s="127" t="str">
        <f>IF(RIGHT(Table13[[#This Row],[Occupational Series]],5)="SECCM","SECCM",IF(OR(RIGHT(Table13[[#This Row],[Occupational Series]],1)="A",RIGHT(Table13[[#This Row],[Occupational Series]],1)="B",RIGHT(Table13[[#This Row],[Occupational Series]],1)="C"),"0301",RIGHT(Table13[[#This Row],[Occupational Series]],4)))</f>
        <v>2003</v>
      </c>
      <c r="D2677" s="51" t="s">
        <v>585</v>
      </c>
      <c r="E2677" s="51" t="s">
        <v>586</v>
      </c>
    </row>
    <row r="2678" spans="1:5" ht="26.25" thickBot="1" x14ac:dyDescent="0.3">
      <c r="A2678" s="51" t="s">
        <v>331</v>
      </c>
      <c r="B2678" s="127" t="str">
        <f>Table13[[#This Row],[Series]]&amp;Table13[[#This Row],[Competency Name]]</f>
        <v>2003MANAGING HUMAN RESOURCES</v>
      </c>
      <c r="C2678" s="127" t="str">
        <f>IF(RIGHT(Table13[[#This Row],[Occupational Series]],5)="SECCM","SECCM",IF(OR(RIGHT(Table13[[#This Row],[Occupational Series]],1)="A",RIGHT(Table13[[#This Row],[Occupational Series]],1)="B",RIGHT(Table13[[#This Row],[Occupational Series]],1)="C"),"0301",RIGHT(Table13[[#This Row],[Occupational Series]],4)))</f>
        <v>2003</v>
      </c>
      <c r="D2678" s="51" t="s">
        <v>590</v>
      </c>
      <c r="E2678" s="51" t="s">
        <v>591</v>
      </c>
    </row>
    <row r="2679" spans="1:5" ht="39" thickBot="1" x14ac:dyDescent="0.3">
      <c r="A2679" s="51" t="s">
        <v>331</v>
      </c>
      <c r="B2679" s="127" t="str">
        <f>Table13[[#This Row],[Series]]&amp;Table13[[#This Row],[Competency Name]]</f>
        <v>2003PROBLEM SOLVING</v>
      </c>
      <c r="C2679" s="127" t="str">
        <f>IF(RIGHT(Table13[[#This Row],[Occupational Series]],5)="SECCM","SECCM",IF(OR(RIGHT(Table13[[#This Row],[Occupational Series]],1)="A",RIGHT(Table13[[#This Row],[Occupational Series]],1)="B",RIGHT(Table13[[#This Row],[Occupational Series]],1)="C"),"0301",RIGHT(Table13[[#This Row],[Occupational Series]],4)))</f>
        <v>2003</v>
      </c>
      <c r="D2679" s="51" t="s">
        <v>596</v>
      </c>
      <c r="E2679" s="51" t="s">
        <v>597</v>
      </c>
    </row>
    <row r="2680" spans="1:5" ht="39" thickBot="1" x14ac:dyDescent="0.3">
      <c r="A2680" s="51" t="s">
        <v>331</v>
      </c>
      <c r="B2680" s="127" t="str">
        <f>Table13[[#This Row],[Series]]&amp;Table13[[#This Row],[Competency Name]]</f>
        <v>2003FORECASTING AND DEMAND PLANNING</v>
      </c>
      <c r="C2680" s="127" t="str">
        <f>IF(RIGHT(Table13[[#This Row],[Occupational Series]],5)="SECCM","SECCM",IF(OR(RIGHT(Table13[[#This Row],[Occupational Series]],1)="A",RIGHT(Table13[[#This Row],[Occupational Series]],1)="B",RIGHT(Table13[[#This Row],[Occupational Series]],1)="C"),"0301",RIGHT(Table13[[#This Row],[Occupational Series]],4)))</f>
        <v>2003</v>
      </c>
      <c r="D2680" s="51" t="s">
        <v>830</v>
      </c>
      <c r="E2680" s="51" t="s">
        <v>831</v>
      </c>
    </row>
    <row r="2681" spans="1:5" ht="39" thickBot="1" x14ac:dyDescent="0.3">
      <c r="A2681" s="51" t="s">
        <v>331</v>
      </c>
      <c r="B2681" s="127" t="str">
        <f>Table13[[#This Row],[Series]]&amp;Table13[[#This Row],[Competency Name]]</f>
        <v>2003SUPPLY PLANNING</v>
      </c>
      <c r="C2681" s="127" t="str">
        <f>IF(RIGHT(Table13[[#This Row],[Occupational Series]],5)="SECCM","SECCM",IF(OR(RIGHT(Table13[[#This Row],[Occupational Series]],1)="A",RIGHT(Table13[[#This Row],[Occupational Series]],1)="B",RIGHT(Table13[[#This Row],[Occupational Series]],1)="C"),"0301",RIGHT(Table13[[#This Row],[Occupational Series]],4)))</f>
        <v>2003</v>
      </c>
      <c r="D2681" s="51" t="s">
        <v>834</v>
      </c>
      <c r="E2681" s="51" t="s">
        <v>835</v>
      </c>
    </row>
    <row r="2682" spans="1:5" ht="26.25" thickBot="1" x14ac:dyDescent="0.3">
      <c r="A2682" s="129" t="s">
        <v>331</v>
      </c>
      <c r="B2682" s="127" t="str">
        <f>Table13[[#This Row],[Series]]&amp;Table13[[#This Row],[Competency Name]]</f>
        <v>2003RULEMAKING AND REGULATION</v>
      </c>
      <c r="C2682" s="127" t="str">
        <f>IF(RIGHT(Table13[[#This Row],[Occupational Series]],5)="SECCM","SECCM",IF(OR(RIGHT(Table13[[#This Row],[Occupational Series]],1)="A",RIGHT(Table13[[#This Row],[Occupational Series]],1)="B",RIGHT(Table13[[#This Row],[Occupational Series]],1)="C"),"0301",RIGHT(Table13[[#This Row],[Occupational Series]],4)))</f>
        <v>2003</v>
      </c>
      <c r="D2682" s="129" t="s">
        <v>958</v>
      </c>
      <c r="E2682" s="129" t="s">
        <v>959</v>
      </c>
    </row>
    <row r="2683" spans="1:5" ht="39" thickBot="1" x14ac:dyDescent="0.3">
      <c r="A2683" s="51" t="s">
        <v>331</v>
      </c>
      <c r="B2683" s="127" t="str">
        <f>Table13[[#This Row],[Series]]&amp;Table13[[#This Row],[Competency Name]]</f>
        <v>2003DECISIVENESS</v>
      </c>
      <c r="C2683" s="127" t="str">
        <f>IF(RIGHT(Table13[[#This Row],[Occupational Series]],5)="SECCM","SECCM",IF(OR(RIGHT(Table13[[#This Row],[Occupational Series]],1)="A",RIGHT(Table13[[#This Row],[Occupational Series]],1)="B",RIGHT(Table13[[#This Row],[Occupational Series]],1)="C"),"0301",RIGHT(Table13[[#This Row],[Occupational Series]],4)))</f>
        <v>2003</v>
      </c>
      <c r="D2683" s="51" t="s">
        <v>1009</v>
      </c>
      <c r="E2683" s="51" t="s">
        <v>1010</v>
      </c>
    </row>
    <row r="2684" spans="1:5" ht="26.25" thickBot="1" x14ac:dyDescent="0.3">
      <c r="A2684" s="129" t="s">
        <v>331</v>
      </c>
      <c r="B2684" s="127" t="str">
        <f>Table13[[#This Row],[Series]]&amp;Table13[[#This Row],[Competency Name]]</f>
        <v>2003READING AND INTERPRETING REGULATIONS</v>
      </c>
      <c r="C2684" s="127" t="str">
        <f>IF(RIGHT(Table13[[#This Row],[Occupational Series]],5)="SECCM","SECCM",IF(OR(RIGHT(Table13[[#This Row],[Occupational Series]],1)="A",RIGHT(Table13[[#This Row],[Occupational Series]],1)="B",RIGHT(Table13[[#This Row],[Occupational Series]],1)="C"),"0301",RIGHT(Table13[[#This Row],[Occupational Series]],4)))</f>
        <v>2003</v>
      </c>
      <c r="D2684" s="129" t="s">
        <v>1015</v>
      </c>
      <c r="E2684" s="129" t="s">
        <v>1016</v>
      </c>
    </row>
    <row r="2685" spans="1:5" ht="64.5" thickBot="1" x14ac:dyDescent="0.3">
      <c r="A2685" s="51" t="s">
        <v>331</v>
      </c>
      <c r="B2685" s="127" t="str">
        <f>Table13[[#This Row],[Series]]&amp;Table13[[#This Row],[Competency Name]]</f>
        <v>2003GOVERNMENT PURCHASE CARD</v>
      </c>
      <c r="C2685" s="127" t="str">
        <f>IF(RIGHT(Table13[[#This Row],[Occupational Series]],5)="SECCM","SECCM",IF(OR(RIGHT(Table13[[#This Row],[Occupational Series]],1)="A",RIGHT(Table13[[#This Row],[Occupational Series]],1)="B",RIGHT(Table13[[#This Row],[Occupational Series]],1)="C"),"0301",RIGHT(Table13[[#This Row],[Occupational Series]],4)))</f>
        <v>2003</v>
      </c>
      <c r="D2685" s="51" t="s">
        <v>1181</v>
      </c>
      <c r="E2685" s="51" t="s">
        <v>1182</v>
      </c>
    </row>
    <row r="2686" spans="1:5" ht="15.75" thickBot="1" x14ac:dyDescent="0.3">
      <c r="A2686" s="129" t="s">
        <v>331</v>
      </c>
      <c r="B2686" s="127" t="str">
        <f>Table13[[#This Row],[Series]]&amp;Table13[[#This Row],[Competency Name]]</f>
        <v>2003RESEARCH AND ANALYSIS</v>
      </c>
      <c r="C2686" s="127" t="str">
        <f>IF(RIGHT(Table13[[#This Row],[Occupational Series]],5)="SECCM","SECCM",IF(OR(RIGHT(Table13[[#This Row],[Occupational Series]],1)="A",RIGHT(Table13[[#This Row],[Occupational Series]],1)="B",RIGHT(Table13[[#This Row],[Occupational Series]],1)="C"),"0301",RIGHT(Table13[[#This Row],[Occupational Series]],4)))</f>
        <v>2003</v>
      </c>
      <c r="D2686" s="129" t="s">
        <v>1195</v>
      </c>
      <c r="E2686" s="129" t="s">
        <v>1196</v>
      </c>
    </row>
    <row r="2687" spans="1:5" ht="26.25" thickBot="1" x14ac:dyDescent="0.3">
      <c r="A2687" s="129" t="s">
        <v>425</v>
      </c>
      <c r="B2687" s="127" t="str">
        <f>Table13[[#This Row],[Series]]&amp;Table13[[#This Row],[Competency Name]]</f>
        <v>2005CUSTOMER SERVICE</v>
      </c>
      <c r="C2687" s="127" t="str">
        <f>IF(RIGHT(Table13[[#This Row],[Occupational Series]],5)="SECCM","SECCM",IF(OR(RIGHT(Table13[[#This Row],[Occupational Series]],1)="A",RIGHT(Table13[[#This Row],[Occupational Series]],1)="B",RIGHT(Table13[[#This Row],[Occupational Series]],1)="C"),"0301",RIGHT(Table13[[#This Row],[Occupational Series]],4)))</f>
        <v>2005</v>
      </c>
      <c r="D2687" s="129" t="s">
        <v>418</v>
      </c>
      <c r="E2687" s="129" t="s">
        <v>419</v>
      </c>
    </row>
    <row r="2688" spans="1:5" ht="26.25" thickBot="1" x14ac:dyDescent="0.3">
      <c r="A2688" s="51" t="s">
        <v>425</v>
      </c>
      <c r="B2688" s="127" t="str">
        <f>Table13[[#This Row],[Series]]&amp;Table13[[#This Row],[Competency Name]]</f>
        <v>2005COMPUTER LITERACY</v>
      </c>
      <c r="C2688" s="127" t="str">
        <f>IF(RIGHT(Table13[[#This Row],[Occupational Series]],5)="SECCM","SECCM",IF(OR(RIGHT(Table13[[#This Row],[Occupational Series]],1)="A",RIGHT(Table13[[#This Row],[Occupational Series]],1)="B",RIGHT(Table13[[#This Row],[Occupational Series]],1)="C"),"0301",RIGHT(Table13[[#This Row],[Occupational Series]],4)))</f>
        <v>2005</v>
      </c>
      <c r="D2688" s="51" t="s">
        <v>456</v>
      </c>
      <c r="E2688" s="51" t="s">
        <v>457</v>
      </c>
    </row>
    <row r="2689" spans="1:5" ht="26.25" thickBot="1" x14ac:dyDescent="0.3">
      <c r="A2689" s="51" t="s">
        <v>425</v>
      </c>
      <c r="B2689" s="127" t="str">
        <f>Table13[[#This Row],[Series]]&amp;Table13[[#This Row],[Competency Name]]</f>
        <v>2005WRITTEN COMMUNICATION</v>
      </c>
      <c r="C2689" s="127" t="str">
        <f>IF(RIGHT(Table13[[#This Row],[Occupational Series]],5)="SECCM","SECCM",IF(OR(RIGHT(Table13[[#This Row],[Occupational Series]],1)="A",RIGHT(Table13[[#This Row],[Occupational Series]],1)="B",RIGHT(Table13[[#This Row],[Occupational Series]],1)="C"),"0301",RIGHT(Table13[[#This Row],[Occupational Series]],4)))</f>
        <v>2005</v>
      </c>
      <c r="D2689" s="51" t="s">
        <v>507</v>
      </c>
      <c r="E2689" s="51" t="s">
        <v>508</v>
      </c>
    </row>
    <row r="2690" spans="1:5" ht="26.25" thickBot="1" x14ac:dyDescent="0.3">
      <c r="A2690" s="51" t="s">
        <v>425</v>
      </c>
      <c r="B2690" s="127" t="str">
        <f>Table13[[#This Row],[Series]]&amp;Table13[[#This Row],[Competency Name]]</f>
        <v>2005ORAL COMMUNICATION</v>
      </c>
      <c r="C2690" s="127" t="str">
        <f>IF(RIGHT(Table13[[#This Row],[Occupational Series]],5)="SECCM","SECCM",IF(OR(RIGHT(Table13[[#This Row],[Occupational Series]],1)="A",RIGHT(Table13[[#This Row],[Occupational Series]],1)="B",RIGHT(Table13[[#This Row],[Occupational Series]],1)="C"),"0301",RIGHT(Table13[[#This Row],[Occupational Series]],4)))</f>
        <v>2005</v>
      </c>
      <c r="D2690" s="51" t="s">
        <v>537</v>
      </c>
      <c r="E2690" s="51" t="s">
        <v>538</v>
      </c>
    </row>
    <row r="2691" spans="1:5" ht="39" thickBot="1" x14ac:dyDescent="0.3">
      <c r="A2691" s="51" t="s">
        <v>425</v>
      </c>
      <c r="B2691" s="127" t="str">
        <f>Table13[[#This Row],[Series]]&amp;Table13[[#This Row],[Competency Name]]</f>
        <v>2005FORECASTING AND DEMAND PLANNING</v>
      </c>
      <c r="C2691" s="127" t="str">
        <f>IF(RIGHT(Table13[[#This Row],[Occupational Series]],5)="SECCM","SECCM",IF(OR(RIGHT(Table13[[#This Row],[Occupational Series]],1)="A",RIGHT(Table13[[#This Row],[Occupational Series]],1)="B",RIGHT(Table13[[#This Row],[Occupational Series]],1)="C"),"0301",RIGHT(Table13[[#This Row],[Occupational Series]],4)))</f>
        <v>2005</v>
      </c>
      <c r="D2691" s="51" t="s">
        <v>830</v>
      </c>
      <c r="E2691" s="51" t="s">
        <v>831</v>
      </c>
    </row>
    <row r="2692" spans="1:5" ht="39" thickBot="1" x14ac:dyDescent="0.3">
      <c r="A2692" s="51" t="s">
        <v>425</v>
      </c>
      <c r="B2692" s="127" t="str">
        <f>Table13[[#This Row],[Series]]&amp;Table13[[#This Row],[Competency Name]]</f>
        <v>2005INVENTORY MANAGEMENT</v>
      </c>
      <c r="C2692" s="127" t="str">
        <f>IF(RIGHT(Table13[[#This Row],[Occupational Series]],5)="SECCM","SECCM",IF(OR(RIGHT(Table13[[#This Row],[Occupational Series]],1)="A",RIGHT(Table13[[#This Row],[Occupational Series]],1)="B",RIGHT(Table13[[#This Row],[Occupational Series]],1)="C"),"0301",RIGHT(Table13[[#This Row],[Occupational Series]],4)))</f>
        <v>2005</v>
      </c>
      <c r="D2692" s="51" t="s">
        <v>832</v>
      </c>
      <c r="E2692" s="51" t="s">
        <v>833</v>
      </c>
    </row>
    <row r="2693" spans="1:5" ht="39" thickBot="1" x14ac:dyDescent="0.3">
      <c r="A2693" s="51" t="s">
        <v>425</v>
      </c>
      <c r="B2693" s="127" t="str">
        <f>Table13[[#This Row],[Series]]&amp;Table13[[#This Row],[Competency Name]]</f>
        <v>2005SUPPLY PLANNING</v>
      </c>
      <c r="C2693" s="127" t="str">
        <f>IF(RIGHT(Table13[[#This Row],[Occupational Series]],5)="SECCM","SECCM",IF(OR(RIGHT(Table13[[#This Row],[Occupational Series]],1)="A",RIGHT(Table13[[#This Row],[Occupational Series]],1)="B",RIGHT(Table13[[#This Row],[Occupational Series]],1)="C"),"0301",RIGHT(Table13[[#This Row],[Occupational Series]],4)))</f>
        <v>2005</v>
      </c>
      <c r="D2693" s="51" t="s">
        <v>834</v>
      </c>
      <c r="E2693" s="51" t="s">
        <v>835</v>
      </c>
    </row>
    <row r="2694" spans="1:5" ht="26.25" thickBot="1" x14ac:dyDescent="0.3">
      <c r="A2694" s="51" t="s">
        <v>472</v>
      </c>
      <c r="B2694" s="127" t="str">
        <f>Table13[[#This Row],[Series]]&amp;Table13[[#This Row],[Competency Name]]</f>
        <v>2010COMPUTER LITERACY</v>
      </c>
      <c r="C2694" s="127" t="str">
        <f>IF(RIGHT(Table13[[#This Row],[Occupational Series]],5)="SECCM","SECCM",IF(OR(RIGHT(Table13[[#This Row],[Occupational Series]],1)="A",RIGHT(Table13[[#This Row],[Occupational Series]],1)="B",RIGHT(Table13[[#This Row],[Occupational Series]],1)="C"),"0301",RIGHT(Table13[[#This Row],[Occupational Series]],4)))</f>
        <v>2010</v>
      </c>
      <c r="D2694" s="51" t="s">
        <v>456</v>
      </c>
      <c r="E2694" s="51" t="s">
        <v>457</v>
      </c>
    </row>
    <row r="2695" spans="1:5" ht="15.75" thickBot="1" x14ac:dyDescent="0.3">
      <c r="A2695" s="129" t="s">
        <v>472</v>
      </c>
      <c r="B2695" s="127" t="str">
        <f>Table13[[#This Row],[Series]]&amp;Table13[[#This Row],[Competency Name]]</f>
        <v>2010PARTNERING</v>
      </c>
      <c r="C2695" s="127" t="str">
        <f>IF(RIGHT(Table13[[#This Row],[Occupational Series]],5)="SECCM","SECCM",IF(OR(RIGHT(Table13[[#This Row],[Occupational Series]],1)="A",RIGHT(Table13[[#This Row],[Occupational Series]],1)="B",RIGHT(Table13[[#This Row],[Occupational Series]],1)="C"),"0301",RIGHT(Table13[[#This Row],[Occupational Series]],4)))</f>
        <v>2010</v>
      </c>
      <c r="D2695" s="129" t="s">
        <v>491</v>
      </c>
      <c r="E2695" s="129" t="s">
        <v>492</v>
      </c>
    </row>
    <row r="2696" spans="1:5" ht="26.25" thickBot="1" x14ac:dyDescent="0.3">
      <c r="A2696" s="51" t="s">
        <v>472</v>
      </c>
      <c r="B2696" s="127" t="str">
        <f>Table13[[#This Row],[Series]]&amp;Table13[[#This Row],[Competency Name]]</f>
        <v>2010WRITTEN COMMUNICATION</v>
      </c>
      <c r="C2696" s="127" t="str">
        <f>IF(RIGHT(Table13[[#This Row],[Occupational Series]],5)="SECCM","SECCM",IF(OR(RIGHT(Table13[[#This Row],[Occupational Series]],1)="A",RIGHT(Table13[[#This Row],[Occupational Series]],1)="B",RIGHT(Table13[[#This Row],[Occupational Series]],1)="C"),"0301",RIGHT(Table13[[#This Row],[Occupational Series]],4)))</f>
        <v>2010</v>
      </c>
      <c r="D2696" s="51" t="s">
        <v>507</v>
      </c>
      <c r="E2696" s="51" t="s">
        <v>508</v>
      </c>
    </row>
    <row r="2697" spans="1:5" ht="26.25" thickBot="1" x14ac:dyDescent="0.3">
      <c r="A2697" s="51" t="s">
        <v>472</v>
      </c>
      <c r="B2697" s="127" t="str">
        <f>Table13[[#This Row],[Series]]&amp;Table13[[#This Row],[Competency Name]]</f>
        <v>2010ORAL COMMUNICATION</v>
      </c>
      <c r="C2697" s="127" t="str">
        <f>IF(RIGHT(Table13[[#This Row],[Occupational Series]],5)="SECCM","SECCM",IF(OR(RIGHT(Table13[[#This Row],[Occupational Series]],1)="A",RIGHT(Table13[[#This Row],[Occupational Series]],1)="B",RIGHT(Table13[[#This Row],[Occupational Series]],1)="C"),"0301",RIGHT(Table13[[#This Row],[Occupational Series]],4)))</f>
        <v>2010</v>
      </c>
      <c r="D2697" s="51" t="s">
        <v>537</v>
      </c>
      <c r="E2697" s="51" t="s">
        <v>538</v>
      </c>
    </row>
    <row r="2698" spans="1:5" ht="64.5" thickBot="1" x14ac:dyDescent="0.3">
      <c r="A2698" s="51" t="s">
        <v>472</v>
      </c>
      <c r="B2698" s="127" t="str">
        <f>Table13[[#This Row],[Series]]&amp;Table13[[#This Row],[Competency Name]]</f>
        <v>2010ACCOUNTABILITY</v>
      </c>
      <c r="C2698" s="127" t="str">
        <f>IF(RIGHT(Table13[[#This Row],[Occupational Series]],5)="SECCM","SECCM",IF(OR(RIGHT(Table13[[#This Row],[Occupational Series]],1)="A",RIGHT(Table13[[#This Row],[Occupational Series]],1)="B",RIGHT(Table13[[#This Row],[Occupational Series]],1)="C"),"0301",RIGHT(Table13[[#This Row],[Occupational Series]],4)))</f>
        <v>2010</v>
      </c>
      <c r="D2698" s="51" t="s">
        <v>579</v>
      </c>
      <c r="E2698" s="51" t="s">
        <v>580</v>
      </c>
    </row>
    <row r="2699" spans="1:5" ht="39" thickBot="1" x14ac:dyDescent="0.3">
      <c r="A2699" s="51" t="s">
        <v>472</v>
      </c>
      <c r="B2699" s="127" t="str">
        <f>Table13[[#This Row],[Series]]&amp;Table13[[#This Row],[Competency Name]]</f>
        <v>2010DEVELOPING OTHERS</v>
      </c>
      <c r="C2699" s="127" t="str">
        <f>IF(RIGHT(Table13[[#This Row],[Occupational Series]],5)="SECCM","SECCM",IF(OR(RIGHT(Table13[[#This Row],[Occupational Series]],1)="A",RIGHT(Table13[[#This Row],[Occupational Series]],1)="B",RIGHT(Table13[[#This Row],[Occupational Series]],1)="C"),"0301",RIGHT(Table13[[#This Row],[Occupational Series]],4)))</f>
        <v>2010</v>
      </c>
      <c r="D2699" s="51" t="s">
        <v>585</v>
      </c>
      <c r="E2699" s="51" t="s">
        <v>586</v>
      </c>
    </row>
    <row r="2700" spans="1:5" ht="26.25" thickBot="1" x14ac:dyDescent="0.3">
      <c r="A2700" s="51" t="s">
        <v>472</v>
      </c>
      <c r="B2700" s="127" t="str">
        <f>Table13[[#This Row],[Series]]&amp;Table13[[#This Row],[Competency Name]]</f>
        <v>2010MANAGING HUMAN RESOURCES</v>
      </c>
      <c r="C2700" s="127" t="str">
        <f>IF(RIGHT(Table13[[#This Row],[Occupational Series]],5)="SECCM","SECCM",IF(OR(RIGHT(Table13[[#This Row],[Occupational Series]],1)="A",RIGHT(Table13[[#This Row],[Occupational Series]],1)="B",RIGHT(Table13[[#This Row],[Occupational Series]],1)="C"),"0301",RIGHT(Table13[[#This Row],[Occupational Series]],4)))</f>
        <v>2010</v>
      </c>
      <c r="D2700" s="51" t="s">
        <v>590</v>
      </c>
      <c r="E2700" s="51" t="s">
        <v>591</v>
      </c>
    </row>
    <row r="2701" spans="1:5" ht="39" thickBot="1" x14ac:dyDescent="0.3">
      <c r="A2701" s="51" t="s">
        <v>472</v>
      </c>
      <c r="B2701" s="127" t="str">
        <f>Table13[[#This Row],[Series]]&amp;Table13[[#This Row],[Competency Name]]</f>
        <v>2010PROBLEM SOLVING</v>
      </c>
      <c r="C2701" s="127" t="str">
        <f>IF(RIGHT(Table13[[#This Row],[Occupational Series]],5)="SECCM","SECCM",IF(OR(RIGHT(Table13[[#This Row],[Occupational Series]],1)="A",RIGHT(Table13[[#This Row],[Occupational Series]],1)="B",RIGHT(Table13[[#This Row],[Occupational Series]],1)="C"),"0301",RIGHT(Table13[[#This Row],[Occupational Series]],4)))</f>
        <v>2010</v>
      </c>
      <c r="D2701" s="51" t="s">
        <v>596</v>
      </c>
      <c r="E2701" s="51" t="s">
        <v>597</v>
      </c>
    </row>
    <row r="2702" spans="1:5" ht="39" thickBot="1" x14ac:dyDescent="0.3">
      <c r="A2702" s="51" t="s">
        <v>472</v>
      </c>
      <c r="B2702" s="127" t="str">
        <f>Table13[[#This Row],[Series]]&amp;Table13[[#This Row],[Competency Name]]</f>
        <v>2010FORECASTING AND DEMAND PLANNING</v>
      </c>
      <c r="C2702" s="127" t="str">
        <f>IF(RIGHT(Table13[[#This Row],[Occupational Series]],5)="SECCM","SECCM",IF(OR(RIGHT(Table13[[#This Row],[Occupational Series]],1)="A",RIGHT(Table13[[#This Row],[Occupational Series]],1)="B",RIGHT(Table13[[#This Row],[Occupational Series]],1)="C"),"0301",RIGHT(Table13[[#This Row],[Occupational Series]],4)))</f>
        <v>2010</v>
      </c>
      <c r="D2702" s="51" t="s">
        <v>830</v>
      </c>
      <c r="E2702" s="51" t="s">
        <v>831</v>
      </c>
    </row>
    <row r="2703" spans="1:5" ht="39" thickBot="1" x14ac:dyDescent="0.3">
      <c r="A2703" s="51" t="s">
        <v>472</v>
      </c>
      <c r="B2703" s="127" t="str">
        <f>Table13[[#This Row],[Series]]&amp;Table13[[#This Row],[Competency Name]]</f>
        <v>2010INVENTORY MANAGEMENT</v>
      </c>
      <c r="C2703" s="127" t="str">
        <f>IF(RIGHT(Table13[[#This Row],[Occupational Series]],5)="SECCM","SECCM",IF(OR(RIGHT(Table13[[#This Row],[Occupational Series]],1)="A",RIGHT(Table13[[#This Row],[Occupational Series]],1)="B",RIGHT(Table13[[#This Row],[Occupational Series]],1)="C"),"0301",RIGHT(Table13[[#This Row],[Occupational Series]],4)))</f>
        <v>2010</v>
      </c>
      <c r="D2703" s="51" t="s">
        <v>832</v>
      </c>
      <c r="E2703" s="51" t="s">
        <v>833</v>
      </c>
    </row>
    <row r="2704" spans="1:5" ht="64.5" thickBot="1" x14ac:dyDescent="0.3">
      <c r="A2704" s="51" t="s">
        <v>472</v>
      </c>
      <c r="B2704" s="127" t="str">
        <f>Table13[[#This Row],[Series]]&amp;Table13[[#This Row],[Competency Name]]</f>
        <v>2010SOURCING</v>
      </c>
      <c r="C2704" s="127" t="str">
        <f>IF(RIGHT(Table13[[#This Row],[Occupational Series]],5)="SECCM","SECCM",IF(OR(RIGHT(Table13[[#This Row],[Occupational Series]],1)="A",RIGHT(Table13[[#This Row],[Occupational Series]],1)="B",RIGHT(Table13[[#This Row],[Occupational Series]],1)="C"),"0301",RIGHT(Table13[[#This Row],[Occupational Series]],4)))</f>
        <v>2010</v>
      </c>
      <c r="D2704" s="51" t="s">
        <v>918</v>
      </c>
      <c r="E2704" s="51" t="s">
        <v>919</v>
      </c>
    </row>
    <row r="2705" spans="1:5" ht="26.25" thickBot="1" x14ac:dyDescent="0.3">
      <c r="A2705" s="51" t="s">
        <v>330</v>
      </c>
      <c r="B2705" s="127" t="str">
        <f>Table13[[#This Row],[Series]]&amp;Table13[[#This Row],[Competency Name]]</f>
        <v>2030INFORMATION MANAGEMENT</v>
      </c>
      <c r="C2705" s="127" t="str">
        <f>IF(RIGHT(Table13[[#This Row],[Occupational Series]],5)="SECCM","SECCM",IF(OR(RIGHT(Table13[[#This Row],[Occupational Series]],1)="A",RIGHT(Table13[[#This Row],[Occupational Series]],1)="B",RIGHT(Table13[[#This Row],[Occupational Series]],1)="C"),"0301",RIGHT(Table13[[#This Row],[Occupational Series]],4)))</f>
        <v>2030</v>
      </c>
      <c r="D2705" s="51" t="s">
        <v>311</v>
      </c>
      <c r="E2705" s="51" t="s">
        <v>312</v>
      </c>
    </row>
    <row r="2706" spans="1:5" ht="26.25" thickBot="1" x14ac:dyDescent="0.3">
      <c r="A2706" s="129" t="s">
        <v>330</v>
      </c>
      <c r="B2706" s="127" t="str">
        <f>Table13[[#This Row],[Series]]&amp;Table13[[#This Row],[Competency Name]]</f>
        <v>2030CUSTOMER SERVICE</v>
      </c>
      <c r="C2706" s="127" t="str">
        <f>IF(RIGHT(Table13[[#This Row],[Occupational Series]],5)="SECCM","SECCM",IF(OR(RIGHT(Table13[[#This Row],[Occupational Series]],1)="A",RIGHT(Table13[[#This Row],[Occupational Series]],1)="B",RIGHT(Table13[[#This Row],[Occupational Series]],1)="C"),"0301",RIGHT(Table13[[#This Row],[Occupational Series]],4)))</f>
        <v>2030</v>
      </c>
      <c r="D2706" s="129" t="s">
        <v>418</v>
      </c>
      <c r="E2706" s="129" t="s">
        <v>419</v>
      </c>
    </row>
    <row r="2707" spans="1:5" ht="51.75" thickBot="1" x14ac:dyDescent="0.3">
      <c r="A2707" s="51" t="s">
        <v>330</v>
      </c>
      <c r="B2707" s="127" t="str">
        <f>Table13[[#This Row],[Series]]&amp;Table13[[#This Row],[Competency Name]]</f>
        <v>2030FINANCIAL MANAGEMENT</v>
      </c>
      <c r="C2707" s="127" t="str">
        <f>IF(RIGHT(Table13[[#This Row],[Occupational Series]],5)="SECCM","SECCM",IF(OR(RIGHT(Table13[[#This Row],[Occupational Series]],1)="A",RIGHT(Table13[[#This Row],[Occupational Series]],1)="B",RIGHT(Table13[[#This Row],[Occupational Series]],1)="C"),"0301",RIGHT(Table13[[#This Row],[Occupational Series]],4)))</f>
        <v>2030</v>
      </c>
      <c r="D2707" s="51" t="s">
        <v>438</v>
      </c>
      <c r="E2707" s="51" t="s">
        <v>439</v>
      </c>
    </row>
    <row r="2708" spans="1:5" ht="26.25" thickBot="1" x14ac:dyDescent="0.3">
      <c r="A2708" s="51" t="s">
        <v>330</v>
      </c>
      <c r="B2708" s="127" t="str">
        <f>Table13[[#This Row],[Series]]&amp;Table13[[#This Row],[Competency Name]]</f>
        <v>2030COMPUTER LITERACY</v>
      </c>
      <c r="C2708" s="127" t="str">
        <f>IF(RIGHT(Table13[[#This Row],[Occupational Series]],5)="SECCM","SECCM",IF(OR(RIGHT(Table13[[#This Row],[Occupational Series]],1)="A",RIGHT(Table13[[#This Row],[Occupational Series]],1)="B",RIGHT(Table13[[#This Row],[Occupational Series]],1)="C"),"0301",RIGHT(Table13[[#This Row],[Occupational Series]],4)))</f>
        <v>2030</v>
      </c>
      <c r="D2708" s="51" t="s">
        <v>456</v>
      </c>
      <c r="E2708" s="51" t="s">
        <v>457</v>
      </c>
    </row>
    <row r="2709" spans="1:5" ht="26.25" thickBot="1" x14ac:dyDescent="0.3">
      <c r="A2709" s="51" t="s">
        <v>330</v>
      </c>
      <c r="B2709" s="127" t="str">
        <f>Table13[[#This Row],[Series]]&amp;Table13[[#This Row],[Competency Name]]</f>
        <v>2030WRITTEN COMMUNICATION</v>
      </c>
      <c r="C2709" s="127" t="str">
        <f>IF(RIGHT(Table13[[#This Row],[Occupational Series]],5)="SECCM","SECCM",IF(OR(RIGHT(Table13[[#This Row],[Occupational Series]],1)="A",RIGHT(Table13[[#This Row],[Occupational Series]],1)="B",RIGHT(Table13[[#This Row],[Occupational Series]],1)="C"),"0301",RIGHT(Table13[[#This Row],[Occupational Series]],4)))</f>
        <v>2030</v>
      </c>
      <c r="D2709" s="51" t="s">
        <v>507</v>
      </c>
      <c r="E2709" s="51" t="s">
        <v>508</v>
      </c>
    </row>
    <row r="2710" spans="1:5" ht="26.25" thickBot="1" x14ac:dyDescent="0.3">
      <c r="A2710" s="51" t="s">
        <v>330</v>
      </c>
      <c r="B2710" s="127" t="str">
        <f>Table13[[#This Row],[Series]]&amp;Table13[[#This Row],[Competency Name]]</f>
        <v>2030ORAL COMMUNICATION</v>
      </c>
      <c r="C2710" s="127" t="str">
        <f>IF(RIGHT(Table13[[#This Row],[Occupational Series]],5)="SECCM","SECCM",IF(OR(RIGHT(Table13[[#This Row],[Occupational Series]],1)="A",RIGHT(Table13[[#This Row],[Occupational Series]],1)="B",RIGHT(Table13[[#This Row],[Occupational Series]],1)="C"),"0301",RIGHT(Table13[[#This Row],[Occupational Series]],4)))</f>
        <v>2030</v>
      </c>
      <c r="D2710" s="51" t="s">
        <v>537</v>
      </c>
      <c r="E2710" s="51" t="s">
        <v>538</v>
      </c>
    </row>
    <row r="2711" spans="1:5" ht="26.25" thickBot="1" x14ac:dyDescent="0.3">
      <c r="A2711" s="51" t="s">
        <v>330</v>
      </c>
      <c r="B2711" s="127" t="str">
        <f>Table13[[#This Row],[Series]]&amp;Table13[[#This Row],[Competency Name]]</f>
        <v>2030RESOURCE MANAGEMENT</v>
      </c>
      <c r="C2711" s="127" t="str">
        <f>IF(RIGHT(Table13[[#This Row],[Occupational Series]],5)="SECCM","SECCM",IF(OR(RIGHT(Table13[[#This Row],[Occupational Series]],1)="A",RIGHT(Table13[[#This Row],[Occupational Series]],1)="B",RIGHT(Table13[[#This Row],[Occupational Series]],1)="C"),"0301",RIGHT(Table13[[#This Row],[Occupational Series]],4)))</f>
        <v>2030</v>
      </c>
      <c r="D2711" s="51" t="s">
        <v>573</v>
      </c>
      <c r="E2711" s="51" t="s">
        <v>574</v>
      </c>
    </row>
    <row r="2712" spans="1:5" ht="64.5" thickBot="1" x14ac:dyDescent="0.3">
      <c r="A2712" s="51" t="s">
        <v>330</v>
      </c>
      <c r="B2712" s="127" t="str">
        <f>Table13[[#This Row],[Series]]&amp;Table13[[#This Row],[Competency Name]]</f>
        <v>2030ACCOUNTABILITY</v>
      </c>
      <c r="C2712" s="127" t="str">
        <f>IF(RIGHT(Table13[[#This Row],[Occupational Series]],5)="SECCM","SECCM",IF(OR(RIGHT(Table13[[#This Row],[Occupational Series]],1)="A",RIGHT(Table13[[#This Row],[Occupational Series]],1)="B",RIGHT(Table13[[#This Row],[Occupational Series]],1)="C"),"0301",RIGHT(Table13[[#This Row],[Occupational Series]],4)))</f>
        <v>2030</v>
      </c>
      <c r="D2712" s="51" t="s">
        <v>579</v>
      </c>
      <c r="E2712" s="51" t="s">
        <v>580</v>
      </c>
    </row>
    <row r="2713" spans="1:5" ht="26.25" thickBot="1" x14ac:dyDescent="0.3">
      <c r="A2713" s="51" t="s">
        <v>330</v>
      </c>
      <c r="B2713" s="127" t="str">
        <f>Table13[[#This Row],[Series]]&amp;Table13[[#This Row],[Competency Name]]</f>
        <v>2030MANAGING HUMAN RESOURCES</v>
      </c>
      <c r="C2713" s="127" t="str">
        <f>IF(RIGHT(Table13[[#This Row],[Occupational Series]],5)="SECCM","SECCM",IF(OR(RIGHT(Table13[[#This Row],[Occupational Series]],1)="A",RIGHT(Table13[[#This Row],[Occupational Series]],1)="B",RIGHT(Table13[[#This Row],[Occupational Series]],1)="C"),"0301",RIGHT(Table13[[#This Row],[Occupational Series]],4)))</f>
        <v>2030</v>
      </c>
      <c r="D2713" s="51" t="s">
        <v>590</v>
      </c>
      <c r="E2713" s="51" t="s">
        <v>591</v>
      </c>
    </row>
    <row r="2714" spans="1:5" ht="39" thickBot="1" x14ac:dyDescent="0.3">
      <c r="A2714" s="51" t="s">
        <v>330</v>
      </c>
      <c r="B2714" s="127" t="str">
        <f>Table13[[#This Row],[Series]]&amp;Table13[[#This Row],[Competency Name]]</f>
        <v>2030PROBLEM SOLVING</v>
      </c>
      <c r="C2714" s="127" t="str">
        <f>IF(RIGHT(Table13[[#This Row],[Occupational Series]],5)="SECCM","SECCM",IF(OR(RIGHT(Table13[[#This Row],[Occupational Series]],1)="A",RIGHT(Table13[[#This Row],[Occupational Series]],1)="B",RIGHT(Table13[[#This Row],[Occupational Series]],1)="C"),"0301",RIGHT(Table13[[#This Row],[Occupational Series]],4)))</f>
        <v>2030</v>
      </c>
      <c r="D2714" s="51" t="s">
        <v>596</v>
      </c>
      <c r="E2714" s="51" t="s">
        <v>597</v>
      </c>
    </row>
    <row r="2715" spans="1:5" ht="39" thickBot="1" x14ac:dyDescent="0.3">
      <c r="A2715" s="51" t="s">
        <v>330</v>
      </c>
      <c r="B2715" s="127" t="str">
        <f>Table13[[#This Row],[Series]]&amp;Table13[[#This Row],[Competency Name]]</f>
        <v>2030FORECASTING AND DEMAND PLANNING</v>
      </c>
      <c r="C2715" s="127" t="str">
        <f>IF(RIGHT(Table13[[#This Row],[Occupational Series]],5)="SECCM","SECCM",IF(OR(RIGHT(Table13[[#This Row],[Occupational Series]],1)="A",RIGHT(Table13[[#This Row],[Occupational Series]],1)="B",RIGHT(Table13[[#This Row],[Occupational Series]],1)="C"),"0301",RIGHT(Table13[[#This Row],[Occupational Series]],4)))</f>
        <v>2030</v>
      </c>
      <c r="D2715" s="51" t="s">
        <v>830</v>
      </c>
      <c r="E2715" s="51" t="s">
        <v>831</v>
      </c>
    </row>
    <row r="2716" spans="1:5" ht="39" thickBot="1" x14ac:dyDescent="0.3">
      <c r="A2716" s="51" t="s">
        <v>330</v>
      </c>
      <c r="B2716" s="127" t="str">
        <f>Table13[[#This Row],[Series]]&amp;Table13[[#This Row],[Competency Name]]</f>
        <v>2030INVENTORY MANAGEMENT</v>
      </c>
      <c r="C2716" s="127" t="str">
        <f>IF(RIGHT(Table13[[#This Row],[Occupational Series]],5)="SECCM","SECCM",IF(OR(RIGHT(Table13[[#This Row],[Occupational Series]],1)="A",RIGHT(Table13[[#This Row],[Occupational Series]],1)="B",RIGHT(Table13[[#This Row],[Occupational Series]],1)="C"),"0301",RIGHT(Table13[[#This Row],[Occupational Series]],4)))</f>
        <v>2030</v>
      </c>
      <c r="D2716" s="51" t="s">
        <v>832</v>
      </c>
      <c r="E2716" s="51" t="s">
        <v>833</v>
      </c>
    </row>
    <row r="2717" spans="1:5" ht="39" thickBot="1" x14ac:dyDescent="0.3">
      <c r="A2717" s="51" t="s">
        <v>330</v>
      </c>
      <c r="B2717" s="127" t="str">
        <f>Table13[[#This Row],[Series]]&amp;Table13[[#This Row],[Competency Name]]</f>
        <v>2030SUPPLY PLANNING</v>
      </c>
      <c r="C2717" s="127" t="str">
        <f>IF(RIGHT(Table13[[#This Row],[Occupational Series]],5)="SECCM","SECCM",IF(OR(RIGHT(Table13[[#This Row],[Occupational Series]],1)="A",RIGHT(Table13[[#This Row],[Occupational Series]],1)="B",RIGHT(Table13[[#This Row],[Occupational Series]],1)="C"),"0301",RIGHT(Table13[[#This Row],[Occupational Series]],4)))</f>
        <v>2030</v>
      </c>
      <c r="D2717" s="51" t="s">
        <v>834</v>
      </c>
      <c r="E2717" s="51" t="s">
        <v>835</v>
      </c>
    </row>
    <row r="2718" spans="1:5" ht="64.5" thickBot="1" x14ac:dyDescent="0.3">
      <c r="A2718" s="51" t="s">
        <v>330</v>
      </c>
      <c r="B2718" s="127" t="str">
        <f>Table13[[#This Row],[Series]]&amp;Table13[[#This Row],[Competency Name]]</f>
        <v>2030SOURCING</v>
      </c>
      <c r="C2718" s="127" t="str">
        <f>IF(RIGHT(Table13[[#This Row],[Occupational Series]],5)="SECCM","SECCM",IF(OR(RIGHT(Table13[[#This Row],[Occupational Series]],1)="A",RIGHT(Table13[[#This Row],[Occupational Series]],1)="B",RIGHT(Table13[[#This Row],[Occupational Series]],1)="C"),"0301",RIGHT(Table13[[#This Row],[Occupational Series]],4)))</f>
        <v>2030</v>
      </c>
      <c r="D2718" s="51" t="s">
        <v>918</v>
      </c>
      <c r="E2718" s="51" t="s">
        <v>919</v>
      </c>
    </row>
    <row r="2719" spans="1:5" ht="39" thickBot="1" x14ac:dyDescent="0.3">
      <c r="A2719" s="51" t="s">
        <v>330</v>
      </c>
      <c r="B2719" s="127" t="str">
        <f>Table13[[#This Row],[Series]]&amp;Table13[[#This Row],[Competency Name]]</f>
        <v>2030HAZARDOUS MATERIAL MANAGEMENT</v>
      </c>
      <c r="C2719" s="127" t="str">
        <f>IF(RIGHT(Table13[[#This Row],[Occupational Series]],5)="SECCM","SECCM",IF(OR(RIGHT(Table13[[#This Row],[Occupational Series]],1)="A",RIGHT(Table13[[#This Row],[Occupational Series]],1)="B",RIGHT(Table13[[#This Row],[Occupational Series]],1)="C"),"0301",RIGHT(Table13[[#This Row],[Occupational Series]],4)))</f>
        <v>2030</v>
      </c>
      <c r="D2719" s="51" t="s">
        <v>954</v>
      </c>
      <c r="E2719" s="51" t="s">
        <v>955</v>
      </c>
    </row>
    <row r="2720" spans="1:5" ht="39" thickBot="1" x14ac:dyDescent="0.3">
      <c r="A2720" s="51" t="s">
        <v>330</v>
      </c>
      <c r="B2720" s="127" t="str">
        <f>Table13[[#This Row],[Series]]&amp;Table13[[#This Row],[Competency Name]]</f>
        <v>2030DECISIVENESS</v>
      </c>
      <c r="C2720" s="127" t="str">
        <f>IF(RIGHT(Table13[[#This Row],[Occupational Series]],5)="SECCM","SECCM",IF(OR(RIGHT(Table13[[#This Row],[Occupational Series]],1)="A",RIGHT(Table13[[#This Row],[Occupational Series]],1)="B",RIGHT(Table13[[#This Row],[Occupational Series]],1)="C"),"0301",RIGHT(Table13[[#This Row],[Occupational Series]],4)))</f>
        <v>2030</v>
      </c>
      <c r="D2720" s="51" t="s">
        <v>1009</v>
      </c>
      <c r="E2720" s="51" t="s">
        <v>1010</v>
      </c>
    </row>
    <row r="2721" spans="1:5" ht="26.25" thickBot="1" x14ac:dyDescent="0.3">
      <c r="A2721" s="129" t="s">
        <v>330</v>
      </c>
      <c r="B2721" s="127" t="str">
        <f>Table13[[#This Row],[Series]]&amp;Table13[[#This Row],[Competency Name]]</f>
        <v>2030READING AND INTERPRETING REGULATIONS</v>
      </c>
      <c r="C2721" s="127" t="str">
        <f>IF(RIGHT(Table13[[#This Row],[Occupational Series]],5)="SECCM","SECCM",IF(OR(RIGHT(Table13[[#This Row],[Occupational Series]],1)="A",RIGHT(Table13[[#This Row],[Occupational Series]],1)="B",RIGHT(Table13[[#This Row],[Occupational Series]],1)="C"),"0301",RIGHT(Table13[[#This Row],[Occupational Series]],4)))</f>
        <v>2030</v>
      </c>
      <c r="D2721" s="129" t="s">
        <v>1015</v>
      </c>
      <c r="E2721" s="129" t="s">
        <v>1016</v>
      </c>
    </row>
    <row r="2722" spans="1:5" ht="39" thickBot="1" x14ac:dyDescent="0.3">
      <c r="A2722" s="51" t="s">
        <v>330</v>
      </c>
      <c r="B2722" s="127" t="str">
        <f>Table13[[#This Row],[Series]]&amp;Table13[[#This Row],[Competency Name]]</f>
        <v>2030FACILITIES MANAGEMENT</v>
      </c>
      <c r="C2722" s="127" t="str">
        <f>IF(RIGHT(Table13[[#This Row],[Occupational Series]],5)="SECCM","SECCM",IF(OR(RIGHT(Table13[[#This Row],[Occupational Series]],1)="A",RIGHT(Table13[[#This Row],[Occupational Series]],1)="B",RIGHT(Table13[[#This Row],[Occupational Series]],1)="C"),"0301",RIGHT(Table13[[#This Row],[Occupational Series]],4)))</f>
        <v>2030</v>
      </c>
      <c r="D2722" s="51" t="s">
        <v>1121</v>
      </c>
      <c r="E2722" s="51" t="s">
        <v>1122</v>
      </c>
    </row>
    <row r="2723" spans="1:5" ht="26.25" thickBot="1" x14ac:dyDescent="0.3">
      <c r="A2723" s="51" t="s">
        <v>338</v>
      </c>
      <c r="B2723" s="127" t="str">
        <f>Table13[[#This Row],[Series]]&amp;Table13[[#This Row],[Competency Name]]</f>
        <v>2032INFORMATION MANAGEMENT</v>
      </c>
      <c r="C2723" s="127" t="str">
        <f>IF(RIGHT(Table13[[#This Row],[Occupational Series]],5)="SECCM","SECCM",IF(OR(RIGHT(Table13[[#This Row],[Occupational Series]],1)="A",RIGHT(Table13[[#This Row],[Occupational Series]],1)="B",RIGHT(Table13[[#This Row],[Occupational Series]],1)="C"),"0301",RIGHT(Table13[[#This Row],[Occupational Series]],4)))</f>
        <v>2032</v>
      </c>
      <c r="D2723" s="51" t="s">
        <v>311</v>
      </c>
      <c r="E2723" s="51" t="s">
        <v>312</v>
      </c>
    </row>
    <row r="2724" spans="1:5" ht="26.25" thickBot="1" x14ac:dyDescent="0.3">
      <c r="A2724" s="51" t="s">
        <v>338</v>
      </c>
      <c r="B2724" s="127" t="str">
        <f>Table13[[#This Row],[Series]]&amp;Table13[[#This Row],[Competency Name]]</f>
        <v>2032ORAL COMMUNICATION</v>
      </c>
      <c r="C2724" s="127" t="str">
        <f>IF(RIGHT(Table13[[#This Row],[Occupational Series]],5)="SECCM","SECCM",IF(OR(RIGHT(Table13[[#This Row],[Occupational Series]],1)="A",RIGHT(Table13[[#This Row],[Occupational Series]],1)="B",RIGHT(Table13[[#This Row],[Occupational Series]],1)="C"),"0301",RIGHT(Table13[[#This Row],[Occupational Series]],4)))</f>
        <v>2032</v>
      </c>
      <c r="D2724" s="51" t="s">
        <v>537</v>
      </c>
      <c r="E2724" s="51" t="s">
        <v>538</v>
      </c>
    </row>
    <row r="2725" spans="1:5" ht="64.5" thickBot="1" x14ac:dyDescent="0.3">
      <c r="A2725" s="51" t="s">
        <v>338</v>
      </c>
      <c r="B2725" s="127" t="str">
        <f>Table13[[#This Row],[Series]]&amp;Table13[[#This Row],[Competency Name]]</f>
        <v>2032ACCOUNTABILITY</v>
      </c>
      <c r="C2725" s="127" t="str">
        <f>IF(RIGHT(Table13[[#This Row],[Occupational Series]],5)="SECCM","SECCM",IF(OR(RIGHT(Table13[[#This Row],[Occupational Series]],1)="A",RIGHT(Table13[[#This Row],[Occupational Series]],1)="B",RIGHT(Table13[[#This Row],[Occupational Series]],1)="C"),"0301",RIGHT(Table13[[#This Row],[Occupational Series]],4)))</f>
        <v>2032</v>
      </c>
      <c r="D2725" s="51" t="s">
        <v>579</v>
      </c>
      <c r="E2725" s="51" t="s">
        <v>580</v>
      </c>
    </row>
    <row r="2726" spans="1:5" ht="26.25" thickBot="1" x14ac:dyDescent="0.3">
      <c r="A2726" s="51" t="s">
        <v>338</v>
      </c>
      <c r="B2726" s="127" t="str">
        <f>Table13[[#This Row],[Series]]&amp;Table13[[#This Row],[Competency Name]]</f>
        <v>2032MANAGING HUMAN RESOURCES</v>
      </c>
      <c r="C2726" s="127" t="str">
        <f>IF(RIGHT(Table13[[#This Row],[Occupational Series]],5)="SECCM","SECCM",IF(OR(RIGHT(Table13[[#This Row],[Occupational Series]],1)="A",RIGHT(Table13[[#This Row],[Occupational Series]],1)="B",RIGHT(Table13[[#This Row],[Occupational Series]],1)="C"),"0301",RIGHT(Table13[[#This Row],[Occupational Series]],4)))</f>
        <v>2032</v>
      </c>
      <c r="D2726" s="51" t="s">
        <v>590</v>
      </c>
      <c r="E2726" s="51" t="s">
        <v>591</v>
      </c>
    </row>
    <row r="2727" spans="1:5" ht="39" thickBot="1" x14ac:dyDescent="0.3">
      <c r="A2727" s="51" t="s">
        <v>338</v>
      </c>
      <c r="B2727" s="127" t="str">
        <f>Table13[[#This Row],[Series]]&amp;Table13[[#This Row],[Competency Name]]</f>
        <v>2032PACKAGING METHODS AND TECHNIQUES</v>
      </c>
      <c r="C2727" s="127" t="str">
        <f>IF(RIGHT(Table13[[#This Row],[Occupational Series]],5)="SECCM","SECCM",IF(OR(RIGHT(Table13[[#This Row],[Occupational Series]],1)="A",RIGHT(Table13[[#This Row],[Occupational Series]],1)="B",RIGHT(Table13[[#This Row],[Occupational Series]],1)="C"),"0301",RIGHT(Table13[[#This Row],[Occupational Series]],4)))</f>
        <v>2032</v>
      </c>
      <c r="D2727" s="51" t="s">
        <v>1879</v>
      </c>
      <c r="E2727" s="51" t="s">
        <v>1880</v>
      </c>
    </row>
    <row r="2728" spans="1:5" ht="39" thickBot="1" x14ac:dyDescent="0.3">
      <c r="A2728" s="51" t="s">
        <v>307</v>
      </c>
      <c r="B2728" s="127" t="str">
        <f>Table13[[#This Row],[Series]]&amp;Table13[[#This Row],[Competency Name]]</f>
        <v>2101INFLUENCING/NEGOTIATING</v>
      </c>
      <c r="C2728" s="127" t="str">
        <f>IF(RIGHT(Table13[[#This Row],[Occupational Series]],5)="SECCM","SECCM",IF(OR(RIGHT(Table13[[#This Row],[Occupational Series]],1)="A",RIGHT(Table13[[#This Row],[Occupational Series]],1)="B",RIGHT(Table13[[#This Row],[Occupational Series]],1)="C"),"0301",RIGHT(Table13[[#This Row],[Occupational Series]],4)))</f>
        <v>2101</v>
      </c>
      <c r="D2728" s="51" t="s">
        <v>267</v>
      </c>
      <c r="E2728" s="51" t="s">
        <v>268</v>
      </c>
    </row>
    <row r="2729" spans="1:5" ht="26.25" thickBot="1" x14ac:dyDescent="0.3">
      <c r="A2729" s="51" t="s">
        <v>307</v>
      </c>
      <c r="B2729" s="127" t="str">
        <f>Table13[[#This Row],[Series]]&amp;Table13[[#This Row],[Competency Name]]</f>
        <v>2101INFORMATION MANAGEMENT</v>
      </c>
      <c r="C2729" s="127" t="str">
        <f>IF(RIGHT(Table13[[#This Row],[Occupational Series]],5)="SECCM","SECCM",IF(OR(RIGHT(Table13[[#This Row],[Occupational Series]],1)="A",RIGHT(Table13[[#This Row],[Occupational Series]],1)="B",RIGHT(Table13[[#This Row],[Occupational Series]],1)="C"),"0301",RIGHT(Table13[[#This Row],[Occupational Series]],4)))</f>
        <v>2101</v>
      </c>
      <c r="D2729" s="51" t="s">
        <v>311</v>
      </c>
      <c r="E2729" s="51" t="s">
        <v>312</v>
      </c>
    </row>
    <row r="2730" spans="1:5" ht="26.25" thickBot="1" x14ac:dyDescent="0.3">
      <c r="A2730" s="129" t="s">
        <v>307</v>
      </c>
      <c r="B2730" s="127" t="str">
        <f>Table13[[#This Row],[Series]]&amp;Table13[[#This Row],[Competency Name]]</f>
        <v>2101PROJECT MANAGEMENT</v>
      </c>
      <c r="C2730" s="127" t="str">
        <f>IF(RIGHT(Table13[[#This Row],[Occupational Series]],5)="SECCM","SECCM",IF(OR(RIGHT(Table13[[#This Row],[Occupational Series]],1)="A",RIGHT(Table13[[#This Row],[Occupational Series]],1)="B",RIGHT(Table13[[#This Row],[Occupational Series]],1)="C"),"0301",RIGHT(Table13[[#This Row],[Occupational Series]],4)))</f>
        <v>2101</v>
      </c>
      <c r="D2730" s="129" t="s">
        <v>381</v>
      </c>
      <c r="E2730" s="129" t="s">
        <v>382</v>
      </c>
    </row>
    <row r="2731" spans="1:5" ht="26.25" thickBot="1" x14ac:dyDescent="0.3">
      <c r="A2731" s="129" t="s">
        <v>307</v>
      </c>
      <c r="B2731" s="127" t="str">
        <f>Table13[[#This Row],[Series]]&amp;Table13[[#This Row],[Competency Name]]</f>
        <v>2101CUSTOMER SERVICE</v>
      </c>
      <c r="C2731" s="127" t="str">
        <f>IF(RIGHT(Table13[[#This Row],[Occupational Series]],5)="SECCM","SECCM",IF(OR(RIGHT(Table13[[#This Row],[Occupational Series]],1)="A",RIGHT(Table13[[#This Row],[Occupational Series]],1)="B",RIGHT(Table13[[#This Row],[Occupational Series]],1)="C"),"0301",RIGHT(Table13[[#This Row],[Occupational Series]],4)))</f>
        <v>2101</v>
      </c>
      <c r="D2731" s="129" t="s">
        <v>418</v>
      </c>
      <c r="E2731" s="129" t="s">
        <v>419</v>
      </c>
    </row>
    <row r="2732" spans="1:5" ht="51.75" thickBot="1" x14ac:dyDescent="0.3">
      <c r="A2732" s="51" t="s">
        <v>307</v>
      </c>
      <c r="B2732" s="127" t="str">
        <f>Table13[[#This Row],[Series]]&amp;Table13[[#This Row],[Competency Name]]</f>
        <v>2101FINANCIAL MANAGEMENT</v>
      </c>
      <c r="C2732" s="127" t="str">
        <f>IF(RIGHT(Table13[[#This Row],[Occupational Series]],5)="SECCM","SECCM",IF(OR(RIGHT(Table13[[#This Row],[Occupational Series]],1)="A",RIGHT(Table13[[#This Row],[Occupational Series]],1)="B",RIGHT(Table13[[#This Row],[Occupational Series]],1)="C"),"0301",RIGHT(Table13[[#This Row],[Occupational Series]],4)))</f>
        <v>2101</v>
      </c>
      <c r="D2732" s="51" t="s">
        <v>438</v>
      </c>
      <c r="E2732" s="51" t="s">
        <v>439</v>
      </c>
    </row>
    <row r="2733" spans="1:5" ht="26.25" thickBot="1" x14ac:dyDescent="0.3">
      <c r="A2733" s="51" t="s">
        <v>307</v>
      </c>
      <c r="B2733" s="127" t="str">
        <f>Table13[[#This Row],[Series]]&amp;Table13[[#This Row],[Competency Name]]</f>
        <v>2101COMPUTER LITERACY</v>
      </c>
      <c r="C2733" s="127" t="str">
        <f>IF(RIGHT(Table13[[#This Row],[Occupational Series]],5)="SECCM","SECCM",IF(OR(RIGHT(Table13[[#This Row],[Occupational Series]],1)="A",RIGHT(Table13[[#This Row],[Occupational Series]],1)="B",RIGHT(Table13[[#This Row],[Occupational Series]],1)="C"),"0301",RIGHT(Table13[[#This Row],[Occupational Series]],4)))</f>
        <v>2101</v>
      </c>
      <c r="D2733" s="51" t="s">
        <v>456</v>
      </c>
      <c r="E2733" s="51" t="s">
        <v>457</v>
      </c>
    </row>
    <row r="2734" spans="1:5" ht="15.75" thickBot="1" x14ac:dyDescent="0.3">
      <c r="A2734" s="129" t="s">
        <v>307</v>
      </c>
      <c r="B2734" s="127" t="str">
        <f>Table13[[#This Row],[Series]]&amp;Table13[[#This Row],[Competency Name]]</f>
        <v>2101PARTNERING</v>
      </c>
      <c r="C2734" s="127" t="str">
        <f>IF(RIGHT(Table13[[#This Row],[Occupational Series]],5)="SECCM","SECCM",IF(OR(RIGHT(Table13[[#This Row],[Occupational Series]],1)="A",RIGHT(Table13[[#This Row],[Occupational Series]],1)="B",RIGHT(Table13[[#This Row],[Occupational Series]],1)="C"),"0301",RIGHT(Table13[[#This Row],[Occupational Series]],4)))</f>
        <v>2101</v>
      </c>
      <c r="D2734" s="129" t="s">
        <v>491</v>
      </c>
      <c r="E2734" s="129" t="s">
        <v>492</v>
      </c>
    </row>
    <row r="2735" spans="1:5" ht="26.25" thickBot="1" x14ac:dyDescent="0.3">
      <c r="A2735" s="51" t="s">
        <v>307</v>
      </c>
      <c r="B2735" s="127" t="str">
        <f>Table13[[#This Row],[Series]]&amp;Table13[[#This Row],[Competency Name]]</f>
        <v>2101WRITTEN COMMUNICATION</v>
      </c>
      <c r="C2735" s="127" t="str">
        <f>IF(RIGHT(Table13[[#This Row],[Occupational Series]],5)="SECCM","SECCM",IF(OR(RIGHT(Table13[[#This Row],[Occupational Series]],1)="A",RIGHT(Table13[[#This Row],[Occupational Series]],1)="B",RIGHT(Table13[[#This Row],[Occupational Series]],1)="C"),"0301",RIGHT(Table13[[#This Row],[Occupational Series]],4)))</f>
        <v>2101</v>
      </c>
      <c r="D2735" s="51" t="s">
        <v>507</v>
      </c>
      <c r="E2735" s="51" t="s">
        <v>508</v>
      </c>
    </row>
    <row r="2736" spans="1:5" ht="26.25" thickBot="1" x14ac:dyDescent="0.3">
      <c r="A2736" s="51" t="s">
        <v>307</v>
      </c>
      <c r="B2736" s="127" t="str">
        <f>Table13[[#This Row],[Series]]&amp;Table13[[#This Row],[Competency Name]]</f>
        <v>2101ORAL COMMUNICATION</v>
      </c>
      <c r="C2736" s="127" t="str">
        <f>IF(RIGHT(Table13[[#This Row],[Occupational Series]],5)="SECCM","SECCM",IF(OR(RIGHT(Table13[[#This Row],[Occupational Series]],1)="A",RIGHT(Table13[[#This Row],[Occupational Series]],1)="B",RIGHT(Table13[[#This Row],[Occupational Series]],1)="C"),"0301",RIGHT(Table13[[#This Row],[Occupational Series]],4)))</f>
        <v>2101</v>
      </c>
      <c r="D2736" s="51" t="s">
        <v>537</v>
      </c>
      <c r="E2736" s="51" t="s">
        <v>538</v>
      </c>
    </row>
    <row r="2737" spans="1:5" ht="26.25" thickBot="1" x14ac:dyDescent="0.3">
      <c r="A2737" s="129" t="s">
        <v>307</v>
      </c>
      <c r="B2737" s="127" t="str">
        <f>Table13[[#This Row],[Series]]&amp;Table13[[#This Row],[Competency Name]]</f>
        <v>2101ADMINISTRATION AND MANAGEMENT</v>
      </c>
      <c r="C2737" s="127" t="str">
        <f>IF(RIGHT(Table13[[#This Row],[Occupational Series]],5)="SECCM","SECCM",IF(OR(RIGHT(Table13[[#This Row],[Occupational Series]],1)="A",RIGHT(Table13[[#This Row],[Occupational Series]],1)="B",RIGHT(Table13[[#This Row],[Occupational Series]],1)="C"),"0301",RIGHT(Table13[[#This Row],[Occupational Series]],4)))</f>
        <v>2101</v>
      </c>
      <c r="D2737" s="129" t="s">
        <v>560</v>
      </c>
      <c r="E2737" s="129" t="s">
        <v>561</v>
      </c>
    </row>
    <row r="2738" spans="1:5" ht="26.25" thickBot="1" x14ac:dyDescent="0.3">
      <c r="A2738" s="129" t="s">
        <v>307</v>
      </c>
      <c r="B2738" s="127" t="str">
        <f>Table13[[#This Row],[Series]]&amp;Table13[[#This Row],[Competency Name]]</f>
        <v>2101CONTRACTING/PROCUREMENT</v>
      </c>
      <c r="C2738" s="127" t="str">
        <f>IF(RIGHT(Table13[[#This Row],[Occupational Series]],5)="SECCM","SECCM",IF(OR(RIGHT(Table13[[#This Row],[Occupational Series]],1)="A",RIGHT(Table13[[#This Row],[Occupational Series]],1)="B",RIGHT(Table13[[#This Row],[Occupational Series]],1)="C"),"0301",RIGHT(Table13[[#This Row],[Occupational Series]],4)))</f>
        <v>2101</v>
      </c>
      <c r="D2738" s="129" t="s">
        <v>563</v>
      </c>
      <c r="E2738" s="129" t="s">
        <v>564</v>
      </c>
    </row>
    <row r="2739" spans="1:5" ht="64.5" thickBot="1" x14ac:dyDescent="0.3">
      <c r="A2739" s="51" t="s">
        <v>307</v>
      </c>
      <c r="B2739" s="127" t="str">
        <f>Table13[[#This Row],[Series]]&amp;Table13[[#This Row],[Competency Name]]</f>
        <v>2101ACCOUNTABILITY</v>
      </c>
      <c r="C2739" s="127" t="str">
        <f>IF(RIGHT(Table13[[#This Row],[Occupational Series]],5)="SECCM","SECCM",IF(OR(RIGHT(Table13[[#This Row],[Occupational Series]],1)="A",RIGHT(Table13[[#This Row],[Occupational Series]],1)="B",RIGHT(Table13[[#This Row],[Occupational Series]],1)="C"),"0301",RIGHT(Table13[[#This Row],[Occupational Series]],4)))</f>
        <v>2101</v>
      </c>
      <c r="D2739" s="51" t="s">
        <v>579</v>
      </c>
      <c r="E2739" s="51" t="s">
        <v>580</v>
      </c>
    </row>
    <row r="2740" spans="1:5" ht="39" thickBot="1" x14ac:dyDescent="0.3">
      <c r="A2740" s="51" t="s">
        <v>307</v>
      </c>
      <c r="B2740" s="127" t="str">
        <f>Table13[[#This Row],[Series]]&amp;Table13[[#This Row],[Competency Name]]</f>
        <v>2101DEVELOPING OTHERS</v>
      </c>
      <c r="C2740" s="127" t="str">
        <f>IF(RIGHT(Table13[[#This Row],[Occupational Series]],5)="SECCM","SECCM",IF(OR(RIGHT(Table13[[#This Row],[Occupational Series]],1)="A",RIGHT(Table13[[#This Row],[Occupational Series]],1)="B",RIGHT(Table13[[#This Row],[Occupational Series]],1)="C"),"0301",RIGHT(Table13[[#This Row],[Occupational Series]],4)))</f>
        <v>2101</v>
      </c>
      <c r="D2740" s="51" t="s">
        <v>585</v>
      </c>
      <c r="E2740" s="51" t="s">
        <v>586</v>
      </c>
    </row>
    <row r="2741" spans="1:5" ht="26.25" thickBot="1" x14ac:dyDescent="0.3">
      <c r="A2741" s="51" t="s">
        <v>307</v>
      </c>
      <c r="B2741" s="127" t="str">
        <f>Table13[[#This Row],[Series]]&amp;Table13[[#This Row],[Competency Name]]</f>
        <v>2101MANAGING HUMAN RESOURCES</v>
      </c>
      <c r="C2741" s="127" t="str">
        <f>IF(RIGHT(Table13[[#This Row],[Occupational Series]],5)="SECCM","SECCM",IF(OR(RIGHT(Table13[[#This Row],[Occupational Series]],1)="A",RIGHT(Table13[[#This Row],[Occupational Series]],1)="B",RIGHT(Table13[[#This Row],[Occupational Series]],1)="C"),"0301",RIGHT(Table13[[#This Row],[Occupational Series]],4)))</f>
        <v>2101</v>
      </c>
      <c r="D2741" s="51" t="s">
        <v>590</v>
      </c>
      <c r="E2741" s="51" t="s">
        <v>591</v>
      </c>
    </row>
    <row r="2742" spans="1:5" ht="39" thickBot="1" x14ac:dyDescent="0.3">
      <c r="A2742" s="51" t="s">
        <v>307</v>
      </c>
      <c r="B2742" s="127" t="str">
        <f>Table13[[#This Row],[Series]]&amp;Table13[[#This Row],[Competency Name]]</f>
        <v>2101PROBLEM SOLVING</v>
      </c>
      <c r="C2742" s="127" t="str">
        <f>IF(RIGHT(Table13[[#This Row],[Occupational Series]],5)="SECCM","SECCM",IF(OR(RIGHT(Table13[[#This Row],[Occupational Series]],1)="A",RIGHT(Table13[[#This Row],[Occupational Series]],1)="B",RIGHT(Table13[[#This Row],[Occupational Series]],1)="C"),"0301",RIGHT(Table13[[#This Row],[Occupational Series]],4)))</f>
        <v>2101</v>
      </c>
      <c r="D2742" s="51" t="s">
        <v>596</v>
      </c>
      <c r="E2742" s="51" t="s">
        <v>597</v>
      </c>
    </row>
    <row r="2743" spans="1:5" ht="51.75" thickBot="1" x14ac:dyDescent="0.3">
      <c r="A2743" s="51" t="s">
        <v>307</v>
      </c>
      <c r="B2743" s="127" t="str">
        <f>Table13[[#This Row],[Series]]&amp;Table13[[#This Row],[Competency Name]]</f>
        <v>2101STATION</v>
      </c>
      <c r="C2743" s="127" t="str">
        <f>IF(RIGHT(Table13[[#This Row],[Occupational Series]],5)="SECCM","SECCM",IF(OR(RIGHT(Table13[[#This Row],[Occupational Series]],1)="A",RIGHT(Table13[[#This Row],[Occupational Series]],1)="B",RIGHT(Table13[[#This Row],[Occupational Series]],1)="C"),"0301",RIGHT(Table13[[#This Row],[Occupational Series]],4)))</f>
        <v>2101</v>
      </c>
      <c r="D2743" s="51" t="s">
        <v>810</v>
      </c>
      <c r="E2743" s="51" t="s">
        <v>811</v>
      </c>
    </row>
    <row r="2744" spans="1:5" ht="26.25" thickBot="1" x14ac:dyDescent="0.3">
      <c r="A2744" s="51" t="s">
        <v>307</v>
      </c>
      <c r="B2744" s="127" t="str">
        <f>Table13[[#This Row],[Series]]&amp;Table13[[#This Row],[Competency Name]]</f>
        <v>2101COMPLIANCE AND ENFORCEMENT</v>
      </c>
      <c r="C2744" s="127" t="str">
        <f>IF(RIGHT(Table13[[#This Row],[Occupational Series]],5)="SECCM","SECCM",IF(OR(RIGHT(Table13[[#This Row],[Occupational Series]],1)="A",RIGHT(Table13[[#This Row],[Occupational Series]],1)="B",RIGHT(Table13[[#This Row],[Occupational Series]],1)="C"),"0301",RIGHT(Table13[[#This Row],[Occupational Series]],4)))</f>
        <v>2101</v>
      </c>
      <c r="D2744" s="51" t="s">
        <v>950</v>
      </c>
      <c r="E2744" s="51" t="s">
        <v>951</v>
      </c>
    </row>
    <row r="2745" spans="1:5" ht="26.25" thickBot="1" x14ac:dyDescent="0.3">
      <c r="A2745" s="129" t="s">
        <v>307</v>
      </c>
      <c r="B2745" s="127" t="str">
        <f>Table13[[#This Row],[Series]]&amp;Table13[[#This Row],[Competency Name]]</f>
        <v>2101RULEMAKING AND REGULATION</v>
      </c>
      <c r="C2745" s="127" t="str">
        <f>IF(RIGHT(Table13[[#This Row],[Occupational Series]],5)="SECCM","SECCM",IF(OR(RIGHT(Table13[[#This Row],[Occupational Series]],1)="A",RIGHT(Table13[[#This Row],[Occupational Series]],1)="B",RIGHT(Table13[[#This Row],[Occupational Series]],1)="C"),"0301",RIGHT(Table13[[#This Row],[Occupational Series]],4)))</f>
        <v>2101</v>
      </c>
      <c r="D2745" s="129" t="s">
        <v>958</v>
      </c>
      <c r="E2745" s="129" t="s">
        <v>959</v>
      </c>
    </row>
    <row r="2746" spans="1:5" ht="51.75" thickBot="1" x14ac:dyDescent="0.3">
      <c r="A2746" s="51" t="s">
        <v>307</v>
      </c>
      <c r="B2746" s="127" t="str">
        <f>Table13[[#This Row],[Series]]&amp;Table13[[#This Row],[Competency Name]]</f>
        <v>2101DEPLOYMENT PLANNING</v>
      </c>
      <c r="C2746" s="127" t="str">
        <f>IF(RIGHT(Table13[[#This Row],[Occupational Series]],5)="SECCM","SECCM",IF(OR(RIGHT(Table13[[#This Row],[Occupational Series]],1)="A",RIGHT(Table13[[#This Row],[Occupational Series]],1)="B",RIGHT(Table13[[#This Row],[Occupational Series]],1)="C"),"0301",RIGHT(Table13[[#This Row],[Occupational Series]],4)))</f>
        <v>2101</v>
      </c>
      <c r="D2746" s="51" t="s">
        <v>1011</v>
      </c>
      <c r="E2746" s="51" t="s">
        <v>1012</v>
      </c>
    </row>
    <row r="2747" spans="1:5" ht="90" thickBot="1" x14ac:dyDescent="0.3">
      <c r="A2747" s="51" t="s">
        <v>307</v>
      </c>
      <c r="B2747" s="127" t="str">
        <f>Table13[[#This Row],[Series]]&amp;Table13[[#This Row],[Competency Name]]</f>
        <v>2101PHYSICAL DISTRIBUTION/TRANSPORTATION OPERATIONS</v>
      </c>
      <c r="C2747" s="127" t="str">
        <f>IF(RIGHT(Table13[[#This Row],[Occupational Series]],5)="SECCM","SECCM",IF(OR(RIGHT(Table13[[#This Row],[Occupational Series]],1)="A",RIGHT(Table13[[#This Row],[Occupational Series]],1)="B",RIGHT(Table13[[#This Row],[Occupational Series]],1)="C"),"0301",RIGHT(Table13[[#This Row],[Occupational Series]],4)))</f>
        <v>2101</v>
      </c>
      <c r="D2747" s="51" t="s">
        <v>1013</v>
      </c>
      <c r="E2747" s="51" t="s">
        <v>1014</v>
      </c>
    </row>
    <row r="2748" spans="1:5" ht="26.25" thickBot="1" x14ac:dyDescent="0.3">
      <c r="A2748" s="129" t="s">
        <v>307</v>
      </c>
      <c r="B2748" s="127" t="str">
        <f>Table13[[#This Row],[Series]]&amp;Table13[[#This Row],[Competency Name]]</f>
        <v>2101READING AND INTERPRETING REGULATIONS</v>
      </c>
      <c r="C2748" s="127" t="str">
        <f>IF(RIGHT(Table13[[#This Row],[Occupational Series]],5)="SECCM","SECCM",IF(OR(RIGHT(Table13[[#This Row],[Occupational Series]],1)="A",RIGHT(Table13[[#This Row],[Occupational Series]],1)="B",RIGHT(Table13[[#This Row],[Occupational Series]],1)="C"),"0301",RIGHT(Table13[[#This Row],[Occupational Series]],4)))</f>
        <v>2101</v>
      </c>
      <c r="D2748" s="129" t="s">
        <v>1015</v>
      </c>
      <c r="E2748" s="129" t="s">
        <v>1016</v>
      </c>
    </row>
    <row r="2749" spans="1:5" ht="26.25" thickBot="1" x14ac:dyDescent="0.3">
      <c r="A2749" s="51" t="s">
        <v>307</v>
      </c>
      <c r="B2749" s="127" t="str">
        <f>Table13[[#This Row],[Series]]&amp;Table13[[#This Row],[Competency Name]]</f>
        <v>2101ANALYTICAL TECHNIQUES</v>
      </c>
      <c r="C2749" s="127" t="str">
        <f>IF(RIGHT(Table13[[#This Row],[Occupational Series]],5)="SECCM","SECCM",IF(OR(RIGHT(Table13[[#This Row],[Occupational Series]],1)="A",RIGHT(Table13[[#This Row],[Occupational Series]],1)="B",RIGHT(Table13[[#This Row],[Occupational Series]],1)="C"),"0301",RIGHT(Table13[[#This Row],[Occupational Series]],4)))</f>
        <v>2101</v>
      </c>
      <c r="D2749" s="51" t="s">
        <v>1131</v>
      </c>
      <c r="E2749" s="51" t="s">
        <v>1132</v>
      </c>
    </row>
    <row r="2750" spans="1:5" ht="26.25" thickBot="1" x14ac:dyDescent="0.3">
      <c r="A2750" s="51" t="s">
        <v>307</v>
      </c>
      <c r="B2750" s="127" t="str">
        <f>Table13[[#This Row],[Series]]&amp;Table13[[#This Row],[Competency Name]]</f>
        <v>2101TRAVEL MANAGEMENT</v>
      </c>
      <c r="C2750" s="127" t="str">
        <f>IF(RIGHT(Table13[[#This Row],[Occupational Series]],5)="SECCM","SECCM",IF(OR(RIGHT(Table13[[#This Row],[Occupational Series]],1)="A",RIGHT(Table13[[#This Row],[Occupational Series]],1)="B",RIGHT(Table13[[#This Row],[Occupational Series]],1)="C"),"0301",RIGHT(Table13[[#This Row],[Occupational Series]],4)))</f>
        <v>2101</v>
      </c>
      <c r="D2750" s="51" t="s">
        <v>1193</v>
      </c>
      <c r="E2750" s="51" t="s">
        <v>1194</v>
      </c>
    </row>
    <row r="2751" spans="1:5" ht="39" thickBot="1" x14ac:dyDescent="0.3">
      <c r="A2751" s="51" t="s">
        <v>307</v>
      </c>
      <c r="B2751" s="127" t="str">
        <f>Table13[[#This Row],[Series]]&amp;Table13[[#This Row],[Competency Name]]</f>
        <v>2101PROCESS IMPROVEMENT</v>
      </c>
      <c r="C2751" s="127" t="str">
        <f>IF(RIGHT(Table13[[#This Row],[Occupational Series]],5)="SECCM","SECCM",IF(OR(RIGHT(Table13[[#This Row],[Occupational Series]],1)="A",RIGHT(Table13[[#This Row],[Occupational Series]],1)="B",RIGHT(Table13[[#This Row],[Occupational Series]],1)="C"),"0301",RIGHT(Table13[[#This Row],[Occupational Series]],4)))</f>
        <v>2101</v>
      </c>
      <c r="D2751" s="51" t="s">
        <v>1199</v>
      </c>
      <c r="E2751" s="51" t="s">
        <v>1200</v>
      </c>
    </row>
    <row r="2752" spans="1:5" ht="39" thickBot="1" x14ac:dyDescent="0.3">
      <c r="A2752" s="51" t="s">
        <v>307</v>
      </c>
      <c r="B2752" s="127" t="str">
        <f>Table13[[#This Row],[Series]]&amp;Table13[[#This Row],[Competency Name]]</f>
        <v>2101LIFTING AND HANDLING</v>
      </c>
      <c r="C2752" s="127" t="str">
        <f>IF(RIGHT(Table13[[#This Row],[Occupational Series]],5)="SECCM","SECCM",IF(OR(RIGHT(Table13[[#This Row],[Occupational Series]],1)="A",RIGHT(Table13[[#This Row],[Occupational Series]],1)="B",RIGHT(Table13[[#This Row],[Occupational Series]],1)="C"),"0301",RIGHT(Table13[[#This Row],[Occupational Series]],4)))</f>
        <v>2101</v>
      </c>
      <c r="D2752" s="51" t="s">
        <v>1387</v>
      </c>
      <c r="E2752" s="51" t="s">
        <v>1388</v>
      </c>
    </row>
    <row r="2753" spans="1:5" ht="51.75" thickBot="1" x14ac:dyDescent="0.3">
      <c r="A2753" s="51" t="s">
        <v>307</v>
      </c>
      <c r="B2753" s="127" t="str">
        <f>Table13[[#This Row],[Series]]&amp;Table13[[#This Row],[Competency Name]]</f>
        <v>2101CONTRACT PERFORMANCE MANAGEMENT</v>
      </c>
      <c r="C2753" s="127" t="str">
        <f>IF(RIGHT(Table13[[#This Row],[Occupational Series]],5)="SECCM","SECCM",IF(OR(RIGHT(Table13[[#This Row],[Occupational Series]],1)="A",RIGHT(Table13[[#This Row],[Occupational Series]],1)="B",RIGHT(Table13[[#This Row],[Occupational Series]],1)="C"),"0301",RIGHT(Table13[[#This Row],[Occupational Series]],4)))</f>
        <v>2101</v>
      </c>
      <c r="D2753" s="51" t="s">
        <v>1401</v>
      </c>
      <c r="E2753" s="51" t="s">
        <v>1402</v>
      </c>
    </row>
    <row r="2754" spans="1:5" ht="26.25" thickBot="1" x14ac:dyDescent="0.3">
      <c r="A2754" s="51" t="s">
        <v>307</v>
      </c>
      <c r="B2754" s="127" t="str">
        <f>Table13[[#This Row],[Series]]&amp;Table13[[#This Row],[Competency Name]]</f>
        <v>2101AIRCRAFT OPERATIONS</v>
      </c>
      <c r="C2754" s="127" t="str">
        <f>IF(RIGHT(Table13[[#This Row],[Occupational Series]],5)="SECCM","SECCM",IF(OR(RIGHT(Table13[[#This Row],[Occupational Series]],1)="A",RIGHT(Table13[[#This Row],[Occupational Series]],1)="B",RIGHT(Table13[[#This Row],[Occupational Series]],1)="C"),"0301",RIGHT(Table13[[#This Row],[Occupational Series]],4)))</f>
        <v>2101</v>
      </c>
      <c r="D2754" s="51" t="s">
        <v>1478</v>
      </c>
      <c r="E2754" s="51" t="s">
        <v>1479</v>
      </c>
    </row>
    <row r="2755" spans="1:5" ht="26.25" thickBot="1" x14ac:dyDescent="0.3">
      <c r="A2755" s="51" t="s">
        <v>334</v>
      </c>
      <c r="B2755" s="127" t="str">
        <f>Table13[[#This Row],[Series]]&amp;Table13[[#This Row],[Competency Name]]</f>
        <v>2102INFORMATION MANAGEMENT</v>
      </c>
      <c r="C2755" s="127" t="str">
        <f>IF(RIGHT(Table13[[#This Row],[Occupational Series]],5)="SECCM","SECCM",IF(OR(RIGHT(Table13[[#This Row],[Occupational Series]],1)="A",RIGHT(Table13[[#This Row],[Occupational Series]],1)="B",RIGHT(Table13[[#This Row],[Occupational Series]],1)="C"),"0301",RIGHT(Table13[[#This Row],[Occupational Series]],4)))</f>
        <v>2102</v>
      </c>
      <c r="D2755" s="51" t="s">
        <v>311</v>
      </c>
      <c r="E2755" s="51" t="s">
        <v>312</v>
      </c>
    </row>
    <row r="2756" spans="1:5" ht="26.25" thickBot="1" x14ac:dyDescent="0.3">
      <c r="A2756" s="129" t="s">
        <v>334</v>
      </c>
      <c r="B2756" s="127" t="str">
        <f>Table13[[#This Row],[Series]]&amp;Table13[[#This Row],[Competency Name]]</f>
        <v>2102CUSTOMER SERVICE</v>
      </c>
      <c r="C2756" s="127" t="str">
        <f>IF(RIGHT(Table13[[#This Row],[Occupational Series]],5)="SECCM","SECCM",IF(OR(RIGHT(Table13[[#This Row],[Occupational Series]],1)="A",RIGHT(Table13[[#This Row],[Occupational Series]],1)="B",RIGHT(Table13[[#This Row],[Occupational Series]],1)="C"),"0301",RIGHT(Table13[[#This Row],[Occupational Series]],4)))</f>
        <v>2102</v>
      </c>
      <c r="D2756" s="129" t="s">
        <v>418</v>
      </c>
      <c r="E2756" s="129" t="s">
        <v>419</v>
      </c>
    </row>
    <row r="2757" spans="1:5" ht="26.25" thickBot="1" x14ac:dyDescent="0.3">
      <c r="A2757" s="51" t="s">
        <v>334</v>
      </c>
      <c r="B2757" s="127" t="str">
        <f>Table13[[#This Row],[Series]]&amp;Table13[[#This Row],[Competency Name]]</f>
        <v>2102COMPUTER LITERACY</v>
      </c>
      <c r="C2757" s="127" t="str">
        <f>IF(RIGHT(Table13[[#This Row],[Occupational Series]],5)="SECCM","SECCM",IF(OR(RIGHT(Table13[[#This Row],[Occupational Series]],1)="A",RIGHT(Table13[[#This Row],[Occupational Series]],1)="B",RIGHT(Table13[[#This Row],[Occupational Series]],1)="C"),"0301",RIGHT(Table13[[#This Row],[Occupational Series]],4)))</f>
        <v>2102</v>
      </c>
      <c r="D2757" s="51" t="s">
        <v>456</v>
      </c>
      <c r="E2757" s="51" t="s">
        <v>457</v>
      </c>
    </row>
    <row r="2758" spans="1:5" ht="15.75" thickBot="1" x14ac:dyDescent="0.3">
      <c r="A2758" s="129" t="s">
        <v>334</v>
      </c>
      <c r="B2758" s="127" t="str">
        <f>Table13[[#This Row],[Series]]&amp;Table13[[#This Row],[Competency Name]]</f>
        <v>2102PARTNERING</v>
      </c>
      <c r="C2758" s="127" t="str">
        <f>IF(RIGHT(Table13[[#This Row],[Occupational Series]],5)="SECCM","SECCM",IF(OR(RIGHT(Table13[[#This Row],[Occupational Series]],1)="A",RIGHT(Table13[[#This Row],[Occupational Series]],1)="B",RIGHT(Table13[[#This Row],[Occupational Series]],1)="C"),"0301",RIGHT(Table13[[#This Row],[Occupational Series]],4)))</f>
        <v>2102</v>
      </c>
      <c r="D2758" s="129" t="s">
        <v>491</v>
      </c>
      <c r="E2758" s="129" t="s">
        <v>492</v>
      </c>
    </row>
    <row r="2759" spans="1:5" ht="26.25" thickBot="1" x14ac:dyDescent="0.3">
      <c r="A2759" s="51" t="s">
        <v>334</v>
      </c>
      <c r="B2759" s="127" t="str">
        <f>Table13[[#This Row],[Series]]&amp;Table13[[#This Row],[Competency Name]]</f>
        <v>2102ORAL COMMUNICATION</v>
      </c>
      <c r="C2759" s="127" t="str">
        <f>IF(RIGHT(Table13[[#This Row],[Occupational Series]],5)="SECCM","SECCM",IF(OR(RIGHT(Table13[[#This Row],[Occupational Series]],1)="A",RIGHT(Table13[[#This Row],[Occupational Series]],1)="B",RIGHT(Table13[[#This Row],[Occupational Series]],1)="C"),"0301",RIGHT(Table13[[#This Row],[Occupational Series]],4)))</f>
        <v>2102</v>
      </c>
      <c r="D2759" s="51" t="s">
        <v>537</v>
      </c>
      <c r="E2759" s="51" t="s">
        <v>538</v>
      </c>
    </row>
    <row r="2760" spans="1:5" ht="39" thickBot="1" x14ac:dyDescent="0.3">
      <c r="A2760" s="51" t="s">
        <v>334</v>
      </c>
      <c r="B2760" s="127" t="str">
        <f>Table13[[#This Row],[Series]]&amp;Table13[[#This Row],[Competency Name]]</f>
        <v>2102PROBLEM SOLVING</v>
      </c>
      <c r="C2760" s="127" t="str">
        <f>IF(RIGHT(Table13[[#This Row],[Occupational Series]],5)="SECCM","SECCM",IF(OR(RIGHT(Table13[[#This Row],[Occupational Series]],1)="A",RIGHT(Table13[[#This Row],[Occupational Series]],1)="B",RIGHT(Table13[[#This Row],[Occupational Series]],1)="C"),"0301",RIGHT(Table13[[#This Row],[Occupational Series]],4)))</f>
        <v>2102</v>
      </c>
      <c r="D2760" s="51" t="s">
        <v>596</v>
      </c>
      <c r="E2760" s="51" t="s">
        <v>597</v>
      </c>
    </row>
    <row r="2761" spans="1:5" ht="51.75" thickBot="1" x14ac:dyDescent="0.3">
      <c r="A2761" s="51" t="s">
        <v>334</v>
      </c>
      <c r="B2761" s="127" t="str">
        <f>Table13[[#This Row],[Series]]&amp;Table13[[#This Row],[Competency Name]]</f>
        <v>2102FLEET MANAGEMENT</v>
      </c>
      <c r="C2761" s="127" t="str">
        <f>IF(RIGHT(Table13[[#This Row],[Occupational Series]],5)="SECCM","SECCM",IF(OR(RIGHT(Table13[[#This Row],[Occupational Series]],1)="A",RIGHT(Table13[[#This Row],[Occupational Series]],1)="B",RIGHT(Table13[[#This Row],[Occupational Series]],1)="C"),"0301",RIGHT(Table13[[#This Row],[Occupational Series]],4)))</f>
        <v>2102</v>
      </c>
      <c r="D2761" s="51" t="s">
        <v>874</v>
      </c>
      <c r="E2761" s="51" t="s">
        <v>875</v>
      </c>
    </row>
    <row r="2762" spans="1:5" ht="39" thickBot="1" x14ac:dyDescent="0.3">
      <c r="A2762" s="51" t="s">
        <v>334</v>
      </c>
      <c r="B2762" s="127" t="str">
        <f>Table13[[#This Row],[Series]]&amp;Table13[[#This Row],[Competency Name]]</f>
        <v>2102FREIGHT SHIPMENT</v>
      </c>
      <c r="C2762" s="127" t="str">
        <f>IF(RIGHT(Table13[[#This Row],[Occupational Series]],5)="SECCM","SECCM",IF(OR(RIGHT(Table13[[#This Row],[Occupational Series]],1)="A",RIGHT(Table13[[#This Row],[Occupational Series]],1)="B",RIGHT(Table13[[#This Row],[Occupational Series]],1)="C"),"0301",RIGHT(Table13[[#This Row],[Occupational Series]],4)))</f>
        <v>2102</v>
      </c>
      <c r="D2762" s="51" t="s">
        <v>876</v>
      </c>
      <c r="E2762" s="51" t="s">
        <v>877</v>
      </c>
    </row>
    <row r="2763" spans="1:5" ht="77.25" thickBot="1" x14ac:dyDescent="0.3">
      <c r="A2763" s="51" t="s">
        <v>334</v>
      </c>
      <c r="B2763" s="127" t="str">
        <f>Table13[[#This Row],[Series]]&amp;Table13[[#This Row],[Competency Name]]</f>
        <v>2102PASSENGER TRAVEL</v>
      </c>
      <c r="C2763" s="127" t="str">
        <f>IF(RIGHT(Table13[[#This Row],[Occupational Series]],5)="SECCM","SECCM",IF(OR(RIGHT(Table13[[#This Row],[Occupational Series]],1)="A",RIGHT(Table13[[#This Row],[Occupational Series]],1)="B",RIGHT(Table13[[#This Row],[Occupational Series]],1)="C"),"0301",RIGHT(Table13[[#This Row],[Occupational Series]],4)))</f>
        <v>2102</v>
      </c>
      <c r="D2763" s="51" t="s">
        <v>878</v>
      </c>
      <c r="E2763" s="51" t="s">
        <v>879</v>
      </c>
    </row>
    <row r="2764" spans="1:5" ht="64.5" thickBot="1" x14ac:dyDescent="0.3">
      <c r="A2764" s="51" t="s">
        <v>334</v>
      </c>
      <c r="B2764" s="127" t="str">
        <f>Table13[[#This Row],[Series]]&amp;Table13[[#This Row],[Competency Name]]</f>
        <v>2102PERSONAL PROPERTY SHIPMENT</v>
      </c>
      <c r="C2764" s="127" t="str">
        <f>IF(RIGHT(Table13[[#This Row],[Occupational Series]],5)="SECCM","SECCM",IF(OR(RIGHT(Table13[[#This Row],[Occupational Series]],1)="A",RIGHT(Table13[[#This Row],[Occupational Series]],1)="B",RIGHT(Table13[[#This Row],[Occupational Series]],1)="C"),"0301",RIGHT(Table13[[#This Row],[Occupational Series]],4)))</f>
        <v>2102</v>
      </c>
      <c r="D2764" s="51" t="s">
        <v>880</v>
      </c>
      <c r="E2764" s="51" t="s">
        <v>881</v>
      </c>
    </row>
    <row r="2765" spans="1:5" ht="15.75" thickBot="1" x14ac:dyDescent="0.3">
      <c r="A2765" s="129" t="s">
        <v>334</v>
      </c>
      <c r="B2765" s="127" t="str">
        <f>Table13[[#This Row],[Series]]&amp;Table13[[#This Row],[Competency Name]]</f>
        <v>2102BERTHING SERVICES</v>
      </c>
      <c r="C2765" s="127" t="str">
        <f>IF(RIGHT(Table13[[#This Row],[Occupational Series]],5)="SECCM","SECCM",IF(OR(RIGHT(Table13[[#This Row],[Occupational Series]],1)="A",RIGHT(Table13[[#This Row],[Occupational Series]],1)="B",RIGHT(Table13[[#This Row],[Occupational Series]],1)="C"),"0301",RIGHT(Table13[[#This Row],[Occupational Series]],4)))</f>
        <v>2102</v>
      </c>
      <c r="D2765" s="129" t="s">
        <v>1890</v>
      </c>
      <c r="E2765" s="129" t="s">
        <v>1891</v>
      </c>
    </row>
    <row r="2766" spans="1:5" ht="39" thickBot="1" x14ac:dyDescent="0.3">
      <c r="A2766" s="51" t="s">
        <v>334</v>
      </c>
      <c r="B2766" s="127" t="str">
        <f>Table13[[#This Row],[Series]]&amp;Table13[[#This Row],[Competency Name]]</f>
        <v>2102AIRCRAFT OPERATIONS SUPPORT</v>
      </c>
      <c r="C2766" s="127" t="str">
        <f>IF(RIGHT(Table13[[#This Row],[Occupational Series]],5)="SECCM","SECCM",IF(OR(RIGHT(Table13[[#This Row],[Occupational Series]],1)="A",RIGHT(Table13[[#This Row],[Occupational Series]],1)="B",RIGHT(Table13[[#This Row],[Occupational Series]],1)="C"),"0301",RIGHT(Table13[[#This Row],[Occupational Series]],4)))</f>
        <v>2102</v>
      </c>
      <c r="D2766" s="51" t="s">
        <v>1894</v>
      </c>
      <c r="E2766" s="51" t="s">
        <v>1895</v>
      </c>
    </row>
    <row r="2767" spans="1:5" ht="39" thickBot="1" x14ac:dyDescent="0.3">
      <c r="A2767" s="51" t="s">
        <v>297</v>
      </c>
      <c r="B2767" s="127" t="str">
        <f>Table13[[#This Row],[Series]]&amp;Table13[[#This Row],[Competency Name]]</f>
        <v>2130INFLUENCING/NEGOTIATING</v>
      </c>
      <c r="C2767" s="127" t="str">
        <f>IF(RIGHT(Table13[[#This Row],[Occupational Series]],5)="SECCM","SECCM",IF(OR(RIGHT(Table13[[#This Row],[Occupational Series]],1)="A",RIGHT(Table13[[#This Row],[Occupational Series]],1)="B",RIGHT(Table13[[#This Row],[Occupational Series]],1)="C"),"0301",RIGHT(Table13[[#This Row],[Occupational Series]],4)))</f>
        <v>2130</v>
      </c>
      <c r="D2767" s="51" t="s">
        <v>267</v>
      </c>
      <c r="E2767" s="51" t="s">
        <v>268</v>
      </c>
    </row>
    <row r="2768" spans="1:5" ht="26.25" thickBot="1" x14ac:dyDescent="0.3">
      <c r="A2768" s="51" t="s">
        <v>297</v>
      </c>
      <c r="B2768" s="127" t="str">
        <f>Table13[[#This Row],[Series]]&amp;Table13[[#This Row],[Competency Name]]</f>
        <v>2130INFORMATION MANAGEMENT</v>
      </c>
      <c r="C2768" s="127" t="str">
        <f>IF(RIGHT(Table13[[#This Row],[Occupational Series]],5)="SECCM","SECCM",IF(OR(RIGHT(Table13[[#This Row],[Occupational Series]],1)="A",RIGHT(Table13[[#This Row],[Occupational Series]],1)="B",RIGHT(Table13[[#This Row],[Occupational Series]],1)="C"),"0301",RIGHT(Table13[[#This Row],[Occupational Series]],4)))</f>
        <v>2130</v>
      </c>
      <c r="D2768" s="51" t="s">
        <v>311</v>
      </c>
      <c r="E2768" s="51" t="s">
        <v>312</v>
      </c>
    </row>
    <row r="2769" spans="1:5" ht="51.75" thickBot="1" x14ac:dyDescent="0.3">
      <c r="A2769" s="51" t="s">
        <v>297</v>
      </c>
      <c r="B2769" s="127" t="str">
        <f>Table13[[#This Row],[Series]]&amp;Table13[[#This Row],[Competency Name]]</f>
        <v>2130FINANCIAL MANAGEMENT</v>
      </c>
      <c r="C2769" s="127" t="str">
        <f>IF(RIGHT(Table13[[#This Row],[Occupational Series]],5)="SECCM","SECCM",IF(OR(RIGHT(Table13[[#This Row],[Occupational Series]],1)="A",RIGHT(Table13[[#This Row],[Occupational Series]],1)="B",RIGHT(Table13[[#This Row],[Occupational Series]],1)="C"),"0301",RIGHT(Table13[[#This Row],[Occupational Series]],4)))</f>
        <v>2130</v>
      </c>
      <c r="D2769" s="51" t="s">
        <v>438</v>
      </c>
      <c r="E2769" s="51" t="s">
        <v>439</v>
      </c>
    </row>
    <row r="2770" spans="1:5" ht="26.25" thickBot="1" x14ac:dyDescent="0.3">
      <c r="A2770" s="51" t="s">
        <v>297</v>
      </c>
      <c r="B2770" s="127" t="str">
        <f>Table13[[#This Row],[Series]]&amp;Table13[[#This Row],[Competency Name]]</f>
        <v>2130COMPUTER LITERACY</v>
      </c>
      <c r="C2770" s="127" t="str">
        <f>IF(RIGHT(Table13[[#This Row],[Occupational Series]],5)="SECCM","SECCM",IF(OR(RIGHT(Table13[[#This Row],[Occupational Series]],1)="A",RIGHT(Table13[[#This Row],[Occupational Series]],1)="B",RIGHT(Table13[[#This Row],[Occupational Series]],1)="C"),"0301",RIGHT(Table13[[#This Row],[Occupational Series]],4)))</f>
        <v>2130</v>
      </c>
      <c r="D2770" s="51" t="s">
        <v>456</v>
      </c>
      <c r="E2770" s="51" t="s">
        <v>457</v>
      </c>
    </row>
    <row r="2771" spans="1:5" ht="26.25" thickBot="1" x14ac:dyDescent="0.3">
      <c r="A2771" s="51" t="s">
        <v>297</v>
      </c>
      <c r="B2771" s="127" t="str">
        <f>Table13[[#This Row],[Series]]&amp;Table13[[#This Row],[Competency Name]]</f>
        <v>2130WRITTEN COMMUNICATION</v>
      </c>
      <c r="C2771" s="127" t="str">
        <f>IF(RIGHT(Table13[[#This Row],[Occupational Series]],5)="SECCM","SECCM",IF(OR(RIGHT(Table13[[#This Row],[Occupational Series]],1)="A",RIGHT(Table13[[#This Row],[Occupational Series]],1)="B",RIGHT(Table13[[#This Row],[Occupational Series]],1)="C"),"0301",RIGHT(Table13[[#This Row],[Occupational Series]],4)))</f>
        <v>2130</v>
      </c>
      <c r="D2771" s="51" t="s">
        <v>507</v>
      </c>
      <c r="E2771" s="51" t="s">
        <v>508</v>
      </c>
    </row>
    <row r="2772" spans="1:5" ht="26.25" thickBot="1" x14ac:dyDescent="0.3">
      <c r="A2772" s="51" t="s">
        <v>297</v>
      </c>
      <c r="B2772" s="127" t="str">
        <f>Table13[[#This Row],[Series]]&amp;Table13[[#This Row],[Competency Name]]</f>
        <v>2130ORAL COMMUNICATION</v>
      </c>
      <c r="C2772" s="127" t="str">
        <f>IF(RIGHT(Table13[[#This Row],[Occupational Series]],5)="SECCM","SECCM",IF(OR(RIGHT(Table13[[#This Row],[Occupational Series]],1)="A",RIGHT(Table13[[#This Row],[Occupational Series]],1)="B",RIGHT(Table13[[#This Row],[Occupational Series]],1)="C"),"0301",RIGHT(Table13[[#This Row],[Occupational Series]],4)))</f>
        <v>2130</v>
      </c>
      <c r="D2772" s="51" t="s">
        <v>537</v>
      </c>
      <c r="E2772" s="51" t="s">
        <v>538</v>
      </c>
    </row>
    <row r="2773" spans="1:5" ht="64.5" thickBot="1" x14ac:dyDescent="0.3">
      <c r="A2773" s="51" t="s">
        <v>297</v>
      </c>
      <c r="B2773" s="127" t="str">
        <f>Table13[[#This Row],[Series]]&amp;Table13[[#This Row],[Competency Name]]</f>
        <v>2130ACCOUNTABILITY</v>
      </c>
      <c r="C2773" s="127" t="str">
        <f>IF(RIGHT(Table13[[#This Row],[Occupational Series]],5)="SECCM","SECCM",IF(OR(RIGHT(Table13[[#This Row],[Occupational Series]],1)="A",RIGHT(Table13[[#This Row],[Occupational Series]],1)="B",RIGHT(Table13[[#This Row],[Occupational Series]],1)="C"),"0301",RIGHT(Table13[[#This Row],[Occupational Series]],4)))</f>
        <v>2130</v>
      </c>
      <c r="D2773" s="51" t="s">
        <v>579</v>
      </c>
      <c r="E2773" s="51" t="s">
        <v>580</v>
      </c>
    </row>
    <row r="2774" spans="1:5" ht="26.25" thickBot="1" x14ac:dyDescent="0.3">
      <c r="A2774" s="51" t="s">
        <v>297</v>
      </c>
      <c r="B2774" s="127" t="str">
        <f>Table13[[#This Row],[Series]]&amp;Table13[[#This Row],[Competency Name]]</f>
        <v>2130MANAGING HUMAN RESOURCES</v>
      </c>
      <c r="C2774" s="127" t="str">
        <f>IF(RIGHT(Table13[[#This Row],[Occupational Series]],5)="SECCM","SECCM",IF(OR(RIGHT(Table13[[#This Row],[Occupational Series]],1)="A",RIGHT(Table13[[#This Row],[Occupational Series]],1)="B",RIGHT(Table13[[#This Row],[Occupational Series]],1)="C"),"0301",RIGHT(Table13[[#This Row],[Occupational Series]],4)))</f>
        <v>2130</v>
      </c>
      <c r="D2774" s="51" t="s">
        <v>590</v>
      </c>
      <c r="E2774" s="51" t="s">
        <v>591</v>
      </c>
    </row>
    <row r="2775" spans="1:5" ht="39" thickBot="1" x14ac:dyDescent="0.3">
      <c r="A2775" s="51" t="s">
        <v>297</v>
      </c>
      <c r="B2775" s="127" t="str">
        <f>Table13[[#This Row],[Series]]&amp;Table13[[#This Row],[Competency Name]]</f>
        <v>2130PROBLEM SOLVING</v>
      </c>
      <c r="C2775" s="127" t="str">
        <f>IF(RIGHT(Table13[[#This Row],[Occupational Series]],5)="SECCM","SECCM",IF(OR(RIGHT(Table13[[#This Row],[Occupational Series]],1)="A",RIGHT(Table13[[#This Row],[Occupational Series]],1)="B",RIGHT(Table13[[#This Row],[Occupational Series]],1)="C"),"0301",RIGHT(Table13[[#This Row],[Occupational Series]],4)))</f>
        <v>2130</v>
      </c>
      <c r="D2775" s="51" t="s">
        <v>596</v>
      </c>
      <c r="E2775" s="51" t="s">
        <v>597</v>
      </c>
    </row>
    <row r="2776" spans="1:5" ht="39" thickBot="1" x14ac:dyDescent="0.3">
      <c r="A2776" s="51" t="s">
        <v>297</v>
      </c>
      <c r="B2776" s="127" t="str">
        <f>Table13[[#This Row],[Series]]&amp;Table13[[#This Row],[Competency Name]]</f>
        <v>2130DECISIVENESS</v>
      </c>
      <c r="C2776" s="127" t="str">
        <f>IF(RIGHT(Table13[[#This Row],[Occupational Series]],5)="SECCM","SECCM",IF(OR(RIGHT(Table13[[#This Row],[Occupational Series]],1)="A",RIGHT(Table13[[#This Row],[Occupational Series]],1)="B",RIGHT(Table13[[#This Row],[Occupational Series]],1)="C"),"0301",RIGHT(Table13[[#This Row],[Occupational Series]],4)))</f>
        <v>2130</v>
      </c>
      <c r="D2776" s="51" t="s">
        <v>1009</v>
      </c>
      <c r="E2776" s="51" t="s">
        <v>1010</v>
      </c>
    </row>
    <row r="2777" spans="1:5" ht="51.75" thickBot="1" x14ac:dyDescent="0.3">
      <c r="A2777" s="51" t="s">
        <v>297</v>
      </c>
      <c r="B2777" s="127" t="str">
        <f>Table13[[#This Row],[Series]]&amp;Table13[[#This Row],[Competency Name]]</f>
        <v>2130DEPLOYMENT PLANNING</v>
      </c>
      <c r="C2777" s="127" t="str">
        <f>IF(RIGHT(Table13[[#This Row],[Occupational Series]],5)="SECCM","SECCM",IF(OR(RIGHT(Table13[[#This Row],[Occupational Series]],1)="A",RIGHT(Table13[[#This Row],[Occupational Series]],1)="B",RIGHT(Table13[[#This Row],[Occupational Series]],1)="C"),"0301",RIGHT(Table13[[#This Row],[Occupational Series]],4)))</f>
        <v>2130</v>
      </c>
      <c r="D2777" s="51" t="s">
        <v>1011</v>
      </c>
      <c r="E2777" s="51" t="s">
        <v>1012</v>
      </c>
    </row>
    <row r="2778" spans="1:5" ht="90" thickBot="1" x14ac:dyDescent="0.3">
      <c r="A2778" s="51" t="s">
        <v>297</v>
      </c>
      <c r="B2778" s="127" t="str">
        <f>Table13[[#This Row],[Series]]&amp;Table13[[#This Row],[Competency Name]]</f>
        <v>2130PHYSICAL DISTRIBUTION/TRANSPORTATION OPERATIONS</v>
      </c>
      <c r="C2778" s="127" t="str">
        <f>IF(RIGHT(Table13[[#This Row],[Occupational Series]],5)="SECCM","SECCM",IF(OR(RIGHT(Table13[[#This Row],[Occupational Series]],1)="A",RIGHT(Table13[[#This Row],[Occupational Series]],1)="B",RIGHT(Table13[[#This Row],[Occupational Series]],1)="C"),"0301",RIGHT(Table13[[#This Row],[Occupational Series]],4)))</f>
        <v>2130</v>
      </c>
      <c r="D2778" s="51" t="s">
        <v>1013</v>
      </c>
      <c r="E2778" s="51" t="s">
        <v>1014</v>
      </c>
    </row>
    <row r="2779" spans="1:5" ht="26.25" thickBot="1" x14ac:dyDescent="0.3">
      <c r="A2779" s="129" t="s">
        <v>297</v>
      </c>
      <c r="B2779" s="127" t="str">
        <f>Table13[[#This Row],[Series]]&amp;Table13[[#This Row],[Competency Name]]</f>
        <v>2130READING AND INTERPRETING REGULATIONS</v>
      </c>
      <c r="C2779" s="127" t="str">
        <f>IF(RIGHT(Table13[[#This Row],[Occupational Series]],5)="SECCM","SECCM",IF(OR(RIGHT(Table13[[#This Row],[Occupational Series]],1)="A",RIGHT(Table13[[#This Row],[Occupational Series]],1)="B",RIGHT(Table13[[#This Row],[Occupational Series]],1)="C"),"0301",RIGHT(Table13[[#This Row],[Occupational Series]],4)))</f>
        <v>2130</v>
      </c>
      <c r="D2779" s="129" t="s">
        <v>1015</v>
      </c>
      <c r="E2779" s="129" t="s">
        <v>1016</v>
      </c>
    </row>
    <row r="2780" spans="1:5" ht="26.25" thickBot="1" x14ac:dyDescent="0.3">
      <c r="A2780" s="51" t="s">
        <v>461</v>
      </c>
      <c r="B2780" s="127" t="str">
        <f>Table13[[#This Row],[Series]]&amp;Table13[[#This Row],[Competency Name]]</f>
        <v>2131COMPUTER LITERACY</v>
      </c>
      <c r="C2780" s="127" t="str">
        <f>IF(RIGHT(Table13[[#This Row],[Occupational Series]],5)="SECCM","SECCM",IF(OR(RIGHT(Table13[[#This Row],[Occupational Series]],1)="A",RIGHT(Table13[[#This Row],[Occupational Series]],1)="B",RIGHT(Table13[[#This Row],[Occupational Series]],1)="C"),"0301",RIGHT(Table13[[#This Row],[Occupational Series]],4)))</f>
        <v>2131</v>
      </c>
      <c r="D2780" s="51" t="s">
        <v>456</v>
      </c>
      <c r="E2780" s="51" t="s">
        <v>457</v>
      </c>
    </row>
    <row r="2781" spans="1:5" ht="26.25" thickBot="1" x14ac:dyDescent="0.3">
      <c r="A2781" s="51" t="s">
        <v>461</v>
      </c>
      <c r="B2781" s="127" t="str">
        <f>Table13[[#This Row],[Series]]&amp;Table13[[#This Row],[Competency Name]]</f>
        <v>2131WRITTEN COMMUNICATION</v>
      </c>
      <c r="C2781" s="127" t="str">
        <f>IF(RIGHT(Table13[[#This Row],[Occupational Series]],5)="SECCM","SECCM",IF(OR(RIGHT(Table13[[#This Row],[Occupational Series]],1)="A",RIGHT(Table13[[#This Row],[Occupational Series]],1)="B",RIGHT(Table13[[#This Row],[Occupational Series]],1)="C"),"0301",RIGHT(Table13[[#This Row],[Occupational Series]],4)))</f>
        <v>2131</v>
      </c>
      <c r="D2781" s="51" t="s">
        <v>507</v>
      </c>
      <c r="E2781" s="51" t="s">
        <v>508</v>
      </c>
    </row>
    <row r="2782" spans="1:5" ht="26.25" thickBot="1" x14ac:dyDescent="0.3">
      <c r="A2782" s="51" t="s">
        <v>461</v>
      </c>
      <c r="B2782" s="127" t="str">
        <f>Table13[[#This Row],[Series]]&amp;Table13[[#This Row],[Competency Name]]</f>
        <v>2131ORAL COMMUNICATION</v>
      </c>
      <c r="C2782" s="127" t="str">
        <f>IF(RIGHT(Table13[[#This Row],[Occupational Series]],5)="SECCM","SECCM",IF(OR(RIGHT(Table13[[#This Row],[Occupational Series]],1)="A",RIGHT(Table13[[#This Row],[Occupational Series]],1)="B",RIGHT(Table13[[#This Row],[Occupational Series]],1)="C"),"0301",RIGHT(Table13[[#This Row],[Occupational Series]],4)))</f>
        <v>2131</v>
      </c>
      <c r="D2782" s="51" t="s">
        <v>537</v>
      </c>
      <c r="E2782" s="51" t="s">
        <v>538</v>
      </c>
    </row>
    <row r="2783" spans="1:5" ht="39" thickBot="1" x14ac:dyDescent="0.3">
      <c r="A2783" s="51" t="s">
        <v>461</v>
      </c>
      <c r="B2783" s="127" t="str">
        <f>Table13[[#This Row],[Series]]&amp;Table13[[#This Row],[Competency Name]]</f>
        <v>2131CLERICAL SUPPORT FUNCTIONS</v>
      </c>
      <c r="C2783" s="127" t="str">
        <f>IF(RIGHT(Table13[[#This Row],[Occupational Series]],5)="SECCM","SECCM",IF(OR(RIGHT(Table13[[#This Row],[Occupational Series]],1)="A",RIGHT(Table13[[#This Row],[Occupational Series]],1)="B",RIGHT(Table13[[#This Row],[Occupational Series]],1)="C"),"0301",RIGHT(Table13[[#This Row],[Occupational Series]],4)))</f>
        <v>2131</v>
      </c>
      <c r="D2783" s="51" t="s">
        <v>993</v>
      </c>
      <c r="E2783" s="51" t="s">
        <v>994</v>
      </c>
    </row>
    <row r="2784" spans="1:5" ht="26.25" thickBot="1" x14ac:dyDescent="0.3">
      <c r="A2784" s="129" t="s">
        <v>461</v>
      </c>
      <c r="B2784" s="127" t="str">
        <f>Table13[[#This Row],[Series]]&amp;Table13[[#This Row],[Competency Name]]</f>
        <v>2131READING AND INTERPRETING REGULATIONS</v>
      </c>
      <c r="C2784" s="127" t="str">
        <f>IF(RIGHT(Table13[[#This Row],[Occupational Series]],5)="SECCM","SECCM",IF(OR(RIGHT(Table13[[#This Row],[Occupational Series]],1)="A",RIGHT(Table13[[#This Row],[Occupational Series]],1)="B",RIGHT(Table13[[#This Row],[Occupational Series]],1)="C"),"0301",RIGHT(Table13[[#This Row],[Occupational Series]],4)))</f>
        <v>2131</v>
      </c>
      <c r="D2784" s="129" t="s">
        <v>1015</v>
      </c>
      <c r="E2784" s="129" t="s">
        <v>1016</v>
      </c>
    </row>
    <row r="2785" spans="1:5" ht="51.75" thickBot="1" x14ac:dyDescent="0.3">
      <c r="A2785" s="51" t="s">
        <v>461</v>
      </c>
      <c r="B2785" s="127" t="str">
        <f>Table13[[#This Row],[Series]]&amp;Table13[[#This Row],[Competency Name]]</f>
        <v>2131FREIGHT CLASSIFICATION</v>
      </c>
      <c r="C2785" s="127" t="str">
        <f>IF(RIGHT(Table13[[#This Row],[Occupational Series]],5)="SECCM","SECCM",IF(OR(RIGHT(Table13[[#This Row],[Occupational Series]],1)="A",RIGHT(Table13[[#This Row],[Occupational Series]],1)="B",RIGHT(Table13[[#This Row],[Occupational Series]],1)="C"),"0301",RIGHT(Table13[[#This Row],[Occupational Series]],4)))</f>
        <v>2131</v>
      </c>
      <c r="D2785" s="51" t="s">
        <v>1629</v>
      </c>
      <c r="E2785" s="51" t="s">
        <v>1630</v>
      </c>
    </row>
    <row r="2786" spans="1:5" ht="64.5" thickBot="1" x14ac:dyDescent="0.3">
      <c r="A2786" s="51" t="s">
        <v>461</v>
      </c>
      <c r="B2786" s="127" t="str">
        <f>Table13[[#This Row],[Series]]&amp;Table13[[#This Row],[Competency Name]]</f>
        <v>2131FREIGHT RATE AUDITING</v>
      </c>
      <c r="C2786" s="127" t="str">
        <f>IF(RIGHT(Table13[[#This Row],[Occupational Series]],5)="SECCM","SECCM",IF(OR(RIGHT(Table13[[#This Row],[Occupational Series]],1)="A",RIGHT(Table13[[#This Row],[Occupational Series]],1)="B",RIGHT(Table13[[#This Row],[Occupational Series]],1)="C"),"0301",RIGHT(Table13[[#This Row],[Occupational Series]],4)))</f>
        <v>2131</v>
      </c>
      <c r="D2786" s="51" t="s">
        <v>1631</v>
      </c>
      <c r="E2786" s="51" t="s">
        <v>1632</v>
      </c>
    </row>
    <row r="2787" spans="1:5" ht="51.75" thickBot="1" x14ac:dyDescent="0.3">
      <c r="A2787" s="51" t="s">
        <v>461</v>
      </c>
      <c r="B2787" s="127" t="str">
        <f>Table13[[#This Row],[Series]]&amp;Table13[[#This Row],[Competency Name]]</f>
        <v>2131FREIGHT RATING AND ROUTING</v>
      </c>
      <c r="C2787" s="127" t="str">
        <f>IF(RIGHT(Table13[[#This Row],[Occupational Series]],5)="SECCM","SECCM",IF(OR(RIGHT(Table13[[#This Row],[Occupational Series]],1)="A",RIGHT(Table13[[#This Row],[Occupational Series]],1)="B",RIGHT(Table13[[#This Row],[Occupational Series]],1)="C"),"0301",RIGHT(Table13[[#This Row],[Occupational Series]],4)))</f>
        <v>2131</v>
      </c>
      <c r="D2787" s="51" t="s">
        <v>1633</v>
      </c>
      <c r="E2787" s="51" t="s">
        <v>1634</v>
      </c>
    </row>
    <row r="2788" spans="1:5" ht="26.25" thickBot="1" x14ac:dyDescent="0.3">
      <c r="A2788" s="51" t="s">
        <v>369</v>
      </c>
      <c r="B2788" s="127" t="str">
        <f>Table13[[#This Row],[Series]]&amp;Table13[[#This Row],[Competency Name]]</f>
        <v>2150INFORMATION MANAGEMENT</v>
      </c>
      <c r="C2788" s="127" t="str">
        <f>IF(RIGHT(Table13[[#This Row],[Occupational Series]],5)="SECCM","SECCM",IF(OR(RIGHT(Table13[[#This Row],[Occupational Series]],1)="A",RIGHT(Table13[[#This Row],[Occupational Series]],1)="B",RIGHT(Table13[[#This Row],[Occupational Series]],1)="C"),"0301",RIGHT(Table13[[#This Row],[Occupational Series]],4)))</f>
        <v>2150</v>
      </c>
      <c r="D2788" s="51" t="s">
        <v>311</v>
      </c>
      <c r="E2788" s="51" t="s">
        <v>312</v>
      </c>
    </row>
    <row r="2789" spans="1:5" ht="26.25" thickBot="1" x14ac:dyDescent="0.3">
      <c r="A2789" s="51" t="s">
        <v>369</v>
      </c>
      <c r="B2789" s="127" t="str">
        <f>Table13[[#This Row],[Series]]&amp;Table13[[#This Row],[Competency Name]]</f>
        <v>2150ORAL COMMUNICATION</v>
      </c>
      <c r="C2789" s="127" t="str">
        <f>IF(RIGHT(Table13[[#This Row],[Occupational Series]],5)="SECCM","SECCM",IF(OR(RIGHT(Table13[[#This Row],[Occupational Series]],1)="A",RIGHT(Table13[[#This Row],[Occupational Series]],1)="B",RIGHT(Table13[[#This Row],[Occupational Series]],1)="C"),"0301",RIGHT(Table13[[#This Row],[Occupational Series]],4)))</f>
        <v>2150</v>
      </c>
      <c r="D2789" s="51" t="s">
        <v>537</v>
      </c>
      <c r="E2789" s="51" t="s">
        <v>538</v>
      </c>
    </row>
    <row r="2790" spans="1:5" ht="64.5" thickBot="1" x14ac:dyDescent="0.3">
      <c r="A2790" s="51" t="s">
        <v>369</v>
      </c>
      <c r="B2790" s="127" t="str">
        <f>Table13[[#This Row],[Series]]&amp;Table13[[#This Row],[Competency Name]]</f>
        <v>2150ACCOUNTABILITY</v>
      </c>
      <c r="C2790" s="127" t="str">
        <f>IF(RIGHT(Table13[[#This Row],[Occupational Series]],5)="SECCM","SECCM",IF(OR(RIGHT(Table13[[#This Row],[Occupational Series]],1)="A",RIGHT(Table13[[#This Row],[Occupational Series]],1)="B",RIGHT(Table13[[#This Row],[Occupational Series]],1)="C"),"0301",RIGHT(Table13[[#This Row],[Occupational Series]],4)))</f>
        <v>2150</v>
      </c>
      <c r="D2790" s="51" t="s">
        <v>579</v>
      </c>
      <c r="E2790" s="51" t="s">
        <v>580</v>
      </c>
    </row>
    <row r="2791" spans="1:5" ht="26.25" thickBot="1" x14ac:dyDescent="0.3">
      <c r="A2791" s="51" t="s">
        <v>369</v>
      </c>
      <c r="B2791" s="127" t="str">
        <f>Table13[[#This Row],[Series]]&amp;Table13[[#This Row],[Competency Name]]</f>
        <v>2150MANAGING HUMAN RESOURCES</v>
      </c>
      <c r="C2791" s="127" t="str">
        <f>IF(RIGHT(Table13[[#This Row],[Occupational Series]],5)="SECCM","SECCM",IF(OR(RIGHT(Table13[[#This Row],[Occupational Series]],1)="A",RIGHT(Table13[[#This Row],[Occupational Series]],1)="B",RIGHT(Table13[[#This Row],[Occupational Series]],1)="C"),"0301",RIGHT(Table13[[#This Row],[Occupational Series]],4)))</f>
        <v>2150</v>
      </c>
      <c r="D2791" s="51" t="s">
        <v>590</v>
      </c>
      <c r="E2791" s="51" t="s">
        <v>591</v>
      </c>
    </row>
    <row r="2792" spans="1:5" ht="64.5" thickBot="1" x14ac:dyDescent="0.3">
      <c r="A2792" s="51" t="s">
        <v>369</v>
      </c>
      <c r="B2792" s="127" t="str">
        <f>Table13[[#This Row],[Series]]&amp;Table13[[#This Row],[Competency Name]]</f>
        <v>2150MARINE TRANSPORTATION</v>
      </c>
      <c r="C2792" s="127" t="str">
        <f>IF(RIGHT(Table13[[#This Row],[Occupational Series]],5)="SECCM","SECCM",IF(OR(RIGHT(Table13[[#This Row],[Occupational Series]],1)="A",RIGHT(Table13[[#This Row],[Occupational Series]],1)="B",RIGHT(Table13[[#This Row],[Occupational Series]],1)="C"),"0301",RIGHT(Table13[[#This Row],[Occupational Series]],4)))</f>
        <v>2150</v>
      </c>
      <c r="D2792" s="51" t="s">
        <v>1001</v>
      </c>
      <c r="E2792" s="51" t="s">
        <v>1002</v>
      </c>
    </row>
    <row r="2793" spans="1:5" ht="15.75" thickBot="1" x14ac:dyDescent="0.3">
      <c r="A2793" s="129" t="s">
        <v>369</v>
      </c>
      <c r="B2793" s="127" t="str">
        <f>Table13[[#This Row],[Series]]&amp;Table13[[#This Row],[Competency Name]]</f>
        <v>2150TRANSPORTATION</v>
      </c>
      <c r="C2793" s="127" t="str">
        <f>IF(RIGHT(Table13[[#This Row],[Occupational Series]],5)="SECCM","SECCM",IF(OR(RIGHT(Table13[[#This Row],[Occupational Series]],1)="A",RIGHT(Table13[[#This Row],[Occupational Series]],1)="B",RIGHT(Table13[[#This Row],[Occupational Series]],1)="C"),"0301",RIGHT(Table13[[#This Row],[Occupational Series]],4)))</f>
        <v>2150</v>
      </c>
      <c r="D2793" s="129" t="s">
        <v>1003</v>
      </c>
      <c r="E2793" s="129" t="s">
        <v>1004</v>
      </c>
    </row>
    <row r="2794" spans="1:5" ht="51.75" thickBot="1" x14ac:dyDescent="0.3">
      <c r="A2794" s="51" t="s">
        <v>369</v>
      </c>
      <c r="B2794" s="127" t="str">
        <f>Table13[[#This Row],[Series]]&amp;Table13[[#This Row],[Competency Name]]</f>
        <v>2150AIRFIELD OPERATIONS</v>
      </c>
      <c r="C2794" s="127" t="str">
        <f>IF(RIGHT(Table13[[#This Row],[Occupational Series]],5)="SECCM","SECCM",IF(OR(RIGHT(Table13[[#This Row],[Occupational Series]],1)="A",RIGHT(Table13[[#This Row],[Occupational Series]],1)="B",RIGHT(Table13[[#This Row],[Occupational Series]],1)="C"),"0301",RIGHT(Table13[[#This Row],[Occupational Series]],4)))</f>
        <v>2150</v>
      </c>
      <c r="D2794" s="51" t="s">
        <v>1907</v>
      </c>
      <c r="E2794" s="51" t="s">
        <v>1908</v>
      </c>
    </row>
    <row r="2795" spans="1:5" ht="26.25" thickBot="1" x14ac:dyDescent="0.3">
      <c r="A2795" s="51" t="s">
        <v>341</v>
      </c>
      <c r="B2795" s="127" t="str">
        <f>Table13[[#This Row],[Series]]&amp;Table13[[#This Row],[Competency Name]]</f>
        <v>2151INFORMATION MANAGEMENT</v>
      </c>
      <c r="C2795" s="127" t="str">
        <f>IF(RIGHT(Table13[[#This Row],[Occupational Series]],5)="SECCM","SECCM",IF(OR(RIGHT(Table13[[#This Row],[Occupational Series]],1)="A",RIGHT(Table13[[#This Row],[Occupational Series]],1)="B",RIGHT(Table13[[#This Row],[Occupational Series]],1)="C"),"0301",RIGHT(Table13[[#This Row],[Occupational Series]],4)))</f>
        <v>2151</v>
      </c>
      <c r="D2795" s="51" t="s">
        <v>311</v>
      </c>
      <c r="E2795" s="51" t="s">
        <v>312</v>
      </c>
    </row>
    <row r="2796" spans="1:5" ht="26.25" thickBot="1" x14ac:dyDescent="0.3">
      <c r="A2796" s="51" t="s">
        <v>341</v>
      </c>
      <c r="B2796" s="127" t="str">
        <f>Table13[[#This Row],[Series]]&amp;Table13[[#This Row],[Competency Name]]</f>
        <v>2151COMPUTER LITERACY</v>
      </c>
      <c r="C2796" s="127" t="str">
        <f>IF(RIGHT(Table13[[#This Row],[Occupational Series]],5)="SECCM","SECCM",IF(OR(RIGHT(Table13[[#This Row],[Occupational Series]],1)="A",RIGHT(Table13[[#This Row],[Occupational Series]],1)="B",RIGHT(Table13[[#This Row],[Occupational Series]],1)="C"),"0301",RIGHT(Table13[[#This Row],[Occupational Series]],4)))</f>
        <v>2151</v>
      </c>
      <c r="D2796" s="51" t="s">
        <v>456</v>
      </c>
      <c r="E2796" s="51" t="s">
        <v>457</v>
      </c>
    </row>
    <row r="2797" spans="1:5" ht="26.25" thickBot="1" x14ac:dyDescent="0.3">
      <c r="A2797" s="51" t="s">
        <v>341</v>
      </c>
      <c r="B2797" s="127" t="str">
        <f>Table13[[#This Row],[Series]]&amp;Table13[[#This Row],[Competency Name]]</f>
        <v>2151ORAL COMMUNICATION</v>
      </c>
      <c r="C2797" s="127" t="str">
        <f>IF(RIGHT(Table13[[#This Row],[Occupational Series]],5)="SECCM","SECCM",IF(OR(RIGHT(Table13[[#This Row],[Occupational Series]],1)="A",RIGHT(Table13[[#This Row],[Occupational Series]],1)="B",RIGHT(Table13[[#This Row],[Occupational Series]],1)="C"),"0301",RIGHT(Table13[[#This Row],[Occupational Series]],4)))</f>
        <v>2151</v>
      </c>
      <c r="D2797" s="51" t="s">
        <v>537</v>
      </c>
      <c r="E2797" s="51" t="s">
        <v>538</v>
      </c>
    </row>
    <row r="2798" spans="1:5" ht="39" thickBot="1" x14ac:dyDescent="0.3">
      <c r="A2798" s="51" t="s">
        <v>341</v>
      </c>
      <c r="B2798" s="127" t="str">
        <f>Table13[[#This Row],[Series]]&amp;Table13[[#This Row],[Competency Name]]</f>
        <v>2151EMERGENCY DISPATCHING PROCESSES AND PROCEDURES</v>
      </c>
      <c r="C2798" s="127" t="str">
        <f>IF(RIGHT(Table13[[#This Row],[Occupational Series]],5)="SECCM","SECCM",IF(OR(RIGHT(Table13[[#This Row],[Occupational Series]],1)="A",RIGHT(Table13[[#This Row],[Occupational Series]],1)="B",RIGHT(Table13[[#This Row],[Occupational Series]],1)="C"),"0301",RIGHT(Table13[[#This Row],[Occupational Series]],4)))</f>
        <v>2151</v>
      </c>
      <c r="D2798" s="51" t="s">
        <v>612</v>
      </c>
      <c r="E2798" s="51" t="s">
        <v>613</v>
      </c>
    </row>
    <row r="2799" spans="1:5" ht="26.25" thickBot="1" x14ac:dyDescent="0.3">
      <c r="A2799" s="51" t="s">
        <v>341</v>
      </c>
      <c r="B2799" s="127" t="str">
        <f>Table13[[#This Row],[Series]]&amp;Table13[[#This Row],[Competency Name]]</f>
        <v>2151VEHICLE DISPATCHING PROCESSES AND PROCEDURES</v>
      </c>
      <c r="C2799" s="127" t="str">
        <f>IF(RIGHT(Table13[[#This Row],[Occupational Series]],5)="SECCM","SECCM",IF(OR(RIGHT(Table13[[#This Row],[Occupational Series]],1)="A",RIGHT(Table13[[#This Row],[Occupational Series]],1)="B",RIGHT(Table13[[#This Row],[Occupational Series]],1)="C"),"0301",RIGHT(Table13[[#This Row],[Occupational Series]],4)))</f>
        <v>2151</v>
      </c>
      <c r="D2799" s="51" t="s">
        <v>614</v>
      </c>
      <c r="E2799" s="51" t="s">
        <v>615</v>
      </c>
    </row>
    <row r="2800" spans="1:5" ht="15.75" thickBot="1" x14ac:dyDescent="0.3">
      <c r="A2800" s="129" t="s">
        <v>502</v>
      </c>
      <c r="B2800" s="127" t="str">
        <f>Table13[[#This Row],[Series]]&amp;Table13[[#This Row],[Competency Name]]</f>
        <v>2152PARTNERING</v>
      </c>
      <c r="C2800" s="127" t="str">
        <f>IF(RIGHT(Table13[[#This Row],[Occupational Series]],5)="SECCM","SECCM",IF(OR(RIGHT(Table13[[#This Row],[Occupational Series]],1)="A",RIGHT(Table13[[#This Row],[Occupational Series]],1)="B",RIGHT(Table13[[#This Row],[Occupational Series]],1)="C"),"0301",RIGHT(Table13[[#This Row],[Occupational Series]],4)))</f>
        <v>2152</v>
      </c>
      <c r="D2800" s="129" t="s">
        <v>491</v>
      </c>
      <c r="E2800" s="129" t="s">
        <v>492</v>
      </c>
    </row>
    <row r="2801" spans="1:5" ht="26.25" thickBot="1" x14ac:dyDescent="0.3">
      <c r="A2801" s="51" t="s">
        <v>502</v>
      </c>
      <c r="B2801" s="127" t="str">
        <f>Table13[[#This Row],[Series]]&amp;Table13[[#This Row],[Competency Name]]</f>
        <v>2152ORAL COMMUNICATION</v>
      </c>
      <c r="C2801" s="127" t="str">
        <f>IF(RIGHT(Table13[[#This Row],[Occupational Series]],5)="SECCM","SECCM",IF(OR(RIGHT(Table13[[#This Row],[Occupational Series]],1)="A",RIGHT(Table13[[#This Row],[Occupational Series]],1)="B",RIGHT(Table13[[#This Row],[Occupational Series]],1)="C"),"0301",RIGHT(Table13[[#This Row],[Occupational Series]],4)))</f>
        <v>2152</v>
      </c>
      <c r="D2801" s="51" t="s">
        <v>537</v>
      </c>
      <c r="E2801" s="51" t="s">
        <v>538</v>
      </c>
    </row>
    <row r="2802" spans="1:5" ht="39" thickBot="1" x14ac:dyDescent="0.3">
      <c r="A2802" s="51" t="s">
        <v>502</v>
      </c>
      <c r="B2802" s="127" t="str">
        <f>Table13[[#This Row],[Series]]&amp;Table13[[#This Row],[Competency Name]]</f>
        <v>2152DEVELOPING OTHERS</v>
      </c>
      <c r="C2802" s="127" t="str">
        <f>IF(RIGHT(Table13[[#This Row],[Occupational Series]],5)="SECCM","SECCM",IF(OR(RIGHT(Table13[[#This Row],[Occupational Series]],1)="A",RIGHT(Table13[[#This Row],[Occupational Series]],1)="B",RIGHT(Table13[[#This Row],[Occupational Series]],1)="C"),"0301",RIGHT(Table13[[#This Row],[Occupational Series]],4)))</f>
        <v>2152</v>
      </c>
      <c r="D2802" s="51" t="s">
        <v>585</v>
      </c>
      <c r="E2802" s="51" t="s">
        <v>586</v>
      </c>
    </row>
    <row r="2803" spans="1:5" ht="26.25" thickBot="1" x14ac:dyDescent="0.3">
      <c r="A2803" s="51" t="s">
        <v>502</v>
      </c>
      <c r="B2803" s="127" t="str">
        <f>Table13[[#This Row],[Series]]&amp;Table13[[#This Row],[Competency Name]]</f>
        <v>2152MANAGING HUMAN RESOURCES</v>
      </c>
      <c r="C2803" s="127" t="str">
        <f>IF(RIGHT(Table13[[#This Row],[Occupational Series]],5)="SECCM","SECCM",IF(OR(RIGHT(Table13[[#This Row],[Occupational Series]],1)="A",RIGHT(Table13[[#This Row],[Occupational Series]],1)="B",RIGHT(Table13[[#This Row],[Occupational Series]],1)="C"),"0301",RIGHT(Table13[[#This Row],[Occupational Series]],4)))</f>
        <v>2152</v>
      </c>
      <c r="D2803" s="51" t="s">
        <v>590</v>
      </c>
      <c r="E2803" s="51" t="s">
        <v>591</v>
      </c>
    </row>
    <row r="2804" spans="1:5" ht="51.75" thickBot="1" x14ac:dyDescent="0.3">
      <c r="A2804" s="51" t="s">
        <v>502</v>
      </c>
      <c r="B2804" s="127" t="str">
        <f>Table13[[#This Row],[Series]]&amp;Table13[[#This Row],[Competency Name]]</f>
        <v>2152AIR TRAFFIC CONTROL EQUIPMENT</v>
      </c>
      <c r="C2804" s="127" t="str">
        <f>IF(RIGHT(Table13[[#This Row],[Occupational Series]],5)="SECCM","SECCM",IF(OR(RIGHT(Table13[[#This Row],[Occupational Series]],1)="A",RIGHT(Table13[[#This Row],[Occupational Series]],1)="B",RIGHT(Table13[[#This Row],[Occupational Series]],1)="C"),"0301",RIGHT(Table13[[#This Row],[Occupational Series]],4)))</f>
        <v>2152</v>
      </c>
      <c r="D2804" s="51" t="s">
        <v>806</v>
      </c>
      <c r="E2804" s="51" t="s">
        <v>807</v>
      </c>
    </row>
    <row r="2805" spans="1:5" ht="64.5" thickBot="1" x14ac:dyDescent="0.3">
      <c r="A2805" s="51" t="s">
        <v>502</v>
      </c>
      <c r="B2805" s="127" t="str">
        <f>Table13[[#This Row],[Series]]&amp;Table13[[#This Row],[Competency Name]]</f>
        <v>2152CENTER</v>
      </c>
      <c r="C2805" s="127" t="str">
        <f>IF(RIGHT(Table13[[#This Row],[Occupational Series]],5)="SECCM","SECCM",IF(OR(RIGHT(Table13[[#This Row],[Occupational Series]],1)="A",RIGHT(Table13[[#This Row],[Occupational Series]],1)="B",RIGHT(Table13[[#This Row],[Occupational Series]],1)="C"),"0301",RIGHT(Table13[[#This Row],[Occupational Series]],4)))</f>
        <v>2152</v>
      </c>
      <c r="D2805" s="51" t="s">
        <v>808</v>
      </c>
      <c r="E2805" s="51" t="s">
        <v>809</v>
      </c>
    </row>
    <row r="2806" spans="1:5" ht="51.75" thickBot="1" x14ac:dyDescent="0.3">
      <c r="A2806" s="51" t="s">
        <v>502</v>
      </c>
      <c r="B2806" s="127" t="str">
        <f>Table13[[#This Row],[Series]]&amp;Table13[[#This Row],[Competency Name]]</f>
        <v>2152STATION</v>
      </c>
      <c r="C2806" s="127" t="str">
        <f>IF(RIGHT(Table13[[#This Row],[Occupational Series]],5)="SECCM","SECCM",IF(OR(RIGHT(Table13[[#This Row],[Occupational Series]],1)="A",RIGHT(Table13[[#This Row],[Occupational Series]],1)="B",RIGHT(Table13[[#This Row],[Occupational Series]],1)="C"),"0301",RIGHT(Table13[[#This Row],[Occupational Series]],4)))</f>
        <v>2152</v>
      </c>
      <c r="D2806" s="51" t="s">
        <v>810</v>
      </c>
      <c r="E2806" s="51" t="s">
        <v>811</v>
      </c>
    </row>
    <row r="2807" spans="1:5" ht="64.5" thickBot="1" x14ac:dyDescent="0.3">
      <c r="A2807" s="51" t="s">
        <v>502</v>
      </c>
      <c r="B2807" s="127" t="str">
        <f>Table13[[#This Row],[Series]]&amp;Table13[[#This Row],[Competency Name]]</f>
        <v>2152TERMINAL</v>
      </c>
      <c r="C2807" s="127" t="str">
        <f>IF(RIGHT(Table13[[#This Row],[Occupational Series]],5)="SECCM","SECCM",IF(OR(RIGHT(Table13[[#This Row],[Occupational Series]],1)="A",RIGHT(Table13[[#This Row],[Occupational Series]],1)="B",RIGHT(Table13[[#This Row],[Occupational Series]],1)="C"),"0301",RIGHT(Table13[[#This Row],[Occupational Series]],4)))</f>
        <v>2152</v>
      </c>
      <c r="D2807" s="51" t="s">
        <v>812</v>
      </c>
      <c r="E2807" s="51" t="s">
        <v>813</v>
      </c>
    </row>
    <row r="2808" spans="1:5" ht="15.75" thickBot="1" x14ac:dyDescent="0.3">
      <c r="A2808" s="129" t="s">
        <v>500</v>
      </c>
      <c r="B2808" s="127" t="str">
        <f>Table13[[#This Row],[Series]]&amp;Table13[[#This Row],[Competency Name]]</f>
        <v>2181PARTNERING</v>
      </c>
      <c r="C2808" s="127" t="str">
        <f>IF(RIGHT(Table13[[#This Row],[Occupational Series]],5)="SECCM","SECCM",IF(OR(RIGHT(Table13[[#This Row],[Occupational Series]],1)="A",RIGHT(Table13[[#This Row],[Occupational Series]],1)="B",RIGHT(Table13[[#This Row],[Occupational Series]],1)="C"),"0301",RIGHT(Table13[[#This Row],[Occupational Series]],4)))</f>
        <v>2181</v>
      </c>
      <c r="D2808" s="129" t="s">
        <v>491</v>
      </c>
      <c r="E2808" s="129" t="s">
        <v>492</v>
      </c>
    </row>
    <row r="2809" spans="1:5" ht="39" thickBot="1" x14ac:dyDescent="0.3">
      <c r="A2809" s="51" t="s">
        <v>500</v>
      </c>
      <c r="B2809" s="127" t="str">
        <f>Table13[[#This Row],[Series]]&amp;Table13[[#This Row],[Competency Name]]</f>
        <v>2181DEVELOPING OTHERS</v>
      </c>
      <c r="C2809" s="127" t="str">
        <f>IF(RIGHT(Table13[[#This Row],[Occupational Series]],5)="SECCM","SECCM",IF(OR(RIGHT(Table13[[#This Row],[Occupational Series]],1)="A",RIGHT(Table13[[#This Row],[Occupational Series]],1)="B",RIGHT(Table13[[#This Row],[Occupational Series]],1)="C"),"0301",RIGHT(Table13[[#This Row],[Occupational Series]],4)))</f>
        <v>2181</v>
      </c>
      <c r="D2809" s="51" t="s">
        <v>585</v>
      </c>
      <c r="E2809" s="51" t="s">
        <v>586</v>
      </c>
    </row>
    <row r="2810" spans="1:5" ht="26.25" thickBot="1" x14ac:dyDescent="0.3">
      <c r="A2810" s="51" t="s">
        <v>500</v>
      </c>
      <c r="B2810" s="127" t="str">
        <f>Table13[[#This Row],[Series]]&amp;Table13[[#This Row],[Competency Name]]</f>
        <v>2181AIRCRAFT OPERATIONS</v>
      </c>
      <c r="C2810" s="127" t="str">
        <f>IF(RIGHT(Table13[[#This Row],[Occupational Series]],5)="SECCM","SECCM",IF(OR(RIGHT(Table13[[#This Row],[Occupational Series]],1)="A",RIGHT(Table13[[#This Row],[Occupational Series]],1)="B",RIGHT(Table13[[#This Row],[Occupational Series]],1)="C"),"0301",RIGHT(Table13[[#This Row],[Occupational Series]],4)))</f>
        <v>2181</v>
      </c>
      <c r="D2810" s="51" t="s">
        <v>1478</v>
      </c>
      <c r="E2810" s="51" t="s">
        <v>1479</v>
      </c>
    </row>
    <row r="2811" spans="1:5" ht="15.75" thickBot="1" x14ac:dyDescent="0.3">
      <c r="A2811" s="129" t="s">
        <v>500</v>
      </c>
      <c r="B2811" s="127" t="str">
        <f>Table13[[#This Row],[Series]]&amp;Table13[[#This Row],[Competency Name]]</f>
        <v>2181FLIGHT OPERATIONS</v>
      </c>
      <c r="C2811" s="127" t="str">
        <f>IF(RIGHT(Table13[[#This Row],[Occupational Series]],5)="SECCM","SECCM",IF(OR(RIGHT(Table13[[#This Row],[Occupational Series]],1)="A",RIGHT(Table13[[#This Row],[Occupational Series]],1)="B",RIGHT(Table13[[#This Row],[Occupational Series]],1)="C"),"0301",RIGHT(Table13[[#This Row],[Occupational Series]],4)))</f>
        <v>2181</v>
      </c>
      <c r="D2811" s="129" t="s">
        <v>1873</v>
      </c>
      <c r="E2811" s="129" t="s">
        <v>1874</v>
      </c>
    </row>
    <row r="2812" spans="1:5" ht="15.75" thickBot="1" x14ac:dyDescent="0.3">
      <c r="A2812" s="129" t="s">
        <v>495</v>
      </c>
      <c r="B2812" s="127" t="str">
        <f>Table13[[#This Row],[Series]]&amp;Table13[[#This Row],[Competency Name]]</f>
        <v>2210PARTNERING</v>
      </c>
      <c r="C2812" s="127" t="str">
        <f>IF(RIGHT(Table13[[#This Row],[Occupational Series]],5)="SECCM","SECCM",IF(OR(RIGHT(Table13[[#This Row],[Occupational Series]],1)="A",RIGHT(Table13[[#This Row],[Occupational Series]],1)="B",RIGHT(Table13[[#This Row],[Occupational Series]],1)="C"),"0301",RIGHT(Table13[[#This Row],[Occupational Series]],4)))</f>
        <v>2210</v>
      </c>
      <c r="D2812" s="129" t="s">
        <v>491</v>
      </c>
      <c r="E2812" s="129" t="s">
        <v>492</v>
      </c>
    </row>
    <row r="2813" spans="1:5" ht="26.25" thickBot="1" x14ac:dyDescent="0.3">
      <c r="A2813" s="51" t="s">
        <v>495</v>
      </c>
      <c r="B2813" s="127" t="str">
        <f>Table13[[#This Row],[Series]]&amp;Table13[[#This Row],[Competency Name]]</f>
        <v>2210WRITTEN COMMUNICATION</v>
      </c>
      <c r="C2813" s="127" t="str">
        <f>IF(RIGHT(Table13[[#This Row],[Occupational Series]],5)="SECCM","SECCM",IF(OR(RIGHT(Table13[[#This Row],[Occupational Series]],1)="A",RIGHT(Table13[[#This Row],[Occupational Series]],1)="B",RIGHT(Table13[[#This Row],[Occupational Series]],1)="C"),"0301",RIGHT(Table13[[#This Row],[Occupational Series]],4)))</f>
        <v>2210</v>
      </c>
      <c r="D2813" s="51" t="s">
        <v>507</v>
      </c>
      <c r="E2813" s="51" t="s">
        <v>508</v>
      </c>
    </row>
    <row r="2814" spans="1:5" ht="26.25" thickBot="1" x14ac:dyDescent="0.3">
      <c r="A2814" s="51" t="s">
        <v>495</v>
      </c>
      <c r="B2814" s="127" t="str">
        <f>Table13[[#This Row],[Series]]&amp;Table13[[#This Row],[Competency Name]]</f>
        <v>2210ORAL COMMUNICATION</v>
      </c>
      <c r="C2814" s="127" t="str">
        <f>IF(RIGHT(Table13[[#This Row],[Occupational Series]],5)="SECCM","SECCM",IF(OR(RIGHT(Table13[[#This Row],[Occupational Series]],1)="A",RIGHT(Table13[[#This Row],[Occupational Series]],1)="B",RIGHT(Table13[[#This Row],[Occupational Series]],1)="C"),"0301",RIGHT(Table13[[#This Row],[Occupational Series]],4)))</f>
        <v>2210</v>
      </c>
      <c r="D2814" s="51" t="s">
        <v>537</v>
      </c>
      <c r="E2814" s="51" t="s">
        <v>538</v>
      </c>
    </row>
    <row r="2815" spans="1:5" ht="64.5" thickBot="1" x14ac:dyDescent="0.3">
      <c r="A2815" s="51" t="s">
        <v>495</v>
      </c>
      <c r="B2815" s="127" t="str">
        <f>Table13[[#This Row],[Series]]&amp;Table13[[#This Row],[Competency Name]]</f>
        <v>2210ACCOUNTABILITY</v>
      </c>
      <c r="C2815" s="127" t="str">
        <f>IF(RIGHT(Table13[[#This Row],[Occupational Series]],5)="SECCM","SECCM",IF(OR(RIGHT(Table13[[#This Row],[Occupational Series]],1)="A",RIGHT(Table13[[#This Row],[Occupational Series]],1)="B",RIGHT(Table13[[#This Row],[Occupational Series]],1)="C"),"0301",RIGHT(Table13[[#This Row],[Occupational Series]],4)))</f>
        <v>2210</v>
      </c>
      <c r="D2815" s="51" t="s">
        <v>579</v>
      </c>
      <c r="E2815" s="51" t="s">
        <v>580</v>
      </c>
    </row>
    <row r="2816" spans="1:5" ht="39" thickBot="1" x14ac:dyDescent="0.3">
      <c r="A2816" s="51" t="s">
        <v>495</v>
      </c>
      <c r="B2816" s="127" t="str">
        <f>Table13[[#This Row],[Series]]&amp;Table13[[#This Row],[Competency Name]]</f>
        <v>2210DEVELOPING OTHERS</v>
      </c>
      <c r="C2816" s="127" t="str">
        <f>IF(RIGHT(Table13[[#This Row],[Occupational Series]],5)="SECCM","SECCM",IF(OR(RIGHT(Table13[[#This Row],[Occupational Series]],1)="A",RIGHT(Table13[[#This Row],[Occupational Series]],1)="B",RIGHT(Table13[[#This Row],[Occupational Series]],1)="C"),"0301",RIGHT(Table13[[#This Row],[Occupational Series]],4)))</f>
        <v>2210</v>
      </c>
      <c r="D2816" s="51" t="s">
        <v>585</v>
      </c>
      <c r="E2816" s="51" t="s">
        <v>586</v>
      </c>
    </row>
    <row r="2817" spans="1:5" ht="26.25" thickBot="1" x14ac:dyDescent="0.3">
      <c r="A2817" s="51" t="s">
        <v>495</v>
      </c>
      <c r="B2817" s="127" t="str">
        <f>Table13[[#This Row],[Series]]&amp;Table13[[#This Row],[Competency Name]]</f>
        <v>2210MANAGING HUMAN RESOURCES</v>
      </c>
      <c r="C2817" s="127" t="str">
        <f>IF(RIGHT(Table13[[#This Row],[Occupational Series]],5)="SECCM","SECCM",IF(OR(RIGHT(Table13[[#This Row],[Occupational Series]],1)="A",RIGHT(Table13[[#This Row],[Occupational Series]],1)="B",RIGHT(Table13[[#This Row],[Occupational Series]],1)="C"),"0301",RIGHT(Table13[[#This Row],[Occupational Series]],4)))</f>
        <v>2210</v>
      </c>
      <c r="D2817" s="51" t="s">
        <v>590</v>
      </c>
      <c r="E2817" s="51" t="s">
        <v>591</v>
      </c>
    </row>
    <row r="2818" spans="1:5" ht="39" thickBot="1" x14ac:dyDescent="0.3">
      <c r="A2818" s="51" t="s">
        <v>495</v>
      </c>
      <c r="B2818" s="127" t="str">
        <f>Table13[[#This Row],[Series]]&amp;Table13[[#This Row],[Competency Name]]</f>
        <v>2210PROBLEM SOLVING</v>
      </c>
      <c r="C2818" s="127" t="str">
        <f>IF(RIGHT(Table13[[#This Row],[Occupational Series]],5)="SECCM","SECCM",IF(OR(RIGHT(Table13[[#This Row],[Occupational Series]],1)="A",RIGHT(Table13[[#This Row],[Occupational Series]],1)="B",RIGHT(Table13[[#This Row],[Occupational Series]],1)="C"),"0301",RIGHT(Table13[[#This Row],[Occupational Series]],4)))</f>
        <v>2210</v>
      </c>
      <c r="D2818" s="51" t="s">
        <v>596</v>
      </c>
      <c r="E2818" s="51" t="s">
        <v>597</v>
      </c>
    </row>
    <row r="2819" spans="1:5" ht="39" thickBot="1" x14ac:dyDescent="0.3">
      <c r="A2819" s="51" t="s">
        <v>495</v>
      </c>
      <c r="B2819" s="127" t="str">
        <f>Table13[[#This Row],[Series]]&amp;Table13[[#This Row],[Competency Name]]</f>
        <v>2210APPLICATION SOFTWARE</v>
      </c>
      <c r="C2819" s="127" t="str">
        <f>IF(RIGHT(Table13[[#This Row],[Occupational Series]],5)="SECCM","SECCM",IF(OR(RIGHT(Table13[[#This Row],[Occupational Series]],1)="A",RIGHT(Table13[[#This Row],[Occupational Series]],1)="B",RIGHT(Table13[[#This Row],[Occupational Series]],1)="C"),"0301",RIGHT(Table13[[#This Row],[Occupational Series]],4)))</f>
        <v>2210</v>
      </c>
      <c r="D2819" s="51" t="s">
        <v>1067</v>
      </c>
      <c r="E2819" s="51" t="s">
        <v>1068</v>
      </c>
    </row>
    <row r="2820" spans="1:5" ht="26.25" thickBot="1" x14ac:dyDescent="0.3">
      <c r="A2820" s="129" t="s">
        <v>495</v>
      </c>
      <c r="B2820" s="127" t="str">
        <f>Table13[[#This Row],[Series]]&amp;Table13[[#This Row],[Competency Name]]</f>
        <v>2210APPLICATION/SYSTEM REENGINEERING</v>
      </c>
      <c r="C2820" s="127" t="str">
        <f>IF(RIGHT(Table13[[#This Row],[Occupational Series]],5)="SECCM","SECCM",IF(OR(RIGHT(Table13[[#This Row],[Occupational Series]],1)="A",RIGHT(Table13[[#This Row],[Occupational Series]],1)="B",RIGHT(Table13[[#This Row],[Occupational Series]],1)="C"),"0301",RIGHT(Table13[[#This Row],[Occupational Series]],4)))</f>
        <v>2210</v>
      </c>
      <c r="D2820" s="129" t="s">
        <v>1069</v>
      </c>
      <c r="E2820" s="129" t="s">
        <v>1070</v>
      </c>
    </row>
    <row r="2821" spans="1:5" ht="26.25" thickBot="1" x14ac:dyDescent="0.3">
      <c r="A2821" s="129" t="s">
        <v>495</v>
      </c>
      <c r="B2821" s="127" t="str">
        <f>Table13[[#This Row],[Series]]&amp;Table13[[#This Row],[Competency Name]]</f>
        <v>2210CAPITAL PLANNING AND INVESTMENT CONTROL</v>
      </c>
      <c r="C2821" s="127" t="str">
        <f>IF(RIGHT(Table13[[#This Row],[Occupational Series]],5)="SECCM","SECCM",IF(OR(RIGHT(Table13[[#This Row],[Occupational Series]],1)="A",RIGHT(Table13[[#This Row],[Occupational Series]],1)="B",RIGHT(Table13[[#This Row],[Occupational Series]],1)="C"),"0301",RIGHT(Table13[[#This Row],[Occupational Series]],4)))</f>
        <v>2210</v>
      </c>
      <c r="D2821" s="129" t="s">
        <v>1071</v>
      </c>
      <c r="E2821" s="129" t="s">
        <v>1072</v>
      </c>
    </row>
    <row r="2822" spans="1:5" ht="15.75" thickBot="1" x14ac:dyDescent="0.3">
      <c r="A2822" s="129" t="s">
        <v>495</v>
      </c>
      <c r="B2822" s="127" t="str">
        <f>Table13[[#This Row],[Series]]&amp;Table13[[#This Row],[Competency Name]]</f>
        <v>2210CYBERSECURITY</v>
      </c>
      <c r="C2822" s="127" t="str">
        <f>IF(RIGHT(Table13[[#This Row],[Occupational Series]],5)="SECCM","SECCM",IF(OR(RIGHT(Table13[[#This Row],[Occupational Series]],1)="A",RIGHT(Table13[[#This Row],[Occupational Series]],1)="B",RIGHT(Table13[[#This Row],[Occupational Series]],1)="C"),"0301",RIGHT(Table13[[#This Row],[Occupational Series]],4)))</f>
        <v>2210</v>
      </c>
      <c r="D2822" s="129" t="s">
        <v>1073</v>
      </c>
      <c r="E2822" s="129" t="s">
        <v>1074</v>
      </c>
    </row>
    <row r="2823" spans="1:5" ht="26.25" thickBot="1" x14ac:dyDescent="0.3">
      <c r="A2823" s="129" t="s">
        <v>495</v>
      </c>
      <c r="B2823" s="127" t="str">
        <f>Table13[[#This Row],[Series]]&amp;Table13[[#This Row],[Competency Name]]</f>
        <v>2210DATA AND CONTENT MANAGEMENT</v>
      </c>
      <c r="C2823" s="127" t="str">
        <f>IF(RIGHT(Table13[[#This Row],[Occupational Series]],5)="SECCM","SECCM",IF(OR(RIGHT(Table13[[#This Row],[Occupational Series]],1)="A",RIGHT(Table13[[#This Row],[Occupational Series]],1)="B",RIGHT(Table13[[#This Row],[Occupational Series]],1)="C"),"0301",RIGHT(Table13[[#This Row],[Occupational Series]],4)))</f>
        <v>2210</v>
      </c>
      <c r="D2823" s="129" t="s">
        <v>1075</v>
      </c>
      <c r="E2823" s="129" t="s">
        <v>1076</v>
      </c>
    </row>
    <row r="2824" spans="1:5" ht="26.25" thickBot="1" x14ac:dyDescent="0.3">
      <c r="A2824" s="51" t="s">
        <v>495</v>
      </c>
      <c r="B2824" s="127" t="str">
        <f>Table13[[#This Row],[Series]]&amp;Table13[[#This Row],[Competency Name]]</f>
        <v>2210ENTERPRISE ARCHITECTURE</v>
      </c>
      <c r="C2824" s="127" t="str">
        <f>IF(RIGHT(Table13[[#This Row],[Occupational Series]],5)="SECCM","SECCM",IF(OR(RIGHT(Table13[[#This Row],[Occupational Series]],1)="A",RIGHT(Table13[[#This Row],[Occupational Series]],1)="B",RIGHT(Table13[[#This Row],[Occupational Series]],1)="C"),"0301",RIGHT(Table13[[#This Row],[Occupational Series]],4)))</f>
        <v>2210</v>
      </c>
      <c r="D2824" s="51" t="s">
        <v>1077</v>
      </c>
      <c r="E2824" s="51" t="s">
        <v>1078</v>
      </c>
    </row>
    <row r="2825" spans="1:5" ht="26.25" thickBot="1" x14ac:dyDescent="0.3">
      <c r="A2825" s="51" t="s">
        <v>495</v>
      </c>
      <c r="B2825" s="127" t="str">
        <f>Table13[[#This Row],[Series]]&amp;Table13[[#This Row],[Competency Name]]</f>
        <v>2210INFORMATION RESOURCES MANAGEMENT</v>
      </c>
      <c r="C2825" s="127" t="str">
        <f>IF(RIGHT(Table13[[#This Row],[Occupational Series]],5)="SECCM","SECCM",IF(OR(RIGHT(Table13[[#This Row],[Occupational Series]],1)="A",RIGHT(Table13[[#This Row],[Occupational Series]],1)="B",RIGHT(Table13[[#This Row],[Occupational Series]],1)="C"),"0301",RIGHT(Table13[[#This Row],[Occupational Series]],4)))</f>
        <v>2210</v>
      </c>
      <c r="D2825" s="51" t="s">
        <v>1079</v>
      </c>
      <c r="E2825" s="51" t="s">
        <v>1080</v>
      </c>
    </row>
    <row r="2826" spans="1:5" ht="39" thickBot="1" x14ac:dyDescent="0.3">
      <c r="A2826" s="129" t="s">
        <v>495</v>
      </c>
      <c r="B2826" s="127" t="str">
        <f>Table13[[#This Row],[Series]]&amp;Table13[[#This Row],[Competency Name]]</f>
        <v>2210INFORMATION TECHNOLOGY BUSINESS PROCESS REENGINEERING</v>
      </c>
      <c r="C2826" s="127" t="str">
        <f>IF(RIGHT(Table13[[#This Row],[Occupational Series]],5)="SECCM","SECCM",IF(OR(RIGHT(Table13[[#This Row],[Occupational Series]],1)="A",RIGHT(Table13[[#This Row],[Occupational Series]],1)="B",RIGHT(Table13[[#This Row],[Occupational Series]],1)="C"),"0301",RIGHT(Table13[[#This Row],[Occupational Series]],4)))</f>
        <v>2210</v>
      </c>
      <c r="D2826" s="129" t="s">
        <v>1081</v>
      </c>
      <c r="E2826" s="129" t="s">
        <v>1082</v>
      </c>
    </row>
    <row r="2827" spans="1:5" ht="39" thickBot="1" x14ac:dyDescent="0.3">
      <c r="A2827" s="129" t="s">
        <v>495</v>
      </c>
      <c r="B2827" s="127" t="str">
        <f>Table13[[#This Row],[Series]]&amp;Table13[[#This Row],[Competency Name]]</f>
        <v>2210INFORMATION TECHNOLOGY CAPACITY MANAGEMENT</v>
      </c>
      <c r="C2827" s="127" t="str">
        <f>IF(RIGHT(Table13[[#This Row],[Occupational Series]],5)="SECCM","SECCM",IF(OR(RIGHT(Table13[[#This Row],[Occupational Series]],1)="A",RIGHT(Table13[[#This Row],[Occupational Series]],1)="B",RIGHT(Table13[[#This Row],[Occupational Series]],1)="C"),"0301",RIGHT(Table13[[#This Row],[Occupational Series]],4)))</f>
        <v>2210</v>
      </c>
      <c r="D2827" s="129" t="s">
        <v>1083</v>
      </c>
      <c r="E2827" s="129" t="s">
        <v>1084</v>
      </c>
    </row>
    <row r="2828" spans="1:5" ht="51.75" thickBot="1" x14ac:dyDescent="0.3">
      <c r="A2828" s="129" t="s">
        <v>495</v>
      </c>
      <c r="B2828" s="127" t="str">
        <f>Table13[[#This Row],[Series]]&amp;Table13[[#This Row],[Competency Name]]</f>
        <v>2210INFORMATION TECHNOLOGY CONFIGURATION MANAGEMENT</v>
      </c>
      <c r="C2828" s="127" t="str">
        <f>IF(RIGHT(Table13[[#This Row],[Occupational Series]],5)="SECCM","SECCM",IF(OR(RIGHT(Table13[[#This Row],[Occupational Series]],1)="A",RIGHT(Table13[[#This Row],[Occupational Series]],1)="B",RIGHT(Table13[[#This Row],[Occupational Series]],1)="C"),"0301",RIGHT(Table13[[#This Row],[Occupational Series]],4)))</f>
        <v>2210</v>
      </c>
      <c r="D2828" s="129" t="s">
        <v>1085</v>
      </c>
      <c r="E2828" s="129" t="s">
        <v>1086</v>
      </c>
    </row>
    <row r="2829" spans="1:5" ht="39" thickBot="1" x14ac:dyDescent="0.3">
      <c r="A2829" s="129" t="s">
        <v>495</v>
      </c>
      <c r="B2829" s="127" t="str">
        <f>Table13[[#This Row],[Series]]&amp;Table13[[#This Row],[Competency Name]]</f>
        <v>2210INFORMATION TECHNOLOGY CUSTOMER SUPPORT</v>
      </c>
      <c r="C2829" s="127" t="str">
        <f>IF(RIGHT(Table13[[#This Row],[Occupational Series]],5)="SECCM","SECCM",IF(OR(RIGHT(Table13[[#This Row],[Occupational Series]],1)="A",RIGHT(Table13[[#This Row],[Occupational Series]],1)="B",RIGHT(Table13[[#This Row],[Occupational Series]],1)="C"),"0301",RIGHT(Table13[[#This Row],[Occupational Series]],4)))</f>
        <v>2210</v>
      </c>
      <c r="D2829" s="129" t="s">
        <v>1087</v>
      </c>
      <c r="E2829" s="129" t="s">
        <v>1088</v>
      </c>
    </row>
    <row r="2830" spans="1:5" ht="39" thickBot="1" x14ac:dyDescent="0.3">
      <c r="A2830" s="129" t="s">
        <v>495</v>
      </c>
      <c r="B2830" s="127" t="str">
        <f>Table13[[#This Row],[Series]]&amp;Table13[[#This Row],[Competency Name]]</f>
        <v>2210INFORMATION TECHNOLOGY FORENSICS OPERATIONS</v>
      </c>
      <c r="C2830" s="127" t="str">
        <f>IF(RIGHT(Table13[[#This Row],[Occupational Series]],5)="SECCM","SECCM",IF(OR(RIGHT(Table13[[#This Row],[Occupational Series]],1)="A",RIGHT(Table13[[#This Row],[Occupational Series]],1)="B",RIGHT(Table13[[#This Row],[Occupational Series]],1)="C"),"0301",RIGHT(Table13[[#This Row],[Occupational Series]],4)))</f>
        <v>2210</v>
      </c>
      <c r="D2830" s="129" t="s">
        <v>1089</v>
      </c>
      <c r="E2830" s="129" t="s">
        <v>1090</v>
      </c>
    </row>
    <row r="2831" spans="1:5" ht="39" thickBot="1" x14ac:dyDescent="0.3">
      <c r="A2831" s="129" t="s">
        <v>495</v>
      </c>
      <c r="B2831" s="127" t="str">
        <f>Table13[[#This Row],[Series]]&amp;Table13[[#This Row],[Competency Name]]</f>
        <v>2210INFORMATION TECHNOLOGY HARDWARE MANAGEMENT</v>
      </c>
      <c r="C2831" s="127" t="str">
        <f>IF(RIGHT(Table13[[#This Row],[Occupational Series]],5)="SECCM","SECCM",IF(OR(RIGHT(Table13[[#This Row],[Occupational Series]],1)="A",RIGHT(Table13[[#This Row],[Occupational Series]],1)="B",RIGHT(Table13[[#This Row],[Occupational Series]],1)="C"),"0301",RIGHT(Table13[[#This Row],[Occupational Series]],4)))</f>
        <v>2210</v>
      </c>
      <c r="D2831" s="129" t="s">
        <v>1091</v>
      </c>
      <c r="E2831" s="129" t="s">
        <v>1092</v>
      </c>
    </row>
    <row r="2832" spans="1:5" ht="39" thickBot="1" x14ac:dyDescent="0.3">
      <c r="A2832" s="51" t="s">
        <v>495</v>
      </c>
      <c r="B2832" s="127" t="str">
        <f>Table13[[#This Row],[Series]]&amp;Table13[[#This Row],[Competency Name]]</f>
        <v>2210INFORMATION TECHNOLOGY KNOWLEDGE MANAGEMENT</v>
      </c>
      <c r="C2832" s="127" t="str">
        <f>IF(RIGHT(Table13[[#This Row],[Occupational Series]],5)="SECCM","SECCM",IF(OR(RIGHT(Table13[[#This Row],[Occupational Series]],1)="A",RIGHT(Table13[[#This Row],[Occupational Series]],1)="B",RIGHT(Table13[[#This Row],[Occupational Series]],1)="C"),"0301",RIGHT(Table13[[#This Row],[Occupational Series]],4)))</f>
        <v>2210</v>
      </c>
      <c r="D2832" s="51" t="s">
        <v>1093</v>
      </c>
      <c r="E2832" s="51" t="s">
        <v>1094</v>
      </c>
    </row>
    <row r="2833" spans="1:5" ht="39" thickBot="1" x14ac:dyDescent="0.3">
      <c r="A2833" s="51" t="s">
        <v>495</v>
      </c>
      <c r="B2833" s="127" t="str">
        <f>Table13[[#This Row],[Series]]&amp;Table13[[#This Row],[Competency Name]]</f>
        <v>2210INFORMATION TECHNOLOGY LIFE CYCLE MANAGEMENT</v>
      </c>
      <c r="C2833" s="127" t="str">
        <f>IF(RIGHT(Table13[[#This Row],[Occupational Series]],5)="SECCM","SECCM",IF(OR(RIGHT(Table13[[#This Row],[Occupational Series]],1)="A",RIGHT(Table13[[#This Row],[Occupational Series]],1)="B",RIGHT(Table13[[#This Row],[Occupational Series]],1)="C"),"0301",RIGHT(Table13[[#This Row],[Occupational Series]],4)))</f>
        <v>2210</v>
      </c>
      <c r="D2833" s="51" t="s">
        <v>1095</v>
      </c>
      <c r="E2833" s="51" t="s">
        <v>1096</v>
      </c>
    </row>
    <row r="2834" spans="1:5" ht="64.5" thickBot="1" x14ac:dyDescent="0.3">
      <c r="A2834" s="129" t="s">
        <v>495</v>
      </c>
      <c r="B2834" s="127" t="str">
        <f>Table13[[#This Row],[Series]]&amp;Table13[[#This Row],[Competency Name]]</f>
        <v>2210INFORMATION TECHNOLOGY OPERATIONAL PERFORMANCE MEASUREMENT AND MANAGEMENT</v>
      </c>
      <c r="C2834" s="127" t="str">
        <f>IF(RIGHT(Table13[[#This Row],[Occupational Series]],5)="SECCM","SECCM",IF(OR(RIGHT(Table13[[#This Row],[Occupational Series]],1)="A",RIGHT(Table13[[#This Row],[Occupational Series]],1)="B",RIGHT(Table13[[#This Row],[Occupational Series]],1)="C"),"0301",RIGHT(Table13[[#This Row],[Occupational Series]],4)))</f>
        <v>2210</v>
      </c>
      <c r="D2834" s="129" t="s">
        <v>1097</v>
      </c>
      <c r="E2834" s="129" t="s">
        <v>1098</v>
      </c>
    </row>
    <row r="2835" spans="1:5" ht="39" thickBot="1" x14ac:dyDescent="0.3">
      <c r="A2835" s="129" t="s">
        <v>495</v>
      </c>
      <c r="B2835" s="127" t="str">
        <f>Table13[[#This Row],[Series]]&amp;Table13[[#This Row],[Competency Name]]</f>
        <v>2210INFORMATION TECHNOLOGY POLICY AND PLANNING</v>
      </c>
      <c r="C2835" s="127" t="str">
        <f>IF(RIGHT(Table13[[#This Row],[Occupational Series]],5)="SECCM","SECCM",IF(OR(RIGHT(Table13[[#This Row],[Occupational Series]],1)="A",RIGHT(Table13[[#This Row],[Occupational Series]],1)="B",RIGHT(Table13[[#This Row],[Occupational Series]],1)="C"),"0301",RIGHT(Table13[[#This Row],[Occupational Series]],4)))</f>
        <v>2210</v>
      </c>
      <c r="D2835" s="129" t="s">
        <v>1099</v>
      </c>
      <c r="E2835" s="129" t="s">
        <v>1100</v>
      </c>
    </row>
    <row r="2836" spans="1:5" ht="39" thickBot="1" x14ac:dyDescent="0.3">
      <c r="A2836" s="129" t="s">
        <v>495</v>
      </c>
      <c r="B2836" s="127" t="str">
        <f>Table13[[#This Row],[Series]]&amp;Table13[[#This Row],[Competency Name]]</f>
        <v>2210INFORMATION TECHNOLOGY PROJECT MANAGEMENT</v>
      </c>
      <c r="C2836" s="127" t="str">
        <f>IF(RIGHT(Table13[[#This Row],[Occupational Series]],5)="SECCM","SECCM",IF(OR(RIGHT(Table13[[#This Row],[Occupational Series]],1)="A",RIGHT(Table13[[#This Row],[Occupational Series]],1)="B",RIGHT(Table13[[#This Row],[Occupational Series]],1)="C"),"0301",RIGHT(Table13[[#This Row],[Occupational Series]],4)))</f>
        <v>2210</v>
      </c>
      <c r="D2836" s="129" t="s">
        <v>1101</v>
      </c>
      <c r="E2836" s="129" t="s">
        <v>1102</v>
      </c>
    </row>
    <row r="2837" spans="1:5" ht="39" thickBot="1" x14ac:dyDescent="0.3">
      <c r="A2837" s="129" t="s">
        <v>495</v>
      </c>
      <c r="B2837" s="127" t="str">
        <f>Table13[[#This Row],[Series]]&amp;Table13[[#This Row],[Competency Name]]</f>
        <v>2210INFORMATION TECHNOLOGY SPECIFICATIONS ANALYSIS</v>
      </c>
      <c r="C2837" s="127" t="str">
        <f>IF(RIGHT(Table13[[#This Row],[Occupational Series]],5)="SECCM","SECCM",IF(OR(RIGHT(Table13[[#This Row],[Occupational Series]],1)="A",RIGHT(Table13[[#This Row],[Occupational Series]],1)="B",RIGHT(Table13[[#This Row],[Occupational Series]],1)="C"),"0301",RIGHT(Table13[[#This Row],[Occupational Series]],4)))</f>
        <v>2210</v>
      </c>
      <c r="D2837" s="129" t="s">
        <v>1103</v>
      </c>
      <c r="E2837" s="129" t="s">
        <v>1104</v>
      </c>
    </row>
    <row r="2838" spans="1:5" ht="26.25" thickBot="1" x14ac:dyDescent="0.3">
      <c r="A2838" s="129" t="s">
        <v>495</v>
      </c>
      <c r="B2838" s="127" t="str">
        <f>Table13[[#This Row],[Series]]&amp;Table13[[#This Row],[Competency Name]]</f>
        <v>2210INFORMATION TECHNOLOGY SYSTEM DESIGN</v>
      </c>
      <c r="C2838" s="127" t="str">
        <f>IF(RIGHT(Table13[[#This Row],[Occupational Series]],5)="SECCM","SECCM",IF(OR(RIGHT(Table13[[#This Row],[Occupational Series]],1)="A",RIGHT(Table13[[#This Row],[Occupational Series]],1)="B",RIGHT(Table13[[#This Row],[Occupational Series]],1)="C"),"0301",RIGHT(Table13[[#This Row],[Occupational Series]],4)))</f>
        <v>2210</v>
      </c>
      <c r="D2838" s="129" t="s">
        <v>1105</v>
      </c>
      <c r="E2838" s="129" t="s">
        <v>1106</v>
      </c>
    </row>
    <row r="2839" spans="1:5" ht="39" thickBot="1" x14ac:dyDescent="0.3">
      <c r="A2839" s="51" t="s">
        <v>495</v>
      </c>
      <c r="B2839" s="127" t="str">
        <f>Table13[[#This Row],[Series]]&amp;Table13[[#This Row],[Competency Name]]</f>
        <v>2210INFORMATION TECHNOLOGY TEST AND EVALUATION</v>
      </c>
      <c r="C2839" s="127" t="str">
        <f>IF(RIGHT(Table13[[#This Row],[Occupational Series]],5)="SECCM","SECCM",IF(OR(RIGHT(Table13[[#This Row],[Occupational Series]],1)="A",RIGHT(Table13[[#This Row],[Occupational Series]],1)="B",RIGHT(Table13[[#This Row],[Occupational Series]],1)="C"),"0301",RIGHT(Table13[[#This Row],[Occupational Series]],4)))</f>
        <v>2210</v>
      </c>
      <c r="D2839" s="51" t="s">
        <v>1107</v>
      </c>
      <c r="E2839" s="51" t="s">
        <v>1108</v>
      </c>
    </row>
    <row r="2840" spans="1:5" ht="39" thickBot="1" x14ac:dyDescent="0.3">
      <c r="A2840" s="51" t="s">
        <v>495</v>
      </c>
      <c r="B2840" s="127" t="str">
        <f>Table13[[#This Row],[Series]]&amp;Table13[[#This Row],[Competency Name]]</f>
        <v>2210INTERNET</v>
      </c>
      <c r="C2840" s="127" t="str">
        <f>IF(RIGHT(Table13[[#This Row],[Occupational Series]],5)="SECCM","SECCM",IF(OR(RIGHT(Table13[[#This Row],[Occupational Series]],1)="A",RIGHT(Table13[[#This Row],[Occupational Series]],1)="B",RIGHT(Table13[[#This Row],[Occupational Series]],1)="C"),"0301",RIGHT(Table13[[#This Row],[Occupational Series]],4)))</f>
        <v>2210</v>
      </c>
      <c r="D2840" s="51" t="s">
        <v>1109</v>
      </c>
      <c r="E2840" s="51" t="s">
        <v>1110</v>
      </c>
    </row>
    <row r="2841" spans="1:5" ht="15.75" thickBot="1" x14ac:dyDescent="0.3">
      <c r="A2841" s="129" t="s">
        <v>495</v>
      </c>
      <c r="B2841" s="127" t="str">
        <f>Table13[[#This Row],[Series]]&amp;Table13[[#This Row],[Competency Name]]</f>
        <v>2210NETWORK OPERATION</v>
      </c>
      <c r="C2841" s="127" t="str">
        <f>IF(RIGHT(Table13[[#This Row],[Occupational Series]],5)="SECCM","SECCM",IF(OR(RIGHT(Table13[[#This Row],[Occupational Series]],1)="A",RIGHT(Table13[[#This Row],[Occupational Series]],1)="B",RIGHT(Table13[[#This Row],[Occupational Series]],1)="C"),"0301",RIGHT(Table13[[#This Row],[Occupational Series]],4)))</f>
        <v>2210</v>
      </c>
      <c r="D2841" s="129" t="s">
        <v>1111</v>
      </c>
      <c r="E2841" s="129" t="s">
        <v>1112</v>
      </c>
    </row>
    <row r="2842" spans="1:5" ht="26.25" thickBot="1" x14ac:dyDescent="0.3">
      <c r="A2842" s="51" t="s">
        <v>495</v>
      </c>
      <c r="B2842" s="127" t="str">
        <f>Table13[[#This Row],[Series]]&amp;Table13[[#This Row],[Competency Name]]</f>
        <v>2210OPERATING SYSTEMS</v>
      </c>
      <c r="C2842" s="127" t="str">
        <f>IF(RIGHT(Table13[[#This Row],[Occupational Series]],5)="SECCM","SECCM",IF(OR(RIGHT(Table13[[#This Row],[Occupational Series]],1)="A",RIGHT(Table13[[#This Row],[Occupational Series]],1)="B",RIGHT(Table13[[#This Row],[Occupational Series]],1)="C"),"0301",RIGHT(Table13[[#This Row],[Occupational Series]],4)))</f>
        <v>2210</v>
      </c>
      <c r="D2842" s="51" t="s">
        <v>1113</v>
      </c>
      <c r="E2842" s="51" t="s">
        <v>1114</v>
      </c>
    </row>
    <row r="2843" spans="1:5" ht="26.25" thickBot="1" x14ac:dyDescent="0.3">
      <c r="A2843" s="129" t="s">
        <v>495</v>
      </c>
      <c r="B2843" s="127" t="str">
        <f>Table13[[#This Row],[Series]]&amp;Table13[[#This Row],[Competency Name]]</f>
        <v>2210SYSTEM ADMINISTRATION</v>
      </c>
      <c r="C2843" s="127" t="str">
        <f>IF(RIGHT(Table13[[#This Row],[Occupational Series]],5)="SECCM","SECCM",IF(OR(RIGHT(Table13[[#This Row],[Occupational Series]],1)="A",RIGHT(Table13[[#This Row],[Occupational Series]],1)="B",RIGHT(Table13[[#This Row],[Occupational Series]],1)="C"),"0301",RIGHT(Table13[[#This Row],[Occupational Series]],4)))</f>
        <v>2210</v>
      </c>
      <c r="D2843" s="129" t="s">
        <v>1115</v>
      </c>
      <c r="E2843" s="129" t="s">
        <v>1116</v>
      </c>
    </row>
    <row r="2844" spans="1:5" ht="39" thickBot="1" x14ac:dyDescent="0.3">
      <c r="A2844" s="129" t="s">
        <v>495</v>
      </c>
      <c r="B2844" s="127" t="str">
        <f>Table13[[#This Row],[Series]]&amp;Table13[[#This Row],[Competency Name]]</f>
        <v>2210TECHNICAL DOCUMENTATION DEVELOPMENT</v>
      </c>
      <c r="C2844" s="127" t="str">
        <f>IF(RIGHT(Table13[[#This Row],[Occupational Series]],5)="SECCM","SECCM",IF(OR(RIGHT(Table13[[#This Row],[Occupational Series]],1)="A",RIGHT(Table13[[#This Row],[Occupational Series]],1)="B",RIGHT(Table13[[#This Row],[Occupational Series]],1)="C"),"0301",RIGHT(Table13[[#This Row],[Occupational Series]],4)))</f>
        <v>2210</v>
      </c>
      <c r="D2844" s="129" t="s">
        <v>1117</v>
      </c>
      <c r="E2844" s="129" t="s">
        <v>1118</v>
      </c>
    </row>
    <row r="2845" spans="1:5" ht="39" thickBot="1" x14ac:dyDescent="0.3">
      <c r="A2845" s="129" t="s">
        <v>495</v>
      </c>
      <c r="B2845" s="127" t="str">
        <f>Table13[[#This Row],[Series]]&amp;Table13[[#This Row],[Competency Name]]</f>
        <v>2210INFORMATION TECHNOLOGY SYSTEMS ANALYSIS</v>
      </c>
      <c r="C2845" s="127" t="str">
        <f>IF(RIGHT(Table13[[#This Row],[Occupational Series]],5)="SECCM","SECCM",IF(OR(RIGHT(Table13[[#This Row],[Occupational Series]],1)="A",RIGHT(Table13[[#This Row],[Occupational Series]],1)="B",RIGHT(Table13[[#This Row],[Occupational Series]],1)="C"),"0301",RIGHT(Table13[[#This Row],[Occupational Series]],4)))</f>
        <v>2210</v>
      </c>
      <c r="D2845" s="129" t="s">
        <v>1119</v>
      </c>
      <c r="E2845" s="129" t="s">
        <v>1120</v>
      </c>
    </row>
    <row r="2846" spans="1:5" ht="115.5" thickBot="1" x14ac:dyDescent="0.3">
      <c r="A2846" s="51" t="s">
        <v>725</v>
      </c>
      <c r="B2846" s="127" t="str">
        <f>Table13[[#This Row],[Series]]&amp;Table13[[#This Row],[Competency Name]]</f>
        <v>2501TECHNICAL PRACTICES (THEORETICAL, PRECISE, ARTISTIC)</v>
      </c>
      <c r="C2846" s="127" t="str">
        <f>IF(RIGHT(Table13[[#This Row],[Occupational Series]],5)="SECCM","SECCM",IF(OR(RIGHT(Table13[[#This Row],[Occupational Series]],1)="A",RIGHT(Table13[[#This Row],[Occupational Series]],1)="B",RIGHT(Table13[[#This Row],[Occupational Series]],1)="C"),"0301",RIGHT(Table13[[#This Row],[Occupational Series]],4)))</f>
        <v>2501</v>
      </c>
      <c r="D2846" s="51" t="s">
        <v>716</v>
      </c>
      <c r="E2846" s="51" t="s">
        <v>717</v>
      </c>
    </row>
    <row r="2847" spans="1:5" ht="51.75" thickBot="1" x14ac:dyDescent="0.3">
      <c r="A2847" s="129" t="s">
        <v>725</v>
      </c>
      <c r="B2847" s="127" t="str">
        <f>Table13[[#This Row],[Series]]&amp;Table13[[#This Row],[Competency Name]]</f>
        <v>2501ABILITY TO DO THE WORK OF THE POSITION WITHOUT MORE THAN NORMAL SUPERVISION</v>
      </c>
      <c r="C2847" s="127" t="str">
        <f>IF(RIGHT(Table13[[#This Row],[Occupational Series]],5)="SECCM","SECCM",IF(OR(RIGHT(Table13[[#This Row],[Occupational Series]],1)="A",RIGHT(Table13[[#This Row],[Occupational Series]],1)="B",RIGHT(Table13[[#This Row],[Occupational Series]],1)="C"),"0301",RIGHT(Table13[[#This Row],[Occupational Series]],4)))</f>
        <v>2501</v>
      </c>
      <c r="D2847" s="129" t="s">
        <v>852</v>
      </c>
      <c r="E2847" s="129" t="s">
        <v>853</v>
      </c>
    </row>
    <row r="2848" spans="1:5" ht="15.75" thickBot="1" x14ac:dyDescent="0.3">
      <c r="A2848" s="129" t="s">
        <v>725</v>
      </c>
      <c r="B2848" s="127" t="str">
        <f>Table13[[#This Row],[Series]]&amp;Table13[[#This Row],[Competency Name]]</f>
        <v>2501ABILITY TO INSPECT</v>
      </c>
      <c r="C2848" s="127" t="str">
        <f>IF(RIGHT(Table13[[#This Row],[Occupational Series]],5)="SECCM","SECCM",IF(OR(RIGHT(Table13[[#This Row],[Occupational Series]],1)="A",RIGHT(Table13[[#This Row],[Occupational Series]],1)="B",RIGHT(Table13[[#This Row],[Occupational Series]],1)="C"),"0301",RIGHT(Table13[[#This Row],[Occupational Series]],4)))</f>
        <v>2501</v>
      </c>
      <c r="D2848" s="129" t="s">
        <v>866</v>
      </c>
      <c r="E2848" s="129" t="s">
        <v>867</v>
      </c>
    </row>
    <row r="2849" spans="1:5" ht="15.75" thickBot="1" x14ac:dyDescent="0.3">
      <c r="A2849" s="129" t="s">
        <v>725</v>
      </c>
      <c r="B2849" s="127" t="str">
        <f>Table13[[#This Row],[Series]]&amp;Table13[[#This Row],[Competency Name]]</f>
        <v>2501ABILITY TO INSTRUCT</v>
      </c>
      <c r="C2849" s="127" t="str">
        <f>IF(RIGHT(Table13[[#This Row],[Occupational Series]],5)="SECCM","SECCM",IF(OR(RIGHT(Table13[[#This Row],[Occupational Series]],1)="A",RIGHT(Table13[[#This Row],[Occupational Series]],1)="B",RIGHT(Table13[[#This Row],[Occupational Series]],1)="C"),"0301",RIGHT(Table13[[#This Row],[Occupational Series]],4)))</f>
        <v>2501</v>
      </c>
      <c r="D2849" s="129" t="s">
        <v>868</v>
      </c>
      <c r="E2849" s="129" t="s">
        <v>869</v>
      </c>
    </row>
    <row r="2850" spans="1:5" ht="39" thickBot="1" x14ac:dyDescent="0.3">
      <c r="A2850" s="51" t="s">
        <v>725</v>
      </c>
      <c r="B2850" s="127" t="str">
        <f>Table13[[#This Row],[Series]]&amp;Table13[[#This Row],[Competency Name]]</f>
        <v>2501ABILITY TO PROVIDE PRODUCTION SUPPORT SERVICES</v>
      </c>
      <c r="C2850" s="127" t="str">
        <f>IF(RIGHT(Table13[[#This Row],[Occupational Series]],5)="SECCM","SECCM",IF(OR(RIGHT(Table13[[#This Row],[Occupational Series]],1)="A",RIGHT(Table13[[#This Row],[Occupational Series]],1)="B",RIGHT(Table13[[#This Row],[Occupational Series]],1)="C"),"0301",RIGHT(Table13[[#This Row],[Occupational Series]],4)))</f>
        <v>2501</v>
      </c>
      <c r="D2850" s="51" t="s">
        <v>870</v>
      </c>
      <c r="E2850" s="51" t="s">
        <v>871</v>
      </c>
    </row>
    <row r="2851" spans="1:5" ht="26.25" thickBot="1" x14ac:dyDescent="0.3">
      <c r="A2851" s="129" t="s">
        <v>725</v>
      </c>
      <c r="B2851" s="127" t="str">
        <f>Table13[[#This Row],[Series]]&amp;Table13[[#This Row],[Competency Name]]</f>
        <v>2501ABILITY TO LEAD OR SUPERVISE</v>
      </c>
      <c r="C2851" s="127" t="str">
        <f>IF(RIGHT(Table13[[#This Row],[Occupational Series]],5)="SECCM","SECCM",IF(OR(RIGHT(Table13[[#This Row],[Occupational Series]],1)="A",RIGHT(Table13[[#This Row],[Occupational Series]],1)="B",RIGHT(Table13[[#This Row],[Occupational Series]],1)="C"),"0301",RIGHT(Table13[[#This Row],[Occupational Series]],4)))</f>
        <v>2501</v>
      </c>
      <c r="D2851" s="129" t="s">
        <v>872</v>
      </c>
      <c r="E2851" s="129" t="s">
        <v>873</v>
      </c>
    </row>
    <row r="2852" spans="1:5" ht="39" thickBot="1" x14ac:dyDescent="0.3">
      <c r="A2852" s="129" t="s">
        <v>725</v>
      </c>
      <c r="B2852" s="127" t="str">
        <f>Table13[[#This Row],[Series]]&amp;Table13[[#This Row],[Competency Name]]</f>
        <v>2501ABILITY TO USE AND MAINTAIN HAND TOOLS (ELECTRICAL WORK)</v>
      </c>
      <c r="C2852" s="127" t="str">
        <f>IF(RIGHT(Table13[[#This Row],[Occupational Series]],5)="SECCM","SECCM",IF(OR(RIGHT(Table13[[#This Row],[Occupational Series]],1)="A",RIGHT(Table13[[#This Row],[Occupational Series]],1)="B",RIGHT(Table13[[#This Row],[Occupational Series]],1)="C"),"0301",RIGHT(Table13[[#This Row],[Occupational Series]],4)))</f>
        <v>2501</v>
      </c>
      <c r="D2852" s="129" t="s">
        <v>884</v>
      </c>
      <c r="E2852" s="129" t="s">
        <v>885</v>
      </c>
    </row>
    <row r="2853" spans="1:5" ht="26.25" thickBot="1" x14ac:dyDescent="0.3">
      <c r="A2853" s="129" t="s">
        <v>725</v>
      </c>
      <c r="B2853" s="127" t="str">
        <f>Table13[[#This Row],[Series]]&amp;Table13[[#This Row],[Competency Name]]</f>
        <v>2501ABILITY TO USE ELECTRICAL DRAWINGS</v>
      </c>
      <c r="C2853" s="127" t="str">
        <f>IF(RIGHT(Table13[[#This Row],[Occupational Series]],5)="SECCM","SECCM",IF(OR(RIGHT(Table13[[#This Row],[Occupational Series]],1)="A",RIGHT(Table13[[#This Row],[Occupational Series]],1)="B",RIGHT(Table13[[#This Row],[Occupational Series]],1)="C"),"0301",RIGHT(Table13[[#This Row],[Occupational Series]],4)))</f>
        <v>2501</v>
      </c>
      <c r="D2853" s="129" t="s">
        <v>886</v>
      </c>
      <c r="E2853" s="129" t="s">
        <v>887</v>
      </c>
    </row>
    <row r="2854" spans="1:5" ht="26.25" thickBot="1" x14ac:dyDescent="0.3">
      <c r="A2854" s="129" t="s">
        <v>725</v>
      </c>
      <c r="B2854" s="127" t="str">
        <f>Table13[[#This Row],[Series]]&amp;Table13[[#This Row],[Competency Name]]</f>
        <v>2501KNOWLEDGE OF ELECTRICAL EQUIPMENT</v>
      </c>
      <c r="C2854" s="127" t="str">
        <f>IF(RIGHT(Table13[[#This Row],[Occupational Series]],5)="SECCM","SECCM",IF(OR(RIGHT(Table13[[#This Row],[Occupational Series]],1)="A",RIGHT(Table13[[#This Row],[Occupational Series]],1)="B",RIGHT(Table13[[#This Row],[Occupational Series]],1)="C"),"0301",RIGHT(Table13[[#This Row],[Occupational Series]],4)))</f>
        <v>2501</v>
      </c>
      <c r="D2854" s="129" t="s">
        <v>892</v>
      </c>
      <c r="E2854" s="129" t="s">
        <v>893</v>
      </c>
    </row>
    <row r="2855" spans="1:5" ht="64.5" thickBot="1" x14ac:dyDescent="0.3">
      <c r="A2855" s="51" t="s">
        <v>725</v>
      </c>
      <c r="B2855" s="127" t="str">
        <f>Table13[[#This Row],[Series]]&amp;Table13[[#This Row],[Competency Name]]</f>
        <v>2501THEORY AND INSTRUMENTS (ELECTRICAL, ELECTRONIC) USED IN SHOP AND TRADE PRACTICES</v>
      </c>
      <c r="C2855" s="127" t="str">
        <f>IF(RIGHT(Table13[[#This Row],[Occupational Series]],5)="SECCM","SECCM",IF(OR(RIGHT(Table13[[#This Row],[Occupational Series]],1)="A",RIGHT(Table13[[#This Row],[Occupational Series]],1)="B",RIGHT(Table13[[#This Row],[Occupational Series]],1)="C"),"0301",RIGHT(Table13[[#This Row],[Occupational Series]],4)))</f>
        <v>2501</v>
      </c>
      <c r="D2855" s="51" t="s">
        <v>894</v>
      </c>
      <c r="E2855" s="51" t="s">
        <v>895</v>
      </c>
    </row>
    <row r="2856" spans="1:5" ht="51.75" thickBot="1" x14ac:dyDescent="0.3">
      <c r="A2856" s="51" t="s">
        <v>725</v>
      </c>
      <c r="B2856" s="127" t="str">
        <f>Table13[[#This Row],[Series]]&amp;Table13[[#This Row],[Competency Name]]</f>
        <v>2501TROUBLESHOOTING</v>
      </c>
      <c r="C2856" s="127" t="str">
        <f>IF(RIGHT(Table13[[#This Row],[Occupational Series]],5)="SECCM","SECCM",IF(OR(RIGHT(Table13[[#This Row],[Occupational Series]],1)="A",RIGHT(Table13[[#This Row],[Occupational Series]],1)="B",RIGHT(Table13[[#This Row],[Occupational Series]],1)="C"),"0301",RIGHT(Table13[[#This Row],[Occupational Series]],4)))</f>
        <v>2501</v>
      </c>
      <c r="D2856" s="51" t="s">
        <v>912</v>
      </c>
      <c r="E2856" s="51" t="s">
        <v>913</v>
      </c>
    </row>
    <row r="2857" spans="1:5" ht="115.5" thickBot="1" x14ac:dyDescent="0.3">
      <c r="A2857" s="51" t="s">
        <v>732</v>
      </c>
      <c r="B2857" s="127" t="str">
        <f>Table13[[#This Row],[Series]]&amp;Table13[[#This Row],[Competency Name]]</f>
        <v>2502TECHNICAL PRACTICES (THEORETICAL, PRECISE, ARTISTIC)</v>
      </c>
      <c r="C2857" s="127" t="str">
        <f>IF(RIGHT(Table13[[#This Row],[Occupational Series]],5)="SECCM","SECCM",IF(OR(RIGHT(Table13[[#This Row],[Occupational Series]],1)="A",RIGHT(Table13[[#This Row],[Occupational Series]],1)="B",RIGHT(Table13[[#This Row],[Occupational Series]],1)="C"),"0301",RIGHT(Table13[[#This Row],[Occupational Series]],4)))</f>
        <v>2502</v>
      </c>
      <c r="D2857" s="51" t="s">
        <v>716</v>
      </c>
      <c r="E2857" s="51" t="s">
        <v>717</v>
      </c>
    </row>
    <row r="2858" spans="1:5" ht="51.75" thickBot="1" x14ac:dyDescent="0.3">
      <c r="A2858" s="129" t="s">
        <v>732</v>
      </c>
      <c r="B2858" s="127" t="str">
        <f>Table13[[#This Row],[Series]]&amp;Table13[[#This Row],[Competency Name]]</f>
        <v>2502ABILITY TO DO THE WORK OF THE POSITION WITHOUT MORE THAN NORMAL SUPERVISION</v>
      </c>
      <c r="C2858" s="127" t="str">
        <f>IF(RIGHT(Table13[[#This Row],[Occupational Series]],5)="SECCM","SECCM",IF(OR(RIGHT(Table13[[#This Row],[Occupational Series]],1)="A",RIGHT(Table13[[#This Row],[Occupational Series]],1)="B",RIGHT(Table13[[#This Row],[Occupational Series]],1)="C"),"0301",RIGHT(Table13[[#This Row],[Occupational Series]],4)))</f>
        <v>2502</v>
      </c>
      <c r="D2858" s="129" t="s">
        <v>852</v>
      </c>
      <c r="E2858" s="129" t="s">
        <v>853</v>
      </c>
    </row>
    <row r="2859" spans="1:5" ht="15.75" thickBot="1" x14ac:dyDescent="0.3">
      <c r="A2859" s="129" t="s">
        <v>732</v>
      </c>
      <c r="B2859" s="127" t="str">
        <f>Table13[[#This Row],[Series]]&amp;Table13[[#This Row],[Competency Name]]</f>
        <v>2502ABILITY TO INSPECT</v>
      </c>
      <c r="C2859" s="127" t="str">
        <f>IF(RIGHT(Table13[[#This Row],[Occupational Series]],5)="SECCM","SECCM",IF(OR(RIGHT(Table13[[#This Row],[Occupational Series]],1)="A",RIGHT(Table13[[#This Row],[Occupational Series]],1)="B",RIGHT(Table13[[#This Row],[Occupational Series]],1)="C"),"0301",RIGHT(Table13[[#This Row],[Occupational Series]],4)))</f>
        <v>2502</v>
      </c>
      <c r="D2859" s="129" t="s">
        <v>866</v>
      </c>
      <c r="E2859" s="129" t="s">
        <v>867</v>
      </c>
    </row>
    <row r="2860" spans="1:5" ht="15.75" thickBot="1" x14ac:dyDescent="0.3">
      <c r="A2860" s="129" t="s">
        <v>732</v>
      </c>
      <c r="B2860" s="127" t="str">
        <f>Table13[[#This Row],[Series]]&amp;Table13[[#This Row],[Competency Name]]</f>
        <v>2502ABILITY TO INSTRUCT</v>
      </c>
      <c r="C2860" s="127" t="str">
        <f>IF(RIGHT(Table13[[#This Row],[Occupational Series]],5)="SECCM","SECCM",IF(OR(RIGHT(Table13[[#This Row],[Occupational Series]],1)="A",RIGHT(Table13[[#This Row],[Occupational Series]],1)="B",RIGHT(Table13[[#This Row],[Occupational Series]],1)="C"),"0301",RIGHT(Table13[[#This Row],[Occupational Series]],4)))</f>
        <v>2502</v>
      </c>
      <c r="D2860" s="129" t="s">
        <v>868</v>
      </c>
      <c r="E2860" s="129" t="s">
        <v>869</v>
      </c>
    </row>
    <row r="2861" spans="1:5" ht="39" thickBot="1" x14ac:dyDescent="0.3">
      <c r="A2861" s="51" t="s">
        <v>732</v>
      </c>
      <c r="B2861" s="127" t="str">
        <f>Table13[[#This Row],[Series]]&amp;Table13[[#This Row],[Competency Name]]</f>
        <v>2502ABILITY TO PROVIDE PRODUCTION SUPPORT SERVICES</v>
      </c>
      <c r="C2861" s="127" t="str">
        <f>IF(RIGHT(Table13[[#This Row],[Occupational Series]],5)="SECCM","SECCM",IF(OR(RIGHT(Table13[[#This Row],[Occupational Series]],1)="A",RIGHT(Table13[[#This Row],[Occupational Series]],1)="B",RIGHT(Table13[[#This Row],[Occupational Series]],1)="C"),"0301",RIGHT(Table13[[#This Row],[Occupational Series]],4)))</f>
        <v>2502</v>
      </c>
      <c r="D2861" s="51" t="s">
        <v>870</v>
      </c>
      <c r="E2861" s="51" t="s">
        <v>871</v>
      </c>
    </row>
    <row r="2862" spans="1:5" ht="26.25" thickBot="1" x14ac:dyDescent="0.3">
      <c r="A2862" s="129" t="s">
        <v>732</v>
      </c>
      <c r="B2862" s="127" t="str">
        <f>Table13[[#This Row],[Series]]&amp;Table13[[#This Row],[Competency Name]]</f>
        <v>2502ABILITY TO LEAD OR SUPERVISE</v>
      </c>
      <c r="C2862" s="127" t="str">
        <f>IF(RIGHT(Table13[[#This Row],[Occupational Series]],5)="SECCM","SECCM",IF(OR(RIGHT(Table13[[#This Row],[Occupational Series]],1)="A",RIGHT(Table13[[#This Row],[Occupational Series]],1)="B",RIGHT(Table13[[#This Row],[Occupational Series]],1)="C"),"0301",RIGHT(Table13[[#This Row],[Occupational Series]],4)))</f>
        <v>2502</v>
      </c>
      <c r="D2862" s="129" t="s">
        <v>872</v>
      </c>
      <c r="E2862" s="129" t="s">
        <v>873</v>
      </c>
    </row>
    <row r="2863" spans="1:5" ht="39" thickBot="1" x14ac:dyDescent="0.3">
      <c r="A2863" s="51" t="s">
        <v>732</v>
      </c>
      <c r="B2863" s="127" t="str">
        <f>Table13[[#This Row],[Series]]&amp;Table13[[#This Row],[Competency Name]]</f>
        <v>2502ABILITY TO FOLLOW DIRECTIONS IN A SHOP</v>
      </c>
      <c r="C2863" s="127" t="str">
        <f>IF(RIGHT(Table13[[#This Row],[Occupational Series]],5)="SECCM","SECCM",IF(OR(RIGHT(Table13[[#This Row],[Occupational Series]],1)="A",RIGHT(Table13[[#This Row],[Occupational Series]],1)="B",RIGHT(Table13[[#This Row],[Occupational Series]],1)="C"),"0301",RIGHT(Table13[[#This Row],[Occupational Series]],4)))</f>
        <v>2502</v>
      </c>
      <c r="D2863" s="51" t="s">
        <v>882</v>
      </c>
      <c r="E2863" s="51" t="s">
        <v>883</v>
      </c>
    </row>
    <row r="2864" spans="1:5" ht="26.25" thickBot="1" x14ac:dyDescent="0.3">
      <c r="A2864" s="129" t="s">
        <v>732</v>
      </c>
      <c r="B2864" s="127" t="str">
        <f>Table13[[#This Row],[Series]]&amp;Table13[[#This Row],[Competency Name]]</f>
        <v>2502ABILITY TO USE ELECTRICAL DRAWINGS</v>
      </c>
      <c r="C2864" s="127" t="str">
        <f>IF(RIGHT(Table13[[#This Row],[Occupational Series]],5)="SECCM","SECCM",IF(OR(RIGHT(Table13[[#This Row],[Occupational Series]],1)="A",RIGHT(Table13[[#This Row],[Occupational Series]],1)="B",RIGHT(Table13[[#This Row],[Occupational Series]],1)="C"),"0301",RIGHT(Table13[[#This Row],[Occupational Series]],4)))</f>
        <v>2502</v>
      </c>
      <c r="D2864" s="129" t="s">
        <v>886</v>
      </c>
      <c r="E2864" s="129" t="s">
        <v>887</v>
      </c>
    </row>
    <row r="2865" spans="1:5" ht="64.5" thickBot="1" x14ac:dyDescent="0.3">
      <c r="A2865" s="51" t="s">
        <v>732</v>
      </c>
      <c r="B2865" s="127" t="str">
        <f>Table13[[#This Row],[Series]]&amp;Table13[[#This Row],[Competency Name]]</f>
        <v>2502DEXTERITY AND SAFETY</v>
      </c>
      <c r="C2865" s="127" t="str">
        <f>IF(RIGHT(Table13[[#This Row],[Occupational Series]],5)="SECCM","SECCM",IF(OR(RIGHT(Table13[[#This Row],[Occupational Series]],1)="A",RIGHT(Table13[[#This Row],[Occupational Series]],1)="B",RIGHT(Table13[[#This Row],[Occupational Series]],1)="C"),"0301",RIGHT(Table13[[#This Row],[Occupational Series]],4)))</f>
        <v>2502</v>
      </c>
      <c r="D2865" s="51" t="s">
        <v>888</v>
      </c>
      <c r="E2865" s="51" t="s">
        <v>889</v>
      </c>
    </row>
    <row r="2866" spans="1:5" ht="26.25" thickBot="1" x14ac:dyDescent="0.3">
      <c r="A2866" s="129" t="s">
        <v>732</v>
      </c>
      <c r="B2866" s="127" t="str">
        <f>Table13[[#This Row],[Series]]&amp;Table13[[#This Row],[Competency Name]]</f>
        <v>2502KNOWLEDGE OF ELECTRICAL EQUIPMENT</v>
      </c>
      <c r="C2866" s="127" t="str">
        <f>IF(RIGHT(Table13[[#This Row],[Occupational Series]],5)="SECCM","SECCM",IF(OR(RIGHT(Table13[[#This Row],[Occupational Series]],1)="A",RIGHT(Table13[[#This Row],[Occupational Series]],1)="B",RIGHT(Table13[[#This Row],[Occupational Series]],1)="C"),"0301",RIGHT(Table13[[#This Row],[Occupational Series]],4)))</f>
        <v>2502</v>
      </c>
      <c r="D2866" s="129" t="s">
        <v>892</v>
      </c>
      <c r="E2866" s="129" t="s">
        <v>893</v>
      </c>
    </row>
    <row r="2867" spans="1:5" ht="64.5" thickBot="1" x14ac:dyDescent="0.3">
      <c r="A2867" s="51" t="s">
        <v>732</v>
      </c>
      <c r="B2867" s="127" t="str">
        <f>Table13[[#This Row],[Series]]&amp;Table13[[#This Row],[Competency Name]]</f>
        <v>2502THEORY AND INSTRUMENTS (ELECTRICAL, ELECTRONIC) USED IN SHOP AND TRADE PRACTICES</v>
      </c>
      <c r="C2867" s="127" t="str">
        <f>IF(RIGHT(Table13[[#This Row],[Occupational Series]],5)="SECCM","SECCM",IF(OR(RIGHT(Table13[[#This Row],[Occupational Series]],1)="A",RIGHT(Table13[[#This Row],[Occupational Series]],1)="B",RIGHT(Table13[[#This Row],[Occupational Series]],1)="C"),"0301",RIGHT(Table13[[#This Row],[Occupational Series]],4)))</f>
        <v>2502</v>
      </c>
      <c r="D2867" s="51" t="s">
        <v>894</v>
      </c>
      <c r="E2867" s="51" t="s">
        <v>895</v>
      </c>
    </row>
    <row r="2868" spans="1:5" ht="39" thickBot="1" x14ac:dyDescent="0.3">
      <c r="A2868" s="51" t="s">
        <v>732</v>
      </c>
      <c r="B2868" s="127" t="str">
        <f>Table13[[#This Row],[Series]]&amp;Table13[[#This Row],[Competency Name]]</f>
        <v>2502RELIABILITY AND DEPENDABILITY</v>
      </c>
      <c r="C2868" s="127" t="str">
        <f>IF(RIGHT(Table13[[#This Row],[Occupational Series]],5)="SECCM","SECCM",IF(OR(RIGHT(Table13[[#This Row],[Occupational Series]],1)="A",RIGHT(Table13[[#This Row],[Occupational Series]],1)="B",RIGHT(Table13[[#This Row],[Occupational Series]],1)="C"),"0301",RIGHT(Table13[[#This Row],[Occupational Series]],4)))</f>
        <v>2502</v>
      </c>
      <c r="D2868" s="51" t="s">
        <v>900</v>
      </c>
      <c r="E2868" s="51" t="s">
        <v>901</v>
      </c>
    </row>
    <row r="2869" spans="1:5" ht="51.75" thickBot="1" x14ac:dyDescent="0.3">
      <c r="A2869" s="51" t="s">
        <v>732</v>
      </c>
      <c r="B2869" s="127" t="str">
        <f>Table13[[#This Row],[Series]]&amp;Table13[[#This Row],[Competency Name]]</f>
        <v>2502ABILITY TO USE AND MAINTAIN TOOLS AND EQUIPMENT</v>
      </c>
      <c r="C2869" s="127" t="str">
        <f>IF(RIGHT(Table13[[#This Row],[Occupational Series]],5)="SECCM","SECCM",IF(OR(RIGHT(Table13[[#This Row],[Occupational Series]],1)="A",RIGHT(Table13[[#This Row],[Occupational Series]],1)="B",RIGHT(Table13[[#This Row],[Occupational Series]],1)="C"),"0301",RIGHT(Table13[[#This Row],[Occupational Series]],4)))</f>
        <v>2502</v>
      </c>
      <c r="D2869" s="51" t="s">
        <v>908</v>
      </c>
      <c r="E2869" s="51" t="s">
        <v>909</v>
      </c>
    </row>
    <row r="2870" spans="1:5" ht="51.75" thickBot="1" x14ac:dyDescent="0.3">
      <c r="A2870" s="51" t="s">
        <v>732</v>
      </c>
      <c r="B2870" s="127" t="str">
        <f>Table13[[#This Row],[Series]]&amp;Table13[[#This Row],[Competency Name]]</f>
        <v>2502TROUBLESHOOTING</v>
      </c>
      <c r="C2870" s="127" t="str">
        <f>IF(RIGHT(Table13[[#This Row],[Occupational Series]],5)="SECCM","SECCM",IF(OR(RIGHT(Table13[[#This Row],[Occupational Series]],1)="A",RIGHT(Table13[[#This Row],[Occupational Series]],1)="B",RIGHT(Table13[[#This Row],[Occupational Series]],1)="C"),"0301",RIGHT(Table13[[#This Row],[Occupational Series]],4)))</f>
        <v>2502</v>
      </c>
      <c r="D2870" s="51" t="s">
        <v>912</v>
      </c>
      <c r="E2870" s="51" t="s">
        <v>913</v>
      </c>
    </row>
    <row r="2871" spans="1:5" ht="39" thickBot="1" x14ac:dyDescent="0.3">
      <c r="A2871" s="51" t="s">
        <v>732</v>
      </c>
      <c r="B2871" s="127" t="str">
        <f>Table13[[#This Row],[Series]]&amp;Table13[[#This Row],[Competency Name]]</f>
        <v>2502ABILITY TO WORK AS A MEMBER OF A TEAM</v>
      </c>
      <c r="C2871" s="127" t="str">
        <f>IF(RIGHT(Table13[[#This Row],[Occupational Series]],5)="SECCM","SECCM",IF(OR(RIGHT(Table13[[#This Row],[Occupational Series]],1)="A",RIGHT(Table13[[#This Row],[Occupational Series]],1)="B",RIGHT(Table13[[#This Row],[Occupational Series]],1)="C"),"0301",RIGHT(Table13[[#This Row],[Occupational Series]],4)))</f>
        <v>2502</v>
      </c>
      <c r="D2871" s="51" t="s">
        <v>1017</v>
      </c>
      <c r="E2871" s="51" t="s">
        <v>1018</v>
      </c>
    </row>
    <row r="2872" spans="1:5" ht="26.25" thickBot="1" x14ac:dyDescent="0.3">
      <c r="A2872" s="129" t="s">
        <v>732</v>
      </c>
      <c r="B2872" s="127" t="str">
        <f>Table13[[#This Row],[Series]]&amp;Table13[[#This Row],[Competency Name]]</f>
        <v>2502SHOP APTITUDE AND INTEREST</v>
      </c>
      <c r="C2872" s="127" t="str">
        <f>IF(RIGHT(Table13[[#This Row],[Occupational Series]],5)="SECCM","SECCM",IF(OR(RIGHT(Table13[[#This Row],[Occupational Series]],1)="A",RIGHT(Table13[[#This Row],[Occupational Series]],1)="B",RIGHT(Table13[[#This Row],[Occupational Series]],1)="C"),"0301",RIGHT(Table13[[#This Row],[Occupational Series]],4)))</f>
        <v>2502</v>
      </c>
      <c r="D2872" s="129" t="s">
        <v>1021</v>
      </c>
      <c r="E2872" s="129" t="s">
        <v>1022</v>
      </c>
    </row>
    <row r="2873" spans="1:5" ht="115.5" thickBot="1" x14ac:dyDescent="0.3">
      <c r="A2873" s="51" t="s">
        <v>742</v>
      </c>
      <c r="B2873" s="127" t="str">
        <f>Table13[[#This Row],[Series]]&amp;Table13[[#This Row],[Competency Name]]</f>
        <v>2504TECHNICAL PRACTICES (THEORETICAL, PRECISE, ARTISTIC)</v>
      </c>
      <c r="C2873" s="127" t="str">
        <f>IF(RIGHT(Table13[[#This Row],[Occupational Series]],5)="SECCM","SECCM",IF(OR(RIGHT(Table13[[#This Row],[Occupational Series]],1)="A",RIGHT(Table13[[#This Row],[Occupational Series]],1)="B",RIGHT(Table13[[#This Row],[Occupational Series]],1)="C"),"0301",RIGHT(Table13[[#This Row],[Occupational Series]],4)))</f>
        <v>2504</v>
      </c>
      <c r="D2873" s="51" t="s">
        <v>716</v>
      </c>
      <c r="E2873" s="51" t="s">
        <v>717</v>
      </c>
    </row>
    <row r="2874" spans="1:5" ht="51.75" thickBot="1" x14ac:dyDescent="0.3">
      <c r="A2874" s="129" t="s">
        <v>742</v>
      </c>
      <c r="B2874" s="127" t="str">
        <f>Table13[[#This Row],[Series]]&amp;Table13[[#This Row],[Competency Name]]</f>
        <v>2504ABILITY TO DO THE WORK OF THE POSITION WITHOUT MORE THAN NORMAL SUPERVISION</v>
      </c>
      <c r="C2874" s="127" t="str">
        <f>IF(RIGHT(Table13[[#This Row],[Occupational Series]],5)="SECCM","SECCM",IF(OR(RIGHT(Table13[[#This Row],[Occupational Series]],1)="A",RIGHT(Table13[[#This Row],[Occupational Series]],1)="B",RIGHT(Table13[[#This Row],[Occupational Series]],1)="C"),"0301",RIGHT(Table13[[#This Row],[Occupational Series]],4)))</f>
        <v>2504</v>
      </c>
      <c r="D2874" s="129" t="s">
        <v>852</v>
      </c>
      <c r="E2874" s="129" t="s">
        <v>853</v>
      </c>
    </row>
    <row r="2875" spans="1:5" ht="15.75" thickBot="1" x14ac:dyDescent="0.3">
      <c r="A2875" s="129" t="s">
        <v>742</v>
      </c>
      <c r="B2875" s="127" t="str">
        <f>Table13[[#This Row],[Series]]&amp;Table13[[#This Row],[Competency Name]]</f>
        <v>2504ABILITY TO INSPECT</v>
      </c>
      <c r="C2875" s="127" t="str">
        <f>IF(RIGHT(Table13[[#This Row],[Occupational Series]],5)="SECCM","SECCM",IF(OR(RIGHT(Table13[[#This Row],[Occupational Series]],1)="A",RIGHT(Table13[[#This Row],[Occupational Series]],1)="B",RIGHT(Table13[[#This Row],[Occupational Series]],1)="C"),"0301",RIGHT(Table13[[#This Row],[Occupational Series]],4)))</f>
        <v>2504</v>
      </c>
      <c r="D2875" s="129" t="s">
        <v>866</v>
      </c>
      <c r="E2875" s="129" t="s">
        <v>867</v>
      </c>
    </row>
    <row r="2876" spans="1:5" ht="15.75" thickBot="1" x14ac:dyDescent="0.3">
      <c r="A2876" s="129" t="s">
        <v>742</v>
      </c>
      <c r="B2876" s="127" t="str">
        <f>Table13[[#This Row],[Series]]&amp;Table13[[#This Row],[Competency Name]]</f>
        <v>2504ABILITY TO INSTRUCT</v>
      </c>
      <c r="C2876" s="127" t="str">
        <f>IF(RIGHT(Table13[[#This Row],[Occupational Series]],5)="SECCM","SECCM",IF(OR(RIGHT(Table13[[#This Row],[Occupational Series]],1)="A",RIGHT(Table13[[#This Row],[Occupational Series]],1)="B",RIGHT(Table13[[#This Row],[Occupational Series]],1)="C"),"0301",RIGHT(Table13[[#This Row],[Occupational Series]],4)))</f>
        <v>2504</v>
      </c>
      <c r="D2876" s="129" t="s">
        <v>868</v>
      </c>
      <c r="E2876" s="129" t="s">
        <v>869</v>
      </c>
    </row>
    <row r="2877" spans="1:5" ht="39" thickBot="1" x14ac:dyDescent="0.3">
      <c r="A2877" s="51" t="s">
        <v>742</v>
      </c>
      <c r="B2877" s="127" t="str">
        <f>Table13[[#This Row],[Series]]&amp;Table13[[#This Row],[Competency Name]]</f>
        <v>2504ABILITY TO PROVIDE PRODUCTION SUPPORT SERVICES</v>
      </c>
      <c r="C2877" s="127" t="str">
        <f>IF(RIGHT(Table13[[#This Row],[Occupational Series]],5)="SECCM","SECCM",IF(OR(RIGHT(Table13[[#This Row],[Occupational Series]],1)="A",RIGHT(Table13[[#This Row],[Occupational Series]],1)="B",RIGHT(Table13[[#This Row],[Occupational Series]],1)="C"),"0301",RIGHT(Table13[[#This Row],[Occupational Series]],4)))</f>
        <v>2504</v>
      </c>
      <c r="D2877" s="51" t="s">
        <v>870</v>
      </c>
      <c r="E2877" s="51" t="s">
        <v>871</v>
      </c>
    </row>
    <row r="2878" spans="1:5" ht="26.25" thickBot="1" x14ac:dyDescent="0.3">
      <c r="A2878" s="129" t="s">
        <v>742</v>
      </c>
      <c r="B2878" s="127" t="str">
        <f>Table13[[#This Row],[Series]]&amp;Table13[[#This Row],[Competency Name]]</f>
        <v>2504ABILITY TO LEAD OR SUPERVISE</v>
      </c>
      <c r="C2878" s="127" t="str">
        <f>IF(RIGHT(Table13[[#This Row],[Occupational Series]],5)="SECCM","SECCM",IF(OR(RIGHT(Table13[[#This Row],[Occupational Series]],1)="A",RIGHT(Table13[[#This Row],[Occupational Series]],1)="B",RIGHT(Table13[[#This Row],[Occupational Series]],1)="C"),"0301",RIGHT(Table13[[#This Row],[Occupational Series]],4)))</f>
        <v>2504</v>
      </c>
      <c r="D2878" s="129" t="s">
        <v>872</v>
      </c>
      <c r="E2878" s="129" t="s">
        <v>873</v>
      </c>
    </row>
    <row r="2879" spans="1:5" ht="39" thickBot="1" x14ac:dyDescent="0.3">
      <c r="A2879" s="129" t="s">
        <v>742</v>
      </c>
      <c r="B2879" s="127" t="str">
        <f>Table13[[#This Row],[Series]]&amp;Table13[[#This Row],[Competency Name]]</f>
        <v>2504ABILITY TO USE AND MAINTAIN HAND TOOLS (ELECTRICAL WORK)</v>
      </c>
      <c r="C2879" s="127" t="str">
        <f>IF(RIGHT(Table13[[#This Row],[Occupational Series]],5)="SECCM","SECCM",IF(OR(RIGHT(Table13[[#This Row],[Occupational Series]],1)="A",RIGHT(Table13[[#This Row],[Occupational Series]],1)="B",RIGHT(Table13[[#This Row],[Occupational Series]],1)="C"),"0301",RIGHT(Table13[[#This Row],[Occupational Series]],4)))</f>
        <v>2504</v>
      </c>
      <c r="D2879" s="129" t="s">
        <v>884</v>
      </c>
      <c r="E2879" s="129" t="s">
        <v>885</v>
      </c>
    </row>
    <row r="2880" spans="1:5" ht="26.25" thickBot="1" x14ac:dyDescent="0.3">
      <c r="A2880" s="129" t="s">
        <v>742</v>
      </c>
      <c r="B2880" s="127" t="str">
        <f>Table13[[#This Row],[Series]]&amp;Table13[[#This Row],[Competency Name]]</f>
        <v>2504ABILITY TO USE ELECTRICAL DRAWINGS</v>
      </c>
      <c r="C2880" s="127" t="str">
        <f>IF(RIGHT(Table13[[#This Row],[Occupational Series]],5)="SECCM","SECCM",IF(OR(RIGHT(Table13[[#This Row],[Occupational Series]],1)="A",RIGHT(Table13[[#This Row],[Occupational Series]],1)="B",RIGHT(Table13[[#This Row],[Occupational Series]],1)="C"),"0301",RIGHT(Table13[[#This Row],[Occupational Series]],4)))</f>
        <v>2504</v>
      </c>
      <c r="D2880" s="129" t="s">
        <v>886</v>
      </c>
      <c r="E2880" s="129" t="s">
        <v>887</v>
      </c>
    </row>
    <row r="2881" spans="1:5" ht="26.25" thickBot="1" x14ac:dyDescent="0.3">
      <c r="A2881" s="129" t="s">
        <v>742</v>
      </c>
      <c r="B2881" s="127" t="str">
        <f>Table13[[#This Row],[Series]]&amp;Table13[[#This Row],[Competency Name]]</f>
        <v>2504KNOWLEDGE OF ELECTRICAL EQUIPMENT</v>
      </c>
      <c r="C2881" s="127" t="str">
        <f>IF(RIGHT(Table13[[#This Row],[Occupational Series]],5)="SECCM","SECCM",IF(OR(RIGHT(Table13[[#This Row],[Occupational Series]],1)="A",RIGHT(Table13[[#This Row],[Occupational Series]],1)="B",RIGHT(Table13[[#This Row],[Occupational Series]],1)="C"),"0301",RIGHT(Table13[[#This Row],[Occupational Series]],4)))</f>
        <v>2504</v>
      </c>
      <c r="D2881" s="129" t="s">
        <v>892</v>
      </c>
      <c r="E2881" s="129" t="s">
        <v>893</v>
      </c>
    </row>
    <row r="2882" spans="1:5" ht="64.5" thickBot="1" x14ac:dyDescent="0.3">
      <c r="A2882" s="51" t="s">
        <v>742</v>
      </c>
      <c r="B2882" s="127" t="str">
        <f>Table13[[#This Row],[Series]]&amp;Table13[[#This Row],[Competency Name]]</f>
        <v>2504THEORY AND INSTRUMENTS (ELECTRICAL, ELECTRONIC) USED IN SHOP AND TRADE PRACTICES</v>
      </c>
      <c r="C2882" s="127" t="str">
        <f>IF(RIGHT(Table13[[#This Row],[Occupational Series]],5)="SECCM","SECCM",IF(OR(RIGHT(Table13[[#This Row],[Occupational Series]],1)="A",RIGHT(Table13[[#This Row],[Occupational Series]],1)="B",RIGHT(Table13[[#This Row],[Occupational Series]],1)="C"),"0301",RIGHT(Table13[[#This Row],[Occupational Series]],4)))</f>
        <v>2504</v>
      </c>
      <c r="D2882" s="51" t="s">
        <v>894</v>
      </c>
      <c r="E2882" s="51" t="s">
        <v>895</v>
      </c>
    </row>
    <row r="2883" spans="1:5" ht="51.75" thickBot="1" x14ac:dyDescent="0.3">
      <c r="A2883" s="51" t="s">
        <v>742</v>
      </c>
      <c r="B2883" s="127" t="str">
        <f>Table13[[#This Row],[Series]]&amp;Table13[[#This Row],[Competency Name]]</f>
        <v>2504TROUBLESHOOTING</v>
      </c>
      <c r="C2883" s="127" t="str">
        <f>IF(RIGHT(Table13[[#This Row],[Occupational Series]],5)="SECCM","SECCM",IF(OR(RIGHT(Table13[[#This Row],[Occupational Series]],1)="A",RIGHT(Table13[[#This Row],[Occupational Series]],1)="B",RIGHT(Table13[[#This Row],[Occupational Series]],1)="C"),"0301",RIGHT(Table13[[#This Row],[Occupational Series]],4)))</f>
        <v>2504</v>
      </c>
      <c r="D2883" s="51" t="s">
        <v>912</v>
      </c>
      <c r="E2883" s="51" t="s">
        <v>913</v>
      </c>
    </row>
    <row r="2884" spans="1:5" ht="51.75" thickBot="1" x14ac:dyDescent="0.3">
      <c r="A2884" s="129" t="s">
        <v>862</v>
      </c>
      <c r="B2884" s="127" t="str">
        <f>Table13[[#This Row],[Series]]&amp;Table13[[#This Row],[Competency Name]]</f>
        <v>2601ABILITY TO DO THE WORK OF THE POSITION WITHOUT MORE THAN NORMAL SUPERVISION</v>
      </c>
      <c r="C2884" s="127" t="str">
        <f>IF(RIGHT(Table13[[#This Row],[Occupational Series]],5)="SECCM","SECCM",IF(OR(RIGHT(Table13[[#This Row],[Occupational Series]],1)="A",RIGHT(Table13[[#This Row],[Occupational Series]],1)="B",RIGHT(Table13[[#This Row],[Occupational Series]],1)="C"),"0301",RIGHT(Table13[[#This Row],[Occupational Series]],4)))</f>
        <v>2601</v>
      </c>
      <c r="D2884" s="129" t="s">
        <v>852</v>
      </c>
      <c r="E2884" s="129" t="s">
        <v>853</v>
      </c>
    </row>
    <row r="2885" spans="1:5" ht="15.75" thickBot="1" x14ac:dyDescent="0.3">
      <c r="A2885" s="129" t="s">
        <v>862</v>
      </c>
      <c r="B2885" s="127" t="str">
        <f>Table13[[#This Row],[Series]]&amp;Table13[[#This Row],[Competency Name]]</f>
        <v>2601ABILITY TO INSPECT</v>
      </c>
      <c r="C2885" s="127" t="str">
        <f>IF(RIGHT(Table13[[#This Row],[Occupational Series]],5)="SECCM","SECCM",IF(OR(RIGHT(Table13[[#This Row],[Occupational Series]],1)="A",RIGHT(Table13[[#This Row],[Occupational Series]],1)="B",RIGHT(Table13[[#This Row],[Occupational Series]],1)="C"),"0301",RIGHT(Table13[[#This Row],[Occupational Series]],4)))</f>
        <v>2601</v>
      </c>
      <c r="D2885" s="129" t="s">
        <v>866</v>
      </c>
      <c r="E2885" s="129" t="s">
        <v>867</v>
      </c>
    </row>
    <row r="2886" spans="1:5" ht="15.75" thickBot="1" x14ac:dyDescent="0.3">
      <c r="A2886" s="129" t="s">
        <v>862</v>
      </c>
      <c r="B2886" s="127" t="str">
        <f>Table13[[#This Row],[Series]]&amp;Table13[[#This Row],[Competency Name]]</f>
        <v>2601ABILITY TO INSTRUCT</v>
      </c>
      <c r="C2886" s="127" t="str">
        <f>IF(RIGHT(Table13[[#This Row],[Occupational Series]],5)="SECCM","SECCM",IF(OR(RIGHT(Table13[[#This Row],[Occupational Series]],1)="A",RIGHT(Table13[[#This Row],[Occupational Series]],1)="B",RIGHT(Table13[[#This Row],[Occupational Series]],1)="C"),"0301",RIGHT(Table13[[#This Row],[Occupational Series]],4)))</f>
        <v>2601</v>
      </c>
      <c r="D2886" s="129" t="s">
        <v>868</v>
      </c>
      <c r="E2886" s="129" t="s">
        <v>869</v>
      </c>
    </row>
    <row r="2887" spans="1:5" ht="39" thickBot="1" x14ac:dyDescent="0.3">
      <c r="A2887" s="51" t="s">
        <v>862</v>
      </c>
      <c r="B2887" s="127" t="str">
        <f>Table13[[#This Row],[Series]]&amp;Table13[[#This Row],[Competency Name]]</f>
        <v>2601ABILITY TO PROVIDE PRODUCTION SUPPORT SERVICES</v>
      </c>
      <c r="C2887" s="127" t="str">
        <f>IF(RIGHT(Table13[[#This Row],[Occupational Series]],5)="SECCM","SECCM",IF(OR(RIGHT(Table13[[#This Row],[Occupational Series]],1)="A",RIGHT(Table13[[#This Row],[Occupational Series]],1)="B",RIGHT(Table13[[#This Row],[Occupational Series]],1)="C"),"0301",RIGHT(Table13[[#This Row],[Occupational Series]],4)))</f>
        <v>2601</v>
      </c>
      <c r="D2887" s="51" t="s">
        <v>870</v>
      </c>
      <c r="E2887" s="51" t="s">
        <v>871</v>
      </c>
    </row>
    <row r="2888" spans="1:5" ht="26.25" thickBot="1" x14ac:dyDescent="0.3">
      <c r="A2888" s="129" t="s">
        <v>862</v>
      </c>
      <c r="B2888" s="127" t="str">
        <f>Table13[[#This Row],[Series]]&amp;Table13[[#This Row],[Competency Name]]</f>
        <v>2601ABILITY TO LEAD OR SUPERVISE</v>
      </c>
      <c r="C2888" s="127" t="str">
        <f>IF(RIGHT(Table13[[#This Row],[Occupational Series]],5)="SECCM","SECCM",IF(OR(RIGHT(Table13[[#This Row],[Occupational Series]],1)="A",RIGHT(Table13[[#This Row],[Occupational Series]],1)="B",RIGHT(Table13[[#This Row],[Occupational Series]],1)="C"),"0301",RIGHT(Table13[[#This Row],[Occupational Series]],4)))</f>
        <v>2601</v>
      </c>
      <c r="D2888" s="129" t="s">
        <v>872</v>
      </c>
      <c r="E2888" s="129" t="s">
        <v>873</v>
      </c>
    </row>
    <row r="2889" spans="1:5" ht="77.25" thickBot="1" x14ac:dyDescent="0.3">
      <c r="A2889" s="51" t="s">
        <v>862</v>
      </c>
      <c r="B2889" s="127" t="str">
        <f>Table13[[#This Row],[Series]]&amp;Table13[[#This Row],[Competency Name]]</f>
        <v>2601INGENUITY (ABILITY TO SUGGEST AND APPLY NEW METHODS)</v>
      </c>
      <c r="C2889" s="127" t="str">
        <f>IF(RIGHT(Table13[[#This Row],[Occupational Series]],5)="SECCM","SECCM",IF(OR(RIGHT(Table13[[#This Row],[Occupational Series]],1)="A",RIGHT(Table13[[#This Row],[Occupational Series]],1)="B",RIGHT(Table13[[#This Row],[Occupational Series]],1)="C"),"0301",RIGHT(Table13[[#This Row],[Occupational Series]],4)))</f>
        <v>2601</v>
      </c>
      <c r="D2889" s="51" t="s">
        <v>890</v>
      </c>
      <c r="E2889" s="51" t="s">
        <v>891</v>
      </c>
    </row>
    <row r="2890" spans="1:5" ht="39" thickBot="1" x14ac:dyDescent="0.3">
      <c r="A2890" s="51" t="s">
        <v>862</v>
      </c>
      <c r="B2890" s="127" t="str">
        <f>Table13[[#This Row],[Series]]&amp;Table13[[#This Row],[Competency Name]]</f>
        <v>2601KNOWLEDGE OF EQUIPMENT ASSEMBLY, INSTALLATION, REPAIR, ETC.</v>
      </c>
      <c r="C2890" s="127" t="str">
        <f>IF(RIGHT(Table13[[#This Row],[Occupational Series]],5)="SECCM","SECCM",IF(OR(RIGHT(Table13[[#This Row],[Occupational Series]],1)="A",RIGHT(Table13[[#This Row],[Occupational Series]],1)="B",RIGHT(Table13[[#This Row],[Occupational Series]],1)="C"),"0301",RIGHT(Table13[[#This Row],[Occupational Series]],4)))</f>
        <v>2601</v>
      </c>
      <c r="D2890" s="51" t="s">
        <v>910</v>
      </c>
      <c r="E2890" s="51" t="s">
        <v>911</v>
      </c>
    </row>
    <row r="2891" spans="1:5" ht="51.75" thickBot="1" x14ac:dyDescent="0.3">
      <c r="A2891" s="51" t="s">
        <v>862</v>
      </c>
      <c r="B2891" s="127" t="str">
        <f>Table13[[#This Row],[Series]]&amp;Table13[[#This Row],[Competency Name]]</f>
        <v>2601ABILITY TO USE HAND AND POWER TOOLS (ELECTRONICS)</v>
      </c>
      <c r="C2891" s="127" t="str">
        <f>IF(RIGHT(Table13[[#This Row],[Occupational Series]],5)="SECCM","SECCM",IF(OR(RIGHT(Table13[[#This Row],[Occupational Series]],1)="A",RIGHT(Table13[[#This Row],[Occupational Series]],1)="B",RIGHT(Table13[[#This Row],[Occupational Series]],1)="C"),"0301",RIGHT(Table13[[#This Row],[Occupational Series]],4)))</f>
        <v>2601</v>
      </c>
      <c r="D2891" s="51" t="s">
        <v>934</v>
      </c>
      <c r="E2891" s="51" t="s">
        <v>935</v>
      </c>
    </row>
    <row r="2892" spans="1:5" ht="77.25" thickBot="1" x14ac:dyDescent="0.3">
      <c r="A2892" s="51" t="s">
        <v>862</v>
      </c>
      <c r="B2892" s="127" t="str">
        <f>Table13[[#This Row],[Series]]&amp;Table13[[#This Row],[Competency Name]]</f>
        <v>2601THEORY OF ELECTRONICS</v>
      </c>
      <c r="C2892" s="127" t="str">
        <f>IF(RIGHT(Table13[[#This Row],[Occupational Series]],5)="SECCM","SECCM",IF(OR(RIGHT(Table13[[#This Row],[Occupational Series]],1)="A",RIGHT(Table13[[#This Row],[Occupational Series]],1)="B",RIGHT(Table13[[#This Row],[Occupational Series]],1)="C"),"0301",RIGHT(Table13[[#This Row],[Occupational Series]],4)))</f>
        <v>2601</v>
      </c>
      <c r="D2892" s="51" t="s">
        <v>936</v>
      </c>
      <c r="E2892" s="51" t="s">
        <v>937</v>
      </c>
    </row>
    <row r="2893" spans="1:5" ht="77.25" thickBot="1" x14ac:dyDescent="0.3">
      <c r="A2893" s="51" t="s">
        <v>862</v>
      </c>
      <c r="B2893" s="127" t="str">
        <f>Table13[[#This Row],[Series]]&amp;Table13[[#This Row],[Competency Name]]</f>
        <v>2601USE OF TEST EQUIPMENT (ELECTRONICS)</v>
      </c>
      <c r="C2893" s="127" t="str">
        <f>IF(RIGHT(Table13[[#This Row],[Occupational Series]],5)="SECCM","SECCM",IF(OR(RIGHT(Table13[[#This Row],[Occupational Series]],1)="A",RIGHT(Table13[[#This Row],[Occupational Series]],1)="B",RIGHT(Table13[[#This Row],[Occupational Series]],1)="C"),"0301",RIGHT(Table13[[#This Row],[Occupational Series]],4)))</f>
        <v>2601</v>
      </c>
      <c r="D2893" s="51" t="s">
        <v>938</v>
      </c>
      <c r="E2893" s="51" t="s">
        <v>939</v>
      </c>
    </row>
    <row r="2894" spans="1:5" ht="51.75" thickBot="1" x14ac:dyDescent="0.3">
      <c r="A2894" s="51" t="s">
        <v>862</v>
      </c>
      <c r="B2894" s="127" t="str">
        <f>Table13[[#This Row],[Series]]&amp;Table13[[#This Row],[Competency Name]]</f>
        <v>2601TROUBLESHOOTING (ELECTRONIC EQUIPMENT)</v>
      </c>
      <c r="C2894" s="127" t="str">
        <f>IF(RIGHT(Table13[[#This Row],[Occupational Series]],5)="SECCM","SECCM",IF(OR(RIGHT(Table13[[#This Row],[Occupational Series]],1)="A",RIGHT(Table13[[#This Row],[Occupational Series]],1)="B",RIGHT(Table13[[#This Row],[Occupational Series]],1)="C"),"0301",RIGHT(Table13[[#This Row],[Occupational Series]],4)))</f>
        <v>2601</v>
      </c>
      <c r="D2894" s="51" t="s">
        <v>1474</v>
      </c>
      <c r="E2894" s="51" t="s">
        <v>1475</v>
      </c>
    </row>
    <row r="2895" spans="1:5" ht="51.75" thickBot="1" x14ac:dyDescent="0.3">
      <c r="A2895" s="129" t="s">
        <v>859</v>
      </c>
      <c r="B2895" s="127" t="str">
        <f>Table13[[#This Row],[Series]]&amp;Table13[[#This Row],[Competency Name]]</f>
        <v>2602ABILITY TO DO THE WORK OF THE POSITION WITHOUT MORE THAN NORMAL SUPERVISION</v>
      </c>
      <c r="C2895" s="127" t="str">
        <f>IF(RIGHT(Table13[[#This Row],[Occupational Series]],5)="SECCM","SECCM",IF(OR(RIGHT(Table13[[#This Row],[Occupational Series]],1)="A",RIGHT(Table13[[#This Row],[Occupational Series]],1)="B",RIGHT(Table13[[#This Row],[Occupational Series]],1)="C"),"0301",RIGHT(Table13[[#This Row],[Occupational Series]],4)))</f>
        <v>2602</v>
      </c>
      <c r="D2895" s="129" t="s">
        <v>852</v>
      </c>
      <c r="E2895" s="129" t="s">
        <v>853</v>
      </c>
    </row>
    <row r="2896" spans="1:5" ht="15.75" thickBot="1" x14ac:dyDescent="0.3">
      <c r="A2896" s="129" t="s">
        <v>859</v>
      </c>
      <c r="B2896" s="127" t="str">
        <f>Table13[[#This Row],[Series]]&amp;Table13[[#This Row],[Competency Name]]</f>
        <v>2602ABILITY TO INSPECT</v>
      </c>
      <c r="C2896" s="127" t="str">
        <f>IF(RIGHT(Table13[[#This Row],[Occupational Series]],5)="SECCM","SECCM",IF(OR(RIGHT(Table13[[#This Row],[Occupational Series]],1)="A",RIGHT(Table13[[#This Row],[Occupational Series]],1)="B",RIGHT(Table13[[#This Row],[Occupational Series]],1)="C"),"0301",RIGHT(Table13[[#This Row],[Occupational Series]],4)))</f>
        <v>2602</v>
      </c>
      <c r="D2896" s="129" t="s">
        <v>866</v>
      </c>
      <c r="E2896" s="129" t="s">
        <v>867</v>
      </c>
    </row>
    <row r="2897" spans="1:5" ht="15.75" thickBot="1" x14ac:dyDescent="0.3">
      <c r="A2897" s="129" t="s">
        <v>859</v>
      </c>
      <c r="B2897" s="127" t="str">
        <f>Table13[[#This Row],[Series]]&amp;Table13[[#This Row],[Competency Name]]</f>
        <v>2602ABILITY TO INSTRUCT</v>
      </c>
      <c r="C2897" s="127" t="str">
        <f>IF(RIGHT(Table13[[#This Row],[Occupational Series]],5)="SECCM","SECCM",IF(OR(RIGHT(Table13[[#This Row],[Occupational Series]],1)="A",RIGHT(Table13[[#This Row],[Occupational Series]],1)="B",RIGHT(Table13[[#This Row],[Occupational Series]],1)="C"),"0301",RIGHT(Table13[[#This Row],[Occupational Series]],4)))</f>
        <v>2602</v>
      </c>
      <c r="D2897" s="129" t="s">
        <v>868</v>
      </c>
      <c r="E2897" s="129" t="s">
        <v>869</v>
      </c>
    </row>
    <row r="2898" spans="1:5" ht="39" thickBot="1" x14ac:dyDescent="0.3">
      <c r="A2898" s="51" t="s">
        <v>859</v>
      </c>
      <c r="B2898" s="127" t="str">
        <f>Table13[[#This Row],[Series]]&amp;Table13[[#This Row],[Competency Name]]</f>
        <v>2602ABILITY TO PROVIDE PRODUCTION SUPPORT SERVICES</v>
      </c>
      <c r="C2898" s="127" t="str">
        <f>IF(RIGHT(Table13[[#This Row],[Occupational Series]],5)="SECCM","SECCM",IF(OR(RIGHT(Table13[[#This Row],[Occupational Series]],1)="A",RIGHT(Table13[[#This Row],[Occupational Series]],1)="B",RIGHT(Table13[[#This Row],[Occupational Series]],1)="C"),"0301",RIGHT(Table13[[#This Row],[Occupational Series]],4)))</f>
        <v>2602</v>
      </c>
      <c r="D2898" s="51" t="s">
        <v>870</v>
      </c>
      <c r="E2898" s="51" t="s">
        <v>871</v>
      </c>
    </row>
    <row r="2899" spans="1:5" ht="26.25" thickBot="1" x14ac:dyDescent="0.3">
      <c r="A2899" s="129" t="s">
        <v>859</v>
      </c>
      <c r="B2899" s="127" t="str">
        <f>Table13[[#This Row],[Series]]&amp;Table13[[#This Row],[Competency Name]]</f>
        <v>2602ABILITY TO LEAD OR SUPERVISE</v>
      </c>
      <c r="C2899" s="127" t="str">
        <f>IF(RIGHT(Table13[[#This Row],[Occupational Series]],5)="SECCM","SECCM",IF(OR(RIGHT(Table13[[#This Row],[Occupational Series]],1)="A",RIGHT(Table13[[#This Row],[Occupational Series]],1)="B",RIGHT(Table13[[#This Row],[Occupational Series]],1)="C"),"0301",RIGHT(Table13[[#This Row],[Occupational Series]],4)))</f>
        <v>2602</v>
      </c>
      <c r="D2899" s="129" t="s">
        <v>872</v>
      </c>
      <c r="E2899" s="129" t="s">
        <v>873</v>
      </c>
    </row>
    <row r="2900" spans="1:5" ht="39" thickBot="1" x14ac:dyDescent="0.3">
      <c r="A2900" s="51" t="s">
        <v>859</v>
      </c>
      <c r="B2900" s="127" t="str">
        <f>Table13[[#This Row],[Series]]&amp;Table13[[#This Row],[Competency Name]]</f>
        <v>2602ABILITY TO FOLLOW DIRECTIONS IN A SHOP</v>
      </c>
      <c r="C2900" s="127" t="str">
        <f>IF(RIGHT(Table13[[#This Row],[Occupational Series]],5)="SECCM","SECCM",IF(OR(RIGHT(Table13[[#This Row],[Occupational Series]],1)="A",RIGHT(Table13[[#This Row],[Occupational Series]],1)="B",RIGHT(Table13[[#This Row],[Occupational Series]],1)="C"),"0301",RIGHT(Table13[[#This Row],[Occupational Series]],4)))</f>
        <v>2602</v>
      </c>
      <c r="D2900" s="51" t="s">
        <v>882</v>
      </c>
      <c r="E2900" s="51" t="s">
        <v>883</v>
      </c>
    </row>
    <row r="2901" spans="1:5" ht="64.5" thickBot="1" x14ac:dyDescent="0.3">
      <c r="A2901" s="51" t="s">
        <v>859</v>
      </c>
      <c r="B2901" s="127" t="str">
        <f>Table13[[#This Row],[Series]]&amp;Table13[[#This Row],[Competency Name]]</f>
        <v>2602DEXTERITY AND SAFETY</v>
      </c>
      <c r="C2901" s="127" t="str">
        <f>IF(RIGHT(Table13[[#This Row],[Occupational Series]],5)="SECCM","SECCM",IF(OR(RIGHT(Table13[[#This Row],[Occupational Series]],1)="A",RIGHT(Table13[[#This Row],[Occupational Series]],1)="B",RIGHT(Table13[[#This Row],[Occupational Series]],1)="C"),"0301",RIGHT(Table13[[#This Row],[Occupational Series]],4)))</f>
        <v>2602</v>
      </c>
      <c r="D2901" s="51" t="s">
        <v>888</v>
      </c>
      <c r="E2901" s="51" t="s">
        <v>889</v>
      </c>
    </row>
    <row r="2902" spans="1:5" ht="77.25" thickBot="1" x14ac:dyDescent="0.3">
      <c r="A2902" s="51" t="s">
        <v>859</v>
      </c>
      <c r="B2902" s="127" t="str">
        <f>Table13[[#This Row],[Series]]&amp;Table13[[#This Row],[Competency Name]]</f>
        <v>2602INGENUITY (ABILITY TO SUGGEST AND APPLY NEW METHODS)</v>
      </c>
      <c r="C2902" s="127" t="str">
        <f>IF(RIGHT(Table13[[#This Row],[Occupational Series]],5)="SECCM","SECCM",IF(OR(RIGHT(Table13[[#This Row],[Occupational Series]],1)="A",RIGHT(Table13[[#This Row],[Occupational Series]],1)="B",RIGHT(Table13[[#This Row],[Occupational Series]],1)="C"),"0301",RIGHT(Table13[[#This Row],[Occupational Series]],4)))</f>
        <v>2602</v>
      </c>
      <c r="D2902" s="51" t="s">
        <v>890</v>
      </c>
      <c r="E2902" s="51" t="s">
        <v>891</v>
      </c>
    </row>
    <row r="2903" spans="1:5" ht="39" thickBot="1" x14ac:dyDescent="0.3">
      <c r="A2903" s="51" t="s">
        <v>859</v>
      </c>
      <c r="B2903" s="127" t="str">
        <f>Table13[[#This Row],[Series]]&amp;Table13[[#This Row],[Competency Name]]</f>
        <v>2602ABILITY TO SUPERVISE THROUGH SUBORDINATE SUPERVISORS</v>
      </c>
      <c r="C2903" s="127" t="str">
        <f>IF(RIGHT(Table13[[#This Row],[Occupational Series]],5)="SECCM","SECCM",IF(OR(RIGHT(Table13[[#This Row],[Occupational Series]],1)="A",RIGHT(Table13[[#This Row],[Occupational Series]],1)="B",RIGHT(Table13[[#This Row],[Occupational Series]],1)="C"),"0301",RIGHT(Table13[[#This Row],[Occupational Series]],4)))</f>
        <v>2602</v>
      </c>
      <c r="D2903" s="51" t="s">
        <v>898</v>
      </c>
      <c r="E2903" s="51" t="s">
        <v>899</v>
      </c>
    </row>
    <row r="2904" spans="1:5" ht="39" thickBot="1" x14ac:dyDescent="0.3">
      <c r="A2904" s="51" t="s">
        <v>859</v>
      </c>
      <c r="B2904" s="127" t="str">
        <f>Table13[[#This Row],[Series]]&amp;Table13[[#This Row],[Competency Name]]</f>
        <v>2602RELIABILITY AND DEPENDABILITY</v>
      </c>
      <c r="C2904" s="127" t="str">
        <f>IF(RIGHT(Table13[[#This Row],[Occupational Series]],5)="SECCM","SECCM",IF(OR(RIGHT(Table13[[#This Row],[Occupational Series]],1)="A",RIGHT(Table13[[#This Row],[Occupational Series]],1)="B",RIGHT(Table13[[#This Row],[Occupational Series]],1)="C"),"0301",RIGHT(Table13[[#This Row],[Occupational Series]],4)))</f>
        <v>2602</v>
      </c>
      <c r="D2904" s="51" t="s">
        <v>900</v>
      </c>
      <c r="E2904" s="51" t="s">
        <v>901</v>
      </c>
    </row>
    <row r="2905" spans="1:5" ht="39" thickBot="1" x14ac:dyDescent="0.3">
      <c r="A2905" s="51" t="s">
        <v>859</v>
      </c>
      <c r="B2905" s="127" t="str">
        <f>Table13[[#This Row],[Series]]&amp;Table13[[#This Row],[Competency Name]]</f>
        <v>2602KNOWLEDGE OF EQUIPMENT ASSEMBLY, INSTALLATION, REPAIR, ETC.</v>
      </c>
      <c r="C2905" s="127" t="str">
        <f>IF(RIGHT(Table13[[#This Row],[Occupational Series]],5)="SECCM","SECCM",IF(OR(RIGHT(Table13[[#This Row],[Occupational Series]],1)="A",RIGHT(Table13[[#This Row],[Occupational Series]],1)="B",RIGHT(Table13[[#This Row],[Occupational Series]],1)="C"),"0301",RIGHT(Table13[[#This Row],[Occupational Series]],4)))</f>
        <v>2602</v>
      </c>
      <c r="D2905" s="51" t="s">
        <v>910</v>
      </c>
      <c r="E2905" s="51" t="s">
        <v>911</v>
      </c>
    </row>
    <row r="2906" spans="1:5" ht="51.75" thickBot="1" x14ac:dyDescent="0.3">
      <c r="A2906" s="51" t="s">
        <v>859</v>
      </c>
      <c r="B2906" s="127" t="str">
        <f>Table13[[#This Row],[Series]]&amp;Table13[[#This Row],[Competency Name]]</f>
        <v>2602ABILITY TO USE HAND AND POWER TOOLS (ELECTRONICS)</v>
      </c>
      <c r="C2906" s="127" t="str">
        <f>IF(RIGHT(Table13[[#This Row],[Occupational Series]],5)="SECCM","SECCM",IF(OR(RIGHT(Table13[[#This Row],[Occupational Series]],1)="A",RIGHT(Table13[[#This Row],[Occupational Series]],1)="B",RIGHT(Table13[[#This Row],[Occupational Series]],1)="C"),"0301",RIGHT(Table13[[#This Row],[Occupational Series]],4)))</f>
        <v>2602</v>
      </c>
      <c r="D2906" s="51" t="s">
        <v>934</v>
      </c>
      <c r="E2906" s="51" t="s">
        <v>935</v>
      </c>
    </row>
    <row r="2907" spans="1:5" ht="77.25" thickBot="1" x14ac:dyDescent="0.3">
      <c r="A2907" s="51" t="s">
        <v>859</v>
      </c>
      <c r="B2907" s="127" t="str">
        <f>Table13[[#This Row],[Series]]&amp;Table13[[#This Row],[Competency Name]]</f>
        <v>2602THEORY OF ELECTRONICS</v>
      </c>
      <c r="C2907" s="127" t="str">
        <f>IF(RIGHT(Table13[[#This Row],[Occupational Series]],5)="SECCM","SECCM",IF(OR(RIGHT(Table13[[#This Row],[Occupational Series]],1)="A",RIGHT(Table13[[#This Row],[Occupational Series]],1)="B",RIGHT(Table13[[#This Row],[Occupational Series]],1)="C"),"0301",RIGHT(Table13[[#This Row],[Occupational Series]],4)))</f>
        <v>2602</v>
      </c>
      <c r="D2907" s="51" t="s">
        <v>936</v>
      </c>
      <c r="E2907" s="51" t="s">
        <v>937</v>
      </c>
    </row>
    <row r="2908" spans="1:5" ht="77.25" thickBot="1" x14ac:dyDescent="0.3">
      <c r="A2908" s="51" t="s">
        <v>859</v>
      </c>
      <c r="B2908" s="127" t="str">
        <f>Table13[[#This Row],[Series]]&amp;Table13[[#This Row],[Competency Name]]</f>
        <v>2602USE OF TEST EQUIPMENT (ELECTRONICS)</v>
      </c>
      <c r="C2908" s="127" t="str">
        <f>IF(RIGHT(Table13[[#This Row],[Occupational Series]],5)="SECCM","SECCM",IF(OR(RIGHT(Table13[[#This Row],[Occupational Series]],1)="A",RIGHT(Table13[[#This Row],[Occupational Series]],1)="B",RIGHT(Table13[[#This Row],[Occupational Series]],1)="C"),"0301",RIGHT(Table13[[#This Row],[Occupational Series]],4)))</f>
        <v>2602</v>
      </c>
      <c r="D2908" s="51" t="s">
        <v>938</v>
      </c>
      <c r="E2908" s="51" t="s">
        <v>939</v>
      </c>
    </row>
    <row r="2909" spans="1:5" ht="51.75" thickBot="1" x14ac:dyDescent="0.3">
      <c r="A2909" s="51" t="s">
        <v>859</v>
      </c>
      <c r="B2909" s="127" t="str">
        <f>Table13[[#This Row],[Series]]&amp;Table13[[#This Row],[Competency Name]]</f>
        <v>2602ABILITY TO MEET DEADLINE DATES UNDER PRESSURE</v>
      </c>
      <c r="C2909" s="127" t="str">
        <f>IF(RIGHT(Table13[[#This Row],[Occupational Series]],5)="SECCM","SECCM",IF(OR(RIGHT(Table13[[#This Row],[Occupational Series]],1)="A",RIGHT(Table13[[#This Row],[Occupational Series]],1)="B",RIGHT(Table13[[#This Row],[Occupational Series]],1)="C"),"0301",RIGHT(Table13[[#This Row],[Occupational Series]],4)))</f>
        <v>2602</v>
      </c>
      <c r="D2909" s="51" t="s">
        <v>1005</v>
      </c>
      <c r="E2909" s="51" t="s">
        <v>1006</v>
      </c>
    </row>
    <row r="2910" spans="1:5" ht="39" thickBot="1" x14ac:dyDescent="0.3">
      <c r="A2910" s="51" t="s">
        <v>859</v>
      </c>
      <c r="B2910" s="127" t="str">
        <f>Table13[[#This Row],[Series]]&amp;Table13[[#This Row],[Competency Name]]</f>
        <v>2602ABILITY TO PLAN AND ORGANIZE THE WORK</v>
      </c>
      <c r="C2910" s="127" t="str">
        <f>IF(RIGHT(Table13[[#This Row],[Occupational Series]],5)="SECCM","SECCM",IF(OR(RIGHT(Table13[[#This Row],[Occupational Series]],1)="A",RIGHT(Table13[[#This Row],[Occupational Series]],1)="B",RIGHT(Table13[[#This Row],[Occupational Series]],1)="C"),"0301",RIGHT(Table13[[#This Row],[Occupational Series]],4)))</f>
        <v>2602</v>
      </c>
      <c r="D2910" s="51" t="s">
        <v>1007</v>
      </c>
      <c r="E2910" s="51" t="s">
        <v>1008</v>
      </c>
    </row>
    <row r="2911" spans="1:5" ht="39" thickBot="1" x14ac:dyDescent="0.3">
      <c r="A2911" s="51" t="s">
        <v>859</v>
      </c>
      <c r="B2911" s="127" t="str">
        <f>Table13[[#This Row],[Series]]&amp;Table13[[#This Row],[Competency Name]]</f>
        <v>2602ABILITY TO WORK AS A MEMBER OF A TEAM</v>
      </c>
      <c r="C2911" s="127" t="str">
        <f>IF(RIGHT(Table13[[#This Row],[Occupational Series]],5)="SECCM","SECCM",IF(OR(RIGHT(Table13[[#This Row],[Occupational Series]],1)="A",RIGHT(Table13[[#This Row],[Occupational Series]],1)="B",RIGHT(Table13[[#This Row],[Occupational Series]],1)="C"),"0301",RIGHT(Table13[[#This Row],[Occupational Series]],4)))</f>
        <v>2602</v>
      </c>
      <c r="D2911" s="51" t="s">
        <v>1017</v>
      </c>
      <c r="E2911" s="51" t="s">
        <v>1018</v>
      </c>
    </row>
    <row r="2912" spans="1:5" ht="39" thickBot="1" x14ac:dyDescent="0.3">
      <c r="A2912" s="51" t="s">
        <v>859</v>
      </c>
      <c r="B2912" s="127" t="str">
        <f>Table13[[#This Row],[Series]]&amp;Table13[[#This Row],[Competency Name]]</f>
        <v>2602ABILITY TO WORK WITH OTHERS</v>
      </c>
      <c r="C2912" s="127" t="str">
        <f>IF(RIGHT(Table13[[#This Row],[Occupational Series]],5)="SECCM","SECCM",IF(OR(RIGHT(Table13[[#This Row],[Occupational Series]],1)="A",RIGHT(Table13[[#This Row],[Occupational Series]],1)="B",RIGHT(Table13[[#This Row],[Occupational Series]],1)="C"),"0301",RIGHT(Table13[[#This Row],[Occupational Series]],4)))</f>
        <v>2602</v>
      </c>
      <c r="D2912" s="51" t="s">
        <v>1019</v>
      </c>
      <c r="E2912" s="51" t="s">
        <v>1020</v>
      </c>
    </row>
    <row r="2913" spans="1:5" ht="26.25" thickBot="1" x14ac:dyDescent="0.3">
      <c r="A2913" s="129" t="s">
        <v>859</v>
      </c>
      <c r="B2913" s="127" t="str">
        <f>Table13[[#This Row],[Series]]&amp;Table13[[#This Row],[Competency Name]]</f>
        <v>2602SHOP APTITUDE AND INTEREST</v>
      </c>
      <c r="C2913" s="127" t="str">
        <f>IF(RIGHT(Table13[[#This Row],[Occupational Series]],5)="SECCM","SECCM",IF(OR(RIGHT(Table13[[#This Row],[Occupational Series]],1)="A",RIGHT(Table13[[#This Row],[Occupational Series]],1)="B",RIGHT(Table13[[#This Row],[Occupational Series]],1)="C"),"0301",RIGHT(Table13[[#This Row],[Occupational Series]],4)))</f>
        <v>2602</v>
      </c>
      <c r="D2913" s="129" t="s">
        <v>1021</v>
      </c>
      <c r="E2913" s="129" t="s">
        <v>1022</v>
      </c>
    </row>
    <row r="2914" spans="1:5" ht="51.75" thickBot="1" x14ac:dyDescent="0.3">
      <c r="A2914" s="51" t="s">
        <v>859</v>
      </c>
      <c r="B2914" s="127" t="str">
        <f>Table13[[#This Row],[Series]]&amp;Table13[[#This Row],[Competency Name]]</f>
        <v>2602TROUBLESHOOTING (ELECTRONIC EQUIPMENT)</v>
      </c>
      <c r="C2914" s="127" t="str">
        <f>IF(RIGHT(Table13[[#This Row],[Occupational Series]],5)="SECCM","SECCM",IF(OR(RIGHT(Table13[[#This Row],[Occupational Series]],1)="A",RIGHT(Table13[[#This Row],[Occupational Series]],1)="B",RIGHT(Table13[[#This Row],[Occupational Series]],1)="C"),"0301",RIGHT(Table13[[#This Row],[Occupational Series]],4)))</f>
        <v>2602</v>
      </c>
      <c r="D2914" s="51" t="s">
        <v>1474</v>
      </c>
      <c r="E2914" s="51" t="s">
        <v>1475</v>
      </c>
    </row>
    <row r="2915" spans="1:5" ht="51.75" thickBot="1" x14ac:dyDescent="0.3">
      <c r="A2915" s="129" t="s">
        <v>856</v>
      </c>
      <c r="B2915" s="127" t="str">
        <f>Table13[[#This Row],[Series]]&amp;Table13[[#This Row],[Competency Name]]</f>
        <v>2604ABILITY TO DO THE WORK OF THE POSITION WITHOUT MORE THAN NORMAL SUPERVISION</v>
      </c>
      <c r="C2915" s="127" t="str">
        <f>IF(RIGHT(Table13[[#This Row],[Occupational Series]],5)="SECCM","SECCM",IF(OR(RIGHT(Table13[[#This Row],[Occupational Series]],1)="A",RIGHT(Table13[[#This Row],[Occupational Series]],1)="B",RIGHT(Table13[[#This Row],[Occupational Series]],1)="C"),"0301",RIGHT(Table13[[#This Row],[Occupational Series]],4)))</f>
        <v>2604</v>
      </c>
      <c r="D2915" s="129" t="s">
        <v>852</v>
      </c>
      <c r="E2915" s="129" t="s">
        <v>853</v>
      </c>
    </row>
    <row r="2916" spans="1:5" ht="15.75" thickBot="1" x14ac:dyDescent="0.3">
      <c r="A2916" s="129" t="s">
        <v>856</v>
      </c>
      <c r="B2916" s="127" t="str">
        <f>Table13[[#This Row],[Series]]&amp;Table13[[#This Row],[Competency Name]]</f>
        <v>2604ABILITY TO INSPECT</v>
      </c>
      <c r="C2916" s="127" t="str">
        <f>IF(RIGHT(Table13[[#This Row],[Occupational Series]],5)="SECCM","SECCM",IF(OR(RIGHT(Table13[[#This Row],[Occupational Series]],1)="A",RIGHT(Table13[[#This Row],[Occupational Series]],1)="B",RIGHT(Table13[[#This Row],[Occupational Series]],1)="C"),"0301",RIGHT(Table13[[#This Row],[Occupational Series]],4)))</f>
        <v>2604</v>
      </c>
      <c r="D2916" s="129" t="s">
        <v>866</v>
      </c>
      <c r="E2916" s="129" t="s">
        <v>867</v>
      </c>
    </row>
    <row r="2917" spans="1:5" ht="15.75" thickBot="1" x14ac:dyDescent="0.3">
      <c r="A2917" s="129" t="s">
        <v>856</v>
      </c>
      <c r="B2917" s="127" t="str">
        <f>Table13[[#This Row],[Series]]&amp;Table13[[#This Row],[Competency Name]]</f>
        <v>2604ABILITY TO INSTRUCT</v>
      </c>
      <c r="C2917" s="127" t="str">
        <f>IF(RIGHT(Table13[[#This Row],[Occupational Series]],5)="SECCM","SECCM",IF(OR(RIGHT(Table13[[#This Row],[Occupational Series]],1)="A",RIGHT(Table13[[#This Row],[Occupational Series]],1)="B",RIGHT(Table13[[#This Row],[Occupational Series]],1)="C"),"0301",RIGHT(Table13[[#This Row],[Occupational Series]],4)))</f>
        <v>2604</v>
      </c>
      <c r="D2917" s="129" t="s">
        <v>868</v>
      </c>
      <c r="E2917" s="129" t="s">
        <v>869</v>
      </c>
    </row>
    <row r="2918" spans="1:5" ht="39" thickBot="1" x14ac:dyDescent="0.3">
      <c r="A2918" s="51" t="s">
        <v>856</v>
      </c>
      <c r="B2918" s="127" t="str">
        <f>Table13[[#This Row],[Series]]&amp;Table13[[#This Row],[Competency Name]]</f>
        <v>2604ABILITY TO PROVIDE PRODUCTION SUPPORT SERVICES</v>
      </c>
      <c r="C2918" s="127" t="str">
        <f>IF(RIGHT(Table13[[#This Row],[Occupational Series]],5)="SECCM","SECCM",IF(OR(RIGHT(Table13[[#This Row],[Occupational Series]],1)="A",RIGHT(Table13[[#This Row],[Occupational Series]],1)="B",RIGHT(Table13[[#This Row],[Occupational Series]],1)="C"),"0301",RIGHT(Table13[[#This Row],[Occupational Series]],4)))</f>
        <v>2604</v>
      </c>
      <c r="D2918" s="51" t="s">
        <v>870</v>
      </c>
      <c r="E2918" s="51" t="s">
        <v>871</v>
      </c>
    </row>
    <row r="2919" spans="1:5" ht="26.25" thickBot="1" x14ac:dyDescent="0.3">
      <c r="A2919" s="129" t="s">
        <v>856</v>
      </c>
      <c r="B2919" s="127" t="str">
        <f>Table13[[#This Row],[Series]]&amp;Table13[[#This Row],[Competency Name]]</f>
        <v>2604ABILITY TO LEAD OR SUPERVISE</v>
      </c>
      <c r="C2919" s="127" t="str">
        <f>IF(RIGHT(Table13[[#This Row],[Occupational Series]],5)="SECCM","SECCM",IF(OR(RIGHT(Table13[[#This Row],[Occupational Series]],1)="A",RIGHT(Table13[[#This Row],[Occupational Series]],1)="B",RIGHT(Table13[[#This Row],[Occupational Series]],1)="C"),"0301",RIGHT(Table13[[#This Row],[Occupational Series]],4)))</f>
        <v>2604</v>
      </c>
      <c r="D2919" s="129" t="s">
        <v>872</v>
      </c>
      <c r="E2919" s="129" t="s">
        <v>873</v>
      </c>
    </row>
    <row r="2920" spans="1:5" ht="39" thickBot="1" x14ac:dyDescent="0.3">
      <c r="A2920" s="51" t="s">
        <v>856</v>
      </c>
      <c r="B2920" s="127" t="str">
        <f>Table13[[#This Row],[Series]]&amp;Table13[[#This Row],[Competency Name]]</f>
        <v>2604ABILITY TO FOLLOW DIRECTIONS IN A SHOP</v>
      </c>
      <c r="C2920" s="127" t="str">
        <f>IF(RIGHT(Table13[[#This Row],[Occupational Series]],5)="SECCM","SECCM",IF(OR(RIGHT(Table13[[#This Row],[Occupational Series]],1)="A",RIGHT(Table13[[#This Row],[Occupational Series]],1)="B",RIGHT(Table13[[#This Row],[Occupational Series]],1)="C"),"0301",RIGHT(Table13[[#This Row],[Occupational Series]],4)))</f>
        <v>2604</v>
      </c>
      <c r="D2920" s="51" t="s">
        <v>882</v>
      </c>
      <c r="E2920" s="51" t="s">
        <v>883</v>
      </c>
    </row>
    <row r="2921" spans="1:5" ht="64.5" thickBot="1" x14ac:dyDescent="0.3">
      <c r="A2921" s="51" t="s">
        <v>856</v>
      </c>
      <c r="B2921" s="127" t="str">
        <f>Table13[[#This Row],[Series]]&amp;Table13[[#This Row],[Competency Name]]</f>
        <v>2604DEXTERITY AND SAFETY</v>
      </c>
      <c r="C2921" s="127" t="str">
        <f>IF(RIGHT(Table13[[#This Row],[Occupational Series]],5)="SECCM","SECCM",IF(OR(RIGHT(Table13[[#This Row],[Occupational Series]],1)="A",RIGHT(Table13[[#This Row],[Occupational Series]],1)="B",RIGHT(Table13[[#This Row],[Occupational Series]],1)="C"),"0301",RIGHT(Table13[[#This Row],[Occupational Series]],4)))</f>
        <v>2604</v>
      </c>
      <c r="D2921" s="51" t="s">
        <v>888</v>
      </c>
      <c r="E2921" s="51" t="s">
        <v>889</v>
      </c>
    </row>
    <row r="2922" spans="1:5" ht="77.25" thickBot="1" x14ac:dyDescent="0.3">
      <c r="A2922" s="51" t="s">
        <v>856</v>
      </c>
      <c r="B2922" s="127" t="str">
        <f>Table13[[#This Row],[Series]]&amp;Table13[[#This Row],[Competency Name]]</f>
        <v>2604INGENUITY (ABILITY TO SUGGEST AND APPLY NEW METHODS)</v>
      </c>
      <c r="C2922" s="127" t="str">
        <f>IF(RIGHT(Table13[[#This Row],[Occupational Series]],5)="SECCM","SECCM",IF(OR(RIGHT(Table13[[#This Row],[Occupational Series]],1)="A",RIGHT(Table13[[#This Row],[Occupational Series]],1)="B",RIGHT(Table13[[#This Row],[Occupational Series]],1)="C"),"0301",RIGHT(Table13[[#This Row],[Occupational Series]],4)))</f>
        <v>2604</v>
      </c>
      <c r="D2922" s="51" t="s">
        <v>890</v>
      </c>
      <c r="E2922" s="51" t="s">
        <v>891</v>
      </c>
    </row>
    <row r="2923" spans="1:5" ht="39" thickBot="1" x14ac:dyDescent="0.3">
      <c r="A2923" s="51" t="s">
        <v>856</v>
      </c>
      <c r="B2923" s="127" t="str">
        <f>Table13[[#This Row],[Series]]&amp;Table13[[#This Row],[Competency Name]]</f>
        <v>2604ABILITY TO SUPERVISE THROUGH SUBORDINATE SUPERVISORS</v>
      </c>
      <c r="C2923" s="127" t="str">
        <f>IF(RIGHT(Table13[[#This Row],[Occupational Series]],5)="SECCM","SECCM",IF(OR(RIGHT(Table13[[#This Row],[Occupational Series]],1)="A",RIGHT(Table13[[#This Row],[Occupational Series]],1)="B",RIGHT(Table13[[#This Row],[Occupational Series]],1)="C"),"0301",RIGHT(Table13[[#This Row],[Occupational Series]],4)))</f>
        <v>2604</v>
      </c>
      <c r="D2923" s="51" t="s">
        <v>898</v>
      </c>
      <c r="E2923" s="51" t="s">
        <v>899</v>
      </c>
    </row>
    <row r="2924" spans="1:5" ht="39" thickBot="1" x14ac:dyDescent="0.3">
      <c r="A2924" s="51" t="s">
        <v>856</v>
      </c>
      <c r="B2924" s="127" t="str">
        <f>Table13[[#This Row],[Series]]&amp;Table13[[#This Row],[Competency Name]]</f>
        <v>2604RELIABILITY AND DEPENDABILITY</v>
      </c>
      <c r="C2924" s="127" t="str">
        <f>IF(RIGHT(Table13[[#This Row],[Occupational Series]],5)="SECCM","SECCM",IF(OR(RIGHT(Table13[[#This Row],[Occupational Series]],1)="A",RIGHT(Table13[[#This Row],[Occupational Series]],1)="B",RIGHT(Table13[[#This Row],[Occupational Series]],1)="C"),"0301",RIGHT(Table13[[#This Row],[Occupational Series]],4)))</f>
        <v>2604</v>
      </c>
      <c r="D2924" s="51" t="s">
        <v>900</v>
      </c>
      <c r="E2924" s="51" t="s">
        <v>901</v>
      </c>
    </row>
    <row r="2925" spans="1:5" ht="39" thickBot="1" x14ac:dyDescent="0.3">
      <c r="A2925" s="51" t="s">
        <v>856</v>
      </c>
      <c r="B2925" s="127" t="str">
        <f>Table13[[#This Row],[Series]]&amp;Table13[[#This Row],[Competency Name]]</f>
        <v>2604KNOWLEDGE OF EQUIPMENT ASSEMBLY, INSTALLATION, REPAIR, ETC.</v>
      </c>
      <c r="C2925" s="127" t="str">
        <f>IF(RIGHT(Table13[[#This Row],[Occupational Series]],5)="SECCM","SECCM",IF(OR(RIGHT(Table13[[#This Row],[Occupational Series]],1)="A",RIGHT(Table13[[#This Row],[Occupational Series]],1)="B",RIGHT(Table13[[#This Row],[Occupational Series]],1)="C"),"0301",RIGHT(Table13[[#This Row],[Occupational Series]],4)))</f>
        <v>2604</v>
      </c>
      <c r="D2925" s="51" t="s">
        <v>910</v>
      </c>
      <c r="E2925" s="51" t="s">
        <v>911</v>
      </c>
    </row>
    <row r="2926" spans="1:5" ht="51.75" thickBot="1" x14ac:dyDescent="0.3">
      <c r="A2926" s="51" t="s">
        <v>856</v>
      </c>
      <c r="B2926" s="127" t="str">
        <f>Table13[[#This Row],[Series]]&amp;Table13[[#This Row],[Competency Name]]</f>
        <v>2604ABILITY TO USE HAND AND POWER TOOLS (ELECTRONICS)</v>
      </c>
      <c r="C2926" s="127" t="str">
        <f>IF(RIGHT(Table13[[#This Row],[Occupational Series]],5)="SECCM","SECCM",IF(OR(RIGHT(Table13[[#This Row],[Occupational Series]],1)="A",RIGHT(Table13[[#This Row],[Occupational Series]],1)="B",RIGHT(Table13[[#This Row],[Occupational Series]],1)="C"),"0301",RIGHT(Table13[[#This Row],[Occupational Series]],4)))</f>
        <v>2604</v>
      </c>
      <c r="D2926" s="51" t="s">
        <v>934</v>
      </c>
      <c r="E2926" s="51" t="s">
        <v>935</v>
      </c>
    </row>
    <row r="2927" spans="1:5" ht="77.25" thickBot="1" x14ac:dyDescent="0.3">
      <c r="A2927" s="51" t="s">
        <v>856</v>
      </c>
      <c r="B2927" s="127" t="str">
        <f>Table13[[#This Row],[Series]]&amp;Table13[[#This Row],[Competency Name]]</f>
        <v>2604THEORY OF ELECTRONICS</v>
      </c>
      <c r="C2927" s="127" t="str">
        <f>IF(RIGHT(Table13[[#This Row],[Occupational Series]],5)="SECCM","SECCM",IF(OR(RIGHT(Table13[[#This Row],[Occupational Series]],1)="A",RIGHT(Table13[[#This Row],[Occupational Series]],1)="B",RIGHT(Table13[[#This Row],[Occupational Series]],1)="C"),"0301",RIGHT(Table13[[#This Row],[Occupational Series]],4)))</f>
        <v>2604</v>
      </c>
      <c r="D2927" s="51" t="s">
        <v>936</v>
      </c>
      <c r="E2927" s="51" t="s">
        <v>937</v>
      </c>
    </row>
    <row r="2928" spans="1:5" ht="77.25" thickBot="1" x14ac:dyDescent="0.3">
      <c r="A2928" s="51" t="s">
        <v>856</v>
      </c>
      <c r="B2928" s="127" t="str">
        <f>Table13[[#This Row],[Series]]&amp;Table13[[#This Row],[Competency Name]]</f>
        <v>2604USE OF TEST EQUIPMENT (ELECTRONICS)</v>
      </c>
      <c r="C2928" s="127" t="str">
        <f>IF(RIGHT(Table13[[#This Row],[Occupational Series]],5)="SECCM","SECCM",IF(OR(RIGHT(Table13[[#This Row],[Occupational Series]],1)="A",RIGHT(Table13[[#This Row],[Occupational Series]],1)="B",RIGHT(Table13[[#This Row],[Occupational Series]],1)="C"),"0301",RIGHT(Table13[[#This Row],[Occupational Series]],4)))</f>
        <v>2604</v>
      </c>
      <c r="D2928" s="51" t="s">
        <v>938</v>
      </c>
      <c r="E2928" s="51" t="s">
        <v>939</v>
      </c>
    </row>
    <row r="2929" spans="1:5" ht="51.75" thickBot="1" x14ac:dyDescent="0.3">
      <c r="A2929" s="51" t="s">
        <v>856</v>
      </c>
      <c r="B2929" s="127" t="str">
        <f>Table13[[#This Row],[Series]]&amp;Table13[[#This Row],[Competency Name]]</f>
        <v>2604ABILITY TO MEET DEADLINE DATES UNDER PRESSURE</v>
      </c>
      <c r="C2929" s="127" t="str">
        <f>IF(RIGHT(Table13[[#This Row],[Occupational Series]],5)="SECCM","SECCM",IF(OR(RIGHT(Table13[[#This Row],[Occupational Series]],1)="A",RIGHT(Table13[[#This Row],[Occupational Series]],1)="B",RIGHT(Table13[[#This Row],[Occupational Series]],1)="C"),"0301",RIGHT(Table13[[#This Row],[Occupational Series]],4)))</f>
        <v>2604</v>
      </c>
      <c r="D2929" s="51" t="s">
        <v>1005</v>
      </c>
      <c r="E2929" s="51" t="s">
        <v>1006</v>
      </c>
    </row>
    <row r="2930" spans="1:5" ht="39" thickBot="1" x14ac:dyDescent="0.3">
      <c r="A2930" s="51" t="s">
        <v>856</v>
      </c>
      <c r="B2930" s="127" t="str">
        <f>Table13[[#This Row],[Series]]&amp;Table13[[#This Row],[Competency Name]]</f>
        <v>2604ABILITY TO PLAN AND ORGANIZE THE WORK</v>
      </c>
      <c r="C2930" s="127" t="str">
        <f>IF(RIGHT(Table13[[#This Row],[Occupational Series]],5)="SECCM","SECCM",IF(OR(RIGHT(Table13[[#This Row],[Occupational Series]],1)="A",RIGHT(Table13[[#This Row],[Occupational Series]],1)="B",RIGHT(Table13[[#This Row],[Occupational Series]],1)="C"),"0301",RIGHT(Table13[[#This Row],[Occupational Series]],4)))</f>
        <v>2604</v>
      </c>
      <c r="D2930" s="51" t="s">
        <v>1007</v>
      </c>
      <c r="E2930" s="51" t="s">
        <v>1008</v>
      </c>
    </row>
    <row r="2931" spans="1:5" ht="39" thickBot="1" x14ac:dyDescent="0.3">
      <c r="A2931" s="51" t="s">
        <v>856</v>
      </c>
      <c r="B2931" s="127" t="str">
        <f>Table13[[#This Row],[Series]]&amp;Table13[[#This Row],[Competency Name]]</f>
        <v>2604ABILITY TO WORK AS A MEMBER OF A TEAM</v>
      </c>
      <c r="C2931" s="127" t="str">
        <f>IF(RIGHT(Table13[[#This Row],[Occupational Series]],5)="SECCM","SECCM",IF(OR(RIGHT(Table13[[#This Row],[Occupational Series]],1)="A",RIGHT(Table13[[#This Row],[Occupational Series]],1)="B",RIGHT(Table13[[#This Row],[Occupational Series]],1)="C"),"0301",RIGHT(Table13[[#This Row],[Occupational Series]],4)))</f>
        <v>2604</v>
      </c>
      <c r="D2931" s="51" t="s">
        <v>1017</v>
      </c>
      <c r="E2931" s="51" t="s">
        <v>1018</v>
      </c>
    </row>
    <row r="2932" spans="1:5" ht="39" thickBot="1" x14ac:dyDescent="0.3">
      <c r="A2932" s="51" t="s">
        <v>856</v>
      </c>
      <c r="B2932" s="127" t="str">
        <f>Table13[[#This Row],[Series]]&amp;Table13[[#This Row],[Competency Name]]</f>
        <v>2604ABILITY TO WORK WITH OTHERS</v>
      </c>
      <c r="C2932" s="127" t="str">
        <f>IF(RIGHT(Table13[[#This Row],[Occupational Series]],5)="SECCM","SECCM",IF(OR(RIGHT(Table13[[#This Row],[Occupational Series]],1)="A",RIGHT(Table13[[#This Row],[Occupational Series]],1)="B",RIGHT(Table13[[#This Row],[Occupational Series]],1)="C"),"0301",RIGHT(Table13[[#This Row],[Occupational Series]],4)))</f>
        <v>2604</v>
      </c>
      <c r="D2932" s="51" t="s">
        <v>1019</v>
      </c>
      <c r="E2932" s="51" t="s">
        <v>1020</v>
      </c>
    </row>
    <row r="2933" spans="1:5" ht="26.25" thickBot="1" x14ac:dyDescent="0.3">
      <c r="A2933" s="129" t="s">
        <v>856</v>
      </c>
      <c r="B2933" s="127" t="str">
        <f>Table13[[#This Row],[Series]]&amp;Table13[[#This Row],[Competency Name]]</f>
        <v>2604SHOP APTITUDE AND INTEREST</v>
      </c>
      <c r="C2933" s="127" t="str">
        <f>IF(RIGHT(Table13[[#This Row],[Occupational Series]],5)="SECCM","SECCM",IF(OR(RIGHT(Table13[[#This Row],[Occupational Series]],1)="A",RIGHT(Table13[[#This Row],[Occupational Series]],1)="B",RIGHT(Table13[[#This Row],[Occupational Series]],1)="C"),"0301",RIGHT(Table13[[#This Row],[Occupational Series]],4)))</f>
        <v>2604</v>
      </c>
      <c r="D2933" s="129" t="s">
        <v>1021</v>
      </c>
      <c r="E2933" s="129" t="s">
        <v>1022</v>
      </c>
    </row>
    <row r="2934" spans="1:5" ht="51.75" thickBot="1" x14ac:dyDescent="0.3">
      <c r="A2934" s="51" t="s">
        <v>856</v>
      </c>
      <c r="B2934" s="127" t="str">
        <f>Table13[[#This Row],[Series]]&amp;Table13[[#This Row],[Competency Name]]</f>
        <v>2604TROUBLESHOOTING (ELECTRONIC EQUIPMENT)</v>
      </c>
      <c r="C2934" s="127" t="str">
        <f>IF(RIGHT(Table13[[#This Row],[Occupational Series]],5)="SECCM","SECCM",IF(OR(RIGHT(Table13[[#This Row],[Occupational Series]],1)="A",RIGHT(Table13[[#This Row],[Occupational Series]],1)="B",RIGHT(Table13[[#This Row],[Occupational Series]],1)="C"),"0301",RIGHT(Table13[[#This Row],[Occupational Series]],4)))</f>
        <v>2604</v>
      </c>
      <c r="D2934" s="51" t="s">
        <v>1474</v>
      </c>
      <c r="E2934" s="51" t="s">
        <v>1475</v>
      </c>
    </row>
    <row r="2935" spans="1:5" ht="51.75" thickBot="1" x14ac:dyDescent="0.3">
      <c r="A2935" s="129" t="s">
        <v>854</v>
      </c>
      <c r="B2935" s="127" t="str">
        <f>Table13[[#This Row],[Series]]&amp;Table13[[#This Row],[Competency Name]]</f>
        <v>2606ABILITY TO DO THE WORK OF THE POSITION WITHOUT MORE THAN NORMAL SUPERVISION</v>
      </c>
      <c r="C2935" s="127" t="str">
        <f>IF(RIGHT(Table13[[#This Row],[Occupational Series]],5)="SECCM","SECCM",IF(OR(RIGHT(Table13[[#This Row],[Occupational Series]],1)="A",RIGHT(Table13[[#This Row],[Occupational Series]],1)="B",RIGHT(Table13[[#This Row],[Occupational Series]],1)="C"),"0301",RIGHT(Table13[[#This Row],[Occupational Series]],4)))</f>
        <v>2606</v>
      </c>
      <c r="D2935" s="129" t="s">
        <v>852</v>
      </c>
      <c r="E2935" s="129" t="s">
        <v>853</v>
      </c>
    </row>
    <row r="2936" spans="1:5" ht="15.75" thickBot="1" x14ac:dyDescent="0.3">
      <c r="A2936" s="129" t="s">
        <v>854</v>
      </c>
      <c r="B2936" s="127" t="str">
        <f>Table13[[#This Row],[Series]]&amp;Table13[[#This Row],[Competency Name]]</f>
        <v>2606ABILITY TO INSPECT</v>
      </c>
      <c r="C2936" s="127" t="str">
        <f>IF(RIGHT(Table13[[#This Row],[Occupational Series]],5)="SECCM","SECCM",IF(OR(RIGHT(Table13[[#This Row],[Occupational Series]],1)="A",RIGHT(Table13[[#This Row],[Occupational Series]],1)="B",RIGHT(Table13[[#This Row],[Occupational Series]],1)="C"),"0301",RIGHT(Table13[[#This Row],[Occupational Series]],4)))</f>
        <v>2606</v>
      </c>
      <c r="D2936" s="129" t="s">
        <v>866</v>
      </c>
      <c r="E2936" s="129" t="s">
        <v>867</v>
      </c>
    </row>
    <row r="2937" spans="1:5" ht="15.75" thickBot="1" x14ac:dyDescent="0.3">
      <c r="A2937" s="129" t="s">
        <v>854</v>
      </c>
      <c r="B2937" s="127" t="str">
        <f>Table13[[#This Row],[Series]]&amp;Table13[[#This Row],[Competency Name]]</f>
        <v>2606ABILITY TO INSTRUCT</v>
      </c>
      <c r="C2937" s="127" t="str">
        <f>IF(RIGHT(Table13[[#This Row],[Occupational Series]],5)="SECCM","SECCM",IF(OR(RIGHT(Table13[[#This Row],[Occupational Series]],1)="A",RIGHT(Table13[[#This Row],[Occupational Series]],1)="B",RIGHT(Table13[[#This Row],[Occupational Series]],1)="C"),"0301",RIGHT(Table13[[#This Row],[Occupational Series]],4)))</f>
        <v>2606</v>
      </c>
      <c r="D2937" s="129" t="s">
        <v>868</v>
      </c>
      <c r="E2937" s="129" t="s">
        <v>869</v>
      </c>
    </row>
    <row r="2938" spans="1:5" ht="39" thickBot="1" x14ac:dyDescent="0.3">
      <c r="A2938" s="51" t="s">
        <v>854</v>
      </c>
      <c r="B2938" s="127" t="str">
        <f>Table13[[#This Row],[Series]]&amp;Table13[[#This Row],[Competency Name]]</f>
        <v>2606ABILITY TO PROVIDE PRODUCTION SUPPORT SERVICES</v>
      </c>
      <c r="C2938" s="127" t="str">
        <f>IF(RIGHT(Table13[[#This Row],[Occupational Series]],5)="SECCM","SECCM",IF(OR(RIGHT(Table13[[#This Row],[Occupational Series]],1)="A",RIGHT(Table13[[#This Row],[Occupational Series]],1)="B",RIGHT(Table13[[#This Row],[Occupational Series]],1)="C"),"0301",RIGHT(Table13[[#This Row],[Occupational Series]],4)))</f>
        <v>2606</v>
      </c>
      <c r="D2938" s="51" t="s">
        <v>870</v>
      </c>
      <c r="E2938" s="51" t="s">
        <v>871</v>
      </c>
    </row>
    <row r="2939" spans="1:5" ht="26.25" thickBot="1" x14ac:dyDescent="0.3">
      <c r="A2939" s="129" t="s">
        <v>854</v>
      </c>
      <c r="B2939" s="127" t="str">
        <f>Table13[[#This Row],[Series]]&amp;Table13[[#This Row],[Competency Name]]</f>
        <v>2606ABILITY TO LEAD OR SUPERVISE</v>
      </c>
      <c r="C2939" s="127" t="str">
        <f>IF(RIGHT(Table13[[#This Row],[Occupational Series]],5)="SECCM","SECCM",IF(OR(RIGHT(Table13[[#This Row],[Occupational Series]],1)="A",RIGHT(Table13[[#This Row],[Occupational Series]],1)="B",RIGHT(Table13[[#This Row],[Occupational Series]],1)="C"),"0301",RIGHT(Table13[[#This Row],[Occupational Series]],4)))</f>
        <v>2606</v>
      </c>
      <c r="D2939" s="129" t="s">
        <v>872</v>
      </c>
      <c r="E2939" s="129" t="s">
        <v>873</v>
      </c>
    </row>
    <row r="2940" spans="1:5" ht="39" thickBot="1" x14ac:dyDescent="0.3">
      <c r="A2940" s="51" t="s">
        <v>854</v>
      </c>
      <c r="B2940" s="127" t="str">
        <f>Table13[[#This Row],[Series]]&amp;Table13[[#This Row],[Competency Name]]</f>
        <v>2606ABILITY TO FOLLOW DIRECTIONS IN A SHOP</v>
      </c>
      <c r="C2940" s="127" t="str">
        <f>IF(RIGHT(Table13[[#This Row],[Occupational Series]],5)="SECCM","SECCM",IF(OR(RIGHT(Table13[[#This Row],[Occupational Series]],1)="A",RIGHT(Table13[[#This Row],[Occupational Series]],1)="B",RIGHT(Table13[[#This Row],[Occupational Series]],1)="C"),"0301",RIGHT(Table13[[#This Row],[Occupational Series]],4)))</f>
        <v>2606</v>
      </c>
      <c r="D2940" s="51" t="s">
        <v>882</v>
      </c>
      <c r="E2940" s="51" t="s">
        <v>883</v>
      </c>
    </row>
    <row r="2941" spans="1:5" ht="64.5" thickBot="1" x14ac:dyDescent="0.3">
      <c r="A2941" s="51" t="s">
        <v>854</v>
      </c>
      <c r="B2941" s="127" t="str">
        <f>Table13[[#This Row],[Series]]&amp;Table13[[#This Row],[Competency Name]]</f>
        <v>2606DEXTERITY AND SAFETY</v>
      </c>
      <c r="C2941" s="127" t="str">
        <f>IF(RIGHT(Table13[[#This Row],[Occupational Series]],5)="SECCM","SECCM",IF(OR(RIGHT(Table13[[#This Row],[Occupational Series]],1)="A",RIGHT(Table13[[#This Row],[Occupational Series]],1)="B",RIGHT(Table13[[#This Row],[Occupational Series]],1)="C"),"0301",RIGHT(Table13[[#This Row],[Occupational Series]],4)))</f>
        <v>2606</v>
      </c>
      <c r="D2941" s="51" t="s">
        <v>888</v>
      </c>
      <c r="E2941" s="51" t="s">
        <v>889</v>
      </c>
    </row>
    <row r="2942" spans="1:5" ht="77.25" thickBot="1" x14ac:dyDescent="0.3">
      <c r="A2942" s="51" t="s">
        <v>854</v>
      </c>
      <c r="B2942" s="127" t="str">
        <f>Table13[[#This Row],[Series]]&amp;Table13[[#This Row],[Competency Name]]</f>
        <v>2606INGENUITY (ABILITY TO SUGGEST AND APPLY NEW METHODS)</v>
      </c>
      <c r="C2942" s="127" t="str">
        <f>IF(RIGHT(Table13[[#This Row],[Occupational Series]],5)="SECCM","SECCM",IF(OR(RIGHT(Table13[[#This Row],[Occupational Series]],1)="A",RIGHT(Table13[[#This Row],[Occupational Series]],1)="B",RIGHT(Table13[[#This Row],[Occupational Series]],1)="C"),"0301",RIGHT(Table13[[#This Row],[Occupational Series]],4)))</f>
        <v>2606</v>
      </c>
      <c r="D2942" s="51" t="s">
        <v>890</v>
      </c>
      <c r="E2942" s="51" t="s">
        <v>891</v>
      </c>
    </row>
    <row r="2943" spans="1:5" ht="39" thickBot="1" x14ac:dyDescent="0.3">
      <c r="A2943" s="51" t="s">
        <v>854</v>
      </c>
      <c r="B2943" s="127" t="str">
        <f>Table13[[#This Row],[Series]]&amp;Table13[[#This Row],[Competency Name]]</f>
        <v>2606RELIABILITY AND DEPENDABILITY</v>
      </c>
      <c r="C2943" s="127" t="str">
        <f>IF(RIGHT(Table13[[#This Row],[Occupational Series]],5)="SECCM","SECCM",IF(OR(RIGHT(Table13[[#This Row],[Occupational Series]],1)="A",RIGHT(Table13[[#This Row],[Occupational Series]],1)="B",RIGHT(Table13[[#This Row],[Occupational Series]],1)="C"),"0301",RIGHT(Table13[[#This Row],[Occupational Series]],4)))</f>
        <v>2606</v>
      </c>
      <c r="D2943" s="51" t="s">
        <v>900</v>
      </c>
      <c r="E2943" s="51" t="s">
        <v>901</v>
      </c>
    </row>
    <row r="2944" spans="1:5" ht="39" thickBot="1" x14ac:dyDescent="0.3">
      <c r="A2944" s="51" t="s">
        <v>854</v>
      </c>
      <c r="B2944" s="127" t="str">
        <f>Table13[[#This Row],[Series]]&amp;Table13[[#This Row],[Competency Name]]</f>
        <v>2606KNOWLEDGE OF EQUIPMENT ASSEMBLY, INSTALLATION, REPAIR, ETC.</v>
      </c>
      <c r="C2944" s="127" t="str">
        <f>IF(RIGHT(Table13[[#This Row],[Occupational Series]],5)="SECCM","SECCM",IF(OR(RIGHT(Table13[[#This Row],[Occupational Series]],1)="A",RIGHT(Table13[[#This Row],[Occupational Series]],1)="B",RIGHT(Table13[[#This Row],[Occupational Series]],1)="C"),"0301",RIGHT(Table13[[#This Row],[Occupational Series]],4)))</f>
        <v>2606</v>
      </c>
      <c r="D2944" s="51" t="s">
        <v>910</v>
      </c>
      <c r="E2944" s="51" t="s">
        <v>911</v>
      </c>
    </row>
    <row r="2945" spans="1:5" ht="51.75" thickBot="1" x14ac:dyDescent="0.3">
      <c r="A2945" s="51" t="s">
        <v>854</v>
      </c>
      <c r="B2945" s="127" t="str">
        <f>Table13[[#This Row],[Series]]&amp;Table13[[#This Row],[Competency Name]]</f>
        <v>2606ABILITY TO USE HAND AND POWER TOOLS (ELECTRONICS)</v>
      </c>
      <c r="C2945" s="127" t="str">
        <f>IF(RIGHT(Table13[[#This Row],[Occupational Series]],5)="SECCM","SECCM",IF(OR(RIGHT(Table13[[#This Row],[Occupational Series]],1)="A",RIGHT(Table13[[#This Row],[Occupational Series]],1)="B",RIGHT(Table13[[#This Row],[Occupational Series]],1)="C"),"0301",RIGHT(Table13[[#This Row],[Occupational Series]],4)))</f>
        <v>2606</v>
      </c>
      <c r="D2945" s="51" t="s">
        <v>934</v>
      </c>
      <c r="E2945" s="51" t="s">
        <v>935</v>
      </c>
    </row>
    <row r="2946" spans="1:5" ht="77.25" thickBot="1" x14ac:dyDescent="0.3">
      <c r="A2946" s="51" t="s">
        <v>854</v>
      </c>
      <c r="B2946" s="127" t="str">
        <f>Table13[[#This Row],[Series]]&amp;Table13[[#This Row],[Competency Name]]</f>
        <v>2606THEORY OF ELECTRONICS</v>
      </c>
      <c r="C2946" s="127" t="str">
        <f>IF(RIGHT(Table13[[#This Row],[Occupational Series]],5)="SECCM","SECCM",IF(OR(RIGHT(Table13[[#This Row],[Occupational Series]],1)="A",RIGHT(Table13[[#This Row],[Occupational Series]],1)="B",RIGHT(Table13[[#This Row],[Occupational Series]],1)="C"),"0301",RIGHT(Table13[[#This Row],[Occupational Series]],4)))</f>
        <v>2606</v>
      </c>
      <c r="D2946" s="51" t="s">
        <v>936</v>
      </c>
      <c r="E2946" s="51" t="s">
        <v>937</v>
      </c>
    </row>
    <row r="2947" spans="1:5" ht="77.25" thickBot="1" x14ac:dyDescent="0.3">
      <c r="A2947" s="51" t="s">
        <v>854</v>
      </c>
      <c r="B2947" s="127" t="str">
        <f>Table13[[#This Row],[Series]]&amp;Table13[[#This Row],[Competency Name]]</f>
        <v>2606USE OF TEST EQUIPMENT (ELECTRONICS)</v>
      </c>
      <c r="C2947" s="127" t="str">
        <f>IF(RIGHT(Table13[[#This Row],[Occupational Series]],5)="SECCM","SECCM",IF(OR(RIGHT(Table13[[#This Row],[Occupational Series]],1)="A",RIGHT(Table13[[#This Row],[Occupational Series]],1)="B",RIGHT(Table13[[#This Row],[Occupational Series]],1)="C"),"0301",RIGHT(Table13[[#This Row],[Occupational Series]],4)))</f>
        <v>2606</v>
      </c>
      <c r="D2947" s="51" t="s">
        <v>938</v>
      </c>
      <c r="E2947" s="51" t="s">
        <v>939</v>
      </c>
    </row>
    <row r="2948" spans="1:5" ht="39" thickBot="1" x14ac:dyDescent="0.3">
      <c r="A2948" s="54" t="s">
        <v>854</v>
      </c>
      <c r="B2948" s="127" t="str">
        <f>Table13[[#This Row],[Series]]&amp;Table13[[#This Row],[Competency Name]]</f>
        <v>2606ABILITY TO WORK AS A MEMBER OF A TEAM</v>
      </c>
      <c r="C2948" s="127" t="str">
        <f>IF(RIGHT(Table13[[#This Row],[Occupational Series]],5)="SECCM","SECCM",IF(OR(RIGHT(Table13[[#This Row],[Occupational Series]],1)="A",RIGHT(Table13[[#This Row],[Occupational Series]],1)="B",RIGHT(Table13[[#This Row],[Occupational Series]],1)="C"),"0301",RIGHT(Table13[[#This Row],[Occupational Series]],4)))</f>
        <v>2606</v>
      </c>
      <c r="D2948" s="54" t="s">
        <v>1017</v>
      </c>
      <c r="E2948" s="54" t="s">
        <v>1018</v>
      </c>
    </row>
    <row r="2949" spans="1:5" ht="26.25" thickBot="1" x14ac:dyDescent="0.3">
      <c r="A2949" s="129" t="s">
        <v>854</v>
      </c>
      <c r="B2949" s="127" t="str">
        <f>Table13[[#This Row],[Series]]&amp;Table13[[#This Row],[Competency Name]]</f>
        <v>2606SHOP APTITUDE AND INTEREST</v>
      </c>
      <c r="C2949" s="127" t="str">
        <f>IF(RIGHT(Table13[[#This Row],[Occupational Series]],5)="SECCM","SECCM",IF(OR(RIGHT(Table13[[#This Row],[Occupational Series]],1)="A",RIGHT(Table13[[#This Row],[Occupational Series]],1)="B",RIGHT(Table13[[#This Row],[Occupational Series]],1)="C"),"0301",RIGHT(Table13[[#This Row],[Occupational Series]],4)))</f>
        <v>2606</v>
      </c>
      <c r="D2949" s="129" t="s">
        <v>1021</v>
      </c>
      <c r="E2949" s="129" t="s">
        <v>1022</v>
      </c>
    </row>
    <row r="2950" spans="1:5" ht="51.75" thickBot="1" x14ac:dyDescent="0.3">
      <c r="A2950" s="51" t="s">
        <v>854</v>
      </c>
      <c r="B2950" s="127" t="str">
        <f>Table13[[#This Row],[Series]]&amp;Table13[[#This Row],[Competency Name]]</f>
        <v>2606TROUBLESHOOTING (ELECTRONIC EQUIPMENT)</v>
      </c>
      <c r="C2950" s="127" t="str">
        <f>IF(RIGHT(Table13[[#This Row],[Occupational Series]],5)="SECCM","SECCM",IF(OR(RIGHT(Table13[[#This Row],[Occupational Series]],1)="A",RIGHT(Table13[[#This Row],[Occupational Series]],1)="B",RIGHT(Table13[[#This Row],[Occupational Series]],1)="C"),"0301",RIGHT(Table13[[#This Row],[Occupational Series]],4)))</f>
        <v>2606</v>
      </c>
      <c r="D2950" s="51" t="s">
        <v>1474</v>
      </c>
      <c r="E2950" s="51" t="s">
        <v>1475</v>
      </c>
    </row>
    <row r="2951" spans="1:5" ht="51.75" thickBot="1" x14ac:dyDescent="0.3">
      <c r="A2951" s="128" t="s">
        <v>855</v>
      </c>
      <c r="B2951" s="127" t="str">
        <f>Table13[[#This Row],[Series]]&amp;Table13[[#This Row],[Competency Name]]</f>
        <v>2610ABILITY TO DO THE WORK OF THE POSITION WITHOUT MORE THAN NORMAL SUPERVISION</v>
      </c>
      <c r="C2951" s="127" t="str">
        <f>IF(RIGHT(Table13[[#This Row],[Occupational Series]],5)="SECCM","SECCM",IF(OR(RIGHT(Table13[[#This Row],[Occupational Series]],1)="A",RIGHT(Table13[[#This Row],[Occupational Series]],1)="B",RIGHT(Table13[[#This Row],[Occupational Series]],1)="C"),"0301",RIGHT(Table13[[#This Row],[Occupational Series]],4)))</f>
        <v>2610</v>
      </c>
      <c r="D2951" s="128" t="s">
        <v>852</v>
      </c>
      <c r="E2951" s="128" t="s">
        <v>853</v>
      </c>
    </row>
    <row r="2952" spans="1:5" ht="15.75" thickBot="1" x14ac:dyDescent="0.3">
      <c r="A2952" s="129" t="s">
        <v>855</v>
      </c>
      <c r="B2952" s="127" t="str">
        <f>Table13[[#This Row],[Series]]&amp;Table13[[#This Row],[Competency Name]]</f>
        <v>2610ABILITY TO INSPECT</v>
      </c>
      <c r="C2952" s="127" t="str">
        <f>IF(RIGHT(Table13[[#This Row],[Occupational Series]],5)="SECCM","SECCM",IF(OR(RIGHT(Table13[[#This Row],[Occupational Series]],1)="A",RIGHT(Table13[[#This Row],[Occupational Series]],1)="B",RIGHT(Table13[[#This Row],[Occupational Series]],1)="C"),"0301",RIGHT(Table13[[#This Row],[Occupational Series]],4)))</f>
        <v>2610</v>
      </c>
      <c r="D2952" s="129" t="s">
        <v>866</v>
      </c>
      <c r="E2952" s="129" t="s">
        <v>867</v>
      </c>
    </row>
    <row r="2953" spans="1:5" ht="15.75" thickBot="1" x14ac:dyDescent="0.3">
      <c r="A2953" s="129" t="s">
        <v>855</v>
      </c>
      <c r="B2953" s="127" t="str">
        <f>Table13[[#This Row],[Series]]&amp;Table13[[#This Row],[Competency Name]]</f>
        <v>2610ABILITY TO INSTRUCT</v>
      </c>
      <c r="C2953" s="127" t="str">
        <f>IF(RIGHT(Table13[[#This Row],[Occupational Series]],5)="SECCM","SECCM",IF(OR(RIGHT(Table13[[#This Row],[Occupational Series]],1)="A",RIGHT(Table13[[#This Row],[Occupational Series]],1)="B",RIGHT(Table13[[#This Row],[Occupational Series]],1)="C"),"0301",RIGHT(Table13[[#This Row],[Occupational Series]],4)))</f>
        <v>2610</v>
      </c>
      <c r="D2953" s="129" t="s">
        <v>868</v>
      </c>
      <c r="E2953" s="129" t="s">
        <v>869</v>
      </c>
    </row>
    <row r="2954" spans="1:5" ht="39" thickBot="1" x14ac:dyDescent="0.3">
      <c r="A2954" s="54" t="s">
        <v>855</v>
      </c>
      <c r="B2954" s="127" t="str">
        <f>Table13[[#This Row],[Series]]&amp;Table13[[#This Row],[Competency Name]]</f>
        <v>2610ABILITY TO PROVIDE PRODUCTION SUPPORT SERVICES</v>
      </c>
      <c r="C2954" s="127" t="str">
        <f>IF(RIGHT(Table13[[#This Row],[Occupational Series]],5)="SECCM","SECCM",IF(OR(RIGHT(Table13[[#This Row],[Occupational Series]],1)="A",RIGHT(Table13[[#This Row],[Occupational Series]],1)="B",RIGHT(Table13[[#This Row],[Occupational Series]],1)="C"),"0301",RIGHT(Table13[[#This Row],[Occupational Series]],4)))</f>
        <v>2610</v>
      </c>
      <c r="D2954" s="54" t="s">
        <v>870</v>
      </c>
      <c r="E2954" s="54" t="s">
        <v>871</v>
      </c>
    </row>
    <row r="2955" spans="1:5" ht="26.25" thickBot="1" x14ac:dyDescent="0.3">
      <c r="A2955" s="129" t="s">
        <v>855</v>
      </c>
      <c r="B2955" s="127" t="str">
        <f>Table13[[#This Row],[Series]]&amp;Table13[[#This Row],[Competency Name]]</f>
        <v>2610ABILITY TO LEAD OR SUPERVISE</v>
      </c>
      <c r="C2955" s="127" t="str">
        <f>IF(RIGHT(Table13[[#This Row],[Occupational Series]],5)="SECCM","SECCM",IF(OR(RIGHT(Table13[[#This Row],[Occupational Series]],1)="A",RIGHT(Table13[[#This Row],[Occupational Series]],1)="B",RIGHT(Table13[[#This Row],[Occupational Series]],1)="C"),"0301",RIGHT(Table13[[#This Row],[Occupational Series]],4)))</f>
        <v>2610</v>
      </c>
      <c r="D2955" s="129" t="s">
        <v>872</v>
      </c>
      <c r="E2955" s="129" t="s">
        <v>873</v>
      </c>
    </row>
    <row r="2956" spans="1:5" ht="77.25" thickBot="1" x14ac:dyDescent="0.3">
      <c r="A2956" s="51" t="s">
        <v>855</v>
      </c>
      <c r="B2956" s="127" t="str">
        <f>Table13[[#This Row],[Series]]&amp;Table13[[#This Row],[Competency Name]]</f>
        <v>2610INGENUITY (ABILITY TO SUGGEST AND APPLY NEW METHODS)</v>
      </c>
      <c r="C2956" s="127" t="str">
        <f>IF(RIGHT(Table13[[#This Row],[Occupational Series]],5)="SECCM","SECCM",IF(OR(RIGHT(Table13[[#This Row],[Occupational Series]],1)="A",RIGHT(Table13[[#This Row],[Occupational Series]],1)="B",RIGHT(Table13[[#This Row],[Occupational Series]],1)="C"),"0301",RIGHT(Table13[[#This Row],[Occupational Series]],4)))</f>
        <v>2610</v>
      </c>
      <c r="D2956" s="51" t="s">
        <v>890</v>
      </c>
      <c r="E2956" s="51" t="s">
        <v>891</v>
      </c>
    </row>
    <row r="2957" spans="1:5" ht="39" thickBot="1" x14ac:dyDescent="0.3">
      <c r="A2957" s="54" t="s">
        <v>855</v>
      </c>
      <c r="B2957" s="127" t="str">
        <f>Table13[[#This Row],[Series]]&amp;Table13[[#This Row],[Competency Name]]</f>
        <v>2610ABILITY TO SUPERVISE THROUGH SUBORDINATE SUPERVISORS</v>
      </c>
      <c r="C2957" s="127" t="str">
        <f>IF(RIGHT(Table13[[#This Row],[Occupational Series]],5)="SECCM","SECCM",IF(OR(RIGHT(Table13[[#This Row],[Occupational Series]],1)="A",RIGHT(Table13[[#This Row],[Occupational Series]],1)="B",RIGHT(Table13[[#This Row],[Occupational Series]],1)="C"),"0301",RIGHT(Table13[[#This Row],[Occupational Series]],4)))</f>
        <v>2610</v>
      </c>
      <c r="D2957" s="54" t="s">
        <v>898</v>
      </c>
      <c r="E2957" s="54" t="s">
        <v>899</v>
      </c>
    </row>
    <row r="2958" spans="1:5" ht="39" thickBot="1" x14ac:dyDescent="0.3">
      <c r="A2958" s="51" t="s">
        <v>855</v>
      </c>
      <c r="B2958" s="127" t="str">
        <f>Table13[[#This Row],[Series]]&amp;Table13[[#This Row],[Competency Name]]</f>
        <v>2610KNOWLEDGE OF EQUIPMENT ASSEMBLY, INSTALLATION, REPAIR, ETC.</v>
      </c>
      <c r="C2958" s="127" t="str">
        <f>IF(RIGHT(Table13[[#This Row],[Occupational Series]],5)="SECCM","SECCM",IF(OR(RIGHT(Table13[[#This Row],[Occupational Series]],1)="A",RIGHT(Table13[[#This Row],[Occupational Series]],1)="B",RIGHT(Table13[[#This Row],[Occupational Series]],1)="C"),"0301",RIGHT(Table13[[#This Row],[Occupational Series]],4)))</f>
        <v>2610</v>
      </c>
      <c r="D2958" s="51" t="s">
        <v>910</v>
      </c>
      <c r="E2958" s="51" t="s">
        <v>911</v>
      </c>
    </row>
    <row r="2959" spans="1:5" ht="51.75" thickBot="1" x14ac:dyDescent="0.3">
      <c r="A2959" s="51" t="s">
        <v>855</v>
      </c>
      <c r="B2959" s="127" t="str">
        <f>Table13[[#This Row],[Series]]&amp;Table13[[#This Row],[Competency Name]]</f>
        <v>2610ABILITY TO USE HAND AND POWER TOOLS (ELECTRONICS)</v>
      </c>
      <c r="C2959" s="127" t="str">
        <f>IF(RIGHT(Table13[[#This Row],[Occupational Series]],5)="SECCM","SECCM",IF(OR(RIGHT(Table13[[#This Row],[Occupational Series]],1)="A",RIGHT(Table13[[#This Row],[Occupational Series]],1)="B",RIGHT(Table13[[#This Row],[Occupational Series]],1)="C"),"0301",RIGHT(Table13[[#This Row],[Occupational Series]],4)))</f>
        <v>2610</v>
      </c>
      <c r="D2959" s="51" t="s">
        <v>934</v>
      </c>
      <c r="E2959" s="51" t="s">
        <v>935</v>
      </c>
    </row>
    <row r="2960" spans="1:5" ht="77.25" thickBot="1" x14ac:dyDescent="0.3">
      <c r="A2960" s="54" t="s">
        <v>855</v>
      </c>
      <c r="B2960" s="127" t="str">
        <f>Table13[[#This Row],[Series]]&amp;Table13[[#This Row],[Competency Name]]</f>
        <v>2610THEORY OF ELECTRONICS</v>
      </c>
      <c r="C2960" s="127" t="str">
        <f>IF(RIGHT(Table13[[#This Row],[Occupational Series]],5)="SECCM","SECCM",IF(OR(RIGHT(Table13[[#This Row],[Occupational Series]],1)="A",RIGHT(Table13[[#This Row],[Occupational Series]],1)="B",RIGHT(Table13[[#This Row],[Occupational Series]],1)="C"),"0301",RIGHT(Table13[[#This Row],[Occupational Series]],4)))</f>
        <v>2610</v>
      </c>
      <c r="D2960" s="54" t="s">
        <v>936</v>
      </c>
      <c r="E2960" s="54" t="s">
        <v>937</v>
      </c>
    </row>
    <row r="2961" spans="1:5" ht="77.25" thickBot="1" x14ac:dyDescent="0.3">
      <c r="A2961" s="51" t="s">
        <v>855</v>
      </c>
      <c r="B2961" s="127" t="str">
        <f>Table13[[#This Row],[Series]]&amp;Table13[[#This Row],[Competency Name]]</f>
        <v>2610USE OF TEST EQUIPMENT (ELECTRONICS)</v>
      </c>
      <c r="C2961" s="127" t="str">
        <f>IF(RIGHT(Table13[[#This Row],[Occupational Series]],5)="SECCM","SECCM",IF(OR(RIGHT(Table13[[#This Row],[Occupational Series]],1)="A",RIGHT(Table13[[#This Row],[Occupational Series]],1)="B",RIGHT(Table13[[#This Row],[Occupational Series]],1)="C"),"0301",RIGHT(Table13[[#This Row],[Occupational Series]],4)))</f>
        <v>2610</v>
      </c>
      <c r="D2961" s="51" t="s">
        <v>938</v>
      </c>
      <c r="E2961" s="51" t="s">
        <v>939</v>
      </c>
    </row>
    <row r="2962" spans="1:5" ht="51.75" thickBot="1" x14ac:dyDescent="0.3">
      <c r="A2962" s="51" t="s">
        <v>855</v>
      </c>
      <c r="B2962" s="127" t="str">
        <f>Table13[[#This Row],[Series]]&amp;Table13[[#This Row],[Competency Name]]</f>
        <v>2610ABILITY TO MEET DEADLINE DATES UNDER PRESSURE</v>
      </c>
      <c r="C2962" s="127" t="str">
        <f>IF(RIGHT(Table13[[#This Row],[Occupational Series]],5)="SECCM","SECCM",IF(OR(RIGHT(Table13[[#This Row],[Occupational Series]],1)="A",RIGHT(Table13[[#This Row],[Occupational Series]],1)="B",RIGHT(Table13[[#This Row],[Occupational Series]],1)="C"),"0301",RIGHT(Table13[[#This Row],[Occupational Series]],4)))</f>
        <v>2610</v>
      </c>
      <c r="D2962" s="51" t="s">
        <v>1005</v>
      </c>
      <c r="E2962" s="51" t="s">
        <v>1006</v>
      </c>
    </row>
    <row r="2963" spans="1:5" ht="39" thickBot="1" x14ac:dyDescent="0.3">
      <c r="A2963" s="54" t="s">
        <v>855</v>
      </c>
      <c r="B2963" s="127" t="str">
        <f>Table13[[#This Row],[Series]]&amp;Table13[[#This Row],[Competency Name]]</f>
        <v>2610ABILITY TO PLAN AND ORGANIZE THE WORK</v>
      </c>
      <c r="C2963" s="127" t="str">
        <f>IF(RIGHT(Table13[[#This Row],[Occupational Series]],5)="SECCM","SECCM",IF(OR(RIGHT(Table13[[#This Row],[Occupational Series]],1)="A",RIGHT(Table13[[#This Row],[Occupational Series]],1)="B",RIGHT(Table13[[#This Row],[Occupational Series]],1)="C"),"0301",RIGHT(Table13[[#This Row],[Occupational Series]],4)))</f>
        <v>2610</v>
      </c>
      <c r="D2963" s="54" t="s">
        <v>1007</v>
      </c>
      <c r="E2963" s="54" t="s">
        <v>1008</v>
      </c>
    </row>
    <row r="2964" spans="1:5" ht="39" thickBot="1" x14ac:dyDescent="0.3">
      <c r="A2964" s="51" t="s">
        <v>855</v>
      </c>
      <c r="B2964" s="127" t="str">
        <f>Table13[[#This Row],[Series]]&amp;Table13[[#This Row],[Competency Name]]</f>
        <v>2610ABILITY TO WORK WITH OTHERS</v>
      </c>
      <c r="C2964" s="127" t="str">
        <f>IF(RIGHT(Table13[[#This Row],[Occupational Series]],5)="SECCM","SECCM",IF(OR(RIGHT(Table13[[#This Row],[Occupational Series]],1)="A",RIGHT(Table13[[#This Row],[Occupational Series]],1)="B",RIGHT(Table13[[#This Row],[Occupational Series]],1)="C"),"0301",RIGHT(Table13[[#This Row],[Occupational Series]],4)))</f>
        <v>2610</v>
      </c>
      <c r="D2964" s="51" t="s">
        <v>1019</v>
      </c>
      <c r="E2964" s="51" t="s">
        <v>1020</v>
      </c>
    </row>
    <row r="2965" spans="1:5" ht="39" thickBot="1" x14ac:dyDescent="0.3">
      <c r="A2965" s="51" t="s">
        <v>855</v>
      </c>
      <c r="B2965" s="127" t="str">
        <f>Table13[[#This Row],[Series]]&amp;Table13[[#This Row],[Competency Name]]</f>
        <v>2610KNOWLEDGE OF DIFFERENT RELEVANT LINES OF WORK</v>
      </c>
      <c r="C2965" s="127" t="str">
        <f>IF(RIGHT(Table13[[#This Row],[Occupational Series]],5)="SECCM","SECCM",IF(OR(RIGHT(Table13[[#This Row],[Occupational Series]],1)="A",RIGHT(Table13[[#This Row],[Occupational Series]],1)="B",RIGHT(Table13[[#This Row],[Occupational Series]],1)="C"),"0301",RIGHT(Table13[[#This Row],[Occupational Series]],4)))</f>
        <v>2610</v>
      </c>
      <c r="D2965" s="51" t="s">
        <v>1179</v>
      </c>
      <c r="E2965" s="51" t="s">
        <v>1180</v>
      </c>
    </row>
    <row r="2966" spans="1:5" ht="51.75" thickBot="1" x14ac:dyDescent="0.3">
      <c r="A2966" s="54" t="s">
        <v>855</v>
      </c>
      <c r="B2966" s="127" t="str">
        <f>Table13[[#This Row],[Series]]&amp;Table13[[#This Row],[Competency Name]]</f>
        <v>2610TROUBLESHOOTING (ELECTRONIC EQUIPMENT)</v>
      </c>
      <c r="C2966" s="127" t="str">
        <f>IF(RIGHT(Table13[[#This Row],[Occupational Series]],5)="SECCM","SECCM",IF(OR(RIGHT(Table13[[#This Row],[Occupational Series]],1)="A",RIGHT(Table13[[#This Row],[Occupational Series]],1)="B",RIGHT(Table13[[#This Row],[Occupational Series]],1)="C"),"0301",RIGHT(Table13[[#This Row],[Occupational Series]],4)))</f>
        <v>2610</v>
      </c>
      <c r="D2966" s="54" t="s">
        <v>1474</v>
      </c>
      <c r="E2966" s="54" t="s">
        <v>1475</v>
      </c>
    </row>
    <row r="2967" spans="1:5" ht="115.5" thickBot="1" x14ac:dyDescent="0.3">
      <c r="A2967" s="51" t="s">
        <v>759</v>
      </c>
      <c r="B2967" s="127" t="str">
        <f>Table13[[#This Row],[Series]]&amp;Table13[[#This Row],[Competency Name]]</f>
        <v>2801TECHNICAL PRACTICES (THEORETICAL, PRECISE, ARTISTIC)</v>
      </c>
      <c r="C2967" s="127" t="str">
        <f>IF(RIGHT(Table13[[#This Row],[Occupational Series]],5)="SECCM","SECCM",IF(OR(RIGHT(Table13[[#This Row],[Occupational Series]],1)="A",RIGHT(Table13[[#This Row],[Occupational Series]],1)="B",RIGHT(Table13[[#This Row],[Occupational Series]],1)="C"),"0301",RIGHT(Table13[[#This Row],[Occupational Series]],4)))</f>
        <v>2801</v>
      </c>
      <c r="D2967" s="51" t="s">
        <v>716</v>
      </c>
      <c r="E2967" s="51" t="s">
        <v>717</v>
      </c>
    </row>
    <row r="2968" spans="1:5" ht="51.75" thickBot="1" x14ac:dyDescent="0.3">
      <c r="A2968" s="129" t="s">
        <v>759</v>
      </c>
      <c r="B2968" s="127" t="str">
        <f>Table13[[#This Row],[Series]]&amp;Table13[[#This Row],[Competency Name]]</f>
        <v>2801ABILITY TO DO THE WORK OF THE POSITION WITHOUT MORE THAN NORMAL SUPERVISION</v>
      </c>
      <c r="C2968" s="127" t="str">
        <f>IF(RIGHT(Table13[[#This Row],[Occupational Series]],5)="SECCM","SECCM",IF(OR(RIGHT(Table13[[#This Row],[Occupational Series]],1)="A",RIGHT(Table13[[#This Row],[Occupational Series]],1)="B",RIGHT(Table13[[#This Row],[Occupational Series]],1)="C"),"0301",RIGHT(Table13[[#This Row],[Occupational Series]],4)))</f>
        <v>2801</v>
      </c>
      <c r="D2968" s="129" t="s">
        <v>852</v>
      </c>
      <c r="E2968" s="129" t="s">
        <v>853</v>
      </c>
    </row>
    <row r="2969" spans="1:5" ht="15.75" thickBot="1" x14ac:dyDescent="0.3">
      <c r="A2969" s="128" t="s">
        <v>759</v>
      </c>
      <c r="B2969" s="127" t="str">
        <f>Table13[[#This Row],[Series]]&amp;Table13[[#This Row],[Competency Name]]</f>
        <v>2801ABILITY TO INSPECT</v>
      </c>
      <c r="C2969" s="127" t="str">
        <f>IF(RIGHT(Table13[[#This Row],[Occupational Series]],5)="SECCM","SECCM",IF(OR(RIGHT(Table13[[#This Row],[Occupational Series]],1)="A",RIGHT(Table13[[#This Row],[Occupational Series]],1)="B",RIGHT(Table13[[#This Row],[Occupational Series]],1)="C"),"0301",RIGHT(Table13[[#This Row],[Occupational Series]],4)))</f>
        <v>2801</v>
      </c>
      <c r="D2969" s="128" t="s">
        <v>866</v>
      </c>
      <c r="E2969" s="128" t="s">
        <v>867</v>
      </c>
    </row>
    <row r="2970" spans="1:5" ht="15.75" thickBot="1" x14ac:dyDescent="0.3">
      <c r="A2970" s="129" t="s">
        <v>759</v>
      </c>
      <c r="B2970" s="127" t="str">
        <f>Table13[[#This Row],[Series]]&amp;Table13[[#This Row],[Competency Name]]</f>
        <v>2801ABILITY TO INSTRUCT</v>
      </c>
      <c r="C2970" s="127" t="str">
        <f>IF(RIGHT(Table13[[#This Row],[Occupational Series]],5)="SECCM","SECCM",IF(OR(RIGHT(Table13[[#This Row],[Occupational Series]],1)="A",RIGHT(Table13[[#This Row],[Occupational Series]],1)="B",RIGHT(Table13[[#This Row],[Occupational Series]],1)="C"),"0301",RIGHT(Table13[[#This Row],[Occupational Series]],4)))</f>
        <v>2801</v>
      </c>
      <c r="D2970" s="129" t="s">
        <v>868</v>
      </c>
      <c r="E2970" s="129" t="s">
        <v>869</v>
      </c>
    </row>
    <row r="2971" spans="1:5" ht="39" thickBot="1" x14ac:dyDescent="0.3">
      <c r="A2971" s="51" t="s">
        <v>759</v>
      </c>
      <c r="B2971" s="127" t="str">
        <f>Table13[[#This Row],[Series]]&amp;Table13[[#This Row],[Competency Name]]</f>
        <v>2801ABILITY TO PROVIDE PRODUCTION SUPPORT SERVICES</v>
      </c>
      <c r="C2971" s="127" t="str">
        <f>IF(RIGHT(Table13[[#This Row],[Occupational Series]],5)="SECCM","SECCM",IF(OR(RIGHT(Table13[[#This Row],[Occupational Series]],1)="A",RIGHT(Table13[[#This Row],[Occupational Series]],1)="B",RIGHT(Table13[[#This Row],[Occupational Series]],1)="C"),"0301",RIGHT(Table13[[#This Row],[Occupational Series]],4)))</f>
        <v>2801</v>
      </c>
      <c r="D2971" s="51" t="s">
        <v>870</v>
      </c>
      <c r="E2971" s="51" t="s">
        <v>871</v>
      </c>
    </row>
    <row r="2972" spans="1:5" ht="26.25" thickBot="1" x14ac:dyDescent="0.3">
      <c r="A2972" s="128" t="s">
        <v>759</v>
      </c>
      <c r="B2972" s="127" t="str">
        <f>Table13[[#This Row],[Series]]&amp;Table13[[#This Row],[Competency Name]]</f>
        <v>2801ABILITY TO LEAD OR SUPERVISE</v>
      </c>
      <c r="C2972" s="127" t="str">
        <f>IF(RIGHT(Table13[[#This Row],[Occupational Series]],5)="SECCM","SECCM",IF(OR(RIGHT(Table13[[#This Row],[Occupational Series]],1)="A",RIGHT(Table13[[#This Row],[Occupational Series]],1)="B",RIGHT(Table13[[#This Row],[Occupational Series]],1)="C"),"0301",RIGHT(Table13[[#This Row],[Occupational Series]],4)))</f>
        <v>2801</v>
      </c>
      <c r="D2972" s="128" t="s">
        <v>872</v>
      </c>
      <c r="E2972" s="128" t="s">
        <v>873</v>
      </c>
    </row>
    <row r="2973" spans="1:5" ht="39" thickBot="1" x14ac:dyDescent="0.3">
      <c r="A2973" s="51" t="s">
        <v>759</v>
      </c>
      <c r="B2973" s="127" t="str">
        <f>Table13[[#This Row],[Series]]&amp;Table13[[#This Row],[Competency Name]]</f>
        <v>2801ABILITY TO FOLLOW DIRECTIONS IN A SHOP</v>
      </c>
      <c r="C2973" s="127" t="str">
        <f>IF(RIGHT(Table13[[#This Row],[Occupational Series]],5)="SECCM","SECCM",IF(OR(RIGHT(Table13[[#This Row],[Occupational Series]],1)="A",RIGHT(Table13[[#This Row],[Occupational Series]],1)="B",RIGHT(Table13[[#This Row],[Occupational Series]],1)="C"),"0301",RIGHT(Table13[[#This Row],[Occupational Series]],4)))</f>
        <v>2801</v>
      </c>
      <c r="D2973" s="51" t="s">
        <v>882</v>
      </c>
      <c r="E2973" s="51" t="s">
        <v>883</v>
      </c>
    </row>
    <row r="2974" spans="1:5" ht="39" thickBot="1" x14ac:dyDescent="0.3">
      <c r="A2974" s="129" t="s">
        <v>759</v>
      </c>
      <c r="B2974" s="127" t="str">
        <f>Table13[[#This Row],[Series]]&amp;Table13[[#This Row],[Competency Name]]</f>
        <v>2801ABILITY TO USE AND MAINTAIN HAND TOOLS (ELECTRICAL WORK)</v>
      </c>
      <c r="C2974" s="127" t="str">
        <f>IF(RIGHT(Table13[[#This Row],[Occupational Series]],5)="SECCM","SECCM",IF(OR(RIGHT(Table13[[#This Row],[Occupational Series]],1)="A",RIGHT(Table13[[#This Row],[Occupational Series]],1)="B",RIGHT(Table13[[#This Row],[Occupational Series]],1)="C"),"0301",RIGHT(Table13[[#This Row],[Occupational Series]],4)))</f>
        <v>2801</v>
      </c>
      <c r="D2974" s="129" t="s">
        <v>884</v>
      </c>
      <c r="E2974" s="129" t="s">
        <v>885</v>
      </c>
    </row>
    <row r="2975" spans="1:5" ht="26.25" thickBot="1" x14ac:dyDescent="0.3">
      <c r="A2975" s="128" t="s">
        <v>759</v>
      </c>
      <c r="B2975" s="127" t="str">
        <f>Table13[[#This Row],[Series]]&amp;Table13[[#This Row],[Competency Name]]</f>
        <v>2801ABILITY TO USE ELECTRICAL DRAWINGS</v>
      </c>
      <c r="C2975" s="127" t="str">
        <f>IF(RIGHT(Table13[[#This Row],[Occupational Series]],5)="SECCM","SECCM",IF(OR(RIGHT(Table13[[#This Row],[Occupational Series]],1)="A",RIGHT(Table13[[#This Row],[Occupational Series]],1)="B",RIGHT(Table13[[#This Row],[Occupational Series]],1)="C"),"0301",RIGHT(Table13[[#This Row],[Occupational Series]],4)))</f>
        <v>2801</v>
      </c>
      <c r="D2975" s="128" t="s">
        <v>886</v>
      </c>
      <c r="E2975" s="128" t="s">
        <v>887</v>
      </c>
    </row>
    <row r="2976" spans="1:5" ht="64.5" thickBot="1" x14ac:dyDescent="0.3">
      <c r="A2976" s="51" t="s">
        <v>759</v>
      </c>
      <c r="B2976" s="127" t="str">
        <f>Table13[[#This Row],[Series]]&amp;Table13[[#This Row],[Competency Name]]</f>
        <v>2801DEXTERITY AND SAFETY</v>
      </c>
      <c r="C2976" s="127" t="str">
        <f>IF(RIGHT(Table13[[#This Row],[Occupational Series]],5)="SECCM","SECCM",IF(OR(RIGHT(Table13[[#This Row],[Occupational Series]],1)="A",RIGHT(Table13[[#This Row],[Occupational Series]],1)="B",RIGHT(Table13[[#This Row],[Occupational Series]],1)="C"),"0301",RIGHT(Table13[[#This Row],[Occupational Series]],4)))</f>
        <v>2801</v>
      </c>
      <c r="D2976" s="51" t="s">
        <v>888</v>
      </c>
      <c r="E2976" s="51" t="s">
        <v>889</v>
      </c>
    </row>
    <row r="2977" spans="1:5" ht="26.25" thickBot="1" x14ac:dyDescent="0.3">
      <c r="A2977" s="129" t="s">
        <v>759</v>
      </c>
      <c r="B2977" s="127" t="str">
        <f>Table13[[#This Row],[Series]]&amp;Table13[[#This Row],[Competency Name]]</f>
        <v>2801KNOWLEDGE OF ELECTRICAL EQUIPMENT</v>
      </c>
      <c r="C2977" s="127" t="str">
        <f>IF(RIGHT(Table13[[#This Row],[Occupational Series]],5)="SECCM","SECCM",IF(OR(RIGHT(Table13[[#This Row],[Occupational Series]],1)="A",RIGHT(Table13[[#This Row],[Occupational Series]],1)="B",RIGHT(Table13[[#This Row],[Occupational Series]],1)="C"),"0301",RIGHT(Table13[[#This Row],[Occupational Series]],4)))</f>
        <v>2801</v>
      </c>
      <c r="D2977" s="129" t="s">
        <v>892</v>
      </c>
      <c r="E2977" s="129" t="s">
        <v>893</v>
      </c>
    </row>
    <row r="2978" spans="1:5" ht="64.5" thickBot="1" x14ac:dyDescent="0.3">
      <c r="A2978" s="54" t="s">
        <v>759</v>
      </c>
      <c r="B2978" s="127" t="str">
        <f>Table13[[#This Row],[Series]]&amp;Table13[[#This Row],[Competency Name]]</f>
        <v>2801THEORY AND INSTRUMENTS (ELECTRICAL, ELECTRONIC) USED IN SHOP AND TRADE PRACTICES</v>
      </c>
      <c r="C2978" s="127" t="str">
        <f>IF(RIGHT(Table13[[#This Row],[Occupational Series]],5)="SECCM","SECCM",IF(OR(RIGHT(Table13[[#This Row],[Occupational Series]],1)="A",RIGHT(Table13[[#This Row],[Occupational Series]],1)="B",RIGHT(Table13[[#This Row],[Occupational Series]],1)="C"),"0301",RIGHT(Table13[[#This Row],[Occupational Series]],4)))</f>
        <v>2801</v>
      </c>
      <c r="D2978" s="54" t="s">
        <v>894</v>
      </c>
      <c r="E2978" s="54" t="s">
        <v>895</v>
      </c>
    </row>
    <row r="2979" spans="1:5" ht="26.25" thickBot="1" x14ac:dyDescent="0.3">
      <c r="A2979" s="129" t="s">
        <v>759</v>
      </c>
      <c r="B2979" s="127" t="str">
        <f>Table13[[#This Row],[Series]]&amp;Table13[[#This Row],[Competency Name]]</f>
        <v>2801TROUBLESHOOTING (ELECTRICAL)</v>
      </c>
      <c r="C2979" s="127" t="str">
        <f>IF(RIGHT(Table13[[#This Row],[Occupational Series]],5)="SECCM","SECCM",IF(OR(RIGHT(Table13[[#This Row],[Occupational Series]],1)="A",RIGHT(Table13[[#This Row],[Occupational Series]],1)="B",RIGHT(Table13[[#This Row],[Occupational Series]],1)="C"),"0301",RIGHT(Table13[[#This Row],[Occupational Series]],4)))</f>
        <v>2801</v>
      </c>
      <c r="D2979" s="129" t="s">
        <v>896</v>
      </c>
      <c r="E2979" s="129" t="s">
        <v>897</v>
      </c>
    </row>
    <row r="2980" spans="1:5" ht="39" thickBot="1" x14ac:dyDescent="0.3">
      <c r="A2980" s="51" t="s">
        <v>759</v>
      </c>
      <c r="B2980" s="127" t="str">
        <f>Table13[[#This Row],[Series]]&amp;Table13[[#This Row],[Competency Name]]</f>
        <v>2801RELIABILITY AND DEPENDABILITY</v>
      </c>
      <c r="C2980" s="127" t="str">
        <f>IF(RIGHT(Table13[[#This Row],[Occupational Series]],5)="SECCM","SECCM",IF(OR(RIGHT(Table13[[#This Row],[Occupational Series]],1)="A",RIGHT(Table13[[#This Row],[Occupational Series]],1)="B",RIGHT(Table13[[#This Row],[Occupational Series]],1)="C"),"0301",RIGHT(Table13[[#This Row],[Occupational Series]],4)))</f>
        <v>2801</v>
      </c>
      <c r="D2980" s="51" t="s">
        <v>900</v>
      </c>
      <c r="E2980" s="51" t="s">
        <v>901</v>
      </c>
    </row>
    <row r="2981" spans="1:5" ht="26.25" thickBot="1" x14ac:dyDescent="0.3">
      <c r="A2981" s="128" t="s">
        <v>759</v>
      </c>
      <c r="B2981" s="127" t="str">
        <f>Table13[[#This Row],[Series]]&amp;Table13[[#This Row],[Competency Name]]</f>
        <v>2801ABILITY TO HANDLE WEIGHTS AND LOADS</v>
      </c>
      <c r="C2981" s="127" t="str">
        <f>IF(RIGHT(Table13[[#This Row],[Occupational Series]],5)="SECCM","SECCM",IF(OR(RIGHT(Table13[[#This Row],[Occupational Series]],1)="A",RIGHT(Table13[[#This Row],[Occupational Series]],1)="B",RIGHT(Table13[[#This Row],[Occupational Series]],1)="C"),"0301",RIGHT(Table13[[#This Row],[Occupational Series]],4)))</f>
        <v>2801</v>
      </c>
      <c r="D2981" s="128" t="s">
        <v>988</v>
      </c>
      <c r="E2981" s="128" t="s">
        <v>989</v>
      </c>
    </row>
    <row r="2982" spans="1:5" ht="39" thickBot="1" x14ac:dyDescent="0.3">
      <c r="A2982" s="51" t="s">
        <v>759</v>
      </c>
      <c r="B2982" s="127" t="str">
        <f>Table13[[#This Row],[Series]]&amp;Table13[[#This Row],[Competency Name]]</f>
        <v>2801ABILITY TO WORK AS A MEMBER OF A TEAM</v>
      </c>
      <c r="C2982" s="127" t="str">
        <f>IF(RIGHT(Table13[[#This Row],[Occupational Series]],5)="SECCM","SECCM",IF(OR(RIGHT(Table13[[#This Row],[Occupational Series]],1)="A",RIGHT(Table13[[#This Row],[Occupational Series]],1)="B",RIGHT(Table13[[#This Row],[Occupational Series]],1)="C"),"0301",RIGHT(Table13[[#This Row],[Occupational Series]],4)))</f>
        <v>2801</v>
      </c>
      <c r="D2982" s="51" t="s">
        <v>1017</v>
      </c>
      <c r="E2982" s="51" t="s">
        <v>1018</v>
      </c>
    </row>
    <row r="2983" spans="1:5" ht="26.25" thickBot="1" x14ac:dyDescent="0.3">
      <c r="A2983" s="129" t="s">
        <v>759</v>
      </c>
      <c r="B2983" s="127" t="str">
        <f>Table13[[#This Row],[Series]]&amp;Table13[[#This Row],[Competency Name]]</f>
        <v>2801SHOP APTITUDE AND INTEREST</v>
      </c>
      <c r="C2983" s="127" t="str">
        <f>IF(RIGHT(Table13[[#This Row],[Occupational Series]],5)="SECCM","SECCM",IF(OR(RIGHT(Table13[[#This Row],[Occupational Series]],1)="A",RIGHT(Table13[[#This Row],[Occupational Series]],1)="B",RIGHT(Table13[[#This Row],[Occupational Series]],1)="C"),"0301",RIGHT(Table13[[#This Row],[Occupational Series]],4)))</f>
        <v>2801</v>
      </c>
      <c r="D2983" s="129" t="s">
        <v>1021</v>
      </c>
      <c r="E2983" s="129" t="s">
        <v>1022</v>
      </c>
    </row>
    <row r="2984" spans="1:5" ht="115.5" thickBot="1" x14ac:dyDescent="0.3">
      <c r="A2984" s="54" t="s">
        <v>729</v>
      </c>
      <c r="B2984" s="127" t="str">
        <f>Table13[[#This Row],[Series]]&amp;Table13[[#This Row],[Competency Name]]</f>
        <v>2805TECHNICAL PRACTICES (THEORETICAL, PRECISE, ARTISTIC)</v>
      </c>
      <c r="C2984" s="127" t="str">
        <f>IF(RIGHT(Table13[[#This Row],[Occupational Series]],5)="SECCM","SECCM",IF(OR(RIGHT(Table13[[#This Row],[Occupational Series]],1)="A",RIGHT(Table13[[#This Row],[Occupational Series]],1)="B",RIGHT(Table13[[#This Row],[Occupational Series]],1)="C"),"0301",RIGHT(Table13[[#This Row],[Occupational Series]],4)))</f>
        <v>2805</v>
      </c>
      <c r="D2984" s="54" t="s">
        <v>716</v>
      </c>
      <c r="E2984" s="54" t="s">
        <v>717</v>
      </c>
    </row>
    <row r="2985" spans="1:5" ht="51.75" thickBot="1" x14ac:dyDescent="0.3">
      <c r="A2985" s="129" t="s">
        <v>729</v>
      </c>
      <c r="B2985" s="127" t="str">
        <f>Table13[[#This Row],[Series]]&amp;Table13[[#This Row],[Competency Name]]</f>
        <v>2805ABILITY TO DO THE WORK OF THE POSITION WITHOUT MORE THAN NORMAL SUPERVISION</v>
      </c>
      <c r="C2985" s="127" t="str">
        <f>IF(RIGHT(Table13[[#This Row],[Occupational Series]],5)="SECCM","SECCM",IF(OR(RIGHT(Table13[[#This Row],[Occupational Series]],1)="A",RIGHT(Table13[[#This Row],[Occupational Series]],1)="B",RIGHT(Table13[[#This Row],[Occupational Series]],1)="C"),"0301",RIGHT(Table13[[#This Row],[Occupational Series]],4)))</f>
        <v>2805</v>
      </c>
      <c r="D2985" s="129" t="s">
        <v>852</v>
      </c>
      <c r="E2985" s="129" t="s">
        <v>853</v>
      </c>
    </row>
    <row r="2986" spans="1:5" ht="15.75" thickBot="1" x14ac:dyDescent="0.3">
      <c r="A2986" s="129" t="s">
        <v>729</v>
      </c>
      <c r="B2986" s="127" t="str">
        <f>Table13[[#This Row],[Series]]&amp;Table13[[#This Row],[Competency Name]]</f>
        <v>2805ABILITY TO INSPECT</v>
      </c>
      <c r="C2986" s="127" t="str">
        <f>IF(RIGHT(Table13[[#This Row],[Occupational Series]],5)="SECCM","SECCM",IF(OR(RIGHT(Table13[[#This Row],[Occupational Series]],1)="A",RIGHT(Table13[[#This Row],[Occupational Series]],1)="B",RIGHT(Table13[[#This Row],[Occupational Series]],1)="C"),"0301",RIGHT(Table13[[#This Row],[Occupational Series]],4)))</f>
        <v>2805</v>
      </c>
      <c r="D2986" s="129" t="s">
        <v>866</v>
      </c>
      <c r="E2986" s="129" t="s">
        <v>867</v>
      </c>
    </row>
    <row r="2987" spans="1:5" ht="15.75" thickBot="1" x14ac:dyDescent="0.3">
      <c r="A2987" s="128" t="s">
        <v>729</v>
      </c>
      <c r="B2987" s="127" t="str">
        <f>Table13[[#This Row],[Series]]&amp;Table13[[#This Row],[Competency Name]]</f>
        <v>2805ABILITY TO INSTRUCT</v>
      </c>
      <c r="C2987" s="127" t="str">
        <f>IF(RIGHT(Table13[[#This Row],[Occupational Series]],5)="SECCM","SECCM",IF(OR(RIGHT(Table13[[#This Row],[Occupational Series]],1)="A",RIGHT(Table13[[#This Row],[Occupational Series]],1)="B",RIGHT(Table13[[#This Row],[Occupational Series]],1)="C"),"0301",RIGHT(Table13[[#This Row],[Occupational Series]],4)))</f>
        <v>2805</v>
      </c>
      <c r="D2987" s="128" t="s">
        <v>868</v>
      </c>
      <c r="E2987" s="128" t="s">
        <v>869</v>
      </c>
    </row>
    <row r="2988" spans="1:5" ht="39" thickBot="1" x14ac:dyDescent="0.3">
      <c r="A2988" s="51" t="s">
        <v>729</v>
      </c>
      <c r="B2988" s="127" t="str">
        <f>Table13[[#This Row],[Series]]&amp;Table13[[#This Row],[Competency Name]]</f>
        <v>2805ABILITY TO PROVIDE PRODUCTION SUPPORT SERVICES</v>
      </c>
      <c r="C2988" s="127" t="str">
        <f>IF(RIGHT(Table13[[#This Row],[Occupational Series]],5)="SECCM","SECCM",IF(OR(RIGHT(Table13[[#This Row],[Occupational Series]],1)="A",RIGHT(Table13[[#This Row],[Occupational Series]],1)="B",RIGHT(Table13[[#This Row],[Occupational Series]],1)="C"),"0301",RIGHT(Table13[[#This Row],[Occupational Series]],4)))</f>
        <v>2805</v>
      </c>
      <c r="D2988" s="51" t="s">
        <v>870</v>
      </c>
      <c r="E2988" s="51" t="s">
        <v>871</v>
      </c>
    </row>
    <row r="2989" spans="1:5" ht="26.25" thickBot="1" x14ac:dyDescent="0.3">
      <c r="A2989" s="129" t="s">
        <v>729</v>
      </c>
      <c r="B2989" s="127" t="str">
        <f>Table13[[#This Row],[Series]]&amp;Table13[[#This Row],[Competency Name]]</f>
        <v>2805ABILITY TO LEAD OR SUPERVISE</v>
      </c>
      <c r="C2989" s="127" t="str">
        <f>IF(RIGHT(Table13[[#This Row],[Occupational Series]],5)="SECCM","SECCM",IF(OR(RIGHT(Table13[[#This Row],[Occupational Series]],1)="A",RIGHT(Table13[[#This Row],[Occupational Series]],1)="B",RIGHT(Table13[[#This Row],[Occupational Series]],1)="C"),"0301",RIGHT(Table13[[#This Row],[Occupational Series]],4)))</f>
        <v>2805</v>
      </c>
      <c r="D2989" s="129" t="s">
        <v>872</v>
      </c>
      <c r="E2989" s="129" t="s">
        <v>873</v>
      </c>
    </row>
    <row r="2990" spans="1:5" ht="39" thickBot="1" x14ac:dyDescent="0.3">
      <c r="A2990" s="54" t="s">
        <v>729</v>
      </c>
      <c r="B2990" s="127" t="str">
        <f>Table13[[#This Row],[Series]]&amp;Table13[[#This Row],[Competency Name]]</f>
        <v>2805ABILITY TO FOLLOW DIRECTIONS IN A SHOP</v>
      </c>
      <c r="C2990" s="127" t="str">
        <f>IF(RIGHT(Table13[[#This Row],[Occupational Series]],5)="SECCM","SECCM",IF(OR(RIGHT(Table13[[#This Row],[Occupational Series]],1)="A",RIGHT(Table13[[#This Row],[Occupational Series]],1)="B",RIGHT(Table13[[#This Row],[Occupational Series]],1)="C"),"0301",RIGHT(Table13[[#This Row],[Occupational Series]],4)))</f>
        <v>2805</v>
      </c>
      <c r="D2990" s="54" t="s">
        <v>882</v>
      </c>
      <c r="E2990" s="54" t="s">
        <v>883</v>
      </c>
    </row>
    <row r="2991" spans="1:5" ht="39" thickBot="1" x14ac:dyDescent="0.3">
      <c r="A2991" s="129" t="s">
        <v>729</v>
      </c>
      <c r="B2991" s="127" t="str">
        <f>Table13[[#This Row],[Series]]&amp;Table13[[#This Row],[Competency Name]]</f>
        <v>2805ABILITY TO USE AND MAINTAIN HAND TOOLS (ELECTRICAL WORK)</v>
      </c>
      <c r="C2991" s="127" t="str">
        <f>IF(RIGHT(Table13[[#This Row],[Occupational Series]],5)="SECCM","SECCM",IF(OR(RIGHT(Table13[[#This Row],[Occupational Series]],1)="A",RIGHT(Table13[[#This Row],[Occupational Series]],1)="B",RIGHT(Table13[[#This Row],[Occupational Series]],1)="C"),"0301",RIGHT(Table13[[#This Row],[Occupational Series]],4)))</f>
        <v>2805</v>
      </c>
      <c r="D2991" s="129" t="s">
        <v>884</v>
      </c>
      <c r="E2991" s="129" t="s">
        <v>885</v>
      </c>
    </row>
    <row r="2992" spans="1:5" ht="26.25" thickBot="1" x14ac:dyDescent="0.3">
      <c r="A2992" s="129" t="s">
        <v>729</v>
      </c>
      <c r="B2992" s="127" t="str">
        <f>Table13[[#This Row],[Series]]&amp;Table13[[#This Row],[Competency Name]]</f>
        <v>2805ABILITY TO USE ELECTRICAL DRAWINGS</v>
      </c>
      <c r="C2992" s="127" t="str">
        <f>IF(RIGHT(Table13[[#This Row],[Occupational Series]],5)="SECCM","SECCM",IF(OR(RIGHT(Table13[[#This Row],[Occupational Series]],1)="A",RIGHT(Table13[[#This Row],[Occupational Series]],1)="B",RIGHT(Table13[[#This Row],[Occupational Series]],1)="C"),"0301",RIGHT(Table13[[#This Row],[Occupational Series]],4)))</f>
        <v>2805</v>
      </c>
      <c r="D2992" s="129" t="s">
        <v>886</v>
      </c>
      <c r="E2992" s="129" t="s">
        <v>887</v>
      </c>
    </row>
    <row r="2993" spans="1:5" ht="64.5" thickBot="1" x14ac:dyDescent="0.3">
      <c r="A2993" s="54" t="s">
        <v>729</v>
      </c>
      <c r="B2993" s="127" t="str">
        <f>Table13[[#This Row],[Series]]&amp;Table13[[#This Row],[Competency Name]]</f>
        <v>2805DEXTERITY AND SAFETY</v>
      </c>
      <c r="C2993" s="127" t="str">
        <f>IF(RIGHT(Table13[[#This Row],[Occupational Series]],5)="SECCM","SECCM",IF(OR(RIGHT(Table13[[#This Row],[Occupational Series]],1)="A",RIGHT(Table13[[#This Row],[Occupational Series]],1)="B",RIGHT(Table13[[#This Row],[Occupational Series]],1)="C"),"0301",RIGHT(Table13[[#This Row],[Occupational Series]],4)))</f>
        <v>2805</v>
      </c>
      <c r="D2993" s="54" t="s">
        <v>888</v>
      </c>
      <c r="E2993" s="54" t="s">
        <v>889</v>
      </c>
    </row>
    <row r="2994" spans="1:5" ht="77.25" thickBot="1" x14ac:dyDescent="0.3">
      <c r="A2994" s="51" t="s">
        <v>729</v>
      </c>
      <c r="B2994" s="127" t="str">
        <f>Table13[[#This Row],[Series]]&amp;Table13[[#This Row],[Competency Name]]</f>
        <v>2805INGENUITY (ABILITY TO SUGGEST AND APPLY NEW METHODS)</v>
      </c>
      <c r="C2994" s="127" t="str">
        <f>IF(RIGHT(Table13[[#This Row],[Occupational Series]],5)="SECCM","SECCM",IF(OR(RIGHT(Table13[[#This Row],[Occupational Series]],1)="A",RIGHT(Table13[[#This Row],[Occupational Series]],1)="B",RIGHT(Table13[[#This Row],[Occupational Series]],1)="C"),"0301",RIGHT(Table13[[#This Row],[Occupational Series]],4)))</f>
        <v>2805</v>
      </c>
      <c r="D2994" s="51" t="s">
        <v>890</v>
      </c>
      <c r="E2994" s="51" t="s">
        <v>891</v>
      </c>
    </row>
    <row r="2995" spans="1:5" ht="26.25" thickBot="1" x14ac:dyDescent="0.3">
      <c r="A2995" s="129" t="s">
        <v>729</v>
      </c>
      <c r="B2995" s="127" t="str">
        <f>Table13[[#This Row],[Series]]&amp;Table13[[#This Row],[Competency Name]]</f>
        <v>2805KNOWLEDGE OF ELECTRICAL EQUIPMENT</v>
      </c>
      <c r="C2995" s="127" t="str">
        <f>IF(RIGHT(Table13[[#This Row],[Occupational Series]],5)="SECCM","SECCM",IF(OR(RIGHT(Table13[[#This Row],[Occupational Series]],1)="A",RIGHT(Table13[[#This Row],[Occupational Series]],1)="B",RIGHT(Table13[[#This Row],[Occupational Series]],1)="C"),"0301",RIGHT(Table13[[#This Row],[Occupational Series]],4)))</f>
        <v>2805</v>
      </c>
      <c r="D2995" s="129" t="s">
        <v>892</v>
      </c>
      <c r="E2995" s="129" t="s">
        <v>893</v>
      </c>
    </row>
    <row r="2996" spans="1:5" ht="64.5" thickBot="1" x14ac:dyDescent="0.3">
      <c r="A2996" s="54" t="s">
        <v>729</v>
      </c>
      <c r="B2996" s="127" t="str">
        <f>Table13[[#This Row],[Series]]&amp;Table13[[#This Row],[Competency Name]]</f>
        <v>2805THEORY AND INSTRUMENTS (ELECTRICAL, ELECTRONIC) USED IN SHOP AND TRADE PRACTICES</v>
      </c>
      <c r="C2996" s="127" t="str">
        <f>IF(RIGHT(Table13[[#This Row],[Occupational Series]],5)="SECCM","SECCM",IF(OR(RIGHT(Table13[[#This Row],[Occupational Series]],1)="A",RIGHT(Table13[[#This Row],[Occupational Series]],1)="B",RIGHT(Table13[[#This Row],[Occupational Series]],1)="C"),"0301",RIGHT(Table13[[#This Row],[Occupational Series]],4)))</f>
        <v>2805</v>
      </c>
      <c r="D2996" s="54" t="s">
        <v>894</v>
      </c>
      <c r="E2996" s="54" t="s">
        <v>895</v>
      </c>
    </row>
    <row r="2997" spans="1:5" ht="26.25" thickBot="1" x14ac:dyDescent="0.3">
      <c r="A2997" s="129" t="s">
        <v>729</v>
      </c>
      <c r="B2997" s="127" t="str">
        <f>Table13[[#This Row],[Series]]&amp;Table13[[#This Row],[Competency Name]]</f>
        <v>2805TROUBLESHOOTING (ELECTRICAL)</v>
      </c>
      <c r="C2997" s="127" t="str">
        <f>IF(RIGHT(Table13[[#This Row],[Occupational Series]],5)="SECCM","SECCM",IF(OR(RIGHT(Table13[[#This Row],[Occupational Series]],1)="A",RIGHT(Table13[[#This Row],[Occupational Series]],1)="B",RIGHT(Table13[[#This Row],[Occupational Series]],1)="C"),"0301",RIGHT(Table13[[#This Row],[Occupational Series]],4)))</f>
        <v>2805</v>
      </c>
      <c r="D2997" s="129" t="s">
        <v>896</v>
      </c>
      <c r="E2997" s="129" t="s">
        <v>897</v>
      </c>
    </row>
    <row r="2998" spans="1:5" ht="39" thickBot="1" x14ac:dyDescent="0.3">
      <c r="A2998" s="51" t="s">
        <v>729</v>
      </c>
      <c r="B2998" s="127" t="str">
        <f>Table13[[#This Row],[Series]]&amp;Table13[[#This Row],[Competency Name]]</f>
        <v>2805ABILITY TO SUPERVISE THROUGH SUBORDINATE SUPERVISORS</v>
      </c>
      <c r="C2998" s="127" t="str">
        <f>IF(RIGHT(Table13[[#This Row],[Occupational Series]],5)="SECCM","SECCM",IF(OR(RIGHT(Table13[[#This Row],[Occupational Series]],1)="A",RIGHT(Table13[[#This Row],[Occupational Series]],1)="B",RIGHT(Table13[[#This Row],[Occupational Series]],1)="C"),"0301",RIGHT(Table13[[#This Row],[Occupational Series]],4)))</f>
        <v>2805</v>
      </c>
      <c r="D2998" s="51" t="s">
        <v>898</v>
      </c>
      <c r="E2998" s="51" t="s">
        <v>899</v>
      </c>
    </row>
    <row r="2999" spans="1:5" ht="39" thickBot="1" x14ac:dyDescent="0.3">
      <c r="A2999" s="54" t="s">
        <v>729</v>
      </c>
      <c r="B2999" s="127" t="str">
        <f>Table13[[#This Row],[Series]]&amp;Table13[[#This Row],[Competency Name]]</f>
        <v>2805RELIABILITY AND DEPENDABILITY</v>
      </c>
      <c r="C2999" s="127" t="str">
        <f>IF(RIGHT(Table13[[#This Row],[Occupational Series]],5)="SECCM","SECCM",IF(OR(RIGHT(Table13[[#This Row],[Occupational Series]],1)="A",RIGHT(Table13[[#This Row],[Occupational Series]],1)="B",RIGHT(Table13[[#This Row],[Occupational Series]],1)="C"),"0301",RIGHT(Table13[[#This Row],[Occupational Series]],4)))</f>
        <v>2805</v>
      </c>
      <c r="D2999" s="54" t="s">
        <v>900</v>
      </c>
      <c r="E2999" s="54" t="s">
        <v>901</v>
      </c>
    </row>
    <row r="3000" spans="1:5" ht="51.75" thickBot="1" x14ac:dyDescent="0.3">
      <c r="A3000" s="51" t="s">
        <v>729</v>
      </c>
      <c r="B3000" s="127" t="str">
        <f>Table13[[#This Row],[Series]]&amp;Table13[[#This Row],[Competency Name]]</f>
        <v>2805ABILITY TO MEET DEADLINE DATES UNDER PRESSURE</v>
      </c>
      <c r="C3000" s="127" t="str">
        <f>IF(RIGHT(Table13[[#This Row],[Occupational Series]],5)="SECCM","SECCM",IF(OR(RIGHT(Table13[[#This Row],[Occupational Series]],1)="A",RIGHT(Table13[[#This Row],[Occupational Series]],1)="B",RIGHT(Table13[[#This Row],[Occupational Series]],1)="C"),"0301",RIGHT(Table13[[#This Row],[Occupational Series]],4)))</f>
        <v>2805</v>
      </c>
      <c r="D3000" s="51" t="s">
        <v>1005</v>
      </c>
      <c r="E3000" s="51" t="s">
        <v>1006</v>
      </c>
    </row>
    <row r="3001" spans="1:5" ht="39" thickBot="1" x14ac:dyDescent="0.3">
      <c r="A3001" s="51" t="s">
        <v>729</v>
      </c>
      <c r="B3001" s="127" t="str">
        <f>Table13[[#This Row],[Series]]&amp;Table13[[#This Row],[Competency Name]]</f>
        <v>2805ABILITY TO PLAN AND ORGANIZE THE WORK</v>
      </c>
      <c r="C3001" s="127" t="str">
        <f>IF(RIGHT(Table13[[#This Row],[Occupational Series]],5)="SECCM","SECCM",IF(OR(RIGHT(Table13[[#This Row],[Occupational Series]],1)="A",RIGHT(Table13[[#This Row],[Occupational Series]],1)="B",RIGHT(Table13[[#This Row],[Occupational Series]],1)="C"),"0301",RIGHT(Table13[[#This Row],[Occupational Series]],4)))</f>
        <v>2805</v>
      </c>
      <c r="D3001" s="51" t="s">
        <v>1007</v>
      </c>
      <c r="E3001" s="51" t="s">
        <v>1008</v>
      </c>
    </row>
    <row r="3002" spans="1:5" ht="39" thickBot="1" x14ac:dyDescent="0.3">
      <c r="A3002" s="54" t="s">
        <v>729</v>
      </c>
      <c r="B3002" s="127" t="str">
        <f>Table13[[#This Row],[Series]]&amp;Table13[[#This Row],[Competency Name]]</f>
        <v>2805ABILITY TO WORK AS A MEMBER OF A TEAM</v>
      </c>
      <c r="C3002" s="127" t="str">
        <f>IF(RIGHT(Table13[[#This Row],[Occupational Series]],5)="SECCM","SECCM",IF(OR(RIGHT(Table13[[#This Row],[Occupational Series]],1)="A",RIGHT(Table13[[#This Row],[Occupational Series]],1)="B",RIGHT(Table13[[#This Row],[Occupational Series]],1)="C"),"0301",RIGHT(Table13[[#This Row],[Occupational Series]],4)))</f>
        <v>2805</v>
      </c>
      <c r="D3002" s="54" t="s">
        <v>1017</v>
      </c>
      <c r="E3002" s="54" t="s">
        <v>1018</v>
      </c>
    </row>
    <row r="3003" spans="1:5" ht="39" thickBot="1" x14ac:dyDescent="0.3">
      <c r="A3003" s="51" t="s">
        <v>729</v>
      </c>
      <c r="B3003" s="127" t="str">
        <f>Table13[[#This Row],[Series]]&amp;Table13[[#This Row],[Competency Name]]</f>
        <v>2805ABILITY TO WORK WITH OTHERS</v>
      </c>
      <c r="C3003" s="127" t="str">
        <f>IF(RIGHT(Table13[[#This Row],[Occupational Series]],5)="SECCM","SECCM",IF(OR(RIGHT(Table13[[#This Row],[Occupational Series]],1)="A",RIGHT(Table13[[#This Row],[Occupational Series]],1)="B",RIGHT(Table13[[#This Row],[Occupational Series]],1)="C"),"0301",RIGHT(Table13[[#This Row],[Occupational Series]],4)))</f>
        <v>2805</v>
      </c>
      <c r="D3003" s="51" t="s">
        <v>1019</v>
      </c>
      <c r="E3003" s="51" t="s">
        <v>1020</v>
      </c>
    </row>
    <row r="3004" spans="1:5" ht="26.25" thickBot="1" x14ac:dyDescent="0.3">
      <c r="A3004" s="129" t="s">
        <v>729</v>
      </c>
      <c r="B3004" s="127" t="str">
        <f>Table13[[#This Row],[Series]]&amp;Table13[[#This Row],[Competency Name]]</f>
        <v>2805SHOP APTITUDE AND INTEREST</v>
      </c>
      <c r="C3004" s="127" t="str">
        <f>IF(RIGHT(Table13[[#This Row],[Occupational Series]],5)="SECCM","SECCM",IF(OR(RIGHT(Table13[[#This Row],[Occupational Series]],1)="A",RIGHT(Table13[[#This Row],[Occupational Series]],1)="B",RIGHT(Table13[[#This Row],[Occupational Series]],1)="C"),"0301",RIGHT(Table13[[#This Row],[Occupational Series]],4)))</f>
        <v>2805</v>
      </c>
      <c r="D3004" s="129" t="s">
        <v>1021</v>
      </c>
      <c r="E3004" s="129" t="s">
        <v>1022</v>
      </c>
    </row>
    <row r="3005" spans="1:5" ht="115.5" thickBot="1" x14ac:dyDescent="0.3">
      <c r="A3005" s="54" t="s">
        <v>724</v>
      </c>
      <c r="B3005" s="127" t="str">
        <f>Table13[[#This Row],[Series]]&amp;Table13[[#This Row],[Competency Name]]</f>
        <v>2810TECHNICAL PRACTICES (THEORETICAL, PRECISE, ARTISTIC)</v>
      </c>
      <c r="C3005" s="127" t="str">
        <f>IF(RIGHT(Table13[[#This Row],[Occupational Series]],5)="SECCM","SECCM",IF(OR(RIGHT(Table13[[#This Row],[Occupational Series]],1)="A",RIGHT(Table13[[#This Row],[Occupational Series]],1)="B",RIGHT(Table13[[#This Row],[Occupational Series]],1)="C"),"0301",RIGHT(Table13[[#This Row],[Occupational Series]],4)))</f>
        <v>2810</v>
      </c>
      <c r="D3005" s="54" t="s">
        <v>716</v>
      </c>
      <c r="E3005" s="54" t="s">
        <v>717</v>
      </c>
    </row>
    <row r="3006" spans="1:5" ht="51.75" thickBot="1" x14ac:dyDescent="0.3">
      <c r="A3006" s="129" t="s">
        <v>724</v>
      </c>
      <c r="B3006" s="127" t="str">
        <f>Table13[[#This Row],[Series]]&amp;Table13[[#This Row],[Competency Name]]</f>
        <v>2810ABILITY TO DO THE WORK OF THE POSITION WITHOUT MORE THAN NORMAL SUPERVISION</v>
      </c>
      <c r="C3006" s="127" t="str">
        <f>IF(RIGHT(Table13[[#This Row],[Occupational Series]],5)="SECCM","SECCM",IF(OR(RIGHT(Table13[[#This Row],[Occupational Series]],1)="A",RIGHT(Table13[[#This Row],[Occupational Series]],1)="B",RIGHT(Table13[[#This Row],[Occupational Series]],1)="C"),"0301",RIGHT(Table13[[#This Row],[Occupational Series]],4)))</f>
        <v>2810</v>
      </c>
      <c r="D3006" s="129" t="s">
        <v>852</v>
      </c>
      <c r="E3006" s="129" t="s">
        <v>853</v>
      </c>
    </row>
    <row r="3007" spans="1:5" ht="15.75" thickBot="1" x14ac:dyDescent="0.3">
      <c r="A3007" s="129" t="s">
        <v>724</v>
      </c>
      <c r="B3007" s="127" t="str">
        <f>Table13[[#This Row],[Series]]&amp;Table13[[#This Row],[Competency Name]]</f>
        <v>2810ABILITY TO INSPECT</v>
      </c>
      <c r="C3007" s="127" t="str">
        <f>IF(RIGHT(Table13[[#This Row],[Occupational Series]],5)="SECCM","SECCM",IF(OR(RIGHT(Table13[[#This Row],[Occupational Series]],1)="A",RIGHT(Table13[[#This Row],[Occupational Series]],1)="B",RIGHT(Table13[[#This Row],[Occupational Series]],1)="C"),"0301",RIGHT(Table13[[#This Row],[Occupational Series]],4)))</f>
        <v>2810</v>
      </c>
      <c r="D3007" s="129" t="s">
        <v>866</v>
      </c>
      <c r="E3007" s="129" t="s">
        <v>867</v>
      </c>
    </row>
    <row r="3008" spans="1:5" ht="15.75" thickBot="1" x14ac:dyDescent="0.3">
      <c r="A3008" s="128" t="s">
        <v>724</v>
      </c>
      <c r="B3008" s="127" t="str">
        <f>Table13[[#This Row],[Series]]&amp;Table13[[#This Row],[Competency Name]]</f>
        <v>2810ABILITY TO INSTRUCT</v>
      </c>
      <c r="C3008" s="127" t="str">
        <f>IF(RIGHT(Table13[[#This Row],[Occupational Series]],5)="SECCM","SECCM",IF(OR(RIGHT(Table13[[#This Row],[Occupational Series]],1)="A",RIGHT(Table13[[#This Row],[Occupational Series]],1)="B",RIGHT(Table13[[#This Row],[Occupational Series]],1)="C"),"0301",RIGHT(Table13[[#This Row],[Occupational Series]],4)))</f>
        <v>2810</v>
      </c>
      <c r="D3008" s="128" t="s">
        <v>868</v>
      </c>
      <c r="E3008" s="128" t="s">
        <v>869</v>
      </c>
    </row>
    <row r="3009" spans="1:5" ht="39" thickBot="1" x14ac:dyDescent="0.3">
      <c r="A3009" s="51" t="s">
        <v>724</v>
      </c>
      <c r="B3009" s="127" t="str">
        <f>Table13[[#This Row],[Series]]&amp;Table13[[#This Row],[Competency Name]]</f>
        <v>2810ABILITY TO PROVIDE PRODUCTION SUPPORT SERVICES</v>
      </c>
      <c r="C3009" s="127" t="str">
        <f>IF(RIGHT(Table13[[#This Row],[Occupational Series]],5)="SECCM","SECCM",IF(OR(RIGHT(Table13[[#This Row],[Occupational Series]],1)="A",RIGHT(Table13[[#This Row],[Occupational Series]],1)="B",RIGHT(Table13[[#This Row],[Occupational Series]],1)="C"),"0301",RIGHT(Table13[[#This Row],[Occupational Series]],4)))</f>
        <v>2810</v>
      </c>
      <c r="D3009" s="51" t="s">
        <v>870</v>
      </c>
      <c r="E3009" s="51" t="s">
        <v>871</v>
      </c>
    </row>
    <row r="3010" spans="1:5" ht="26.25" thickBot="1" x14ac:dyDescent="0.3">
      <c r="A3010" s="129" t="s">
        <v>724</v>
      </c>
      <c r="B3010" s="127" t="str">
        <f>Table13[[#This Row],[Series]]&amp;Table13[[#This Row],[Competency Name]]</f>
        <v>2810ABILITY TO LEAD OR SUPERVISE</v>
      </c>
      <c r="C3010" s="127" t="str">
        <f>IF(RIGHT(Table13[[#This Row],[Occupational Series]],5)="SECCM","SECCM",IF(OR(RIGHT(Table13[[#This Row],[Occupational Series]],1)="A",RIGHT(Table13[[#This Row],[Occupational Series]],1)="B",RIGHT(Table13[[#This Row],[Occupational Series]],1)="C"),"0301",RIGHT(Table13[[#This Row],[Occupational Series]],4)))</f>
        <v>2810</v>
      </c>
      <c r="D3010" s="129" t="s">
        <v>872</v>
      </c>
      <c r="E3010" s="129" t="s">
        <v>873</v>
      </c>
    </row>
    <row r="3011" spans="1:5" ht="39" thickBot="1" x14ac:dyDescent="0.3">
      <c r="A3011" s="54" t="s">
        <v>724</v>
      </c>
      <c r="B3011" s="127" t="str">
        <f>Table13[[#This Row],[Series]]&amp;Table13[[#This Row],[Competency Name]]</f>
        <v>2810ABILITY TO FOLLOW DIRECTIONS IN A SHOP</v>
      </c>
      <c r="C3011" s="127" t="str">
        <f>IF(RIGHT(Table13[[#This Row],[Occupational Series]],5)="SECCM","SECCM",IF(OR(RIGHT(Table13[[#This Row],[Occupational Series]],1)="A",RIGHT(Table13[[#This Row],[Occupational Series]],1)="B",RIGHT(Table13[[#This Row],[Occupational Series]],1)="C"),"0301",RIGHT(Table13[[#This Row],[Occupational Series]],4)))</f>
        <v>2810</v>
      </c>
      <c r="D3011" s="54" t="s">
        <v>882</v>
      </c>
      <c r="E3011" s="54" t="s">
        <v>883</v>
      </c>
    </row>
    <row r="3012" spans="1:5" ht="39" thickBot="1" x14ac:dyDescent="0.3">
      <c r="A3012" s="129" t="s">
        <v>724</v>
      </c>
      <c r="B3012" s="127" t="str">
        <f>Table13[[#This Row],[Series]]&amp;Table13[[#This Row],[Competency Name]]</f>
        <v>2810ABILITY TO USE AND MAINTAIN HAND TOOLS (ELECTRICAL WORK)</v>
      </c>
      <c r="C3012" s="127" t="str">
        <f>IF(RIGHT(Table13[[#This Row],[Occupational Series]],5)="SECCM","SECCM",IF(OR(RIGHT(Table13[[#This Row],[Occupational Series]],1)="A",RIGHT(Table13[[#This Row],[Occupational Series]],1)="B",RIGHT(Table13[[#This Row],[Occupational Series]],1)="C"),"0301",RIGHT(Table13[[#This Row],[Occupational Series]],4)))</f>
        <v>2810</v>
      </c>
      <c r="D3012" s="129" t="s">
        <v>884</v>
      </c>
      <c r="E3012" s="129" t="s">
        <v>885</v>
      </c>
    </row>
    <row r="3013" spans="1:5" ht="26.25" thickBot="1" x14ac:dyDescent="0.3">
      <c r="A3013" s="129" t="s">
        <v>724</v>
      </c>
      <c r="B3013" s="127" t="str">
        <f>Table13[[#This Row],[Series]]&amp;Table13[[#This Row],[Competency Name]]</f>
        <v>2810ABILITY TO USE ELECTRICAL DRAWINGS</v>
      </c>
      <c r="C3013" s="127" t="str">
        <f>IF(RIGHT(Table13[[#This Row],[Occupational Series]],5)="SECCM","SECCM",IF(OR(RIGHT(Table13[[#This Row],[Occupational Series]],1)="A",RIGHT(Table13[[#This Row],[Occupational Series]],1)="B",RIGHT(Table13[[#This Row],[Occupational Series]],1)="C"),"0301",RIGHT(Table13[[#This Row],[Occupational Series]],4)))</f>
        <v>2810</v>
      </c>
      <c r="D3013" s="129" t="s">
        <v>886</v>
      </c>
      <c r="E3013" s="129" t="s">
        <v>887</v>
      </c>
    </row>
    <row r="3014" spans="1:5" ht="64.5" thickBot="1" x14ac:dyDescent="0.3">
      <c r="A3014" s="54" t="s">
        <v>724</v>
      </c>
      <c r="B3014" s="127" t="str">
        <f>Table13[[#This Row],[Series]]&amp;Table13[[#This Row],[Competency Name]]</f>
        <v>2810DEXTERITY AND SAFETY</v>
      </c>
      <c r="C3014" s="127" t="str">
        <f>IF(RIGHT(Table13[[#This Row],[Occupational Series]],5)="SECCM","SECCM",IF(OR(RIGHT(Table13[[#This Row],[Occupational Series]],1)="A",RIGHT(Table13[[#This Row],[Occupational Series]],1)="B",RIGHT(Table13[[#This Row],[Occupational Series]],1)="C"),"0301",RIGHT(Table13[[#This Row],[Occupational Series]],4)))</f>
        <v>2810</v>
      </c>
      <c r="D3014" s="54" t="s">
        <v>888</v>
      </c>
      <c r="E3014" s="54" t="s">
        <v>889</v>
      </c>
    </row>
    <row r="3015" spans="1:5" ht="26.25" thickBot="1" x14ac:dyDescent="0.3">
      <c r="A3015" s="129" t="s">
        <v>724</v>
      </c>
      <c r="B3015" s="127" t="str">
        <f>Table13[[#This Row],[Series]]&amp;Table13[[#This Row],[Competency Name]]</f>
        <v>2810KNOWLEDGE OF ELECTRICAL EQUIPMENT</v>
      </c>
      <c r="C3015" s="127" t="str">
        <f>IF(RIGHT(Table13[[#This Row],[Occupational Series]],5)="SECCM","SECCM",IF(OR(RIGHT(Table13[[#This Row],[Occupational Series]],1)="A",RIGHT(Table13[[#This Row],[Occupational Series]],1)="B",RIGHT(Table13[[#This Row],[Occupational Series]],1)="C"),"0301",RIGHT(Table13[[#This Row],[Occupational Series]],4)))</f>
        <v>2810</v>
      </c>
      <c r="D3015" s="129" t="s">
        <v>892</v>
      </c>
      <c r="E3015" s="129" t="s">
        <v>893</v>
      </c>
    </row>
    <row r="3016" spans="1:5" ht="64.5" thickBot="1" x14ac:dyDescent="0.3">
      <c r="A3016" s="51" t="s">
        <v>724</v>
      </c>
      <c r="B3016" s="127" t="str">
        <f>Table13[[#This Row],[Series]]&amp;Table13[[#This Row],[Competency Name]]</f>
        <v>2810THEORY AND INSTRUMENTS (ELECTRICAL, ELECTRONIC) USED IN SHOP AND TRADE PRACTICES</v>
      </c>
      <c r="C3016" s="127" t="str">
        <f>IF(RIGHT(Table13[[#This Row],[Occupational Series]],5)="SECCM","SECCM",IF(OR(RIGHT(Table13[[#This Row],[Occupational Series]],1)="A",RIGHT(Table13[[#This Row],[Occupational Series]],1)="B",RIGHT(Table13[[#This Row],[Occupational Series]],1)="C"),"0301",RIGHT(Table13[[#This Row],[Occupational Series]],4)))</f>
        <v>2810</v>
      </c>
      <c r="D3016" s="51" t="s">
        <v>894</v>
      </c>
      <c r="E3016" s="51" t="s">
        <v>895</v>
      </c>
    </row>
    <row r="3017" spans="1:5" ht="26.25" thickBot="1" x14ac:dyDescent="0.3">
      <c r="A3017" s="128" t="s">
        <v>724</v>
      </c>
      <c r="B3017" s="127" t="str">
        <f>Table13[[#This Row],[Series]]&amp;Table13[[#This Row],[Competency Name]]</f>
        <v>2810TROUBLESHOOTING (ELECTRICAL)</v>
      </c>
      <c r="C3017" s="127" t="str">
        <f>IF(RIGHT(Table13[[#This Row],[Occupational Series]],5)="SECCM","SECCM",IF(OR(RIGHT(Table13[[#This Row],[Occupational Series]],1)="A",RIGHT(Table13[[#This Row],[Occupational Series]],1)="B",RIGHT(Table13[[#This Row],[Occupational Series]],1)="C"),"0301",RIGHT(Table13[[#This Row],[Occupational Series]],4)))</f>
        <v>2810</v>
      </c>
      <c r="D3017" s="128" t="s">
        <v>896</v>
      </c>
      <c r="E3017" s="128" t="s">
        <v>897</v>
      </c>
    </row>
    <row r="3018" spans="1:5" ht="39" thickBot="1" x14ac:dyDescent="0.3">
      <c r="A3018" s="51" t="s">
        <v>724</v>
      </c>
      <c r="B3018" s="127" t="str">
        <f>Table13[[#This Row],[Series]]&amp;Table13[[#This Row],[Competency Name]]</f>
        <v>2810RELIABILITY AND DEPENDABILITY</v>
      </c>
      <c r="C3018" s="127" t="str">
        <f>IF(RIGHT(Table13[[#This Row],[Occupational Series]],5)="SECCM","SECCM",IF(OR(RIGHT(Table13[[#This Row],[Occupational Series]],1)="A",RIGHT(Table13[[#This Row],[Occupational Series]],1)="B",RIGHT(Table13[[#This Row],[Occupational Series]],1)="C"),"0301",RIGHT(Table13[[#This Row],[Occupational Series]],4)))</f>
        <v>2810</v>
      </c>
      <c r="D3018" s="51" t="s">
        <v>900</v>
      </c>
      <c r="E3018" s="51" t="s">
        <v>901</v>
      </c>
    </row>
    <row r="3019" spans="1:5" ht="39" thickBot="1" x14ac:dyDescent="0.3">
      <c r="A3019" s="51" t="s">
        <v>724</v>
      </c>
      <c r="B3019" s="127" t="str">
        <f>Table13[[#This Row],[Series]]&amp;Table13[[#This Row],[Competency Name]]</f>
        <v>2810ABILITY TO WORK AS A MEMBER OF A TEAM</v>
      </c>
      <c r="C3019" s="127" t="str">
        <f>IF(RIGHT(Table13[[#This Row],[Occupational Series]],5)="SECCM","SECCM",IF(OR(RIGHT(Table13[[#This Row],[Occupational Series]],1)="A",RIGHT(Table13[[#This Row],[Occupational Series]],1)="B",RIGHT(Table13[[#This Row],[Occupational Series]],1)="C"),"0301",RIGHT(Table13[[#This Row],[Occupational Series]],4)))</f>
        <v>2810</v>
      </c>
      <c r="D3019" s="51" t="s">
        <v>1017</v>
      </c>
      <c r="E3019" s="51" t="s">
        <v>1018</v>
      </c>
    </row>
    <row r="3020" spans="1:5" ht="26.25" thickBot="1" x14ac:dyDescent="0.3">
      <c r="A3020" s="128" t="s">
        <v>724</v>
      </c>
      <c r="B3020" s="127" t="str">
        <f>Table13[[#This Row],[Series]]&amp;Table13[[#This Row],[Competency Name]]</f>
        <v>2810SHOP APTITUDE AND INTEREST</v>
      </c>
      <c r="C3020" s="127" t="str">
        <f>IF(RIGHT(Table13[[#This Row],[Occupational Series]],5)="SECCM","SECCM",IF(OR(RIGHT(Table13[[#This Row],[Occupational Series]],1)="A",RIGHT(Table13[[#This Row],[Occupational Series]],1)="B",RIGHT(Table13[[#This Row],[Occupational Series]],1)="C"),"0301",RIGHT(Table13[[#This Row],[Occupational Series]],4)))</f>
        <v>2810</v>
      </c>
      <c r="D3020" s="128" t="s">
        <v>1021</v>
      </c>
      <c r="E3020" s="128" t="s">
        <v>1022</v>
      </c>
    </row>
    <row r="3021" spans="1:5" ht="115.5" thickBot="1" x14ac:dyDescent="0.3">
      <c r="A3021" s="51" t="s">
        <v>744</v>
      </c>
      <c r="B3021" s="127" t="str">
        <f>Table13[[#This Row],[Series]]&amp;Table13[[#This Row],[Competency Name]]</f>
        <v>2854TECHNICAL PRACTICES (THEORETICAL, PRECISE, ARTISTIC)</v>
      </c>
      <c r="C3021" s="127" t="str">
        <f>IF(RIGHT(Table13[[#This Row],[Occupational Series]],5)="SECCM","SECCM",IF(OR(RIGHT(Table13[[#This Row],[Occupational Series]],1)="A",RIGHT(Table13[[#This Row],[Occupational Series]],1)="B",RIGHT(Table13[[#This Row],[Occupational Series]],1)="C"),"0301",RIGHT(Table13[[#This Row],[Occupational Series]],4)))</f>
        <v>2854</v>
      </c>
      <c r="D3021" s="51" t="s">
        <v>716</v>
      </c>
      <c r="E3021" s="51" t="s">
        <v>717</v>
      </c>
    </row>
    <row r="3022" spans="1:5" ht="51.75" thickBot="1" x14ac:dyDescent="0.3">
      <c r="A3022" s="129" t="s">
        <v>744</v>
      </c>
      <c r="B3022" s="127" t="str">
        <f>Table13[[#This Row],[Series]]&amp;Table13[[#This Row],[Competency Name]]</f>
        <v>2854ABILITY TO DO THE WORK OF THE POSITION WITHOUT MORE THAN NORMAL SUPERVISION</v>
      </c>
      <c r="C3022" s="127" t="str">
        <f>IF(RIGHT(Table13[[#This Row],[Occupational Series]],5)="SECCM","SECCM",IF(OR(RIGHT(Table13[[#This Row],[Occupational Series]],1)="A",RIGHT(Table13[[#This Row],[Occupational Series]],1)="B",RIGHT(Table13[[#This Row],[Occupational Series]],1)="C"),"0301",RIGHT(Table13[[#This Row],[Occupational Series]],4)))</f>
        <v>2854</v>
      </c>
      <c r="D3022" s="129" t="s">
        <v>852</v>
      </c>
      <c r="E3022" s="129" t="s">
        <v>853</v>
      </c>
    </row>
    <row r="3023" spans="1:5" ht="15.75" thickBot="1" x14ac:dyDescent="0.3">
      <c r="A3023" s="128" t="s">
        <v>744</v>
      </c>
      <c r="B3023" s="127" t="str">
        <f>Table13[[#This Row],[Series]]&amp;Table13[[#This Row],[Competency Name]]</f>
        <v>2854ABILITY TO INSPECT</v>
      </c>
      <c r="C3023" s="127" t="str">
        <f>IF(RIGHT(Table13[[#This Row],[Occupational Series]],5)="SECCM","SECCM",IF(OR(RIGHT(Table13[[#This Row],[Occupational Series]],1)="A",RIGHT(Table13[[#This Row],[Occupational Series]],1)="B",RIGHT(Table13[[#This Row],[Occupational Series]],1)="C"),"0301",RIGHT(Table13[[#This Row],[Occupational Series]],4)))</f>
        <v>2854</v>
      </c>
      <c r="D3023" s="128" t="s">
        <v>866</v>
      </c>
      <c r="E3023" s="128" t="s">
        <v>867</v>
      </c>
    </row>
    <row r="3024" spans="1:5" ht="15.75" thickBot="1" x14ac:dyDescent="0.3">
      <c r="A3024" s="129" t="s">
        <v>744</v>
      </c>
      <c r="B3024" s="127" t="str">
        <f>Table13[[#This Row],[Series]]&amp;Table13[[#This Row],[Competency Name]]</f>
        <v>2854ABILITY TO INSTRUCT</v>
      </c>
      <c r="C3024" s="127" t="str">
        <f>IF(RIGHT(Table13[[#This Row],[Occupational Series]],5)="SECCM","SECCM",IF(OR(RIGHT(Table13[[#This Row],[Occupational Series]],1)="A",RIGHT(Table13[[#This Row],[Occupational Series]],1)="B",RIGHT(Table13[[#This Row],[Occupational Series]],1)="C"),"0301",RIGHT(Table13[[#This Row],[Occupational Series]],4)))</f>
        <v>2854</v>
      </c>
      <c r="D3024" s="129" t="s">
        <v>868</v>
      </c>
      <c r="E3024" s="129" t="s">
        <v>869</v>
      </c>
    </row>
    <row r="3025" spans="1:5" ht="39" thickBot="1" x14ac:dyDescent="0.3">
      <c r="A3025" s="51" t="s">
        <v>744</v>
      </c>
      <c r="B3025" s="127" t="str">
        <f>Table13[[#This Row],[Series]]&amp;Table13[[#This Row],[Competency Name]]</f>
        <v>2854ABILITY TO PROVIDE PRODUCTION SUPPORT SERVICES</v>
      </c>
      <c r="C3025" s="127" t="str">
        <f>IF(RIGHT(Table13[[#This Row],[Occupational Series]],5)="SECCM","SECCM",IF(OR(RIGHT(Table13[[#This Row],[Occupational Series]],1)="A",RIGHT(Table13[[#This Row],[Occupational Series]],1)="B",RIGHT(Table13[[#This Row],[Occupational Series]],1)="C"),"0301",RIGHT(Table13[[#This Row],[Occupational Series]],4)))</f>
        <v>2854</v>
      </c>
      <c r="D3025" s="51" t="s">
        <v>870</v>
      </c>
      <c r="E3025" s="51" t="s">
        <v>871</v>
      </c>
    </row>
    <row r="3026" spans="1:5" ht="26.25" thickBot="1" x14ac:dyDescent="0.3">
      <c r="A3026" s="128" t="s">
        <v>744</v>
      </c>
      <c r="B3026" s="127" t="str">
        <f>Table13[[#This Row],[Series]]&amp;Table13[[#This Row],[Competency Name]]</f>
        <v>2854ABILITY TO LEAD OR SUPERVISE</v>
      </c>
      <c r="C3026" s="127" t="str">
        <f>IF(RIGHT(Table13[[#This Row],[Occupational Series]],5)="SECCM","SECCM",IF(OR(RIGHT(Table13[[#This Row],[Occupational Series]],1)="A",RIGHT(Table13[[#This Row],[Occupational Series]],1)="B",RIGHT(Table13[[#This Row],[Occupational Series]],1)="C"),"0301",RIGHT(Table13[[#This Row],[Occupational Series]],4)))</f>
        <v>2854</v>
      </c>
      <c r="D3026" s="128" t="s">
        <v>872</v>
      </c>
      <c r="E3026" s="128" t="s">
        <v>873</v>
      </c>
    </row>
    <row r="3027" spans="1:5" ht="39" thickBot="1" x14ac:dyDescent="0.3">
      <c r="A3027" s="129" t="s">
        <v>744</v>
      </c>
      <c r="B3027" s="127" t="str">
        <f>Table13[[#This Row],[Series]]&amp;Table13[[#This Row],[Competency Name]]</f>
        <v>2854ABILITY TO USE AND MAINTAIN HAND TOOLS (ELECTRICAL WORK)</v>
      </c>
      <c r="C3027" s="127" t="str">
        <f>IF(RIGHT(Table13[[#This Row],[Occupational Series]],5)="SECCM","SECCM",IF(OR(RIGHT(Table13[[#This Row],[Occupational Series]],1)="A",RIGHT(Table13[[#This Row],[Occupational Series]],1)="B",RIGHT(Table13[[#This Row],[Occupational Series]],1)="C"),"0301",RIGHT(Table13[[#This Row],[Occupational Series]],4)))</f>
        <v>2854</v>
      </c>
      <c r="D3027" s="129" t="s">
        <v>884</v>
      </c>
      <c r="E3027" s="129" t="s">
        <v>885</v>
      </c>
    </row>
    <row r="3028" spans="1:5" ht="26.25" thickBot="1" x14ac:dyDescent="0.3">
      <c r="A3028" s="129" t="s">
        <v>744</v>
      </c>
      <c r="B3028" s="127" t="str">
        <f>Table13[[#This Row],[Series]]&amp;Table13[[#This Row],[Competency Name]]</f>
        <v>2854ABILITY TO USE ELECTRICAL DRAWINGS</v>
      </c>
      <c r="C3028" s="127" t="str">
        <f>IF(RIGHT(Table13[[#This Row],[Occupational Series]],5)="SECCM","SECCM",IF(OR(RIGHT(Table13[[#This Row],[Occupational Series]],1)="A",RIGHT(Table13[[#This Row],[Occupational Series]],1)="B",RIGHT(Table13[[#This Row],[Occupational Series]],1)="C"),"0301",RIGHT(Table13[[#This Row],[Occupational Series]],4)))</f>
        <v>2854</v>
      </c>
      <c r="D3028" s="129" t="s">
        <v>886</v>
      </c>
      <c r="E3028" s="129" t="s">
        <v>887</v>
      </c>
    </row>
    <row r="3029" spans="1:5" ht="26.25" thickBot="1" x14ac:dyDescent="0.3">
      <c r="A3029" s="128" t="s">
        <v>744</v>
      </c>
      <c r="B3029" s="127" t="str">
        <f>Table13[[#This Row],[Series]]&amp;Table13[[#This Row],[Competency Name]]</f>
        <v>2854KNOWLEDGE OF ELECTRICAL EQUIPMENT</v>
      </c>
      <c r="C3029" s="127" t="str">
        <f>IF(RIGHT(Table13[[#This Row],[Occupational Series]],5)="SECCM","SECCM",IF(OR(RIGHT(Table13[[#This Row],[Occupational Series]],1)="A",RIGHT(Table13[[#This Row],[Occupational Series]],1)="B",RIGHT(Table13[[#This Row],[Occupational Series]],1)="C"),"0301",RIGHT(Table13[[#This Row],[Occupational Series]],4)))</f>
        <v>2854</v>
      </c>
      <c r="D3029" s="128" t="s">
        <v>892</v>
      </c>
      <c r="E3029" s="128" t="s">
        <v>893</v>
      </c>
    </row>
    <row r="3030" spans="1:5" ht="64.5" thickBot="1" x14ac:dyDescent="0.3">
      <c r="A3030" s="51" t="s">
        <v>744</v>
      </c>
      <c r="B3030" s="127" t="str">
        <f>Table13[[#This Row],[Series]]&amp;Table13[[#This Row],[Competency Name]]</f>
        <v>2854THEORY AND INSTRUMENTS (ELECTRICAL, ELECTRONIC) USED IN SHOP AND TRADE PRACTICES</v>
      </c>
      <c r="C3030" s="127" t="str">
        <f>IF(RIGHT(Table13[[#This Row],[Occupational Series]],5)="SECCM","SECCM",IF(OR(RIGHT(Table13[[#This Row],[Occupational Series]],1)="A",RIGHT(Table13[[#This Row],[Occupational Series]],1)="B",RIGHT(Table13[[#This Row],[Occupational Series]],1)="C"),"0301",RIGHT(Table13[[#This Row],[Occupational Series]],4)))</f>
        <v>2854</v>
      </c>
      <c r="D3030" s="51" t="s">
        <v>894</v>
      </c>
      <c r="E3030" s="51" t="s">
        <v>895</v>
      </c>
    </row>
    <row r="3031" spans="1:5" ht="26.25" thickBot="1" x14ac:dyDescent="0.3">
      <c r="A3031" s="129" t="s">
        <v>744</v>
      </c>
      <c r="B3031" s="127" t="str">
        <f>Table13[[#This Row],[Series]]&amp;Table13[[#This Row],[Competency Name]]</f>
        <v>2854TROUBLESHOOTING (ELECTRICAL)</v>
      </c>
      <c r="C3031" s="127" t="str">
        <f>IF(RIGHT(Table13[[#This Row],[Occupational Series]],5)="SECCM","SECCM",IF(OR(RIGHT(Table13[[#This Row],[Occupational Series]],1)="A",RIGHT(Table13[[#This Row],[Occupational Series]],1)="B",RIGHT(Table13[[#This Row],[Occupational Series]],1)="C"),"0301",RIGHT(Table13[[#This Row],[Occupational Series]],4)))</f>
        <v>2854</v>
      </c>
      <c r="D3031" s="129" t="s">
        <v>896</v>
      </c>
      <c r="E3031" s="129" t="s">
        <v>897</v>
      </c>
    </row>
    <row r="3032" spans="1:5" ht="115.5" thickBot="1" x14ac:dyDescent="0.3">
      <c r="A3032" s="54" t="s">
        <v>723</v>
      </c>
      <c r="B3032" s="127" t="str">
        <f>Table13[[#This Row],[Series]]&amp;Table13[[#This Row],[Competency Name]]</f>
        <v>2892TECHNICAL PRACTICES (THEORETICAL, PRECISE, ARTISTIC)</v>
      </c>
      <c r="C3032" s="127" t="str">
        <f>IF(RIGHT(Table13[[#This Row],[Occupational Series]],5)="SECCM","SECCM",IF(OR(RIGHT(Table13[[#This Row],[Occupational Series]],1)="A",RIGHT(Table13[[#This Row],[Occupational Series]],1)="B",RIGHT(Table13[[#This Row],[Occupational Series]],1)="C"),"0301",RIGHT(Table13[[#This Row],[Occupational Series]],4)))</f>
        <v>2892</v>
      </c>
      <c r="D3032" s="54" t="s">
        <v>716</v>
      </c>
      <c r="E3032" s="54" t="s">
        <v>717</v>
      </c>
    </row>
    <row r="3033" spans="1:5" ht="51.75" thickBot="1" x14ac:dyDescent="0.3">
      <c r="A3033" s="129" t="s">
        <v>723</v>
      </c>
      <c r="B3033" s="127" t="str">
        <f>Table13[[#This Row],[Series]]&amp;Table13[[#This Row],[Competency Name]]</f>
        <v>2892ABILITY TO DO THE WORK OF THE POSITION WITHOUT MORE THAN NORMAL SUPERVISION</v>
      </c>
      <c r="C3033" s="127" t="str">
        <f>IF(RIGHT(Table13[[#This Row],[Occupational Series]],5)="SECCM","SECCM",IF(OR(RIGHT(Table13[[#This Row],[Occupational Series]],1)="A",RIGHT(Table13[[#This Row],[Occupational Series]],1)="B",RIGHT(Table13[[#This Row],[Occupational Series]],1)="C"),"0301",RIGHT(Table13[[#This Row],[Occupational Series]],4)))</f>
        <v>2892</v>
      </c>
      <c r="D3033" s="129" t="s">
        <v>852</v>
      </c>
      <c r="E3033" s="129" t="s">
        <v>853</v>
      </c>
    </row>
    <row r="3034" spans="1:5" ht="15.75" thickBot="1" x14ac:dyDescent="0.3">
      <c r="A3034" s="129" t="s">
        <v>723</v>
      </c>
      <c r="B3034" s="127" t="str">
        <f>Table13[[#This Row],[Series]]&amp;Table13[[#This Row],[Competency Name]]</f>
        <v>2892ABILITY TO INSPECT</v>
      </c>
      <c r="C3034" s="127" t="str">
        <f>IF(RIGHT(Table13[[#This Row],[Occupational Series]],5)="SECCM","SECCM",IF(OR(RIGHT(Table13[[#This Row],[Occupational Series]],1)="A",RIGHT(Table13[[#This Row],[Occupational Series]],1)="B",RIGHT(Table13[[#This Row],[Occupational Series]],1)="C"),"0301",RIGHT(Table13[[#This Row],[Occupational Series]],4)))</f>
        <v>2892</v>
      </c>
      <c r="D3034" s="129" t="s">
        <v>866</v>
      </c>
      <c r="E3034" s="129" t="s">
        <v>867</v>
      </c>
    </row>
    <row r="3035" spans="1:5" ht="15.75" thickBot="1" x14ac:dyDescent="0.3">
      <c r="A3035" s="128" t="s">
        <v>723</v>
      </c>
      <c r="B3035" s="127" t="str">
        <f>Table13[[#This Row],[Series]]&amp;Table13[[#This Row],[Competency Name]]</f>
        <v>2892ABILITY TO INSTRUCT</v>
      </c>
      <c r="C3035" s="127" t="str">
        <f>IF(RIGHT(Table13[[#This Row],[Occupational Series]],5)="SECCM","SECCM",IF(OR(RIGHT(Table13[[#This Row],[Occupational Series]],1)="A",RIGHT(Table13[[#This Row],[Occupational Series]],1)="B",RIGHT(Table13[[#This Row],[Occupational Series]],1)="C"),"0301",RIGHT(Table13[[#This Row],[Occupational Series]],4)))</f>
        <v>2892</v>
      </c>
      <c r="D3035" s="128" t="s">
        <v>868</v>
      </c>
      <c r="E3035" s="128" t="s">
        <v>869</v>
      </c>
    </row>
    <row r="3036" spans="1:5" ht="39" thickBot="1" x14ac:dyDescent="0.3">
      <c r="A3036" s="51" t="s">
        <v>723</v>
      </c>
      <c r="B3036" s="127" t="str">
        <f>Table13[[#This Row],[Series]]&amp;Table13[[#This Row],[Competency Name]]</f>
        <v>2892ABILITY TO PROVIDE PRODUCTION SUPPORT SERVICES</v>
      </c>
      <c r="C3036" s="127" t="str">
        <f>IF(RIGHT(Table13[[#This Row],[Occupational Series]],5)="SECCM","SECCM",IF(OR(RIGHT(Table13[[#This Row],[Occupational Series]],1)="A",RIGHT(Table13[[#This Row],[Occupational Series]],1)="B",RIGHT(Table13[[#This Row],[Occupational Series]],1)="C"),"0301",RIGHT(Table13[[#This Row],[Occupational Series]],4)))</f>
        <v>2892</v>
      </c>
      <c r="D3036" s="51" t="s">
        <v>870</v>
      </c>
      <c r="E3036" s="51" t="s">
        <v>871</v>
      </c>
    </row>
    <row r="3037" spans="1:5" ht="26.25" thickBot="1" x14ac:dyDescent="0.3">
      <c r="A3037" s="129" t="s">
        <v>723</v>
      </c>
      <c r="B3037" s="127" t="str">
        <f>Table13[[#This Row],[Series]]&amp;Table13[[#This Row],[Competency Name]]</f>
        <v>2892ABILITY TO LEAD OR SUPERVISE</v>
      </c>
      <c r="C3037" s="127" t="str">
        <f>IF(RIGHT(Table13[[#This Row],[Occupational Series]],5)="SECCM","SECCM",IF(OR(RIGHT(Table13[[#This Row],[Occupational Series]],1)="A",RIGHT(Table13[[#This Row],[Occupational Series]],1)="B",RIGHT(Table13[[#This Row],[Occupational Series]],1)="C"),"0301",RIGHT(Table13[[#This Row],[Occupational Series]],4)))</f>
        <v>2892</v>
      </c>
      <c r="D3037" s="129" t="s">
        <v>872</v>
      </c>
      <c r="E3037" s="129" t="s">
        <v>873</v>
      </c>
    </row>
    <row r="3038" spans="1:5" ht="39" thickBot="1" x14ac:dyDescent="0.3">
      <c r="A3038" s="128" t="s">
        <v>723</v>
      </c>
      <c r="B3038" s="127" t="str">
        <f>Table13[[#This Row],[Series]]&amp;Table13[[#This Row],[Competency Name]]</f>
        <v>2892ABILITY TO USE AND MAINTAIN HAND TOOLS (ELECTRICAL WORK)</v>
      </c>
      <c r="C3038" s="127" t="str">
        <f>IF(RIGHT(Table13[[#This Row],[Occupational Series]],5)="SECCM","SECCM",IF(OR(RIGHT(Table13[[#This Row],[Occupational Series]],1)="A",RIGHT(Table13[[#This Row],[Occupational Series]],1)="B",RIGHT(Table13[[#This Row],[Occupational Series]],1)="C"),"0301",RIGHT(Table13[[#This Row],[Occupational Series]],4)))</f>
        <v>2892</v>
      </c>
      <c r="D3038" s="128" t="s">
        <v>884</v>
      </c>
      <c r="E3038" s="128" t="s">
        <v>885</v>
      </c>
    </row>
    <row r="3039" spans="1:5" ht="26.25" thickBot="1" x14ac:dyDescent="0.3">
      <c r="A3039" s="129" t="s">
        <v>723</v>
      </c>
      <c r="B3039" s="127" t="str">
        <f>Table13[[#This Row],[Series]]&amp;Table13[[#This Row],[Competency Name]]</f>
        <v>2892ABILITY TO USE ELECTRICAL DRAWINGS</v>
      </c>
      <c r="C3039" s="127" t="str">
        <f>IF(RIGHT(Table13[[#This Row],[Occupational Series]],5)="SECCM","SECCM",IF(OR(RIGHT(Table13[[#This Row],[Occupational Series]],1)="A",RIGHT(Table13[[#This Row],[Occupational Series]],1)="B",RIGHT(Table13[[#This Row],[Occupational Series]],1)="C"),"0301",RIGHT(Table13[[#This Row],[Occupational Series]],4)))</f>
        <v>2892</v>
      </c>
      <c r="D3039" s="129" t="s">
        <v>886</v>
      </c>
      <c r="E3039" s="129" t="s">
        <v>887</v>
      </c>
    </row>
    <row r="3040" spans="1:5" ht="26.25" thickBot="1" x14ac:dyDescent="0.3">
      <c r="A3040" s="129" t="s">
        <v>723</v>
      </c>
      <c r="B3040" s="127" t="str">
        <f>Table13[[#This Row],[Series]]&amp;Table13[[#This Row],[Competency Name]]</f>
        <v>2892KNOWLEDGE OF ELECTRICAL EQUIPMENT</v>
      </c>
      <c r="C3040" s="127" t="str">
        <f>IF(RIGHT(Table13[[#This Row],[Occupational Series]],5)="SECCM","SECCM",IF(OR(RIGHT(Table13[[#This Row],[Occupational Series]],1)="A",RIGHT(Table13[[#This Row],[Occupational Series]],1)="B",RIGHT(Table13[[#This Row],[Occupational Series]],1)="C"),"0301",RIGHT(Table13[[#This Row],[Occupational Series]],4)))</f>
        <v>2892</v>
      </c>
      <c r="D3040" s="129" t="s">
        <v>892</v>
      </c>
      <c r="E3040" s="129" t="s">
        <v>893</v>
      </c>
    </row>
    <row r="3041" spans="1:5" ht="64.5" thickBot="1" x14ac:dyDescent="0.3">
      <c r="A3041" s="54" t="s">
        <v>723</v>
      </c>
      <c r="B3041" s="127" t="str">
        <f>Table13[[#This Row],[Series]]&amp;Table13[[#This Row],[Competency Name]]</f>
        <v>2892THEORY AND INSTRUMENTS (ELECTRICAL, ELECTRONIC) USED IN SHOP AND TRADE PRACTICES</v>
      </c>
      <c r="C3041" s="127" t="str">
        <f>IF(RIGHT(Table13[[#This Row],[Occupational Series]],5)="SECCM","SECCM",IF(OR(RIGHT(Table13[[#This Row],[Occupational Series]],1)="A",RIGHT(Table13[[#This Row],[Occupational Series]],1)="B",RIGHT(Table13[[#This Row],[Occupational Series]],1)="C"),"0301",RIGHT(Table13[[#This Row],[Occupational Series]],4)))</f>
        <v>2892</v>
      </c>
      <c r="D3041" s="54" t="s">
        <v>894</v>
      </c>
      <c r="E3041" s="54" t="s">
        <v>895</v>
      </c>
    </row>
    <row r="3042" spans="1:5" ht="26.25" thickBot="1" x14ac:dyDescent="0.3">
      <c r="A3042" s="129" t="s">
        <v>723</v>
      </c>
      <c r="B3042" s="127" t="str">
        <f>Table13[[#This Row],[Series]]&amp;Table13[[#This Row],[Competency Name]]</f>
        <v>2892TROUBLESHOOTING (ELECTRICAL)</v>
      </c>
      <c r="C3042" s="127" t="str">
        <f>IF(RIGHT(Table13[[#This Row],[Occupational Series]],5)="SECCM","SECCM",IF(OR(RIGHT(Table13[[#This Row],[Occupational Series]],1)="A",RIGHT(Table13[[#This Row],[Occupational Series]],1)="B",RIGHT(Table13[[#This Row],[Occupational Series]],1)="C"),"0301",RIGHT(Table13[[#This Row],[Occupational Series]],4)))</f>
        <v>2892</v>
      </c>
      <c r="D3042" s="129" t="s">
        <v>896</v>
      </c>
      <c r="E3042" s="129" t="s">
        <v>897</v>
      </c>
    </row>
    <row r="3043" spans="1:5" ht="26.25" thickBot="1" x14ac:dyDescent="0.3">
      <c r="A3043" s="51" t="s">
        <v>698</v>
      </c>
      <c r="B3043" s="127" t="str">
        <f>Table13[[#This Row],[Series]]&amp;Table13[[#This Row],[Competency Name]]</f>
        <v>3105KNOWLEDGE OF MATERIALS</v>
      </c>
      <c r="C3043" s="127" t="str">
        <f>IF(RIGHT(Table13[[#This Row],[Occupational Series]],5)="SECCM","SECCM",IF(OR(RIGHT(Table13[[#This Row],[Occupational Series]],1)="A",RIGHT(Table13[[#This Row],[Occupational Series]],1)="B",RIGHT(Table13[[#This Row],[Occupational Series]],1)="C"),"0301",RIGHT(Table13[[#This Row],[Occupational Series]],4)))</f>
        <v>3105</v>
      </c>
      <c r="D3043" s="51" t="s">
        <v>679</v>
      </c>
      <c r="E3043" s="51" t="s">
        <v>680</v>
      </c>
    </row>
    <row r="3044" spans="1:5" ht="115.5" thickBot="1" x14ac:dyDescent="0.3">
      <c r="A3044" s="54" t="s">
        <v>698</v>
      </c>
      <c r="B3044" s="127" t="str">
        <f>Table13[[#This Row],[Series]]&amp;Table13[[#This Row],[Competency Name]]</f>
        <v>3105TECHNICAL PRACTICES (THEORETICAL, PRECISE, ARTISTIC)</v>
      </c>
      <c r="C3044" s="127" t="str">
        <f>IF(RIGHT(Table13[[#This Row],[Occupational Series]],5)="SECCM","SECCM",IF(OR(RIGHT(Table13[[#This Row],[Occupational Series]],1)="A",RIGHT(Table13[[#This Row],[Occupational Series]],1)="B",RIGHT(Table13[[#This Row],[Occupational Series]],1)="C"),"0301",RIGHT(Table13[[#This Row],[Occupational Series]],4)))</f>
        <v>3105</v>
      </c>
      <c r="D3044" s="54" t="s">
        <v>716</v>
      </c>
      <c r="E3044" s="54" t="s">
        <v>717</v>
      </c>
    </row>
    <row r="3045" spans="1:5" ht="51.75" thickBot="1" x14ac:dyDescent="0.3">
      <c r="A3045" s="129" t="s">
        <v>698</v>
      </c>
      <c r="B3045" s="127" t="str">
        <f>Table13[[#This Row],[Series]]&amp;Table13[[#This Row],[Competency Name]]</f>
        <v>3105ABILITY TO DO THE WORK OF THE POSITION WITHOUT MORE THAN NORMAL SUPERVISION</v>
      </c>
      <c r="C3045" s="127" t="str">
        <f>IF(RIGHT(Table13[[#This Row],[Occupational Series]],5)="SECCM","SECCM",IF(OR(RIGHT(Table13[[#This Row],[Occupational Series]],1)="A",RIGHT(Table13[[#This Row],[Occupational Series]],1)="B",RIGHT(Table13[[#This Row],[Occupational Series]],1)="C"),"0301",RIGHT(Table13[[#This Row],[Occupational Series]],4)))</f>
        <v>3105</v>
      </c>
      <c r="D3045" s="129" t="s">
        <v>852</v>
      </c>
      <c r="E3045" s="129" t="s">
        <v>853</v>
      </c>
    </row>
    <row r="3046" spans="1:5" ht="15.75" thickBot="1" x14ac:dyDescent="0.3">
      <c r="A3046" s="129" t="s">
        <v>698</v>
      </c>
      <c r="B3046" s="127" t="str">
        <f>Table13[[#This Row],[Series]]&amp;Table13[[#This Row],[Competency Name]]</f>
        <v>3105ABILITY TO INSPECT</v>
      </c>
      <c r="C3046" s="127" t="str">
        <f>IF(RIGHT(Table13[[#This Row],[Occupational Series]],5)="SECCM","SECCM",IF(OR(RIGHT(Table13[[#This Row],[Occupational Series]],1)="A",RIGHT(Table13[[#This Row],[Occupational Series]],1)="B",RIGHT(Table13[[#This Row],[Occupational Series]],1)="C"),"0301",RIGHT(Table13[[#This Row],[Occupational Series]],4)))</f>
        <v>3105</v>
      </c>
      <c r="D3046" s="129" t="s">
        <v>866</v>
      </c>
      <c r="E3046" s="129" t="s">
        <v>867</v>
      </c>
    </row>
    <row r="3047" spans="1:5" ht="15.75" thickBot="1" x14ac:dyDescent="0.3">
      <c r="A3047" s="128" t="s">
        <v>698</v>
      </c>
      <c r="B3047" s="127" t="str">
        <f>Table13[[#This Row],[Series]]&amp;Table13[[#This Row],[Competency Name]]</f>
        <v>3105ABILITY TO INSTRUCT</v>
      </c>
      <c r="C3047" s="127" t="str">
        <f>IF(RIGHT(Table13[[#This Row],[Occupational Series]],5)="SECCM","SECCM",IF(OR(RIGHT(Table13[[#This Row],[Occupational Series]],1)="A",RIGHT(Table13[[#This Row],[Occupational Series]],1)="B",RIGHT(Table13[[#This Row],[Occupational Series]],1)="C"),"0301",RIGHT(Table13[[#This Row],[Occupational Series]],4)))</f>
        <v>3105</v>
      </c>
      <c r="D3047" s="128" t="s">
        <v>868</v>
      </c>
      <c r="E3047" s="128" t="s">
        <v>869</v>
      </c>
    </row>
    <row r="3048" spans="1:5" ht="39" thickBot="1" x14ac:dyDescent="0.3">
      <c r="A3048" s="51" t="s">
        <v>698</v>
      </c>
      <c r="B3048" s="127" t="str">
        <f>Table13[[#This Row],[Series]]&amp;Table13[[#This Row],[Competency Name]]</f>
        <v>3105ABILITY TO PROVIDE PRODUCTION SUPPORT SERVICES</v>
      </c>
      <c r="C3048" s="127" t="str">
        <f>IF(RIGHT(Table13[[#This Row],[Occupational Series]],5)="SECCM","SECCM",IF(OR(RIGHT(Table13[[#This Row],[Occupational Series]],1)="A",RIGHT(Table13[[#This Row],[Occupational Series]],1)="B",RIGHT(Table13[[#This Row],[Occupational Series]],1)="C"),"0301",RIGHT(Table13[[#This Row],[Occupational Series]],4)))</f>
        <v>3105</v>
      </c>
      <c r="D3048" s="51" t="s">
        <v>870</v>
      </c>
      <c r="E3048" s="51" t="s">
        <v>871</v>
      </c>
    </row>
    <row r="3049" spans="1:5" ht="26.25" thickBot="1" x14ac:dyDescent="0.3">
      <c r="A3049" s="129" t="s">
        <v>698</v>
      </c>
      <c r="B3049" s="127" t="str">
        <f>Table13[[#This Row],[Series]]&amp;Table13[[#This Row],[Competency Name]]</f>
        <v>3105ABILITY TO LEAD OR SUPERVISE</v>
      </c>
      <c r="C3049" s="127" t="str">
        <f>IF(RIGHT(Table13[[#This Row],[Occupational Series]],5)="SECCM","SECCM",IF(OR(RIGHT(Table13[[#This Row],[Occupational Series]],1)="A",RIGHT(Table13[[#This Row],[Occupational Series]],1)="B",RIGHT(Table13[[#This Row],[Occupational Series]],1)="C"),"0301",RIGHT(Table13[[#This Row],[Occupational Series]],4)))</f>
        <v>3105</v>
      </c>
      <c r="D3049" s="129" t="s">
        <v>872</v>
      </c>
      <c r="E3049" s="129" t="s">
        <v>873</v>
      </c>
    </row>
    <row r="3050" spans="1:5" ht="39" thickBot="1" x14ac:dyDescent="0.3">
      <c r="A3050" s="54" t="s">
        <v>698</v>
      </c>
      <c r="B3050" s="127" t="str">
        <f>Table13[[#This Row],[Series]]&amp;Table13[[#This Row],[Competency Name]]</f>
        <v>3105ABILITY TO FOLLOW DIRECTIONS IN A SHOP</v>
      </c>
      <c r="C3050" s="127" t="str">
        <f>IF(RIGHT(Table13[[#This Row],[Occupational Series]],5)="SECCM","SECCM",IF(OR(RIGHT(Table13[[#This Row],[Occupational Series]],1)="A",RIGHT(Table13[[#This Row],[Occupational Series]],1)="B",RIGHT(Table13[[#This Row],[Occupational Series]],1)="C"),"0301",RIGHT(Table13[[#This Row],[Occupational Series]],4)))</f>
        <v>3105</v>
      </c>
      <c r="D3050" s="54" t="s">
        <v>882</v>
      </c>
      <c r="E3050" s="54" t="s">
        <v>883</v>
      </c>
    </row>
    <row r="3051" spans="1:5" ht="64.5" thickBot="1" x14ac:dyDescent="0.3">
      <c r="A3051" s="51" t="s">
        <v>698</v>
      </c>
      <c r="B3051" s="127" t="str">
        <f>Table13[[#This Row],[Series]]&amp;Table13[[#This Row],[Competency Name]]</f>
        <v>3105DEXTERITY AND SAFETY</v>
      </c>
      <c r="C3051" s="127" t="str">
        <f>IF(RIGHT(Table13[[#This Row],[Occupational Series]],5)="SECCM","SECCM",IF(OR(RIGHT(Table13[[#This Row],[Occupational Series]],1)="A",RIGHT(Table13[[#This Row],[Occupational Series]],1)="B",RIGHT(Table13[[#This Row],[Occupational Series]],1)="C"),"0301",RIGHT(Table13[[#This Row],[Occupational Series]],4)))</f>
        <v>3105</v>
      </c>
      <c r="D3051" s="51" t="s">
        <v>888</v>
      </c>
      <c r="E3051" s="51" t="s">
        <v>889</v>
      </c>
    </row>
    <row r="3052" spans="1:5" ht="77.25" thickBot="1" x14ac:dyDescent="0.3">
      <c r="A3052" s="51" t="s">
        <v>698</v>
      </c>
      <c r="B3052" s="127" t="str">
        <f>Table13[[#This Row],[Series]]&amp;Table13[[#This Row],[Competency Name]]</f>
        <v>3105INGENUITY (ABILITY TO SUGGEST AND APPLY NEW METHODS)</v>
      </c>
      <c r="C3052" s="127" t="str">
        <f>IF(RIGHT(Table13[[#This Row],[Occupational Series]],5)="SECCM","SECCM",IF(OR(RIGHT(Table13[[#This Row],[Occupational Series]],1)="A",RIGHT(Table13[[#This Row],[Occupational Series]],1)="B",RIGHT(Table13[[#This Row],[Occupational Series]],1)="C"),"0301",RIGHT(Table13[[#This Row],[Occupational Series]],4)))</f>
        <v>3105</v>
      </c>
      <c r="D3052" s="51" t="s">
        <v>890</v>
      </c>
      <c r="E3052" s="51" t="s">
        <v>891</v>
      </c>
    </row>
    <row r="3053" spans="1:5" ht="39" thickBot="1" x14ac:dyDescent="0.3">
      <c r="A3053" s="54" t="s">
        <v>698</v>
      </c>
      <c r="B3053" s="127" t="str">
        <f>Table13[[#This Row],[Series]]&amp;Table13[[#This Row],[Competency Name]]</f>
        <v>3105ABILITY TO SUPERVISE THROUGH SUBORDINATE SUPERVISORS</v>
      </c>
      <c r="C3053" s="127" t="str">
        <f>IF(RIGHT(Table13[[#This Row],[Occupational Series]],5)="SECCM","SECCM",IF(OR(RIGHT(Table13[[#This Row],[Occupational Series]],1)="A",RIGHT(Table13[[#This Row],[Occupational Series]],1)="B",RIGHT(Table13[[#This Row],[Occupational Series]],1)="C"),"0301",RIGHT(Table13[[#This Row],[Occupational Series]],4)))</f>
        <v>3105</v>
      </c>
      <c r="D3053" s="54" t="s">
        <v>898</v>
      </c>
      <c r="E3053" s="54" t="s">
        <v>899</v>
      </c>
    </row>
    <row r="3054" spans="1:5" ht="39" thickBot="1" x14ac:dyDescent="0.3">
      <c r="A3054" s="51" t="s">
        <v>698</v>
      </c>
      <c r="B3054" s="127" t="str">
        <f>Table13[[#This Row],[Series]]&amp;Table13[[#This Row],[Competency Name]]</f>
        <v>3105RELIABILITY AND DEPENDABILITY</v>
      </c>
      <c r="C3054" s="127" t="str">
        <f>IF(RIGHT(Table13[[#This Row],[Occupational Series]],5)="SECCM","SECCM",IF(OR(RIGHT(Table13[[#This Row],[Occupational Series]],1)="A",RIGHT(Table13[[#This Row],[Occupational Series]],1)="B",RIGHT(Table13[[#This Row],[Occupational Series]],1)="C"),"0301",RIGHT(Table13[[#This Row],[Occupational Series]],4)))</f>
        <v>3105</v>
      </c>
      <c r="D3054" s="51" t="s">
        <v>900</v>
      </c>
      <c r="E3054" s="51" t="s">
        <v>901</v>
      </c>
    </row>
    <row r="3055" spans="1:5" ht="77.25" thickBot="1" x14ac:dyDescent="0.3">
      <c r="A3055" s="51" t="s">
        <v>698</v>
      </c>
      <c r="B3055" s="127" t="str">
        <f>Table13[[#This Row],[Series]]&amp;Table13[[#This Row],[Competency Name]]</f>
        <v>3105ABILITY TO INTERPRET INSTRUCTIONS AND SPECIFICATIONS, INCLUDING BLUEPRINT READING</v>
      </c>
      <c r="C3055" s="127" t="str">
        <f>IF(RIGHT(Table13[[#This Row],[Occupational Series]],5)="SECCM","SECCM",IF(OR(RIGHT(Table13[[#This Row],[Occupational Series]],1)="A",RIGHT(Table13[[#This Row],[Occupational Series]],1)="B",RIGHT(Table13[[#This Row],[Occupational Series]],1)="C"),"0301",RIGHT(Table13[[#This Row],[Occupational Series]],4)))</f>
        <v>3105</v>
      </c>
      <c r="D3055" s="51" t="s">
        <v>906</v>
      </c>
      <c r="E3055" s="51" t="s">
        <v>907</v>
      </c>
    </row>
    <row r="3056" spans="1:5" ht="51.75" thickBot="1" x14ac:dyDescent="0.3">
      <c r="A3056" s="54" t="s">
        <v>698</v>
      </c>
      <c r="B3056" s="127" t="str">
        <f>Table13[[#This Row],[Series]]&amp;Table13[[#This Row],[Competency Name]]</f>
        <v>3105ABILITY TO USE AND MAINTAIN TOOLS AND EQUIPMENT</v>
      </c>
      <c r="C3056" s="127" t="str">
        <f>IF(RIGHT(Table13[[#This Row],[Occupational Series]],5)="SECCM","SECCM",IF(OR(RIGHT(Table13[[#This Row],[Occupational Series]],1)="A",RIGHT(Table13[[#This Row],[Occupational Series]],1)="B",RIGHT(Table13[[#This Row],[Occupational Series]],1)="C"),"0301",RIGHT(Table13[[#This Row],[Occupational Series]],4)))</f>
        <v>3105</v>
      </c>
      <c r="D3056" s="54" t="s">
        <v>908</v>
      </c>
      <c r="E3056" s="54" t="s">
        <v>909</v>
      </c>
    </row>
    <row r="3057" spans="1:5" ht="39" thickBot="1" x14ac:dyDescent="0.3">
      <c r="A3057" s="51" t="s">
        <v>698</v>
      </c>
      <c r="B3057" s="127" t="str">
        <f>Table13[[#This Row],[Series]]&amp;Table13[[#This Row],[Competency Name]]</f>
        <v>3105KNOWLEDGE OF EQUIPMENT ASSEMBLY, INSTALLATION, REPAIR, ETC.</v>
      </c>
      <c r="C3057" s="127" t="str">
        <f>IF(RIGHT(Table13[[#This Row],[Occupational Series]],5)="SECCM","SECCM",IF(OR(RIGHT(Table13[[#This Row],[Occupational Series]],1)="A",RIGHT(Table13[[#This Row],[Occupational Series]],1)="B",RIGHT(Table13[[#This Row],[Occupational Series]],1)="C"),"0301",RIGHT(Table13[[#This Row],[Occupational Series]],4)))</f>
        <v>3105</v>
      </c>
      <c r="D3057" s="51" t="s">
        <v>910</v>
      </c>
      <c r="E3057" s="51" t="s">
        <v>911</v>
      </c>
    </row>
    <row r="3058" spans="1:5" ht="39" thickBot="1" x14ac:dyDescent="0.3">
      <c r="A3058" s="51" t="s">
        <v>698</v>
      </c>
      <c r="B3058" s="127" t="str">
        <f>Table13[[#This Row],[Series]]&amp;Table13[[#This Row],[Competency Name]]</f>
        <v>3105MEASUREMENT AND LAYOUT</v>
      </c>
      <c r="C3058" s="127" t="str">
        <f>IF(RIGHT(Table13[[#This Row],[Occupational Series]],5)="SECCM","SECCM",IF(OR(RIGHT(Table13[[#This Row],[Occupational Series]],1)="A",RIGHT(Table13[[#This Row],[Occupational Series]],1)="B",RIGHT(Table13[[#This Row],[Occupational Series]],1)="C"),"0301",RIGHT(Table13[[#This Row],[Occupational Series]],4)))</f>
        <v>3105</v>
      </c>
      <c r="D3058" s="51" t="s">
        <v>972</v>
      </c>
      <c r="E3058" s="51" t="s">
        <v>973</v>
      </c>
    </row>
    <row r="3059" spans="1:5" ht="51.75" thickBot="1" x14ac:dyDescent="0.3">
      <c r="A3059" s="54" t="s">
        <v>698</v>
      </c>
      <c r="B3059" s="127" t="str">
        <f>Table13[[#This Row],[Series]]&amp;Table13[[#This Row],[Competency Name]]</f>
        <v>3105ABILITY TO MEET DEADLINE DATES UNDER PRESSURE</v>
      </c>
      <c r="C3059" s="127" t="str">
        <f>IF(RIGHT(Table13[[#This Row],[Occupational Series]],5)="SECCM","SECCM",IF(OR(RIGHT(Table13[[#This Row],[Occupational Series]],1)="A",RIGHT(Table13[[#This Row],[Occupational Series]],1)="B",RIGHT(Table13[[#This Row],[Occupational Series]],1)="C"),"0301",RIGHT(Table13[[#This Row],[Occupational Series]],4)))</f>
        <v>3105</v>
      </c>
      <c r="D3059" s="54" t="s">
        <v>1005</v>
      </c>
      <c r="E3059" s="54" t="s">
        <v>1006</v>
      </c>
    </row>
    <row r="3060" spans="1:5" ht="39" thickBot="1" x14ac:dyDescent="0.3">
      <c r="A3060" s="51" t="s">
        <v>698</v>
      </c>
      <c r="B3060" s="127" t="str">
        <f>Table13[[#This Row],[Series]]&amp;Table13[[#This Row],[Competency Name]]</f>
        <v>3105ABILITY TO PLAN AND ORGANIZE THE WORK</v>
      </c>
      <c r="C3060" s="127" t="str">
        <f>IF(RIGHT(Table13[[#This Row],[Occupational Series]],5)="SECCM","SECCM",IF(OR(RIGHT(Table13[[#This Row],[Occupational Series]],1)="A",RIGHT(Table13[[#This Row],[Occupational Series]],1)="B",RIGHT(Table13[[#This Row],[Occupational Series]],1)="C"),"0301",RIGHT(Table13[[#This Row],[Occupational Series]],4)))</f>
        <v>3105</v>
      </c>
      <c r="D3060" s="51" t="s">
        <v>1007</v>
      </c>
      <c r="E3060" s="51" t="s">
        <v>1008</v>
      </c>
    </row>
    <row r="3061" spans="1:5" ht="39" thickBot="1" x14ac:dyDescent="0.3">
      <c r="A3061" s="51" t="s">
        <v>698</v>
      </c>
      <c r="B3061" s="127" t="str">
        <f>Table13[[#This Row],[Series]]&amp;Table13[[#This Row],[Competency Name]]</f>
        <v>3105ABILITY TO WORK AS A MEMBER OF A TEAM</v>
      </c>
      <c r="C3061" s="127" t="str">
        <f>IF(RIGHT(Table13[[#This Row],[Occupational Series]],5)="SECCM","SECCM",IF(OR(RIGHT(Table13[[#This Row],[Occupational Series]],1)="A",RIGHT(Table13[[#This Row],[Occupational Series]],1)="B",RIGHT(Table13[[#This Row],[Occupational Series]],1)="C"),"0301",RIGHT(Table13[[#This Row],[Occupational Series]],4)))</f>
        <v>3105</v>
      </c>
      <c r="D3061" s="51" t="s">
        <v>1017</v>
      </c>
      <c r="E3061" s="51" t="s">
        <v>1018</v>
      </c>
    </row>
    <row r="3062" spans="1:5" ht="39" thickBot="1" x14ac:dyDescent="0.3">
      <c r="A3062" s="54" t="s">
        <v>698</v>
      </c>
      <c r="B3062" s="127" t="str">
        <f>Table13[[#This Row],[Series]]&amp;Table13[[#This Row],[Competency Name]]</f>
        <v>3105ABILITY TO WORK WITH OTHERS</v>
      </c>
      <c r="C3062" s="127" t="str">
        <f>IF(RIGHT(Table13[[#This Row],[Occupational Series]],5)="SECCM","SECCM",IF(OR(RIGHT(Table13[[#This Row],[Occupational Series]],1)="A",RIGHT(Table13[[#This Row],[Occupational Series]],1)="B",RIGHT(Table13[[#This Row],[Occupational Series]],1)="C"),"0301",RIGHT(Table13[[#This Row],[Occupational Series]],4)))</f>
        <v>3105</v>
      </c>
      <c r="D3062" s="54" t="s">
        <v>1019</v>
      </c>
      <c r="E3062" s="54" t="s">
        <v>1020</v>
      </c>
    </row>
    <row r="3063" spans="1:5" ht="26.25" thickBot="1" x14ac:dyDescent="0.3">
      <c r="A3063" s="129" t="s">
        <v>698</v>
      </c>
      <c r="B3063" s="127" t="str">
        <f>Table13[[#This Row],[Series]]&amp;Table13[[#This Row],[Competency Name]]</f>
        <v>3105SHOP APTITUDE AND INTEREST</v>
      </c>
      <c r="C3063" s="127" t="str">
        <f>IF(RIGHT(Table13[[#This Row],[Occupational Series]],5)="SECCM","SECCM",IF(OR(RIGHT(Table13[[#This Row],[Occupational Series]],1)="A",RIGHT(Table13[[#This Row],[Occupational Series]],1)="B",RIGHT(Table13[[#This Row],[Occupational Series]],1)="C"),"0301",RIGHT(Table13[[#This Row],[Occupational Series]],4)))</f>
        <v>3105</v>
      </c>
      <c r="D3063" s="129" t="s">
        <v>1021</v>
      </c>
      <c r="E3063" s="129" t="s">
        <v>1022</v>
      </c>
    </row>
    <row r="3064" spans="1:5" ht="115.5" thickBot="1" x14ac:dyDescent="0.3">
      <c r="A3064" s="51" t="s">
        <v>722</v>
      </c>
      <c r="B3064" s="127" t="str">
        <f>Table13[[#This Row],[Series]]&amp;Table13[[#This Row],[Competency Name]]</f>
        <v>3306TECHNICAL PRACTICES (THEORETICAL, PRECISE, ARTISTIC)</v>
      </c>
      <c r="C3064" s="127" t="str">
        <f>IF(RIGHT(Table13[[#This Row],[Occupational Series]],5)="SECCM","SECCM",IF(OR(RIGHT(Table13[[#This Row],[Occupational Series]],1)="A",RIGHT(Table13[[#This Row],[Occupational Series]],1)="B",RIGHT(Table13[[#This Row],[Occupational Series]],1)="C"),"0301",RIGHT(Table13[[#This Row],[Occupational Series]],4)))</f>
        <v>3306</v>
      </c>
      <c r="D3064" s="51" t="s">
        <v>716</v>
      </c>
      <c r="E3064" s="51" t="s">
        <v>717</v>
      </c>
    </row>
    <row r="3065" spans="1:5" ht="51.75" thickBot="1" x14ac:dyDescent="0.3">
      <c r="A3065" s="128" t="s">
        <v>722</v>
      </c>
      <c r="B3065" s="127" t="str">
        <f>Table13[[#This Row],[Series]]&amp;Table13[[#This Row],[Competency Name]]</f>
        <v>3306ABILITY TO DO THE WORK OF THE POSITION WITHOUT MORE THAN NORMAL SUPERVISION</v>
      </c>
      <c r="C3065" s="127" t="str">
        <f>IF(RIGHT(Table13[[#This Row],[Occupational Series]],5)="SECCM","SECCM",IF(OR(RIGHT(Table13[[#This Row],[Occupational Series]],1)="A",RIGHT(Table13[[#This Row],[Occupational Series]],1)="B",RIGHT(Table13[[#This Row],[Occupational Series]],1)="C"),"0301",RIGHT(Table13[[#This Row],[Occupational Series]],4)))</f>
        <v>3306</v>
      </c>
      <c r="D3065" s="128" t="s">
        <v>852</v>
      </c>
      <c r="E3065" s="128" t="s">
        <v>853</v>
      </c>
    </row>
    <row r="3066" spans="1:5" ht="15.75" thickBot="1" x14ac:dyDescent="0.3">
      <c r="A3066" s="129" t="s">
        <v>722</v>
      </c>
      <c r="B3066" s="127" t="str">
        <f>Table13[[#This Row],[Series]]&amp;Table13[[#This Row],[Competency Name]]</f>
        <v>3306ABILITY TO INSPECT</v>
      </c>
      <c r="C3066" s="127" t="str">
        <f>IF(RIGHT(Table13[[#This Row],[Occupational Series]],5)="SECCM","SECCM",IF(OR(RIGHT(Table13[[#This Row],[Occupational Series]],1)="A",RIGHT(Table13[[#This Row],[Occupational Series]],1)="B",RIGHT(Table13[[#This Row],[Occupational Series]],1)="C"),"0301",RIGHT(Table13[[#This Row],[Occupational Series]],4)))</f>
        <v>3306</v>
      </c>
      <c r="D3066" s="129" t="s">
        <v>866</v>
      </c>
      <c r="E3066" s="129" t="s">
        <v>867</v>
      </c>
    </row>
    <row r="3067" spans="1:5" ht="15.75" thickBot="1" x14ac:dyDescent="0.3">
      <c r="A3067" s="129" t="s">
        <v>722</v>
      </c>
      <c r="B3067" s="127" t="str">
        <f>Table13[[#This Row],[Series]]&amp;Table13[[#This Row],[Competency Name]]</f>
        <v>3306ABILITY TO INSTRUCT</v>
      </c>
      <c r="C3067" s="127" t="str">
        <f>IF(RIGHT(Table13[[#This Row],[Occupational Series]],5)="SECCM","SECCM",IF(OR(RIGHT(Table13[[#This Row],[Occupational Series]],1)="A",RIGHT(Table13[[#This Row],[Occupational Series]],1)="B",RIGHT(Table13[[#This Row],[Occupational Series]],1)="C"),"0301",RIGHT(Table13[[#This Row],[Occupational Series]],4)))</f>
        <v>3306</v>
      </c>
      <c r="D3067" s="129" t="s">
        <v>868</v>
      </c>
      <c r="E3067" s="129" t="s">
        <v>869</v>
      </c>
    </row>
    <row r="3068" spans="1:5" ht="39" thickBot="1" x14ac:dyDescent="0.3">
      <c r="A3068" s="54" t="s">
        <v>722</v>
      </c>
      <c r="B3068" s="127" t="str">
        <f>Table13[[#This Row],[Series]]&amp;Table13[[#This Row],[Competency Name]]</f>
        <v>3306ABILITY TO PROVIDE PRODUCTION SUPPORT SERVICES</v>
      </c>
      <c r="C3068" s="127" t="str">
        <f>IF(RIGHT(Table13[[#This Row],[Occupational Series]],5)="SECCM","SECCM",IF(OR(RIGHT(Table13[[#This Row],[Occupational Series]],1)="A",RIGHT(Table13[[#This Row],[Occupational Series]],1)="B",RIGHT(Table13[[#This Row],[Occupational Series]],1)="C"),"0301",RIGHT(Table13[[#This Row],[Occupational Series]],4)))</f>
        <v>3306</v>
      </c>
      <c r="D3068" s="54" t="s">
        <v>870</v>
      </c>
      <c r="E3068" s="54" t="s">
        <v>871</v>
      </c>
    </row>
    <row r="3069" spans="1:5" ht="26.25" thickBot="1" x14ac:dyDescent="0.3">
      <c r="A3069" s="129" t="s">
        <v>722</v>
      </c>
      <c r="B3069" s="127" t="str">
        <f>Table13[[#This Row],[Series]]&amp;Table13[[#This Row],[Competency Name]]</f>
        <v>3306ABILITY TO LEAD OR SUPERVISE</v>
      </c>
      <c r="C3069" s="127" t="str">
        <f>IF(RIGHT(Table13[[#This Row],[Occupational Series]],5)="SECCM","SECCM",IF(OR(RIGHT(Table13[[#This Row],[Occupational Series]],1)="A",RIGHT(Table13[[#This Row],[Occupational Series]],1)="B",RIGHT(Table13[[#This Row],[Occupational Series]],1)="C"),"0301",RIGHT(Table13[[#This Row],[Occupational Series]],4)))</f>
        <v>3306</v>
      </c>
      <c r="D3069" s="129" t="s">
        <v>872</v>
      </c>
      <c r="E3069" s="129" t="s">
        <v>873</v>
      </c>
    </row>
    <row r="3070" spans="1:5" ht="64.5" thickBot="1" x14ac:dyDescent="0.3">
      <c r="A3070" s="51" t="s">
        <v>722</v>
      </c>
      <c r="B3070" s="127" t="str">
        <f>Table13[[#This Row],[Series]]&amp;Table13[[#This Row],[Competency Name]]</f>
        <v>3306THEORY AND INSTRUMENTS (ELECTRICAL, ELECTRONIC) USED IN SHOP AND TRADE PRACTICES</v>
      </c>
      <c r="C3070" s="127" t="str">
        <f>IF(RIGHT(Table13[[#This Row],[Occupational Series]],5)="SECCM","SECCM",IF(OR(RIGHT(Table13[[#This Row],[Occupational Series]],1)="A",RIGHT(Table13[[#This Row],[Occupational Series]],1)="B",RIGHT(Table13[[#This Row],[Occupational Series]],1)="C"),"0301",RIGHT(Table13[[#This Row],[Occupational Series]],4)))</f>
        <v>3306</v>
      </c>
      <c r="D3070" s="51" t="s">
        <v>894</v>
      </c>
      <c r="E3070" s="51" t="s">
        <v>895</v>
      </c>
    </row>
    <row r="3071" spans="1:5" ht="77.25" thickBot="1" x14ac:dyDescent="0.3">
      <c r="A3071" s="54" t="s">
        <v>722</v>
      </c>
      <c r="B3071" s="127" t="str">
        <f>Table13[[#This Row],[Series]]&amp;Table13[[#This Row],[Competency Name]]</f>
        <v>3306ABILITY TO INTERPRET INSTRUCTIONS AND SPECIFICATIONS, INCLUDING BLUEPRINT READING</v>
      </c>
      <c r="C3071" s="127" t="str">
        <f>IF(RIGHT(Table13[[#This Row],[Occupational Series]],5)="SECCM","SECCM",IF(OR(RIGHT(Table13[[#This Row],[Occupational Series]],1)="A",RIGHT(Table13[[#This Row],[Occupational Series]],1)="B",RIGHT(Table13[[#This Row],[Occupational Series]],1)="C"),"0301",RIGHT(Table13[[#This Row],[Occupational Series]],4)))</f>
        <v>3306</v>
      </c>
      <c r="D3071" s="54" t="s">
        <v>906</v>
      </c>
      <c r="E3071" s="54" t="s">
        <v>907</v>
      </c>
    </row>
    <row r="3072" spans="1:5" ht="51.75" thickBot="1" x14ac:dyDescent="0.3">
      <c r="A3072" s="51" t="s">
        <v>722</v>
      </c>
      <c r="B3072" s="127" t="str">
        <f>Table13[[#This Row],[Series]]&amp;Table13[[#This Row],[Competency Name]]</f>
        <v>3306ABILITY TO USE AND MAINTAIN TOOLS AND EQUIPMENT</v>
      </c>
      <c r="C3072" s="127" t="str">
        <f>IF(RIGHT(Table13[[#This Row],[Occupational Series]],5)="SECCM","SECCM",IF(OR(RIGHT(Table13[[#This Row],[Occupational Series]],1)="A",RIGHT(Table13[[#This Row],[Occupational Series]],1)="B",RIGHT(Table13[[#This Row],[Occupational Series]],1)="C"),"0301",RIGHT(Table13[[#This Row],[Occupational Series]],4)))</f>
        <v>3306</v>
      </c>
      <c r="D3072" s="51" t="s">
        <v>908</v>
      </c>
      <c r="E3072" s="51" t="s">
        <v>909</v>
      </c>
    </row>
    <row r="3073" spans="1:5" ht="39" thickBot="1" x14ac:dyDescent="0.3">
      <c r="A3073" s="51" t="s">
        <v>722</v>
      </c>
      <c r="B3073" s="127" t="str">
        <f>Table13[[#This Row],[Series]]&amp;Table13[[#This Row],[Competency Name]]</f>
        <v>3306KNOWLEDGE OF EQUIPMENT ASSEMBLY, INSTALLATION, REPAIR, ETC.</v>
      </c>
      <c r="C3073" s="127" t="str">
        <f>IF(RIGHT(Table13[[#This Row],[Occupational Series]],5)="SECCM","SECCM",IF(OR(RIGHT(Table13[[#This Row],[Occupational Series]],1)="A",RIGHT(Table13[[#This Row],[Occupational Series]],1)="B",RIGHT(Table13[[#This Row],[Occupational Series]],1)="C"),"0301",RIGHT(Table13[[#This Row],[Occupational Series]],4)))</f>
        <v>3306</v>
      </c>
      <c r="D3073" s="51" t="s">
        <v>910</v>
      </c>
      <c r="E3073" s="51" t="s">
        <v>911</v>
      </c>
    </row>
    <row r="3074" spans="1:5" ht="51.75" thickBot="1" x14ac:dyDescent="0.3">
      <c r="A3074" s="54" t="s">
        <v>722</v>
      </c>
      <c r="B3074" s="127" t="str">
        <f>Table13[[#This Row],[Series]]&amp;Table13[[#This Row],[Competency Name]]</f>
        <v>3306TROUBLESHOOTING</v>
      </c>
      <c r="C3074" s="127" t="str">
        <f>IF(RIGHT(Table13[[#This Row],[Occupational Series]],5)="SECCM","SECCM",IF(OR(RIGHT(Table13[[#This Row],[Occupational Series]],1)="A",RIGHT(Table13[[#This Row],[Occupational Series]],1)="B",RIGHT(Table13[[#This Row],[Occupational Series]],1)="C"),"0301",RIGHT(Table13[[#This Row],[Occupational Series]],4)))</f>
        <v>3306</v>
      </c>
      <c r="D3074" s="54" t="s">
        <v>912</v>
      </c>
      <c r="E3074" s="54" t="s">
        <v>913</v>
      </c>
    </row>
    <row r="3075" spans="1:5" ht="115.5" thickBot="1" x14ac:dyDescent="0.3">
      <c r="A3075" s="51" t="s">
        <v>737</v>
      </c>
      <c r="B3075" s="127" t="str">
        <f>Table13[[#This Row],[Series]]&amp;Table13[[#This Row],[Competency Name]]</f>
        <v>3359TECHNICAL PRACTICES (THEORETICAL, PRECISE, ARTISTIC)</v>
      </c>
      <c r="C3075" s="127" t="str">
        <f>IF(RIGHT(Table13[[#This Row],[Occupational Series]],5)="SECCM","SECCM",IF(OR(RIGHT(Table13[[#This Row],[Occupational Series]],1)="A",RIGHT(Table13[[#This Row],[Occupational Series]],1)="B",RIGHT(Table13[[#This Row],[Occupational Series]],1)="C"),"0301",RIGHT(Table13[[#This Row],[Occupational Series]],4)))</f>
        <v>3359</v>
      </c>
      <c r="D3075" s="51" t="s">
        <v>716</v>
      </c>
      <c r="E3075" s="51" t="s">
        <v>717</v>
      </c>
    </row>
    <row r="3076" spans="1:5" ht="51.75" thickBot="1" x14ac:dyDescent="0.3">
      <c r="A3076" s="129" t="s">
        <v>737</v>
      </c>
      <c r="B3076" s="127" t="str">
        <f>Table13[[#This Row],[Series]]&amp;Table13[[#This Row],[Competency Name]]</f>
        <v>3359ABILITY TO DO THE WORK OF THE POSITION WITHOUT MORE THAN NORMAL SUPERVISION</v>
      </c>
      <c r="C3076" s="127" t="str">
        <f>IF(RIGHT(Table13[[#This Row],[Occupational Series]],5)="SECCM","SECCM",IF(OR(RIGHT(Table13[[#This Row],[Occupational Series]],1)="A",RIGHT(Table13[[#This Row],[Occupational Series]],1)="B",RIGHT(Table13[[#This Row],[Occupational Series]],1)="C"),"0301",RIGHT(Table13[[#This Row],[Occupational Series]],4)))</f>
        <v>3359</v>
      </c>
      <c r="D3076" s="129" t="s">
        <v>852</v>
      </c>
      <c r="E3076" s="129" t="s">
        <v>853</v>
      </c>
    </row>
    <row r="3077" spans="1:5" ht="15.75" thickBot="1" x14ac:dyDescent="0.3">
      <c r="A3077" s="128" t="s">
        <v>737</v>
      </c>
      <c r="B3077" s="127" t="str">
        <f>Table13[[#This Row],[Series]]&amp;Table13[[#This Row],[Competency Name]]</f>
        <v>3359ABILITY TO INSPECT</v>
      </c>
      <c r="C3077" s="127" t="str">
        <f>IF(RIGHT(Table13[[#This Row],[Occupational Series]],5)="SECCM","SECCM",IF(OR(RIGHT(Table13[[#This Row],[Occupational Series]],1)="A",RIGHT(Table13[[#This Row],[Occupational Series]],1)="B",RIGHT(Table13[[#This Row],[Occupational Series]],1)="C"),"0301",RIGHT(Table13[[#This Row],[Occupational Series]],4)))</f>
        <v>3359</v>
      </c>
      <c r="D3077" s="128" t="s">
        <v>866</v>
      </c>
      <c r="E3077" s="128" t="s">
        <v>867</v>
      </c>
    </row>
    <row r="3078" spans="1:5" ht="15.75" thickBot="1" x14ac:dyDescent="0.3">
      <c r="A3078" s="129" t="s">
        <v>737</v>
      </c>
      <c r="B3078" s="127" t="str">
        <f>Table13[[#This Row],[Series]]&amp;Table13[[#This Row],[Competency Name]]</f>
        <v>3359ABILITY TO INSTRUCT</v>
      </c>
      <c r="C3078" s="127" t="str">
        <f>IF(RIGHT(Table13[[#This Row],[Occupational Series]],5)="SECCM","SECCM",IF(OR(RIGHT(Table13[[#This Row],[Occupational Series]],1)="A",RIGHT(Table13[[#This Row],[Occupational Series]],1)="B",RIGHT(Table13[[#This Row],[Occupational Series]],1)="C"),"0301",RIGHT(Table13[[#This Row],[Occupational Series]],4)))</f>
        <v>3359</v>
      </c>
      <c r="D3078" s="129" t="s">
        <v>868</v>
      </c>
      <c r="E3078" s="129" t="s">
        <v>869</v>
      </c>
    </row>
    <row r="3079" spans="1:5" ht="39" thickBot="1" x14ac:dyDescent="0.3">
      <c r="A3079" s="51" t="s">
        <v>737</v>
      </c>
      <c r="B3079" s="127" t="str">
        <f>Table13[[#This Row],[Series]]&amp;Table13[[#This Row],[Competency Name]]</f>
        <v>3359ABILITY TO PROVIDE PRODUCTION SUPPORT SERVICES</v>
      </c>
      <c r="C3079" s="127" t="str">
        <f>IF(RIGHT(Table13[[#This Row],[Occupational Series]],5)="SECCM","SECCM",IF(OR(RIGHT(Table13[[#This Row],[Occupational Series]],1)="A",RIGHT(Table13[[#This Row],[Occupational Series]],1)="B",RIGHT(Table13[[#This Row],[Occupational Series]],1)="C"),"0301",RIGHT(Table13[[#This Row],[Occupational Series]],4)))</f>
        <v>3359</v>
      </c>
      <c r="D3079" s="51" t="s">
        <v>870</v>
      </c>
      <c r="E3079" s="51" t="s">
        <v>871</v>
      </c>
    </row>
    <row r="3080" spans="1:5" ht="26.25" thickBot="1" x14ac:dyDescent="0.3">
      <c r="A3080" s="128" t="s">
        <v>737</v>
      </c>
      <c r="B3080" s="127" t="str">
        <f>Table13[[#This Row],[Series]]&amp;Table13[[#This Row],[Competency Name]]</f>
        <v>3359ABILITY TO LEAD OR SUPERVISE</v>
      </c>
      <c r="C3080" s="127" t="str">
        <f>IF(RIGHT(Table13[[#This Row],[Occupational Series]],5)="SECCM","SECCM",IF(OR(RIGHT(Table13[[#This Row],[Occupational Series]],1)="A",RIGHT(Table13[[#This Row],[Occupational Series]],1)="B",RIGHT(Table13[[#This Row],[Occupational Series]],1)="C"),"0301",RIGHT(Table13[[#This Row],[Occupational Series]],4)))</f>
        <v>3359</v>
      </c>
      <c r="D3080" s="128" t="s">
        <v>872</v>
      </c>
      <c r="E3080" s="128" t="s">
        <v>873</v>
      </c>
    </row>
    <row r="3081" spans="1:5" ht="39" thickBot="1" x14ac:dyDescent="0.3">
      <c r="A3081" s="51" t="s">
        <v>737</v>
      </c>
      <c r="B3081" s="127" t="str">
        <f>Table13[[#This Row],[Series]]&amp;Table13[[#This Row],[Competency Name]]</f>
        <v>3359ABILITY TO FOLLOW DIRECTIONS IN A SHOP</v>
      </c>
      <c r="C3081" s="127" t="str">
        <f>IF(RIGHT(Table13[[#This Row],[Occupational Series]],5)="SECCM","SECCM",IF(OR(RIGHT(Table13[[#This Row],[Occupational Series]],1)="A",RIGHT(Table13[[#This Row],[Occupational Series]],1)="B",RIGHT(Table13[[#This Row],[Occupational Series]],1)="C"),"0301",RIGHT(Table13[[#This Row],[Occupational Series]],4)))</f>
        <v>3359</v>
      </c>
      <c r="D3081" s="51" t="s">
        <v>882</v>
      </c>
      <c r="E3081" s="51" t="s">
        <v>883</v>
      </c>
    </row>
    <row r="3082" spans="1:5" ht="64.5" thickBot="1" x14ac:dyDescent="0.3">
      <c r="A3082" s="51" t="s">
        <v>737</v>
      </c>
      <c r="B3082" s="127" t="str">
        <f>Table13[[#This Row],[Series]]&amp;Table13[[#This Row],[Competency Name]]</f>
        <v>3359DEXTERITY AND SAFETY</v>
      </c>
      <c r="C3082" s="127" t="str">
        <f>IF(RIGHT(Table13[[#This Row],[Occupational Series]],5)="SECCM","SECCM",IF(OR(RIGHT(Table13[[#This Row],[Occupational Series]],1)="A",RIGHT(Table13[[#This Row],[Occupational Series]],1)="B",RIGHT(Table13[[#This Row],[Occupational Series]],1)="C"),"0301",RIGHT(Table13[[#This Row],[Occupational Series]],4)))</f>
        <v>3359</v>
      </c>
      <c r="D3082" s="51" t="s">
        <v>888</v>
      </c>
      <c r="E3082" s="51" t="s">
        <v>889</v>
      </c>
    </row>
    <row r="3083" spans="1:5" ht="64.5" thickBot="1" x14ac:dyDescent="0.3">
      <c r="A3083" s="54" t="s">
        <v>737</v>
      </c>
      <c r="B3083" s="127" t="str">
        <f>Table13[[#This Row],[Series]]&amp;Table13[[#This Row],[Competency Name]]</f>
        <v>3359THEORY AND INSTRUMENTS (ELECTRICAL, ELECTRONIC) USED IN SHOP AND TRADE PRACTICES</v>
      </c>
      <c r="C3083" s="127" t="str">
        <f>IF(RIGHT(Table13[[#This Row],[Occupational Series]],5)="SECCM","SECCM",IF(OR(RIGHT(Table13[[#This Row],[Occupational Series]],1)="A",RIGHT(Table13[[#This Row],[Occupational Series]],1)="B",RIGHT(Table13[[#This Row],[Occupational Series]],1)="C"),"0301",RIGHT(Table13[[#This Row],[Occupational Series]],4)))</f>
        <v>3359</v>
      </c>
      <c r="D3083" s="54" t="s">
        <v>894</v>
      </c>
      <c r="E3083" s="54" t="s">
        <v>895</v>
      </c>
    </row>
    <row r="3084" spans="1:5" ht="39" thickBot="1" x14ac:dyDescent="0.3">
      <c r="A3084" s="51" t="s">
        <v>737</v>
      </c>
      <c r="B3084" s="127" t="str">
        <f>Table13[[#This Row],[Series]]&amp;Table13[[#This Row],[Competency Name]]</f>
        <v>3359RELIABILITY AND DEPENDABILITY</v>
      </c>
      <c r="C3084" s="127" t="str">
        <f>IF(RIGHT(Table13[[#This Row],[Occupational Series]],5)="SECCM","SECCM",IF(OR(RIGHT(Table13[[#This Row],[Occupational Series]],1)="A",RIGHT(Table13[[#This Row],[Occupational Series]],1)="B",RIGHT(Table13[[#This Row],[Occupational Series]],1)="C"),"0301",RIGHT(Table13[[#This Row],[Occupational Series]],4)))</f>
        <v>3359</v>
      </c>
      <c r="D3084" s="51" t="s">
        <v>900</v>
      </c>
      <c r="E3084" s="51" t="s">
        <v>901</v>
      </c>
    </row>
    <row r="3085" spans="1:5" ht="77.25" thickBot="1" x14ac:dyDescent="0.3">
      <c r="A3085" s="51" t="s">
        <v>737</v>
      </c>
      <c r="B3085" s="127" t="str">
        <f>Table13[[#This Row],[Series]]&amp;Table13[[#This Row],[Competency Name]]</f>
        <v>3359ABILITY TO INTERPRET INSTRUCTIONS AND SPECIFICATIONS, INCLUDING BLUEPRINT READING</v>
      </c>
      <c r="C3085" s="127" t="str">
        <f>IF(RIGHT(Table13[[#This Row],[Occupational Series]],5)="SECCM","SECCM",IF(OR(RIGHT(Table13[[#This Row],[Occupational Series]],1)="A",RIGHT(Table13[[#This Row],[Occupational Series]],1)="B",RIGHT(Table13[[#This Row],[Occupational Series]],1)="C"),"0301",RIGHT(Table13[[#This Row],[Occupational Series]],4)))</f>
        <v>3359</v>
      </c>
      <c r="D3085" s="51" t="s">
        <v>906</v>
      </c>
      <c r="E3085" s="51" t="s">
        <v>907</v>
      </c>
    </row>
    <row r="3086" spans="1:5" ht="51.75" thickBot="1" x14ac:dyDescent="0.3">
      <c r="A3086" s="54" t="s">
        <v>737</v>
      </c>
      <c r="B3086" s="127" t="str">
        <f>Table13[[#This Row],[Series]]&amp;Table13[[#This Row],[Competency Name]]</f>
        <v>3359ABILITY TO USE AND MAINTAIN TOOLS AND EQUIPMENT</v>
      </c>
      <c r="C3086" s="127" t="str">
        <f>IF(RIGHT(Table13[[#This Row],[Occupational Series]],5)="SECCM","SECCM",IF(OR(RIGHT(Table13[[#This Row],[Occupational Series]],1)="A",RIGHT(Table13[[#This Row],[Occupational Series]],1)="B",RIGHT(Table13[[#This Row],[Occupational Series]],1)="C"),"0301",RIGHT(Table13[[#This Row],[Occupational Series]],4)))</f>
        <v>3359</v>
      </c>
      <c r="D3086" s="54" t="s">
        <v>908</v>
      </c>
      <c r="E3086" s="54" t="s">
        <v>909</v>
      </c>
    </row>
    <row r="3087" spans="1:5" ht="39" thickBot="1" x14ac:dyDescent="0.3">
      <c r="A3087" s="51" t="s">
        <v>737</v>
      </c>
      <c r="B3087" s="127" t="str">
        <f>Table13[[#This Row],[Series]]&amp;Table13[[#This Row],[Competency Name]]</f>
        <v>3359KNOWLEDGE OF EQUIPMENT ASSEMBLY, INSTALLATION, REPAIR, ETC.</v>
      </c>
      <c r="C3087" s="127" t="str">
        <f>IF(RIGHT(Table13[[#This Row],[Occupational Series]],5)="SECCM","SECCM",IF(OR(RIGHT(Table13[[#This Row],[Occupational Series]],1)="A",RIGHT(Table13[[#This Row],[Occupational Series]],1)="B",RIGHT(Table13[[#This Row],[Occupational Series]],1)="C"),"0301",RIGHT(Table13[[#This Row],[Occupational Series]],4)))</f>
        <v>3359</v>
      </c>
      <c r="D3087" s="51" t="s">
        <v>910</v>
      </c>
      <c r="E3087" s="51" t="s">
        <v>911</v>
      </c>
    </row>
    <row r="3088" spans="1:5" ht="51.75" thickBot="1" x14ac:dyDescent="0.3">
      <c r="A3088" s="51" t="s">
        <v>737</v>
      </c>
      <c r="B3088" s="127" t="str">
        <f>Table13[[#This Row],[Series]]&amp;Table13[[#This Row],[Competency Name]]</f>
        <v>3359TROUBLESHOOTING</v>
      </c>
      <c r="C3088" s="127" t="str">
        <f>IF(RIGHT(Table13[[#This Row],[Occupational Series]],5)="SECCM","SECCM",IF(OR(RIGHT(Table13[[#This Row],[Occupational Series]],1)="A",RIGHT(Table13[[#This Row],[Occupational Series]],1)="B",RIGHT(Table13[[#This Row],[Occupational Series]],1)="C"),"0301",RIGHT(Table13[[#This Row],[Occupational Series]],4)))</f>
        <v>3359</v>
      </c>
      <c r="D3088" s="51" t="s">
        <v>912</v>
      </c>
      <c r="E3088" s="51" t="s">
        <v>913</v>
      </c>
    </row>
    <row r="3089" spans="1:5" ht="39" thickBot="1" x14ac:dyDescent="0.3">
      <c r="A3089" s="54" t="s">
        <v>737</v>
      </c>
      <c r="B3089" s="127" t="str">
        <f>Table13[[#This Row],[Series]]&amp;Table13[[#This Row],[Competency Name]]</f>
        <v>3359ABILITY TO WORK AS A MEMBER OF A TEAM</v>
      </c>
      <c r="C3089" s="127" t="str">
        <f>IF(RIGHT(Table13[[#This Row],[Occupational Series]],5)="SECCM","SECCM",IF(OR(RIGHT(Table13[[#This Row],[Occupational Series]],1)="A",RIGHT(Table13[[#This Row],[Occupational Series]],1)="B",RIGHT(Table13[[#This Row],[Occupational Series]],1)="C"),"0301",RIGHT(Table13[[#This Row],[Occupational Series]],4)))</f>
        <v>3359</v>
      </c>
      <c r="D3089" s="54" t="s">
        <v>1017</v>
      </c>
      <c r="E3089" s="54" t="s">
        <v>1018</v>
      </c>
    </row>
    <row r="3090" spans="1:5" ht="26.25" thickBot="1" x14ac:dyDescent="0.3">
      <c r="A3090" s="129" t="s">
        <v>737</v>
      </c>
      <c r="B3090" s="127" t="str">
        <f>Table13[[#This Row],[Series]]&amp;Table13[[#This Row],[Competency Name]]</f>
        <v>3359SHOP APTITUDE AND INTEREST</v>
      </c>
      <c r="C3090" s="127" t="str">
        <f>IF(RIGHT(Table13[[#This Row],[Occupational Series]],5)="SECCM","SECCM",IF(OR(RIGHT(Table13[[#This Row],[Occupational Series]],1)="A",RIGHT(Table13[[#This Row],[Occupational Series]],1)="B",RIGHT(Table13[[#This Row],[Occupational Series]],1)="C"),"0301",RIGHT(Table13[[#This Row],[Occupational Series]],4)))</f>
        <v>3359</v>
      </c>
      <c r="D3090" s="129" t="s">
        <v>1021</v>
      </c>
      <c r="E3090" s="129" t="s">
        <v>1022</v>
      </c>
    </row>
    <row r="3091" spans="1:5" ht="115.5" thickBot="1" x14ac:dyDescent="0.3">
      <c r="A3091" s="51" t="s">
        <v>738</v>
      </c>
      <c r="B3091" s="127" t="str">
        <f>Table13[[#This Row],[Series]]&amp;Table13[[#This Row],[Competency Name]]</f>
        <v>3378TECHNICAL PRACTICES (THEORETICAL, PRECISE, ARTISTIC)</v>
      </c>
      <c r="C3091" s="127" t="str">
        <f>IF(RIGHT(Table13[[#This Row],[Occupational Series]],5)="SECCM","SECCM",IF(OR(RIGHT(Table13[[#This Row],[Occupational Series]],1)="A",RIGHT(Table13[[#This Row],[Occupational Series]],1)="B",RIGHT(Table13[[#This Row],[Occupational Series]],1)="C"),"0301",RIGHT(Table13[[#This Row],[Occupational Series]],4)))</f>
        <v>3378</v>
      </c>
      <c r="D3091" s="51" t="s">
        <v>716</v>
      </c>
      <c r="E3091" s="51" t="s">
        <v>717</v>
      </c>
    </row>
    <row r="3092" spans="1:5" ht="51.75" thickBot="1" x14ac:dyDescent="0.3">
      <c r="A3092" s="128" t="s">
        <v>738</v>
      </c>
      <c r="B3092" s="127" t="str">
        <f>Table13[[#This Row],[Series]]&amp;Table13[[#This Row],[Competency Name]]</f>
        <v>3378ABILITY TO DO THE WORK OF THE POSITION WITHOUT MORE THAN NORMAL SUPERVISION</v>
      </c>
      <c r="C3092" s="127" t="str">
        <f>IF(RIGHT(Table13[[#This Row],[Occupational Series]],5)="SECCM","SECCM",IF(OR(RIGHT(Table13[[#This Row],[Occupational Series]],1)="A",RIGHT(Table13[[#This Row],[Occupational Series]],1)="B",RIGHT(Table13[[#This Row],[Occupational Series]],1)="C"),"0301",RIGHT(Table13[[#This Row],[Occupational Series]],4)))</f>
        <v>3378</v>
      </c>
      <c r="D3092" s="128" t="s">
        <v>852</v>
      </c>
      <c r="E3092" s="128" t="s">
        <v>853</v>
      </c>
    </row>
    <row r="3093" spans="1:5" ht="15.75" thickBot="1" x14ac:dyDescent="0.3">
      <c r="A3093" s="129" t="s">
        <v>738</v>
      </c>
      <c r="B3093" s="127" t="str">
        <f>Table13[[#This Row],[Series]]&amp;Table13[[#This Row],[Competency Name]]</f>
        <v>3378ABILITY TO INSPECT</v>
      </c>
      <c r="C3093" s="127" t="str">
        <f>IF(RIGHT(Table13[[#This Row],[Occupational Series]],5)="SECCM","SECCM",IF(OR(RIGHT(Table13[[#This Row],[Occupational Series]],1)="A",RIGHT(Table13[[#This Row],[Occupational Series]],1)="B",RIGHT(Table13[[#This Row],[Occupational Series]],1)="C"),"0301",RIGHT(Table13[[#This Row],[Occupational Series]],4)))</f>
        <v>3378</v>
      </c>
      <c r="D3093" s="129" t="s">
        <v>866</v>
      </c>
      <c r="E3093" s="129" t="s">
        <v>867</v>
      </c>
    </row>
    <row r="3094" spans="1:5" ht="15.75" thickBot="1" x14ac:dyDescent="0.3">
      <c r="A3094" s="129" t="s">
        <v>738</v>
      </c>
      <c r="B3094" s="127" t="str">
        <f>Table13[[#This Row],[Series]]&amp;Table13[[#This Row],[Competency Name]]</f>
        <v>3378ABILITY TO INSTRUCT</v>
      </c>
      <c r="C3094" s="127" t="str">
        <f>IF(RIGHT(Table13[[#This Row],[Occupational Series]],5)="SECCM","SECCM",IF(OR(RIGHT(Table13[[#This Row],[Occupational Series]],1)="A",RIGHT(Table13[[#This Row],[Occupational Series]],1)="B",RIGHT(Table13[[#This Row],[Occupational Series]],1)="C"),"0301",RIGHT(Table13[[#This Row],[Occupational Series]],4)))</f>
        <v>3378</v>
      </c>
      <c r="D3094" s="129" t="s">
        <v>868</v>
      </c>
      <c r="E3094" s="129" t="s">
        <v>869</v>
      </c>
    </row>
    <row r="3095" spans="1:5" ht="39" thickBot="1" x14ac:dyDescent="0.3">
      <c r="A3095" s="54" t="s">
        <v>738</v>
      </c>
      <c r="B3095" s="127" t="str">
        <f>Table13[[#This Row],[Series]]&amp;Table13[[#This Row],[Competency Name]]</f>
        <v>3378ABILITY TO PROVIDE PRODUCTION SUPPORT SERVICES</v>
      </c>
      <c r="C3095" s="127" t="str">
        <f>IF(RIGHT(Table13[[#This Row],[Occupational Series]],5)="SECCM","SECCM",IF(OR(RIGHT(Table13[[#This Row],[Occupational Series]],1)="A",RIGHT(Table13[[#This Row],[Occupational Series]],1)="B",RIGHT(Table13[[#This Row],[Occupational Series]],1)="C"),"0301",RIGHT(Table13[[#This Row],[Occupational Series]],4)))</f>
        <v>3378</v>
      </c>
      <c r="D3095" s="54" t="s">
        <v>870</v>
      </c>
      <c r="E3095" s="54" t="s">
        <v>871</v>
      </c>
    </row>
    <row r="3096" spans="1:5" ht="26.25" thickBot="1" x14ac:dyDescent="0.3">
      <c r="A3096" s="129" t="s">
        <v>738</v>
      </c>
      <c r="B3096" s="127" t="str">
        <f>Table13[[#This Row],[Series]]&amp;Table13[[#This Row],[Competency Name]]</f>
        <v>3378ABILITY TO LEAD OR SUPERVISE</v>
      </c>
      <c r="C3096" s="127" t="str">
        <f>IF(RIGHT(Table13[[#This Row],[Occupational Series]],5)="SECCM","SECCM",IF(OR(RIGHT(Table13[[#This Row],[Occupational Series]],1)="A",RIGHT(Table13[[#This Row],[Occupational Series]],1)="B",RIGHT(Table13[[#This Row],[Occupational Series]],1)="C"),"0301",RIGHT(Table13[[#This Row],[Occupational Series]],4)))</f>
        <v>3378</v>
      </c>
      <c r="D3096" s="129" t="s">
        <v>872</v>
      </c>
      <c r="E3096" s="129" t="s">
        <v>873</v>
      </c>
    </row>
    <row r="3097" spans="1:5" ht="64.5" thickBot="1" x14ac:dyDescent="0.3">
      <c r="A3097" s="51" t="s">
        <v>738</v>
      </c>
      <c r="B3097" s="127" t="str">
        <f>Table13[[#This Row],[Series]]&amp;Table13[[#This Row],[Competency Name]]</f>
        <v>3378THEORY AND INSTRUMENTS (ELECTRICAL, ELECTRONIC) USED IN SHOP AND TRADE PRACTICES</v>
      </c>
      <c r="C3097" s="127" t="str">
        <f>IF(RIGHT(Table13[[#This Row],[Occupational Series]],5)="SECCM","SECCM",IF(OR(RIGHT(Table13[[#This Row],[Occupational Series]],1)="A",RIGHT(Table13[[#This Row],[Occupational Series]],1)="B",RIGHT(Table13[[#This Row],[Occupational Series]],1)="C"),"0301",RIGHT(Table13[[#This Row],[Occupational Series]],4)))</f>
        <v>3378</v>
      </c>
      <c r="D3097" s="51" t="s">
        <v>894</v>
      </c>
      <c r="E3097" s="51" t="s">
        <v>895</v>
      </c>
    </row>
    <row r="3098" spans="1:5" ht="77.25" thickBot="1" x14ac:dyDescent="0.3">
      <c r="A3098" s="54" t="s">
        <v>738</v>
      </c>
      <c r="B3098" s="127" t="str">
        <f>Table13[[#This Row],[Series]]&amp;Table13[[#This Row],[Competency Name]]</f>
        <v>3378ABILITY TO INTERPRET INSTRUCTIONS AND SPECIFICATIONS, INCLUDING BLUEPRINT READING</v>
      </c>
      <c r="C3098" s="127" t="str">
        <f>IF(RIGHT(Table13[[#This Row],[Occupational Series]],5)="SECCM","SECCM",IF(OR(RIGHT(Table13[[#This Row],[Occupational Series]],1)="A",RIGHT(Table13[[#This Row],[Occupational Series]],1)="B",RIGHT(Table13[[#This Row],[Occupational Series]],1)="C"),"0301",RIGHT(Table13[[#This Row],[Occupational Series]],4)))</f>
        <v>3378</v>
      </c>
      <c r="D3098" s="54" t="s">
        <v>906</v>
      </c>
      <c r="E3098" s="54" t="s">
        <v>907</v>
      </c>
    </row>
    <row r="3099" spans="1:5" ht="51.75" thickBot="1" x14ac:dyDescent="0.3">
      <c r="A3099" s="51" t="s">
        <v>738</v>
      </c>
      <c r="B3099" s="127" t="str">
        <f>Table13[[#This Row],[Series]]&amp;Table13[[#This Row],[Competency Name]]</f>
        <v>3378ABILITY TO USE AND MAINTAIN TOOLS AND EQUIPMENT</v>
      </c>
      <c r="C3099" s="127" t="str">
        <f>IF(RIGHT(Table13[[#This Row],[Occupational Series]],5)="SECCM","SECCM",IF(OR(RIGHT(Table13[[#This Row],[Occupational Series]],1)="A",RIGHT(Table13[[#This Row],[Occupational Series]],1)="B",RIGHT(Table13[[#This Row],[Occupational Series]],1)="C"),"0301",RIGHT(Table13[[#This Row],[Occupational Series]],4)))</f>
        <v>3378</v>
      </c>
      <c r="D3099" s="51" t="s">
        <v>908</v>
      </c>
      <c r="E3099" s="51" t="s">
        <v>909</v>
      </c>
    </row>
    <row r="3100" spans="1:5" ht="39" thickBot="1" x14ac:dyDescent="0.3">
      <c r="A3100" s="51" t="s">
        <v>738</v>
      </c>
      <c r="B3100" s="127" t="str">
        <f>Table13[[#This Row],[Series]]&amp;Table13[[#This Row],[Competency Name]]</f>
        <v>3378KNOWLEDGE OF EQUIPMENT ASSEMBLY, INSTALLATION, REPAIR, ETC.</v>
      </c>
      <c r="C3100" s="127" t="str">
        <f>IF(RIGHT(Table13[[#This Row],[Occupational Series]],5)="SECCM","SECCM",IF(OR(RIGHT(Table13[[#This Row],[Occupational Series]],1)="A",RIGHT(Table13[[#This Row],[Occupational Series]],1)="B",RIGHT(Table13[[#This Row],[Occupational Series]],1)="C"),"0301",RIGHT(Table13[[#This Row],[Occupational Series]],4)))</f>
        <v>3378</v>
      </c>
      <c r="D3100" s="51" t="s">
        <v>910</v>
      </c>
      <c r="E3100" s="51" t="s">
        <v>911</v>
      </c>
    </row>
    <row r="3101" spans="1:5" ht="51.75" thickBot="1" x14ac:dyDescent="0.3">
      <c r="A3101" s="54" t="s">
        <v>738</v>
      </c>
      <c r="B3101" s="127" t="str">
        <f>Table13[[#This Row],[Series]]&amp;Table13[[#This Row],[Competency Name]]</f>
        <v>3378TROUBLESHOOTING</v>
      </c>
      <c r="C3101" s="127" t="str">
        <f>IF(RIGHT(Table13[[#This Row],[Occupational Series]],5)="SECCM","SECCM",IF(OR(RIGHT(Table13[[#This Row],[Occupational Series]],1)="A",RIGHT(Table13[[#This Row],[Occupational Series]],1)="B",RIGHT(Table13[[#This Row],[Occupational Series]],1)="C"),"0301",RIGHT(Table13[[#This Row],[Occupational Series]],4)))</f>
        <v>3378</v>
      </c>
      <c r="D3101" s="54" t="s">
        <v>912</v>
      </c>
      <c r="E3101" s="54" t="s">
        <v>913</v>
      </c>
    </row>
    <row r="3102" spans="1:5" ht="115.5" thickBot="1" x14ac:dyDescent="0.3">
      <c r="A3102" s="51" t="s">
        <v>728</v>
      </c>
      <c r="B3102" s="127" t="str">
        <f>Table13[[#This Row],[Series]]&amp;Table13[[#This Row],[Competency Name]]</f>
        <v>3401TECHNICAL PRACTICES (THEORETICAL, PRECISE, ARTISTIC)</v>
      </c>
      <c r="C3102" s="127" t="str">
        <f>IF(RIGHT(Table13[[#This Row],[Occupational Series]],5)="SECCM","SECCM",IF(OR(RIGHT(Table13[[#This Row],[Occupational Series]],1)="A",RIGHT(Table13[[#This Row],[Occupational Series]],1)="B",RIGHT(Table13[[#This Row],[Occupational Series]],1)="C"),"0301",RIGHT(Table13[[#This Row],[Occupational Series]],4)))</f>
        <v>3401</v>
      </c>
      <c r="D3102" s="51" t="s">
        <v>716</v>
      </c>
      <c r="E3102" s="51" t="s">
        <v>717</v>
      </c>
    </row>
    <row r="3103" spans="1:5" ht="51.75" thickBot="1" x14ac:dyDescent="0.3">
      <c r="A3103" s="129" t="s">
        <v>728</v>
      </c>
      <c r="B3103" s="127" t="str">
        <f>Table13[[#This Row],[Series]]&amp;Table13[[#This Row],[Competency Name]]</f>
        <v>3401ABILITY TO DO THE WORK OF THE POSITION WITHOUT MORE THAN NORMAL SUPERVISION</v>
      </c>
      <c r="C3103" s="127" t="str">
        <f>IF(RIGHT(Table13[[#This Row],[Occupational Series]],5)="SECCM","SECCM",IF(OR(RIGHT(Table13[[#This Row],[Occupational Series]],1)="A",RIGHT(Table13[[#This Row],[Occupational Series]],1)="B",RIGHT(Table13[[#This Row],[Occupational Series]],1)="C"),"0301",RIGHT(Table13[[#This Row],[Occupational Series]],4)))</f>
        <v>3401</v>
      </c>
      <c r="D3103" s="129" t="s">
        <v>852</v>
      </c>
      <c r="E3103" s="129" t="s">
        <v>853</v>
      </c>
    </row>
    <row r="3104" spans="1:5" ht="15.75" thickBot="1" x14ac:dyDescent="0.3">
      <c r="A3104" s="128" t="s">
        <v>728</v>
      </c>
      <c r="B3104" s="127" t="str">
        <f>Table13[[#This Row],[Series]]&amp;Table13[[#This Row],[Competency Name]]</f>
        <v>3401ABILITY TO INSPECT</v>
      </c>
      <c r="C3104" s="127" t="str">
        <f>IF(RIGHT(Table13[[#This Row],[Occupational Series]],5)="SECCM","SECCM",IF(OR(RIGHT(Table13[[#This Row],[Occupational Series]],1)="A",RIGHT(Table13[[#This Row],[Occupational Series]],1)="B",RIGHT(Table13[[#This Row],[Occupational Series]],1)="C"),"0301",RIGHT(Table13[[#This Row],[Occupational Series]],4)))</f>
        <v>3401</v>
      </c>
      <c r="D3104" s="128" t="s">
        <v>866</v>
      </c>
      <c r="E3104" s="128" t="s">
        <v>867</v>
      </c>
    </row>
    <row r="3105" spans="1:5" ht="15.75" thickBot="1" x14ac:dyDescent="0.3">
      <c r="A3105" s="129" t="s">
        <v>728</v>
      </c>
      <c r="B3105" s="127" t="str">
        <f>Table13[[#This Row],[Series]]&amp;Table13[[#This Row],[Competency Name]]</f>
        <v>3401ABILITY TO INSTRUCT</v>
      </c>
      <c r="C3105" s="127" t="str">
        <f>IF(RIGHT(Table13[[#This Row],[Occupational Series]],5)="SECCM","SECCM",IF(OR(RIGHT(Table13[[#This Row],[Occupational Series]],1)="A",RIGHT(Table13[[#This Row],[Occupational Series]],1)="B",RIGHT(Table13[[#This Row],[Occupational Series]],1)="C"),"0301",RIGHT(Table13[[#This Row],[Occupational Series]],4)))</f>
        <v>3401</v>
      </c>
      <c r="D3105" s="129" t="s">
        <v>868</v>
      </c>
      <c r="E3105" s="129" t="s">
        <v>869</v>
      </c>
    </row>
    <row r="3106" spans="1:5" ht="39" thickBot="1" x14ac:dyDescent="0.3">
      <c r="A3106" s="51" t="s">
        <v>728</v>
      </c>
      <c r="B3106" s="127" t="str">
        <f>Table13[[#This Row],[Series]]&amp;Table13[[#This Row],[Competency Name]]</f>
        <v>3401ABILITY TO PROVIDE PRODUCTION SUPPORT SERVICES</v>
      </c>
      <c r="C3106" s="127" t="str">
        <f>IF(RIGHT(Table13[[#This Row],[Occupational Series]],5)="SECCM","SECCM",IF(OR(RIGHT(Table13[[#This Row],[Occupational Series]],1)="A",RIGHT(Table13[[#This Row],[Occupational Series]],1)="B",RIGHT(Table13[[#This Row],[Occupational Series]],1)="C"),"0301",RIGHT(Table13[[#This Row],[Occupational Series]],4)))</f>
        <v>3401</v>
      </c>
      <c r="D3106" s="51" t="s">
        <v>870</v>
      </c>
      <c r="E3106" s="51" t="s">
        <v>871</v>
      </c>
    </row>
    <row r="3107" spans="1:5" ht="26.25" thickBot="1" x14ac:dyDescent="0.3">
      <c r="A3107" s="128" t="s">
        <v>728</v>
      </c>
      <c r="B3107" s="127" t="str">
        <f>Table13[[#This Row],[Series]]&amp;Table13[[#This Row],[Competency Name]]</f>
        <v>3401ABILITY TO LEAD OR SUPERVISE</v>
      </c>
      <c r="C3107" s="127" t="str">
        <f>IF(RIGHT(Table13[[#This Row],[Occupational Series]],5)="SECCM","SECCM",IF(OR(RIGHT(Table13[[#This Row],[Occupational Series]],1)="A",RIGHT(Table13[[#This Row],[Occupational Series]],1)="B",RIGHT(Table13[[#This Row],[Occupational Series]],1)="C"),"0301",RIGHT(Table13[[#This Row],[Occupational Series]],4)))</f>
        <v>3401</v>
      </c>
      <c r="D3107" s="128" t="s">
        <v>872</v>
      </c>
      <c r="E3107" s="128" t="s">
        <v>873</v>
      </c>
    </row>
    <row r="3108" spans="1:5" ht="39" thickBot="1" x14ac:dyDescent="0.3">
      <c r="A3108" s="51" t="s">
        <v>728</v>
      </c>
      <c r="B3108" s="127" t="str">
        <f>Table13[[#This Row],[Series]]&amp;Table13[[#This Row],[Competency Name]]</f>
        <v>3401ABILITY TO FOLLOW DIRECTIONS IN A SHOP</v>
      </c>
      <c r="C3108" s="127" t="str">
        <f>IF(RIGHT(Table13[[#This Row],[Occupational Series]],5)="SECCM","SECCM",IF(OR(RIGHT(Table13[[#This Row],[Occupational Series]],1)="A",RIGHT(Table13[[#This Row],[Occupational Series]],1)="B",RIGHT(Table13[[#This Row],[Occupational Series]],1)="C"),"0301",RIGHT(Table13[[#This Row],[Occupational Series]],4)))</f>
        <v>3401</v>
      </c>
      <c r="D3108" s="51" t="s">
        <v>882</v>
      </c>
      <c r="E3108" s="51" t="s">
        <v>883</v>
      </c>
    </row>
    <row r="3109" spans="1:5" ht="64.5" thickBot="1" x14ac:dyDescent="0.3">
      <c r="A3109" s="51" t="s">
        <v>728</v>
      </c>
      <c r="B3109" s="127" t="str">
        <f>Table13[[#This Row],[Series]]&amp;Table13[[#This Row],[Competency Name]]</f>
        <v>3401DEXTERITY AND SAFETY</v>
      </c>
      <c r="C3109" s="127" t="str">
        <f>IF(RIGHT(Table13[[#This Row],[Occupational Series]],5)="SECCM","SECCM",IF(OR(RIGHT(Table13[[#This Row],[Occupational Series]],1)="A",RIGHT(Table13[[#This Row],[Occupational Series]],1)="B",RIGHT(Table13[[#This Row],[Occupational Series]],1)="C"),"0301",RIGHT(Table13[[#This Row],[Occupational Series]],4)))</f>
        <v>3401</v>
      </c>
      <c r="D3109" s="51" t="s">
        <v>888</v>
      </c>
      <c r="E3109" s="51" t="s">
        <v>889</v>
      </c>
    </row>
    <row r="3110" spans="1:5" ht="77.25" thickBot="1" x14ac:dyDescent="0.3">
      <c r="A3110" s="54" t="s">
        <v>728</v>
      </c>
      <c r="B3110" s="127" t="str">
        <f>Table13[[#This Row],[Series]]&amp;Table13[[#This Row],[Competency Name]]</f>
        <v>3401INGENUITY (ABILITY TO SUGGEST AND APPLY NEW METHODS)</v>
      </c>
      <c r="C3110" s="127" t="str">
        <f>IF(RIGHT(Table13[[#This Row],[Occupational Series]],5)="SECCM","SECCM",IF(OR(RIGHT(Table13[[#This Row],[Occupational Series]],1)="A",RIGHT(Table13[[#This Row],[Occupational Series]],1)="B",RIGHT(Table13[[#This Row],[Occupational Series]],1)="C"),"0301",RIGHT(Table13[[#This Row],[Occupational Series]],4)))</f>
        <v>3401</v>
      </c>
      <c r="D3110" s="54" t="s">
        <v>890</v>
      </c>
      <c r="E3110" s="54" t="s">
        <v>891</v>
      </c>
    </row>
    <row r="3111" spans="1:5" ht="39" thickBot="1" x14ac:dyDescent="0.3">
      <c r="A3111" s="51" t="s">
        <v>728</v>
      </c>
      <c r="B3111" s="127" t="str">
        <f>Table13[[#This Row],[Series]]&amp;Table13[[#This Row],[Competency Name]]</f>
        <v>3401ABILITY TO SUPERVISE THROUGH SUBORDINATE SUPERVISORS</v>
      </c>
      <c r="C3111" s="127" t="str">
        <f>IF(RIGHT(Table13[[#This Row],[Occupational Series]],5)="SECCM","SECCM",IF(OR(RIGHT(Table13[[#This Row],[Occupational Series]],1)="A",RIGHT(Table13[[#This Row],[Occupational Series]],1)="B",RIGHT(Table13[[#This Row],[Occupational Series]],1)="C"),"0301",RIGHT(Table13[[#This Row],[Occupational Series]],4)))</f>
        <v>3401</v>
      </c>
      <c r="D3111" s="51" t="s">
        <v>898</v>
      </c>
      <c r="E3111" s="51" t="s">
        <v>899</v>
      </c>
    </row>
    <row r="3112" spans="1:5" ht="39" thickBot="1" x14ac:dyDescent="0.3">
      <c r="A3112" s="51" t="s">
        <v>728</v>
      </c>
      <c r="B3112" s="127" t="str">
        <f>Table13[[#This Row],[Series]]&amp;Table13[[#This Row],[Competency Name]]</f>
        <v>3401RELIABILITY AND DEPENDABILITY</v>
      </c>
      <c r="C3112" s="127" t="str">
        <f>IF(RIGHT(Table13[[#This Row],[Occupational Series]],5)="SECCM","SECCM",IF(OR(RIGHT(Table13[[#This Row],[Occupational Series]],1)="A",RIGHT(Table13[[#This Row],[Occupational Series]],1)="B",RIGHT(Table13[[#This Row],[Occupational Series]],1)="C"),"0301",RIGHT(Table13[[#This Row],[Occupational Series]],4)))</f>
        <v>3401</v>
      </c>
      <c r="D3112" s="51" t="s">
        <v>900</v>
      </c>
      <c r="E3112" s="51" t="s">
        <v>901</v>
      </c>
    </row>
    <row r="3113" spans="1:5" ht="39" thickBot="1" x14ac:dyDescent="0.3">
      <c r="A3113" s="54" t="s">
        <v>728</v>
      </c>
      <c r="B3113" s="127" t="str">
        <f>Table13[[#This Row],[Series]]&amp;Table13[[#This Row],[Competency Name]]</f>
        <v>3401MEASUREMENT AND LAYOUT</v>
      </c>
      <c r="C3113" s="127" t="str">
        <f>IF(RIGHT(Table13[[#This Row],[Occupational Series]],5)="SECCM","SECCM",IF(OR(RIGHT(Table13[[#This Row],[Occupational Series]],1)="A",RIGHT(Table13[[#This Row],[Occupational Series]],1)="B",RIGHT(Table13[[#This Row],[Occupational Series]],1)="C"),"0301",RIGHT(Table13[[#This Row],[Occupational Series]],4)))</f>
        <v>3401</v>
      </c>
      <c r="D3113" s="54" t="s">
        <v>972</v>
      </c>
      <c r="E3113" s="54" t="s">
        <v>973</v>
      </c>
    </row>
    <row r="3114" spans="1:5" ht="51.75" thickBot="1" x14ac:dyDescent="0.3">
      <c r="A3114" s="51" t="s">
        <v>728</v>
      </c>
      <c r="B3114" s="127" t="str">
        <f>Table13[[#This Row],[Series]]&amp;Table13[[#This Row],[Competency Name]]</f>
        <v>3401ABILITY TO MEET DEADLINE DATES UNDER PRESSURE</v>
      </c>
      <c r="C3114" s="127" t="str">
        <f>IF(RIGHT(Table13[[#This Row],[Occupational Series]],5)="SECCM","SECCM",IF(OR(RIGHT(Table13[[#This Row],[Occupational Series]],1)="A",RIGHT(Table13[[#This Row],[Occupational Series]],1)="B",RIGHT(Table13[[#This Row],[Occupational Series]],1)="C"),"0301",RIGHT(Table13[[#This Row],[Occupational Series]],4)))</f>
        <v>3401</v>
      </c>
      <c r="D3114" s="51" t="s">
        <v>1005</v>
      </c>
      <c r="E3114" s="51" t="s">
        <v>1006</v>
      </c>
    </row>
    <row r="3115" spans="1:5" ht="39" thickBot="1" x14ac:dyDescent="0.3">
      <c r="A3115" s="51" t="s">
        <v>728</v>
      </c>
      <c r="B3115" s="127" t="str">
        <f>Table13[[#This Row],[Series]]&amp;Table13[[#This Row],[Competency Name]]</f>
        <v>3401ABILITY TO PLAN AND ORGANIZE THE WORK</v>
      </c>
      <c r="C3115" s="127" t="str">
        <f>IF(RIGHT(Table13[[#This Row],[Occupational Series]],5)="SECCM","SECCM",IF(OR(RIGHT(Table13[[#This Row],[Occupational Series]],1)="A",RIGHT(Table13[[#This Row],[Occupational Series]],1)="B",RIGHT(Table13[[#This Row],[Occupational Series]],1)="C"),"0301",RIGHT(Table13[[#This Row],[Occupational Series]],4)))</f>
        <v>3401</v>
      </c>
      <c r="D3115" s="51" t="s">
        <v>1007</v>
      </c>
      <c r="E3115" s="51" t="s">
        <v>1008</v>
      </c>
    </row>
    <row r="3116" spans="1:5" ht="39" thickBot="1" x14ac:dyDescent="0.3">
      <c r="A3116" s="54" t="s">
        <v>728</v>
      </c>
      <c r="B3116" s="127" t="str">
        <f>Table13[[#This Row],[Series]]&amp;Table13[[#This Row],[Competency Name]]</f>
        <v>3401ABILITY TO WORK AS A MEMBER OF A TEAM</v>
      </c>
      <c r="C3116" s="127" t="str">
        <f>IF(RIGHT(Table13[[#This Row],[Occupational Series]],5)="SECCM","SECCM",IF(OR(RIGHT(Table13[[#This Row],[Occupational Series]],1)="A",RIGHT(Table13[[#This Row],[Occupational Series]],1)="B",RIGHT(Table13[[#This Row],[Occupational Series]],1)="C"),"0301",RIGHT(Table13[[#This Row],[Occupational Series]],4)))</f>
        <v>3401</v>
      </c>
      <c r="D3116" s="54" t="s">
        <v>1017</v>
      </c>
      <c r="E3116" s="54" t="s">
        <v>1018</v>
      </c>
    </row>
    <row r="3117" spans="1:5" ht="39" thickBot="1" x14ac:dyDescent="0.3">
      <c r="A3117" s="51" t="s">
        <v>728</v>
      </c>
      <c r="B3117" s="127" t="str">
        <f>Table13[[#This Row],[Series]]&amp;Table13[[#This Row],[Competency Name]]</f>
        <v>3401ABILITY TO WORK WITH OTHERS</v>
      </c>
      <c r="C3117" s="127" t="str">
        <f>IF(RIGHT(Table13[[#This Row],[Occupational Series]],5)="SECCM","SECCM",IF(OR(RIGHT(Table13[[#This Row],[Occupational Series]],1)="A",RIGHT(Table13[[#This Row],[Occupational Series]],1)="B",RIGHT(Table13[[#This Row],[Occupational Series]],1)="C"),"0301",RIGHT(Table13[[#This Row],[Occupational Series]],4)))</f>
        <v>3401</v>
      </c>
      <c r="D3117" s="51" t="s">
        <v>1019</v>
      </c>
      <c r="E3117" s="51" t="s">
        <v>1020</v>
      </c>
    </row>
    <row r="3118" spans="1:5" ht="26.25" thickBot="1" x14ac:dyDescent="0.3">
      <c r="A3118" s="129" t="s">
        <v>728</v>
      </c>
      <c r="B3118" s="127" t="str">
        <f>Table13[[#This Row],[Series]]&amp;Table13[[#This Row],[Competency Name]]</f>
        <v>3401SHOP APTITUDE AND INTEREST</v>
      </c>
      <c r="C3118" s="127" t="str">
        <f>IF(RIGHT(Table13[[#This Row],[Occupational Series]],5)="SECCM","SECCM",IF(OR(RIGHT(Table13[[#This Row],[Occupational Series]],1)="A",RIGHT(Table13[[#This Row],[Occupational Series]],1)="B",RIGHT(Table13[[#This Row],[Occupational Series]],1)="C"),"0301",RIGHT(Table13[[#This Row],[Occupational Series]],4)))</f>
        <v>3401</v>
      </c>
      <c r="D3118" s="129" t="s">
        <v>1021</v>
      </c>
      <c r="E3118" s="129" t="s">
        <v>1022</v>
      </c>
    </row>
    <row r="3119" spans="1:5" ht="39" thickBot="1" x14ac:dyDescent="0.3">
      <c r="A3119" s="54" t="s">
        <v>728</v>
      </c>
      <c r="B3119" s="127" t="str">
        <f>Table13[[#This Row],[Series]]&amp;Table13[[#This Row],[Competency Name]]</f>
        <v>3401KNOWLEDGE OF METALS</v>
      </c>
      <c r="C3119" s="127" t="str">
        <f>IF(RIGHT(Table13[[#This Row],[Occupational Series]],5)="SECCM","SECCM",IF(OR(RIGHT(Table13[[#This Row],[Occupational Series]],1)="A",RIGHT(Table13[[#This Row],[Occupational Series]],1)="B",RIGHT(Table13[[#This Row],[Occupational Series]],1)="C"),"0301",RIGHT(Table13[[#This Row],[Occupational Series]],4)))</f>
        <v>3401</v>
      </c>
      <c r="D3119" s="54" t="s">
        <v>1325</v>
      </c>
      <c r="E3119" s="54" t="s">
        <v>1326</v>
      </c>
    </row>
    <row r="3120" spans="1:5" ht="51.75" thickBot="1" x14ac:dyDescent="0.3">
      <c r="A3120" s="51" t="s">
        <v>728</v>
      </c>
      <c r="B3120" s="127" t="str">
        <f>Table13[[#This Row],[Series]]&amp;Table13[[#This Row],[Competency Name]]</f>
        <v>3401ABILITY TO USE HAND TOOLS FOR MACHINE SHOP</v>
      </c>
      <c r="C3120" s="127" t="str">
        <f>IF(RIGHT(Table13[[#This Row],[Occupational Series]],5)="SECCM","SECCM",IF(OR(RIGHT(Table13[[#This Row],[Occupational Series]],1)="A",RIGHT(Table13[[#This Row],[Occupational Series]],1)="B",RIGHT(Table13[[#This Row],[Occupational Series]],1)="C"),"0301",RIGHT(Table13[[#This Row],[Occupational Series]],4)))</f>
        <v>3401</v>
      </c>
      <c r="D3120" s="51" t="s">
        <v>1446</v>
      </c>
      <c r="E3120" s="51" t="s">
        <v>1447</v>
      </c>
    </row>
    <row r="3121" spans="1:5" ht="51.75" thickBot="1" x14ac:dyDescent="0.3">
      <c r="A3121" s="51" t="s">
        <v>728</v>
      </c>
      <c r="B3121" s="127" t="str">
        <f>Table13[[#This Row],[Series]]&amp;Table13[[#This Row],[Competency Name]]</f>
        <v>3401ABILITY TO USE SHOP DRAWINGS (MECHANICAL)</v>
      </c>
      <c r="C3121" s="127" t="str">
        <f>IF(RIGHT(Table13[[#This Row],[Occupational Series]],5)="SECCM","SECCM",IF(OR(RIGHT(Table13[[#This Row],[Occupational Series]],1)="A",RIGHT(Table13[[#This Row],[Occupational Series]],1)="B",RIGHT(Table13[[#This Row],[Occupational Series]],1)="C"),"0301",RIGHT(Table13[[#This Row],[Occupational Series]],4)))</f>
        <v>3401</v>
      </c>
      <c r="D3121" s="51" t="s">
        <v>1448</v>
      </c>
      <c r="E3121" s="51" t="s">
        <v>1449</v>
      </c>
    </row>
    <row r="3122" spans="1:5" ht="77.25" thickBot="1" x14ac:dyDescent="0.3">
      <c r="A3122" s="54" t="s">
        <v>728</v>
      </c>
      <c r="B3122" s="127" t="str">
        <f>Table13[[#This Row],[Series]]&amp;Table13[[#This Row],[Competency Name]]</f>
        <v>3401OPERATION OF MACHINE TOOLS</v>
      </c>
      <c r="C3122" s="127" t="str">
        <f>IF(RIGHT(Table13[[#This Row],[Occupational Series]],5)="SECCM","SECCM",IF(OR(RIGHT(Table13[[#This Row],[Occupational Series]],1)="A",RIGHT(Table13[[#This Row],[Occupational Series]],1)="B",RIGHT(Table13[[#This Row],[Occupational Series]],1)="C"),"0301",RIGHT(Table13[[#This Row],[Occupational Series]],4)))</f>
        <v>3401</v>
      </c>
      <c r="D3122" s="54" t="s">
        <v>1450</v>
      </c>
      <c r="E3122" s="54" t="s">
        <v>1451</v>
      </c>
    </row>
    <row r="3123" spans="1:5" ht="115.5" thickBot="1" x14ac:dyDescent="0.3">
      <c r="A3123" s="51" t="s">
        <v>739</v>
      </c>
      <c r="B3123" s="127" t="str">
        <f>Table13[[#This Row],[Series]]&amp;Table13[[#This Row],[Competency Name]]</f>
        <v>3414TECHNICAL PRACTICES (THEORETICAL, PRECISE, ARTISTIC)</v>
      </c>
      <c r="C3123" s="127" t="str">
        <f>IF(RIGHT(Table13[[#This Row],[Occupational Series]],5)="SECCM","SECCM",IF(OR(RIGHT(Table13[[#This Row],[Occupational Series]],1)="A",RIGHT(Table13[[#This Row],[Occupational Series]],1)="B",RIGHT(Table13[[#This Row],[Occupational Series]],1)="C"),"0301",RIGHT(Table13[[#This Row],[Occupational Series]],4)))</f>
        <v>3414</v>
      </c>
      <c r="D3123" s="51" t="s">
        <v>716</v>
      </c>
      <c r="E3123" s="51" t="s">
        <v>717</v>
      </c>
    </row>
    <row r="3124" spans="1:5" ht="51.75" thickBot="1" x14ac:dyDescent="0.3">
      <c r="A3124" s="129" t="s">
        <v>739</v>
      </c>
      <c r="B3124" s="127" t="str">
        <f>Table13[[#This Row],[Series]]&amp;Table13[[#This Row],[Competency Name]]</f>
        <v>3414ABILITY TO DO THE WORK OF THE POSITION WITHOUT MORE THAN NORMAL SUPERVISION</v>
      </c>
      <c r="C3124" s="127" t="str">
        <f>IF(RIGHT(Table13[[#This Row],[Occupational Series]],5)="SECCM","SECCM",IF(OR(RIGHT(Table13[[#This Row],[Occupational Series]],1)="A",RIGHT(Table13[[#This Row],[Occupational Series]],1)="B",RIGHT(Table13[[#This Row],[Occupational Series]],1)="C"),"0301",RIGHT(Table13[[#This Row],[Occupational Series]],4)))</f>
        <v>3414</v>
      </c>
      <c r="D3124" s="129" t="s">
        <v>852</v>
      </c>
      <c r="E3124" s="129" t="s">
        <v>853</v>
      </c>
    </row>
    <row r="3125" spans="1:5" ht="15.75" thickBot="1" x14ac:dyDescent="0.3">
      <c r="A3125" s="128" t="s">
        <v>739</v>
      </c>
      <c r="B3125" s="127" t="str">
        <f>Table13[[#This Row],[Series]]&amp;Table13[[#This Row],[Competency Name]]</f>
        <v>3414ABILITY TO INSPECT</v>
      </c>
      <c r="C3125" s="127" t="str">
        <f>IF(RIGHT(Table13[[#This Row],[Occupational Series]],5)="SECCM","SECCM",IF(OR(RIGHT(Table13[[#This Row],[Occupational Series]],1)="A",RIGHT(Table13[[#This Row],[Occupational Series]],1)="B",RIGHT(Table13[[#This Row],[Occupational Series]],1)="C"),"0301",RIGHT(Table13[[#This Row],[Occupational Series]],4)))</f>
        <v>3414</v>
      </c>
      <c r="D3125" s="128" t="s">
        <v>866</v>
      </c>
      <c r="E3125" s="128" t="s">
        <v>867</v>
      </c>
    </row>
    <row r="3126" spans="1:5" ht="15.75" thickBot="1" x14ac:dyDescent="0.3">
      <c r="A3126" s="129" t="s">
        <v>739</v>
      </c>
      <c r="B3126" s="127" t="str">
        <f>Table13[[#This Row],[Series]]&amp;Table13[[#This Row],[Competency Name]]</f>
        <v>3414ABILITY TO INSTRUCT</v>
      </c>
      <c r="C3126" s="127" t="str">
        <f>IF(RIGHT(Table13[[#This Row],[Occupational Series]],5)="SECCM","SECCM",IF(OR(RIGHT(Table13[[#This Row],[Occupational Series]],1)="A",RIGHT(Table13[[#This Row],[Occupational Series]],1)="B",RIGHT(Table13[[#This Row],[Occupational Series]],1)="C"),"0301",RIGHT(Table13[[#This Row],[Occupational Series]],4)))</f>
        <v>3414</v>
      </c>
      <c r="D3126" s="129" t="s">
        <v>868</v>
      </c>
      <c r="E3126" s="129" t="s">
        <v>869</v>
      </c>
    </row>
    <row r="3127" spans="1:5" ht="39" thickBot="1" x14ac:dyDescent="0.3">
      <c r="A3127" s="51" t="s">
        <v>739</v>
      </c>
      <c r="B3127" s="127" t="str">
        <f>Table13[[#This Row],[Series]]&amp;Table13[[#This Row],[Competency Name]]</f>
        <v>3414ABILITY TO PROVIDE PRODUCTION SUPPORT SERVICES</v>
      </c>
      <c r="C3127" s="127" t="str">
        <f>IF(RIGHT(Table13[[#This Row],[Occupational Series]],5)="SECCM","SECCM",IF(OR(RIGHT(Table13[[#This Row],[Occupational Series]],1)="A",RIGHT(Table13[[#This Row],[Occupational Series]],1)="B",RIGHT(Table13[[#This Row],[Occupational Series]],1)="C"),"0301",RIGHT(Table13[[#This Row],[Occupational Series]],4)))</f>
        <v>3414</v>
      </c>
      <c r="D3127" s="51" t="s">
        <v>870</v>
      </c>
      <c r="E3127" s="51" t="s">
        <v>871</v>
      </c>
    </row>
    <row r="3128" spans="1:5" ht="26.25" thickBot="1" x14ac:dyDescent="0.3">
      <c r="A3128" s="128" t="s">
        <v>739</v>
      </c>
      <c r="B3128" s="127" t="str">
        <f>Table13[[#This Row],[Series]]&amp;Table13[[#This Row],[Competency Name]]</f>
        <v>3414ABILITY TO LEAD OR SUPERVISE</v>
      </c>
      <c r="C3128" s="127" t="str">
        <f>IF(RIGHT(Table13[[#This Row],[Occupational Series]],5)="SECCM","SECCM",IF(OR(RIGHT(Table13[[#This Row],[Occupational Series]],1)="A",RIGHT(Table13[[#This Row],[Occupational Series]],1)="B",RIGHT(Table13[[#This Row],[Occupational Series]],1)="C"),"0301",RIGHT(Table13[[#This Row],[Occupational Series]],4)))</f>
        <v>3414</v>
      </c>
      <c r="D3128" s="128" t="s">
        <v>872</v>
      </c>
      <c r="E3128" s="128" t="s">
        <v>873</v>
      </c>
    </row>
    <row r="3129" spans="1:5" ht="39" thickBot="1" x14ac:dyDescent="0.3">
      <c r="A3129" s="51" t="s">
        <v>739</v>
      </c>
      <c r="B3129" s="127" t="str">
        <f>Table13[[#This Row],[Series]]&amp;Table13[[#This Row],[Competency Name]]</f>
        <v>3414ABILITY TO FOLLOW DIRECTIONS IN A SHOP</v>
      </c>
      <c r="C3129" s="127" t="str">
        <f>IF(RIGHT(Table13[[#This Row],[Occupational Series]],5)="SECCM","SECCM",IF(OR(RIGHT(Table13[[#This Row],[Occupational Series]],1)="A",RIGHT(Table13[[#This Row],[Occupational Series]],1)="B",RIGHT(Table13[[#This Row],[Occupational Series]],1)="C"),"0301",RIGHT(Table13[[#This Row],[Occupational Series]],4)))</f>
        <v>3414</v>
      </c>
      <c r="D3129" s="51" t="s">
        <v>882</v>
      </c>
      <c r="E3129" s="51" t="s">
        <v>883</v>
      </c>
    </row>
    <row r="3130" spans="1:5" ht="64.5" thickBot="1" x14ac:dyDescent="0.3">
      <c r="A3130" s="51" t="s">
        <v>739</v>
      </c>
      <c r="B3130" s="127" t="str">
        <f>Table13[[#This Row],[Series]]&amp;Table13[[#This Row],[Competency Name]]</f>
        <v>3414DEXTERITY AND SAFETY</v>
      </c>
      <c r="C3130" s="127" t="str">
        <f>IF(RIGHT(Table13[[#This Row],[Occupational Series]],5)="SECCM","SECCM",IF(OR(RIGHT(Table13[[#This Row],[Occupational Series]],1)="A",RIGHT(Table13[[#This Row],[Occupational Series]],1)="B",RIGHT(Table13[[#This Row],[Occupational Series]],1)="C"),"0301",RIGHT(Table13[[#This Row],[Occupational Series]],4)))</f>
        <v>3414</v>
      </c>
      <c r="D3130" s="51" t="s">
        <v>888</v>
      </c>
      <c r="E3130" s="51" t="s">
        <v>889</v>
      </c>
    </row>
    <row r="3131" spans="1:5" ht="77.25" thickBot="1" x14ac:dyDescent="0.3">
      <c r="A3131" s="54" t="s">
        <v>739</v>
      </c>
      <c r="B3131" s="127" t="str">
        <f>Table13[[#This Row],[Series]]&amp;Table13[[#This Row],[Competency Name]]</f>
        <v>3414INGENUITY (ABILITY TO SUGGEST AND APPLY NEW METHODS)</v>
      </c>
      <c r="C3131" s="127" t="str">
        <f>IF(RIGHT(Table13[[#This Row],[Occupational Series]],5)="SECCM","SECCM",IF(OR(RIGHT(Table13[[#This Row],[Occupational Series]],1)="A",RIGHT(Table13[[#This Row],[Occupational Series]],1)="B",RIGHT(Table13[[#This Row],[Occupational Series]],1)="C"),"0301",RIGHT(Table13[[#This Row],[Occupational Series]],4)))</f>
        <v>3414</v>
      </c>
      <c r="D3131" s="54" t="s">
        <v>890</v>
      </c>
      <c r="E3131" s="54" t="s">
        <v>891</v>
      </c>
    </row>
    <row r="3132" spans="1:5" ht="39" thickBot="1" x14ac:dyDescent="0.3">
      <c r="A3132" s="51" t="s">
        <v>739</v>
      </c>
      <c r="B3132" s="127" t="str">
        <f>Table13[[#This Row],[Series]]&amp;Table13[[#This Row],[Competency Name]]</f>
        <v>3414ABILITY TO SUPERVISE THROUGH SUBORDINATE SUPERVISORS</v>
      </c>
      <c r="C3132" s="127" t="str">
        <f>IF(RIGHT(Table13[[#This Row],[Occupational Series]],5)="SECCM","SECCM",IF(OR(RIGHT(Table13[[#This Row],[Occupational Series]],1)="A",RIGHT(Table13[[#This Row],[Occupational Series]],1)="B",RIGHT(Table13[[#This Row],[Occupational Series]],1)="C"),"0301",RIGHT(Table13[[#This Row],[Occupational Series]],4)))</f>
        <v>3414</v>
      </c>
      <c r="D3132" s="51" t="s">
        <v>898</v>
      </c>
      <c r="E3132" s="51" t="s">
        <v>899</v>
      </c>
    </row>
    <row r="3133" spans="1:5" ht="39" thickBot="1" x14ac:dyDescent="0.3">
      <c r="A3133" s="51" t="s">
        <v>739</v>
      </c>
      <c r="B3133" s="127" t="str">
        <f>Table13[[#This Row],[Series]]&amp;Table13[[#This Row],[Competency Name]]</f>
        <v>3414RELIABILITY AND DEPENDABILITY</v>
      </c>
      <c r="C3133" s="127" t="str">
        <f>IF(RIGHT(Table13[[#This Row],[Occupational Series]],5)="SECCM","SECCM",IF(OR(RIGHT(Table13[[#This Row],[Occupational Series]],1)="A",RIGHT(Table13[[#This Row],[Occupational Series]],1)="B",RIGHT(Table13[[#This Row],[Occupational Series]],1)="C"),"0301",RIGHT(Table13[[#This Row],[Occupational Series]],4)))</f>
        <v>3414</v>
      </c>
      <c r="D3133" s="51" t="s">
        <v>900</v>
      </c>
      <c r="E3133" s="51" t="s">
        <v>901</v>
      </c>
    </row>
    <row r="3134" spans="1:5" ht="39" thickBot="1" x14ac:dyDescent="0.3">
      <c r="A3134" s="54" t="s">
        <v>739</v>
      </c>
      <c r="B3134" s="127" t="str">
        <f>Table13[[#This Row],[Series]]&amp;Table13[[#This Row],[Competency Name]]</f>
        <v>3414MEASUREMENT AND LAYOUT</v>
      </c>
      <c r="C3134" s="127" t="str">
        <f>IF(RIGHT(Table13[[#This Row],[Occupational Series]],5)="SECCM","SECCM",IF(OR(RIGHT(Table13[[#This Row],[Occupational Series]],1)="A",RIGHT(Table13[[#This Row],[Occupational Series]],1)="B",RIGHT(Table13[[#This Row],[Occupational Series]],1)="C"),"0301",RIGHT(Table13[[#This Row],[Occupational Series]],4)))</f>
        <v>3414</v>
      </c>
      <c r="D3134" s="54" t="s">
        <v>972</v>
      </c>
      <c r="E3134" s="54" t="s">
        <v>973</v>
      </c>
    </row>
    <row r="3135" spans="1:5" ht="51.75" thickBot="1" x14ac:dyDescent="0.3">
      <c r="A3135" s="51" t="s">
        <v>739</v>
      </c>
      <c r="B3135" s="127" t="str">
        <f>Table13[[#This Row],[Series]]&amp;Table13[[#This Row],[Competency Name]]</f>
        <v>3414ABILITY TO MEET DEADLINE DATES UNDER PRESSURE</v>
      </c>
      <c r="C3135" s="127" t="str">
        <f>IF(RIGHT(Table13[[#This Row],[Occupational Series]],5)="SECCM","SECCM",IF(OR(RIGHT(Table13[[#This Row],[Occupational Series]],1)="A",RIGHT(Table13[[#This Row],[Occupational Series]],1)="B",RIGHT(Table13[[#This Row],[Occupational Series]],1)="C"),"0301",RIGHT(Table13[[#This Row],[Occupational Series]],4)))</f>
        <v>3414</v>
      </c>
      <c r="D3135" s="51" t="s">
        <v>1005</v>
      </c>
      <c r="E3135" s="51" t="s">
        <v>1006</v>
      </c>
    </row>
    <row r="3136" spans="1:5" ht="39" thickBot="1" x14ac:dyDescent="0.3">
      <c r="A3136" s="51" t="s">
        <v>739</v>
      </c>
      <c r="B3136" s="127" t="str">
        <f>Table13[[#This Row],[Series]]&amp;Table13[[#This Row],[Competency Name]]</f>
        <v>3414ABILITY TO PLAN AND ORGANIZE THE WORK</v>
      </c>
      <c r="C3136" s="127" t="str">
        <f>IF(RIGHT(Table13[[#This Row],[Occupational Series]],5)="SECCM","SECCM",IF(OR(RIGHT(Table13[[#This Row],[Occupational Series]],1)="A",RIGHT(Table13[[#This Row],[Occupational Series]],1)="B",RIGHT(Table13[[#This Row],[Occupational Series]],1)="C"),"0301",RIGHT(Table13[[#This Row],[Occupational Series]],4)))</f>
        <v>3414</v>
      </c>
      <c r="D3136" s="51" t="s">
        <v>1007</v>
      </c>
      <c r="E3136" s="51" t="s">
        <v>1008</v>
      </c>
    </row>
    <row r="3137" spans="1:5" ht="39" thickBot="1" x14ac:dyDescent="0.3">
      <c r="A3137" s="54" t="s">
        <v>739</v>
      </c>
      <c r="B3137" s="127" t="str">
        <f>Table13[[#This Row],[Series]]&amp;Table13[[#This Row],[Competency Name]]</f>
        <v>3414ABILITY TO WORK AS A MEMBER OF A TEAM</v>
      </c>
      <c r="C3137" s="127" t="str">
        <f>IF(RIGHT(Table13[[#This Row],[Occupational Series]],5)="SECCM","SECCM",IF(OR(RIGHT(Table13[[#This Row],[Occupational Series]],1)="A",RIGHT(Table13[[#This Row],[Occupational Series]],1)="B",RIGHT(Table13[[#This Row],[Occupational Series]],1)="C"),"0301",RIGHT(Table13[[#This Row],[Occupational Series]],4)))</f>
        <v>3414</v>
      </c>
      <c r="D3137" s="54" t="s">
        <v>1017</v>
      </c>
      <c r="E3137" s="54" t="s">
        <v>1018</v>
      </c>
    </row>
    <row r="3138" spans="1:5" ht="39" thickBot="1" x14ac:dyDescent="0.3">
      <c r="A3138" s="51" t="s">
        <v>739</v>
      </c>
      <c r="B3138" s="127" t="str">
        <f>Table13[[#This Row],[Series]]&amp;Table13[[#This Row],[Competency Name]]</f>
        <v>3414ABILITY TO WORK WITH OTHERS</v>
      </c>
      <c r="C3138" s="127" t="str">
        <f>IF(RIGHT(Table13[[#This Row],[Occupational Series]],5)="SECCM","SECCM",IF(OR(RIGHT(Table13[[#This Row],[Occupational Series]],1)="A",RIGHT(Table13[[#This Row],[Occupational Series]],1)="B",RIGHT(Table13[[#This Row],[Occupational Series]],1)="C"),"0301",RIGHT(Table13[[#This Row],[Occupational Series]],4)))</f>
        <v>3414</v>
      </c>
      <c r="D3138" s="51" t="s">
        <v>1019</v>
      </c>
      <c r="E3138" s="51" t="s">
        <v>1020</v>
      </c>
    </row>
    <row r="3139" spans="1:5" ht="26.25" thickBot="1" x14ac:dyDescent="0.3">
      <c r="A3139" s="129" t="s">
        <v>739</v>
      </c>
      <c r="B3139" s="127" t="str">
        <f>Table13[[#This Row],[Series]]&amp;Table13[[#This Row],[Competency Name]]</f>
        <v>3414SHOP APTITUDE AND INTEREST</v>
      </c>
      <c r="C3139" s="127" t="str">
        <f>IF(RIGHT(Table13[[#This Row],[Occupational Series]],5)="SECCM","SECCM",IF(OR(RIGHT(Table13[[#This Row],[Occupational Series]],1)="A",RIGHT(Table13[[#This Row],[Occupational Series]],1)="B",RIGHT(Table13[[#This Row],[Occupational Series]],1)="C"),"0301",RIGHT(Table13[[#This Row],[Occupational Series]],4)))</f>
        <v>3414</v>
      </c>
      <c r="D3139" s="129" t="s">
        <v>1021</v>
      </c>
      <c r="E3139" s="129" t="s">
        <v>1022</v>
      </c>
    </row>
    <row r="3140" spans="1:5" ht="39" thickBot="1" x14ac:dyDescent="0.3">
      <c r="A3140" s="54" t="s">
        <v>739</v>
      </c>
      <c r="B3140" s="127" t="str">
        <f>Table13[[#This Row],[Series]]&amp;Table13[[#This Row],[Competency Name]]</f>
        <v>3414KNOWLEDGE OF METALS</v>
      </c>
      <c r="C3140" s="127" t="str">
        <f>IF(RIGHT(Table13[[#This Row],[Occupational Series]],5)="SECCM","SECCM",IF(OR(RIGHT(Table13[[#This Row],[Occupational Series]],1)="A",RIGHT(Table13[[#This Row],[Occupational Series]],1)="B",RIGHT(Table13[[#This Row],[Occupational Series]],1)="C"),"0301",RIGHT(Table13[[#This Row],[Occupational Series]],4)))</f>
        <v>3414</v>
      </c>
      <c r="D3140" s="54" t="s">
        <v>1325</v>
      </c>
      <c r="E3140" s="54" t="s">
        <v>1326</v>
      </c>
    </row>
    <row r="3141" spans="1:5" ht="51.75" thickBot="1" x14ac:dyDescent="0.3">
      <c r="A3141" s="51" t="s">
        <v>739</v>
      </c>
      <c r="B3141" s="127" t="str">
        <f>Table13[[#This Row],[Series]]&amp;Table13[[#This Row],[Competency Name]]</f>
        <v>3414ABILITY TO USE HAND TOOLS FOR MACHINE SHOP</v>
      </c>
      <c r="C3141" s="127" t="str">
        <f>IF(RIGHT(Table13[[#This Row],[Occupational Series]],5)="SECCM","SECCM",IF(OR(RIGHT(Table13[[#This Row],[Occupational Series]],1)="A",RIGHT(Table13[[#This Row],[Occupational Series]],1)="B",RIGHT(Table13[[#This Row],[Occupational Series]],1)="C"),"0301",RIGHT(Table13[[#This Row],[Occupational Series]],4)))</f>
        <v>3414</v>
      </c>
      <c r="D3141" s="51" t="s">
        <v>1446</v>
      </c>
      <c r="E3141" s="51" t="s">
        <v>1447</v>
      </c>
    </row>
    <row r="3142" spans="1:5" ht="51.75" thickBot="1" x14ac:dyDescent="0.3">
      <c r="A3142" s="51" t="s">
        <v>739</v>
      </c>
      <c r="B3142" s="127" t="str">
        <f>Table13[[#This Row],[Series]]&amp;Table13[[#This Row],[Competency Name]]</f>
        <v>3414ABILITY TO USE SHOP DRAWINGS (MECHANICAL)</v>
      </c>
      <c r="C3142" s="127" t="str">
        <f>IF(RIGHT(Table13[[#This Row],[Occupational Series]],5)="SECCM","SECCM",IF(OR(RIGHT(Table13[[#This Row],[Occupational Series]],1)="A",RIGHT(Table13[[#This Row],[Occupational Series]],1)="B",RIGHT(Table13[[#This Row],[Occupational Series]],1)="C"),"0301",RIGHT(Table13[[#This Row],[Occupational Series]],4)))</f>
        <v>3414</v>
      </c>
      <c r="D3142" s="51" t="s">
        <v>1448</v>
      </c>
      <c r="E3142" s="51" t="s">
        <v>1449</v>
      </c>
    </row>
    <row r="3143" spans="1:5" ht="77.25" thickBot="1" x14ac:dyDescent="0.3">
      <c r="A3143" s="54" t="s">
        <v>739</v>
      </c>
      <c r="B3143" s="127" t="str">
        <f>Table13[[#This Row],[Series]]&amp;Table13[[#This Row],[Competency Name]]</f>
        <v>3414OPERATION OF MACHINE TOOLS</v>
      </c>
      <c r="C3143" s="127" t="str">
        <f>IF(RIGHT(Table13[[#This Row],[Occupational Series]],5)="SECCM","SECCM",IF(OR(RIGHT(Table13[[#This Row],[Occupational Series]],1)="A",RIGHT(Table13[[#This Row],[Occupational Series]],1)="B",RIGHT(Table13[[#This Row],[Occupational Series]],1)="C"),"0301",RIGHT(Table13[[#This Row],[Occupational Series]],4)))</f>
        <v>3414</v>
      </c>
      <c r="D3143" s="54" t="s">
        <v>1450</v>
      </c>
      <c r="E3143" s="54" t="s">
        <v>1451</v>
      </c>
    </row>
    <row r="3144" spans="1:5" ht="115.5" thickBot="1" x14ac:dyDescent="0.3">
      <c r="A3144" s="51" t="s">
        <v>751</v>
      </c>
      <c r="B3144" s="127" t="str">
        <f>Table13[[#This Row],[Series]]&amp;Table13[[#This Row],[Competency Name]]</f>
        <v>3416TECHNICAL PRACTICES (THEORETICAL, PRECISE, ARTISTIC)</v>
      </c>
      <c r="C3144" s="127" t="str">
        <f>IF(RIGHT(Table13[[#This Row],[Occupational Series]],5)="SECCM","SECCM",IF(OR(RIGHT(Table13[[#This Row],[Occupational Series]],1)="A",RIGHT(Table13[[#This Row],[Occupational Series]],1)="B",RIGHT(Table13[[#This Row],[Occupational Series]],1)="C"),"0301",RIGHT(Table13[[#This Row],[Occupational Series]],4)))</f>
        <v>3416</v>
      </c>
      <c r="D3144" s="51" t="s">
        <v>716</v>
      </c>
      <c r="E3144" s="51" t="s">
        <v>717</v>
      </c>
    </row>
    <row r="3145" spans="1:5" ht="51.75" thickBot="1" x14ac:dyDescent="0.3">
      <c r="A3145" s="129" t="s">
        <v>751</v>
      </c>
      <c r="B3145" s="127" t="str">
        <f>Table13[[#This Row],[Series]]&amp;Table13[[#This Row],[Competency Name]]</f>
        <v>3416ABILITY TO DO THE WORK OF THE POSITION WITHOUT MORE THAN NORMAL SUPERVISION</v>
      </c>
      <c r="C3145" s="127" t="str">
        <f>IF(RIGHT(Table13[[#This Row],[Occupational Series]],5)="SECCM","SECCM",IF(OR(RIGHT(Table13[[#This Row],[Occupational Series]],1)="A",RIGHT(Table13[[#This Row],[Occupational Series]],1)="B",RIGHT(Table13[[#This Row],[Occupational Series]],1)="C"),"0301",RIGHT(Table13[[#This Row],[Occupational Series]],4)))</f>
        <v>3416</v>
      </c>
      <c r="D3145" s="129" t="s">
        <v>852</v>
      </c>
      <c r="E3145" s="129" t="s">
        <v>853</v>
      </c>
    </row>
    <row r="3146" spans="1:5" ht="15.75" thickBot="1" x14ac:dyDescent="0.3">
      <c r="A3146" s="128" t="s">
        <v>751</v>
      </c>
      <c r="B3146" s="127" t="str">
        <f>Table13[[#This Row],[Series]]&amp;Table13[[#This Row],[Competency Name]]</f>
        <v>3416ABILITY TO INSPECT</v>
      </c>
      <c r="C3146" s="127" t="str">
        <f>IF(RIGHT(Table13[[#This Row],[Occupational Series]],5)="SECCM","SECCM",IF(OR(RIGHT(Table13[[#This Row],[Occupational Series]],1)="A",RIGHT(Table13[[#This Row],[Occupational Series]],1)="B",RIGHT(Table13[[#This Row],[Occupational Series]],1)="C"),"0301",RIGHT(Table13[[#This Row],[Occupational Series]],4)))</f>
        <v>3416</v>
      </c>
      <c r="D3146" s="128" t="s">
        <v>866</v>
      </c>
      <c r="E3146" s="128" t="s">
        <v>867</v>
      </c>
    </row>
    <row r="3147" spans="1:5" ht="15.75" thickBot="1" x14ac:dyDescent="0.3">
      <c r="A3147" s="129" t="s">
        <v>751</v>
      </c>
      <c r="B3147" s="127" t="str">
        <f>Table13[[#This Row],[Series]]&amp;Table13[[#This Row],[Competency Name]]</f>
        <v>3416ABILITY TO INSTRUCT</v>
      </c>
      <c r="C3147" s="127" t="str">
        <f>IF(RIGHT(Table13[[#This Row],[Occupational Series]],5)="SECCM","SECCM",IF(OR(RIGHT(Table13[[#This Row],[Occupational Series]],1)="A",RIGHT(Table13[[#This Row],[Occupational Series]],1)="B",RIGHT(Table13[[#This Row],[Occupational Series]],1)="C"),"0301",RIGHT(Table13[[#This Row],[Occupational Series]],4)))</f>
        <v>3416</v>
      </c>
      <c r="D3147" s="129" t="s">
        <v>868</v>
      </c>
      <c r="E3147" s="129" t="s">
        <v>869</v>
      </c>
    </row>
    <row r="3148" spans="1:5" ht="39" thickBot="1" x14ac:dyDescent="0.3">
      <c r="A3148" s="51" t="s">
        <v>751</v>
      </c>
      <c r="B3148" s="127" t="str">
        <f>Table13[[#This Row],[Series]]&amp;Table13[[#This Row],[Competency Name]]</f>
        <v>3416ABILITY TO PROVIDE PRODUCTION SUPPORT SERVICES</v>
      </c>
      <c r="C3148" s="127" t="str">
        <f>IF(RIGHT(Table13[[#This Row],[Occupational Series]],5)="SECCM","SECCM",IF(OR(RIGHT(Table13[[#This Row],[Occupational Series]],1)="A",RIGHT(Table13[[#This Row],[Occupational Series]],1)="B",RIGHT(Table13[[#This Row],[Occupational Series]],1)="C"),"0301",RIGHT(Table13[[#This Row],[Occupational Series]],4)))</f>
        <v>3416</v>
      </c>
      <c r="D3148" s="51" t="s">
        <v>870</v>
      </c>
      <c r="E3148" s="51" t="s">
        <v>871</v>
      </c>
    </row>
    <row r="3149" spans="1:5" ht="26.25" thickBot="1" x14ac:dyDescent="0.3">
      <c r="A3149" s="128" t="s">
        <v>751</v>
      </c>
      <c r="B3149" s="127" t="str">
        <f>Table13[[#This Row],[Series]]&amp;Table13[[#This Row],[Competency Name]]</f>
        <v>3416ABILITY TO LEAD OR SUPERVISE</v>
      </c>
      <c r="C3149" s="127" t="str">
        <f>IF(RIGHT(Table13[[#This Row],[Occupational Series]],5)="SECCM","SECCM",IF(OR(RIGHT(Table13[[#This Row],[Occupational Series]],1)="A",RIGHT(Table13[[#This Row],[Occupational Series]],1)="B",RIGHT(Table13[[#This Row],[Occupational Series]],1)="C"),"0301",RIGHT(Table13[[#This Row],[Occupational Series]],4)))</f>
        <v>3416</v>
      </c>
      <c r="D3149" s="128" t="s">
        <v>872</v>
      </c>
      <c r="E3149" s="128" t="s">
        <v>873</v>
      </c>
    </row>
    <row r="3150" spans="1:5" ht="77.25" thickBot="1" x14ac:dyDescent="0.3">
      <c r="A3150" s="51" t="s">
        <v>751</v>
      </c>
      <c r="B3150" s="127" t="str">
        <f>Table13[[#This Row],[Series]]&amp;Table13[[#This Row],[Competency Name]]</f>
        <v>3416INGENUITY (ABILITY TO SUGGEST AND APPLY NEW METHODS)</v>
      </c>
      <c r="C3150" s="127" t="str">
        <f>IF(RIGHT(Table13[[#This Row],[Occupational Series]],5)="SECCM","SECCM",IF(OR(RIGHT(Table13[[#This Row],[Occupational Series]],1)="A",RIGHT(Table13[[#This Row],[Occupational Series]],1)="B",RIGHT(Table13[[#This Row],[Occupational Series]],1)="C"),"0301",RIGHT(Table13[[#This Row],[Occupational Series]],4)))</f>
        <v>3416</v>
      </c>
      <c r="D3150" s="51" t="s">
        <v>890</v>
      </c>
      <c r="E3150" s="51" t="s">
        <v>891</v>
      </c>
    </row>
    <row r="3151" spans="1:5" ht="39" thickBot="1" x14ac:dyDescent="0.3">
      <c r="A3151" s="51" t="s">
        <v>751</v>
      </c>
      <c r="B3151" s="127" t="str">
        <f>Table13[[#This Row],[Series]]&amp;Table13[[#This Row],[Competency Name]]</f>
        <v>3416ABILITY TO SUPERVISE THROUGH SUBORDINATE SUPERVISORS</v>
      </c>
      <c r="C3151" s="127" t="str">
        <f>IF(RIGHT(Table13[[#This Row],[Occupational Series]],5)="SECCM","SECCM",IF(OR(RIGHT(Table13[[#This Row],[Occupational Series]],1)="A",RIGHT(Table13[[#This Row],[Occupational Series]],1)="B",RIGHT(Table13[[#This Row],[Occupational Series]],1)="C"),"0301",RIGHT(Table13[[#This Row],[Occupational Series]],4)))</f>
        <v>3416</v>
      </c>
      <c r="D3151" s="51" t="s">
        <v>898</v>
      </c>
      <c r="E3151" s="51" t="s">
        <v>899</v>
      </c>
    </row>
    <row r="3152" spans="1:5" ht="39" thickBot="1" x14ac:dyDescent="0.3">
      <c r="A3152" s="54" t="s">
        <v>751</v>
      </c>
      <c r="B3152" s="127" t="str">
        <f>Table13[[#This Row],[Series]]&amp;Table13[[#This Row],[Competency Name]]</f>
        <v>3416MEASUREMENT AND LAYOUT</v>
      </c>
      <c r="C3152" s="127" t="str">
        <f>IF(RIGHT(Table13[[#This Row],[Occupational Series]],5)="SECCM","SECCM",IF(OR(RIGHT(Table13[[#This Row],[Occupational Series]],1)="A",RIGHT(Table13[[#This Row],[Occupational Series]],1)="B",RIGHT(Table13[[#This Row],[Occupational Series]],1)="C"),"0301",RIGHT(Table13[[#This Row],[Occupational Series]],4)))</f>
        <v>3416</v>
      </c>
      <c r="D3152" s="54" t="s">
        <v>972</v>
      </c>
      <c r="E3152" s="54" t="s">
        <v>973</v>
      </c>
    </row>
    <row r="3153" spans="1:5" ht="51.75" thickBot="1" x14ac:dyDescent="0.3">
      <c r="A3153" s="51" t="s">
        <v>751</v>
      </c>
      <c r="B3153" s="127" t="str">
        <f>Table13[[#This Row],[Series]]&amp;Table13[[#This Row],[Competency Name]]</f>
        <v>3416ABILITY TO MEET DEADLINE DATES UNDER PRESSURE</v>
      </c>
      <c r="C3153" s="127" t="str">
        <f>IF(RIGHT(Table13[[#This Row],[Occupational Series]],5)="SECCM","SECCM",IF(OR(RIGHT(Table13[[#This Row],[Occupational Series]],1)="A",RIGHT(Table13[[#This Row],[Occupational Series]],1)="B",RIGHT(Table13[[#This Row],[Occupational Series]],1)="C"),"0301",RIGHT(Table13[[#This Row],[Occupational Series]],4)))</f>
        <v>3416</v>
      </c>
      <c r="D3153" s="51" t="s">
        <v>1005</v>
      </c>
      <c r="E3153" s="51" t="s">
        <v>1006</v>
      </c>
    </row>
    <row r="3154" spans="1:5" ht="39" thickBot="1" x14ac:dyDescent="0.3">
      <c r="A3154" s="51" t="s">
        <v>751</v>
      </c>
      <c r="B3154" s="127" t="str">
        <f>Table13[[#This Row],[Series]]&amp;Table13[[#This Row],[Competency Name]]</f>
        <v>3416ABILITY TO PLAN AND ORGANIZE THE WORK</v>
      </c>
      <c r="C3154" s="127" t="str">
        <f>IF(RIGHT(Table13[[#This Row],[Occupational Series]],5)="SECCM","SECCM",IF(OR(RIGHT(Table13[[#This Row],[Occupational Series]],1)="A",RIGHT(Table13[[#This Row],[Occupational Series]],1)="B",RIGHT(Table13[[#This Row],[Occupational Series]],1)="C"),"0301",RIGHT(Table13[[#This Row],[Occupational Series]],4)))</f>
        <v>3416</v>
      </c>
      <c r="D3154" s="51" t="s">
        <v>1007</v>
      </c>
      <c r="E3154" s="51" t="s">
        <v>1008</v>
      </c>
    </row>
    <row r="3155" spans="1:5" ht="39" thickBot="1" x14ac:dyDescent="0.3">
      <c r="A3155" s="54" t="s">
        <v>751</v>
      </c>
      <c r="B3155" s="127" t="str">
        <f>Table13[[#This Row],[Series]]&amp;Table13[[#This Row],[Competency Name]]</f>
        <v>3416ABILITY TO WORK WITH OTHERS</v>
      </c>
      <c r="C3155" s="127" t="str">
        <f>IF(RIGHT(Table13[[#This Row],[Occupational Series]],5)="SECCM","SECCM",IF(OR(RIGHT(Table13[[#This Row],[Occupational Series]],1)="A",RIGHT(Table13[[#This Row],[Occupational Series]],1)="B",RIGHT(Table13[[#This Row],[Occupational Series]],1)="C"),"0301",RIGHT(Table13[[#This Row],[Occupational Series]],4)))</f>
        <v>3416</v>
      </c>
      <c r="D3155" s="54" t="s">
        <v>1019</v>
      </c>
      <c r="E3155" s="54" t="s">
        <v>1020</v>
      </c>
    </row>
    <row r="3156" spans="1:5" ht="39" thickBot="1" x14ac:dyDescent="0.3">
      <c r="A3156" s="51" t="s">
        <v>751</v>
      </c>
      <c r="B3156" s="127" t="str">
        <f>Table13[[#This Row],[Series]]&amp;Table13[[#This Row],[Competency Name]]</f>
        <v>3416KNOWLEDGE OF METALS</v>
      </c>
      <c r="C3156" s="127" t="str">
        <f>IF(RIGHT(Table13[[#This Row],[Occupational Series]],5)="SECCM","SECCM",IF(OR(RIGHT(Table13[[#This Row],[Occupational Series]],1)="A",RIGHT(Table13[[#This Row],[Occupational Series]],1)="B",RIGHT(Table13[[#This Row],[Occupational Series]],1)="C"),"0301",RIGHT(Table13[[#This Row],[Occupational Series]],4)))</f>
        <v>3416</v>
      </c>
      <c r="D3156" s="51" t="s">
        <v>1325</v>
      </c>
      <c r="E3156" s="51" t="s">
        <v>1326</v>
      </c>
    </row>
    <row r="3157" spans="1:5" ht="51.75" thickBot="1" x14ac:dyDescent="0.3">
      <c r="A3157" s="51" t="s">
        <v>751</v>
      </c>
      <c r="B3157" s="127" t="str">
        <f>Table13[[#This Row],[Series]]&amp;Table13[[#This Row],[Competency Name]]</f>
        <v>3416ABILITY TO USE HAND TOOLS FOR MACHINE SHOP</v>
      </c>
      <c r="C3157" s="127" t="str">
        <f>IF(RIGHT(Table13[[#This Row],[Occupational Series]],5)="SECCM","SECCM",IF(OR(RIGHT(Table13[[#This Row],[Occupational Series]],1)="A",RIGHT(Table13[[#This Row],[Occupational Series]],1)="B",RIGHT(Table13[[#This Row],[Occupational Series]],1)="C"),"0301",RIGHT(Table13[[#This Row],[Occupational Series]],4)))</f>
        <v>3416</v>
      </c>
      <c r="D3157" s="51" t="s">
        <v>1446</v>
      </c>
      <c r="E3157" s="51" t="s">
        <v>1447</v>
      </c>
    </row>
    <row r="3158" spans="1:5" ht="51.75" thickBot="1" x14ac:dyDescent="0.3">
      <c r="A3158" s="54" t="s">
        <v>751</v>
      </c>
      <c r="B3158" s="127" t="str">
        <f>Table13[[#This Row],[Series]]&amp;Table13[[#This Row],[Competency Name]]</f>
        <v>3416ABILITY TO USE SHOP DRAWINGS (MECHANICAL)</v>
      </c>
      <c r="C3158" s="127" t="str">
        <f>IF(RIGHT(Table13[[#This Row],[Occupational Series]],5)="SECCM","SECCM",IF(OR(RIGHT(Table13[[#This Row],[Occupational Series]],1)="A",RIGHT(Table13[[#This Row],[Occupational Series]],1)="B",RIGHT(Table13[[#This Row],[Occupational Series]],1)="C"),"0301",RIGHT(Table13[[#This Row],[Occupational Series]],4)))</f>
        <v>3416</v>
      </c>
      <c r="D3158" s="54" t="s">
        <v>1448</v>
      </c>
      <c r="E3158" s="54" t="s">
        <v>1449</v>
      </c>
    </row>
    <row r="3159" spans="1:5" ht="77.25" thickBot="1" x14ac:dyDescent="0.3">
      <c r="A3159" s="51" t="s">
        <v>751</v>
      </c>
      <c r="B3159" s="127" t="str">
        <f>Table13[[#This Row],[Series]]&amp;Table13[[#This Row],[Competency Name]]</f>
        <v>3416OPERATION OF MACHINE TOOLS</v>
      </c>
      <c r="C3159" s="127" t="str">
        <f>IF(RIGHT(Table13[[#This Row],[Occupational Series]],5)="SECCM","SECCM",IF(OR(RIGHT(Table13[[#This Row],[Occupational Series]],1)="A",RIGHT(Table13[[#This Row],[Occupational Series]],1)="B",RIGHT(Table13[[#This Row],[Occupational Series]],1)="C"),"0301",RIGHT(Table13[[#This Row],[Occupational Series]],4)))</f>
        <v>3416</v>
      </c>
      <c r="D3159" s="51" t="s">
        <v>1450</v>
      </c>
      <c r="E3159" s="51" t="s">
        <v>1451</v>
      </c>
    </row>
    <row r="3160" spans="1:5" ht="64.5" thickBot="1" x14ac:dyDescent="0.3">
      <c r="A3160" s="51" t="s">
        <v>656</v>
      </c>
      <c r="B3160" s="127" t="str">
        <f>Table13[[#This Row],[Series]]&amp;Table13[[#This Row],[Competency Name]]</f>
        <v>3501ABILITY TO INTERPRET INSTRUCTIONS, SPECIFICATIONS, ETC. (OTHER THAN BLUEPRINTS)</v>
      </c>
      <c r="C3160" s="127" t="str">
        <f>IF(RIGHT(Table13[[#This Row],[Occupational Series]],5)="SECCM","SECCM",IF(OR(RIGHT(Table13[[#This Row],[Occupational Series]],1)="A",RIGHT(Table13[[#This Row],[Occupational Series]],1)="B",RIGHT(Table13[[#This Row],[Occupational Series]],1)="C"),"0301",RIGHT(Table13[[#This Row],[Occupational Series]],4)))</f>
        <v>3501</v>
      </c>
      <c r="D3160" s="51" t="s">
        <v>645</v>
      </c>
      <c r="E3160" s="51" t="s">
        <v>646</v>
      </c>
    </row>
    <row r="3161" spans="1:5" ht="51.75" thickBot="1" x14ac:dyDescent="0.3">
      <c r="A3161" s="54" t="s">
        <v>656</v>
      </c>
      <c r="B3161" s="127" t="str">
        <f>Table13[[#This Row],[Series]]&amp;Table13[[#This Row],[Competency Name]]</f>
        <v>3501WORK PRACTICES (INCLUDES KEEPING THINGS NEAT, CLEAN AND IN ORDER)</v>
      </c>
      <c r="C3161" s="127" t="str">
        <f>IF(RIGHT(Table13[[#This Row],[Occupational Series]],5)="SECCM","SECCM",IF(OR(RIGHT(Table13[[#This Row],[Occupational Series]],1)="A",RIGHT(Table13[[#This Row],[Occupational Series]],1)="B",RIGHT(Table13[[#This Row],[Occupational Series]],1)="C"),"0301",RIGHT(Table13[[#This Row],[Occupational Series]],4)))</f>
        <v>3501</v>
      </c>
      <c r="D3161" s="54" t="s">
        <v>761</v>
      </c>
      <c r="E3161" s="54" t="s">
        <v>762</v>
      </c>
    </row>
    <row r="3162" spans="1:5" ht="51.75" thickBot="1" x14ac:dyDescent="0.3">
      <c r="A3162" s="129" t="s">
        <v>656</v>
      </c>
      <c r="B3162" s="127" t="str">
        <f>Table13[[#This Row],[Series]]&amp;Table13[[#This Row],[Competency Name]]</f>
        <v>3501ABILITY TO DO THE WORK OF THE POSITION WITHOUT MORE THAN NORMAL SUPERVISION</v>
      </c>
      <c r="C3162" s="127" t="str">
        <f>IF(RIGHT(Table13[[#This Row],[Occupational Series]],5)="SECCM","SECCM",IF(OR(RIGHT(Table13[[#This Row],[Occupational Series]],1)="A",RIGHT(Table13[[#This Row],[Occupational Series]],1)="B",RIGHT(Table13[[#This Row],[Occupational Series]],1)="C"),"0301",RIGHT(Table13[[#This Row],[Occupational Series]],4)))</f>
        <v>3501</v>
      </c>
      <c r="D3162" s="129" t="s">
        <v>852</v>
      </c>
      <c r="E3162" s="129" t="s">
        <v>853</v>
      </c>
    </row>
    <row r="3163" spans="1:5" ht="39" thickBot="1" x14ac:dyDescent="0.3">
      <c r="A3163" s="51" t="s">
        <v>656</v>
      </c>
      <c r="B3163" s="127" t="str">
        <f>Table13[[#This Row],[Series]]&amp;Table13[[#This Row],[Competency Name]]</f>
        <v>3501ABILITY TO FOLLOW DIRECTIONS IN A SHOP</v>
      </c>
      <c r="C3163" s="127" t="str">
        <f>IF(RIGHT(Table13[[#This Row],[Occupational Series]],5)="SECCM","SECCM",IF(OR(RIGHT(Table13[[#This Row],[Occupational Series]],1)="A",RIGHT(Table13[[#This Row],[Occupational Series]],1)="B",RIGHT(Table13[[#This Row],[Occupational Series]],1)="C"),"0301",RIGHT(Table13[[#This Row],[Occupational Series]],4)))</f>
        <v>3501</v>
      </c>
      <c r="D3163" s="51" t="s">
        <v>882</v>
      </c>
      <c r="E3163" s="51" t="s">
        <v>883</v>
      </c>
    </row>
    <row r="3164" spans="1:5" ht="64.5" thickBot="1" x14ac:dyDescent="0.3">
      <c r="A3164" s="54" t="s">
        <v>656</v>
      </c>
      <c r="B3164" s="127" t="str">
        <f>Table13[[#This Row],[Series]]&amp;Table13[[#This Row],[Competency Name]]</f>
        <v>3501DEXTERITY AND SAFETY</v>
      </c>
      <c r="C3164" s="127" t="str">
        <f>IF(RIGHT(Table13[[#This Row],[Occupational Series]],5)="SECCM","SECCM",IF(OR(RIGHT(Table13[[#This Row],[Occupational Series]],1)="A",RIGHT(Table13[[#This Row],[Occupational Series]],1)="B",RIGHT(Table13[[#This Row],[Occupational Series]],1)="C"),"0301",RIGHT(Table13[[#This Row],[Occupational Series]],4)))</f>
        <v>3501</v>
      </c>
      <c r="D3164" s="54" t="s">
        <v>888</v>
      </c>
      <c r="E3164" s="54" t="s">
        <v>889</v>
      </c>
    </row>
    <row r="3165" spans="1:5" ht="39" thickBot="1" x14ac:dyDescent="0.3">
      <c r="A3165" s="51" t="s">
        <v>656</v>
      </c>
      <c r="B3165" s="127" t="str">
        <f>Table13[[#This Row],[Series]]&amp;Table13[[#This Row],[Competency Name]]</f>
        <v>3501RELIABILITY AND DEPENDABILITY</v>
      </c>
      <c r="C3165" s="127" t="str">
        <f>IF(RIGHT(Table13[[#This Row],[Occupational Series]],5)="SECCM","SECCM",IF(OR(RIGHT(Table13[[#This Row],[Occupational Series]],1)="A",RIGHT(Table13[[#This Row],[Occupational Series]],1)="B",RIGHT(Table13[[#This Row],[Occupational Series]],1)="C"),"0301",RIGHT(Table13[[#This Row],[Occupational Series]],4)))</f>
        <v>3501</v>
      </c>
      <c r="D3165" s="51" t="s">
        <v>900</v>
      </c>
      <c r="E3165" s="51" t="s">
        <v>901</v>
      </c>
    </row>
    <row r="3166" spans="1:5" ht="51.75" thickBot="1" x14ac:dyDescent="0.3">
      <c r="A3166" s="51" t="s">
        <v>656</v>
      </c>
      <c r="B3166" s="127" t="str">
        <f>Table13[[#This Row],[Series]]&amp;Table13[[#This Row],[Competency Name]]</f>
        <v>3501ABILITY TO USE AND MAINTAIN TOOLS AND EQUIPMENT</v>
      </c>
      <c r="C3166" s="127" t="str">
        <f>IF(RIGHT(Table13[[#This Row],[Occupational Series]],5)="SECCM","SECCM",IF(OR(RIGHT(Table13[[#This Row],[Occupational Series]],1)="A",RIGHT(Table13[[#This Row],[Occupational Series]],1)="B",RIGHT(Table13[[#This Row],[Occupational Series]],1)="C"),"0301",RIGHT(Table13[[#This Row],[Occupational Series]],4)))</f>
        <v>3501</v>
      </c>
      <c r="D3166" s="51" t="s">
        <v>908</v>
      </c>
      <c r="E3166" s="51" t="s">
        <v>909</v>
      </c>
    </row>
    <row r="3167" spans="1:5" ht="26.25" thickBot="1" x14ac:dyDescent="0.3">
      <c r="A3167" s="128" t="s">
        <v>656</v>
      </c>
      <c r="B3167" s="127" t="str">
        <f>Table13[[#This Row],[Series]]&amp;Table13[[#This Row],[Competency Name]]</f>
        <v>3501ABILITY TO HANDLE WEIGHTS AND LOADS</v>
      </c>
      <c r="C3167" s="127" t="str">
        <f>IF(RIGHT(Table13[[#This Row],[Occupational Series]],5)="SECCM","SECCM",IF(OR(RIGHT(Table13[[#This Row],[Occupational Series]],1)="A",RIGHT(Table13[[#This Row],[Occupational Series]],1)="B",RIGHT(Table13[[#This Row],[Occupational Series]],1)="C"),"0301",RIGHT(Table13[[#This Row],[Occupational Series]],4)))</f>
        <v>3501</v>
      </c>
      <c r="D3167" s="128" t="s">
        <v>988</v>
      </c>
      <c r="E3167" s="128" t="s">
        <v>989</v>
      </c>
    </row>
    <row r="3168" spans="1:5" ht="39" thickBot="1" x14ac:dyDescent="0.3">
      <c r="A3168" s="51" t="s">
        <v>656</v>
      </c>
      <c r="B3168" s="127" t="str">
        <f>Table13[[#This Row],[Series]]&amp;Table13[[#This Row],[Competency Name]]</f>
        <v>3501ABILITY TO WORK AS A MEMBER OF A TEAM</v>
      </c>
      <c r="C3168" s="127" t="str">
        <f>IF(RIGHT(Table13[[#This Row],[Occupational Series]],5)="SECCM","SECCM",IF(OR(RIGHT(Table13[[#This Row],[Occupational Series]],1)="A",RIGHT(Table13[[#This Row],[Occupational Series]],1)="B",RIGHT(Table13[[#This Row],[Occupational Series]],1)="C"),"0301",RIGHT(Table13[[#This Row],[Occupational Series]],4)))</f>
        <v>3501</v>
      </c>
      <c r="D3168" s="51" t="s">
        <v>1017</v>
      </c>
      <c r="E3168" s="51" t="s">
        <v>1018</v>
      </c>
    </row>
    <row r="3169" spans="1:5" ht="64.5" thickBot="1" x14ac:dyDescent="0.3">
      <c r="A3169" s="51" t="s">
        <v>671</v>
      </c>
      <c r="B3169" s="127" t="str">
        <f>Table13[[#This Row],[Series]]&amp;Table13[[#This Row],[Competency Name]]</f>
        <v>3502ABILITY TO INTERPRET INSTRUCTIONS, SPECIFICATIONS, ETC. (OTHER THAN BLUEPRINTS)</v>
      </c>
      <c r="C3169" s="127" t="str">
        <f>IF(RIGHT(Table13[[#This Row],[Occupational Series]],5)="SECCM","SECCM",IF(OR(RIGHT(Table13[[#This Row],[Occupational Series]],1)="A",RIGHT(Table13[[#This Row],[Occupational Series]],1)="B",RIGHT(Table13[[#This Row],[Occupational Series]],1)="C"),"0301",RIGHT(Table13[[#This Row],[Occupational Series]],4)))</f>
        <v>3502</v>
      </c>
      <c r="D3169" s="51" t="s">
        <v>645</v>
      </c>
      <c r="E3169" s="51" t="s">
        <v>646</v>
      </c>
    </row>
    <row r="3170" spans="1:5" ht="51.75" thickBot="1" x14ac:dyDescent="0.3">
      <c r="A3170" s="54" t="s">
        <v>671</v>
      </c>
      <c r="B3170" s="127" t="str">
        <f>Table13[[#This Row],[Series]]&amp;Table13[[#This Row],[Competency Name]]</f>
        <v>3502WORK PRACTICES (INCLUDES KEEPING THINGS NEAT, CLEAN AND IN ORDER)</v>
      </c>
      <c r="C3170" s="127" t="str">
        <f>IF(RIGHT(Table13[[#This Row],[Occupational Series]],5)="SECCM","SECCM",IF(OR(RIGHT(Table13[[#This Row],[Occupational Series]],1)="A",RIGHT(Table13[[#This Row],[Occupational Series]],1)="B",RIGHT(Table13[[#This Row],[Occupational Series]],1)="C"),"0301",RIGHT(Table13[[#This Row],[Occupational Series]],4)))</f>
        <v>3502</v>
      </c>
      <c r="D3170" s="54" t="s">
        <v>761</v>
      </c>
      <c r="E3170" s="54" t="s">
        <v>762</v>
      </c>
    </row>
    <row r="3171" spans="1:5" ht="51.75" thickBot="1" x14ac:dyDescent="0.3">
      <c r="A3171" s="129" t="s">
        <v>671</v>
      </c>
      <c r="B3171" s="127" t="str">
        <f>Table13[[#This Row],[Series]]&amp;Table13[[#This Row],[Competency Name]]</f>
        <v>3502ABILITY TO DO THE WORK OF THE POSITION WITHOUT MORE THAN NORMAL SUPERVISION</v>
      </c>
      <c r="C3171" s="127" t="str">
        <f>IF(RIGHT(Table13[[#This Row],[Occupational Series]],5)="SECCM","SECCM",IF(OR(RIGHT(Table13[[#This Row],[Occupational Series]],1)="A",RIGHT(Table13[[#This Row],[Occupational Series]],1)="B",RIGHT(Table13[[#This Row],[Occupational Series]],1)="C"),"0301",RIGHT(Table13[[#This Row],[Occupational Series]],4)))</f>
        <v>3502</v>
      </c>
      <c r="D3171" s="129" t="s">
        <v>852</v>
      </c>
      <c r="E3171" s="129" t="s">
        <v>853</v>
      </c>
    </row>
    <row r="3172" spans="1:5" ht="15.75" thickBot="1" x14ac:dyDescent="0.3">
      <c r="A3172" s="129" t="s">
        <v>671</v>
      </c>
      <c r="B3172" s="127" t="str">
        <f>Table13[[#This Row],[Series]]&amp;Table13[[#This Row],[Competency Name]]</f>
        <v>3502ABILITY TO INSPECT</v>
      </c>
      <c r="C3172" s="127" t="str">
        <f>IF(RIGHT(Table13[[#This Row],[Occupational Series]],5)="SECCM","SECCM",IF(OR(RIGHT(Table13[[#This Row],[Occupational Series]],1)="A",RIGHT(Table13[[#This Row],[Occupational Series]],1)="B",RIGHT(Table13[[#This Row],[Occupational Series]],1)="C"),"0301",RIGHT(Table13[[#This Row],[Occupational Series]],4)))</f>
        <v>3502</v>
      </c>
      <c r="D3172" s="129" t="s">
        <v>866</v>
      </c>
      <c r="E3172" s="129" t="s">
        <v>867</v>
      </c>
    </row>
    <row r="3173" spans="1:5" ht="15.75" thickBot="1" x14ac:dyDescent="0.3">
      <c r="A3173" s="128" t="s">
        <v>671</v>
      </c>
      <c r="B3173" s="127" t="str">
        <f>Table13[[#This Row],[Series]]&amp;Table13[[#This Row],[Competency Name]]</f>
        <v>3502ABILITY TO INSTRUCT</v>
      </c>
      <c r="C3173" s="127" t="str">
        <f>IF(RIGHT(Table13[[#This Row],[Occupational Series]],5)="SECCM","SECCM",IF(OR(RIGHT(Table13[[#This Row],[Occupational Series]],1)="A",RIGHT(Table13[[#This Row],[Occupational Series]],1)="B",RIGHT(Table13[[#This Row],[Occupational Series]],1)="C"),"0301",RIGHT(Table13[[#This Row],[Occupational Series]],4)))</f>
        <v>3502</v>
      </c>
      <c r="D3173" s="128" t="s">
        <v>868</v>
      </c>
      <c r="E3173" s="128" t="s">
        <v>869</v>
      </c>
    </row>
    <row r="3174" spans="1:5" ht="39" thickBot="1" x14ac:dyDescent="0.3">
      <c r="A3174" s="51" t="s">
        <v>671</v>
      </c>
      <c r="B3174" s="127" t="str">
        <f>Table13[[#This Row],[Series]]&amp;Table13[[#This Row],[Competency Name]]</f>
        <v>3502ABILITY TO PROVIDE PRODUCTION SUPPORT SERVICES</v>
      </c>
      <c r="C3174" s="127" t="str">
        <f>IF(RIGHT(Table13[[#This Row],[Occupational Series]],5)="SECCM","SECCM",IF(OR(RIGHT(Table13[[#This Row],[Occupational Series]],1)="A",RIGHT(Table13[[#This Row],[Occupational Series]],1)="B",RIGHT(Table13[[#This Row],[Occupational Series]],1)="C"),"0301",RIGHT(Table13[[#This Row],[Occupational Series]],4)))</f>
        <v>3502</v>
      </c>
      <c r="D3174" s="51" t="s">
        <v>870</v>
      </c>
      <c r="E3174" s="51" t="s">
        <v>871</v>
      </c>
    </row>
    <row r="3175" spans="1:5" ht="26.25" thickBot="1" x14ac:dyDescent="0.3">
      <c r="A3175" s="129" t="s">
        <v>671</v>
      </c>
      <c r="B3175" s="127" t="str">
        <f>Table13[[#This Row],[Series]]&amp;Table13[[#This Row],[Competency Name]]</f>
        <v>3502ABILITY TO LEAD OR SUPERVISE</v>
      </c>
      <c r="C3175" s="127" t="str">
        <f>IF(RIGHT(Table13[[#This Row],[Occupational Series]],5)="SECCM","SECCM",IF(OR(RIGHT(Table13[[#This Row],[Occupational Series]],1)="A",RIGHT(Table13[[#This Row],[Occupational Series]],1)="B",RIGHT(Table13[[#This Row],[Occupational Series]],1)="C"),"0301",RIGHT(Table13[[#This Row],[Occupational Series]],4)))</f>
        <v>3502</v>
      </c>
      <c r="D3175" s="129" t="s">
        <v>872</v>
      </c>
      <c r="E3175" s="129" t="s">
        <v>873</v>
      </c>
    </row>
    <row r="3176" spans="1:5" ht="39" thickBot="1" x14ac:dyDescent="0.3">
      <c r="A3176" s="54" t="s">
        <v>671</v>
      </c>
      <c r="B3176" s="127" t="str">
        <f>Table13[[#This Row],[Series]]&amp;Table13[[#This Row],[Competency Name]]</f>
        <v>3502ABILITY TO FOLLOW DIRECTIONS IN A SHOP</v>
      </c>
      <c r="C3176" s="127" t="str">
        <f>IF(RIGHT(Table13[[#This Row],[Occupational Series]],5)="SECCM","SECCM",IF(OR(RIGHT(Table13[[#This Row],[Occupational Series]],1)="A",RIGHT(Table13[[#This Row],[Occupational Series]],1)="B",RIGHT(Table13[[#This Row],[Occupational Series]],1)="C"),"0301",RIGHT(Table13[[#This Row],[Occupational Series]],4)))</f>
        <v>3502</v>
      </c>
      <c r="D3176" s="54" t="s">
        <v>882</v>
      </c>
      <c r="E3176" s="54" t="s">
        <v>883</v>
      </c>
    </row>
    <row r="3177" spans="1:5" ht="64.5" thickBot="1" x14ac:dyDescent="0.3">
      <c r="A3177" s="51" t="s">
        <v>671</v>
      </c>
      <c r="B3177" s="127" t="str">
        <f>Table13[[#This Row],[Series]]&amp;Table13[[#This Row],[Competency Name]]</f>
        <v>3502DEXTERITY AND SAFETY</v>
      </c>
      <c r="C3177" s="127" t="str">
        <f>IF(RIGHT(Table13[[#This Row],[Occupational Series]],5)="SECCM","SECCM",IF(OR(RIGHT(Table13[[#This Row],[Occupational Series]],1)="A",RIGHT(Table13[[#This Row],[Occupational Series]],1)="B",RIGHT(Table13[[#This Row],[Occupational Series]],1)="C"),"0301",RIGHT(Table13[[#This Row],[Occupational Series]],4)))</f>
        <v>3502</v>
      </c>
      <c r="D3177" s="51" t="s">
        <v>888</v>
      </c>
      <c r="E3177" s="51" t="s">
        <v>889</v>
      </c>
    </row>
    <row r="3178" spans="1:5" ht="39" thickBot="1" x14ac:dyDescent="0.3">
      <c r="A3178" s="51" t="s">
        <v>671</v>
      </c>
      <c r="B3178" s="127" t="str">
        <f>Table13[[#This Row],[Series]]&amp;Table13[[#This Row],[Competency Name]]</f>
        <v>3502RELIABILITY AND DEPENDABILITY</v>
      </c>
      <c r="C3178" s="127" t="str">
        <f>IF(RIGHT(Table13[[#This Row],[Occupational Series]],5)="SECCM","SECCM",IF(OR(RIGHT(Table13[[#This Row],[Occupational Series]],1)="A",RIGHT(Table13[[#This Row],[Occupational Series]],1)="B",RIGHT(Table13[[#This Row],[Occupational Series]],1)="C"),"0301",RIGHT(Table13[[#This Row],[Occupational Series]],4)))</f>
        <v>3502</v>
      </c>
      <c r="D3178" s="51" t="s">
        <v>900</v>
      </c>
      <c r="E3178" s="51" t="s">
        <v>901</v>
      </c>
    </row>
    <row r="3179" spans="1:5" ht="51.75" thickBot="1" x14ac:dyDescent="0.3">
      <c r="A3179" s="54" t="s">
        <v>671</v>
      </c>
      <c r="B3179" s="127" t="str">
        <f>Table13[[#This Row],[Series]]&amp;Table13[[#This Row],[Competency Name]]</f>
        <v>3502ABILITY TO USE AND MAINTAIN TOOLS AND EQUIPMENT</v>
      </c>
      <c r="C3179" s="127" t="str">
        <f>IF(RIGHT(Table13[[#This Row],[Occupational Series]],5)="SECCM","SECCM",IF(OR(RIGHT(Table13[[#This Row],[Occupational Series]],1)="A",RIGHT(Table13[[#This Row],[Occupational Series]],1)="B",RIGHT(Table13[[#This Row],[Occupational Series]],1)="C"),"0301",RIGHT(Table13[[#This Row],[Occupational Series]],4)))</f>
        <v>3502</v>
      </c>
      <c r="D3179" s="54" t="s">
        <v>908</v>
      </c>
      <c r="E3179" s="54" t="s">
        <v>909</v>
      </c>
    </row>
    <row r="3180" spans="1:5" ht="26.25" thickBot="1" x14ac:dyDescent="0.3">
      <c r="A3180" s="129" t="s">
        <v>671</v>
      </c>
      <c r="B3180" s="127" t="str">
        <f>Table13[[#This Row],[Series]]&amp;Table13[[#This Row],[Competency Name]]</f>
        <v>3502ABILITY TO HANDLE WEIGHTS AND LOADS</v>
      </c>
      <c r="C3180" s="127" t="str">
        <f>IF(RIGHT(Table13[[#This Row],[Occupational Series]],5)="SECCM","SECCM",IF(OR(RIGHT(Table13[[#This Row],[Occupational Series]],1)="A",RIGHT(Table13[[#This Row],[Occupational Series]],1)="B",RIGHT(Table13[[#This Row],[Occupational Series]],1)="C"),"0301",RIGHT(Table13[[#This Row],[Occupational Series]],4)))</f>
        <v>3502</v>
      </c>
      <c r="D3180" s="129" t="s">
        <v>988</v>
      </c>
      <c r="E3180" s="129" t="s">
        <v>989</v>
      </c>
    </row>
    <row r="3181" spans="1:5" ht="64.5" thickBot="1" x14ac:dyDescent="0.3">
      <c r="A3181" s="51" t="s">
        <v>670</v>
      </c>
      <c r="B3181" s="127" t="str">
        <f>Table13[[#This Row],[Series]]&amp;Table13[[#This Row],[Competency Name]]</f>
        <v>3566ABILITY TO INTERPRET INSTRUCTIONS, SPECIFICATIONS, ETC. (OTHER THAN BLUEPRINTS)</v>
      </c>
      <c r="C3181" s="127" t="str">
        <f>IF(RIGHT(Table13[[#This Row],[Occupational Series]],5)="SECCM","SECCM",IF(OR(RIGHT(Table13[[#This Row],[Occupational Series]],1)="A",RIGHT(Table13[[#This Row],[Occupational Series]],1)="B",RIGHT(Table13[[#This Row],[Occupational Series]],1)="C"),"0301",RIGHT(Table13[[#This Row],[Occupational Series]],4)))</f>
        <v>3566</v>
      </c>
      <c r="D3181" s="51" t="s">
        <v>645</v>
      </c>
      <c r="E3181" s="51" t="s">
        <v>646</v>
      </c>
    </row>
    <row r="3182" spans="1:5" ht="51.75" thickBot="1" x14ac:dyDescent="0.3">
      <c r="A3182" s="54" t="s">
        <v>670</v>
      </c>
      <c r="B3182" s="127" t="str">
        <f>Table13[[#This Row],[Series]]&amp;Table13[[#This Row],[Competency Name]]</f>
        <v>3566WORK PRACTICES (INCLUDES KEEPING THINGS NEAT, CLEAN AND IN ORDER)</v>
      </c>
      <c r="C3182" s="127" t="str">
        <f>IF(RIGHT(Table13[[#This Row],[Occupational Series]],5)="SECCM","SECCM",IF(OR(RIGHT(Table13[[#This Row],[Occupational Series]],1)="A",RIGHT(Table13[[#This Row],[Occupational Series]],1)="B",RIGHT(Table13[[#This Row],[Occupational Series]],1)="C"),"0301",RIGHT(Table13[[#This Row],[Occupational Series]],4)))</f>
        <v>3566</v>
      </c>
      <c r="D3182" s="54" t="s">
        <v>761</v>
      </c>
      <c r="E3182" s="54" t="s">
        <v>762</v>
      </c>
    </row>
    <row r="3183" spans="1:5" ht="51.75" thickBot="1" x14ac:dyDescent="0.3">
      <c r="A3183" s="129" t="s">
        <v>670</v>
      </c>
      <c r="B3183" s="127" t="str">
        <f>Table13[[#This Row],[Series]]&amp;Table13[[#This Row],[Competency Name]]</f>
        <v>3566ABILITY TO DO THE WORK OF THE POSITION WITHOUT MORE THAN NORMAL SUPERVISION</v>
      </c>
      <c r="C3183" s="127" t="str">
        <f>IF(RIGHT(Table13[[#This Row],[Occupational Series]],5)="SECCM","SECCM",IF(OR(RIGHT(Table13[[#This Row],[Occupational Series]],1)="A",RIGHT(Table13[[#This Row],[Occupational Series]],1)="B",RIGHT(Table13[[#This Row],[Occupational Series]],1)="C"),"0301",RIGHT(Table13[[#This Row],[Occupational Series]],4)))</f>
        <v>3566</v>
      </c>
      <c r="D3183" s="129" t="s">
        <v>852</v>
      </c>
      <c r="E3183" s="129" t="s">
        <v>853</v>
      </c>
    </row>
    <row r="3184" spans="1:5" ht="15.75" thickBot="1" x14ac:dyDescent="0.3">
      <c r="A3184" s="129" t="s">
        <v>670</v>
      </c>
      <c r="B3184" s="127" t="str">
        <f>Table13[[#This Row],[Series]]&amp;Table13[[#This Row],[Competency Name]]</f>
        <v>3566ABILITY TO INSPECT</v>
      </c>
      <c r="C3184" s="127" t="str">
        <f>IF(RIGHT(Table13[[#This Row],[Occupational Series]],5)="SECCM","SECCM",IF(OR(RIGHT(Table13[[#This Row],[Occupational Series]],1)="A",RIGHT(Table13[[#This Row],[Occupational Series]],1)="B",RIGHT(Table13[[#This Row],[Occupational Series]],1)="C"),"0301",RIGHT(Table13[[#This Row],[Occupational Series]],4)))</f>
        <v>3566</v>
      </c>
      <c r="D3184" s="129" t="s">
        <v>866</v>
      </c>
      <c r="E3184" s="129" t="s">
        <v>867</v>
      </c>
    </row>
    <row r="3185" spans="1:5" ht="15.75" thickBot="1" x14ac:dyDescent="0.3">
      <c r="A3185" s="128" t="s">
        <v>670</v>
      </c>
      <c r="B3185" s="127" t="str">
        <f>Table13[[#This Row],[Series]]&amp;Table13[[#This Row],[Competency Name]]</f>
        <v>3566ABILITY TO INSTRUCT</v>
      </c>
      <c r="C3185" s="127" t="str">
        <f>IF(RIGHT(Table13[[#This Row],[Occupational Series]],5)="SECCM","SECCM",IF(OR(RIGHT(Table13[[#This Row],[Occupational Series]],1)="A",RIGHT(Table13[[#This Row],[Occupational Series]],1)="B",RIGHT(Table13[[#This Row],[Occupational Series]],1)="C"),"0301",RIGHT(Table13[[#This Row],[Occupational Series]],4)))</f>
        <v>3566</v>
      </c>
      <c r="D3185" s="128" t="s">
        <v>868</v>
      </c>
      <c r="E3185" s="128" t="s">
        <v>869</v>
      </c>
    </row>
    <row r="3186" spans="1:5" ht="39" thickBot="1" x14ac:dyDescent="0.3">
      <c r="A3186" s="51" t="s">
        <v>670</v>
      </c>
      <c r="B3186" s="127" t="str">
        <f>Table13[[#This Row],[Series]]&amp;Table13[[#This Row],[Competency Name]]</f>
        <v>3566ABILITY TO PROVIDE PRODUCTION SUPPORT SERVICES</v>
      </c>
      <c r="C3186" s="127" t="str">
        <f>IF(RIGHT(Table13[[#This Row],[Occupational Series]],5)="SECCM","SECCM",IF(OR(RIGHT(Table13[[#This Row],[Occupational Series]],1)="A",RIGHT(Table13[[#This Row],[Occupational Series]],1)="B",RIGHT(Table13[[#This Row],[Occupational Series]],1)="C"),"0301",RIGHT(Table13[[#This Row],[Occupational Series]],4)))</f>
        <v>3566</v>
      </c>
      <c r="D3186" s="51" t="s">
        <v>870</v>
      </c>
      <c r="E3186" s="51" t="s">
        <v>871</v>
      </c>
    </row>
    <row r="3187" spans="1:5" ht="26.25" thickBot="1" x14ac:dyDescent="0.3">
      <c r="A3187" s="129" t="s">
        <v>670</v>
      </c>
      <c r="B3187" s="127" t="str">
        <f>Table13[[#This Row],[Series]]&amp;Table13[[#This Row],[Competency Name]]</f>
        <v>3566ABILITY TO LEAD OR SUPERVISE</v>
      </c>
      <c r="C3187" s="127" t="str">
        <f>IF(RIGHT(Table13[[#This Row],[Occupational Series]],5)="SECCM","SECCM",IF(OR(RIGHT(Table13[[#This Row],[Occupational Series]],1)="A",RIGHT(Table13[[#This Row],[Occupational Series]],1)="B",RIGHT(Table13[[#This Row],[Occupational Series]],1)="C"),"0301",RIGHT(Table13[[#This Row],[Occupational Series]],4)))</f>
        <v>3566</v>
      </c>
      <c r="D3187" s="129" t="s">
        <v>872</v>
      </c>
      <c r="E3187" s="129" t="s">
        <v>873</v>
      </c>
    </row>
    <row r="3188" spans="1:5" ht="39" thickBot="1" x14ac:dyDescent="0.3">
      <c r="A3188" s="54" t="s">
        <v>670</v>
      </c>
      <c r="B3188" s="127" t="str">
        <f>Table13[[#This Row],[Series]]&amp;Table13[[#This Row],[Competency Name]]</f>
        <v>3566ABILITY TO FOLLOW DIRECTIONS IN A SHOP</v>
      </c>
      <c r="C3188" s="127" t="str">
        <f>IF(RIGHT(Table13[[#This Row],[Occupational Series]],5)="SECCM","SECCM",IF(OR(RIGHT(Table13[[#This Row],[Occupational Series]],1)="A",RIGHT(Table13[[#This Row],[Occupational Series]],1)="B",RIGHT(Table13[[#This Row],[Occupational Series]],1)="C"),"0301",RIGHT(Table13[[#This Row],[Occupational Series]],4)))</f>
        <v>3566</v>
      </c>
      <c r="D3188" s="54" t="s">
        <v>882</v>
      </c>
      <c r="E3188" s="54" t="s">
        <v>883</v>
      </c>
    </row>
    <row r="3189" spans="1:5" ht="64.5" thickBot="1" x14ac:dyDescent="0.3">
      <c r="A3189" s="51" t="s">
        <v>670</v>
      </c>
      <c r="B3189" s="127" t="str">
        <f>Table13[[#This Row],[Series]]&amp;Table13[[#This Row],[Competency Name]]</f>
        <v>3566DEXTERITY AND SAFETY</v>
      </c>
      <c r="C3189" s="127" t="str">
        <f>IF(RIGHT(Table13[[#This Row],[Occupational Series]],5)="SECCM","SECCM",IF(OR(RIGHT(Table13[[#This Row],[Occupational Series]],1)="A",RIGHT(Table13[[#This Row],[Occupational Series]],1)="B",RIGHT(Table13[[#This Row],[Occupational Series]],1)="C"),"0301",RIGHT(Table13[[#This Row],[Occupational Series]],4)))</f>
        <v>3566</v>
      </c>
      <c r="D3189" s="51" t="s">
        <v>888</v>
      </c>
      <c r="E3189" s="51" t="s">
        <v>889</v>
      </c>
    </row>
    <row r="3190" spans="1:5" ht="39" thickBot="1" x14ac:dyDescent="0.3">
      <c r="A3190" s="51" t="s">
        <v>670</v>
      </c>
      <c r="B3190" s="127" t="str">
        <f>Table13[[#This Row],[Series]]&amp;Table13[[#This Row],[Competency Name]]</f>
        <v>3566RELIABILITY AND DEPENDABILITY</v>
      </c>
      <c r="C3190" s="127" t="str">
        <f>IF(RIGHT(Table13[[#This Row],[Occupational Series]],5)="SECCM","SECCM",IF(OR(RIGHT(Table13[[#This Row],[Occupational Series]],1)="A",RIGHT(Table13[[#This Row],[Occupational Series]],1)="B",RIGHT(Table13[[#This Row],[Occupational Series]],1)="C"),"0301",RIGHT(Table13[[#This Row],[Occupational Series]],4)))</f>
        <v>3566</v>
      </c>
      <c r="D3190" s="51" t="s">
        <v>900</v>
      </c>
      <c r="E3190" s="51" t="s">
        <v>901</v>
      </c>
    </row>
    <row r="3191" spans="1:5" ht="51.75" thickBot="1" x14ac:dyDescent="0.3">
      <c r="A3191" s="54" t="s">
        <v>670</v>
      </c>
      <c r="B3191" s="127" t="str">
        <f>Table13[[#This Row],[Series]]&amp;Table13[[#This Row],[Competency Name]]</f>
        <v>3566ABILITY TO USE AND MAINTAIN TOOLS AND EQUIPMENT</v>
      </c>
      <c r="C3191" s="127" t="str">
        <f>IF(RIGHT(Table13[[#This Row],[Occupational Series]],5)="SECCM","SECCM",IF(OR(RIGHT(Table13[[#This Row],[Occupational Series]],1)="A",RIGHT(Table13[[#This Row],[Occupational Series]],1)="B",RIGHT(Table13[[#This Row],[Occupational Series]],1)="C"),"0301",RIGHT(Table13[[#This Row],[Occupational Series]],4)))</f>
        <v>3566</v>
      </c>
      <c r="D3191" s="54" t="s">
        <v>908</v>
      </c>
      <c r="E3191" s="54" t="s">
        <v>909</v>
      </c>
    </row>
    <row r="3192" spans="1:5" ht="26.25" thickBot="1" x14ac:dyDescent="0.3">
      <c r="A3192" s="129" t="s">
        <v>670</v>
      </c>
      <c r="B3192" s="127" t="str">
        <f>Table13[[#This Row],[Series]]&amp;Table13[[#This Row],[Competency Name]]</f>
        <v>3566ABILITY TO HANDLE WEIGHTS AND LOADS</v>
      </c>
      <c r="C3192" s="127" t="str">
        <f>IF(RIGHT(Table13[[#This Row],[Occupational Series]],5)="SECCM","SECCM",IF(OR(RIGHT(Table13[[#This Row],[Occupational Series]],1)="A",RIGHT(Table13[[#This Row],[Occupational Series]],1)="B",RIGHT(Table13[[#This Row],[Occupational Series]],1)="C"),"0301",RIGHT(Table13[[#This Row],[Occupational Series]],4)))</f>
        <v>3566</v>
      </c>
      <c r="D3192" s="129" t="s">
        <v>988</v>
      </c>
      <c r="E3192" s="129" t="s">
        <v>989</v>
      </c>
    </row>
    <row r="3193" spans="1:5" ht="39" thickBot="1" x14ac:dyDescent="0.3">
      <c r="A3193" s="51" t="s">
        <v>670</v>
      </c>
      <c r="B3193" s="127" t="str">
        <f>Table13[[#This Row],[Series]]&amp;Table13[[#This Row],[Competency Name]]</f>
        <v>3566ABILITY TO WORK AS A MEMBER OF A TEAM</v>
      </c>
      <c r="C3193" s="127" t="str">
        <f>IF(RIGHT(Table13[[#This Row],[Occupational Series]],5)="SECCM","SECCM",IF(OR(RIGHT(Table13[[#This Row],[Occupational Series]],1)="A",RIGHT(Table13[[#This Row],[Occupational Series]],1)="B",RIGHT(Table13[[#This Row],[Occupational Series]],1)="C"),"0301",RIGHT(Table13[[#This Row],[Occupational Series]],4)))</f>
        <v>3566</v>
      </c>
      <c r="D3193" s="51" t="s">
        <v>1017</v>
      </c>
      <c r="E3193" s="51" t="s">
        <v>1018</v>
      </c>
    </row>
    <row r="3194" spans="1:5" ht="26.25" thickBot="1" x14ac:dyDescent="0.3">
      <c r="A3194" s="54" t="s">
        <v>711</v>
      </c>
      <c r="B3194" s="127" t="str">
        <f>Table13[[#This Row],[Series]]&amp;Table13[[#This Row],[Competency Name]]</f>
        <v>3601KNOWLEDGE OF MATERIALS</v>
      </c>
      <c r="C3194" s="127" t="str">
        <f>IF(RIGHT(Table13[[#This Row],[Occupational Series]],5)="SECCM","SECCM",IF(OR(RIGHT(Table13[[#This Row],[Occupational Series]],1)="A",RIGHT(Table13[[#This Row],[Occupational Series]],1)="B",RIGHT(Table13[[#This Row],[Occupational Series]],1)="C"),"0301",RIGHT(Table13[[#This Row],[Occupational Series]],4)))</f>
        <v>3601</v>
      </c>
      <c r="D3194" s="54" t="s">
        <v>679</v>
      </c>
      <c r="E3194" s="54" t="s">
        <v>680</v>
      </c>
    </row>
    <row r="3195" spans="1:5" ht="115.5" thickBot="1" x14ac:dyDescent="0.3">
      <c r="A3195" s="51" t="s">
        <v>711</v>
      </c>
      <c r="B3195" s="127" t="str">
        <f>Table13[[#This Row],[Series]]&amp;Table13[[#This Row],[Competency Name]]</f>
        <v>3601TECHNICAL PRACTICES (THEORETICAL, PRECISE, ARTISTIC)</v>
      </c>
      <c r="C3195" s="127" t="str">
        <f>IF(RIGHT(Table13[[#This Row],[Occupational Series]],5)="SECCM","SECCM",IF(OR(RIGHT(Table13[[#This Row],[Occupational Series]],1)="A",RIGHT(Table13[[#This Row],[Occupational Series]],1)="B",RIGHT(Table13[[#This Row],[Occupational Series]],1)="C"),"0301",RIGHT(Table13[[#This Row],[Occupational Series]],4)))</f>
        <v>3601</v>
      </c>
      <c r="D3195" s="51" t="s">
        <v>716</v>
      </c>
      <c r="E3195" s="51" t="s">
        <v>717</v>
      </c>
    </row>
    <row r="3196" spans="1:5" ht="51.75" thickBot="1" x14ac:dyDescent="0.3">
      <c r="A3196" s="129" t="s">
        <v>711</v>
      </c>
      <c r="B3196" s="127" t="str">
        <f>Table13[[#This Row],[Series]]&amp;Table13[[#This Row],[Competency Name]]</f>
        <v>3601ABILITY TO DO THE WORK OF THE POSITION WITHOUT MORE THAN NORMAL SUPERVISION</v>
      </c>
      <c r="C3196" s="127" t="str">
        <f>IF(RIGHT(Table13[[#This Row],[Occupational Series]],5)="SECCM","SECCM",IF(OR(RIGHT(Table13[[#This Row],[Occupational Series]],1)="A",RIGHT(Table13[[#This Row],[Occupational Series]],1)="B",RIGHT(Table13[[#This Row],[Occupational Series]],1)="C"),"0301",RIGHT(Table13[[#This Row],[Occupational Series]],4)))</f>
        <v>3601</v>
      </c>
      <c r="D3196" s="129" t="s">
        <v>852</v>
      </c>
      <c r="E3196" s="129" t="s">
        <v>853</v>
      </c>
    </row>
    <row r="3197" spans="1:5" ht="15.75" thickBot="1" x14ac:dyDescent="0.3">
      <c r="A3197" s="128" t="s">
        <v>711</v>
      </c>
      <c r="B3197" s="127" t="str">
        <f>Table13[[#This Row],[Series]]&amp;Table13[[#This Row],[Competency Name]]</f>
        <v>3601ABILITY TO INSPECT</v>
      </c>
      <c r="C3197" s="127" t="str">
        <f>IF(RIGHT(Table13[[#This Row],[Occupational Series]],5)="SECCM","SECCM",IF(OR(RIGHT(Table13[[#This Row],[Occupational Series]],1)="A",RIGHT(Table13[[#This Row],[Occupational Series]],1)="B",RIGHT(Table13[[#This Row],[Occupational Series]],1)="C"),"0301",RIGHT(Table13[[#This Row],[Occupational Series]],4)))</f>
        <v>3601</v>
      </c>
      <c r="D3197" s="128" t="s">
        <v>866</v>
      </c>
      <c r="E3197" s="128" t="s">
        <v>867</v>
      </c>
    </row>
    <row r="3198" spans="1:5" ht="15.75" thickBot="1" x14ac:dyDescent="0.3">
      <c r="A3198" s="129" t="s">
        <v>711</v>
      </c>
      <c r="B3198" s="127" t="str">
        <f>Table13[[#This Row],[Series]]&amp;Table13[[#This Row],[Competency Name]]</f>
        <v>3601ABILITY TO INSTRUCT</v>
      </c>
      <c r="C3198" s="127" t="str">
        <f>IF(RIGHT(Table13[[#This Row],[Occupational Series]],5)="SECCM","SECCM",IF(OR(RIGHT(Table13[[#This Row],[Occupational Series]],1)="A",RIGHT(Table13[[#This Row],[Occupational Series]],1)="B",RIGHT(Table13[[#This Row],[Occupational Series]],1)="C"),"0301",RIGHT(Table13[[#This Row],[Occupational Series]],4)))</f>
        <v>3601</v>
      </c>
      <c r="D3198" s="129" t="s">
        <v>868</v>
      </c>
      <c r="E3198" s="129" t="s">
        <v>869</v>
      </c>
    </row>
    <row r="3199" spans="1:5" ht="39" thickBot="1" x14ac:dyDescent="0.3">
      <c r="A3199" s="51" t="s">
        <v>711</v>
      </c>
      <c r="B3199" s="127" t="str">
        <f>Table13[[#This Row],[Series]]&amp;Table13[[#This Row],[Competency Name]]</f>
        <v>3601ABILITY TO PROVIDE PRODUCTION SUPPORT SERVICES</v>
      </c>
      <c r="C3199" s="127" t="str">
        <f>IF(RIGHT(Table13[[#This Row],[Occupational Series]],5)="SECCM","SECCM",IF(OR(RIGHT(Table13[[#This Row],[Occupational Series]],1)="A",RIGHT(Table13[[#This Row],[Occupational Series]],1)="B",RIGHT(Table13[[#This Row],[Occupational Series]],1)="C"),"0301",RIGHT(Table13[[#This Row],[Occupational Series]],4)))</f>
        <v>3601</v>
      </c>
      <c r="D3199" s="51" t="s">
        <v>870</v>
      </c>
      <c r="E3199" s="51" t="s">
        <v>871</v>
      </c>
    </row>
    <row r="3200" spans="1:5" ht="26.25" thickBot="1" x14ac:dyDescent="0.3">
      <c r="A3200" s="128" t="s">
        <v>711</v>
      </c>
      <c r="B3200" s="127" t="str">
        <f>Table13[[#This Row],[Series]]&amp;Table13[[#This Row],[Competency Name]]</f>
        <v>3601ABILITY TO LEAD OR SUPERVISE</v>
      </c>
      <c r="C3200" s="127" t="str">
        <f>IF(RIGHT(Table13[[#This Row],[Occupational Series]],5)="SECCM","SECCM",IF(OR(RIGHT(Table13[[#This Row],[Occupational Series]],1)="A",RIGHT(Table13[[#This Row],[Occupational Series]],1)="B",RIGHT(Table13[[#This Row],[Occupational Series]],1)="C"),"0301",RIGHT(Table13[[#This Row],[Occupational Series]],4)))</f>
        <v>3601</v>
      </c>
      <c r="D3200" s="128" t="s">
        <v>872</v>
      </c>
      <c r="E3200" s="128" t="s">
        <v>873</v>
      </c>
    </row>
    <row r="3201" spans="1:5" ht="64.5" thickBot="1" x14ac:dyDescent="0.3">
      <c r="A3201" s="51" t="s">
        <v>711</v>
      </c>
      <c r="B3201" s="127" t="str">
        <f>Table13[[#This Row],[Series]]&amp;Table13[[#This Row],[Competency Name]]</f>
        <v>3601DEXTERITY AND SAFETY</v>
      </c>
      <c r="C3201" s="127" t="str">
        <f>IF(RIGHT(Table13[[#This Row],[Occupational Series]],5)="SECCM","SECCM",IF(OR(RIGHT(Table13[[#This Row],[Occupational Series]],1)="A",RIGHT(Table13[[#This Row],[Occupational Series]],1)="B",RIGHT(Table13[[#This Row],[Occupational Series]],1)="C"),"0301",RIGHT(Table13[[#This Row],[Occupational Series]],4)))</f>
        <v>3601</v>
      </c>
      <c r="D3201" s="51" t="s">
        <v>888</v>
      </c>
      <c r="E3201" s="51" t="s">
        <v>889</v>
      </c>
    </row>
    <row r="3202" spans="1:5" ht="77.25" thickBot="1" x14ac:dyDescent="0.3">
      <c r="A3202" s="51" t="s">
        <v>711</v>
      </c>
      <c r="B3202" s="127" t="str">
        <f>Table13[[#This Row],[Series]]&amp;Table13[[#This Row],[Competency Name]]</f>
        <v>3601ABILITY TO INTERPRET INSTRUCTIONS AND SPECIFICATIONS, INCLUDING BLUEPRINT READING</v>
      </c>
      <c r="C3202" s="127" t="str">
        <f>IF(RIGHT(Table13[[#This Row],[Occupational Series]],5)="SECCM","SECCM",IF(OR(RIGHT(Table13[[#This Row],[Occupational Series]],1)="A",RIGHT(Table13[[#This Row],[Occupational Series]],1)="B",RIGHT(Table13[[#This Row],[Occupational Series]],1)="C"),"0301",RIGHT(Table13[[#This Row],[Occupational Series]],4)))</f>
        <v>3601</v>
      </c>
      <c r="D3202" s="51" t="s">
        <v>906</v>
      </c>
      <c r="E3202" s="51" t="s">
        <v>907</v>
      </c>
    </row>
    <row r="3203" spans="1:5" ht="51.75" thickBot="1" x14ac:dyDescent="0.3">
      <c r="A3203" s="54" t="s">
        <v>711</v>
      </c>
      <c r="B3203" s="127" t="str">
        <f>Table13[[#This Row],[Series]]&amp;Table13[[#This Row],[Competency Name]]</f>
        <v>3601ABILITY TO USE AND MAINTAIN TOOLS AND EQUIPMENT</v>
      </c>
      <c r="C3203" s="127" t="str">
        <f>IF(RIGHT(Table13[[#This Row],[Occupational Series]],5)="SECCM","SECCM",IF(OR(RIGHT(Table13[[#This Row],[Occupational Series]],1)="A",RIGHT(Table13[[#This Row],[Occupational Series]],1)="B",RIGHT(Table13[[#This Row],[Occupational Series]],1)="C"),"0301",RIGHT(Table13[[#This Row],[Occupational Series]],4)))</f>
        <v>3601</v>
      </c>
      <c r="D3203" s="54" t="s">
        <v>908</v>
      </c>
      <c r="E3203" s="54" t="s">
        <v>909</v>
      </c>
    </row>
    <row r="3204" spans="1:5" ht="39" thickBot="1" x14ac:dyDescent="0.3">
      <c r="A3204" s="51" t="s">
        <v>711</v>
      </c>
      <c r="B3204" s="127" t="str">
        <f>Table13[[#This Row],[Series]]&amp;Table13[[#This Row],[Competency Name]]</f>
        <v>3601MEASUREMENT AND LAYOUT</v>
      </c>
      <c r="C3204" s="127" t="str">
        <f>IF(RIGHT(Table13[[#This Row],[Occupational Series]],5)="SECCM","SECCM",IF(OR(RIGHT(Table13[[#This Row],[Occupational Series]],1)="A",RIGHT(Table13[[#This Row],[Occupational Series]],1)="B",RIGHT(Table13[[#This Row],[Occupational Series]],1)="C"),"0301",RIGHT(Table13[[#This Row],[Occupational Series]],4)))</f>
        <v>3601</v>
      </c>
      <c r="D3204" s="51" t="s">
        <v>972</v>
      </c>
      <c r="E3204" s="51" t="s">
        <v>973</v>
      </c>
    </row>
    <row r="3205" spans="1:5" ht="26.25" thickBot="1" x14ac:dyDescent="0.3">
      <c r="A3205" s="51" t="s">
        <v>692</v>
      </c>
      <c r="B3205" s="127" t="str">
        <f>Table13[[#This Row],[Series]]&amp;Table13[[#This Row],[Competency Name]]</f>
        <v>3603KNOWLEDGE OF MATERIALS</v>
      </c>
      <c r="C3205" s="127" t="str">
        <f>IF(RIGHT(Table13[[#This Row],[Occupational Series]],5)="SECCM","SECCM",IF(OR(RIGHT(Table13[[#This Row],[Occupational Series]],1)="A",RIGHT(Table13[[#This Row],[Occupational Series]],1)="B",RIGHT(Table13[[#This Row],[Occupational Series]],1)="C"),"0301",RIGHT(Table13[[#This Row],[Occupational Series]],4)))</f>
        <v>3603</v>
      </c>
      <c r="D3205" s="51" t="s">
        <v>679</v>
      </c>
      <c r="E3205" s="51" t="s">
        <v>680</v>
      </c>
    </row>
    <row r="3206" spans="1:5" ht="115.5" thickBot="1" x14ac:dyDescent="0.3">
      <c r="A3206" s="54" t="s">
        <v>692</v>
      </c>
      <c r="B3206" s="127" t="str">
        <f>Table13[[#This Row],[Series]]&amp;Table13[[#This Row],[Competency Name]]</f>
        <v>3603TECHNICAL PRACTICES (THEORETICAL, PRECISE, ARTISTIC)</v>
      </c>
      <c r="C3206" s="127" t="str">
        <f>IF(RIGHT(Table13[[#This Row],[Occupational Series]],5)="SECCM","SECCM",IF(OR(RIGHT(Table13[[#This Row],[Occupational Series]],1)="A",RIGHT(Table13[[#This Row],[Occupational Series]],1)="B",RIGHT(Table13[[#This Row],[Occupational Series]],1)="C"),"0301",RIGHT(Table13[[#This Row],[Occupational Series]],4)))</f>
        <v>3603</v>
      </c>
      <c r="D3206" s="54" t="s">
        <v>716</v>
      </c>
      <c r="E3206" s="54" t="s">
        <v>717</v>
      </c>
    </row>
    <row r="3207" spans="1:5" ht="51.75" thickBot="1" x14ac:dyDescent="0.3">
      <c r="A3207" s="129" t="s">
        <v>692</v>
      </c>
      <c r="B3207" s="127" t="str">
        <f>Table13[[#This Row],[Series]]&amp;Table13[[#This Row],[Competency Name]]</f>
        <v>3603ABILITY TO DO THE WORK OF THE POSITION WITHOUT MORE THAN NORMAL SUPERVISION</v>
      </c>
      <c r="C3207" s="127" t="str">
        <f>IF(RIGHT(Table13[[#This Row],[Occupational Series]],5)="SECCM","SECCM",IF(OR(RIGHT(Table13[[#This Row],[Occupational Series]],1)="A",RIGHT(Table13[[#This Row],[Occupational Series]],1)="B",RIGHT(Table13[[#This Row],[Occupational Series]],1)="C"),"0301",RIGHT(Table13[[#This Row],[Occupational Series]],4)))</f>
        <v>3603</v>
      </c>
      <c r="D3207" s="129" t="s">
        <v>852</v>
      </c>
      <c r="E3207" s="129" t="s">
        <v>853</v>
      </c>
    </row>
    <row r="3208" spans="1:5" ht="15.75" thickBot="1" x14ac:dyDescent="0.3">
      <c r="A3208" s="129" t="s">
        <v>692</v>
      </c>
      <c r="B3208" s="127" t="str">
        <f>Table13[[#This Row],[Series]]&amp;Table13[[#This Row],[Competency Name]]</f>
        <v>3603ABILITY TO INSPECT</v>
      </c>
      <c r="C3208" s="127" t="str">
        <f>IF(RIGHT(Table13[[#This Row],[Occupational Series]],5)="SECCM","SECCM",IF(OR(RIGHT(Table13[[#This Row],[Occupational Series]],1)="A",RIGHT(Table13[[#This Row],[Occupational Series]],1)="B",RIGHT(Table13[[#This Row],[Occupational Series]],1)="C"),"0301",RIGHT(Table13[[#This Row],[Occupational Series]],4)))</f>
        <v>3603</v>
      </c>
      <c r="D3208" s="129" t="s">
        <v>866</v>
      </c>
      <c r="E3208" s="129" t="s">
        <v>867</v>
      </c>
    </row>
    <row r="3209" spans="1:5" ht="15.75" thickBot="1" x14ac:dyDescent="0.3">
      <c r="A3209" s="128" t="s">
        <v>692</v>
      </c>
      <c r="B3209" s="127" t="str">
        <f>Table13[[#This Row],[Series]]&amp;Table13[[#This Row],[Competency Name]]</f>
        <v>3603ABILITY TO INSTRUCT</v>
      </c>
      <c r="C3209" s="127" t="str">
        <f>IF(RIGHT(Table13[[#This Row],[Occupational Series]],5)="SECCM","SECCM",IF(OR(RIGHT(Table13[[#This Row],[Occupational Series]],1)="A",RIGHT(Table13[[#This Row],[Occupational Series]],1)="B",RIGHT(Table13[[#This Row],[Occupational Series]],1)="C"),"0301",RIGHT(Table13[[#This Row],[Occupational Series]],4)))</f>
        <v>3603</v>
      </c>
      <c r="D3209" s="128" t="s">
        <v>868</v>
      </c>
      <c r="E3209" s="128" t="s">
        <v>869</v>
      </c>
    </row>
    <row r="3210" spans="1:5" ht="39" thickBot="1" x14ac:dyDescent="0.3">
      <c r="A3210" s="51" t="s">
        <v>692</v>
      </c>
      <c r="B3210" s="127" t="str">
        <f>Table13[[#This Row],[Series]]&amp;Table13[[#This Row],[Competency Name]]</f>
        <v>3603ABILITY TO PROVIDE PRODUCTION SUPPORT SERVICES</v>
      </c>
      <c r="C3210" s="127" t="str">
        <f>IF(RIGHT(Table13[[#This Row],[Occupational Series]],5)="SECCM","SECCM",IF(OR(RIGHT(Table13[[#This Row],[Occupational Series]],1)="A",RIGHT(Table13[[#This Row],[Occupational Series]],1)="B",RIGHT(Table13[[#This Row],[Occupational Series]],1)="C"),"0301",RIGHT(Table13[[#This Row],[Occupational Series]],4)))</f>
        <v>3603</v>
      </c>
      <c r="D3210" s="51" t="s">
        <v>870</v>
      </c>
      <c r="E3210" s="51" t="s">
        <v>871</v>
      </c>
    </row>
    <row r="3211" spans="1:5" ht="26.25" thickBot="1" x14ac:dyDescent="0.3">
      <c r="A3211" s="129" t="s">
        <v>692</v>
      </c>
      <c r="B3211" s="127" t="str">
        <f>Table13[[#This Row],[Series]]&amp;Table13[[#This Row],[Competency Name]]</f>
        <v>3603ABILITY TO LEAD OR SUPERVISE</v>
      </c>
      <c r="C3211" s="127" t="str">
        <f>IF(RIGHT(Table13[[#This Row],[Occupational Series]],5)="SECCM","SECCM",IF(OR(RIGHT(Table13[[#This Row],[Occupational Series]],1)="A",RIGHT(Table13[[#This Row],[Occupational Series]],1)="B",RIGHT(Table13[[#This Row],[Occupational Series]],1)="C"),"0301",RIGHT(Table13[[#This Row],[Occupational Series]],4)))</f>
        <v>3603</v>
      </c>
      <c r="D3211" s="129" t="s">
        <v>872</v>
      </c>
      <c r="E3211" s="129" t="s">
        <v>873</v>
      </c>
    </row>
    <row r="3212" spans="1:5" ht="39" thickBot="1" x14ac:dyDescent="0.3">
      <c r="A3212" s="54" t="s">
        <v>692</v>
      </c>
      <c r="B3212" s="127" t="str">
        <f>Table13[[#This Row],[Series]]&amp;Table13[[#This Row],[Competency Name]]</f>
        <v>3603ABILITY TO FOLLOW DIRECTIONS IN A SHOP</v>
      </c>
      <c r="C3212" s="127" t="str">
        <f>IF(RIGHT(Table13[[#This Row],[Occupational Series]],5)="SECCM","SECCM",IF(OR(RIGHT(Table13[[#This Row],[Occupational Series]],1)="A",RIGHT(Table13[[#This Row],[Occupational Series]],1)="B",RIGHT(Table13[[#This Row],[Occupational Series]],1)="C"),"0301",RIGHT(Table13[[#This Row],[Occupational Series]],4)))</f>
        <v>3603</v>
      </c>
      <c r="D3212" s="54" t="s">
        <v>882</v>
      </c>
      <c r="E3212" s="54" t="s">
        <v>883</v>
      </c>
    </row>
    <row r="3213" spans="1:5" ht="64.5" thickBot="1" x14ac:dyDescent="0.3">
      <c r="A3213" s="51" t="s">
        <v>692</v>
      </c>
      <c r="B3213" s="127" t="str">
        <f>Table13[[#This Row],[Series]]&amp;Table13[[#This Row],[Competency Name]]</f>
        <v>3603DEXTERITY AND SAFETY</v>
      </c>
      <c r="C3213" s="127" t="str">
        <f>IF(RIGHT(Table13[[#This Row],[Occupational Series]],5)="SECCM","SECCM",IF(OR(RIGHT(Table13[[#This Row],[Occupational Series]],1)="A",RIGHT(Table13[[#This Row],[Occupational Series]],1)="B",RIGHT(Table13[[#This Row],[Occupational Series]],1)="C"),"0301",RIGHT(Table13[[#This Row],[Occupational Series]],4)))</f>
        <v>3603</v>
      </c>
      <c r="D3213" s="51" t="s">
        <v>888</v>
      </c>
      <c r="E3213" s="51" t="s">
        <v>889</v>
      </c>
    </row>
    <row r="3214" spans="1:5" ht="39" thickBot="1" x14ac:dyDescent="0.3">
      <c r="A3214" s="51" t="s">
        <v>692</v>
      </c>
      <c r="B3214" s="127" t="str">
        <f>Table13[[#This Row],[Series]]&amp;Table13[[#This Row],[Competency Name]]</f>
        <v>3603RELIABILITY AND DEPENDABILITY</v>
      </c>
      <c r="C3214" s="127" t="str">
        <f>IF(RIGHT(Table13[[#This Row],[Occupational Series]],5)="SECCM","SECCM",IF(OR(RIGHT(Table13[[#This Row],[Occupational Series]],1)="A",RIGHT(Table13[[#This Row],[Occupational Series]],1)="B",RIGHT(Table13[[#This Row],[Occupational Series]],1)="C"),"0301",RIGHT(Table13[[#This Row],[Occupational Series]],4)))</f>
        <v>3603</v>
      </c>
      <c r="D3214" s="51" t="s">
        <v>900</v>
      </c>
      <c r="E3214" s="51" t="s">
        <v>901</v>
      </c>
    </row>
    <row r="3215" spans="1:5" ht="77.25" thickBot="1" x14ac:dyDescent="0.3">
      <c r="A3215" s="54" t="s">
        <v>692</v>
      </c>
      <c r="B3215" s="127" t="str">
        <f>Table13[[#This Row],[Series]]&amp;Table13[[#This Row],[Competency Name]]</f>
        <v>3603ABILITY TO INTERPRET INSTRUCTIONS AND SPECIFICATIONS, INCLUDING BLUEPRINT READING</v>
      </c>
      <c r="C3215" s="127" t="str">
        <f>IF(RIGHT(Table13[[#This Row],[Occupational Series]],5)="SECCM","SECCM",IF(OR(RIGHT(Table13[[#This Row],[Occupational Series]],1)="A",RIGHT(Table13[[#This Row],[Occupational Series]],1)="B",RIGHT(Table13[[#This Row],[Occupational Series]],1)="C"),"0301",RIGHT(Table13[[#This Row],[Occupational Series]],4)))</f>
        <v>3603</v>
      </c>
      <c r="D3215" s="54" t="s">
        <v>906</v>
      </c>
      <c r="E3215" s="54" t="s">
        <v>907</v>
      </c>
    </row>
    <row r="3216" spans="1:5" ht="51.75" thickBot="1" x14ac:dyDescent="0.3">
      <c r="A3216" s="51" t="s">
        <v>692</v>
      </c>
      <c r="B3216" s="127" t="str">
        <f>Table13[[#This Row],[Series]]&amp;Table13[[#This Row],[Competency Name]]</f>
        <v>3603ABILITY TO USE AND MAINTAIN TOOLS AND EQUIPMENT</v>
      </c>
      <c r="C3216" s="127" t="str">
        <f>IF(RIGHT(Table13[[#This Row],[Occupational Series]],5)="SECCM","SECCM",IF(OR(RIGHT(Table13[[#This Row],[Occupational Series]],1)="A",RIGHT(Table13[[#This Row],[Occupational Series]],1)="B",RIGHT(Table13[[#This Row],[Occupational Series]],1)="C"),"0301",RIGHT(Table13[[#This Row],[Occupational Series]],4)))</f>
        <v>3603</v>
      </c>
      <c r="D3216" s="51" t="s">
        <v>908</v>
      </c>
      <c r="E3216" s="51" t="s">
        <v>909</v>
      </c>
    </row>
    <row r="3217" spans="1:5" ht="39" thickBot="1" x14ac:dyDescent="0.3">
      <c r="A3217" s="51" t="s">
        <v>692</v>
      </c>
      <c r="B3217" s="127" t="str">
        <f>Table13[[#This Row],[Series]]&amp;Table13[[#This Row],[Competency Name]]</f>
        <v>3603MEASUREMENT AND LAYOUT</v>
      </c>
      <c r="C3217" s="127" t="str">
        <f>IF(RIGHT(Table13[[#This Row],[Occupational Series]],5)="SECCM","SECCM",IF(OR(RIGHT(Table13[[#This Row],[Occupational Series]],1)="A",RIGHT(Table13[[#This Row],[Occupational Series]],1)="B",RIGHT(Table13[[#This Row],[Occupational Series]],1)="C"),"0301",RIGHT(Table13[[#This Row],[Occupational Series]],4)))</f>
        <v>3603</v>
      </c>
      <c r="D3217" s="51" t="s">
        <v>972</v>
      </c>
      <c r="E3217" s="51" t="s">
        <v>973</v>
      </c>
    </row>
    <row r="3218" spans="1:5" ht="26.25" thickBot="1" x14ac:dyDescent="0.3">
      <c r="A3218" s="128" t="s">
        <v>692</v>
      </c>
      <c r="B3218" s="127" t="str">
        <f>Table13[[#This Row],[Series]]&amp;Table13[[#This Row],[Competency Name]]</f>
        <v>3603ABILITY TO HANDLE WEIGHTS AND LOADS</v>
      </c>
      <c r="C3218" s="127" t="str">
        <f>IF(RIGHT(Table13[[#This Row],[Occupational Series]],5)="SECCM","SECCM",IF(OR(RIGHT(Table13[[#This Row],[Occupational Series]],1)="A",RIGHT(Table13[[#This Row],[Occupational Series]],1)="B",RIGHT(Table13[[#This Row],[Occupational Series]],1)="C"),"0301",RIGHT(Table13[[#This Row],[Occupational Series]],4)))</f>
        <v>3603</v>
      </c>
      <c r="D3218" s="128" t="s">
        <v>988</v>
      </c>
      <c r="E3218" s="128" t="s">
        <v>989</v>
      </c>
    </row>
    <row r="3219" spans="1:5" ht="39" thickBot="1" x14ac:dyDescent="0.3">
      <c r="A3219" s="51" t="s">
        <v>692</v>
      </c>
      <c r="B3219" s="127" t="str">
        <f>Table13[[#This Row],[Series]]&amp;Table13[[#This Row],[Competency Name]]</f>
        <v>3603ABILITY TO WORK AS A MEMBER OF A TEAM</v>
      </c>
      <c r="C3219" s="127" t="str">
        <f>IF(RIGHT(Table13[[#This Row],[Occupational Series]],5)="SECCM","SECCM",IF(OR(RIGHT(Table13[[#This Row],[Occupational Series]],1)="A",RIGHT(Table13[[#This Row],[Occupational Series]],1)="B",RIGHT(Table13[[#This Row],[Occupational Series]],1)="C"),"0301",RIGHT(Table13[[#This Row],[Occupational Series]],4)))</f>
        <v>3603</v>
      </c>
      <c r="D3219" s="51" t="s">
        <v>1017</v>
      </c>
      <c r="E3219" s="51" t="s">
        <v>1018</v>
      </c>
    </row>
    <row r="3220" spans="1:5" ht="26.25" thickBot="1" x14ac:dyDescent="0.3">
      <c r="A3220" s="129" t="s">
        <v>692</v>
      </c>
      <c r="B3220" s="127" t="str">
        <f>Table13[[#This Row],[Series]]&amp;Table13[[#This Row],[Competency Name]]</f>
        <v>3603SHOP APTITUDE AND INTEREST</v>
      </c>
      <c r="C3220" s="127" t="str">
        <f>IF(RIGHT(Table13[[#This Row],[Occupational Series]],5)="SECCM","SECCM",IF(OR(RIGHT(Table13[[#This Row],[Occupational Series]],1)="A",RIGHT(Table13[[#This Row],[Occupational Series]],1)="B",RIGHT(Table13[[#This Row],[Occupational Series]],1)="C"),"0301",RIGHT(Table13[[#This Row],[Occupational Series]],4)))</f>
        <v>3603</v>
      </c>
      <c r="D3220" s="129" t="s">
        <v>1021</v>
      </c>
      <c r="E3220" s="129" t="s">
        <v>1022</v>
      </c>
    </row>
    <row r="3221" spans="1:5" ht="26.25" thickBot="1" x14ac:dyDescent="0.3">
      <c r="A3221" s="54" t="s">
        <v>701</v>
      </c>
      <c r="B3221" s="127" t="str">
        <f>Table13[[#This Row],[Series]]&amp;Table13[[#This Row],[Competency Name]]</f>
        <v>3604KNOWLEDGE OF MATERIALS</v>
      </c>
      <c r="C3221" s="127" t="str">
        <f>IF(RIGHT(Table13[[#This Row],[Occupational Series]],5)="SECCM","SECCM",IF(OR(RIGHT(Table13[[#This Row],[Occupational Series]],1)="A",RIGHT(Table13[[#This Row],[Occupational Series]],1)="B",RIGHT(Table13[[#This Row],[Occupational Series]],1)="C"),"0301",RIGHT(Table13[[#This Row],[Occupational Series]],4)))</f>
        <v>3604</v>
      </c>
      <c r="D3221" s="54" t="s">
        <v>679</v>
      </c>
      <c r="E3221" s="54" t="s">
        <v>680</v>
      </c>
    </row>
    <row r="3222" spans="1:5" ht="115.5" thickBot="1" x14ac:dyDescent="0.3">
      <c r="A3222" s="51" t="s">
        <v>701</v>
      </c>
      <c r="B3222" s="127" t="str">
        <f>Table13[[#This Row],[Series]]&amp;Table13[[#This Row],[Competency Name]]</f>
        <v>3604TECHNICAL PRACTICES (THEORETICAL, PRECISE, ARTISTIC)</v>
      </c>
      <c r="C3222" s="127" t="str">
        <f>IF(RIGHT(Table13[[#This Row],[Occupational Series]],5)="SECCM","SECCM",IF(OR(RIGHT(Table13[[#This Row],[Occupational Series]],1)="A",RIGHT(Table13[[#This Row],[Occupational Series]],1)="B",RIGHT(Table13[[#This Row],[Occupational Series]],1)="C"),"0301",RIGHT(Table13[[#This Row],[Occupational Series]],4)))</f>
        <v>3604</v>
      </c>
      <c r="D3222" s="51" t="s">
        <v>716</v>
      </c>
      <c r="E3222" s="51" t="s">
        <v>717</v>
      </c>
    </row>
    <row r="3223" spans="1:5" ht="51.75" thickBot="1" x14ac:dyDescent="0.3">
      <c r="A3223" s="129" t="s">
        <v>701</v>
      </c>
      <c r="B3223" s="127" t="str">
        <f>Table13[[#This Row],[Series]]&amp;Table13[[#This Row],[Competency Name]]</f>
        <v>3604ABILITY TO DO THE WORK OF THE POSITION WITHOUT MORE THAN NORMAL SUPERVISION</v>
      </c>
      <c r="C3223" s="127" t="str">
        <f>IF(RIGHT(Table13[[#This Row],[Occupational Series]],5)="SECCM","SECCM",IF(OR(RIGHT(Table13[[#This Row],[Occupational Series]],1)="A",RIGHT(Table13[[#This Row],[Occupational Series]],1)="B",RIGHT(Table13[[#This Row],[Occupational Series]],1)="C"),"0301",RIGHT(Table13[[#This Row],[Occupational Series]],4)))</f>
        <v>3604</v>
      </c>
      <c r="D3223" s="129" t="s">
        <v>852</v>
      </c>
      <c r="E3223" s="129" t="s">
        <v>853</v>
      </c>
    </row>
    <row r="3224" spans="1:5" ht="15.75" thickBot="1" x14ac:dyDescent="0.3">
      <c r="A3224" s="128" t="s">
        <v>701</v>
      </c>
      <c r="B3224" s="127" t="str">
        <f>Table13[[#This Row],[Series]]&amp;Table13[[#This Row],[Competency Name]]</f>
        <v>3604ABILITY TO INSPECT</v>
      </c>
      <c r="C3224" s="127" t="str">
        <f>IF(RIGHT(Table13[[#This Row],[Occupational Series]],5)="SECCM","SECCM",IF(OR(RIGHT(Table13[[#This Row],[Occupational Series]],1)="A",RIGHT(Table13[[#This Row],[Occupational Series]],1)="B",RIGHT(Table13[[#This Row],[Occupational Series]],1)="C"),"0301",RIGHT(Table13[[#This Row],[Occupational Series]],4)))</f>
        <v>3604</v>
      </c>
      <c r="D3224" s="128" t="s">
        <v>866</v>
      </c>
      <c r="E3224" s="128" t="s">
        <v>867</v>
      </c>
    </row>
    <row r="3225" spans="1:5" ht="15.75" thickBot="1" x14ac:dyDescent="0.3">
      <c r="A3225" s="129" t="s">
        <v>701</v>
      </c>
      <c r="B3225" s="127" t="str">
        <f>Table13[[#This Row],[Series]]&amp;Table13[[#This Row],[Competency Name]]</f>
        <v>3604ABILITY TO INSTRUCT</v>
      </c>
      <c r="C3225" s="127" t="str">
        <f>IF(RIGHT(Table13[[#This Row],[Occupational Series]],5)="SECCM","SECCM",IF(OR(RIGHT(Table13[[#This Row],[Occupational Series]],1)="A",RIGHT(Table13[[#This Row],[Occupational Series]],1)="B",RIGHT(Table13[[#This Row],[Occupational Series]],1)="C"),"0301",RIGHT(Table13[[#This Row],[Occupational Series]],4)))</f>
        <v>3604</v>
      </c>
      <c r="D3225" s="129" t="s">
        <v>868</v>
      </c>
      <c r="E3225" s="129" t="s">
        <v>869</v>
      </c>
    </row>
    <row r="3226" spans="1:5" ht="39" thickBot="1" x14ac:dyDescent="0.3">
      <c r="A3226" s="51" t="s">
        <v>701</v>
      </c>
      <c r="B3226" s="127" t="str">
        <f>Table13[[#This Row],[Series]]&amp;Table13[[#This Row],[Competency Name]]</f>
        <v>3604ABILITY TO PROVIDE PRODUCTION SUPPORT SERVICES</v>
      </c>
      <c r="C3226" s="127" t="str">
        <f>IF(RIGHT(Table13[[#This Row],[Occupational Series]],5)="SECCM","SECCM",IF(OR(RIGHT(Table13[[#This Row],[Occupational Series]],1)="A",RIGHT(Table13[[#This Row],[Occupational Series]],1)="B",RIGHT(Table13[[#This Row],[Occupational Series]],1)="C"),"0301",RIGHT(Table13[[#This Row],[Occupational Series]],4)))</f>
        <v>3604</v>
      </c>
      <c r="D3226" s="51" t="s">
        <v>870</v>
      </c>
      <c r="E3226" s="51" t="s">
        <v>871</v>
      </c>
    </row>
    <row r="3227" spans="1:5" ht="26.25" thickBot="1" x14ac:dyDescent="0.3">
      <c r="A3227" s="128" t="s">
        <v>701</v>
      </c>
      <c r="B3227" s="127" t="str">
        <f>Table13[[#This Row],[Series]]&amp;Table13[[#This Row],[Competency Name]]</f>
        <v>3604ABILITY TO LEAD OR SUPERVISE</v>
      </c>
      <c r="C3227" s="127" t="str">
        <f>IF(RIGHT(Table13[[#This Row],[Occupational Series]],5)="SECCM","SECCM",IF(OR(RIGHT(Table13[[#This Row],[Occupational Series]],1)="A",RIGHT(Table13[[#This Row],[Occupational Series]],1)="B",RIGHT(Table13[[#This Row],[Occupational Series]],1)="C"),"0301",RIGHT(Table13[[#This Row],[Occupational Series]],4)))</f>
        <v>3604</v>
      </c>
      <c r="D3227" s="128" t="s">
        <v>872</v>
      </c>
      <c r="E3227" s="128" t="s">
        <v>873</v>
      </c>
    </row>
    <row r="3228" spans="1:5" ht="39" thickBot="1" x14ac:dyDescent="0.3">
      <c r="A3228" s="51" t="s">
        <v>701</v>
      </c>
      <c r="B3228" s="127" t="str">
        <f>Table13[[#This Row],[Series]]&amp;Table13[[#This Row],[Competency Name]]</f>
        <v>3604ABILITY TO FOLLOW DIRECTIONS IN A SHOP</v>
      </c>
      <c r="C3228" s="127" t="str">
        <f>IF(RIGHT(Table13[[#This Row],[Occupational Series]],5)="SECCM","SECCM",IF(OR(RIGHT(Table13[[#This Row],[Occupational Series]],1)="A",RIGHT(Table13[[#This Row],[Occupational Series]],1)="B",RIGHT(Table13[[#This Row],[Occupational Series]],1)="C"),"0301",RIGHT(Table13[[#This Row],[Occupational Series]],4)))</f>
        <v>3604</v>
      </c>
      <c r="D3228" s="51" t="s">
        <v>882</v>
      </c>
      <c r="E3228" s="51" t="s">
        <v>883</v>
      </c>
    </row>
    <row r="3229" spans="1:5" ht="64.5" thickBot="1" x14ac:dyDescent="0.3">
      <c r="A3229" s="51" t="s">
        <v>701</v>
      </c>
      <c r="B3229" s="127" t="str">
        <f>Table13[[#This Row],[Series]]&amp;Table13[[#This Row],[Competency Name]]</f>
        <v>3604DEXTERITY AND SAFETY</v>
      </c>
      <c r="C3229" s="127" t="str">
        <f>IF(RIGHT(Table13[[#This Row],[Occupational Series]],5)="SECCM","SECCM",IF(OR(RIGHT(Table13[[#This Row],[Occupational Series]],1)="A",RIGHT(Table13[[#This Row],[Occupational Series]],1)="B",RIGHT(Table13[[#This Row],[Occupational Series]],1)="C"),"0301",RIGHT(Table13[[#This Row],[Occupational Series]],4)))</f>
        <v>3604</v>
      </c>
      <c r="D3229" s="51" t="s">
        <v>888</v>
      </c>
      <c r="E3229" s="51" t="s">
        <v>889</v>
      </c>
    </row>
    <row r="3230" spans="1:5" ht="77.25" thickBot="1" x14ac:dyDescent="0.3">
      <c r="A3230" s="54" t="s">
        <v>701</v>
      </c>
      <c r="B3230" s="127" t="str">
        <f>Table13[[#This Row],[Series]]&amp;Table13[[#This Row],[Competency Name]]</f>
        <v>3604INGENUITY (ABILITY TO SUGGEST AND APPLY NEW METHODS)</v>
      </c>
      <c r="C3230" s="127" t="str">
        <f>IF(RIGHT(Table13[[#This Row],[Occupational Series]],5)="SECCM","SECCM",IF(OR(RIGHT(Table13[[#This Row],[Occupational Series]],1)="A",RIGHT(Table13[[#This Row],[Occupational Series]],1)="B",RIGHT(Table13[[#This Row],[Occupational Series]],1)="C"),"0301",RIGHT(Table13[[#This Row],[Occupational Series]],4)))</f>
        <v>3604</v>
      </c>
      <c r="D3230" s="54" t="s">
        <v>890</v>
      </c>
      <c r="E3230" s="54" t="s">
        <v>891</v>
      </c>
    </row>
    <row r="3231" spans="1:5" ht="39" thickBot="1" x14ac:dyDescent="0.3">
      <c r="A3231" s="51" t="s">
        <v>701</v>
      </c>
      <c r="B3231" s="127" t="str">
        <f>Table13[[#This Row],[Series]]&amp;Table13[[#This Row],[Competency Name]]</f>
        <v>3604ABILITY TO SUPERVISE THROUGH SUBORDINATE SUPERVISORS</v>
      </c>
      <c r="C3231" s="127" t="str">
        <f>IF(RIGHT(Table13[[#This Row],[Occupational Series]],5)="SECCM","SECCM",IF(OR(RIGHT(Table13[[#This Row],[Occupational Series]],1)="A",RIGHT(Table13[[#This Row],[Occupational Series]],1)="B",RIGHT(Table13[[#This Row],[Occupational Series]],1)="C"),"0301",RIGHT(Table13[[#This Row],[Occupational Series]],4)))</f>
        <v>3604</v>
      </c>
      <c r="D3231" s="51" t="s">
        <v>898</v>
      </c>
      <c r="E3231" s="51" t="s">
        <v>899</v>
      </c>
    </row>
    <row r="3232" spans="1:5" ht="39" thickBot="1" x14ac:dyDescent="0.3">
      <c r="A3232" s="51" t="s">
        <v>701</v>
      </c>
      <c r="B3232" s="127" t="str">
        <f>Table13[[#This Row],[Series]]&amp;Table13[[#This Row],[Competency Name]]</f>
        <v>3604RELIABILITY AND DEPENDABILITY</v>
      </c>
      <c r="C3232" s="127" t="str">
        <f>IF(RIGHT(Table13[[#This Row],[Occupational Series]],5)="SECCM","SECCM",IF(OR(RIGHT(Table13[[#This Row],[Occupational Series]],1)="A",RIGHT(Table13[[#This Row],[Occupational Series]],1)="B",RIGHT(Table13[[#This Row],[Occupational Series]],1)="C"),"0301",RIGHT(Table13[[#This Row],[Occupational Series]],4)))</f>
        <v>3604</v>
      </c>
      <c r="D3232" s="51" t="s">
        <v>900</v>
      </c>
      <c r="E3232" s="51" t="s">
        <v>901</v>
      </c>
    </row>
    <row r="3233" spans="1:5" ht="77.25" thickBot="1" x14ac:dyDescent="0.3">
      <c r="A3233" s="54" t="s">
        <v>701</v>
      </c>
      <c r="B3233" s="127" t="str">
        <f>Table13[[#This Row],[Series]]&amp;Table13[[#This Row],[Competency Name]]</f>
        <v>3604ABILITY TO INTERPRET INSTRUCTIONS AND SPECIFICATIONS, INCLUDING BLUEPRINT READING</v>
      </c>
      <c r="C3233" s="127" t="str">
        <f>IF(RIGHT(Table13[[#This Row],[Occupational Series]],5)="SECCM","SECCM",IF(OR(RIGHT(Table13[[#This Row],[Occupational Series]],1)="A",RIGHT(Table13[[#This Row],[Occupational Series]],1)="B",RIGHT(Table13[[#This Row],[Occupational Series]],1)="C"),"0301",RIGHT(Table13[[#This Row],[Occupational Series]],4)))</f>
        <v>3604</v>
      </c>
      <c r="D3233" s="54" t="s">
        <v>906</v>
      </c>
      <c r="E3233" s="54" t="s">
        <v>907</v>
      </c>
    </row>
    <row r="3234" spans="1:5" ht="51.75" thickBot="1" x14ac:dyDescent="0.3">
      <c r="A3234" s="51" t="s">
        <v>701</v>
      </c>
      <c r="B3234" s="127" t="str">
        <f>Table13[[#This Row],[Series]]&amp;Table13[[#This Row],[Competency Name]]</f>
        <v>3604ABILITY TO USE AND MAINTAIN TOOLS AND EQUIPMENT</v>
      </c>
      <c r="C3234" s="127" t="str">
        <f>IF(RIGHT(Table13[[#This Row],[Occupational Series]],5)="SECCM","SECCM",IF(OR(RIGHT(Table13[[#This Row],[Occupational Series]],1)="A",RIGHT(Table13[[#This Row],[Occupational Series]],1)="B",RIGHT(Table13[[#This Row],[Occupational Series]],1)="C"),"0301",RIGHT(Table13[[#This Row],[Occupational Series]],4)))</f>
        <v>3604</v>
      </c>
      <c r="D3234" s="51" t="s">
        <v>908</v>
      </c>
      <c r="E3234" s="51" t="s">
        <v>909</v>
      </c>
    </row>
    <row r="3235" spans="1:5" ht="39" thickBot="1" x14ac:dyDescent="0.3">
      <c r="A3235" s="51" t="s">
        <v>701</v>
      </c>
      <c r="B3235" s="127" t="str">
        <f>Table13[[#This Row],[Series]]&amp;Table13[[#This Row],[Competency Name]]</f>
        <v>3604MEASUREMENT AND LAYOUT</v>
      </c>
      <c r="C3235" s="127" t="str">
        <f>IF(RIGHT(Table13[[#This Row],[Occupational Series]],5)="SECCM","SECCM",IF(OR(RIGHT(Table13[[#This Row],[Occupational Series]],1)="A",RIGHT(Table13[[#This Row],[Occupational Series]],1)="B",RIGHT(Table13[[#This Row],[Occupational Series]],1)="C"),"0301",RIGHT(Table13[[#This Row],[Occupational Series]],4)))</f>
        <v>3604</v>
      </c>
      <c r="D3235" s="51" t="s">
        <v>972</v>
      </c>
      <c r="E3235" s="51" t="s">
        <v>973</v>
      </c>
    </row>
    <row r="3236" spans="1:5" ht="26.25" thickBot="1" x14ac:dyDescent="0.3">
      <c r="A3236" s="128" t="s">
        <v>701</v>
      </c>
      <c r="B3236" s="127" t="str">
        <f>Table13[[#This Row],[Series]]&amp;Table13[[#This Row],[Competency Name]]</f>
        <v>3604ABILITY TO HANDLE WEIGHTS AND LOADS</v>
      </c>
      <c r="C3236" s="127" t="str">
        <f>IF(RIGHT(Table13[[#This Row],[Occupational Series]],5)="SECCM","SECCM",IF(OR(RIGHT(Table13[[#This Row],[Occupational Series]],1)="A",RIGHT(Table13[[#This Row],[Occupational Series]],1)="B",RIGHT(Table13[[#This Row],[Occupational Series]],1)="C"),"0301",RIGHT(Table13[[#This Row],[Occupational Series]],4)))</f>
        <v>3604</v>
      </c>
      <c r="D3236" s="128" t="s">
        <v>988</v>
      </c>
      <c r="E3236" s="128" t="s">
        <v>989</v>
      </c>
    </row>
    <row r="3237" spans="1:5" ht="51.75" thickBot="1" x14ac:dyDescent="0.3">
      <c r="A3237" s="51" t="s">
        <v>701</v>
      </c>
      <c r="B3237" s="127" t="str">
        <f>Table13[[#This Row],[Series]]&amp;Table13[[#This Row],[Competency Name]]</f>
        <v>3604ABILITY TO MEET DEADLINE DATES UNDER PRESSURE</v>
      </c>
      <c r="C3237" s="127" t="str">
        <f>IF(RIGHT(Table13[[#This Row],[Occupational Series]],5)="SECCM","SECCM",IF(OR(RIGHT(Table13[[#This Row],[Occupational Series]],1)="A",RIGHT(Table13[[#This Row],[Occupational Series]],1)="B",RIGHT(Table13[[#This Row],[Occupational Series]],1)="C"),"0301",RIGHT(Table13[[#This Row],[Occupational Series]],4)))</f>
        <v>3604</v>
      </c>
      <c r="D3237" s="51" t="s">
        <v>1005</v>
      </c>
      <c r="E3237" s="51" t="s">
        <v>1006</v>
      </c>
    </row>
    <row r="3238" spans="1:5" ht="39" thickBot="1" x14ac:dyDescent="0.3">
      <c r="A3238" s="51" t="s">
        <v>701</v>
      </c>
      <c r="B3238" s="127" t="str">
        <f>Table13[[#This Row],[Series]]&amp;Table13[[#This Row],[Competency Name]]</f>
        <v>3604ABILITY TO PLAN AND ORGANIZE THE WORK</v>
      </c>
      <c r="C3238" s="127" t="str">
        <f>IF(RIGHT(Table13[[#This Row],[Occupational Series]],5)="SECCM","SECCM",IF(OR(RIGHT(Table13[[#This Row],[Occupational Series]],1)="A",RIGHT(Table13[[#This Row],[Occupational Series]],1)="B",RIGHT(Table13[[#This Row],[Occupational Series]],1)="C"),"0301",RIGHT(Table13[[#This Row],[Occupational Series]],4)))</f>
        <v>3604</v>
      </c>
      <c r="D3238" s="51" t="s">
        <v>1007</v>
      </c>
      <c r="E3238" s="51" t="s">
        <v>1008</v>
      </c>
    </row>
    <row r="3239" spans="1:5" ht="39" thickBot="1" x14ac:dyDescent="0.3">
      <c r="A3239" s="54" t="s">
        <v>701</v>
      </c>
      <c r="B3239" s="127" t="str">
        <f>Table13[[#This Row],[Series]]&amp;Table13[[#This Row],[Competency Name]]</f>
        <v>3604ABILITY TO WORK AS A MEMBER OF A TEAM</v>
      </c>
      <c r="C3239" s="127" t="str">
        <f>IF(RIGHT(Table13[[#This Row],[Occupational Series]],5)="SECCM","SECCM",IF(OR(RIGHT(Table13[[#This Row],[Occupational Series]],1)="A",RIGHT(Table13[[#This Row],[Occupational Series]],1)="B",RIGHT(Table13[[#This Row],[Occupational Series]],1)="C"),"0301",RIGHT(Table13[[#This Row],[Occupational Series]],4)))</f>
        <v>3604</v>
      </c>
      <c r="D3239" s="54" t="s">
        <v>1017</v>
      </c>
      <c r="E3239" s="54" t="s">
        <v>1018</v>
      </c>
    </row>
    <row r="3240" spans="1:5" ht="39" thickBot="1" x14ac:dyDescent="0.3">
      <c r="A3240" s="51" t="s">
        <v>701</v>
      </c>
      <c r="B3240" s="127" t="str">
        <f>Table13[[#This Row],[Series]]&amp;Table13[[#This Row],[Competency Name]]</f>
        <v>3604ABILITY TO WORK WITH OTHERS</v>
      </c>
      <c r="C3240" s="127" t="str">
        <f>IF(RIGHT(Table13[[#This Row],[Occupational Series]],5)="SECCM","SECCM",IF(OR(RIGHT(Table13[[#This Row],[Occupational Series]],1)="A",RIGHT(Table13[[#This Row],[Occupational Series]],1)="B",RIGHT(Table13[[#This Row],[Occupational Series]],1)="C"),"0301",RIGHT(Table13[[#This Row],[Occupational Series]],4)))</f>
        <v>3604</v>
      </c>
      <c r="D3240" s="51" t="s">
        <v>1019</v>
      </c>
      <c r="E3240" s="51" t="s">
        <v>1020</v>
      </c>
    </row>
    <row r="3241" spans="1:5" ht="26.25" thickBot="1" x14ac:dyDescent="0.3">
      <c r="A3241" s="129" t="s">
        <v>701</v>
      </c>
      <c r="B3241" s="127" t="str">
        <f>Table13[[#This Row],[Series]]&amp;Table13[[#This Row],[Competency Name]]</f>
        <v>3604SHOP APTITUDE AND INTEREST</v>
      </c>
      <c r="C3241" s="127" t="str">
        <f>IF(RIGHT(Table13[[#This Row],[Occupational Series]],5)="SECCM","SECCM",IF(OR(RIGHT(Table13[[#This Row],[Occupational Series]],1)="A",RIGHT(Table13[[#This Row],[Occupational Series]],1)="B",RIGHT(Table13[[#This Row],[Occupational Series]],1)="C"),"0301",RIGHT(Table13[[#This Row],[Occupational Series]],4)))</f>
        <v>3604</v>
      </c>
      <c r="D3241" s="129" t="s">
        <v>1021</v>
      </c>
      <c r="E3241" s="129" t="s">
        <v>1022</v>
      </c>
    </row>
    <row r="3242" spans="1:5" ht="26.25" thickBot="1" x14ac:dyDescent="0.3">
      <c r="A3242" s="54" t="s">
        <v>706</v>
      </c>
      <c r="B3242" s="127" t="str">
        <f>Table13[[#This Row],[Series]]&amp;Table13[[#This Row],[Competency Name]]</f>
        <v>3606KNOWLEDGE OF MATERIALS</v>
      </c>
      <c r="C3242" s="127" t="str">
        <f>IF(RIGHT(Table13[[#This Row],[Occupational Series]],5)="SECCM","SECCM",IF(OR(RIGHT(Table13[[#This Row],[Occupational Series]],1)="A",RIGHT(Table13[[#This Row],[Occupational Series]],1)="B",RIGHT(Table13[[#This Row],[Occupational Series]],1)="C"),"0301",RIGHT(Table13[[#This Row],[Occupational Series]],4)))</f>
        <v>3606</v>
      </c>
      <c r="D3242" s="54" t="s">
        <v>679</v>
      </c>
      <c r="E3242" s="54" t="s">
        <v>680</v>
      </c>
    </row>
    <row r="3243" spans="1:5" ht="115.5" thickBot="1" x14ac:dyDescent="0.3">
      <c r="A3243" s="51" t="s">
        <v>706</v>
      </c>
      <c r="B3243" s="127" t="str">
        <f>Table13[[#This Row],[Series]]&amp;Table13[[#This Row],[Competency Name]]</f>
        <v>3606TECHNICAL PRACTICES (THEORETICAL, PRECISE, ARTISTIC)</v>
      </c>
      <c r="C3243" s="127" t="str">
        <f>IF(RIGHT(Table13[[#This Row],[Occupational Series]],5)="SECCM","SECCM",IF(OR(RIGHT(Table13[[#This Row],[Occupational Series]],1)="A",RIGHT(Table13[[#This Row],[Occupational Series]],1)="B",RIGHT(Table13[[#This Row],[Occupational Series]],1)="C"),"0301",RIGHT(Table13[[#This Row],[Occupational Series]],4)))</f>
        <v>3606</v>
      </c>
      <c r="D3243" s="51" t="s">
        <v>716</v>
      </c>
      <c r="E3243" s="51" t="s">
        <v>717</v>
      </c>
    </row>
    <row r="3244" spans="1:5" ht="51.75" thickBot="1" x14ac:dyDescent="0.3">
      <c r="A3244" s="129" t="s">
        <v>706</v>
      </c>
      <c r="B3244" s="127" t="str">
        <f>Table13[[#This Row],[Series]]&amp;Table13[[#This Row],[Competency Name]]</f>
        <v>3606ABILITY TO DO THE WORK OF THE POSITION WITHOUT MORE THAN NORMAL SUPERVISION</v>
      </c>
      <c r="C3244" s="127" t="str">
        <f>IF(RIGHT(Table13[[#This Row],[Occupational Series]],5)="SECCM","SECCM",IF(OR(RIGHT(Table13[[#This Row],[Occupational Series]],1)="A",RIGHT(Table13[[#This Row],[Occupational Series]],1)="B",RIGHT(Table13[[#This Row],[Occupational Series]],1)="C"),"0301",RIGHT(Table13[[#This Row],[Occupational Series]],4)))</f>
        <v>3606</v>
      </c>
      <c r="D3244" s="129" t="s">
        <v>852</v>
      </c>
      <c r="E3244" s="129" t="s">
        <v>853</v>
      </c>
    </row>
    <row r="3245" spans="1:5" ht="15.75" thickBot="1" x14ac:dyDescent="0.3">
      <c r="A3245" s="128" t="s">
        <v>706</v>
      </c>
      <c r="B3245" s="127" t="str">
        <f>Table13[[#This Row],[Series]]&amp;Table13[[#This Row],[Competency Name]]</f>
        <v>3606ABILITY TO INSPECT</v>
      </c>
      <c r="C3245" s="127" t="str">
        <f>IF(RIGHT(Table13[[#This Row],[Occupational Series]],5)="SECCM","SECCM",IF(OR(RIGHT(Table13[[#This Row],[Occupational Series]],1)="A",RIGHT(Table13[[#This Row],[Occupational Series]],1)="B",RIGHT(Table13[[#This Row],[Occupational Series]],1)="C"),"0301",RIGHT(Table13[[#This Row],[Occupational Series]],4)))</f>
        <v>3606</v>
      </c>
      <c r="D3245" s="128" t="s">
        <v>866</v>
      </c>
      <c r="E3245" s="128" t="s">
        <v>867</v>
      </c>
    </row>
    <row r="3246" spans="1:5" ht="15.75" thickBot="1" x14ac:dyDescent="0.3">
      <c r="A3246" s="129" t="s">
        <v>706</v>
      </c>
      <c r="B3246" s="127" t="str">
        <f>Table13[[#This Row],[Series]]&amp;Table13[[#This Row],[Competency Name]]</f>
        <v>3606ABILITY TO INSTRUCT</v>
      </c>
      <c r="C3246" s="127" t="str">
        <f>IF(RIGHT(Table13[[#This Row],[Occupational Series]],5)="SECCM","SECCM",IF(OR(RIGHT(Table13[[#This Row],[Occupational Series]],1)="A",RIGHT(Table13[[#This Row],[Occupational Series]],1)="B",RIGHT(Table13[[#This Row],[Occupational Series]],1)="C"),"0301",RIGHT(Table13[[#This Row],[Occupational Series]],4)))</f>
        <v>3606</v>
      </c>
      <c r="D3246" s="129" t="s">
        <v>868</v>
      </c>
      <c r="E3246" s="129" t="s">
        <v>869</v>
      </c>
    </row>
    <row r="3247" spans="1:5" ht="39" thickBot="1" x14ac:dyDescent="0.3">
      <c r="A3247" s="51" t="s">
        <v>706</v>
      </c>
      <c r="B3247" s="127" t="str">
        <f>Table13[[#This Row],[Series]]&amp;Table13[[#This Row],[Competency Name]]</f>
        <v>3606ABILITY TO PROVIDE PRODUCTION SUPPORT SERVICES</v>
      </c>
      <c r="C3247" s="127" t="str">
        <f>IF(RIGHT(Table13[[#This Row],[Occupational Series]],5)="SECCM","SECCM",IF(OR(RIGHT(Table13[[#This Row],[Occupational Series]],1)="A",RIGHT(Table13[[#This Row],[Occupational Series]],1)="B",RIGHT(Table13[[#This Row],[Occupational Series]],1)="C"),"0301",RIGHT(Table13[[#This Row],[Occupational Series]],4)))</f>
        <v>3606</v>
      </c>
      <c r="D3247" s="51" t="s">
        <v>870</v>
      </c>
      <c r="E3247" s="51" t="s">
        <v>871</v>
      </c>
    </row>
    <row r="3248" spans="1:5" ht="26.25" thickBot="1" x14ac:dyDescent="0.3">
      <c r="A3248" s="128" t="s">
        <v>706</v>
      </c>
      <c r="B3248" s="127" t="str">
        <f>Table13[[#This Row],[Series]]&amp;Table13[[#This Row],[Competency Name]]</f>
        <v>3606ABILITY TO LEAD OR SUPERVISE</v>
      </c>
      <c r="C3248" s="127" t="str">
        <f>IF(RIGHT(Table13[[#This Row],[Occupational Series]],5)="SECCM","SECCM",IF(OR(RIGHT(Table13[[#This Row],[Occupational Series]],1)="A",RIGHT(Table13[[#This Row],[Occupational Series]],1)="B",RIGHT(Table13[[#This Row],[Occupational Series]],1)="C"),"0301",RIGHT(Table13[[#This Row],[Occupational Series]],4)))</f>
        <v>3606</v>
      </c>
      <c r="D3248" s="128" t="s">
        <v>872</v>
      </c>
      <c r="E3248" s="128" t="s">
        <v>873</v>
      </c>
    </row>
    <row r="3249" spans="1:5" ht="39" thickBot="1" x14ac:dyDescent="0.3">
      <c r="A3249" s="51" t="s">
        <v>706</v>
      </c>
      <c r="B3249" s="127" t="str">
        <f>Table13[[#This Row],[Series]]&amp;Table13[[#This Row],[Competency Name]]</f>
        <v>3606ABILITY TO FOLLOW DIRECTIONS IN A SHOP</v>
      </c>
      <c r="C3249" s="127" t="str">
        <f>IF(RIGHT(Table13[[#This Row],[Occupational Series]],5)="SECCM","SECCM",IF(OR(RIGHT(Table13[[#This Row],[Occupational Series]],1)="A",RIGHT(Table13[[#This Row],[Occupational Series]],1)="B",RIGHT(Table13[[#This Row],[Occupational Series]],1)="C"),"0301",RIGHT(Table13[[#This Row],[Occupational Series]],4)))</f>
        <v>3606</v>
      </c>
      <c r="D3249" s="51" t="s">
        <v>882</v>
      </c>
      <c r="E3249" s="51" t="s">
        <v>883</v>
      </c>
    </row>
    <row r="3250" spans="1:5" ht="64.5" thickBot="1" x14ac:dyDescent="0.3">
      <c r="A3250" s="51" t="s">
        <v>706</v>
      </c>
      <c r="B3250" s="127" t="str">
        <f>Table13[[#This Row],[Series]]&amp;Table13[[#This Row],[Competency Name]]</f>
        <v>3606DEXTERITY AND SAFETY</v>
      </c>
      <c r="C3250" s="127" t="str">
        <f>IF(RIGHT(Table13[[#This Row],[Occupational Series]],5)="SECCM","SECCM",IF(OR(RIGHT(Table13[[#This Row],[Occupational Series]],1)="A",RIGHT(Table13[[#This Row],[Occupational Series]],1)="B",RIGHT(Table13[[#This Row],[Occupational Series]],1)="C"),"0301",RIGHT(Table13[[#This Row],[Occupational Series]],4)))</f>
        <v>3606</v>
      </c>
      <c r="D3250" s="51" t="s">
        <v>888</v>
      </c>
      <c r="E3250" s="51" t="s">
        <v>889</v>
      </c>
    </row>
    <row r="3251" spans="1:5" ht="39" thickBot="1" x14ac:dyDescent="0.3">
      <c r="A3251" s="54" t="s">
        <v>706</v>
      </c>
      <c r="B3251" s="127" t="str">
        <f>Table13[[#This Row],[Series]]&amp;Table13[[#This Row],[Competency Name]]</f>
        <v>3606RELIABILITY AND DEPENDABILITY</v>
      </c>
      <c r="C3251" s="127" t="str">
        <f>IF(RIGHT(Table13[[#This Row],[Occupational Series]],5)="SECCM","SECCM",IF(OR(RIGHT(Table13[[#This Row],[Occupational Series]],1)="A",RIGHT(Table13[[#This Row],[Occupational Series]],1)="B",RIGHT(Table13[[#This Row],[Occupational Series]],1)="C"),"0301",RIGHT(Table13[[#This Row],[Occupational Series]],4)))</f>
        <v>3606</v>
      </c>
      <c r="D3251" s="54" t="s">
        <v>900</v>
      </c>
      <c r="E3251" s="54" t="s">
        <v>901</v>
      </c>
    </row>
    <row r="3252" spans="1:5" ht="77.25" thickBot="1" x14ac:dyDescent="0.3">
      <c r="A3252" s="51" t="s">
        <v>706</v>
      </c>
      <c r="B3252" s="127" t="str">
        <f>Table13[[#This Row],[Series]]&amp;Table13[[#This Row],[Competency Name]]</f>
        <v>3606ABILITY TO INTERPRET INSTRUCTIONS AND SPECIFICATIONS, INCLUDING BLUEPRINT READING</v>
      </c>
      <c r="C3252" s="127" t="str">
        <f>IF(RIGHT(Table13[[#This Row],[Occupational Series]],5)="SECCM","SECCM",IF(OR(RIGHT(Table13[[#This Row],[Occupational Series]],1)="A",RIGHT(Table13[[#This Row],[Occupational Series]],1)="B",RIGHT(Table13[[#This Row],[Occupational Series]],1)="C"),"0301",RIGHT(Table13[[#This Row],[Occupational Series]],4)))</f>
        <v>3606</v>
      </c>
      <c r="D3252" s="51" t="s">
        <v>906</v>
      </c>
      <c r="E3252" s="51" t="s">
        <v>907</v>
      </c>
    </row>
    <row r="3253" spans="1:5" ht="51.75" thickBot="1" x14ac:dyDescent="0.3">
      <c r="A3253" s="51" t="s">
        <v>706</v>
      </c>
      <c r="B3253" s="127" t="str">
        <f>Table13[[#This Row],[Series]]&amp;Table13[[#This Row],[Competency Name]]</f>
        <v>3606ABILITY TO USE AND MAINTAIN TOOLS AND EQUIPMENT</v>
      </c>
      <c r="C3253" s="127" t="str">
        <f>IF(RIGHT(Table13[[#This Row],[Occupational Series]],5)="SECCM","SECCM",IF(OR(RIGHT(Table13[[#This Row],[Occupational Series]],1)="A",RIGHT(Table13[[#This Row],[Occupational Series]],1)="B",RIGHT(Table13[[#This Row],[Occupational Series]],1)="C"),"0301",RIGHT(Table13[[#This Row],[Occupational Series]],4)))</f>
        <v>3606</v>
      </c>
      <c r="D3253" s="51" t="s">
        <v>908</v>
      </c>
      <c r="E3253" s="51" t="s">
        <v>909</v>
      </c>
    </row>
    <row r="3254" spans="1:5" ht="39" thickBot="1" x14ac:dyDescent="0.3">
      <c r="A3254" s="54" t="s">
        <v>706</v>
      </c>
      <c r="B3254" s="127" t="str">
        <f>Table13[[#This Row],[Series]]&amp;Table13[[#This Row],[Competency Name]]</f>
        <v>3606MEASUREMENT AND LAYOUT</v>
      </c>
      <c r="C3254" s="127" t="str">
        <f>IF(RIGHT(Table13[[#This Row],[Occupational Series]],5)="SECCM","SECCM",IF(OR(RIGHT(Table13[[#This Row],[Occupational Series]],1)="A",RIGHT(Table13[[#This Row],[Occupational Series]],1)="B",RIGHT(Table13[[#This Row],[Occupational Series]],1)="C"),"0301",RIGHT(Table13[[#This Row],[Occupational Series]],4)))</f>
        <v>3606</v>
      </c>
      <c r="D3254" s="54" t="s">
        <v>972</v>
      </c>
      <c r="E3254" s="54" t="s">
        <v>973</v>
      </c>
    </row>
    <row r="3255" spans="1:5" ht="39" thickBot="1" x14ac:dyDescent="0.3">
      <c r="A3255" s="51" t="s">
        <v>706</v>
      </c>
      <c r="B3255" s="127" t="str">
        <f>Table13[[#This Row],[Series]]&amp;Table13[[#This Row],[Competency Name]]</f>
        <v>3606ABILITY TO WORK AS A MEMBER OF A TEAM</v>
      </c>
      <c r="C3255" s="127" t="str">
        <f>IF(RIGHT(Table13[[#This Row],[Occupational Series]],5)="SECCM","SECCM",IF(OR(RIGHT(Table13[[#This Row],[Occupational Series]],1)="A",RIGHT(Table13[[#This Row],[Occupational Series]],1)="B",RIGHT(Table13[[#This Row],[Occupational Series]],1)="C"),"0301",RIGHT(Table13[[#This Row],[Occupational Series]],4)))</f>
        <v>3606</v>
      </c>
      <c r="D3255" s="51" t="s">
        <v>1017</v>
      </c>
      <c r="E3255" s="51" t="s">
        <v>1018</v>
      </c>
    </row>
    <row r="3256" spans="1:5" ht="26.25" thickBot="1" x14ac:dyDescent="0.3">
      <c r="A3256" s="129" t="s">
        <v>706</v>
      </c>
      <c r="B3256" s="127" t="str">
        <f>Table13[[#This Row],[Series]]&amp;Table13[[#This Row],[Competency Name]]</f>
        <v>3606SHOP APTITUDE AND INTEREST</v>
      </c>
      <c r="C3256" s="127" t="str">
        <f>IF(RIGHT(Table13[[#This Row],[Occupational Series]],5)="SECCM","SECCM",IF(OR(RIGHT(Table13[[#This Row],[Occupational Series]],1)="A",RIGHT(Table13[[#This Row],[Occupational Series]],1)="B",RIGHT(Table13[[#This Row],[Occupational Series]],1)="C"),"0301",RIGHT(Table13[[#This Row],[Occupational Series]],4)))</f>
        <v>3606</v>
      </c>
      <c r="D3256" s="129" t="s">
        <v>1021</v>
      </c>
      <c r="E3256" s="129" t="s">
        <v>1022</v>
      </c>
    </row>
    <row r="3257" spans="1:5" ht="26.25" thickBot="1" x14ac:dyDescent="0.3">
      <c r="A3257" s="54" t="s">
        <v>695</v>
      </c>
      <c r="B3257" s="127" t="str">
        <f>Table13[[#This Row],[Series]]&amp;Table13[[#This Row],[Competency Name]]</f>
        <v>3610KNOWLEDGE OF MATERIALS</v>
      </c>
      <c r="C3257" s="127" t="str">
        <f>IF(RIGHT(Table13[[#This Row],[Occupational Series]],5)="SECCM","SECCM",IF(OR(RIGHT(Table13[[#This Row],[Occupational Series]],1)="A",RIGHT(Table13[[#This Row],[Occupational Series]],1)="B",RIGHT(Table13[[#This Row],[Occupational Series]],1)="C"),"0301",RIGHT(Table13[[#This Row],[Occupational Series]],4)))</f>
        <v>3610</v>
      </c>
      <c r="D3257" s="54" t="s">
        <v>679</v>
      </c>
      <c r="E3257" s="54" t="s">
        <v>680</v>
      </c>
    </row>
    <row r="3258" spans="1:5" ht="115.5" thickBot="1" x14ac:dyDescent="0.3">
      <c r="A3258" s="51" t="s">
        <v>695</v>
      </c>
      <c r="B3258" s="127" t="str">
        <f>Table13[[#This Row],[Series]]&amp;Table13[[#This Row],[Competency Name]]</f>
        <v>3610TECHNICAL PRACTICES (THEORETICAL, PRECISE, ARTISTIC)</v>
      </c>
      <c r="C3258" s="127" t="str">
        <f>IF(RIGHT(Table13[[#This Row],[Occupational Series]],5)="SECCM","SECCM",IF(OR(RIGHT(Table13[[#This Row],[Occupational Series]],1)="A",RIGHT(Table13[[#This Row],[Occupational Series]],1)="B",RIGHT(Table13[[#This Row],[Occupational Series]],1)="C"),"0301",RIGHT(Table13[[#This Row],[Occupational Series]],4)))</f>
        <v>3610</v>
      </c>
      <c r="D3258" s="51" t="s">
        <v>716</v>
      </c>
      <c r="E3258" s="51" t="s">
        <v>717</v>
      </c>
    </row>
    <row r="3259" spans="1:5" ht="51.75" thickBot="1" x14ac:dyDescent="0.3">
      <c r="A3259" s="129" t="s">
        <v>695</v>
      </c>
      <c r="B3259" s="127" t="str">
        <f>Table13[[#This Row],[Series]]&amp;Table13[[#This Row],[Competency Name]]</f>
        <v>3610ABILITY TO DO THE WORK OF THE POSITION WITHOUT MORE THAN NORMAL SUPERVISION</v>
      </c>
      <c r="C3259" s="127" t="str">
        <f>IF(RIGHT(Table13[[#This Row],[Occupational Series]],5)="SECCM","SECCM",IF(OR(RIGHT(Table13[[#This Row],[Occupational Series]],1)="A",RIGHT(Table13[[#This Row],[Occupational Series]],1)="B",RIGHT(Table13[[#This Row],[Occupational Series]],1)="C"),"0301",RIGHT(Table13[[#This Row],[Occupational Series]],4)))</f>
        <v>3610</v>
      </c>
      <c r="D3259" s="129" t="s">
        <v>852</v>
      </c>
      <c r="E3259" s="129" t="s">
        <v>853</v>
      </c>
    </row>
    <row r="3260" spans="1:5" ht="15.75" thickBot="1" x14ac:dyDescent="0.3">
      <c r="A3260" s="128" t="s">
        <v>695</v>
      </c>
      <c r="B3260" s="127" t="str">
        <f>Table13[[#This Row],[Series]]&amp;Table13[[#This Row],[Competency Name]]</f>
        <v>3610ABILITY TO INSPECT</v>
      </c>
      <c r="C3260" s="127" t="str">
        <f>IF(RIGHT(Table13[[#This Row],[Occupational Series]],5)="SECCM","SECCM",IF(OR(RIGHT(Table13[[#This Row],[Occupational Series]],1)="A",RIGHT(Table13[[#This Row],[Occupational Series]],1)="B",RIGHT(Table13[[#This Row],[Occupational Series]],1)="C"),"0301",RIGHT(Table13[[#This Row],[Occupational Series]],4)))</f>
        <v>3610</v>
      </c>
      <c r="D3260" s="128" t="s">
        <v>866</v>
      </c>
      <c r="E3260" s="128" t="s">
        <v>867</v>
      </c>
    </row>
    <row r="3261" spans="1:5" ht="15.75" thickBot="1" x14ac:dyDescent="0.3">
      <c r="A3261" s="129" t="s">
        <v>695</v>
      </c>
      <c r="B3261" s="127" t="str">
        <f>Table13[[#This Row],[Series]]&amp;Table13[[#This Row],[Competency Name]]</f>
        <v>3610ABILITY TO INSTRUCT</v>
      </c>
      <c r="C3261" s="127" t="str">
        <f>IF(RIGHT(Table13[[#This Row],[Occupational Series]],5)="SECCM","SECCM",IF(OR(RIGHT(Table13[[#This Row],[Occupational Series]],1)="A",RIGHT(Table13[[#This Row],[Occupational Series]],1)="B",RIGHT(Table13[[#This Row],[Occupational Series]],1)="C"),"0301",RIGHT(Table13[[#This Row],[Occupational Series]],4)))</f>
        <v>3610</v>
      </c>
      <c r="D3261" s="129" t="s">
        <v>868</v>
      </c>
      <c r="E3261" s="129" t="s">
        <v>869</v>
      </c>
    </row>
    <row r="3262" spans="1:5" ht="39" thickBot="1" x14ac:dyDescent="0.3">
      <c r="A3262" s="51" t="s">
        <v>695</v>
      </c>
      <c r="B3262" s="127" t="str">
        <f>Table13[[#This Row],[Series]]&amp;Table13[[#This Row],[Competency Name]]</f>
        <v>3610ABILITY TO PROVIDE PRODUCTION SUPPORT SERVICES</v>
      </c>
      <c r="C3262" s="127" t="str">
        <f>IF(RIGHT(Table13[[#This Row],[Occupational Series]],5)="SECCM","SECCM",IF(OR(RIGHT(Table13[[#This Row],[Occupational Series]],1)="A",RIGHT(Table13[[#This Row],[Occupational Series]],1)="B",RIGHT(Table13[[#This Row],[Occupational Series]],1)="C"),"0301",RIGHT(Table13[[#This Row],[Occupational Series]],4)))</f>
        <v>3610</v>
      </c>
      <c r="D3262" s="51" t="s">
        <v>870</v>
      </c>
      <c r="E3262" s="51" t="s">
        <v>871</v>
      </c>
    </row>
    <row r="3263" spans="1:5" ht="26.25" thickBot="1" x14ac:dyDescent="0.3">
      <c r="A3263" s="128" t="s">
        <v>695</v>
      </c>
      <c r="B3263" s="127" t="str">
        <f>Table13[[#This Row],[Series]]&amp;Table13[[#This Row],[Competency Name]]</f>
        <v>3610ABILITY TO LEAD OR SUPERVISE</v>
      </c>
      <c r="C3263" s="127" t="str">
        <f>IF(RIGHT(Table13[[#This Row],[Occupational Series]],5)="SECCM","SECCM",IF(OR(RIGHT(Table13[[#This Row],[Occupational Series]],1)="A",RIGHT(Table13[[#This Row],[Occupational Series]],1)="B",RIGHT(Table13[[#This Row],[Occupational Series]],1)="C"),"0301",RIGHT(Table13[[#This Row],[Occupational Series]],4)))</f>
        <v>3610</v>
      </c>
      <c r="D3263" s="128" t="s">
        <v>872</v>
      </c>
      <c r="E3263" s="128" t="s">
        <v>873</v>
      </c>
    </row>
    <row r="3264" spans="1:5" ht="39" thickBot="1" x14ac:dyDescent="0.3">
      <c r="A3264" s="51" t="s">
        <v>695</v>
      </c>
      <c r="B3264" s="127" t="str">
        <f>Table13[[#This Row],[Series]]&amp;Table13[[#This Row],[Competency Name]]</f>
        <v>3610ABILITY TO FOLLOW DIRECTIONS IN A SHOP</v>
      </c>
      <c r="C3264" s="127" t="str">
        <f>IF(RIGHT(Table13[[#This Row],[Occupational Series]],5)="SECCM","SECCM",IF(OR(RIGHT(Table13[[#This Row],[Occupational Series]],1)="A",RIGHT(Table13[[#This Row],[Occupational Series]],1)="B",RIGHT(Table13[[#This Row],[Occupational Series]],1)="C"),"0301",RIGHT(Table13[[#This Row],[Occupational Series]],4)))</f>
        <v>3610</v>
      </c>
      <c r="D3264" s="51" t="s">
        <v>882</v>
      </c>
      <c r="E3264" s="51" t="s">
        <v>883</v>
      </c>
    </row>
    <row r="3265" spans="1:5" ht="64.5" thickBot="1" x14ac:dyDescent="0.3">
      <c r="A3265" s="51" t="s">
        <v>695</v>
      </c>
      <c r="B3265" s="127" t="str">
        <f>Table13[[#This Row],[Series]]&amp;Table13[[#This Row],[Competency Name]]</f>
        <v>3610DEXTERITY AND SAFETY</v>
      </c>
      <c r="C3265" s="127" t="str">
        <f>IF(RIGHT(Table13[[#This Row],[Occupational Series]],5)="SECCM","SECCM",IF(OR(RIGHT(Table13[[#This Row],[Occupational Series]],1)="A",RIGHT(Table13[[#This Row],[Occupational Series]],1)="B",RIGHT(Table13[[#This Row],[Occupational Series]],1)="C"),"0301",RIGHT(Table13[[#This Row],[Occupational Series]],4)))</f>
        <v>3610</v>
      </c>
      <c r="D3265" s="51" t="s">
        <v>888</v>
      </c>
      <c r="E3265" s="51" t="s">
        <v>889</v>
      </c>
    </row>
    <row r="3266" spans="1:5" ht="77.25" thickBot="1" x14ac:dyDescent="0.3">
      <c r="A3266" s="54" t="s">
        <v>695</v>
      </c>
      <c r="B3266" s="127" t="str">
        <f>Table13[[#This Row],[Series]]&amp;Table13[[#This Row],[Competency Name]]</f>
        <v>3610INGENUITY (ABILITY TO SUGGEST AND APPLY NEW METHODS)</v>
      </c>
      <c r="C3266" s="127" t="str">
        <f>IF(RIGHT(Table13[[#This Row],[Occupational Series]],5)="SECCM","SECCM",IF(OR(RIGHT(Table13[[#This Row],[Occupational Series]],1)="A",RIGHT(Table13[[#This Row],[Occupational Series]],1)="B",RIGHT(Table13[[#This Row],[Occupational Series]],1)="C"),"0301",RIGHT(Table13[[#This Row],[Occupational Series]],4)))</f>
        <v>3610</v>
      </c>
      <c r="D3266" s="54" t="s">
        <v>890</v>
      </c>
      <c r="E3266" s="54" t="s">
        <v>891</v>
      </c>
    </row>
    <row r="3267" spans="1:5" ht="39" thickBot="1" x14ac:dyDescent="0.3">
      <c r="A3267" s="51" t="s">
        <v>695</v>
      </c>
      <c r="B3267" s="127" t="str">
        <f>Table13[[#This Row],[Series]]&amp;Table13[[#This Row],[Competency Name]]</f>
        <v>3610ABILITY TO SUPERVISE THROUGH SUBORDINATE SUPERVISORS</v>
      </c>
      <c r="C3267" s="127" t="str">
        <f>IF(RIGHT(Table13[[#This Row],[Occupational Series]],5)="SECCM","SECCM",IF(OR(RIGHT(Table13[[#This Row],[Occupational Series]],1)="A",RIGHT(Table13[[#This Row],[Occupational Series]],1)="B",RIGHT(Table13[[#This Row],[Occupational Series]],1)="C"),"0301",RIGHT(Table13[[#This Row],[Occupational Series]],4)))</f>
        <v>3610</v>
      </c>
      <c r="D3267" s="51" t="s">
        <v>898</v>
      </c>
      <c r="E3267" s="51" t="s">
        <v>899</v>
      </c>
    </row>
    <row r="3268" spans="1:5" ht="39" thickBot="1" x14ac:dyDescent="0.3">
      <c r="A3268" s="51" t="s">
        <v>695</v>
      </c>
      <c r="B3268" s="127" t="str">
        <f>Table13[[#This Row],[Series]]&amp;Table13[[#This Row],[Competency Name]]</f>
        <v>3610RELIABILITY AND DEPENDABILITY</v>
      </c>
      <c r="C3268" s="127" t="str">
        <f>IF(RIGHT(Table13[[#This Row],[Occupational Series]],5)="SECCM","SECCM",IF(OR(RIGHT(Table13[[#This Row],[Occupational Series]],1)="A",RIGHT(Table13[[#This Row],[Occupational Series]],1)="B",RIGHT(Table13[[#This Row],[Occupational Series]],1)="C"),"0301",RIGHT(Table13[[#This Row],[Occupational Series]],4)))</f>
        <v>3610</v>
      </c>
      <c r="D3268" s="51" t="s">
        <v>900</v>
      </c>
      <c r="E3268" s="51" t="s">
        <v>901</v>
      </c>
    </row>
    <row r="3269" spans="1:5" ht="77.25" thickBot="1" x14ac:dyDescent="0.3">
      <c r="A3269" s="54" t="s">
        <v>695</v>
      </c>
      <c r="B3269" s="127" t="str">
        <f>Table13[[#This Row],[Series]]&amp;Table13[[#This Row],[Competency Name]]</f>
        <v>3610ABILITY TO INTERPRET INSTRUCTIONS AND SPECIFICATIONS, INCLUDING BLUEPRINT READING</v>
      </c>
      <c r="C3269" s="127" t="str">
        <f>IF(RIGHT(Table13[[#This Row],[Occupational Series]],5)="SECCM","SECCM",IF(OR(RIGHT(Table13[[#This Row],[Occupational Series]],1)="A",RIGHT(Table13[[#This Row],[Occupational Series]],1)="B",RIGHT(Table13[[#This Row],[Occupational Series]],1)="C"),"0301",RIGHT(Table13[[#This Row],[Occupational Series]],4)))</f>
        <v>3610</v>
      </c>
      <c r="D3269" s="54" t="s">
        <v>906</v>
      </c>
      <c r="E3269" s="54" t="s">
        <v>907</v>
      </c>
    </row>
    <row r="3270" spans="1:5" ht="51.75" thickBot="1" x14ac:dyDescent="0.3">
      <c r="A3270" s="51" t="s">
        <v>695</v>
      </c>
      <c r="B3270" s="127" t="str">
        <f>Table13[[#This Row],[Series]]&amp;Table13[[#This Row],[Competency Name]]</f>
        <v>3610ABILITY TO USE AND MAINTAIN TOOLS AND EQUIPMENT</v>
      </c>
      <c r="C3270" s="127" t="str">
        <f>IF(RIGHT(Table13[[#This Row],[Occupational Series]],5)="SECCM","SECCM",IF(OR(RIGHT(Table13[[#This Row],[Occupational Series]],1)="A",RIGHT(Table13[[#This Row],[Occupational Series]],1)="B",RIGHT(Table13[[#This Row],[Occupational Series]],1)="C"),"0301",RIGHT(Table13[[#This Row],[Occupational Series]],4)))</f>
        <v>3610</v>
      </c>
      <c r="D3270" s="51" t="s">
        <v>908</v>
      </c>
      <c r="E3270" s="51" t="s">
        <v>909</v>
      </c>
    </row>
    <row r="3271" spans="1:5" ht="39" thickBot="1" x14ac:dyDescent="0.3">
      <c r="A3271" s="51" t="s">
        <v>695</v>
      </c>
      <c r="B3271" s="127" t="str">
        <f>Table13[[#This Row],[Series]]&amp;Table13[[#This Row],[Competency Name]]</f>
        <v>3610MEASUREMENT AND LAYOUT</v>
      </c>
      <c r="C3271" s="127" t="str">
        <f>IF(RIGHT(Table13[[#This Row],[Occupational Series]],5)="SECCM","SECCM",IF(OR(RIGHT(Table13[[#This Row],[Occupational Series]],1)="A",RIGHT(Table13[[#This Row],[Occupational Series]],1)="B",RIGHT(Table13[[#This Row],[Occupational Series]],1)="C"),"0301",RIGHT(Table13[[#This Row],[Occupational Series]],4)))</f>
        <v>3610</v>
      </c>
      <c r="D3271" s="51" t="s">
        <v>972</v>
      </c>
      <c r="E3271" s="51" t="s">
        <v>973</v>
      </c>
    </row>
    <row r="3272" spans="1:5" ht="51.75" thickBot="1" x14ac:dyDescent="0.3">
      <c r="A3272" s="54" t="s">
        <v>695</v>
      </c>
      <c r="B3272" s="127" t="str">
        <f>Table13[[#This Row],[Series]]&amp;Table13[[#This Row],[Competency Name]]</f>
        <v>3610ABILITY TO MEET DEADLINE DATES UNDER PRESSURE</v>
      </c>
      <c r="C3272" s="127" t="str">
        <f>IF(RIGHT(Table13[[#This Row],[Occupational Series]],5)="SECCM","SECCM",IF(OR(RIGHT(Table13[[#This Row],[Occupational Series]],1)="A",RIGHT(Table13[[#This Row],[Occupational Series]],1)="B",RIGHT(Table13[[#This Row],[Occupational Series]],1)="C"),"0301",RIGHT(Table13[[#This Row],[Occupational Series]],4)))</f>
        <v>3610</v>
      </c>
      <c r="D3272" s="54" t="s">
        <v>1005</v>
      </c>
      <c r="E3272" s="54" t="s">
        <v>1006</v>
      </c>
    </row>
    <row r="3273" spans="1:5" ht="39" thickBot="1" x14ac:dyDescent="0.3">
      <c r="A3273" s="51" t="s">
        <v>695</v>
      </c>
      <c r="B3273" s="127" t="str">
        <f>Table13[[#This Row],[Series]]&amp;Table13[[#This Row],[Competency Name]]</f>
        <v>3610ABILITY TO PLAN AND ORGANIZE THE WORK</v>
      </c>
      <c r="C3273" s="127" t="str">
        <f>IF(RIGHT(Table13[[#This Row],[Occupational Series]],5)="SECCM","SECCM",IF(OR(RIGHT(Table13[[#This Row],[Occupational Series]],1)="A",RIGHT(Table13[[#This Row],[Occupational Series]],1)="B",RIGHT(Table13[[#This Row],[Occupational Series]],1)="C"),"0301",RIGHT(Table13[[#This Row],[Occupational Series]],4)))</f>
        <v>3610</v>
      </c>
      <c r="D3273" s="51" t="s">
        <v>1007</v>
      </c>
      <c r="E3273" s="51" t="s">
        <v>1008</v>
      </c>
    </row>
    <row r="3274" spans="1:5" ht="39" thickBot="1" x14ac:dyDescent="0.3">
      <c r="A3274" s="51" t="s">
        <v>695</v>
      </c>
      <c r="B3274" s="127" t="str">
        <f>Table13[[#This Row],[Series]]&amp;Table13[[#This Row],[Competency Name]]</f>
        <v>3610ABILITY TO WORK AS A MEMBER OF A TEAM</v>
      </c>
      <c r="C3274" s="127" t="str">
        <f>IF(RIGHT(Table13[[#This Row],[Occupational Series]],5)="SECCM","SECCM",IF(OR(RIGHT(Table13[[#This Row],[Occupational Series]],1)="A",RIGHT(Table13[[#This Row],[Occupational Series]],1)="B",RIGHT(Table13[[#This Row],[Occupational Series]],1)="C"),"0301",RIGHT(Table13[[#This Row],[Occupational Series]],4)))</f>
        <v>3610</v>
      </c>
      <c r="D3274" s="51" t="s">
        <v>1017</v>
      </c>
      <c r="E3274" s="51" t="s">
        <v>1018</v>
      </c>
    </row>
    <row r="3275" spans="1:5" ht="39" thickBot="1" x14ac:dyDescent="0.3">
      <c r="A3275" s="54" t="s">
        <v>695</v>
      </c>
      <c r="B3275" s="127" t="str">
        <f>Table13[[#This Row],[Series]]&amp;Table13[[#This Row],[Competency Name]]</f>
        <v>3610ABILITY TO WORK WITH OTHERS</v>
      </c>
      <c r="C3275" s="127" t="str">
        <f>IF(RIGHT(Table13[[#This Row],[Occupational Series]],5)="SECCM","SECCM",IF(OR(RIGHT(Table13[[#This Row],[Occupational Series]],1)="A",RIGHT(Table13[[#This Row],[Occupational Series]],1)="B",RIGHT(Table13[[#This Row],[Occupational Series]],1)="C"),"0301",RIGHT(Table13[[#This Row],[Occupational Series]],4)))</f>
        <v>3610</v>
      </c>
      <c r="D3275" s="54" t="s">
        <v>1019</v>
      </c>
      <c r="E3275" s="54" t="s">
        <v>1020</v>
      </c>
    </row>
    <row r="3276" spans="1:5" ht="26.25" thickBot="1" x14ac:dyDescent="0.3">
      <c r="A3276" s="129" t="s">
        <v>695</v>
      </c>
      <c r="B3276" s="127" t="str">
        <f>Table13[[#This Row],[Series]]&amp;Table13[[#This Row],[Competency Name]]</f>
        <v>3610SHOP APTITUDE AND INTEREST</v>
      </c>
      <c r="C3276" s="127" t="str">
        <f>IF(RIGHT(Table13[[#This Row],[Occupational Series]],5)="SECCM","SECCM",IF(OR(RIGHT(Table13[[#This Row],[Occupational Series]],1)="A",RIGHT(Table13[[#This Row],[Occupational Series]],1)="B",RIGHT(Table13[[#This Row],[Occupational Series]],1)="C"),"0301",RIGHT(Table13[[#This Row],[Occupational Series]],4)))</f>
        <v>3610</v>
      </c>
      <c r="D3276" s="129" t="s">
        <v>1021</v>
      </c>
      <c r="E3276" s="129" t="s">
        <v>1022</v>
      </c>
    </row>
    <row r="3277" spans="1:5" ht="115.5" thickBot="1" x14ac:dyDescent="0.3">
      <c r="A3277" s="51" t="s">
        <v>746</v>
      </c>
      <c r="B3277" s="127" t="str">
        <f>Table13[[#This Row],[Series]]&amp;Table13[[#This Row],[Competency Name]]</f>
        <v>3701TECHNICAL PRACTICES (THEORETICAL, PRECISE, ARTISTIC)</v>
      </c>
      <c r="C3277" s="127" t="str">
        <f>IF(RIGHT(Table13[[#This Row],[Occupational Series]],5)="SECCM","SECCM",IF(OR(RIGHT(Table13[[#This Row],[Occupational Series]],1)="A",RIGHT(Table13[[#This Row],[Occupational Series]],1)="B",RIGHT(Table13[[#This Row],[Occupational Series]],1)="C"),"0301",RIGHT(Table13[[#This Row],[Occupational Series]],4)))</f>
        <v>3701</v>
      </c>
      <c r="D3277" s="51" t="s">
        <v>716</v>
      </c>
      <c r="E3277" s="51" t="s">
        <v>717</v>
      </c>
    </row>
    <row r="3278" spans="1:5" ht="51.75" thickBot="1" x14ac:dyDescent="0.3">
      <c r="A3278" s="128" t="s">
        <v>746</v>
      </c>
      <c r="B3278" s="127" t="str">
        <f>Table13[[#This Row],[Series]]&amp;Table13[[#This Row],[Competency Name]]</f>
        <v>3701ABILITY TO DO THE WORK OF THE POSITION WITHOUT MORE THAN NORMAL SUPERVISION</v>
      </c>
      <c r="C3278" s="127" t="str">
        <f>IF(RIGHT(Table13[[#This Row],[Occupational Series]],5)="SECCM","SECCM",IF(OR(RIGHT(Table13[[#This Row],[Occupational Series]],1)="A",RIGHT(Table13[[#This Row],[Occupational Series]],1)="B",RIGHT(Table13[[#This Row],[Occupational Series]],1)="C"),"0301",RIGHT(Table13[[#This Row],[Occupational Series]],4)))</f>
        <v>3701</v>
      </c>
      <c r="D3278" s="128" t="s">
        <v>852</v>
      </c>
      <c r="E3278" s="128" t="s">
        <v>853</v>
      </c>
    </row>
    <row r="3279" spans="1:5" ht="15.75" thickBot="1" x14ac:dyDescent="0.3">
      <c r="A3279" s="129" t="s">
        <v>746</v>
      </c>
      <c r="B3279" s="127" t="str">
        <f>Table13[[#This Row],[Series]]&amp;Table13[[#This Row],[Competency Name]]</f>
        <v>3701ABILITY TO INSPECT</v>
      </c>
      <c r="C3279" s="127" t="str">
        <f>IF(RIGHT(Table13[[#This Row],[Occupational Series]],5)="SECCM","SECCM",IF(OR(RIGHT(Table13[[#This Row],[Occupational Series]],1)="A",RIGHT(Table13[[#This Row],[Occupational Series]],1)="B",RIGHT(Table13[[#This Row],[Occupational Series]],1)="C"),"0301",RIGHT(Table13[[#This Row],[Occupational Series]],4)))</f>
        <v>3701</v>
      </c>
      <c r="D3279" s="129" t="s">
        <v>866</v>
      </c>
      <c r="E3279" s="129" t="s">
        <v>867</v>
      </c>
    </row>
    <row r="3280" spans="1:5" ht="15.75" thickBot="1" x14ac:dyDescent="0.3">
      <c r="A3280" s="129" t="s">
        <v>746</v>
      </c>
      <c r="B3280" s="127" t="str">
        <f>Table13[[#This Row],[Series]]&amp;Table13[[#This Row],[Competency Name]]</f>
        <v>3701ABILITY TO INSTRUCT</v>
      </c>
      <c r="C3280" s="127" t="str">
        <f>IF(RIGHT(Table13[[#This Row],[Occupational Series]],5)="SECCM","SECCM",IF(OR(RIGHT(Table13[[#This Row],[Occupational Series]],1)="A",RIGHT(Table13[[#This Row],[Occupational Series]],1)="B",RIGHT(Table13[[#This Row],[Occupational Series]],1)="C"),"0301",RIGHT(Table13[[#This Row],[Occupational Series]],4)))</f>
        <v>3701</v>
      </c>
      <c r="D3280" s="129" t="s">
        <v>868</v>
      </c>
      <c r="E3280" s="129" t="s">
        <v>869</v>
      </c>
    </row>
    <row r="3281" spans="1:5" ht="39" thickBot="1" x14ac:dyDescent="0.3">
      <c r="A3281" s="54" t="s">
        <v>746</v>
      </c>
      <c r="B3281" s="127" t="str">
        <f>Table13[[#This Row],[Series]]&amp;Table13[[#This Row],[Competency Name]]</f>
        <v>3701ABILITY TO PROVIDE PRODUCTION SUPPORT SERVICES</v>
      </c>
      <c r="C3281" s="127" t="str">
        <f>IF(RIGHT(Table13[[#This Row],[Occupational Series]],5)="SECCM","SECCM",IF(OR(RIGHT(Table13[[#This Row],[Occupational Series]],1)="A",RIGHT(Table13[[#This Row],[Occupational Series]],1)="B",RIGHT(Table13[[#This Row],[Occupational Series]],1)="C"),"0301",RIGHT(Table13[[#This Row],[Occupational Series]],4)))</f>
        <v>3701</v>
      </c>
      <c r="D3281" s="54" t="s">
        <v>870</v>
      </c>
      <c r="E3281" s="54" t="s">
        <v>871</v>
      </c>
    </row>
    <row r="3282" spans="1:5" ht="26.25" thickBot="1" x14ac:dyDescent="0.3">
      <c r="A3282" s="129" t="s">
        <v>746</v>
      </c>
      <c r="B3282" s="127" t="str">
        <f>Table13[[#This Row],[Series]]&amp;Table13[[#This Row],[Competency Name]]</f>
        <v>3701ABILITY TO LEAD OR SUPERVISE</v>
      </c>
      <c r="C3282" s="127" t="str">
        <f>IF(RIGHT(Table13[[#This Row],[Occupational Series]],5)="SECCM","SECCM",IF(OR(RIGHT(Table13[[#This Row],[Occupational Series]],1)="A",RIGHT(Table13[[#This Row],[Occupational Series]],1)="B",RIGHT(Table13[[#This Row],[Occupational Series]],1)="C"),"0301",RIGHT(Table13[[#This Row],[Occupational Series]],4)))</f>
        <v>3701</v>
      </c>
      <c r="D3282" s="129" t="s">
        <v>872</v>
      </c>
      <c r="E3282" s="129" t="s">
        <v>873</v>
      </c>
    </row>
    <row r="3283" spans="1:5" ht="39" thickBot="1" x14ac:dyDescent="0.3">
      <c r="A3283" s="51" t="s">
        <v>746</v>
      </c>
      <c r="B3283" s="127" t="str">
        <f>Table13[[#This Row],[Series]]&amp;Table13[[#This Row],[Competency Name]]</f>
        <v>3701ABILITY TO FOLLOW DIRECTIONS IN A SHOP</v>
      </c>
      <c r="C3283" s="127" t="str">
        <f>IF(RIGHT(Table13[[#This Row],[Occupational Series]],5)="SECCM","SECCM",IF(OR(RIGHT(Table13[[#This Row],[Occupational Series]],1)="A",RIGHT(Table13[[#This Row],[Occupational Series]],1)="B",RIGHT(Table13[[#This Row],[Occupational Series]],1)="C"),"0301",RIGHT(Table13[[#This Row],[Occupational Series]],4)))</f>
        <v>3701</v>
      </c>
      <c r="D3283" s="51" t="s">
        <v>882</v>
      </c>
      <c r="E3283" s="51" t="s">
        <v>883</v>
      </c>
    </row>
    <row r="3284" spans="1:5" ht="64.5" thickBot="1" x14ac:dyDescent="0.3">
      <c r="A3284" s="54" t="s">
        <v>746</v>
      </c>
      <c r="B3284" s="127" t="str">
        <f>Table13[[#This Row],[Series]]&amp;Table13[[#This Row],[Competency Name]]</f>
        <v>3701DEXTERITY AND SAFETY</v>
      </c>
      <c r="C3284" s="127" t="str">
        <f>IF(RIGHT(Table13[[#This Row],[Occupational Series]],5)="SECCM","SECCM",IF(OR(RIGHT(Table13[[#This Row],[Occupational Series]],1)="A",RIGHT(Table13[[#This Row],[Occupational Series]],1)="B",RIGHT(Table13[[#This Row],[Occupational Series]],1)="C"),"0301",RIGHT(Table13[[#This Row],[Occupational Series]],4)))</f>
        <v>3701</v>
      </c>
      <c r="D3284" s="54" t="s">
        <v>888</v>
      </c>
      <c r="E3284" s="54" t="s">
        <v>889</v>
      </c>
    </row>
    <row r="3285" spans="1:5" ht="39" thickBot="1" x14ac:dyDescent="0.3">
      <c r="A3285" s="51" t="s">
        <v>746</v>
      </c>
      <c r="B3285" s="127" t="str">
        <f>Table13[[#This Row],[Series]]&amp;Table13[[#This Row],[Competency Name]]</f>
        <v>3701RELIABILITY AND DEPENDABILITY</v>
      </c>
      <c r="C3285" s="127" t="str">
        <f>IF(RIGHT(Table13[[#This Row],[Occupational Series]],5)="SECCM","SECCM",IF(OR(RIGHT(Table13[[#This Row],[Occupational Series]],1)="A",RIGHT(Table13[[#This Row],[Occupational Series]],1)="B",RIGHT(Table13[[#This Row],[Occupational Series]],1)="C"),"0301",RIGHT(Table13[[#This Row],[Occupational Series]],4)))</f>
        <v>3701</v>
      </c>
      <c r="D3285" s="51" t="s">
        <v>900</v>
      </c>
      <c r="E3285" s="51" t="s">
        <v>901</v>
      </c>
    </row>
    <row r="3286" spans="1:5" ht="77.25" thickBot="1" x14ac:dyDescent="0.3">
      <c r="A3286" s="51" t="s">
        <v>746</v>
      </c>
      <c r="B3286" s="127" t="str">
        <f>Table13[[#This Row],[Series]]&amp;Table13[[#This Row],[Competency Name]]</f>
        <v>3701ABILITY TO INTERPRET INSTRUCTIONS AND SPECIFICATIONS, INCLUDING BLUEPRINT READING</v>
      </c>
      <c r="C3286" s="127" t="str">
        <f>IF(RIGHT(Table13[[#This Row],[Occupational Series]],5)="SECCM","SECCM",IF(OR(RIGHT(Table13[[#This Row],[Occupational Series]],1)="A",RIGHT(Table13[[#This Row],[Occupational Series]],1)="B",RIGHT(Table13[[#This Row],[Occupational Series]],1)="C"),"0301",RIGHT(Table13[[#This Row],[Occupational Series]],4)))</f>
        <v>3701</v>
      </c>
      <c r="D3286" s="51" t="s">
        <v>906</v>
      </c>
      <c r="E3286" s="51" t="s">
        <v>907</v>
      </c>
    </row>
    <row r="3287" spans="1:5" ht="51.75" thickBot="1" x14ac:dyDescent="0.3">
      <c r="A3287" s="54" t="s">
        <v>746</v>
      </c>
      <c r="B3287" s="127" t="str">
        <f>Table13[[#This Row],[Series]]&amp;Table13[[#This Row],[Competency Name]]</f>
        <v>3701ABILITY TO USE AND MAINTAIN TOOLS AND EQUIPMENT</v>
      </c>
      <c r="C3287" s="127" t="str">
        <f>IF(RIGHT(Table13[[#This Row],[Occupational Series]],5)="SECCM","SECCM",IF(OR(RIGHT(Table13[[#This Row],[Occupational Series]],1)="A",RIGHT(Table13[[#This Row],[Occupational Series]],1)="B",RIGHT(Table13[[#This Row],[Occupational Series]],1)="C"),"0301",RIGHT(Table13[[#This Row],[Occupational Series]],4)))</f>
        <v>3701</v>
      </c>
      <c r="D3287" s="54" t="s">
        <v>908</v>
      </c>
      <c r="E3287" s="54" t="s">
        <v>909</v>
      </c>
    </row>
    <row r="3288" spans="1:5" ht="90" thickBot="1" x14ac:dyDescent="0.3">
      <c r="A3288" s="51" t="s">
        <v>746</v>
      </c>
      <c r="B3288" s="127" t="str">
        <f>Table13[[#This Row],[Series]]&amp;Table13[[#This Row],[Competency Name]]</f>
        <v>3701USE OF MEASURING INSTRUMENTS (MECHANICAL, ELECTRICAL, ELECTRONIC, AS APPROPRIATE TO LINE OF WORK)</v>
      </c>
      <c r="C3288" s="127" t="str">
        <f>IF(RIGHT(Table13[[#This Row],[Occupational Series]],5)="SECCM","SECCM",IF(OR(RIGHT(Table13[[#This Row],[Occupational Series]],1)="A",RIGHT(Table13[[#This Row],[Occupational Series]],1)="B",RIGHT(Table13[[#This Row],[Occupational Series]],1)="C"),"0301",RIGHT(Table13[[#This Row],[Occupational Series]],4)))</f>
        <v>3701</v>
      </c>
      <c r="D3288" s="51" t="s">
        <v>986</v>
      </c>
      <c r="E3288" s="51" t="s">
        <v>987</v>
      </c>
    </row>
    <row r="3289" spans="1:5" ht="39" thickBot="1" x14ac:dyDescent="0.3">
      <c r="A3289" s="51" t="s">
        <v>746</v>
      </c>
      <c r="B3289" s="127" t="str">
        <f>Table13[[#This Row],[Series]]&amp;Table13[[#This Row],[Competency Name]]</f>
        <v>3701ABILITY TO WORK AS A MEMBER OF A TEAM</v>
      </c>
      <c r="C3289" s="127" t="str">
        <f>IF(RIGHT(Table13[[#This Row],[Occupational Series]],5)="SECCM","SECCM",IF(OR(RIGHT(Table13[[#This Row],[Occupational Series]],1)="A",RIGHT(Table13[[#This Row],[Occupational Series]],1)="B",RIGHT(Table13[[#This Row],[Occupational Series]],1)="C"),"0301",RIGHT(Table13[[#This Row],[Occupational Series]],4)))</f>
        <v>3701</v>
      </c>
      <c r="D3289" s="51" t="s">
        <v>1017</v>
      </c>
      <c r="E3289" s="51" t="s">
        <v>1018</v>
      </c>
    </row>
    <row r="3290" spans="1:5" ht="26.25" thickBot="1" x14ac:dyDescent="0.3">
      <c r="A3290" s="128" t="s">
        <v>746</v>
      </c>
      <c r="B3290" s="127" t="str">
        <f>Table13[[#This Row],[Series]]&amp;Table13[[#This Row],[Competency Name]]</f>
        <v>3701SHOP APTITUDE AND INTEREST</v>
      </c>
      <c r="C3290" s="127" t="str">
        <f>IF(RIGHT(Table13[[#This Row],[Occupational Series]],5)="SECCM","SECCM",IF(OR(RIGHT(Table13[[#This Row],[Occupational Series]],1)="A",RIGHT(Table13[[#This Row],[Occupational Series]],1)="B",RIGHT(Table13[[#This Row],[Occupational Series]],1)="C"),"0301",RIGHT(Table13[[#This Row],[Occupational Series]],4)))</f>
        <v>3701</v>
      </c>
      <c r="D3290" s="128" t="s">
        <v>1021</v>
      </c>
      <c r="E3290" s="128" t="s">
        <v>1022</v>
      </c>
    </row>
    <row r="3291" spans="1:5" ht="39" thickBot="1" x14ac:dyDescent="0.3">
      <c r="A3291" s="51" t="s">
        <v>746</v>
      </c>
      <c r="B3291" s="127" t="str">
        <f>Table13[[#This Row],[Series]]&amp;Table13[[#This Row],[Competency Name]]</f>
        <v>3701KNOWLEDGE OF METALS</v>
      </c>
      <c r="C3291" s="127" t="str">
        <f>IF(RIGHT(Table13[[#This Row],[Occupational Series]],5)="SECCM","SECCM",IF(OR(RIGHT(Table13[[#This Row],[Occupational Series]],1)="A",RIGHT(Table13[[#This Row],[Occupational Series]],1)="B",RIGHT(Table13[[#This Row],[Occupational Series]],1)="C"),"0301",RIGHT(Table13[[#This Row],[Occupational Series]],4)))</f>
        <v>3701</v>
      </c>
      <c r="D3291" s="51" t="s">
        <v>1325</v>
      </c>
      <c r="E3291" s="51" t="s">
        <v>1326</v>
      </c>
    </row>
    <row r="3292" spans="1:5" ht="115.5" thickBot="1" x14ac:dyDescent="0.3">
      <c r="A3292" s="51" t="s">
        <v>752</v>
      </c>
      <c r="B3292" s="127" t="str">
        <f>Table13[[#This Row],[Series]]&amp;Table13[[#This Row],[Competency Name]]</f>
        <v>3703TECHNICAL PRACTICES (THEORETICAL, PRECISE, ARTISTIC)</v>
      </c>
      <c r="C3292" s="127" t="str">
        <f>IF(RIGHT(Table13[[#This Row],[Occupational Series]],5)="SECCM","SECCM",IF(OR(RIGHT(Table13[[#This Row],[Occupational Series]],1)="A",RIGHT(Table13[[#This Row],[Occupational Series]],1)="B",RIGHT(Table13[[#This Row],[Occupational Series]],1)="C"),"0301",RIGHT(Table13[[#This Row],[Occupational Series]],4)))</f>
        <v>3703</v>
      </c>
      <c r="D3292" s="51" t="s">
        <v>716</v>
      </c>
      <c r="E3292" s="51" t="s">
        <v>717</v>
      </c>
    </row>
    <row r="3293" spans="1:5" ht="51.75" thickBot="1" x14ac:dyDescent="0.3">
      <c r="A3293" s="128" t="s">
        <v>752</v>
      </c>
      <c r="B3293" s="127" t="str">
        <f>Table13[[#This Row],[Series]]&amp;Table13[[#This Row],[Competency Name]]</f>
        <v>3703ABILITY TO DO THE WORK OF THE POSITION WITHOUT MORE THAN NORMAL SUPERVISION</v>
      </c>
      <c r="C3293" s="127" t="str">
        <f>IF(RIGHT(Table13[[#This Row],[Occupational Series]],5)="SECCM","SECCM",IF(OR(RIGHT(Table13[[#This Row],[Occupational Series]],1)="A",RIGHT(Table13[[#This Row],[Occupational Series]],1)="B",RIGHT(Table13[[#This Row],[Occupational Series]],1)="C"),"0301",RIGHT(Table13[[#This Row],[Occupational Series]],4)))</f>
        <v>3703</v>
      </c>
      <c r="D3293" s="128" t="s">
        <v>852</v>
      </c>
      <c r="E3293" s="128" t="s">
        <v>853</v>
      </c>
    </row>
    <row r="3294" spans="1:5" ht="15.75" thickBot="1" x14ac:dyDescent="0.3">
      <c r="A3294" s="129" t="s">
        <v>752</v>
      </c>
      <c r="B3294" s="127" t="str">
        <f>Table13[[#This Row],[Series]]&amp;Table13[[#This Row],[Competency Name]]</f>
        <v>3703ABILITY TO INSPECT</v>
      </c>
      <c r="C3294" s="127" t="str">
        <f>IF(RIGHT(Table13[[#This Row],[Occupational Series]],5)="SECCM","SECCM",IF(OR(RIGHT(Table13[[#This Row],[Occupational Series]],1)="A",RIGHT(Table13[[#This Row],[Occupational Series]],1)="B",RIGHT(Table13[[#This Row],[Occupational Series]],1)="C"),"0301",RIGHT(Table13[[#This Row],[Occupational Series]],4)))</f>
        <v>3703</v>
      </c>
      <c r="D3294" s="129" t="s">
        <v>866</v>
      </c>
      <c r="E3294" s="129" t="s">
        <v>867</v>
      </c>
    </row>
    <row r="3295" spans="1:5" ht="15.75" thickBot="1" x14ac:dyDescent="0.3">
      <c r="A3295" s="129" t="s">
        <v>752</v>
      </c>
      <c r="B3295" s="127" t="str">
        <f>Table13[[#This Row],[Series]]&amp;Table13[[#This Row],[Competency Name]]</f>
        <v>3703ABILITY TO INSTRUCT</v>
      </c>
      <c r="C3295" s="127" t="str">
        <f>IF(RIGHT(Table13[[#This Row],[Occupational Series]],5)="SECCM","SECCM",IF(OR(RIGHT(Table13[[#This Row],[Occupational Series]],1)="A",RIGHT(Table13[[#This Row],[Occupational Series]],1)="B",RIGHT(Table13[[#This Row],[Occupational Series]],1)="C"),"0301",RIGHT(Table13[[#This Row],[Occupational Series]],4)))</f>
        <v>3703</v>
      </c>
      <c r="D3295" s="129" t="s">
        <v>868</v>
      </c>
      <c r="E3295" s="129" t="s">
        <v>869</v>
      </c>
    </row>
    <row r="3296" spans="1:5" ht="39" thickBot="1" x14ac:dyDescent="0.3">
      <c r="A3296" s="54" t="s">
        <v>752</v>
      </c>
      <c r="B3296" s="127" t="str">
        <f>Table13[[#This Row],[Series]]&amp;Table13[[#This Row],[Competency Name]]</f>
        <v>3703ABILITY TO PROVIDE PRODUCTION SUPPORT SERVICES</v>
      </c>
      <c r="C3296" s="127" t="str">
        <f>IF(RIGHT(Table13[[#This Row],[Occupational Series]],5)="SECCM","SECCM",IF(OR(RIGHT(Table13[[#This Row],[Occupational Series]],1)="A",RIGHT(Table13[[#This Row],[Occupational Series]],1)="B",RIGHT(Table13[[#This Row],[Occupational Series]],1)="C"),"0301",RIGHT(Table13[[#This Row],[Occupational Series]],4)))</f>
        <v>3703</v>
      </c>
      <c r="D3296" s="54" t="s">
        <v>870</v>
      </c>
      <c r="E3296" s="54" t="s">
        <v>871</v>
      </c>
    </row>
    <row r="3297" spans="1:5" ht="26.25" thickBot="1" x14ac:dyDescent="0.3">
      <c r="A3297" s="129" t="s">
        <v>752</v>
      </c>
      <c r="B3297" s="127" t="str">
        <f>Table13[[#This Row],[Series]]&amp;Table13[[#This Row],[Competency Name]]</f>
        <v>3703ABILITY TO LEAD OR SUPERVISE</v>
      </c>
      <c r="C3297" s="127" t="str">
        <f>IF(RIGHT(Table13[[#This Row],[Occupational Series]],5)="SECCM","SECCM",IF(OR(RIGHT(Table13[[#This Row],[Occupational Series]],1)="A",RIGHT(Table13[[#This Row],[Occupational Series]],1)="B",RIGHT(Table13[[#This Row],[Occupational Series]],1)="C"),"0301",RIGHT(Table13[[#This Row],[Occupational Series]],4)))</f>
        <v>3703</v>
      </c>
      <c r="D3297" s="129" t="s">
        <v>872</v>
      </c>
      <c r="E3297" s="129" t="s">
        <v>873</v>
      </c>
    </row>
    <row r="3298" spans="1:5" ht="64.5" thickBot="1" x14ac:dyDescent="0.3">
      <c r="A3298" s="51" t="s">
        <v>752</v>
      </c>
      <c r="B3298" s="127" t="str">
        <f>Table13[[#This Row],[Series]]&amp;Table13[[#This Row],[Competency Name]]</f>
        <v>3703DEXTERITY AND SAFETY</v>
      </c>
      <c r="C3298" s="127" t="str">
        <f>IF(RIGHT(Table13[[#This Row],[Occupational Series]],5)="SECCM","SECCM",IF(OR(RIGHT(Table13[[#This Row],[Occupational Series]],1)="A",RIGHT(Table13[[#This Row],[Occupational Series]],1)="B",RIGHT(Table13[[#This Row],[Occupational Series]],1)="C"),"0301",RIGHT(Table13[[#This Row],[Occupational Series]],4)))</f>
        <v>3703</v>
      </c>
      <c r="D3298" s="51" t="s">
        <v>888</v>
      </c>
      <c r="E3298" s="51" t="s">
        <v>889</v>
      </c>
    </row>
    <row r="3299" spans="1:5" ht="77.25" thickBot="1" x14ac:dyDescent="0.3">
      <c r="A3299" s="54" t="s">
        <v>752</v>
      </c>
      <c r="B3299" s="127" t="str">
        <f>Table13[[#This Row],[Series]]&amp;Table13[[#This Row],[Competency Name]]</f>
        <v>3703INGENUITY (ABILITY TO SUGGEST AND APPLY NEW METHODS)</v>
      </c>
      <c r="C3299" s="127" t="str">
        <f>IF(RIGHT(Table13[[#This Row],[Occupational Series]],5)="SECCM","SECCM",IF(OR(RIGHT(Table13[[#This Row],[Occupational Series]],1)="A",RIGHT(Table13[[#This Row],[Occupational Series]],1)="B",RIGHT(Table13[[#This Row],[Occupational Series]],1)="C"),"0301",RIGHT(Table13[[#This Row],[Occupational Series]],4)))</f>
        <v>3703</v>
      </c>
      <c r="D3299" s="54" t="s">
        <v>890</v>
      </c>
      <c r="E3299" s="54" t="s">
        <v>891</v>
      </c>
    </row>
    <row r="3300" spans="1:5" ht="39" thickBot="1" x14ac:dyDescent="0.3">
      <c r="A3300" s="51" t="s">
        <v>752</v>
      </c>
      <c r="B3300" s="127" t="str">
        <f>Table13[[#This Row],[Series]]&amp;Table13[[#This Row],[Competency Name]]</f>
        <v>3703ABILITY TO SUPERVISE THROUGH SUBORDINATE SUPERVISORS</v>
      </c>
      <c r="C3300" s="127" t="str">
        <f>IF(RIGHT(Table13[[#This Row],[Occupational Series]],5)="SECCM","SECCM",IF(OR(RIGHT(Table13[[#This Row],[Occupational Series]],1)="A",RIGHT(Table13[[#This Row],[Occupational Series]],1)="B",RIGHT(Table13[[#This Row],[Occupational Series]],1)="C"),"0301",RIGHT(Table13[[#This Row],[Occupational Series]],4)))</f>
        <v>3703</v>
      </c>
      <c r="D3300" s="51" t="s">
        <v>898</v>
      </c>
      <c r="E3300" s="51" t="s">
        <v>899</v>
      </c>
    </row>
    <row r="3301" spans="1:5" ht="77.25" thickBot="1" x14ac:dyDescent="0.3">
      <c r="A3301" s="51" t="s">
        <v>752</v>
      </c>
      <c r="B3301" s="127" t="str">
        <f>Table13[[#This Row],[Series]]&amp;Table13[[#This Row],[Competency Name]]</f>
        <v>3703ABILITY TO INTERPRET INSTRUCTIONS AND SPECIFICATIONS, INCLUDING BLUEPRINT READING</v>
      </c>
      <c r="C3301" s="127" t="str">
        <f>IF(RIGHT(Table13[[#This Row],[Occupational Series]],5)="SECCM","SECCM",IF(OR(RIGHT(Table13[[#This Row],[Occupational Series]],1)="A",RIGHT(Table13[[#This Row],[Occupational Series]],1)="B",RIGHT(Table13[[#This Row],[Occupational Series]],1)="C"),"0301",RIGHT(Table13[[#This Row],[Occupational Series]],4)))</f>
        <v>3703</v>
      </c>
      <c r="D3301" s="51" t="s">
        <v>906</v>
      </c>
      <c r="E3301" s="51" t="s">
        <v>907</v>
      </c>
    </row>
    <row r="3302" spans="1:5" ht="51.75" thickBot="1" x14ac:dyDescent="0.3">
      <c r="A3302" s="54" t="s">
        <v>752</v>
      </c>
      <c r="B3302" s="127" t="str">
        <f>Table13[[#This Row],[Series]]&amp;Table13[[#This Row],[Competency Name]]</f>
        <v>3703ABILITY TO USE AND MAINTAIN TOOLS AND EQUIPMENT</v>
      </c>
      <c r="C3302" s="127" t="str">
        <f>IF(RIGHT(Table13[[#This Row],[Occupational Series]],5)="SECCM","SECCM",IF(OR(RIGHT(Table13[[#This Row],[Occupational Series]],1)="A",RIGHT(Table13[[#This Row],[Occupational Series]],1)="B",RIGHT(Table13[[#This Row],[Occupational Series]],1)="C"),"0301",RIGHT(Table13[[#This Row],[Occupational Series]],4)))</f>
        <v>3703</v>
      </c>
      <c r="D3302" s="54" t="s">
        <v>908</v>
      </c>
      <c r="E3302" s="54" t="s">
        <v>909</v>
      </c>
    </row>
    <row r="3303" spans="1:5" ht="90" thickBot="1" x14ac:dyDescent="0.3">
      <c r="A3303" s="51" t="s">
        <v>752</v>
      </c>
      <c r="B3303" s="127" t="str">
        <f>Table13[[#This Row],[Series]]&amp;Table13[[#This Row],[Competency Name]]</f>
        <v>3703USE OF MEASURING INSTRUMENTS (MECHANICAL, ELECTRICAL, ELECTRONIC, AS APPROPRIATE TO LINE OF WORK)</v>
      </c>
      <c r="C3303" s="127" t="str">
        <f>IF(RIGHT(Table13[[#This Row],[Occupational Series]],5)="SECCM","SECCM",IF(OR(RIGHT(Table13[[#This Row],[Occupational Series]],1)="A",RIGHT(Table13[[#This Row],[Occupational Series]],1)="B",RIGHT(Table13[[#This Row],[Occupational Series]],1)="C"),"0301",RIGHT(Table13[[#This Row],[Occupational Series]],4)))</f>
        <v>3703</v>
      </c>
      <c r="D3303" s="51" t="s">
        <v>986</v>
      </c>
      <c r="E3303" s="51" t="s">
        <v>987</v>
      </c>
    </row>
    <row r="3304" spans="1:5" ht="51.75" thickBot="1" x14ac:dyDescent="0.3">
      <c r="A3304" s="51" t="s">
        <v>752</v>
      </c>
      <c r="B3304" s="127" t="str">
        <f>Table13[[#This Row],[Series]]&amp;Table13[[#This Row],[Competency Name]]</f>
        <v>3703ABILITY TO MEET DEADLINE DATES UNDER PRESSURE</v>
      </c>
      <c r="C3304" s="127" t="str">
        <f>IF(RIGHT(Table13[[#This Row],[Occupational Series]],5)="SECCM","SECCM",IF(OR(RIGHT(Table13[[#This Row],[Occupational Series]],1)="A",RIGHT(Table13[[#This Row],[Occupational Series]],1)="B",RIGHT(Table13[[#This Row],[Occupational Series]],1)="C"),"0301",RIGHT(Table13[[#This Row],[Occupational Series]],4)))</f>
        <v>3703</v>
      </c>
      <c r="D3304" s="51" t="s">
        <v>1005</v>
      </c>
      <c r="E3304" s="51" t="s">
        <v>1006</v>
      </c>
    </row>
    <row r="3305" spans="1:5" ht="39" thickBot="1" x14ac:dyDescent="0.3">
      <c r="A3305" s="54" t="s">
        <v>752</v>
      </c>
      <c r="B3305" s="127" t="str">
        <f>Table13[[#This Row],[Series]]&amp;Table13[[#This Row],[Competency Name]]</f>
        <v>3703ABILITY TO PLAN AND ORGANIZE THE WORK</v>
      </c>
      <c r="C3305" s="127" t="str">
        <f>IF(RIGHT(Table13[[#This Row],[Occupational Series]],5)="SECCM","SECCM",IF(OR(RIGHT(Table13[[#This Row],[Occupational Series]],1)="A",RIGHT(Table13[[#This Row],[Occupational Series]],1)="B",RIGHT(Table13[[#This Row],[Occupational Series]],1)="C"),"0301",RIGHT(Table13[[#This Row],[Occupational Series]],4)))</f>
        <v>3703</v>
      </c>
      <c r="D3305" s="54" t="s">
        <v>1007</v>
      </c>
      <c r="E3305" s="54" t="s">
        <v>1008</v>
      </c>
    </row>
    <row r="3306" spans="1:5" ht="39" thickBot="1" x14ac:dyDescent="0.3">
      <c r="A3306" s="51" t="s">
        <v>752</v>
      </c>
      <c r="B3306" s="127" t="str">
        <f>Table13[[#This Row],[Series]]&amp;Table13[[#This Row],[Competency Name]]</f>
        <v>3703ABILITY TO WORK WITH OTHERS</v>
      </c>
      <c r="C3306" s="127" t="str">
        <f>IF(RIGHT(Table13[[#This Row],[Occupational Series]],5)="SECCM","SECCM",IF(OR(RIGHT(Table13[[#This Row],[Occupational Series]],1)="A",RIGHT(Table13[[#This Row],[Occupational Series]],1)="B",RIGHT(Table13[[#This Row],[Occupational Series]],1)="C"),"0301",RIGHT(Table13[[#This Row],[Occupational Series]],4)))</f>
        <v>3703</v>
      </c>
      <c r="D3306" s="51" t="s">
        <v>1019</v>
      </c>
      <c r="E3306" s="51" t="s">
        <v>1020</v>
      </c>
    </row>
    <row r="3307" spans="1:5" ht="39" thickBot="1" x14ac:dyDescent="0.3">
      <c r="A3307" s="51" t="s">
        <v>752</v>
      </c>
      <c r="B3307" s="127" t="str">
        <f>Table13[[#This Row],[Series]]&amp;Table13[[#This Row],[Competency Name]]</f>
        <v>3703KNOWLEDGE OF METALS</v>
      </c>
      <c r="C3307" s="127" t="str">
        <f>IF(RIGHT(Table13[[#This Row],[Occupational Series]],5)="SECCM","SECCM",IF(OR(RIGHT(Table13[[#This Row],[Occupational Series]],1)="A",RIGHT(Table13[[#This Row],[Occupational Series]],1)="B",RIGHT(Table13[[#This Row],[Occupational Series]],1)="C"),"0301",RIGHT(Table13[[#This Row],[Occupational Series]],4)))</f>
        <v>3703</v>
      </c>
      <c r="D3307" s="51" t="s">
        <v>1325</v>
      </c>
      <c r="E3307" s="51" t="s">
        <v>1326</v>
      </c>
    </row>
    <row r="3308" spans="1:5" ht="115.5" thickBot="1" x14ac:dyDescent="0.3">
      <c r="A3308" s="54" t="s">
        <v>726</v>
      </c>
      <c r="B3308" s="127" t="str">
        <f>Table13[[#This Row],[Series]]&amp;Table13[[#This Row],[Competency Name]]</f>
        <v>3705TECHNICAL PRACTICES (THEORETICAL, PRECISE, ARTISTIC)</v>
      </c>
      <c r="C3308" s="127" t="str">
        <f>IF(RIGHT(Table13[[#This Row],[Occupational Series]],5)="SECCM","SECCM",IF(OR(RIGHT(Table13[[#This Row],[Occupational Series]],1)="A",RIGHT(Table13[[#This Row],[Occupational Series]],1)="B",RIGHT(Table13[[#This Row],[Occupational Series]],1)="C"),"0301",RIGHT(Table13[[#This Row],[Occupational Series]],4)))</f>
        <v>3705</v>
      </c>
      <c r="D3308" s="54" t="s">
        <v>716</v>
      </c>
      <c r="E3308" s="54" t="s">
        <v>717</v>
      </c>
    </row>
    <row r="3309" spans="1:5" ht="51.75" thickBot="1" x14ac:dyDescent="0.3">
      <c r="A3309" s="129" t="s">
        <v>726</v>
      </c>
      <c r="B3309" s="127" t="str">
        <f>Table13[[#This Row],[Series]]&amp;Table13[[#This Row],[Competency Name]]</f>
        <v>3705ABILITY TO DO THE WORK OF THE POSITION WITHOUT MORE THAN NORMAL SUPERVISION</v>
      </c>
      <c r="C3309" s="127" t="str">
        <f>IF(RIGHT(Table13[[#This Row],[Occupational Series]],5)="SECCM","SECCM",IF(OR(RIGHT(Table13[[#This Row],[Occupational Series]],1)="A",RIGHT(Table13[[#This Row],[Occupational Series]],1)="B",RIGHT(Table13[[#This Row],[Occupational Series]],1)="C"),"0301",RIGHT(Table13[[#This Row],[Occupational Series]],4)))</f>
        <v>3705</v>
      </c>
      <c r="D3309" s="129" t="s">
        <v>852</v>
      </c>
      <c r="E3309" s="129" t="s">
        <v>853</v>
      </c>
    </row>
    <row r="3310" spans="1:5" ht="15.75" thickBot="1" x14ac:dyDescent="0.3">
      <c r="A3310" s="129" t="s">
        <v>726</v>
      </c>
      <c r="B3310" s="127" t="str">
        <f>Table13[[#This Row],[Series]]&amp;Table13[[#This Row],[Competency Name]]</f>
        <v>3705ABILITY TO INSPECT</v>
      </c>
      <c r="C3310" s="127" t="str">
        <f>IF(RIGHT(Table13[[#This Row],[Occupational Series]],5)="SECCM","SECCM",IF(OR(RIGHT(Table13[[#This Row],[Occupational Series]],1)="A",RIGHT(Table13[[#This Row],[Occupational Series]],1)="B",RIGHT(Table13[[#This Row],[Occupational Series]],1)="C"),"0301",RIGHT(Table13[[#This Row],[Occupational Series]],4)))</f>
        <v>3705</v>
      </c>
      <c r="D3310" s="129" t="s">
        <v>866</v>
      </c>
      <c r="E3310" s="129" t="s">
        <v>867</v>
      </c>
    </row>
    <row r="3311" spans="1:5" ht="15.75" thickBot="1" x14ac:dyDescent="0.3">
      <c r="A3311" s="128" t="s">
        <v>726</v>
      </c>
      <c r="B3311" s="127" t="str">
        <f>Table13[[#This Row],[Series]]&amp;Table13[[#This Row],[Competency Name]]</f>
        <v>3705ABILITY TO INSTRUCT</v>
      </c>
      <c r="C3311" s="127" t="str">
        <f>IF(RIGHT(Table13[[#This Row],[Occupational Series]],5)="SECCM","SECCM",IF(OR(RIGHT(Table13[[#This Row],[Occupational Series]],1)="A",RIGHT(Table13[[#This Row],[Occupational Series]],1)="B",RIGHT(Table13[[#This Row],[Occupational Series]],1)="C"),"0301",RIGHT(Table13[[#This Row],[Occupational Series]],4)))</f>
        <v>3705</v>
      </c>
      <c r="D3311" s="128" t="s">
        <v>868</v>
      </c>
      <c r="E3311" s="128" t="s">
        <v>869</v>
      </c>
    </row>
    <row r="3312" spans="1:5" ht="39" thickBot="1" x14ac:dyDescent="0.3">
      <c r="A3312" s="51" t="s">
        <v>726</v>
      </c>
      <c r="B3312" s="127" t="str">
        <f>Table13[[#This Row],[Series]]&amp;Table13[[#This Row],[Competency Name]]</f>
        <v>3705ABILITY TO PROVIDE PRODUCTION SUPPORT SERVICES</v>
      </c>
      <c r="C3312" s="127" t="str">
        <f>IF(RIGHT(Table13[[#This Row],[Occupational Series]],5)="SECCM","SECCM",IF(OR(RIGHT(Table13[[#This Row],[Occupational Series]],1)="A",RIGHT(Table13[[#This Row],[Occupational Series]],1)="B",RIGHT(Table13[[#This Row],[Occupational Series]],1)="C"),"0301",RIGHT(Table13[[#This Row],[Occupational Series]],4)))</f>
        <v>3705</v>
      </c>
      <c r="D3312" s="51" t="s">
        <v>870</v>
      </c>
      <c r="E3312" s="51" t="s">
        <v>871</v>
      </c>
    </row>
    <row r="3313" spans="1:5" ht="26.25" thickBot="1" x14ac:dyDescent="0.3">
      <c r="A3313" s="129" t="s">
        <v>726</v>
      </c>
      <c r="B3313" s="127" t="str">
        <f>Table13[[#This Row],[Series]]&amp;Table13[[#This Row],[Competency Name]]</f>
        <v>3705ABILITY TO LEAD OR SUPERVISE</v>
      </c>
      <c r="C3313" s="127" t="str">
        <f>IF(RIGHT(Table13[[#This Row],[Occupational Series]],5)="SECCM","SECCM",IF(OR(RIGHT(Table13[[#This Row],[Occupational Series]],1)="A",RIGHT(Table13[[#This Row],[Occupational Series]],1)="B",RIGHT(Table13[[#This Row],[Occupational Series]],1)="C"),"0301",RIGHT(Table13[[#This Row],[Occupational Series]],4)))</f>
        <v>3705</v>
      </c>
      <c r="D3313" s="129" t="s">
        <v>872</v>
      </c>
      <c r="E3313" s="129" t="s">
        <v>873</v>
      </c>
    </row>
    <row r="3314" spans="1:5" ht="39" thickBot="1" x14ac:dyDescent="0.3">
      <c r="A3314" s="54" t="s">
        <v>726</v>
      </c>
      <c r="B3314" s="127" t="str">
        <f>Table13[[#This Row],[Series]]&amp;Table13[[#This Row],[Competency Name]]</f>
        <v>3705ABILITY TO FOLLOW DIRECTIONS IN A SHOP</v>
      </c>
      <c r="C3314" s="127" t="str">
        <f>IF(RIGHT(Table13[[#This Row],[Occupational Series]],5)="SECCM","SECCM",IF(OR(RIGHT(Table13[[#This Row],[Occupational Series]],1)="A",RIGHT(Table13[[#This Row],[Occupational Series]],1)="B",RIGHT(Table13[[#This Row],[Occupational Series]],1)="C"),"0301",RIGHT(Table13[[#This Row],[Occupational Series]],4)))</f>
        <v>3705</v>
      </c>
      <c r="D3314" s="54" t="s">
        <v>882</v>
      </c>
      <c r="E3314" s="54" t="s">
        <v>883</v>
      </c>
    </row>
    <row r="3315" spans="1:5" ht="64.5" thickBot="1" x14ac:dyDescent="0.3">
      <c r="A3315" s="51" t="s">
        <v>726</v>
      </c>
      <c r="B3315" s="127" t="str">
        <f>Table13[[#This Row],[Series]]&amp;Table13[[#This Row],[Competency Name]]</f>
        <v>3705DEXTERITY AND SAFETY</v>
      </c>
      <c r="C3315" s="127" t="str">
        <f>IF(RIGHT(Table13[[#This Row],[Occupational Series]],5)="SECCM","SECCM",IF(OR(RIGHT(Table13[[#This Row],[Occupational Series]],1)="A",RIGHT(Table13[[#This Row],[Occupational Series]],1)="B",RIGHT(Table13[[#This Row],[Occupational Series]],1)="C"),"0301",RIGHT(Table13[[#This Row],[Occupational Series]],4)))</f>
        <v>3705</v>
      </c>
      <c r="D3315" s="51" t="s">
        <v>888</v>
      </c>
      <c r="E3315" s="51" t="s">
        <v>889</v>
      </c>
    </row>
    <row r="3316" spans="1:5" ht="77.25" thickBot="1" x14ac:dyDescent="0.3">
      <c r="A3316" s="51" t="s">
        <v>726</v>
      </c>
      <c r="B3316" s="127" t="str">
        <f>Table13[[#This Row],[Series]]&amp;Table13[[#This Row],[Competency Name]]</f>
        <v>3705INGENUITY (ABILITY TO SUGGEST AND APPLY NEW METHODS)</v>
      </c>
      <c r="C3316" s="127" t="str">
        <f>IF(RIGHT(Table13[[#This Row],[Occupational Series]],5)="SECCM","SECCM",IF(OR(RIGHT(Table13[[#This Row],[Occupational Series]],1)="A",RIGHT(Table13[[#This Row],[Occupational Series]],1)="B",RIGHT(Table13[[#This Row],[Occupational Series]],1)="C"),"0301",RIGHT(Table13[[#This Row],[Occupational Series]],4)))</f>
        <v>3705</v>
      </c>
      <c r="D3316" s="51" t="s">
        <v>890</v>
      </c>
      <c r="E3316" s="51" t="s">
        <v>891</v>
      </c>
    </row>
    <row r="3317" spans="1:5" ht="39" thickBot="1" x14ac:dyDescent="0.3">
      <c r="A3317" s="54" t="s">
        <v>726</v>
      </c>
      <c r="B3317" s="127" t="str">
        <f>Table13[[#This Row],[Series]]&amp;Table13[[#This Row],[Competency Name]]</f>
        <v>3705ABILITY TO SUPERVISE THROUGH SUBORDINATE SUPERVISORS</v>
      </c>
      <c r="C3317" s="127" t="str">
        <f>IF(RIGHT(Table13[[#This Row],[Occupational Series]],5)="SECCM","SECCM",IF(OR(RIGHT(Table13[[#This Row],[Occupational Series]],1)="A",RIGHT(Table13[[#This Row],[Occupational Series]],1)="B",RIGHT(Table13[[#This Row],[Occupational Series]],1)="C"),"0301",RIGHT(Table13[[#This Row],[Occupational Series]],4)))</f>
        <v>3705</v>
      </c>
      <c r="D3317" s="54" t="s">
        <v>898</v>
      </c>
      <c r="E3317" s="54" t="s">
        <v>899</v>
      </c>
    </row>
    <row r="3318" spans="1:5" ht="39" thickBot="1" x14ac:dyDescent="0.3">
      <c r="A3318" s="51" t="s">
        <v>726</v>
      </c>
      <c r="B3318" s="127" t="str">
        <f>Table13[[#This Row],[Series]]&amp;Table13[[#This Row],[Competency Name]]</f>
        <v>3705RELIABILITY AND DEPENDABILITY</v>
      </c>
      <c r="C3318" s="127" t="str">
        <f>IF(RIGHT(Table13[[#This Row],[Occupational Series]],5)="SECCM","SECCM",IF(OR(RIGHT(Table13[[#This Row],[Occupational Series]],1)="A",RIGHT(Table13[[#This Row],[Occupational Series]],1)="B",RIGHT(Table13[[#This Row],[Occupational Series]],1)="C"),"0301",RIGHT(Table13[[#This Row],[Occupational Series]],4)))</f>
        <v>3705</v>
      </c>
      <c r="D3318" s="51" t="s">
        <v>900</v>
      </c>
      <c r="E3318" s="51" t="s">
        <v>901</v>
      </c>
    </row>
    <row r="3319" spans="1:5" ht="77.25" thickBot="1" x14ac:dyDescent="0.3">
      <c r="A3319" s="51" t="s">
        <v>726</v>
      </c>
      <c r="B3319" s="127" t="str">
        <f>Table13[[#This Row],[Series]]&amp;Table13[[#This Row],[Competency Name]]</f>
        <v>3705ABILITY TO INTERPRET INSTRUCTIONS AND SPECIFICATIONS, INCLUDING BLUEPRINT READING</v>
      </c>
      <c r="C3319" s="127" t="str">
        <f>IF(RIGHT(Table13[[#This Row],[Occupational Series]],5)="SECCM","SECCM",IF(OR(RIGHT(Table13[[#This Row],[Occupational Series]],1)="A",RIGHT(Table13[[#This Row],[Occupational Series]],1)="B",RIGHT(Table13[[#This Row],[Occupational Series]],1)="C"),"0301",RIGHT(Table13[[#This Row],[Occupational Series]],4)))</f>
        <v>3705</v>
      </c>
      <c r="D3319" s="51" t="s">
        <v>906</v>
      </c>
      <c r="E3319" s="51" t="s">
        <v>907</v>
      </c>
    </row>
    <row r="3320" spans="1:5" ht="51.75" thickBot="1" x14ac:dyDescent="0.3">
      <c r="A3320" s="54" t="s">
        <v>726</v>
      </c>
      <c r="B3320" s="127" t="str">
        <f>Table13[[#This Row],[Series]]&amp;Table13[[#This Row],[Competency Name]]</f>
        <v>3705ABILITY TO USE AND MAINTAIN TOOLS AND EQUIPMENT</v>
      </c>
      <c r="C3320" s="127" t="str">
        <f>IF(RIGHT(Table13[[#This Row],[Occupational Series]],5)="SECCM","SECCM",IF(OR(RIGHT(Table13[[#This Row],[Occupational Series]],1)="A",RIGHT(Table13[[#This Row],[Occupational Series]],1)="B",RIGHT(Table13[[#This Row],[Occupational Series]],1)="C"),"0301",RIGHT(Table13[[#This Row],[Occupational Series]],4)))</f>
        <v>3705</v>
      </c>
      <c r="D3320" s="54" t="s">
        <v>908</v>
      </c>
      <c r="E3320" s="54" t="s">
        <v>909</v>
      </c>
    </row>
    <row r="3321" spans="1:5" ht="90" thickBot="1" x14ac:dyDescent="0.3">
      <c r="A3321" s="51" t="s">
        <v>726</v>
      </c>
      <c r="B3321" s="127" t="str">
        <f>Table13[[#This Row],[Series]]&amp;Table13[[#This Row],[Competency Name]]</f>
        <v>3705USE OF MEASURING INSTRUMENTS (MECHANICAL, ELECTRICAL, ELECTRONIC, AS APPROPRIATE TO LINE OF WORK)</v>
      </c>
      <c r="C3321" s="127" t="str">
        <f>IF(RIGHT(Table13[[#This Row],[Occupational Series]],5)="SECCM","SECCM",IF(OR(RIGHT(Table13[[#This Row],[Occupational Series]],1)="A",RIGHT(Table13[[#This Row],[Occupational Series]],1)="B",RIGHT(Table13[[#This Row],[Occupational Series]],1)="C"),"0301",RIGHT(Table13[[#This Row],[Occupational Series]],4)))</f>
        <v>3705</v>
      </c>
      <c r="D3321" s="51" t="s">
        <v>986</v>
      </c>
      <c r="E3321" s="51" t="s">
        <v>987</v>
      </c>
    </row>
    <row r="3322" spans="1:5" ht="51.75" thickBot="1" x14ac:dyDescent="0.3">
      <c r="A3322" s="51" t="s">
        <v>726</v>
      </c>
      <c r="B3322" s="127" t="str">
        <f>Table13[[#This Row],[Series]]&amp;Table13[[#This Row],[Competency Name]]</f>
        <v>3705ABILITY TO MEET DEADLINE DATES UNDER PRESSURE</v>
      </c>
      <c r="C3322" s="127" t="str">
        <f>IF(RIGHT(Table13[[#This Row],[Occupational Series]],5)="SECCM","SECCM",IF(OR(RIGHT(Table13[[#This Row],[Occupational Series]],1)="A",RIGHT(Table13[[#This Row],[Occupational Series]],1)="B",RIGHT(Table13[[#This Row],[Occupational Series]],1)="C"),"0301",RIGHT(Table13[[#This Row],[Occupational Series]],4)))</f>
        <v>3705</v>
      </c>
      <c r="D3322" s="51" t="s">
        <v>1005</v>
      </c>
      <c r="E3322" s="51" t="s">
        <v>1006</v>
      </c>
    </row>
    <row r="3323" spans="1:5" ht="39" thickBot="1" x14ac:dyDescent="0.3">
      <c r="A3323" s="54" t="s">
        <v>726</v>
      </c>
      <c r="B3323" s="127" t="str">
        <f>Table13[[#This Row],[Series]]&amp;Table13[[#This Row],[Competency Name]]</f>
        <v>3705ABILITY TO PLAN AND ORGANIZE THE WORK</v>
      </c>
      <c r="C3323" s="127" t="str">
        <f>IF(RIGHT(Table13[[#This Row],[Occupational Series]],5)="SECCM","SECCM",IF(OR(RIGHT(Table13[[#This Row],[Occupational Series]],1)="A",RIGHT(Table13[[#This Row],[Occupational Series]],1)="B",RIGHT(Table13[[#This Row],[Occupational Series]],1)="C"),"0301",RIGHT(Table13[[#This Row],[Occupational Series]],4)))</f>
        <v>3705</v>
      </c>
      <c r="D3323" s="54" t="s">
        <v>1007</v>
      </c>
      <c r="E3323" s="54" t="s">
        <v>1008</v>
      </c>
    </row>
    <row r="3324" spans="1:5" ht="39" thickBot="1" x14ac:dyDescent="0.3">
      <c r="A3324" s="51" t="s">
        <v>726</v>
      </c>
      <c r="B3324" s="127" t="str">
        <f>Table13[[#This Row],[Series]]&amp;Table13[[#This Row],[Competency Name]]</f>
        <v>3705ABILITY TO WORK AS A MEMBER OF A TEAM</v>
      </c>
      <c r="C3324" s="127" t="str">
        <f>IF(RIGHT(Table13[[#This Row],[Occupational Series]],5)="SECCM","SECCM",IF(OR(RIGHT(Table13[[#This Row],[Occupational Series]],1)="A",RIGHT(Table13[[#This Row],[Occupational Series]],1)="B",RIGHT(Table13[[#This Row],[Occupational Series]],1)="C"),"0301",RIGHT(Table13[[#This Row],[Occupational Series]],4)))</f>
        <v>3705</v>
      </c>
      <c r="D3324" s="51" t="s">
        <v>1017</v>
      </c>
      <c r="E3324" s="51" t="s">
        <v>1018</v>
      </c>
    </row>
    <row r="3325" spans="1:5" ht="39" thickBot="1" x14ac:dyDescent="0.3">
      <c r="A3325" s="51" t="s">
        <v>726</v>
      </c>
      <c r="B3325" s="127" t="str">
        <f>Table13[[#This Row],[Series]]&amp;Table13[[#This Row],[Competency Name]]</f>
        <v>3705ABILITY TO WORK WITH OTHERS</v>
      </c>
      <c r="C3325" s="127" t="str">
        <f>IF(RIGHT(Table13[[#This Row],[Occupational Series]],5)="SECCM","SECCM",IF(OR(RIGHT(Table13[[#This Row],[Occupational Series]],1)="A",RIGHT(Table13[[#This Row],[Occupational Series]],1)="B",RIGHT(Table13[[#This Row],[Occupational Series]],1)="C"),"0301",RIGHT(Table13[[#This Row],[Occupational Series]],4)))</f>
        <v>3705</v>
      </c>
      <c r="D3325" s="51" t="s">
        <v>1019</v>
      </c>
      <c r="E3325" s="51" t="s">
        <v>1020</v>
      </c>
    </row>
    <row r="3326" spans="1:5" ht="26.25" thickBot="1" x14ac:dyDescent="0.3">
      <c r="A3326" s="129" t="s">
        <v>726</v>
      </c>
      <c r="B3326" s="127" t="str">
        <f>Table13[[#This Row],[Series]]&amp;Table13[[#This Row],[Competency Name]]</f>
        <v>3705SHOP APTITUDE AND INTEREST</v>
      </c>
      <c r="C3326" s="127" t="str">
        <f>IF(RIGHT(Table13[[#This Row],[Occupational Series]],5)="SECCM","SECCM",IF(OR(RIGHT(Table13[[#This Row],[Occupational Series]],1)="A",RIGHT(Table13[[#This Row],[Occupational Series]],1)="B",RIGHT(Table13[[#This Row],[Occupational Series]],1)="C"),"0301",RIGHT(Table13[[#This Row],[Occupational Series]],4)))</f>
        <v>3705</v>
      </c>
      <c r="D3326" s="129" t="s">
        <v>1021</v>
      </c>
      <c r="E3326" s="129" t="s">
        <v>1022</v>
      </c>
    </row>
    <row r="3327" spans="1:5" ht="39" thickBot="1" x14ac:dyDescent="0.3">
      <c r="A3327" s="51" t="s">
        <v>726</v>
      </c>
      <c r="B3327" s="127" t="str">
        <f>Table13[[#This Row],[Series]]&amp;Table13[[#This Row],[Competency Name]]</f>
        <v>3705KNOWLEDGE OF METALS</v>
      </c>
      <c r="C3327" s="127" t="str">
        <f>IF(RIGHT(Table13[[#This Row],[Occupational Series]],5)="SECCM","SECCM",IF(OR(RIGHT(Table13[[#This Row],[Occupational Series]],1)="A",RIGHT(Table13[[#This Row],[Occupational Series]],1)="B",RIGHT(Table13[[#This Row],[Occupational Series]],1)="C"),"0301",RIGHT(Table13[[#This Row],[Occupational Series]],4)))</f>
        <v>3705</v>
      </c>
      <c r="D3327" s="51" t="s">
        <v>1325</v>
      </c>
      <c r="E3327" s="51" t="s">
        <v>1326</v>
      </c>
    </row>
    <row r="3328" spans="1:5" ht="115.5" thickBot="1" x14ac:dyDescent="0.3">
      <c r="A3328" s="51" t="s">
        <v>740</v>
      </c>
      <c r="B3328" s="127" t="str">
        <f>Table13[[#This Row],[Series]]&amp;Table13[[#This Row],[Competency Name]]</f>
        <v>3707TECHNICAL PRACTICES (THEORETICAL, PRECISE, ARTISTIC)</v>
      </c>
      <c r="C3328" s="127" t="str">
        <f>IF(RIGHT(Table13[[#This Row],[Occupational Series]],5)="SECCM","SECCM",IF(OR(RIGHT(Table13[[#This Row],[Occupational Series]],1)="A",RIGHT(Table13[[#This Row],[Occupational Series]],1)="B",RIGHT(Table13[[#This Row],[Occupational Series]],1)="C"),"0301",RIGHT(Table13[[#This Row],[Occupational Series]],4)))</f>
        <v>3707</v>
      </c>
      <c r="D3328" s="51" t="s">
        <v>716</v>
      </c>
      <c r="E3328" s="51" t="s">
        <v>717</v>
      </c>
    </row>
    <row r="3329" spans="1:5" ht="51.75" thickBot="1" x14ac:dyDescent="0.3">
      <c r="A3329" s="129" t="s">
        <v>740</v>
      </c>
      <c r="B3329" s="127" t="str">
        <f>Table13[[#This Row],[Series]]&amp;Table13[[#This Row],[Competency Name]]</f>
        <v>3707ABILITY TO DO THE WORK OF THE POSITION WITHOUT MORE THAN NORMAL SUPERVISION</v>
      </c>
      <c r="C3329" s="127" t="str">
        <f>IF(RIGHT(Table13[[#This Row],[Occupational Series]],5)="SECCM","SECCM",IF(OR(RIGHT(Table13[[#This Row],[Occupational Series]],1)="A",RIGHT(Table13[[#This Row],[Occupational Series]],1)="B",RIGHT(Table13[[#This Row],[Occupational Series]],1)="C"),"0301",RIGHT(Table13[[#This Row],[Occupational Series]],4)))</f>
        <v>3707</v>
      </c>
      <c r="D3329" s="129" t="s">
        <v>852</v>
      </c>
      <c r="E3329" s="129" t="s">
        <v>853</v>
      </c>
    </row>
    <row r="3330" spans="1:5" ht="15.75" thickBot="1" x14ac:dyDescent="0.3">
      <c r="A3330" s="129" t="s">
        <v>740</v>
      </c>
      <c r="B3330" s="127" t="str">
        <f>Table13[[#This Row],[Series]]&amp;Table13[[#This Row],[Competency Name]]</f>
        <v>3707ABILITY TO INSPECT</v>
      </c>
      <c r="C3330" s="127" t="str">
        <f>IF(RIGHT(Table13[[#This Row],[Occupational Series]],5)="SECCM","SECCM",IF(OR(RIGHT(Table13[[#This Row],[Occupational Series]],1)="A",RIGHT(Table13[[#This Row],[Occupational Series]],1)="B",RIGHT(Table13[[#This Row],[Occupational Series]],1)="C"),"0301",RIGHT(Table13[[#This Row],[Occupational Series]],4)))</f>
        <v>3707</v>
      </c>
      <c r="D3330" s="129" t="s">
        <v>866</v>
      </c>
      <c r="E3330" s="129" t="s">
        <v>867</v>
      </c>
    </row>
    <row r="3331" spans="1:5" ht="15.75" thickBot="1" x14ac:dyDescent="0.3">
      <c r="A3331" s="129" t="s">
        <v>740</v>
      </c>
      <c r="B3331" s="127" t="str">
        <f>Table13[[#This Row],[Series]]&amp;Table13[[#This Row],[Competency Name]]</f>
        <v>3707ABILITY TO INSTRUCT</v>
      </c>
      <c r="C3331" s="127" t="str">
        <f>IF(RIGHT(Table13[[#This Row],[Occupational Series]],5)="SECCM","SECCM",IF(OR(RIGHT(Table13[[#This Row],[Occupational Series]],1)="A",RIGHT(Table13[[#This Row],[Occupational Series]],1)="B",RIGHT(Table13[[#This Row],[Occupational Series]],1)="C"),"0301",RIGHT(Table13[[#This Row],[Occupational Series]],4)))</f>
        <v>3707</v>
      </c>
      <c r="D3331" s="129" t="s">
        <v>868</v>
      </c>
      <c r="E3331" s="129" t="s">
        <v>869</v>
      </c>
    </row>
    <row r="3332" spans="1:5" ht="39" thickBot="1" x14ac:dyDescent="0.3">
      <c r="A3332" s="51" t="s">
        <v>740</v>
      </c>
      <c r="B3332" s="127" t="str">
        <f>Table13[[#This Row],[Series]]&amp;Table13[[#This Row],[Competency Name]]</f>
        <v>3707ABILITY TO PROVIDE PRODUCTION SUPPORT SERVICES</v>
      </c>
      <c r="C3332" s="127" t="str">
        <f>IF(RIGHT(Table13[[#This Row],[Occupational Series]],5)="SECCM","SECCM",IF(OR(RIGHT(Table13[[#This Row],[Occupational Series]],1)="A",RIGHT(Table13[[#This Row],[Occupational Series]],1)="B",RIGHT(Table13[[#This Row],[Occupational Series]],1)="C"),"0301",RIGHT(Table13[[#This Row],[Occupational Series]],4)))</f>
        <v>3707</v>
      </c>
      <c r="D3332" s="51" t="s">
        <v>870</v>
      </c>
      <c r="E3332" s="51" t="s">
        <v>871</v>
      </c>
    </row>
    <row r="3333" spans="1:5" ht="26.25" thickBot="1" x14ac:dyDescent="0.3">
      <c r="A3333" s="129" t="s">
        <v>740</v>
      </c>
      <c r="B3333" s="127" t="str">
        <f>Table13[[#This Row],[Series]]&amp;Table13[[#This Row],[Competency Name]]</f>
        <v>3707ABILITY TO LEAD OR SUPERVISE</v>
      </c>
      <c r="C3333" s="127" t="str">
        <f>IF(RIGHT(Table13[[#This Row],[Occupational Series]],5)="SECCM","SECCM",IF(OR(RIGHT(Table13[[#This Row],[Occupational Series]],1)="A",RIGHT(Table13[[#This Row],[Occupational Series]],1)="B",RIGHT(Table13[[#This Row],[Occupational Series]],1)="C"),"0301",RIGHT(Table13[[#This Row],[Occupational Series]],4)))</f>
        <v>3707</v>
      </c>
      <c r="D3333" s="129" t="s">
        <v>872</v>
      </c>
      <c r="E3333" s="129" t="s">
        <v>873</v>
      </c>
    </row>
    <row r="3334" spans="1:5" ht="64.5" thickBot="1" x14ac:dyDescent="0.3">
      <c r="A3334" s="51" t="s">
        <v>740</v>
      </c>
      <c r="B3334" s="127" t="str">
        <f>Table13[[#This Row],[Series]]&amp;Table13[[#This Row],[Competency Name]]</f>
        <v>3707DEXTERITY AND SAFETY</v>
      </c>
      <c r="C3334" s="127" t="str">
        <f>IF(RIGHT(Table13[[#This Row],[Occupational Series]],5)="SECCM","SECCM",IF(OR(RIGHT(Table13[[#This Row],[Occupational Series]],1)="A",RIGHT(Table13[[#This Row],[Occupational Series]],1)="B",RIGHT(Table13[[#This Row],[Occupational Series]],1)="C"),"0301",RIGHT(Table13[[#This Row],[Occupational Series]],4)))</f>
        <v>3707</v>
      </c>
      <c r="D3334" s="51" t="s">
        <v>888</v>
      </c>
      <c r="E3334" s="51" t="s">
        <v>889</v>
      </c>
    </row>
    <row r="3335" spans="1:5" ht="77.25" thickBot="1" x14ac:dyDescent="0.3">
      <c r="A3335" s="51" t="s">
        <v>740</v>
      </c>
      <c r="B3335" s="127" t="str">
        <f>Table13[[#This Row],[Series]]&amp;Table13[[#This Row],[Competency Name]]</f>
        <v>3707ABILITY TO INTERPRET INSTRUCTIONS AND SPECIFICATIONS, INCLUDING BLUEPRINT READING</v>
      </c>
      <c r="C3335" s="127" t="str">
        <f>IF(RIGHT(Table13[[#This Row],[Occupational Series]],5)="SECCM","SECCM",IF(OR(RIGHT(Table13[[#This Row],[Occupational Series]],1)="A",RIGHT(Table13[[#This Row],[Occupational Series]],1)="B",RIGHT(Table13[[#This Row],[Occupational Series]],1)="C"),"0301",RIGHT(Table13[[#This Row],[Occupational Series]],4)))</f>
        <v>3707</v>
      </c>
      <c r="D3335" s="51" t="s">
        <v>906</v>
      </c>
      <c r="E3335" s="51" t="s">
        <v>907</v>
      </c>
    </row>
    <row r="3336" spans="1:5" ht="51.75" thickBot="1" x14ac:dyDescent="0.3">
      <c r="A3336" s="51" t="s">
        <v>740</v>
      </c>
      <c r="B3336" s="127" t="str">
        <f>Table13[[#This Row],[Series]]&amp;Table13[[#This Row],[Competency Name]]</f>
        <v>3707ABILITY TO USE AND MAINTAIN TOOLS AND EQUIPMENT</v>
      </c>
      <c r="C3336" s="127" t="str">
        <f>IF(RIGHT(Table13[[#This Row],[Occupational Series]],5)="SECCM","SECCM",IF(OR(RIGHT(Table13[[#This Row],[Occupational Series]],1)="A",RIGHT(Table13[[#This Row],[Occupational Series]],1)="B",RIGHT(Table13[[#This Row],[Occupational Series]],1)="C"),"0301",RIGHT(Table13[[#This Row],[Occupational Series]],4)))</f>
        <v>3707</v>
      </c>
      <c r="D3336" s="51" t="s">
        <v>908</v>
      </c>
      <c r="E3336" s="51" t="s">
        <v>909</v>
      </c>
    </row>
    <row r="3337" spans="1:5" ht="90" thickBot="1" x14ac:dyDescent="0.3">
      <c r="A3337" s="51" t="s">
        <v>740</v>
      </c>
      <c r="B3337" s="127" t="str">
        <f>Table13[[#This Row],[Series]]&amp;Table13[[#This Row],[Competency Name]]</f>
        <v>3707USE OF MEASURING INSTRUMENTS (MECHANICAL, ELECTRICAL, ELECTRONIC, AS APPROPRIATE TO LINE OF WORK)</v>
      </c>
      <c r="C3337" s="127" t="str">
        <f>IF(RIGHT(Table13[[#This Row],[Occupational Series]],5)="SECCM","SECCM",IF(OR(RIGHT(Table13[[#This Row],[Occupational Series]],1)="A",RIGHT(Table13[[#This Row],[Occupational Series]],1)="B",RIGHT(Table13[[#This Row],[Occupational Series]],1)="C"),"0301",RIGHT(Table13[[#This Row],[Occupational Series]],4)))</f>
        <v>3707</v>
      </c>
      <c r="D3337" s="51" t="s">
        <v>986</v>
      </c>
      <c r="E3337" s="51" t="s">
        <v>987</v>
      </c>
    </row>
    <row r="3338" spans="1:5" ht="39" thickBot="1" x14ac:dyDescent="0.3">
      <c r="A3338" s="51" t="s">
        <v>740</v>
      </c>
      <c r="B3338" s="127" t="str">
        <f>Table13[[#This Row],[Series]]&amp;Table13[[#This Row],[Competency Name]]</f>
        <v>3707KNOWLEDGE OF METALS</v>
      </c>
      <c r="C3338" s="127" t="str">
        <f>IF(RIGHT(Table13[[#This Row],[Occupational Series]],5)="SECCM","SECCM",IF(OR(RIGHT(Table13[[#This Row],[Occupational Series]],1)="A",RIGHT(Table13[[#This Row],[Occupational Series]],1)="B",RIGHT(Table13[[#This Row],[Occupational Series]],1)="C"),"0301",RIGHT(Table13[[#This Row],[Occupational Series]],4)))</f>
        <v>3707</v>
      </c>
      <c r="D3338" s="51" t="s">
        <v>1325</v>
      </c>
      <c r="E3338" s="51" t="s">
        <v>1326</v>
      </c>
    </row>
    <row r="3339" spans="1:5" ht="115.5" thickBot="1" x14ac:dyDescent="0.3">
      <c r="A3339" s="51" t="s">
        <v>730</v>
      </c>
      <c r="B3339" s="127" t="str">
        <f>Table13[[#This Row],[Series]]&amp;Table13[[#This Row],[Competency Name]]</f>
        <v>3711TECHNICAL PRACTICES (THEORETICAL, PRECISE, ARTISTIC)</v>
      </c>
      <c r="C3339" s="127" t="str">
        <f>IF(RIGHT(Table13[[#This Row],[Occupational Series]],5)="SECCM","SECCM",IF(OR(RIGHT(Table13[[#This Row],[Occupational Series]],1)="A",RIGHT(Table13[[#This Row],[Occupational Series]],1)="B",RIGHT(Table13[[#This Row],[Occupational Series]],1)="C"),"0301",RIGHT(Table13[[#This Row],[Occupational Series]],4)))</f>
        <v>3711</v>
      </c>
      <c r="D3339" s="51" t="s">
        <v>716</v>
      </c>
      <c r="E3339" s="51" t="s">
        <v>717</v>
      </c>
    </row>
    <row r="3340" spans="1:5" ht="51.75" thickBot="1" x14ac:dyDescent="0.3">
      <c r="A3340" s="129" t="s">
        <v>730</v>
      </c>
      <c r="B3340" s="127" t="str">
        <f>Table13[[#This Row],[Series]]&amp;Table13[[#This Row],[Competency Name]]</f>
        <v>3711ABILITY TO DO THE WORK OF THE POSITION WITHOUT MORE THAN NORMAL SUPERVISION</v>
      </c>
      <c r="C3340" s="127" t="str">
        <f>IF(RIGHT(Table13[[#This Row],[Occupational Series]],5)="SECCM","SECCM",IF(OR(RIGHT(Table13[[#This Row],[Occupational Series]],1)="A",RIGHT(Table13[[#This Row],[Occupational Series]],1)="B",RIGHT(Table13[[#This Row],[Occupational Series]],1)="C"),"0301",RIGHT(Table13[[#This Row],[Occupational Series]],4)))</f>
        <v>3711</v>
      </c>
      <c r="D3340" s="129" t="s">
        <v>852</v>
      </c>
      <c r="E3340" s="129" t="s">
        <v>853</v>
      </c>
    </row>
    <row r="3341" spans="1:5" ht="15.75" thickBot="1" x14ac:dyDescent="0.3">
      <c r="A3341" s="129" t="s">
        <v>730</v>
      </c>
      <c r="B3341" s="127" t="str">
        <f>Table13[[#This Row],[Series]]&amp;Table13[[#This Row],[Competency Name]]</f>
        <v>3711ABILITY TO INSPECT</v>
      </c>
      <c r="C3341" s="127" t="str">
        <f>IF(RIGHT(Table13[[#This Row],[Occupational Series]],5)="SECCM","SECCM",IF(OR(RIGHT(Table13[[#This Row],[Occupational Series]],1)="A",RIGHT(Table13[[#This Row],[Occupational Series]],1)="B",RIGHT(Table13[[#This Row],[Occupational Series]],1)="C"),"0301",RIGHT(Table13[[#This Row],[Occupational Series]],4)))</f>
        <v>3711</v>
      </c>
      <c r="D3341" s="129" t="s">
        <v>866</v>
      </c>
      <c r="E3341" s="129" t="s">
        <v>867</v>
      </c>
    </row>
    <row r="3342" spans="1:5" ht="15.75" thickBot="1" x14ac:dyDescent="0.3">
      <c r="A3342" s="129" t="s">
        <v>730</v>
      </c>
      <c r="B3342" s="127" t="str">
        <f>Table13[[#This Row],[Series]]&amp;Table13[[#This Row],[Competency Name]]</f>
        <v>3711ABILITY TO INSTRUCT</v>
      </c>
      <c r="C3342" s="127" t="str">
        <f>IF(RIGHT(Table13[[#This Row],[Occupational Series]],5)="SECCM","SECCM",IF(OR(RIGHT(Table13[[#This Row],[Occupational Series]],1)="A",RIGHT(Table13[[#This Row],[Occupational Series]],1)="B",RIGHT(Table13[[#This Row],[Occupational Series]],1)="C"),"0301",RIGHT(Table13[[#This Row],[Occupational Series]],4)))</f>
        <v>3711</v>
      </c>
      <c r="D3342" s="129" t="s">
        <v>868</v>
      </c>
      <c r="E3342" s="129" t="s">
        <v>869</v>
      </c>
    </row>
    <row r="3343" spans="1:5" ht="39" thickBot="1" x14ac:dyDescent="0.3">
      <c r="A3343" s="51" t="s">
        <v>730</v>
      </c>
      <c r="B3343" s="127" t="str">
        <f>Table13[[#This Row],[Series]]&amp;Table13[[#This Row],[Competency Name]]</f>
        <v>3711ABILITY TO PROVIDE PRODUCTION SUPPORT SERVICES</v>
      </c>
      <c r="C3343" s="127" t="str">
        <f>IF(RIGHT(Table13[[#This Row],[Occupational Series]],5)="SECCM","SECCM",IF(OR(RIGHT(Table13[[#This Row],[Occupational Series]],1)="A",RIGHT(Table13[[#This Row],[Occupational Series]],1)="B",RIGHT(Table13[[#This Row],[Occupational Series]],1)="C"),"0301",RIGHT(Table13[[#This Row],[Occupational Series]],4)))</f>
        <v>3711</v>
      </c>
      <c r="D3343" s="51" t="s">
        <v>870</v>
      </c>
      <c r="E3343" s="51" t="s">
        <v>871</v>
      </c>
    </row>
    <row r="3344" spans="1:5" ht="26.25" thickBot="1" x14ac:dyDescent="0.3">
      <c r="A3344" s="129" t="s">
        <v>730</v>
      </c>
      <c r="B3344" s="127" t="str">
        <f>Table13[[#This Row],[Series]]&amp;Table13[[#This Row],[Competency Name]]</f>
        <v>3711ABILITY TO LEAD OR SUPERVISE</v>
      </c>
      <c r="C3344" s="127" t="str">
        <f>IF(RIGHT(Table13[[#This Row],[Occupational Series]],5)="SECCM","SECCM",IF(OR(RIGHT(Table13[[#This Row],[Occupational Series]],1)="A",RIGHT(Table13[[#This Row],[Occupational Series]],1)="B",RIGHT(Table13[[#This Row],[Occupational Series]],1)="C"),"0301",RIGHT(Table13[[#This Row],[Occupational Series]],4)))</f>
        <v>3711</v>
      </c>
      <c r="D3344" s="129" t="s">
        <v>872</v>
      </c>
      <c r="E3344" s="129" t="s">
        <v>873</v>
      </c>
    </row>
    <row r="3345" spans="1:5" ht="39" thickBot="1" x14ac:dyDescent="0.3">
      <c r="A3345" s="51" t="s">
        <v>730</v>
      </c>
      <c r="B3345" s="127" t="str">
        <f>Table13[[#This Row],[Series]]&amp;Table13[[#This Row],[Competency Name]]</f>
        <v>3711ABILITY TO FOLLOW DIRECTIONS IN A SHOP</v>
      </c>
      <c r="C3345" s="127" t="str">
        <f>IF(RIGHT(Table13[[#This Row],[Occupational Series]],5)="SECCM","SECCM",IF(OR(RIGHT(Table13[[#This Row],[Occupational Series]],1)="A",RIGHT(Table13[[#This Row],[Occupational Series]],1)="B",RIGHT(Table13[[#This Row],[Occupational Series]],1)="C"),"0301",RIGHT(Table13[[#This Row],[Occupational Series]],4)))</f>
        <v>3711</v>
      </c>
      <c r="D3345" s="51" t="s">
        <v>882</v>
      </c>
      <c r="E3345" s="51" t="s">
        <v>883</v>
      </c>
    </row>
    <row r="3346" spans="1:5" ht="64.5" thickBot="1" x14ac:dyDescent="0.3">
      <c r="A3346" s="51" t="s">
        <v>730</v>
      </c>
      <c r="B3346" s="127" t="str">
        <f>Table13[[#This Row],[Series]]&amp;Table13[[#This Row],[Competency Name]]</f>
        <v>3711DEXTERITY AND SAFETY</v>
      </c>
      <c r="C3346" s="127" t="str">
        <f>IF(RIGHT(Table13[[#This Row],[Occupational Series]],5)="SECCM","SECCM",IF(OR(RIGHT(Table13[[#This Row],[Occupational Series]],1)="A",RIGHT(Table13[[#This Row],[Occupational Series]],1)="B",RIGHT(Table13[[#This Row],[Occupational Series]],1)="C"),"0301",RIGHT(Table13[[#This Row],[Occupational Series]],4)))</f>
        <v>3711</v>
      </c>
      <c r="D3346" s="51" t="s">
        <v>888</v>
      </c>
      <c r="E3346" s="51" t="s">
        <v>889</v>
      </c>
    </row>
    <row r="3347" spans="1:5" ht="39" thickBot="1" x14ac:dyDescent="0.3">
      <c r="A3347" s="51" t="s">
        <v>730</v>
      </c>
      <c r="B3347" s="127" t="str">
        <f>Table13[[#This Row],[Series]]&amp;Table13[[#This Row],[Competency Name]]</f>
        <v>3711RELIABILITY AND DEPENDABILITY</v>
      </c>
      <c r="C3347" s="127" t="str">
        <f>IF(RIGHT(Table13[[#This Row],[Occupational Series]],5)="SECCM","SECCM",IF(OR(RIGHT(Table13[[#This Row],[Occupational Series]],1)="A",RIGHT(Table13[[#This Row],[Occupational Series]],1)="B",RIGHT(Table13[[#This Row],[Occupational Series]],1)="C"),"0301",RIGHT(Table13[[#This Row],[Occupational Series]],4)))</f>
        <v>3711</v>
      </c>
      <c r="D3347" s="51" t="s">
        <v>900</v>
      </c>
      <c r="E3347" s="51" t="s">
        <v>901</v>
      </c>
    </row>
    <row r="3348" spans="1:5" ht="77.25" thickBot="1" x14ac:dyDescent="0.3">
      <c r="A3348" s="51" t="s">
        <v>730</v>
      </c>
      <c r="B3348" s="127" t="str">
        <f>Table13[[#This Row],[Series]]&amp;Table13[[#This Row],[Competency Name]]</f>
        <v>3711ABILITY TO INTERPRET INSTRUCTIONS AND SPECIFICATIONS, INCLUDING BLUEPRINT READING</v>
      </c>
      <c r="C3348" s="127" t="str">
        <f>IF(RIGHT(Table13[[#This Row],[Occupational Series]],5)="SECCM","SECCM",IF(OR(RIGHT(Table13[[#This Row],[Occupational Series]],1)="A",RIGHT(Table13[[#This Row],[Occupational Series]],1)="B",RIGHT(Table13[[#This Row],[Occupational Series]],1)="C"),"0301",RIGHT(Table13[[#This Row],[Occupational Series]],4)))</f>
        <v>3711</v>
      </c>
      <c r="D3348" s="51" t="s">
        <v>906</v>
      </c>
      <c r="E3348" s="51" t="s">
        <v>907</v>
      </c>
    </row>
    <row r="3349" spans="1:5" ht="51.75" thickBot="1" x14ac:dyDescent="0.3">
      <c r="A3349" s="51" t="s">
        <v>730</v>
      </c>
      <c r="B3349" s="127" t="str">
        <f>Table13[[#This Row],[Series]]&amp;Table13[[#This Row],[Competency Name]]</f>
        <v>3711ABILITY TO USE AND MAINTAIN TOOLS AND EQUIPMENT</v>
      </c>
      <c r="C3349" s="127" t="str">
        <f>IF(RIGHT(Table13[[#This Row],[Occupational Series]],5)="SECCM","SECCM",IF(OR(RIGHT(Table13[[#This Row],[Occupational Series]],1)="A",RIGHT(Table13[[#This Row],[Occupational Series]],1)="B",RIGHT(Table13[[#This Row],[Occupational Series]],1)="C"),"0301",RIGHT(Table13[[#This Row],[Occupational Series]],4)))</f>
        <v>3711</v>
      </c>
      <c r="D3349" s="51" t="s">
        <v>908</v>
      </c>
      <c r="E3349" s="51" t="s">
        <v>909</v>
      </c>
    </row>
    <row r="3350" spans="1:5" ht="90" thickBot="1" x14ac:dyDescent="0.3">
      <c r="A3350" s="51" t="s">
        <v>730</v>
      </c>
      <c r="B3350" s="127" t="str">
        <f>Table13[[#This Row],[Series]]&amp;Table13[[#This Row],[Competency Name]]</f>
        <v>3711USE OF MEASURING INSTRUMENTS (MECHANICAL, ELECTRICAL, ELECTRONIC, AS APPROPRIATE TO LINE OF WORK)</v>
      </c>
      <c r="C3350" s="127" t="str">
        <f>IF(RIGHT(Table13[[#This Row],[Occupational Series]],5)="SECCM","SECCM",IF(OR(RIGHT(Table13[[#This Row],[Occupational Series]],1)="A",RIGHT(Table13[[#This Row],[Occupational Series]],1)="B",RIGHT(Table13[[#This Row],[Occupational Series]],1)="C"),"0301",RIGHT(Table13[[#This Row],[Occupational Series]],4)))</f>
        <v>3711</v>
      </c>
      <c r="D3350" s="51" t="s">
        <v>986</v>
      </c>
      <c r="E3350" s="51" t="s">
        <v>987</v>
      </c>
    </row>
    <row r="3351" spans="1:5" ht="39" thickBot="1" x14ac:dyDescent="0.3">
      <c r="A3351" s="51" t="s">
        <v>730</v>
      </c>
      <c r="B3351" s="127" t="str">
        <f>Table13[[#This Row],[Series]]&amp;Table13[[#This Row],[Competency Name]]</f>
        <v>3711ABILITY TO WORK AS A MEMBER OF A TEAM</v>
      </c>
      <c r="C3351" s="127" t="str">
        <f>IF(RIGHT(Table13[[#This Row],[Occupational Series]],5)="SECCM","SECCM",IF(OR(RIGHT(Table13[[#This Row],[Occupational Series]],1)="A",RIGHT(Table13[[#This Row],[Occupational Series]],1)="B",RIGHT(Table13[[#This Row],[Occupational Series]],1)="C"),"0301",RIGHT(Table13[[#This Row],[Occupational Series]],4)))</f>
        <v>3711</v>
      </c>
      <c r="D3351" s="51" t="s">
        <v>1017</v>
      </c>
      <c r="E3351" s="51" t="s">
        <v>1018</v>
      </c>
    </row>
    <row r="3352" spans="1:5" ht="26.25" thickBot="1" x14ac:dyDescent="0.3">
      <c r="A3352" s="129" t="s">
        <v>730</v>
      </c>
      <c r="B3352" s="127" t="str">
        <f>Table13[[#This Row],[Series]]&amp;Table13[[#This Row],[Competency Name]]</f>
        <v>3711SHOP APTITUDE AND INTEREST</v>
      </c>
      <c r="C3352" s="127" t="str">
        <f>IF(RIGHT(Table13[[#This Row],[Occupational Series]],5)="SECCM","SECCM",IF(OR(RIGHT(Table13[[#This Row],[Occupational Series]],1)="A",RIGHT(Table13[[#This Row],[Occupational Series]],1)="B",RIGHT(Table13[[#This Row],[Occupational Series]],1)="C"),"0301",RIGHT(Table13[[#This Row],[Occupational Series]],4)))</f>
        <v>3711</v>
      </c>
      <c r="D3352" s="129" t="s">
        <v>1021</v>
      </c>
      <c r="E3352" s="129" t="s">
        <v>1022</v>
      </c>
    </row>
    <row r="3353" spans="1:5" ht="39" thickBot="1" x14ac:dyDescent="0.3">
      <c r="A3353" s="51" t="s">
        <v>730</v>
      </c>
      <c r="B3353" s="127" t="str">
        <f>Table13[[#This Row],[Series]]&amp;Table13[[#This Row],[Competency Name]]</f>
        <v>3711KNOWLEDGE OF METALS</v>
      </c>
      <c r="C3353" s="127" t="str">
        <f>IF(RIGHT(Table13[[#This Row],[Occupational Series]],5)="SECCM","SECCM",IF(OR(RIGHT(Table13[[#This Row],[Occupational Series]],1)="A",RIGHT(Table13[[#This Row],[Occupational Series]],1)="B",RIGHT(Table13[[#This Row],[Occupational Series]],1)="C"),"0301",RIGHT(Table13[[#This Row],[Occupational Series]],4)))</f>
        <v>3711</v>
      </c>
      <c r="D3353" s="51" t="s">
        <v>1325</v>
      </c>
      <c r="E3353" s="51" t="s">
        <v>1326</v>
      </c>
    </row>
    <row r="3354" spans="1:5" ht="51.75" thickBot="1" x14ac:dyDescent="0.3">
      <c r="A3354" s="129" t="s">
        <v>860</v>
      </c>
      <c r="B3354" s="127" t="str">
        <f>Table13[[#This Row],[Series]]&amp;Table13[[#This Row],[Competency Name]]</f>
        <v>3801ABILITY TO DO THE WORK OF THE POSITION WITHOUT MORE THAN NORMAL SUPERVISION</v>
      </c>
      <c r="C3354" s="127" t="str">
        <f>IF(RIGHT(Table13[[#This Row],[Occupational Series]],5)="SECCM","SECCM",IF(OR(RIGHT(Table13[[#This Row],[Occupational Series]],1)="A",RIGHT(Table13[[#This Row],[Occupational Series]],1)="B",RIGHT(Table13[[#This Row],[Occupational Series]],1)="C"),"0301",RIGHT(Table13[[#This Row],[Occupational Series]],4)))</f>
        <v>3801</v>
      </c>
      <c r="D3354" s="129" t="s">
        <v>852</v>
      </c>
      <c r="E3354" s="129" t="s">
        <v>853</v>
      </c>
    </row>
    <row r="3355" spans="1:5" ht="15.75" thickBot="1" x14ac:dyDescent="0.3">
      <c r="A3355" s="129" t="s">
        <v>860</v>
      </c>
      <c r="B3355" s="127" t="str">
        <f>Table13[[#This Row],[Series]]&amp;Table13[[#This Row],[Competency Name]]</f>
        <v>3801ABILITY TO INSPECT</v>
      </c>
      <c r="C3355" s="127" t="str">
        <f>IF(RIGHT(Table13[[#This Row],[Occupational Series]],5)="SECCM","SECCM",IF(OR(RIGHT(Table13[[#This Row],[Occupational Series]],1)="A",RIGHT(Table13[[#This Row],[Occupational Series]],1)="B",RIGHT(Table13[[#This Row],[Occupational Series]],1)="C"),"0301",RIGHT(Table13[[#This Row],[Occupational Series]],4)))</f>
        <v>3801</v>
      </c>
      <c r="D3355" s="129" t="s">
        <v>866</v>
      </c>
      <c r="E3355" s="129" t="s">
        <v>867</v>
      </c>
    </row>
    <row r="3356" spans="1:5" ht="15.75" thickBot="1" x14ac:dyDescent="0.3">
      <c r="A3356" s="129" t="s">
        <v>860</v>
      </c>
      <c r="B3356" s="127" t="str">
        <f>Table13[[#This Row],[Series]]&amp;Table13[[#This Row],[Competency Name]]</f>
        <v>3801ABILITY TO INSTRUCT</v>
      </c>
      <c r="C3356" s="127" t="str">
        <f>IF(RIGHT(Table13[[#This Row],[Occupational Series]],5)="SECCM","SECCM",IF(OR(RIGHT(Table13[[#This Row],[Occupational Series]],1)="A",RIGHT(Table13[[#This Row],[Occupational Series]],1)="B",RIGHT(Table13[[#This Row],[Occupational Series]],1)="C"),"0301",RIGHT(Table13[[#This Row],[Occupational Series]],4)))</f>
        <v>3801</v>
      </c>
      <c r="D3356" s="129" t="s">
        <v>868</v>
      </c>
      <c r="E3356" s="129" t="s">
        <v>869</v>
      </c>
    </row>
    <row r="3357" spans="1:5" ht="39" thickBot="1" x14ac:dyDescent="0.3">
      <c r="A3357" s="51" t="s">
        <v>860</v>
      </c>
      <c r="B3357" s="127" t="str">
        <f>Table13[[#This Row],[Series]]&amp;Table13[[#This Row],[Competency Name]]</f>
        <v>3801ABILITY TO PROVIDE PRODUCTION SUPPORT SERVICES</v>
      </c>
      <c r="C3357" s="127" t="str">
        <f>IF(RIGHT(Table13[[#This Row],[Occupational Series]],5)="SECCM","SECCM",IF(OR(RIGHT(Table13[[#This Row],[Occupational Series]],1)="A",RIGHT(Table13[[#This Row],[Occupational Series]],1)="B",RIGHT(Table13[[#This Row],[Occupational Series]],1)="C"),"0301",RIGHT(Table13[[#This Row],[Occupational Series]],4)))</f>
        <v>3801</v>
      </c>
      <c r="D3357" s="51" t="s">
        <v>870</v>
      </c>
      <c r="E3357" s="51" t="s">
        <v>871</v>
      </c>
    </row>
    <row r="3358" spans="1:5" ht="26.25" thickBot="1" x14ac:dyDescent="0.3">
      <c r="A3358" s="129" t="s">
        <v>860</v>
      </c>
      <c r="B3358" s="127" t="str">
        <f>Table13[[#This Row],[Series]]&amp;Table13[[#This Row],[Competency Name]]</f>
        <v>3801ABILITY TO LEAD OR SUPERVISE</v>
      </c>
      <c r="C3358" s="127" t="str">
        <f>IF(RIGHT(Table13[[#This Row],[Occupational Series]],5)="SECCM","SECCM",IF(OR(RIGHT(Table13[[#This Row],[Occupational Series]],1)="A",RIGHT(Table13[[#This Row],[Occupational Series]],1)="B",RIGHT(Table13[[#This Row],[Occupational Series]],1)="C"),"0301",RIGHT(Table13[[#This Row],[Occupational Series]],4)))</f>
        <v>3801</v>
      </c>
      <c r="D3358" s="129" t="s">
        <v>872</v>
      </c>
      <c r="E3358" s="129" t="s">
        <v>873</v>
      </c>
    </row>
    <row r="3359" spans="1:5" ht="39" thickBot="1" x14ac:dyDescent="0.3">
      <c r="A3359" s="51" t="s">
        <v>860</v>
      </c>
      <c r="B3359" s="127" t="str">
        <f>Table13[[#This Row],[Series]]&amp;Table13[[#This Row],[Competency Name]]</f>
        <v>3801ABILITY TO FOLLOW DIRECTIONS IN A SHOP</v>
      </c>
      <c r="C3359" s="127" t="str">
        <f>IF(RIGHT(Table13[[#This Row],[Occupational Series]],5)="SECCM","SECCM",IF(OR(RIGHT(Table13[[#This Row],[Occupational Series]],1)="A",RIGHT(Table13[[#This Row],[Occupational Series]],1)="B",RIGHT(Table13[[#This Row],[Occupational Series]],1)="C"),"0301",RIGHT(Table13[[#This Row],[Occupational Series]],4)))</f>
        <v>3801</v>
      </c>
      <c r="D3359" s="51" t="s">
        <v>882</v>
      </c>
      <c r="E3359" s="51" t="s">
        <v>883</v>
      </c>
    </row>
    <row r="3360" spans="1:5" ht="64.5" thickBot="1" x14ac:dyDescent="0.3">
      <c r="A3360" s="51" t="s">
        <v>860</v>
      </c>
      <c r="B3360" s="127" t="str">
        <f>Table13[[#This Row],[Series]]&amp;Table13[[#This Row],[Competency Name]]</f>
        <v>3801DEXTERITY AND SAFETY</v>
      </c>
      <c r="C3360" s="127" t="str">
        <f>IF(RIGHT(Table13[[#This Row],[Occupational Series]],5)="SECCM","SECCM",IF(OR(RIGHT(Table13[[#This Row],[Occupational Series]],1)="A",RIGHT(Table13[[#This Row],[Occupational Series]],1)="B",RIGHT(Table13[[#This Row],[Occupational Series]],1)="C"),"0301",RIGHT(Table13[[#This Row],[Occupational Series]],4)))</f>
        <v>3801</v>
      </c>
      <c r="D3360" s="51" t="s">
        <v>888</v>
      </c>
      <c r="E3360" s="51" t="s">
        <v>889</v>
      </c>
    </row>
    <row r="3361" spans="1:5" ht="77.25" thickBot="1" x14ac:dyDescent="0.3">
      <c r="A3361" s="51" t="s">
        <v>860</v>
      </c>
      <c r="B3361" s="127" t="str">
        <f>Table13[[#This Row],[Series]]&amp;Table13[[#This Row],[Competency Name]]</f>
        <v>3801INGENUITY (ABILITY TO SUGGEST AND APPLY NEW METHODS)</v>
      </c>
      <c r="C3361" s="127" t="str">
        <f>IF(RIGHT(Table13[[#This Row],[Occupational Series]],5)="SECCM","SECCM",IF(OR(RIGHT(Table13[[#This Row],[Occupational Series]],1)="A",RIGHT(Table13[[#This Row],[Occupational Series]],1)="B",RIGHT(Table13[[#This Row],[Occupational Series]],1)="C"),"0301",RIGHT(Table13[[#This Row],[Occupational Series]],4)))</f>
        <v>3801</v>
      </c>
      <c r="D3361" s="51" t="s">
        <v>890</v>
      </c>
      <c r="E3361" s="51" t="s">
        <v>891</v>
      </c>
    </row>
    <row r="3362" spans="1:5" ht="39" thickBot="1" x14ac:dyDescent="0.3">
      <c r="A3362" s="51" t="s">
        <v>860</v>
      </c>
      <c r="B3362" s="127" t="str">
        <f>Table13[[#This Row],[Series]]&amp;Table13[[#This Row],[Competency Name]]</f>
        <v>3801ABILITY TO SUPERVISE THROUGH SUBORDINATE SUPERVISORS</v>
      </c>
      <c r="C3362" s="127" t="str">
        <f>IF(RIGHT(Table13[[#This Row],[Occupational Series]],5)="SECCM","SECCM",IF(OR(RIGHT(Table13[[#This Row],[Occupational Series]],1)="A",RIGHT(Table13[[#This Row],[Occupational Series]],1)="B",RIGHT(Table13[[#This Row],[Occupational Series]],1)="C"),"0301",RIGHT(Table13[[#This Row],[Occupational Series]],4)))</f>
        <v>3801</v>
      </c>
      <c r="D3362" s="51" t="s">
        <v>898</v>
      </c>
      <c r="E3362" s="51" t="s">
        <v>899</v>
      </c>
    </row>
    <row r="3363" spans="1:5" ht="39" thickBot="1" x14ac:dyDescent="0.3">
      <c r="A3363" s="51" t="s">
        <v>860</v>
      </c>
      <c r="B3363" s="127" t="str">
        <f>Table13[[#This Row],[Series]]&amp;Table13[[#This Row],[Competency Name]]</f>
        <v>3801RELIABILITY AND DEPENDABILITY</v>
      </c>
      <c r="C3363" s="127" t="str">
        <f>IF(RIGHT(Table13[[#This Row],[Occupational Series]],5)="SECCM","SECCM",IF(OR(RIGHT(Table13[[#This Row],[Occupational Series]],1)="A",RIGHT(Table13[[#This Row],[Occupational Series]],1)="B",RIGHT(Table13[[#This Row],[Occupational Series]],1)="C"),"0301",RIGHT(Table13[[#This Row],[Occupational Series]],4)))</f>
        <v>3801</v>
      </c>
      <c r="D3363" s="51" t="s">
        <v>900</v>
      </c>
      <c r="E3363" s="51" t="s">
        <v>901</v>
      </c>
    </row>
    <row r="3364" spans="1:5" ht="77.25" thickBot="1" x14ac:dyDescent="0.3">
      <c r="A3364" s="51" t="s">
        <v>860</v>
      </c>
      <c r="B3364" s="127" t="str">
        <f>Table13[[#This Row],[Series]]&amp;Table13[[#This Row],[Competency Name]]</f>
        <v>3801ABILITY TO INTERPRET INSTRUCTIONS AND SPECIFICATIONS, INCLUDING BLUEPRINT READING</v>
      </c>
      <c r="C3364" s="127" t="str">
        <f>IF(RIGHT(Table13[[#This Row],[Occupational Series]],5)="SECCM","SECCM",IF(OR(RIGHT(Table13[[#This Row],[Occupational Series]],1)="A",RIGHT(Table13[[#This Row],[Occupational Series]],1)="B",RIGHT(Table13[[#This Row],[Occupational Series]],1)="C"),"0301",RIGHT(Table13[[#This Row],[Occupational Series]],4)))</f>
        <v>3801</v>
      </c>
      <c r="D3364" s="51" t="s">
        <v>906</v>
      </c>
      <c r="E3364" s="51" t="s">
        <v>907</v>
      </c>
    </row>
    <row r="3365" spans="1:5" ht="26.25" thickBot="1" x14ac:dyDescent="0.3">
      <c r="A3365" s="129" t="s">
        <v>860</v>
      </c>
      <c r="B3365" s="127" t="str">
        <f>Table13[[#This Row],[Series]]&amp;Table13[[#This Row],[Competency Name]]</f>
        <v>3801ABILITY TO HANDLE WEIGHTS AND LOADS</v>
      </c>
      <c r="C3365" s="127" t="str">
        <f>IF(RIGHT(Table13[[#This Row],[Occupational Series]],5)="SECCM","SECCM",IF(OR(RIGHT(Table13[[#This Row],[Occupational Series]],1)="A",RIGHT(Table13[[#This Row],[Occupational Series]],1)="B",RIGHT(Table13[[#This Row],[Occupational Series]],1)="C"),"0301",RIGHT(Table13[[#This Row],[Occupational Series]],4)))</f>
        <v>3801</v>
      </c>
      <c r="D3365" s="129" t="s">
        <v>988</v>
      </c>
      <c r="E3365" s="129" t="s">
        <v>989</v>
      </c>
    </row>
    <row r="3366" spans="1:5" ht="51.75" thickBot="1" x14ac:dyDescent="0.3">
      <c r="A3366" s="51" t="s">
        <v>860</v>
      </c>
      <c r="B3366" s="127" t="str">
        <f>Table13[[#This Row],[Series]]&amp;Table13[[#This Row],[Competency Name]]</f>
        <v>3801ABILITY TO MEET DEADLINE DATES UNDER PRESSURE</v>
      </c>
      <c r="C3366" s="127" t="str">
        <f>IF(RIGHT(Table13[[#This Row],[Occupational Series]],5)="SECCM","SECCM",IF(OR(RIGHT(Table13[[#This Row],[Occupational Series]],1)="A",RIGHT(Table13[[#This Row],[Occupational Series]],1)="B",RIGHT(Table13[[#This Row],[Occupational Series]],1)="C"),"0301",RIGHT(Table13[[#This Row],[Occupational Series]],4)))</f>
        <v>3801</v>
      </c>
      <c r="D3366" s="51" t="s">
        <v>1005</v>
      </c>
      <c r="E3366" s="51" t="s">
        <v>1006</v>
      </c>
    </row>
    <row r="3367" spans="1:5" ht="39" thickBot="1" x14ac:dyDescent="0.3">
      <c r="A3367" s="51" t="s">
        <v>860</v>
      </c>
      <c r="B3367" s="127" t="str">
        <f>Table13[[#This Row],[Series]]&amp;Table13[[#This Row],[Competency Name]]</f>
        <v>3801ABILITY TO PLAN AND ORGANIZE THE WORK</v>
      </c>
      <c r="C3367" s="127" t="str">
        <f>IF(RIGHT(Table13[[#This Row],[Occupational Series]],5)="SECCM","SECCM",IF(OR(RIGHT(Table13[[#This Row],[Occupational Series]],1)="A",RIGHT(Table13[[#This Row],[Occupational Series]],1)="B",RIGHT(Table13[[#This Row],[Occupational Series]],1)="C"),"0301",RIGHT(Table13[[#This Row],[Occupational Series]],4)))</f>
        <v>3801</v>
      </c>
      <c r="D3367" s="51" t="s">
        <v>1007</v>
      </c>
      <c r="E3367" s="51" t="s">
        <v>1008</v>
      </c>
    </row>
    <row r="3368" spans="1:5" ht="39" thickBot="1" x14ac:dyDescent="0.3">
      <c r="A3368" s="51" t="s">
        <v>860</v>
      </c>
      <c r="B3368" s="127" t="str">
        <f>Table13[[#This Row],[Series]]&amp;Table13[[#This Row],[Competency Name]]</f>
        <v>3801ABILITY TO WORK AS A MEMBER OF A TEAM</v>
      </c>
      <c r="C3368" s="127" t="str">
        <f>IF(RIGHT(Table13[[#This Row],[Occupational Series]],5)="SECCM","SECCM",IF(OR(RIGHT(Table13[[#This Row],[Occupational Series]],1)="A",RIGHT(Table13[[#This Row],[Occupational Series]],1)="B",RIGHT(Table13[[#This Row],[Occupational Series]],1)="C"),"0301",RIGHT(Table13[[#This Row],[Occupational Series]],4)))</f>
        <v>3801</v>
      </c>
      <c r="D3368" s="51" t="s">
        <v>1017</v>
      </c>
      <c r="E3368" s="51" t="s">
        <v>1018</v>
      </c>
    </row>
    <row r="3369" spans="1:5" ht="39" thickBot="1" x14ac:dyDescent="0.3">
      <c r="A3369" s="51" t="s">
        <v>860</v>
      </c>
      <c r="B3369" s="127" t="str">
        <f>Table13[[#This Row],[Series]]&amp;Table13[[#This Row],[Competency Name]]</f>
        <v>3801ABILITY TO WORK WITH OTHERS</v>
      </c>
      <c r="C3369" s="127" t="str">
        <f>IF(RIGHT(Table13[[#This Row],[Occupational Series]],5)="SECCM","SECCM",IF(OR(RIGHT(Table13[[#This Row],[Occupational Series]],1)="A",RIGHT(Table13[[#This Row],[Occupational Series]],1)="B",RIGHT(Table13[[#This Row],[Occupational Series]],1)="C"),"0301",RIGHT(Table13[[#This Row],[Occupational Series]],4)))</f>
        <v>3801</v>
      </c>
      <c r="D3369" s="51" t="s">
        <v>1019</v>
      </c>
      <c r="E3369" s="51" t="s">
        <v>1020</v>
      </c>
    </row>
    <row r="3370" spans="1:5" ht="26.25" thickBot="1" x14ac:dyDescent="0.3">
      <c r="A3370" s="129" t="s">
        <v>860</v>
      </c>
      <c r="B3370" s="127" t="str">
        <f>Table13[[#This Row],[Series]]&amp;Table13[[#This Row],[Competency Name]]</f>
        <v>3801SHOP APTITUDE AND INTEREST</v>
      </c>
      <c r="C3370" s="127" t="str">
        <f>IF(RIGHT(Table13[[#This Row],[Occupational Series]],5)="SECCM","SECCM",IF(OR(RIGHT(Table13[[#This Row],[Occupational Series]],1)="A",RIGHT(Table13[[#This Row],[Occupational Series]],1)="B",RIGHT(Table13[[#This Row],[Occupational Series]],1)="C"),"0301",RIGHT(Table13[[#This Row],[Occupational Series]],4)))</f>
        <v>3801</v>
      </c>
      <c r="D3370" s="129" t="s">
        <v>1021</v>
      </c>
      <c r="E3370" s="129" t="s">
        <v>1022</v>
      </c>
    </row>
    <row r="3371" spans="1:5" ht="39" thickBot="1" x14ac:dyDescent="0.3">
      <c r="A3371" s="51" t="s">
        <v>860</v>
      </c>
      <c r="B3371" s="127" t="str">
        <f>Table13[[#This Row],[Series]]&amp;Table13[[#This Row],[Competency Name]]</f>
        <v>3801ABILITY TO USE HAND TOOLS, POWER TOOLS, ETC. FOR METAL WORK</v>
      </c>
      <c r="C3371" s="127" t="str">
        <f>IF(RIGHT(Table13[[#This Row],[Occupational Series]],5)="SECCM","SECCM",IF(OR(RIGHT(Table13[[#This Row],[Occupational Series]],1)="A",RIGHT(Table13[[#This Row],[Occupational Series]],1)="B",RIGHT(Table13[[#This Row],[Occupational Series]],1)="C"),"0301",RIGHT(Table13[[#This Row],[Occupational Series]],4)))</f>
        <v>3801</v>
      </c>
      <c r="D3371" s="51" t="s">
        <v>1327</v>
      </c>
      <c r="E3371" s="51" t="s">
        <v>1328</v>
      </c>
    </row>
    <row r="3372" spans="1:5" ht="39" thickBot="1" x14ac:dyDescent="0.3">
      <c r="A3372" s="51" t="s">
        <v>860</v>
      </c>
      <c r="B3372" s="127" t="str">
        <f>Table13[[#This Row],[Series]]&amp;Table13[[#This Row],[Competency Name]]</f>
        <v>3801DEXTERITY (ASSEMBLY, DISASSEMBLY, REASSEMBLY, ETC.)</v>
      </c>
      <c r="C3372" s="127" t="str">
        <f>IF(RIGHT(Table13[[#This Row],[Occupational Series]],5)="SECCM","SECCM",IF(OR(RIGHT(Table13[[#This Row],[Occupational Series]],1)="A",RIGHT(Table13[[#This Row],[Occupational Series]],1)="B",RIGHT(Table13[[#This Row],[Occupational Series]],1)="C"),"0301",RIGHT(Table13[[#This Row],[Occupational Series]],4)))</f>
        <v>3801</v>
      </c>
      <c r="D3372" s="51" t="s">
        <v>1329</v>
      </c>
      <c r="E3372" s="51" t="s">
        <v>1330</v>
      </c>
    </row>
    <row r="3373" spans="1:5" ht="64.5" thickBot="1" x14ac:dyDescent="0.3">
      <c r="A3373" s="51" t="s">
        <v>860</v>
      </c>
      <c r="B3373" s="127" t="str">
        <f>Table13[[#This Row],[Series]]&amp;Table13[[#This Row],[Competency Name]]</f>
        <v>3801KNOWLEDGE OF EQUIPMENT, STRUCTURES, MATERIALS, ETC. (INCLUDES CONSTRUCTING, REPAIR, AND FORGING)</v>
      </c>
      <c r="C3373" s="127" t="str">
        <f>IF(RIGHT(Table13[[#This Row],[Occupational Series]],5)="SECCM","SECCM",IF(OR(RIGHT(Table13[[#This Row],[Occupational Series]],1)="A",RIGHT(Table13[[#This Row],[Occupational Series]],1)="B",RIGHT(Table13[[#This Row],[Occupational Series]],1)="C"),"0301",RIGHT(Table13[[#This Row],[Occupational Series]],4)))</f>
        <v>3801</v>
      </c>
      <c r="D3373" s="51" t="s">
        <v>1331</v>
      </c>
      <c r="E3373" s="51" t="s">
        <v>1332</v>
      </c>
    </row>
    <row r="3374" spans="1:5" ht="51.75" thickBot="1" x14ac:dyDescent="0.3">
      <c r="A3374" s="51" t="s">
        <v>860</v>
      </c>
      <c r="B3374" s="127" t="str">
        <f>Table13[[#This Row],[Series]]&amp;Table13[[#This Row],[Competency Name]]</f>
        <v>3801LAYOUT AND PATTERN DEVELOPMENT (INCLUDES GEOMETRIC PROJECTION AND TRIANGULATION)</v>
      </c>
      <c r="C3374" s="127" t="str">
        <f>IF(RIGHT(Table13[[#This Row],[Occupational Series]],5)="SECCM","SECCM",IF(OR(RIGHT(Table13[[#This Row],[Occupational Series]],1)="A",RIGHT(Table13[[#This Row],[Occupational Series]],1)="B",RIGHT(Table13[[#This Row],[Occupational Series]],1)="C"),"0301",RIGHT(Table13[[#This Row],[Occupational Series]],4)))</f>
        <v>3801</v>
      </c>
      <c r="D3374" s="51" t="s">
        <v>1333</v>
      </c>
      <c r="E3374" s="51" t="s">
        <v>1334</v>
      </c>
    </row>
    <row r="3375" spans="1:5" ht="51.75" thickBot="1" x14ac:dyDescent="0.3">
      <c r="A3375" s="129" t="s">
        <v>857</v>
      </c>
      <c r="B3375" s="127" t="str">
        <f>Table13[[#This Row],[Series]]&amp;Table13[[#This Row],[Competency Name]]</f>
        <v>3802ABILITY TO DO THE WORK OF THE POSITION WITHOUT MORE THAN NORMAL SUPERVISION</v>
      </c>
      <c r="C3375" s="127" t="str">
        <f>IF(RIGHT(Table13[[#This Row],[Occupational Series]],5)="SECCM","SECCM",IF(OR(RIGHT(Table13[[#This Row],[Occupational Series]],1)="A",RIGHT(Table13[[#This Row],[Occupational Series]],1)="B",RIGHT(Table13[[#This Row],[Occupational Series]],1)="C"),"0301",RIGHT(Table13[[#This Row],[Occupational Series]],4)))</f>
        <v>3802</v>
      </c>
      <c r="D3375" s="129" t="s">
        <v>852</v>
      </c>
      <c r="E3375" s="129" t="s">
        <v>853</v>
      </c>
    </row>
    <row r="3376" spans="1:5" ht="15.75" thickBot="1" x14ac:dyDescent="0.3">
      <c r="A3376" s="129" t="s">
        <v>857</v>
      </c>
      <c r="B3376" s="127" t="str">
        <f>Table13[[#This Row],[Series]]&amp;Table13[[#This Row],[Competency Name]]</f>
        <v>3802ABILITY TO INSPECT</v>
      </c>
      <c r="C3376" s="127" t="str">
        <f>IF(RIGHT(Table13[[#This Row],[Occupational Series]],5)="SECCM","SECCM",IF(OR(RIGHT(Table13[[#This Row],[Occupational Series]],1)="A",RIGHT(Table13[[#This Row],[Occupational Series]],1)="B",RIGHT(Table13[[#This Row],[Occupational Series]],1)="C"),"0301",RIGHT(Table13[[#This Row],[Occupational Series]],4)))</f>
        <v>3802</v>
      </c>
      <c r="D3376" s="129" t="s">
        <v>866</v>
      </c>
      <c r="E3376" s="129" t="s">
        <v>867</v>
      </c>
    </row>
    <row r="3377" spans="1:5" ht="15.75" thickBot="1" x14ac:dyDescent="0.3">
      <c r="A3377" s="129" t="s">
        <v>857</v>
      </c>
      <c r="B3377" s="127" t="str">
        <f>Table13[[#This Row],[Series]]&amp;Table13[[#This Row],[Competency Name]]</f>
        <v>3802ABILITY TO INSTRUCT</v>
      </c>
      <c r="C3377" s="127" t="str">
        <f>IF(RIGHT(Table13[[#This Row],[Occupational Series]],5)="SECCM","SECCM",IF(OR(RIGHT(Table13[[#This Row],[Occupational Series]],1)="A",RIGHT(Table13[[#This Row],[Occupational Series]],1)="B",RIGHT(Table13[[#This Row],[Occupational Series]],1)="C"),"0301",RIGHT(Table13[[#This Row],[Occupational Series]],4)))</f>
        <v>3802</v>
      </c>
      <c r="D3377" s="129" t="s">
        <v>868</v>
      </c>
      <c r="E3377" s="129" t="s">
        <v>869</v>
      </c>
    </row>
    <row r="3378" spans="1:5" ht="39" thickBot="1" x14ac:dyDescent="0.3">
      <c r="A3378" s="51" t="s">
        <v>857</v>
      </c>
      <c r="B3378" s="127" t="str">
        <f>Table13[[#This Row],[Series]]&amp;Table13[[#This Row],[Competency Name]]</f>
        <v>3802ABILITY TO PROVIDE PRODUCTION SUPPORT SERVICES</v>
      </c>
      <c r="C3378" s="127" t="str">
        <f>IF(RIGHT(Table13[[#This Row],[Occupational Series]],5)="SECCM","SECCM",IF(OR(RIGHT(Table13[[#This Row],[Occupational Series]],1)="A",RIGHT(Table13[[#This Row],[Occupational Series]],1)="B",RIGHT(Table13[[#This Row],[Occupational Series]],1)="C"),"0301",RIGHT(Table13[[#This Row],[Occupational Series]],4)))</f>
        <v>3802</v>
      </c>
      <c r="D3378" s="51" t="s">
        <v>870</v>
      </c>
      <c r="E3378" s="51" t="s">
        <v>871</v>
      </c>
    </row>
    <row r="3379" spans="1:5" ht="26.25" thickBot="1" x14ac:dyDescent="0.3">
      <c r="A3379" s="129" t="s">
        <v>857</v>
      </c>
      <c r="B3379" s="127" t="str">
        <f>Table13[[#This Row],[Series]]&amp;Table13[[#This Row],[Competency Name]]</f>
        <v>3802ABILITY TO LEAD OR SUPERVISE</v>
      </c>
      <c r="C3379" s="127" t="str">
        <f>IF(RIGHT(Table13[[#This Row],[Occupational Series]],5)="SECCM","SECCM",IF(OR(RIGHT(Table13[[#This Row],[Occupational Series]],1)="A",RIGHT(Table13[[#This Row],[Occupational Series]],1)="B",RIGHT(Table13[[#This Row],[Occupational Series]],1)="C"),"0301",RIGHT(Table13[[#This Row],[Occupational Series]],4)))</f>
        <v>3802</v>
      </c>
      <c r="D3379" s="129" t="s">
        <v>872</v>
      </c>
      <c r="E3379" s="129" t="s">
        <v>873</v>
      </c>
    </row>
    <row r="3380" spans="1:5" ht="39" thickBot="1" x14ac:dyDescent="0.3">
      <c r="A3380" s="51" t="s">
        <v>857</v>
      </c>
      <c r="B3380" s="127" t="str">
        <f>Table13[[#This Row],[Series]]&amp;Table13[[#This Row],[Competency Name]]</f>
        <v>3802ABILITY TO FOLLOW DIRECTIONS IN A SHOP</v>
      </c>
      <c r="C3380" s="127" t="str">
        <f>IF(RIGHT(Table13[[#This Row],[Occupational Series]],5)="SECCM","SECCM",IF(OR(RIGHT(Table13[[#This Row],[Occupational Series]],1)="A",RIGHT(Table13[[#This Row],[Occupational Series]],1)="B",RIGHT(Table13[[#This Row],[Occupational Series]],1)="C"),"0301",RIGHT(Table13[[#This Row],[Occupational Series]],4)))</f>
        <v>3802</v>
      </c>
      <c r="D3380" s="51" t="s">
        <v>882</v>
      </c>
      <c r="E3380" s="51" t="s">
        <v>883</v>
      </c>
    </row>
    <row r="3381" spans="1:5" ht="64.5" thickBot="1" x14ac:dyDescent="0.3">
      <c r="A3381" s="51" t="s">
        <v>857</v>
      </c>
      <c r="B3381" s="127" t="str">
        <f>Table13[[#This Row],[Series]]&amp;Table13[[#This Row],[Competency Name]]</f>
        <v>3802DEXTERITY AND SAFETY</v>
      </c>
      <c r="C3381" s="127" t="str">
        <f>IF(RIGHT(Table13[[#This Row],[Occupational Series]],5)="SECCM","SECCM",IF(OR(RIGHT(Table13[[#This Row],[Occupational Series]],1)="A",RIGHT(Table13[[#This Row],[Occupational Series]],1)="B",RIGHT(Table13[[#This Row],[Occupational Series]],1)="C"),"0301",RIGHT(Table13[[#This Row],[Occupational Series]],4)))</f>
        <v>3802</v>
      </c>
      <c r="D3381" s="51" t="s">
        <v>888</v>
      </c>
      <c r="E3381" s="51" t="s">
        <v>889</v>
      </c>
    </row>
    <row r="3382" spans="1:5" ht="77.25" thickBot="1" x14ac:dyDescent="0.3">
      <c r="A3382" s="51" t="s">
        <v>857</v>
      </c>
      <c r="B3382" s="127" t="str">
        <f>Table13[[#This Row],[Series]]&amp;Table13[[#This Row],[Competency Name]]</f>
        <v>3802INGENUITY (ABILITY TO SUGGEST AND APPLY NEW METHODS)</v>
      </c>
      <c r="C3382" s="127" t="str">
        <f>IF(RIGHT(Table13[[#This Row],[Occupational Series]],5)="SECCM","SECCM",IF(OR(RIGHT(Table13[[#This Row],[Occupational Series]],1)="A",RIGHT(Table13[[#This Row],[Occupational Series]],1)="B",RIGHT(Table13[[#This Row],[Occupational Series]],1)="C"),"0301",RIGHT(Table13[[#This Row],[Occupational Series]],4)))</f>
        <v>3802</v>
      </c>
      <c r="D3382" s="51" t="s">
        <v>890</v>
      </c>
      <c r="E3382" s="51" t="s">
        <v>891</v>
      </c>
    </row>
    <row r="3383" spans="1:5" ht="39" thickBot="1" x14ac:dyDescent="0.3">
      <c r="A3383" s="51" t="s">
        <v>857</v>
      </c>
      <c r="B3383" s="127" t="str">
        <f>Table13[[#This Row],[Series]]&amp;Table13[[#This Row],[Competency Name]]</f>
        <v>3802ABILITY TO SUPERVISE THROUGH SUBORDINATE SUPERVISORS</v>
      </c>
      <c r="C3383" s="127" t="str">
        <f>IF(RIGHT(Table13[[#This Row],[Occupational Series]],5)="SECCM","SECCM",IF(OR(RIGHT(Table13[[#This Row],[Occupational Series]],1)="A",RIGHT(Table13[[#This Row],[Occupational Series]],1)="B",RIGHT(Table13[[#This Row],[Occupational Series]],1)="C"),"0301",RIGHT(Table13[[#This Row],[Occupational Series]],4)))</f>
        <v>3802</v>
      </c>
      <c r="D3383" s="51" t="s">
        <v>898</v>
      </c>
      <c r="E3383" s="51" t="s">
        <v>899</v>
      </c>
    </row>
    <row r="3384" spans="1:5" ht="39" thickBot="1" x14ac:dyDescent="0.3">
      <c r="A3384" s="51" t="s">
        <v>857</v>
      </c>
      <c r="B3384" s="127" t="str">
        <f>Table13[[#This Row],[Series]]&amp;Table13[[#This Row],[Competency Name]]</f>
        <v>3802RELIABILITY AND DEPENDABILITY</v>
      </c>
      <c r="C3384" s="127" t="str">
        <f>IF(RIGHT(Table13[[#This Row],[Occupational Series]],5)="SECCM","SECCM",IF(OR(RIGHT(Table13[[#This Row],[Occupational Series]],1)="A",RIGHT(Table13[[#This Row],[Occupational Series]],1)="B",RIGHT(Table13[[#This Row],[Occupational Series]],1)="C"),"0301",RIGHT(Table13[[#This Row],[Occupational Series]],4)))</f>
        <v>3802</v>
      </c>
      <c r="D3384" s="51" t="s">
        <v>900</v>
      </c>
      <c r="E3384" s="51" t="s">
        <v>901</v>
      </c>
    </row>
    <row r="3385" spans="1:5" ht="77.25" thickBot="1" x14ac:dyDescent="0.3">
      <c r="A3385" s="51" t="s">
        <v>857</v>
      </c>
      <c r="B3385" s="127" t="str">
        <f>Table13[[#This Row],[Series]]&amp;Table13[[#This Row],[Competency Name]]</f>
        <v>3802ABILITY TO INTERPRET INSTRUCTIONS AND SPECIFICATIONS, INCLUDING BLUEPRINT READING</v>
      </c>
      <c r="C3385" s="127" t="str">
        <f>IF(RIGHT(Table13[[#This Row],[Occupational Series]],5)="SECCM","SECCM",IF(OR(RIGHT(Table13[[#This Row],[Occupational Series]],1)="A",RIGHT(Table13[[#This Row],[Occupational Series]],1)="B",RIGHT(Table13[[#This Row],[Occupational Series]],1)="C"),"0301",RIGHT(Table13[[#This Row],[Occupational Series]],4)))</f>
        <v>3802</v>
      </c>
      <c r="D3385" s="51" t="s">
        <v>906</v>
      </c>
      <c r="E3385" s="51" t="s">
        <v>907</v>
      </c>
    </row>
    <row r="3386" spans="1:5" ht="51.75" thickBot="1" x14ac:dyDescent="0.3">
      <c r="A3386" s="51" t="s">
        <v>857</v>
      </c>
      <c r="B3386" s="127" t="str">
        <f>Table13[[#This Row],[Series]]&amp;Table13[[#This Row],[Competency Name]]</f>
        <v>3802ABILITY TO MEET DEADLINE DATES UNDER PRESSURE</v>
      </c>
      <c r="C3386" s="127" t="str">
        <f>IF(RIGHT(Table13[[#This Row],[Occupational Series]],5)="SECCM","SECCM",IF(OR(RIGHT(Table13[[#This Row],[Occupational Series]],1)="A",RIGHT(Table13[[#This Row],[Occupational Series]],1)="B",RIGHT(Table13[[#This Row],[Occupational Series]],1)="C"),"0301",RIGHT(Table13[[#This Row],[Occupational Series]],4)))</f>
        <v>3802</v>
      </c>
      <c r="D3386" s="51" t="s">
        <v>1005</v>
      </c>
      <c r="E3386" s="51" t="s">
        <v>1006</v>
      </c>
    </row>
    <row r="3387" spans="1:5" ht="39" thickBot="1" x14ac:dyDescent="0.3">
      <c r="A3387" s="51" t="s">
        <v>857</v>
      </c>
      <c r="B3387" s="127" t="str">
        <f>Table13[[#This Row],[Series]]&amp;Table13[[#This Row],[Competency Name]]</f>
        <v>3802ABILITY TO PLAN AND ORGANIZE THE WORK</v>
      </c>
      <c r="C3387" s="127" t="str">
        <f>IF(RIGHT(Table13[[#This Row],[Occupational Series]],5)="SECCM","SECCM",IF(OR(RIGHT(Table13[[#This Row],[Occupational Series]],1)="A",RIGHT(Table13[[#This Row],[Occupational Series]],1)="B",RIGHT(Table13[[#This Row],[Occupational Series]],1)="C"),"0301",RIGHT(Table13[[#This Row],[Occupational Series]],4)))</f>
        <v>3802</v>
      </c>
      <c r="D3387" s="51" t="s">
        <v>1007</v>
      </c>
      <c r="E3387" s="51" t="s">
        <v>1008</v>
      </c>
    </row>
    <row r="3388" spans="1:5" ht="39" thickBot="1" x14ac:dyDescent="0.3">
      <c r="A3388" s="51" t="s">
        <v>857</v>
      </c>
      <c r="B3388" s="127" t="str">
        <f>Table13[[#This Row],[Series]]&amp;Table13[[#This Row],[Competency Name]]</f>
        <v>3802ABILITY TO WORK AS A MEMBER OF A TEAM</v>
      </c>
      <c r="C3388" s="127" t="str">
        <f>IF(RIGHT(Table13[[#This Row],[Occupational Series]],5)="SECCM","SECCM",IF(OR(RIGHT(Table13[[#This Row],[Occupational Series]],1)="A",RIGHT(Table13[[#This Row],[Occupational Series]],1)="B",RIGHT(Table13[[#This Row],[Occupational Series]],1)="C"),"0301",RIGHT(Table13[[#This Row],[Occupational Series]],4)))</f>
        <v>3802</v>
      </c>
      <c r="D3388" s="51" t="s">
        <v>1017</v>
      </c>
      <c r="E3388" s="51" t="s">
        <v>1018</v>
      </c>
    </row>
    <row r="3389" spans="1:5" ht="39" thickBot="1" x14ac:dyDescent="0.3">
      <c r="A3389" s="54" t="s">
        <v>857</v>
      </c>
      <c r="B3389" s="127" t="str">
        <f>Table13[[#This Row],[Series]]&amp;Table13[[#This Row],[Competency Name]]</f>
        <v>3802ABILITY TO WORK WITH OTHERS</v>
      </c>
      <c r="C3389" s="127" t="str">
        <f>IF(RIGHT(Table13[[#This Row],[Occupational Series]],5)="SECCM","SECCM",IF(OR(RIGHT(Table13[[#This Row],[Occupational Series]],1)="A",RIGHT(Table13[[#This Row],[Occupational Series]],1)="B",RIGHT(Table13[[#This Row],[Occupational Series]],1)="C"),"0301",RIGHT(Table13[[#This Row],[Occupational Series]],4)))</f>
        <v>3802</v>
      </c>
      <c r="D3389" s="54" t="s">
        <v>1019</v>
      </c>
      <c r="E3389" s="54" t="s">
        <v>1020</v>
      </c>
    </row>
    <row r="3390" spans="1:5" ht="26.25" thickBot="1" x14ac:dyDescent="0.3">
      <c r="A3390" s="129" t="s">
        <v>857</v>
      </c>
      <c r="B3390" s="127" t="str">
        <f>Table13[[#This Row],[Series]]&amp;Table13[[#This Row],[Competency Name]]</f>
        <v>3802SHOP APTITUDE AND INTEREST</v>
      </c>
      <c r="C3390" s="127" t="str">
        <f>IF(RIGHT(Table13[[#This Row],[Occupational Series]],5)="SECCM","SECCM",IF(OR(RIGHT(Table13[[#This Row],[Occupational Series]],1)="A",RIGHT(Table13[[#This Row],[Occupational Series]],1)="B",RIGHT(Table13[[#This Row],[Occupational Series]],1)="C"),"0301",RIGHT(Table13[[#This Row],[Occupational Series]],4)))</f>
        <v>3802</v>
      </c>
      <c r="D3390" s="129" t="s">
        <v>1021</v>
      </c>
      <c r="E3390" s="129" t="s">
        <v>1022</v>
      </c>
    </row>
    <row r="3391" spans="1:5" ht="39" thickBot="1" x14ac:dyDescent="0.3">
      <c r="A3391" s="51" t="s">
        <v>857</v>
      </c>
      <c r="B3391" s="127" t="str">
        <f>Table13[[#This Row],[Series]]&amp;Table13[[#This Row],[Competency Name]]</f>
        <v>3802ABILITY TO USE HAND TOOLS, POWER TOOLS, ETC. FOR METAL WORK</v>
      </c>
      <c r="C3391" s="127" t="str">
        <f>IF(RIGHT(Table13[[#This Row],[Occupational Series]],5)="SECCM","SECCM",IF(OR(RIGHT(Table13[[#This Row],[Occupational Series]],1)="A",RIGHT(Table13[[#This Row],[Occupational Series]],1)="B",RIGHT(Table13[[#This Row],[Occupational Series]],1)="C"),"0301",RIGHT(Table13[[#This Row],[Occupational Series]],4)))</f>
        <v>3802</v>
      </c>
      <c r="D3391" s="51" t="s">
        <v>1327</v>
      </c>
      <c r="E3391" s="51" t="s">
        <v>1328</v>
      </c>
    </row>
    <row r="3392" spans="1:5" ht="39" thickBot="1" x14ac:dyDescent="0.3">
      <c r="A3392" s="51" t="s">
        <v>857</v>
      </c>
      <c r="B3392" s="127" t="str">
        <f>Table13[[#This Row],[Series]]&amp;Table13[[#This Row],[Competency Name]]</f>
        <v>3802DEXTERITY (ASSEMBLY, DISASSEMBLY, REASSEMBLY, ETC.)</v>
      </c>
      <c r="C3392" s="127" t="str">
        <f>IF(RIGHT(Table13[[#This Row],[Occupational Series]],5)="SECCM","SECCM",IF(OR(RIGHT(Table13[[#This Row],[Occupational Series]],1)="A",RIGHT(Table13[[#This Row],[Occupational Series]],1)="B",RIGHT(Table13[[#This Row],[Occupational Series]],1)="C"),"0301",RIGHT(Table13[[#This Row],[Occupational Series]],4)))</f>
        <v>3802</v>
      </c>
      <c r="D3392" s="51" t="s">
        <v>1329</v>
      </c>
      <c r="E3392" s="51" t="s">
        <v>1330</v>
      </c>
    </row>
    <row r="3393" spans="1:5" ht="64.5" thickBot="1" x14ac:dyDescent="0.3">
      <c r="A3393" s="51" t="s">
        <v>857</v>
      </c>
      <c r="B3393" s="127" t="str">
        <f>Table13[[#This Row],[Series]]&amp;Table13[[#This Row],[Competency Name]]</f>
        <v>3802KNOWLEDGE OF EQUIPMENT, STRUCTURES, MATERIALS, ETC. (INCLUDES CONSTRUCTING, REPAIR, AND FORGING)</v>
      </c>
      <c r="C3393" s="127" t="str">
        <f>IF(RIGHT(Table13[[#This Row],[Occupational Series]],5)="SECCM","SECCM",IF(OR(RIGHT(Table13[[#This Row],[Occupational Series]],1)="A",RIGHT(Table13[[#This Row],[Occupational Series]],1)="B",RIGHT(Table13[[#This Row],[Occupational Series]],1)="C"),"0301",RIGHT(Table13[[#This Row],[Occupational Series]],4)))</f>
        <v>3802</v>
      </c>
      <c r="D3393" s="51" t="s">
        <v>1331</v>
      </c>
      <c r="E3393" s="51" t="s">
        <v>1332</v>
      </c>
    </row>
    <row r="3394" spans="1:5" ht="51.75" thickBot="1" x14ac:dyDescent="0.3">
      <c r="A3394" s="51" t="s">
        <v>857</v>
      </c>
      <c r="B3394" s="127" t="str">
        <f>Table13[[#This Row],[Series]]&amp;Table13[[#This Row],[Competency Name]]</f>
        <v>3802LAYOUT AND PATTERN DEVELOPMENT (INCLUDES GEOMETRIC PROJECTION AND TRIANGULATION)</v>
      </c>
      <c r="C3394" s="127" t="str">
        <f>IF(RIGHT(Table13[[#This Row],[Occupational Series]],5)="SECCM","SECCM",IF(OR(RIGHT(Table13[[#This Row],[Occupational Series]],1)="A",RIGHT(Table13[[#This Row],[Occupational Series]],1)="B",RIGHT(Table13[[#This Row],[Occupational Series]],1)="C"),"0301",RIGHT(Table13[[#This Row],[Occupational Series]],4)))</f>
        <v>3802</v>
      </c>
      <c r="D3394" s="51" t="s">
        <v>1333</v>
      </c>
      <c r="E3394" s="51" t="s">
        <v>1334</v>
      </c>
    </row>
    <row r="3395" spans="1:5" ht="51.75" thickBot="1" x14ac:dyDescent="0.3">
      <c r="A3395" s="129" t="s">
        <v>865</v>
      </c>
      <c r="B3395" s="127" t="str">
        <f>Table13[[#This Row],[Series]]&amp;Table13[[#This Row],[Competency Name]]</f>
        <v>3806ABILITY TO DO THE WORK OF THE POSITION WITHOUT MORE THAN NORMAL SUPERVISION</v>
      </c>
      <c r="C3395" s="127" t="str">
        <f>IF(RIGHT(Table13[[#This Row],[Occupational Series]],5)="SECCM","SECCM",IF(OR(RIGHT(Table13[[#This Row],[Occupational Series]],1)="A",RIGHT(Table13[[#This Row],[Occupational Series]],1)="B",RIGHT(Table13[[#This Row],[Occupational Series]],1)="C"),"0301",RIGHT(Table13[[#This Row],[Occupational Series]],4)))</f>
        <v>3806</v>
      </c>
      <c r="D3395" s="129" t="s">
        <v>852</v>
      </c>
      <c r="E3395" s="129" t="s">
        <v>853</v>
      </c>
    </row>
    <row r="3396" spans="1:5" ht="15.75" thickBot="1" x14ac:dyDescent="0.3">
      <c r="A3396" s="129" t="s">
        <v>865</v>
      </c>
      <c r="B3396" s="127" t="str">
        <f>Table13[[#This Row],[Series]]&amp;Table13[[#This Row],[Competency Name]]</f>
        <v>3806ABILITY TO INSPECT</v>
      </c>
      <c r="C3396" s="127" t="str">
        <f>IF(RIGHT(Table13[[#This Row],[Occupational Series]],5)="SECCM","SECCM",IF(OR(RIGHT(Table13[[#This Row],[Occupational Series]],1)="A",RIGHT(Table13[[#This Row],[Occupational Series]],1)="B",RIGHT(Table13[[#This Row],[Occupational Series]],1)="C"),"0301",RIGHT(Table13[[#This Row],[Occupational Series]],4)))</f>
        <v>3806</v>
      </c>
      <c r="D3396" s="129" t="s">
        <v>866</v>
      </c>
      <c r="E3396" s="129" t="s">
        <v>867</v>
      </c>
    </row>
    <row r="3397" spans="1:5" ht="15.75" thickBot="1" x14ac:dyDescent="0.3">
      <c r="A3397" s="129" t="s">
        <v>865</v>
      </c>
      <c r="B3397" s="127" t="str">
        <f>Table13[[#This Row],[Series]]&amp;Table13[[#This Row],[Competency Name]]</f>
        <v>3806ABILITY TO INSTRUCT</v>
      </c>
      <c r="C3397" s="127" t="str">
        <f>IF(RIGHT(Table13[[#This Row],[Occupational Series]],5)="SECCM","SECCM",IF(OR(RIGHT(Table13[[#This Row],[Occupational Series]],1)="A",RIGHT(Table13[[#This Row],[Occupational Series]],1)="B",RIGHT(Table13[[#This Row],[Occupational Series]],1)="C"),"0301",RIGHT(Table13[[#This Row],[Occupational Series]],4)))</f>
        <v>3806</v>
      </c>
      <c r="D3397" s="129" t="s">
        <v>868</v>
      </c>
      <c r="E3397" s="129" t="s">
        <v>869</v>
      </c>
    </row>
    <row r="3398" spans="1:5" ht="39" thickBot="1" x14ac:dyDescent="0.3">
      <c r="A3398" s="51" t="s">
        <v>865</v>
      </c>
      <c r="B3398" s="127" t="str">
        <f>Table13[[#This Row],[Series]]&amp;Table13[[#This Row],[Competency Name]]</f>
        <v>3806ABILITY TO PROVIDE PRODUCTION SUPPORT SERVICES</v>
      </c>
      <c r="C3398" s="127" t="str">
        <f>IF(RIGHT(Table13[[#This Row],[Occupational Series]],5)="SECCM","SECCM",IF(OR(RIGHT(Table13[[#This Row],[Occupational Series]],1)="A",RIGHT(Table13[[#This Row],[Occupational Series]],1)="B",RIGHT(Table13[[#This Row],[Occupational Series]],1)="C"),"0301",RIGHT(Table13[[#This Row],[Occupational Series]],4)))</f>
        <v>3806</v>
      </c>
      <c r="D3398" s="51" t="s">
        <v>870</v>
      </c>
      <c r="E3398" s="51" t="s">
        <v>871</v>
      </c>
    </row>
    <row r="3399" spans="1:5" ht="26.25" thickBot="1" x14ac:dyDescent="0.3">
      <c r="A3399" s="129" t="s">
        <v>865</v>
      </c>
      <c r="B3399" s="127" t="str">
        <f>Table13[[#This Row],[Series]]&amp;Table13[[#This Row],[Competency Name]]</f>
        <v>3806ABILITY TO LEAD OR SUPERVISE</v>
      </c>
      <c r="C3399" s="127" t="str">
        <f>IF(RIGHT(Table13[[#This Row],[Occupational Series]],5)="SECCM","SECCM",IF(OR(RIGHT(Table13[[#This Row],[Occupational Series]],1)="A",RIGHT(Table13[[#This Row],[Occupational Series]],1)="B",RIGHT(Table13[[#This Row],[Occupational Series]],1)="C"),"0301",RIGHT(Table13[[#This Row],[Occupational Series]],4)))</f>
        <v>3806</v>
      </c>
      <c r="D3399" s="129" t="s">
        <v>872</v>
      </c>
      <c r="E3399" s="129" t="s">
        <v>873</v>
      </c>
    </row>
    <row r="3400" spans="1:5" ht="39" thickBot="1" x14ac:dyDescent="0.3">
      <c r="A3400" s="51" t="s">
        <v>865</v>
      </c>
      <c r="B3400" s="127" t="str">
        <f>Table13[[#This Row],[Series]]&amp;Table13[[#This Row],[Competency Name]]</f>
        <v>3806ABILITY TO FOLLOW DIRECTIONS IN A SHOP</v>
      </c>
      <c r="C3400" s="127" t="str">
        <f>IF(RIGHT(Table13[[#This Row],[Occupational Series]],5)="SECCM","SECCM",IF(OR(RIGHT(Table13[[#This Row],[Occupational Series]],1)="A",RIGHT(Table13[[#This Row],[Occupational Series]],1)="B",RIGHT(Table13[[#This Row],[Occupational Series]],1)="C"),"0301",RIGHT(Table13[[#This Row],[Occupational Series]],4)))</f>
        <v>3806</v>
      </c>
      <c r="D3400" s="51" t="s">
        <v>882</v>
      </c>
      <c r="E3400" s="51" t="s">
        <v>883</v>
      </c>
    </row>
    <row r="3401" spans="1:5" ht="64.5" thickBot="1" x14ac:dyDescent="0.3">
      <c r="A3401" s="51" t="s">
        <v>865</v>
      </c>
      <c r="B3401" s="127" t="str">
        <f>Table13[[#This Row],[Series]]&amp;Table13[[#This Row],[Competency Name]]</f>
        <v>3806DEXTERITY AND SAFETY</v>
      </c>
      <c r="C3401" s="127" t="str">
        <f>IF(RIGHT(Table13[[#This Row],[Occupational Series]],5)="SECCM","SECCM",IF(OR(RIGHT(Table13[[#This Row],[Occupational Series]],1)="A",RIGHT(Table13[[#This Row],[Occupational Series]],1)="B",RIGHT(Table13[[#This Row],[Occupational Series]],1)="C"),"0301",RIGHT(Table13[[#This Row],[Occupational Series]],4)))</f>
        <v>3806</v>
      </c>
      <c r="D3401" s="51" t="s">
        <v>888</v>
      </c>
      <c r="E3401" s="51" t="s">
        <v>889</v>
      </c>
    </row>
    <row r="3402" spans="1:5" ht="77.25" thickBot="1" x14ac:dyDescent="0.3">
      <c r="A3402" s="51" t="s">
        <v>865</v>
      </c>
      <c r="B3402" s="127" t="str">
        <f>Table13[[#This Row],[Series]]&amp;Table13[[#This Row],[Competency Name]]</f>
        <v>3806INGENUITY (ABILITY TO SUGGEST AND APPLY NEW METHODS)</v>
      </c>
      <c r="C3402" s="127" t="str">
        <f>IF(RIGHT(Table13[[#This Row],[Occupational Series]],5)="SECCM","SECCM",IF(OR(RIGHT(Table13[[#This Row],[Occupational Series]],1)="A",RIGHT(Table13[[#This Row],[Occupational Series]],1)="B",RIGHT(Table13[[#This Row],[Occupational Series]],1)="C"),"0301",RIGHT(Table13[[#This Row],[Occupational Series]],4)))</f>
        <v>3806</v>
      </c>
      <c r="D3402" s="51" t="s">
        <v>890</v>
      </c>
      <c r="E3402" s="51" t="s">
        <v>891</v>
      </c>
    </row>
    <row r="3403" spans="1:5" ht="39" thickBot="1" x14ac:dyDescent="0.3">
      <c r="A3403" s="51" t="s">
        <v>865</v>
      </c>
      <c r="B3403" s="127" t="str">
        <f>Table13[[#This Row],[Series]]&amp;Table13[[#This Row],[Competency Name]]</f>
        <v>3806ABILITY TO SUPERVISE THROUGH SUBORDINATE SUPERVISORS</v>
      </c>
      <c r="C3403" s="127" t="str">
        <f>IF(RIGHT(Table13[[#This Row],[Occupational Series]],5)="SECCM","SECCM",IF(OR(RIGHT(Table13[[#This Row],[Occupational Series]],1)="A",RIGHT(Table13[[#This Row],[Occupational Series]],1)="B",RIGHT(Table13[[#This Row],[Occupational Series]],1)="C"),"0301",RIGHT(Table13[[#This Row],[Occupational Series]],4)))</f>
        <v>3806</v>
      </c>
      <c r="D3403" s="51" t="s">
        <v>898</v>
      </c>
      <c r="E3403" s="51" t="s">
        <v>899</v>
      </c>
    </row>
    <row r="3404" spans="1:5" ht="39" thickBot="1" x14ac:dyDescent="0.3">
      <c r="A3404" s="51" t="s">
        <v>865</v>
      </c>
      <c r="B3404" s="127" t="str">
        <f>Table13[[#This Row],[Series]]&amp;Table13[[#This Row],[Competency Name]]</f>
        <v>3806RELIABILITY AND DEPENDABILITY</v>
      </c>
      <c r="C3404" s="127" t="str">
        <f>IF(RIGHT(Table13[[#This Row],[Occupational Series]],5)="SECCM","SECCM",IF(OR(RIGHT(Table13[[#This Row],[Occupational Series]],1)="A",RIGHT(Table13[[#This Row],[Occupational Series]],1)="B",RIGHT(Table13[[#This Row],[Occupational Series]],1)="C"),"0301",RIGHT(Table13[[#This Row],[Occupational Series]],4)))</f>
        <v>3806</v>
      </c>
      <c r="D3404" s="51" t="s">
        <v>900</v>
      </c>
      <c r="E3404" s="51" t="s">
        <v>901</v>
      </c>
    </row>
    <row r="3405" spans="1:5" ht="77.25" thickBot="1" x14ac:dyDescent="0.3">
      <c r="A3405" s="51" t="s">
        <v>865</v>
      </c>
      <c r="B3405" s="127" t="str">
        <f>Table13[[#This Row],[Series]]&amp;Table13[[#This Row],[Competency Name]]</f>
        <v>3806ABILITY TO INTERPRET INSTRUCTIONS AND SPECIFICATIONS, INCLUDING BLUEPRINT READING</v>
      </c>
      <c r="C3405" s="127" t="str">
        <f>IF(RIGHT(Table13[[#This Row],[Occupational Series]],5)="SECCM","SECCM",IF(OR(RIGHT(Table13[[#This Row],[Occupational Series]],1)="A",RIGHT(Table13[[#This Row],[Occupational Series]],1)="B",RIGHT(Table13[[#This Row],[Occupational Series]],1)="C"),"0301",RIGHT(Table13[[#This Row],[Occupational Series]],4)))</f>
        <v>3806</v>
      </c>
      <c r="D3405" s="51" t="s">
        <v>906</v>
      </c>
      <c r="E3405" s="51" t="s">
        <v>907</v>
      </c>
    </row>
    <row r="3406" spans="1:5" ht="26.25" thickBot="1" x14ac:dyDescent="0.3">
      <c r="A3406" s="129" t="s">
        <v>865</v>
      </c>
      <c r="B3406" s="127" t="str">
        <f>Table13[[#This Row],[Series]]&amp;Table13[[#This Row],[Competency Name]]</f>
        <v>3806ABILITY TO HANDLE WEIGHTS AND LOADS</v>
      </c>
      <c r="C3406" s="127" t="str">
        <f>IF(RIGHT(Table13[[#This Row],[Occupational Series]],5)="SECCM","SECCM",IF(OR(RIGHT(Table13[[#This Row],[Occupational Series]],1)="A",RIGHT(Table13[[#This Row],[Occupational Series]],1)="B",RIGHT(Table13[[#This Row],[Occupational Series]],1)="C"),"0301",RIGHT(Table13[[#This Row],[Occupational Series]],4)))</f>
        <v>3806</v>
      </c>
      <c r="D3406" s="129" t="s">
        <v>988</v>
      </c>
      <c r="E3406" s="129" t="s">
        <v>989</v>
      </c>
    </row>
    <row r="3407" spans="1:5" ht="51.75" thickBot="1" x14ac:dyDescent="0.3">
      <c r="A3407" s="51" t="s">
        <v>865</v>
      </c>
      <c r="B3407" s="127" t="str">
        <f>Table13[[#This Row],[Series]]&amp;Table13[[#This Row],[Competency Name]]</f>
        <v>3806ABILITY TO MEET DEADLINE DATES UNDER PRESSURE</v>
      </c>
      <c r="C3407" s="127" t="str">
        <f>IF(RIGHT(Table13[[#This Row],[Occupational Series]],5)="SECCM","SECCM",IF(OR(RIGHT(Table13[[#This Row],[Occupational Series]],1)="A",RIGHT(Table13[[#This Row],[Occupational Series]],1)="B",RIGHT(Table13[[#This Row],[Occupational Series]],1)="C"),"0301",RIGHT(Table13[[#This Row],[Occupational Series]],4)))</f>
        <v>3806</v>
      </c>
      <c r="D3407" s="51" t="s">
        <v>1005</v>
      </c>
      <c r="E3407" s="51" t="s">
        <v>1006</v>
      </c>
    </row>
    <row r="3408" spans="1:5" ht="39" thickBot="1" x14ac:dyDescent="0.3">
      <c r="A3408" s="51" t="s">
        <v>865</v>
      </c>
      <c r="B3408" s="127" t="str">
        <f>Table13[[#This Row],[Series]]&amp;Table13[[#This Row],[Competency Name]]</f>
        <v>3806ABILITY TO PLAN AND ORGANIZE THE WORK</v>
      </c>
      <c r="C3408" s="127" t="str">
        <f>IF(RIGHT(Table13[[#This Row],[Occupational Series]],5)="SECCM","SECCM",IF(OR(RIGHT(Table13[[#This Row],[Occupational Series]],1)="A",RIGHT(Table13[[#This Row],[Occupational Series]],1)="B",RIGHT(Table13[[#This Row],[Occupational Series]],1)="C"),"0301",RIGHT(Table13[[#This Row],[Occupational Series]],4)))</f>
        <v>3806</v>
      </c>
      <c r="D3408" s="51" t="s">
        <v>1007</v>
      </c>
      <c r="E3408" s="51" t="s">
        <v>1008</v>
      </c>
    </row>
    <row r="3409" spans="1:5" ht="39" thickBot="1" x14ac:dyDescent="0.3">
      <c r="A3409" s="51" t="s">
        <v>865</v>
      </c>
      <c r="B3409" s="127" t="str">
        <f>Table13[[#This Row],[Series]]&amp;Table13[[#This Row],[Competency Name]]</f>
        <v>3806ABILITY TO WORK AS A MEMBER OF A TEAM</v>
      </c>
      <c r="C3409" s="127" t="str">
        <f>IF(RIGHT(Table13[[#This Row],[Occupational Series]],5)="SECCM","SECCM",IF(OR(RIGHT(Table13[[#This Row],[Occupational Series]],1)="A",RIGHT(Table13[[#This Row],[Occupational Series]],1)="B",RIGHT(Table13[[#This Row],[Occupational Series]],1)="C"),"0301",RIGHT(Table13[[#This Row],[Occupational Series]],4)))</f>
        <v>3806</v>
      </c>
      <c r="D3409" s="51" t="s">
        <v>1017</v>
      </c>
      <c r="E3409" s="51" t="s">
        <v>1018</v>
      </c>
    </row>
    <row r="3410" spans="1:5" ht="39" thickBot="1" x14ac:dyDescent="0.3">
      <c r="A3410" s="51" t="s">
        <v>865</v>
      </c>
      <c r="B3410" s="127" t="str">
        <f>Table13[[#This Row],[Series]]&amp;Table13[[#This Row],[Competency Name]]</f>
        <v>3806ABILITY TO WORK WITH OTHERS</v>
      </c>
      <c r="C3410" s="127" t="str">
        <f>IF(RIGHT(Table13[[#This Row],[Occupational Series]],5)="SECCM","SECCM",IF(OR(RIGHT(Table13[[#This Row],[Occupational Series]],1)="A",RIGHT(Table13[[#This Row],[Occupational Series]],1)="B",RIGHT(Table13[[#This Row],[Occupational Series]],1)="C"),"0301",RIGHT(Table13[[#This Row],[Occupational Series]],4)))</f>
        <v>3806</v>
      </c>
      <c r="D3410" s="51" t="s">
        <v>1019</v>
      </c>
      <c r="E3410" s="51" t="s">
        <v>1020</v>
      </c>
    </row>
    <row r="3411" spans="1:5" ht="39" thickBot="1" x14ac:dyDescent="0.3">
      <c r="A3411" s="51" t="s">
        <v>865</v>
      </c>
      <c r="B3411" s="127" t="str">
        <f>Table13[[#This Row],[Series]]&amp;Table13[[#This Row],[Competency Name]]</f>
        <v>3806ABILITY TO USE HAND TOOLS, POWER TOOLS, ETC. FOR METAL WORK</v>
      </c>
      <c r="C3411" s="127" t="str">
        <f>IF(RIGHT(Table13[[#This Row],[Occupational Series]],5)="SECCM","SECCM",IF(OR(RIGHT(Table13[[#This Row],[Occupational Series]],1)="A",RIGHT(Table13[[#This Row],[Occupational Series]],1)="B",RIGHT(Table13[[#This Row],[Occupational Series]],1)="C"),"0301",RIGHT(Table13[[#This Row],[Occupational Series]],4)))</f>
        <v>3806</v>
      </c>
      <c r="D3411" s="51" t="s">
        <v>1327</v>
      </c>
      <c r="E3411" s="51" t="s">
        <v>1328</v>
      </c>
    </row>
    <row r="3412" spans="1:5" ht="39" thickBot="1" x14ac:dyDescent="0.3">
      <c r="A3412" s="51" t="s">
        <v>865</v>
      </c>
      <c r="B3412" s="127" t="str">
        <f>Table13[[#This Row],[Series]]&amp;Table13[[#This Row],[Competency Name]]</f>
        <v>3806DEXTERITY (ASSEMBLY, DISASSEMBLY, REASSEMBLY, ETC.)</v>
      </c>
      <c r="C3412" s="127" t="str">
        <f>IF(RIGHT(Table13[[#This Row],[Occupational Series]],5)="SECCM","SECCM",IF(OR(RIGHT(Table13[[#This Row],[Occupational Series]],1)="A",RIGHT(Table13[[#This Row],[Occupational Series]],1)="B",RIGHT(Table13[[#This Row],[Occupational Series]],1)="C"),"0301",RIGHT(Table13[[#This Row],[Occupational Series]],4)))</f>
        <v>3806</v>
      </c>
      <c r="D3412" s="51" t="s">
        <v>1329</v>
      </c>
      <c r="E3412" s="51" t="s">
        <v>1330</v>
      </c>
    </row>
    <row r="3413" spans="1:5" ht="64.5" thickBot="1" x14ac:dyDescent="0.3">
      <c r="A3413" s="51" t="s">
        <v>865</v>
      </c>
      <c r="B3413" s="127" t="str">
        <f>Table13[[#This Row],[Series]]&amp;Table13[[#This Row],[Competency Name]]</f>
        <v>3806KNOWLEDGE OF EQUIPMENT, STRUCTURES, MATERIALS, ETC. (INCLUDES CONSTRUCTING, REPAIR, AND FORGING)</v>
      </c>
      <c r="C3413" s="127" t="str">
        <f>IF(RIGHT(Table13[[#This Row],[Occupational Series]],5)="SECCM","SECCM",IF(OR(RIGHT(Table13[[#This Row],[Occupational Series]],1)="A",RIGHT(Table13[[#This Row],[Occupational Series]],1)="B",RIGHT(Table13[[#This Row],[Occupational Series]],1)="C"),"0301",RIGHT(Table13[[#This Row],[Occupational Series]],4)))</f>
        <v>3806</v>
      </c>
      <c r="D3413" s="51" t="s">
        <v>1331</v>
      </c>
      <c r="E3413" s="51" t="s">
        <v>1332</v>
      </c>
    </row>
    <row r="3414" spans="1:5" ht="51.75" thickBot="1" x14ac:dyDescent="0.3">
      <c r="A3414" s="51" t="s">
        <v>865</v>
      </c>
      <c r="B3414" s="127" t="str">
        <f>Table13[[#This Row],[Series]]&amp;Table13[[#This Row],[Competency Name]]</f>
        <v>3806LAYOUT AND PATTERN DEVELOPMENT (INCLUDES GEOMETRIC PROJECTION AND TRIANGULATION)</v>
      </c>
      <c r="C3414" s="127" t="str">
        <f>IF(RIGHT(Table13[[#This Row],[Occupational Series]],5)="SECCM","SECCM",IF(OR(RIGHT(Table13[[#This Row],[Occupational Series]],1)="A",RIGHT(Table13[[#This Row],[Occupational Series]],1)="B",RIGHT(Table13[[#This Row],[Occupational Series]],1)="C"),"0301",RIGHT(Table13[[#This Row],[Occupational Series]],4)))</f>
        <v>3806</v>
      </c>
      <c r="D3414" s="51" t="s">
        <v>1333</v>
      </c>
      <c r="E3414" s="51" t="s">
        <v>1334</v>
      </c>
    </row>
    <row r="3415" spans="1:5" ht="51.75" thickBot="1" x14ac:dyDescent="0.3">
      <c r="A3415" s="128" t="s">
        <v>864</v>
      </c>
      <c r="B3415" s="127" t="str">
        <f>Table13[[#This Row],[Series]]&amp;Table13[[#This Row],[Competency Name]]</f>
        <v>3808ABILITY TO DO THE WORK OF THE POSITION WITHOUT MORE THAN NORMAL SUPERVISION</v>
      </c>
      <c r="C3415" s="127" t="str">
        <f>IF(RIGHT(Table13[[#This Row],[Occupational Series]],5)="SECCM","SECCM",IF(OR(RIGHT(Table13[[#This Row],[Occupational Series]],1)="A",RIGHT(Table13[[#This Row],[Occupational Series]],1)="B",RIGHT(Table13[[#This Row],[Occupational Series]],1)="C"),"0301",RIGHT(Table13[[#This Row],[Occupational Series]],4)))</f>
        <v>3808</v>
      </c>
      <c r="D3415" s="128" t="s">
        <v>852</v>
      </c>
      <c r="E3415" s="128" t="s">
        <v>853</v>
      </c>
    </row>
    <row r="3416" spans="1:5" ht="15.75" thickBot="1" x14ac:dyDescent="0.3">
      <c r="A3416" s="129" t="s">
        <v>864</v>
      </c>
      <c r="B3416" s="127" t="str">
        <f>Table13[[#This Row],[Series]]&amp;Table13[[#This Row],[Competency Name]]</f>
        <v>3808ABILITY TO INSPECT</v>
      </c>
      <c r="C3416" s="127" t="str">
        <f>IF(RIGHT(Table13[[#This Row],[Occupational Series]],5)="SECCM","SECCM",IF(OR(RIGHT(Table13[[#This Row],[Occupational Series]],1)="A",RIGHT(Table13[[#This Row],[Occupational Series]],1)="B",RIGHT(Table13[[#This Row],[Occupational Series]],1)="C"),"0301",RIGHT(Table13[[#This Row],[Occupational Series]],4)))</f>
        <v>3808</v>
      </c>
      <c r="D3416" s="129" t="s">
        <v>866</v>
      </c>
      <c r="E3416" s="129" t="s">
        <v>867</v>
      </c>
    </row>
    <row r="3417" spans="1:5" ht="15.75" thickBot="1" x14ac:dyDescent="0.3">
      <c r="A3417" s="129" t="s">
        <v>864</v>
      </c>
      <c r="B3417" s="127" t="str">
        <f>Table13[[#This Row],[Series]]&amp;Table13[[#This Row],[Competency Name]]</f>
        <v>3808ABILITY TO INSTRUCT</v>
      </c>
      <c r="C3417" s="127" t="str">
        <f>IF(RIGHT(Table13[[#This Row],[Occupational Series]],5)="SECCM","SECCM",IF(OR(RIGHT(Table13[[#This Row],[Occupational Series]],1)="A",RIGHT(Table13[[#This Row],[Occupational Series]],1)="B",RIGHT(Table13[[#This Row],[Occupational Series]],1)="C"),"0301",RIGHT(Table13[[#This Row],[Occupational Series]],4)))</f>
        <v>3808</v>
      </c>
      <c r="D3417" s="129" t="s">
        <v>868</v>
      </c>
      <c r="E3417" s="129" t="s">
        <v>869</v>
      </c>
    </row>
    <row r="3418" spans="1:5" ht="39" thickBot="1" x14ac:dyDescent="0.3">
      <c r="A3418" s="54" t="s">
        <v>864</v>
      </c>
      <c r="B3418" s="127" t="str">
        <f>Table13[[#This Row],[Series]]&amp;Table13[[#This Row],[Competency Name]]</f>
        <v>3808ABILITY TO PROVIDE PRODUCTION SUPPORT SERVICES</v>
      </c>
      <c r="C3418" s="127" t="str">
        <f>IF(RIGHT(Table13[[#This Row],[Occupational Series]],5)="SECCM","SECCM",IF(OR(RIGHT(Table13[[#This Row],[Occupational Series]],1)="A",RIGHT(Table13[[#This Row],[Occupational Series]],1)="B",RIGHT(Table13[[#This Row],[Occupational Series]],1)="C"),"0301",RIGHT(Table13[[#This Row],[Occupational Series]],4)))</f>
        <v>3808</v>
      </c>
      <c r="D3418" s="54" t="s">
        <v>870</v>
      </c>
      <c r="E3418" s="54" t="s">
        <v>871</v>
      </c>
    </row>
    <row r="3419" spans="1:5" ht="26.25" thickBot="1" x14ac:dyDescent="0.3">
      <c r="A3419" s="129" t="s">
        <v>864</v>
      </c>
      <c r="B3419" s="127" t="str">
        <f>Table13[[#This Row],[Series]]&amp;Table13[[#This Row],[Competency Name]]</f>
        <v>3808ABILITY TO LEAD OR SUPERVISE</v>
      </c>
      <c r="C3419" s="127" t="str">
        <f>IF(RIGHT(Table13[[#This Row],[Occupational Series]],5)="SECCM","SECCM",IF(OR(RIGHT(Table13[[#This Row],[Occupational Series]],1)="A",RIGHT(Table13[[#This Row],[Occupational Series]],1)="B",RIGHT(Table13[[#This Row],[Occupational Series]],1)="C"),"0301",RIGHT(Table13[[#This Row],[Occupational Series]],4)))</f>
        <v>3808</v>
      </c>
      <c r="D3419" s="129" t="s">
        <v>872</v>
      </c>
      <c r="E3419" s="129" t="s">
        <v>873</v>
      </c>
    </row>
    <row r="3420" spans="1:5" ht="39" thickBot="1" x14ac:dyDescent="0.3">
      <c r="A3420" s="51" t="s">
        <v>864</v>
      </c>
      <c r="B3420" s="127" t="str">
        <f>Table13[[#This Row],[Series]]&amp;Table13[[#This Row],[Competency Name]]</f>
        <v>3808ABILITY TO FOLLOW DIRECTIONS IN A SHOP</v>
      </c>
      <c r="C3420" s="127" t="str">
        <f>IF(RIGHT(Table13[[#This Row],[Occupational Series]],5)="SECCM","SECCM",IF(OR(RIGHT(Table13[[#This Row],[Occupational Series]],1)="A",RIGHT(Table13[[#This Row],[Occupational Series]],1)="B",RIGHT(Table13[[#This Row],[Occupational Series]],1)="C"),"0301",RIGHT(Table13[[#This Row],[Occupational Series]],4)))</f>
        <v>3808</v>
      </c>
      <c r="D3420" s="51" t="s">
        <v>882</v>
      </c>
      <c r="E3420" s="51" t="s">
        <v>883</v>
      </c>
    </row>
    <row r="3421" spans="1:5" ht="64.5" thickBot="1" x14ac:dyDescent="0.3">
      <c r="A3421" s="54" t="s">
        <v>864</v>
      </c>
      <c r="B3421" s="127" t="str">
        <f>Table13[[#This Row],[Series]]&amp;Table13[[#This Row],[Competency Name]]</f>
        <v>3808DEXTERITY AND SAFETY</v>
      </c>
      <c r="C3421" s="127" t="str">
        <f>IF(RIGHT(Table13[[#This Row],[Occupational Series]],5)="SECCM","SECCM",IF(OR(RIGHT(Table13[[#This Row],[Occupational Series]],1)="A",RIGHT(Table13[[#This Row],[Occupational Series]],1)="B",RIGHT(Table13[[#This Row],[Occupational Series]],1)="C"),"0301",RIGHT(Table13[[#This Row],[Occupational Series]],4)))</f>
        <v>3808</v>
      </c>
      <c r="D3421" s="54" t="s">
        <v>888</v>
      </c>
      <c r="E3421" s="54" t="s">
        <v>889</v>
      </c>
    </row>
    <row r="3422" spans="1:5" ht="77.25" thickBot="1" x14ac:dyDescent="0.3">
      <c r="A3422" s="51" t="s">
        <v>864</v>
      </c>
      <c r="B3422" s="127" t="str">
        <f>Table13[[#This Row],[Series]]&amp;Table13[[#This Row],[Competency Name]]</f>
        <v>3808INGENUITY (ABILITY TO SUGGEST AND APPLY NEW METHODS)</v>
      </c>
      <c r="C3422" s="127" t="str">
        <f>IF(RIGHT(Table13[[#This Row],[Occupational Series]],5)="SECCM","SECCM",IF(OR(RIGHT(Table13[[#This Row],[Occupational Series]],1)="A",RIGHT(Table13[[#This Row],[Occupational Series]],1)="B",RIGHT(Table13[[#This Row],[Occupational Series]],1)="C"),"0301",RIGHT(Table13[[#This Row],[Occupational Series]],4)))</f>
        <v>3808</v>
      </c>
      <c r="D3422" s="51" t="s">
        <v>890</v>
      </c>
      <c r="E3422" s="51" t="s">
        <v>891</v>
      </c>
    </row>
    <row r="3423" spans="1:5" ht="39" thickBot="1" x14ac:dyDescent="0.3">
      <c r="A3423" s="51" t="s">
        <v>864</v>
      </c>
      <c r="B3423" s="127" t="str">
        <f>Table13[[#This Row],[Series]]&amp;Table13[[#This Row],[Competency Name]]</f>
        <v>3808ABILITY TO SUPERVISE THROUGH SUBORDINATE SUPERVISORS</v>
      </c>
      <c r="C3423" s="127" t="str">
        <f>IF(RIGHT(Table13[[#This Row],[Occupational Series]],5)="SECCM","SECCM",IF(OR(RIGHT(Table13[[#This Row],[Occupational Series]],1)="A",RIGHT(Table13[[#This Row],[Occupational Series]],1)="B",RIGHT(Table13[[#This Row],[Occupational Series]],1)="C"),"0301",RIGHT(Table13[[#This Row],[Occupational Series]],4)))</f>
        <v>3808</v>
      </c>
      <c r="D3423" s="51" t="s">
        <v>898</v>
      </c>
      <c r="E3423" s="51" t="s">
        <v>899</v>
      </c>
    </row>
    <row r="3424" spans="1:5" ht="39" thickBot="1" x14ac:dyDescent="0.3">
      <c r="A3424" s="54" t="s">
        <v>864</v>
      </c>
      <c r="B3424" s="127" t="str">
        <f>Table13[[#This Row],[Series]]&amp;Table13[[#This Row],[Competency Name]]</f>
        <v>3808RELIABILITY AND DEPENDABILITY</v>
      </c>
      <c r="C3424" s="127" t="str">
        <f>IF(RIGHT(Table13[[#This Row],[Occupational Series]],5)="SECCM","SECCM",IF(OR(RIGHT(Table13[[#This Row],[Occupational Series]],1)="A",RIGHT(Table13[[#This Row],[Occupational Series]],1)="B",RIGHT(Table13[[#This Row],[Occupational Series]],1)="C"),"0301",RIGHT(Table13[[#This Row],[Occupational Series]],4)))</f>
        <v>3808</v>
      </c>
      <c r="D3424" s="54" t="s">
        <v>900</v>
      </c>
      <c r="E3424" s="54" t="s">
        <v>901</v>
      </c>
    </row>
    <row r="3425" spans="1:5" ht="77.25" thickBot="1" x14ac:dyDescent="0.3">
      <c r="A3425" s="51" t="s">
        <v>864</v>
      </c>
      <c r="B3425" s="127" t="str">
        <f>Table13[[#This Row],[Series]]&amp;Table13[[#This Row],[Competency Name]]</f>
        <v>3808ABILITY TO INTERPRET INSTRUCTIONS AND SPECIFICATIONS, INCLUDING BLUEPRINT READING</v>
      </c>
      <c r="C3425" s="127" t="str">
        <f>IF(RIGHT(Table13[[#This Row],[Occupational Series]],5)="SECCM","SECCM",IF(OR(RIGHT(Table13[[#This Row],[Occupational Series]],1)="A",RIGHT(Table13[[#This Row],[Occupational Series]],1)="B",RIGHT(Table13[[#This Row],[Occupational Series]],1)="C"),"0301",RIGHT(Table13[[#This Row],[Occupational Series]],4)))</f>
        <v>3808</v>
      </c>
      <c r="D3425" s="51" t="s">
        <v>906</v>
      </c>
      <c r="E3425" s="51" t="s">
        <v>907</v>
      </c>
    </row>
    <row r="3426" spans="1:5" ht="51.75" thickBot="1" x14ac:dyDescent="0.3">
      <c r="A3426" s="51" t="s">
        <v>864</v>
      </c>
      <c r="B3426" s="127" t="str">
        <f>Table13[[#This Row],[Series]]&amp;Table13[[#This Row],[Competency Name]]</f>
        <v>3808ABILITY TO MEET DEADLINE DATES UNDER PRESSURE</v>
      </c>
      <c r="C3426" s="127" t="str">
        <f>IF(RIGHT(Table13[[#This Row],[Occupational Series]],5)="SECCM","SECCM",IF(OR(RIGHT(Table13[[#This Row],[Occupational Series]],1)="A",RIGHT(Table13[[#This Row],[Occupational Series]],1)="B",RIGHT(Table13[[#This Row],[Occupational Series]],1)="C"),"0301",RIGHT(Table13[[#This Row],[Occupational Series]],4)))</f>
        <v>3808</v>
      </c>
      <c r="D3426" s="51" t="s">
        <v>1005</v>
      </c>
      <c r="E3426" s="51" t="s">
        <v>1006</v>
      </c>
    </row>
    <row r="3427" spans="1:5" ht="39" thickBot="1" x14ac:dyDescent="0.3">
      <c r="A3427" s="54" t="s">
        <v>864</v>
      </c>
      <c r="B3427" s="127" t="str">
        <f>Table13[[#This Row],[Series]]&amp;Table13[[#This Row],[Competency Name]]</f>
        <v>3808ABILITY TO PLAN AND ORGANIZE THE WORK</v>
      </c>
      <c r="C3427" s="127" t="str">
        <f>IF(RIGHT(Table13[[#This Row],[Occupational Series]],5)="SECCM","SECCM",IF(OR(RIGHT(Table13[[#This Row],[Occupational Series]],1)="A",RIGHT(Table13[[#This Row],[Occupational Series]],1)="B",RIGHT(Table13[[#This Row],[Occupational Series]],1)="C"),"0301",RIGHT(Table13[[#This Row],[Occupational Series]],4)))</f>
        <v>3808</v>
      </c>
      <c r="D3427" s="54" t="s">
        <v>1007</v>
      </c>
      <c r="E3427" s="54" t="s">
        <v>1008</v>
      </c>
    </row>
    <row r="3428" spans="1:5" ht="39" thickBot="1" x14ac:dyDescent="0.3">
      <c r="A3428" s="51" t="s">
        <v>864</v>
      </c>
      <c r="B3428" s="127" t="str">
        <f>Table13[[#This Row],[Series]]&amp;Table13[[#This Row],[Competency Name]]</f>
        <v>3808ABILITY TO WORK AS A MEMBER OF A TEAM</v>
      </c>
      <c r="C3428" s="127" t="str">
        <f>IF(RIGHT(Table13[[#This Row],[Occupational Series]],5)="SECCM","SECCM",IF(OR(RIGHT(Table13[[#This Row],[Occupational Series]],1)="A",RIGHT(Table13[[#This Row],[Occupational Series]],1)="B",RIGHT(Table13[[#This Row],[Occupational Series]],1)="C"),"0301",RIGHT(Table13[[#This Row],[Occupational Series]],4)))</f>
        <v>3808</v>
      </c>
      <c r="D3428" s="51" t="s">
        <v>1017</v>
      </c>
      <c r="E3428" s="51" t="s">
        <v>1018</v>
      </c>
    </row>
    <row r="3429" spans="1:5" ht="39" thickBot="1" x14ac:dyDescent="0.3">
      <c r="A3429" s="51" t="s">
        <v>864</v>
      </c>
      <c r="B3429" s="127" t="str">
        <f>Table13[[#This Row],[Series]]&amp;Table13[[#This Row],[Competency Name]]</f>
        <v>3808ABILITY TO WORK WITH OTHERS</v>
      </c>
      <c r="C3429" s="127" t="str">
        <f>IF(RIGHT(Table13[[#This Row],[Occupational Series]],5)="SECCM","SECCM",IF(OR(RIGHT(Table13[[#This Row],[Occupational Series]],1)="A",RIGHT(Table13[[#This Row],[Occupational Series]],1)="B",RIGHT(Table13[[#This Row],[Occupational Series]],1)="C"),"0301",RIGHT(Table13[[#This Row],[Occupational Series]],4)))</f>
        <v>3808</v>
      </c>
      <c r="D3429" s="51" t="s">
        <v>1019</v>
      </c>
      <c r="E3429" s="51" t="s">
        <v>1020</v>
      </c>
    </row>
    <row r="3430" spans="1:5" ht="26.25" thickBot="1" x14ac:dyDescent="0.3">
      <c r="A3430" s="128" t="s">
        <v>864</v>
      </c>
      <c r="B3430" s="127" t="str">
        <f>Table13[[#This Row],[Series]]&amp;Table13[[#This Row],[Competency Name]]</f>
        <v>3808SHOP APTITUDE AND INTEREST</v>
      </c>
      <c r="C3430" s="127" t="str">
        <f>IF(RIGHT(Table13[[#This Row],[Occupational Series]],5)="SECCM","SECCM",IF(OR(RIGHT(Table13[[#This Row],[Occupational Series]],1)="A",RIGHT(Table13[[#This Row],[Occupational Series]],1)="B",RIGHT(Table13[[#This Row],[Occupational Series]],1)="C"),"0301",RIGHT(Table13[[#This Row],[Occupational Series]],4)))</f>
        <v>3808</v>
      </c>
      <c r="D3430" s="128" t="s">
        <v>1021</v>
      </c>
      <c r="E3430" s="128" t="s">
        <v>1022</v>
      </c>
    </row>
    <row r="3431" spans="1:5" ht="39" thickBot="1" x14ac:dyDescent="0.3">
      <c r="A3431" s="51" t="s">
        <v>864</v>
      </c>
      <c r="B3431" s="127" t="str">
        <f>Table13[[#This Row],[Series]]&amp;Table13[[#This Row],[Competency Name]]</f>
        <v>3808ABILITY TO USE HAND TOOLS, POWER TOOLS, ETC. FOR METAL WORK</v>
      </c>
      <c r="C3431" s="127" t="str">
        <f>IF(RIGHT(Table13[[#This Row],[Occupational Series]],5)="SECCM","SECCM",IF(OR(RIGHT(Table13[[#This Row],[Occupational Series]],1)="A",RIGHT(Table13[[#This Row],[Occupational Series]],1)="B",RIGHT(Table13[[#This Row],[Occupational Series]],1)="C"),"0301",RIGHT(Table13[[#This Row],[Occupational Series]],4)))</f>
        <v>3808</v>
      </c>
      <c r="D3431" s="51" t="s">
        <v>1327</v>
      </c>
      <c r="E3431" s="51" t="s">
        <v>1328</v>
      </c>
    </row>
    <row r="3432" spans="1:5" ht="39" thickBot="1" x14ac:dyDescent="0.3">
      <c r="A3432" s="51" t="s">
        <v>864</v>
      </c>
      <c r="B3432" s="127" t="str">
        <f>Table13[[#This Row],[Series]]&amp;Table13[[#This Row],[Competency Name]]</f>
        <v>3808DEXTERITY (ASSEMBLY, DISASSEMBLY, REASSEMBLY, ETC.)</v>
      </c>
      <c r="C3432" s="127" t="str">
        <f>IF(RIGHT(Table13[[#This Row],[Occupational Series]],5)="SECCM","SECCM",IF(OR(RIGHT(Table13[[#This Row],[Occupational Series]],1)="A",RIGHT(Table13[[#This Row],[Occupational Series]],1)="B",RIGHT(Table13[[#This Row],[Occupational Series]],1)="C"),"0301",RIGHT(Table13[[#This Row],[Occupational Series]],4)))</f>
        <v>3808</v>
      </c>
      <c r="D3432" s="51" t="s">
        <v>1329</v>
      </c>
      <c r="E3432" s="51" t="s">
        <v>1330</v>
      </c>
    </row>
    <row r="3433" spans="1:5" ht="64.5" thickBot="1" x14ac:dyDescent="0.3">
      <c r="A3433" s="54" t="s">
        <v>864</v>
      </c>
      <c r="B3433" s="127" t="str">
        <f>Table13[[#This Row],[Series]]&amp;Table13[[#This Row],[Competency Name]]</f>
        <v>3808KNOWLEDGE OF EQUIPMENT, STRUCTURES, MATERIALS, ETC. (INCLUDES CONSTRUCTING, REPAIR, AND FORGING)</v>
      </c>
      <c r="C3433" s="127" t="str">
        <f>IF(RIGHT(Table13[[#This Row],[Occupational Series]],5)="SECCM","SECCM",IF(OR(RIGHT(Table13[[#This Row],[Occupational Series]],1)="A",RIGHT(Table13[[#This Row],[Occupational Series]],1)="B",RIGHT(Table13[[#This Row],[Occupational Series]],1)="C"),"0301",RIGHT(Table13[[#This Row],[Occupational Series]],4)))</f>
        <v>3808</v>
      </c>
      <c r="D3433" s="54" t="s">
        <v>1331</v>
      </c>
      <c r="E3433" s="54" t="s">
        <v>1332</v>
      </c>
    </row>
    <row r="3434" spans="1:5" ht="51.75" thickBot="1" x14ac:dyDescent="0.3">
      <c r="A3434" s="51" t="s">
        <v>864</v>
      </c>
      <c r="B3434" s="127" t="str">
        <f>Table13[[#This Row],[Series]]&amp;Table13[[#This Row],[Competency Name]]</f>
        <v>3808LAYOUT AND PATTERN DEVELOPMENT (INCLUDES GEOMETRIC PROJECTION AND TRIANGULATION)</v>
      </c>
      <c r="C3434" s="127" t="str">
        <f>IF(RIGHT(Table13[[#This Row],[Occupational Series]],5)="SECCM","SECCM",IF(OR(RIGHT(Table13[[#This Row],[Occupational Series]],1)="A",RIGHT(Table13[[#This Row],[Occupational Series]],1)="B",RIGHT(Table13[[#This Row],[Occupational Series]],1)="C"),"0301",RIGHT(Table13[[#This Row],[Occupational Series]],4)))</f>
        <v>3808</v>
      </c>
      <c r="D3434" s="51" t="s">
        <v>1333</v>
      </c>
      <c r="E3434" s="51" t="s">
        <v>1334</v>
      </c>
    </row>
    <row r="3435" spans="1:5" ht="51.75" thickBot="1" x14ac:dyDescent="0.3">
      <c r="A3435" s="129" t="s">
        <v>858</v>
      </c>
      <c r="B3435" s="127" t="str">
        <f>Table13[[#This Row],[Series]]&amp;Table13[[#This Row],[Competency Name]]</f>
        <v>3809ABILITY TO DO THE WORK OF THE POSITION WITHOUT MORE THAN NORMAL SUPERVISION</v>
      </c>
      <c r="C3435" s="127" t="str">
        <f>IF(RIGHT(Table13[[#This Row],[Occupational Series]],5)="SECCM","SECCM",IF(OR(RIGHT(Table13[[#This Row],[Occupational Series]],1)="A",RIGHT(Table13[[#This Row],[Occupational Series]],1)="B",RIGHT(Table13[[#This Row],[Occupational Series]],1)="C"),"0301",RIGHT(Table13[[#This Row],[Occupational Series]],4)))</f>
        <v>3809</v>
      </c>
      <c r="D3435" s="129" t="s">
        <v>852</v>
      </c>
      <c r="E3435" s="129" t="s">
        <v>853</v>
      </c>
    </row>
    <row r="3436" spans="1:5" ht="15.75" thickBot="1" x14ac:dyDescent="0.3">
      <c r="A3436" s="128" t="s">
        <v>858</v>
      </c>
      <c r="B3436" s="127" t="str">
        <f>Table13[[#This Row],[Series]]&amp;Table13[[#This Row],[Competency Name]]</f>
        <v>3809ABILITY TO INSPECT</v>
      </c>
      <c r="C3436" s="127" t="str">
        <f>IF(RIGHT(Table13[[#This Row],[Occupational Series]],5)="SECCM","SECCM",IF(OR(RIGHT(Table13[[#This Row],[Occupational Series]],1)="A",RIGHT(Table13[[#This Row],[Occupational Series]],1)="B",RIGHT(Table13[[#This Row],[Occupational Series]],1)="C"),"0301",RIGHT(Table13[[#This Row],[Occupational Series]],4)))</f>
        <v>3809</v>
      </c>
      <c r="D3436" s="128" t="s">
        <v>866</v>
      </c>
      <c r="E3436" s="128" t="s">
        <v>867</v>
      </c>
    </row>
    <row r="3437" spans="1:5" ht="15.75" thickBot="1" x14ac:dyDescent="0.3">
      <c r="A3437" s="129" t="s">
        <v>858</v>
      </c>
      <c r="B3437" s="127" t="str">
        <f>Table13[[#This Row],[Series]]&amp;Table13[[#This Row],[Competency Name]]</f>
        <v>3809ABILITY TO INSTRUCT</v>
      </c>
      <c r="C3437" s="127" t="str">
        <f>IF(RIGHT(Table13[[#This Row],[Occupational Series]],5)="SECCM","SECCM",IF(OR(RIGHT(Table13[[#This Row],[Occupational Series]],1)="A",RIGHT(Table13[[#This Row],[Occupational Series]],1)="B",RIGHT(Table13[[#This Row],[Occupational Series]],1)="C"),"0301",RIGHT(Table13[[#This Row],[Occupational Series]],4)))</f>
        <v>3809</v>
      </c>
      <c r="D3437" s="129" t="s">
        <v>868</v>
      </c>
      <c r="E3437" s="129" t="s">
        <v>869</v>
      </c>
    </row>
    <row r="3438" spans="1:5" ht="39" thickBot="1" x14ac:dyDescent="0.3">
      <c r="A3438" s="51" t="s">
        <v>858</v>
      </c>
      <c r="B3438" s="127" t="str">
        <f>Table13[[#This Row],[Series]]&amp;Table13[[#This Row],[Competency Name]]</f>
        <v>3809ABILITY TO PROVIDE PRODUCTION SUPPORT SERVICES</v>
      </c>
      <c r="C3438" s="127" t="str">
        <f>IF(RIGHT(Table13[[#This Row],[Occupational Series]],5)="SECCM","SECCM",IF(OR(RIGHT(Table13[[#This Row],[Occupational Series]],1)="A",RIGHT(Table13[[#This Row],[Occupational Series]],1)="B",RIGHT(Table13[[#This Row],[Occupational Series]],1)="C"),"0301",RIGHT(Table13[[#This Row],[Occupational Series]],4)))</f>
        <v>3809</v>
      </c>
      <c r="D3438" s="51" t="s">
        <v>870</v>
      </c>
      <c r="E3438" s="51" t="s">
        <v>871</v>
      </c>
    </row>
    <row r="3439" spans="1:5" ht="26.25" thickBot="1" x14ac:dyDescent="0.3">
      <c r="A3439" s="128" t="s">
        <v>858</v>
      </c>
      <c r="B3439" s="127" t="str">
        <f>Table13[[#This Row],[Series]]&amp;Table13[[#This Row],[Competency Name]]</f>
        <v>3809ABILITY TO LEAD OR SUPERVISE</v>
      </c>
      <c r="C3439" s="127" t="str">
        <f>IF(RIGHT(Table13[[#This Row],[Occupational Series]],5)="SECCM","SECCM",IF(OR(RIGHT(Table13[[#This Row],[Occupational Series]],1)="A",RIGHT(Table13[[#This Row],[Occupational Series]],1)="B",RIGHT(Table13[[#This Row],[Occupational Series]],1)="C"),"0301",RIGHT(Table13[[#This Row],[Occupational Series]],4)))</f>
        <v>3809</v>
      </c>
      <c r="D3439" s="128" t="s">
        <v>872</v>
      </c>
      <c r="E3439" s="128" t="s">
        <v>873</v>
      </c>
    </row>
    <row r="3440" spans="1:5" ht="77.25" thickBot="1" x14ac:dyDescent="0.3">
      <c r="A3440" s="51" t="s">
        <v>858</v>
      </c>
      <c r="B3440" s="127" t="str">
        <f>Table13[[#This Row],[Series]]&amp;Table13[[#This Row],[Competency Name]]</f>
        <v>3809ABILITY TO INTERPRET INSTRUCTIONS AND SPECIFICATIONS, INCLUDING BLUEPRINT READING</v>
      </c>
      <c r="C3440" s="127" t="str">
        <f>IF(RIGHT(Table13[[#This Row],[Occupational Series]],5)="SECCM","SECCM",IF(OR(RIGHT(Table13[[#This Row],[Occupational Series]],1)="A",RIGHT(Table13[[#This Row],[Occupational Series]],1)="B",RIGHT(Table13[[#This Row],[Occupational Series]],1)="C"),"0301",RIGHT(Table13[[#This Row],[Occupational Series]],4)))</f>
        <v>3809</v>
      </c>
      <c r="D3440" s="51" t="s">
        <v>906</v>
      </c>
      <c r="E3440" s="51" t="s">
        <v>907</v>
      </c>
    </row>
    <row r="3441" spans="1:5" ht="39" thickBot="1" x14ac:dyDescent="0.3">
      <c r="A3441" s="51" t="s">
        <v>858</v>
      </c>
      <c r="B3441" s="127" t="str">
        <f>Table13[[#This Row],[Series]]&amp;Table13[[#This Row],[Competency Name]]</f>
        <v>3809ABILITY TO USE HAND TOOLS, POWER TOOLS, ETC. FOR METAL WORK</v>
      </c>
      <c r="C3441" s="127" t="str">
        <f>IF(RIGHT(Table13[[#This Row],[Occupational Series]],5)="SECCM","SECCM",IF(OR(RIGHT(Table13[[#This Row],[Occupational Series]],1)="A",RIGHT(Table13[[#This Row],[Occupational Series]],1)="B",RIGHT(Table13[[#This Row],[Occupational Series]],1)="C"),"0301",RIGHT(Table13[[#This Row],[Occupational Series]],4)))</f>
        <v>3809</v>
      </c>
      <c r="D3441" s="51" t="s">
        <v>1327</v>
      </c>
      <c r="E3441" s="51" t="s">
        <v>1328</v>
      </c>
    </row>
    <row r="3442" spans="1:5" ht="39" thickBot="1" x14ac:dyDescent="0.3">
      <c r="A3442" s="54" t="s">
        <v>858</v>
      </c>
      <c r="B3442" s="127" t="str">
        <f>Table13[[#This Row],[Series]]&amp;Table13[[#This Row],[Competency Name]]</f>
        <v>3809DEXTERITY (ASSEMBLY, DISASSEMBLY, REASSEMBLY, ETC.)</v>
      </c>
      <c r="C3442" s="127" t="str">
        <f>IF(RIGHT(Table13[[#This Row],[Occupational Series]],5)="SECCM","SECCM",IF(OR(RIGHT(Table13[[#This Row],[Occupational Series]],1)="A",RIGHT(Table13[[#This Row],[Occupational Series]],1)="B",RIGHT(Table13[[#This Row],[Occupational Series]],1)="C"),"0301",RIGHT(Table13[[#This Row],[Occupational Series]],4)))</f>
        <v>3809</v>
      </c>
      <c r="D3442" s="54" t="s">
        <v>1329</v>
      </c>
      <c r="E3442" s="54" t="s">
        <v>1330</v>
      </c>
    </row>
    <row r="3443" spans="1:5" ht="64.5" thickBot="1" x14ac:dyDescent="0.3">
      <c r="A3443" s="51" t="s">
        <v>858</v>
      </c>
      <c r="B3443" s="127" t="str">
        <f>Table13[[#This Row],[Series]]&amp;Table13[[#This Row],[Competency Name]]</f>
        <v>3809KNOWLEDGE OF EQUIPMENT, STRUCTURES, MATERIALS, ETC. (INCLUDES CONSTRUCTING, REPAIR, AND FORGING)</v>
      </c>
      <c r="C3443" s="127" t="str">
        <f>IF(RIGHT(Table13[[#This Row],[Occupational Series]],5)="SECCM","SECCM",IF(OR(RIGHT(Table13[[#This Row],[Occupational Series]],1)="A",RIGHT(Table13[[#This Row],[Occupational Series]],1)="B",RIGHT(Table13[[#This Row],[Occupational Series]],1)="C"),"0301",RIGHT(Table13[[#This Row],[Occupational Series]],4)))</f>
        <v>3809</v>
      </c>
      <c r="D3443" s="51" t="s">
        <v>1331</v>
      </c>
      <c r="E3443" s="51" t="s">
        <v>1332</v>
      </c>
    </row>
    <row r="3444" spans="1:5" ht="51.75" thickBot="1" x14ac:dyDescent="0.3">
      <c r="A3444" s="51" t="s">
        <v>858</v>
      </c>
      <c r="B3444" s="127" t="str">
        <f>Table13[[#This Row],[Series]]&amp;Table13[[#This Row],[Competency Name]]</f>
        <v>3809LAYOUT AND PATTERN DEVELOPMENT (INCLUDES GEOMETRIC PROJECTION AND TRIANGULATION)</v>
      </c>
      <c r="C3444" s="127" t="str">
        <f>IF(RIGHT(Table13[[#This Row],[Occupational Series]],5)="SECCM","SECCM",IF(OR(RIGHT(Table13[[#This Row],[Occupational Series]],1)="A",RIGHT(Table13[[#This Row],[Occupational Series]],1)="B",RIGHT(Table13[[#This Row],[Occupational Series]],1)="C"),"0301",RIGHT(Table13[[#This Row],[Occupational Series]],4)))</f>
        <v>3809</v>
      </c>
      <c r="D3444" s="51" t="s">
        <v>1333</v>
      </c>
      <c r="E3444" s="51" t="s">
        <v>1334</v>
      </c>
    </row>
    <row r="3445" spans="1:5" ht="51.75" thickBot="1" x14ac:dyDescent="0.3">
      <c r="A3445" s="128" t="s">
        <v>861</v>
      </c>
      <c r="B3445" s="127" t="str">
        <f>Table13[[#This Row],[Series]]&amp;Table13[[#This Row],[Competency Name]]</f>
        <v>3820ABILITY TO DO THE WORK OF THE POSITION WITHOUT MORE THAN NORMAL SUPERVISION</v>
      </c>
      <c r="C3445" s="127" t="str">
        <f>IF(RIGHT(Table13[[#This Row],[Occupational Series]],5)="SECCM","SECCM",IF(OR(RIGHT(Table13[[#This Row],[Occupational Series]],1)="A",RIGHT(Table13[[#This Row],[Occupational Series]],1)="B",RIGHT(Table13[[#This Row],[Occupational Series]],1)="C"),"0301",RIGHT(Table13[[#This Row],[Occupational Series]],4)))</f>
        <v>3820</v>
      </c>
      <c r="D3445" s="128" t="s">
        <v>852</v>
      </c>
      <c r="E3445" s="128" t="s">
        <v>853</v>
      </c>
    </row>
    <row r="3446" spans="1:5" ht="15.75" thickBot="1" x14ac:dyDescent="0.3">
      <c r="A3446" s="129" t="s">
        <v>861</v>
      </c>
      <c r="B3446" s="127" t="str">
        <f>Table13[[#This Row],[Series]]&amp;Table13[[#This Row],[Competency Name]]</f>
        <v>3820ABILITY TO INSPECT</v>
      </c>
      <c r="C3446" s="127" t="str">
        <f>IF(RIGHT(Table13[[#This Row],[Occupational Series]],5)="SECCM","SECCM",IF(OR(RIGHT(Table13[[#This Row],[Occupational Series]],1)="A",RIGHT(Table13[[#This Row],[Occupational Series]],1)="B",RIGHT(Table13[[#This Row],[Occupational Series]],1)="C"),"0301",RIGHT(Table13[[#This Row],[Occupational Series]],4)))</f>
        <v>3820</v>
      </c>
      <c r="D3446" s="129" t="s">
        <v>866</v>
      </c>
      <c r="E3446" s="129" t="s">
        <v>867</v>
      </c>
    </row>
    <row r="3447" spans="1:5" ht="15.75" thickBot="1" x14ac:dyDescent="0.3">
      <c r="A3447" s="129" t="s">
        <v>861</v>
      </c>
      <c r="B3447" s="127" t="str">
        <f>Table13[[#This Row],[Series]]&amp;Table13[[#This Row],[Competency Name]]</f>
        <v>3820ABILITY TO INSTRUCT</v>
      </c>
      <c r="C3447" s="127" t="str">
        <f>IF(RIGHT(Table13[[#This Row],[Occupational Series]],5)="SECCM","SECCM",IF(OR(RIGHT(Table13[[#This Row],[Occupational Series]],1)="A",RIGHT(Table13[[#This Row],[Occupational Series]],1)="B",RIGHT(Table13[[#This Row],[Occupational Series]],1)="C"),"0301",RIGHT(Table13[[#This Row],[Occupational Series]],4)))</f>
        <v>3820</v>
      </c>
      <c r="D3447" s="129" t="s">
        <v>868</v>
      </c>
      <c r="E3447" s="129" t="s">
        <v>869</v>
      </c>
    </row>
    <row r="3448" spans="1:5" ht="39" thickBot="1" x14ac:dyDescent="0.3">
      <c r="A3448" s="54" t="s">
        <v>861</v>
      </c>
      <c r="B3448" s="127" t="str">
        <f>Table13[[#This Row],[Series]]&amp;Table13[[#This Row],[Competency Name]]</f>
        <v>3820ABILITY TO PROVIDE PRODUCTION SUPPORT SERVICES</v>
      </c>
      <c r="C3448" s="127" t="str">
        <f>IF(RIGHT(Table13[[#This Row],[Occupational Series]],5)="SECCM","SECCM",IF(OR(RIGHT(Table13[[#This Row],[Occupational Series]],1)="A",RIGHT(Table13[[#This Row],[Occupational Series]],1)="B",RIGHT(Table13[[#This Row],[Occupational Series]],1)="C"),"0301",RIGHT(Table13[[#This Row],[Occupational Series]],4)))</f>
        <v>3820</v>
      </c>
      <c r="D3448" s="54" t="s">
        <v>870</v>
      </c>
      <c r="E3448" s="54" t="s">
        <v>871</v>
      </c>
    </row>
    <row r="3449" spans="1:5" ht="26.25" thickBot="1" x14ac:dyDescent="0.3">
      <c r="A3449" s="129" t="s">
        <v>861</v>
      </c>
      <c r="B3449" s="127" t="str">
        <f>Table13[[#This Row],[Series]]&amp;Table13[[#This Row],[Competency Name]]</f>
        <v>3820ABILITY TO LEAD OR SUPERVISE</v>
      </c>
      <c r="C3449" s="127" t="str">
        <f>IF(RIGHT(Table13[[#This Row],[Occupational Series]],5)="SECCM","SECCM",IF(OR(RIGHT(Table13[[#This Row],[Occupational Series]],1)="A",RIGHT(Table13[[#This Row],[Occupational Series]],1)="B",RIGHT(Table13[[#This Row],[Occupational Series]],1)="C"),"0301",RIGHT(Table13[[#This Row],[Occupational Series]],4)))</f>
        <v>3820</v>
      </c>
      <c r="D3449" s="129" t="s">
        <v>872</v>
      </c>
      <c r="E3449" s="129" t="s">
        <v>873</v>
      </c>
    </row>
    <row r="3450" spans="1:5" ht="39" thickBot="1" x14ac:dyDescent="0.3">
      <c r="A3450" s="51" t="s">
        <v>861</v>
      </c>
      <c r="B3450" s="127" t="str">
        <f>Table13[[#This Row],[Series]]&amp;Table13[[#This Row],[Competency Name]]</f>
        <v>3820ABILITY TO FOLLOW DIRECTIONS IN A SHOP</v>
      </c>
      <c r="C3450" s="127" t="str">
        <f>IF(RIGHT(Table13[[#This Row],[Occupational Series]],5)="SECCM","SECCM",IF(OR(RIGHT(Table13[[#This Row],[Occupational Series]],1)="A",RIGHT(Table13[[#This Row],[Occupational Series]],1)="B",RIGHT(Table13[[#This Row],[Occupational Series]],1)="C"),"0301",RIGHT(Table13[[#This Row],[Occupational Series]],4)))</f>
        <v>3820</v>
      </c>
      <c r="D3450" s="51" t="s">
        <v>882</v>
      </c>
      <c r="E3450" s="51" t="s">
        <v>883</v>
      </c>
    </row>
    <row r="3451" spans="1:5" ht="64.5" thickBot="1" x14ac:dyDescent="0.3">
      <c r="A3451" s="54" t="s">
        <v>861</v>
      </c>
      <c r="B3451" s="127" t="str">
        <f>Table13[[#This Row],[Series]]&amp;Table13[[#This Row],[Competency Name]]</f>
        <v>3820DEXTERITY AND SAFETY</v>
      </c>
      <c r="C3451" s="127" t="str">
        <f>IF(RIGHT(Table13[[#This Row],[Occupational Series]],5)="SECCM","SECCM",IF(OR(RIGHT(Table13[[#This Row],[Occupational Series]],1)="A",RIGHT(Table13[[#This Row],[Occupational Series]],1)="B",RIGHT(Table13[[#This Row],[Occupational Series]],1)="C"),"0301",RIGHT(Table13[[#This Row],[Occupational Series]],4)))</f>
        <v>3820</v>
      </c>
      <c r="D3451" s="54" t="s">
        <v>888</v>
      </c>
      <c r="E3451" s="54" t="s">
        <v>889</v>
      </c>
    </row>
    <row r="3452" spans="1:5" ht="77.25" thickBot="1" x14ac:dyDescent="0.3">
      <c r="A3452" s="51" t="s">
        <v>861</v>
      </c>
      <c r="B3452" s="127" t="str">
        <f>Table13[[#This Row],[Series]]&amp;Table13[[#This Row],[Competency Name]]</f>
        <v>3820INGENUITY (ABILITY TO SUGGEST AND APPLY NEW METHODS)</v>
      </c>
      <c r="C3452" s="127" t="str">
        <f>IF(RIGHT(Table13[[#This Row],[Occupational Series]],5)="SECCM","SECCM",IF(OR(RIGHT(Table13[[#This Row],[Occupational Series]],1)="A",RIGHT(Table13[[#This Row],[Occupational Series]],1)="B",RIGHT(Table13[[#This Row],[Occupational Series]],1)="C"),"0301",RIGHT(Table13[[#This Row],[Occupational Series]],4)))</f>
        <v>3820</v>
      </c>
      <c r="D3452" s="51" t="s">
        <v>890</v>
      </c>
      <c r="E3452" s="51" t="s">
        <v>891</v>
      </c>
    </row>
    <row r="3453" spans="1:5" ht="39" thickBot="1" x14ac:dyDescent="0.3">
      <c r="A3453" s="51" t="s">
        <v>861</v>
      </c>
      <c r="B3453" s="127" t="str">
        <f>Table13[[#This Row],[Series]]&amp;Table13[[#This Row],[Competency Name]]</f>
        <v>3820ABILITY TO SUPERVISE THROUGH SUBORDINATE SUPERVISORS</v>
      </c>
      <c r="C3453" s="127" t="str">
        <f>IF(RIGHT(Table13[[#This Row],[Occupational Series]],5)="SECCM","SECCM",IF(OR(RIGHT(Table13[[#This Row],[Occupational Series]],1)="A",RIGHT(Table13[[#This Row],[Occupational Series]],1)="B",RIGHT(Table13[[#This Row],[Occupational Series]],1)="C"),"0301",RIGHT(Table13[[#This Row],[Occupational Series]],4)))</f>
        <v>3820</v>
      </c>
      <c r="D3453" s="51" t="s">
        <v>898</v>
      </c>
      <c r="E3453" s="51" t="s">
        <v>899</v>
      </c>
    </row>
    <row r="3454" spans="1:5" ht="39" thickBot="1" x14ac:dyDescent="0.3">
      <c r="A3454" s="54" t="s">
        <v>861</v>
      </c>
      <c r="B3454" s="127" t="str">
        <f>Table13[[#This Row],[Series]]&amp;Table13[[#This Row],[Competency Name]]</f>
        <v>3820RELIABILITY AND DEPENDABILITY</v>
      </c>
      <c r="C3454" s="127" t="str">
        <f>IF(RIGHT(Table13[[#This Row],[Occupational Series]],5)="SECCM","SECCM",IF(OR(RIGHT(Table13[[#This Row],[Occupational Series]],1)="A",RIGHT(Table13[[#This Row],[Occupational Series]],1)="B",RIGHT(Table13[[#This Row],[Occupational Series]],1)="C"),"0301",RIGHT(Table13[[#This Row],[Occupational Series]],4)))</f>
        <v>3820</v>
      </c>
      <c r="D3454" s="54" t="s">
        <v>900</v>
      </c>
      <c r="E3454" s="54" t="s">
        <v>901</v>
      </c>
    </row>
    <row r="3455" spans="1:5" ht="77.25" thickBot="1" x14ac:dyDescent="0.3">
      <c r="A3455" s="51" t="s">
        <v>861</v>
      </c>
      <c r="B3455" s="127" t="str">
        <f>Table13[[#This Row],[Series]]&amp;Table13[[#This Row],[Competency Name]]</f>
        <v>3820ABILITY TO INTERPRET INSTRUCTIONS AND SPECIFICATIONS, INCLUDING BLUEPRINT READING</v>
      </c>
      <c r="C3455" s="127" t="str">
        <f>IF(RIGHT(Table13[[#This Row],[Occupational Series]],5)="SECCM","SECCM",IF(OR(RIGHT(Table13[[#This Row],[Occupational Series]],1)="A",RIGHT(Table13[[#This Row],[Occupational Series]],1)="B",RIGHT(Table13[[#This Row],[Occupational Series]],1)="C"),"0301",RIGHT(Table13[[#This Row],[Occupational Series]],4)))</f>
        <v>3820</v>
      </c>
      <c r="D3455" s="51" t="s">
        <v>906</v>
      </c>
      <c r="E3455" s="51" t="s">
        <v>907</v>
      </c>
    </row>
    <row r="3456" spans="1:5" ht="51.75" thickBot="1" x14ac:dyDescent="0.3">
      <c r="A3456" s="51" t="s">
        <v>861</v>
      </c>
      <c r="B3456" s="127" t="str">
        <f>Table13[[#This Row],[Series]]&amp;Table13[[#This Row],[Competency Name]]</f>
        <v>3820ABILITY TO MEET DEADLINE DATES UNDER PRESSURE</v>
      </c>
      <c r="C3456" s="127" t="str">
        <f>IF(RIGHT(Table13[[#This Row],[Occupational Series]],5)="SECCM","SECCM",IF(OR(RIGHT(Table13[[#This Row],[Occupational Series]],1)="A",RIGHT(Table13[[#This Row],[Occupational Series]],1)="B",RIGHT(Table13[[#This Row],[Occupational Series]],1)="C"),"0301",RIGHT(Table13[[#This Row],[Occupational Series]],4)))</f>
        <v>3820</v>
      </c>
      <c r="D3456" s="51" t="s">
        <v>1005</v>
      </c>
      <c r="E3456" s="51" t="s">
        <v>1006</v>
      </c>
    </row>
    <row r="3457" spans="1:5" ht="39" thickBot="1" x14ac:dyDescent="0.3">
      <c r="A3457" s="54" t="s">
        <v>861</v>
      </c>
      <c r="B3457" s="127" t="str">
        <f>Table13[[#This Row],[Series]]&amp;Table13[[#This Row],[Competency Name]]</f>
        <v>3820ABILITY TO PLAN AND ORGANIZE THE WORK</v>
      </c>
      <c r="C3457" s="127" t="str">
        <f>IF(RIGHT(Table13[[#This Row],[Occupational Series]],5)="SECCM","SECCM",IF(OR(RIGHT(Table13[[#This Row],[Occupational Series]],1)="A",RIGHT(Table13[[#This Row],[Occupational Series]],1)="B",RIGHT(Table13[[#This Row],[Occupational Series]],1)="C"),"0301",RIGHT(Table13[[#This Row],[Occupational Series]],4)))</f>
        <v>3820</v>
      </c>
      <c r="D3457" s="54" t="s">
        <v>1007</v>
      </c>
      <c r="E3457" s="54" t="s">
        <v>1008</v>
      </c>
    </row>
    <row r="3458" spans="1:5" ht="39" thickBot="1" x14ac:dyDescent="0.3">
      <c r="A3458" s="51" t="s">
        <v>861</v>
      </c>
      <c r="B3458" s="127" t="str">
        <f>Table13[[#This Row],[Series]]&amp;Table13[[#This Row],[Competency Name]]</f>
        <v>3820ABILITY TO WORK AS A MEMBER OF A TEAM</v>
      </c>
      <c r="C3458" s="127" t="str">
        <f>IF(RIGHT(Table13[[#This Row],[Occupational Series]],5)="SECCM","SECCM",IF(OR(RIGHT(Table13[[#This Row],[Occupational Series]],1)="A",RIGHT(Table13[[#This Row],[Occupational Series]],1)="B",RIGHT(Table13[[#This Row],[Occupational Series]],1)="C"),"0301",RIGHT(Table13[[#This Row],[Occupational Series]],4)))</f>
        <v>3820</v>
      </c>
      <c r="D3458" s="51" t="s">
        <v>1017</v>
      </c>
      <c r="E3458" s="51" t="s">
        <v>1018</v>
      </c>
    </row>
    <row r="3459" spans="1:5" ht="39" thickBot="1" x14ac:dyDescent="0.3">
      <c r="A3459" s="51" t="s">
        <v>861</v>
      </c>
      <c r="B3459" s="127" t="str">
        <f>Table13[[#This Row],[Series]]&amp;Table13[[#This Row],[Competency Name]]</f>
        <v>3820ABILITY TO WORK WITH OTHERS</v>
      </c>
      <c r="C3459" s="127" t="str">
        <f>IF(RIGHT(Table13[[#This Row],[Occupational Series]],5)="SECCM","SECCM",IF(OR(RIGHT(Table13[[#This Row],[Occupational Series]],1)="A",RIGHT(Table13[[#This Row],[Occupational Series]],1)="B",RIGHT(Table13[[#This Row],[Occupational Series]],1)="C"),"0301",RIGHT(Table13[[#This Row],[Occupational Series]],4)))</f>
        <v>3820</v>
      </c>
      <c r="D3459" s="51" t="s">
        <v>1019</v>
      </c>
      <c r="E3459" s="51" t="s">
        <v>1020</v>
      </c>
    </row>
    <row r="3460" spans="1:5" ht="26.25" thickBot="1" x14ac:dyDescent="0.3">
      <c r="A3460" s="128" t="s">
        <v>861</v>
      </c>
      <c r="B3460" s="127" t="str">
        <f>Table13[[#This Row],[Series]]&amp;Table13[[#This Row],[Competency Name]]</f>
        <v>3820SHOP APTITUDE AND INTEREST</v>
      </c>
      <c r="C3460" s="127" t="str">
        <f>IF(RIGHT(Table13[[#This Row],[Occupational Series]],5)="SECCM","SECCM",IF(OR(RIGHT(Table13[[#This Row],[Occupational Series]],1)="A",RIGHT(Table13[[#This Row],[Occupational Series]],1)="B",RIGHT(Table13[[#This Row],[Occupational Series]],1)="C"),"0301",RIGHT(Table13[[#This Row],[Occupational Series]],4)))</f>
        <v>3820</v>
      </c>
      <c r="D3460" s="128" t="s">
        <v>1021</v>
      </c>
      <c r="E3460" s="128" t="s">
        <v>1022</v>
      </c>
    </row>
    <row r="3461" spans="1:5" ht="39" thickBot="1" x14ac:dyDescent="0.3">
      <c r="A3461" s="51" t="s">
        <v>861</v>
      </c>
      <c r="B3461" s="127" t="str">
        <f>Table13[[#This Row],[Series]]&amp;Table13[[#This Row],[Competency Name]]</f>
        <v>3820ABILITY TO USE HAND TOOLS, POWER TOOLS, ETC. FOR METAL WORK</v>
      </c>
      <c r="C3461" s="127" t="str">
        <f>IF(RIGHT(Table13[[#This Row],[Occupational Series]],5)="SECCM","SECCM",IF(OR(RIGHT(Table13[[#This Row],[Occupational Series]],1)="A",RIGHT(Table13[[#This Row],[Occupational Series]],1)="B",RIGHT(Table13[[#This Row],[Occupational Series]],1)="C"),"0301",RIGHT(Table13[[#This Row],[Occupational Series]],4)))</f>
        <v>3820</v>
      </c>
      <c r="D3461" s="51" t="s">
        <v>1327</v>
      </c>
      <c r="E3461" s="51" t="s">
        <v>1328</v>
      </c>
    </row>
    <row r="3462" spans="1:5" ht="39" thickBot="1" x14ac:dyDescent="0.3">
      <c r="A3462" s="51" t="s">
        <v>861</v>
      </c>
      <c r="B3462" s="127" t="str">
        <f>Table13[[#This Row],[Series]]&amp;Table13[[#This Row],[Competency Name]]</f>
        <v>3820DEXTERITY (ASSEMBLY, DISASSEMBLY, REASSEMBLY, ETC.)</v>
      </c>
      <c r="C3462" s="127" t="str">
        <f>IF(RIGHT(Table13[[#This Row],[Occupational Series]],5)="SECCM","SECCM",IF(OR(RIGHT(Table13[[#This Row],[Occupational Series]],1)="A",RIGHT(Table13[[#This Row],[Occupational Series]],1)="B",RIGHT(Table13[[#This Row],[Occupational Series]],1)="C"),"0301",RIGHT(Table13[[#This Row],[Occupational Series]],4)))</f>
        <v>3820</v>
      </c>
      <c r="D3462" s="51" t="s">
        <v>1329</v>
      </c>
      <c r="E3462" s="51" t="s">
        <v>1330</v>
      </c>
    </row>
    <row r="3463" spans="1:5" ht="64.5" thickBot="1" x14ac:dyDescent="0.3">
      <c r="A3463" s="54" t="s">
        <v>861</v>
      </c>
      <c r="B3463" s="127" t="str">
        <f>Table13[[#This Row],[Series]]&amp;Table13[[#This Row],[Competency Name]]</f>
        <v>3820KNOWLEDGE OF EQUIPMENT, STRUCTURES, MATERIALS, ETC. (INCLUDES CONSTRUCTING, REPAIR, AND FORGING)</v>
      </c>
      <c r="C3463" s="127" t="str">
        <f>IF(RIGHT(Table13[[#This Row],[Occupational Series]],5)="SECCM","SECCM",IF(OR(RIGHT(Table13[[#This Row],[Occupational Series]],1)="A",RIGHT(Table13[[#This Row],[Occupational Series]],1)="B",RIGHT(Table13[[#This Row],[Occupational Series]],1)="C"),"0301",RIGHT(Table13[[#This Row],[Occupational Series]],4)))</f>
        <v>3820</v>
      </c>
      <c r="D3463" s="54" t="s">
        <v>1331</v>
      </c>
      <c r="E3463" s="54" t="s">
        <v>1332</v>
      </c>
    </row>
    <row r="3464" spans="1:5" ht="51.75" thickBot="1" x14ac:dyDescent="0.3">
      <c r="A3464" s="51" t="s">
        <v>861</v>
      </c>
      <c r="B3464" s="127" t="str">
        <f>Table13[[#This Row],[Series]]&amp;Table13[[#This Row],[Competency Name]]</f>
        <v>3820LAYOUT AND PATTERN DEVELOPMENT (INCLUDES GEOMETRIC PROJECTION AND TRIANGULATION)</v>
      </c>
      <c r="C3464" s="127" t="str">
        <f>IF(RIGHT(Table13[[#This Row],[Occupational Series]],5)="SECCM","SECCM",IF(OR(RIGHT(Table13[[#This Row],[Occupational Series]],1)="A",RIGHT(Table13[[#This Row],[Occupational Series]],1)="B",RIGHT(Table13[[#This Row],[Occupational Series]],1)="C"),"0301",RIGHT(Table13[[#This Row],[Occupational Series]],4)))</f>
        <v>3820</v>
      </c>
      <c r="D3464" s="51" t="s">
        <v>1333</v>
      </c>
      <c r="E3464" s="51" t="s">
        <v>1334</v>
      </c>
    </row>
    <row r="3465" spans="1:5" ht="26.25" thickBot="1" x14ac:dyDescent="0.3">
      <c r="A3465" s="51" t="s">
        <v>696</v>
      </c>
      <c r="B3465" s="127" t="str">
        <f>Table13[[#This Row],[Series]]&amp;Table13[[#This Row],[Competency Name]]</f>
        <v>4010KNOWLEDGE OF MATERIALS</v>
      </c>
      <c r="C3465" s="127" t="str">
        <f>IF(RIGHT(Table13[[#This Row],[Occupational Series]],5)="SECCM","SECCM",IF(OR(RIGHT(Table13[[#This Row],[Occupational Series]],1)="A",RIGHT(Table13[[#This Row],[Occupational Series]],1)="B",RIGHT(Table13[[#This Row],[Occupational Series]],1)="C"),"0301",RIGHT(Table13[[#This Row],[Occupational Series]],4)))</f>
        <v>4010</v>
      </c>
      <c r="D3465" s="51" t="s">
        <v>679</v>
      </c>
      <c r="E3465" s="51" t="s">
        <v>680</v>
      </c>
    </row>
    <row r="3466" spans="1:5" ht="115.5" thickBot="1" x14ac:dyDescent="0.3">
      <c r="A3466" s="54" t="s">
        <v>696</v>
      </c>
      <c r="B3466" s="127" t="str">
        <f>Table13[[#This Row],[Series]]&amp;Table13[[#This Row],[Competency Name]]</f>
        <v>4010TECHNICAL PRACTICES (THEORETICAL, PRECISE, ARTISTIC)</v>
      </c>
      <c r="C3466" s="127" t="str">
        <f>IF(RIGHT(Table13[[#This Row],[Occupational Series]],5)="SECCM","SECCM",IF(OR(RIGHT(Table13[[#This Row],[Occupational Series]],1)="A",RIGHT(Table13[[#This Row],[Occupational Series]],1)="B",RIGHT(Table13[[#This Row],[Occupational Series]],1)="C"),"0301",RIGHT(Table13[[#This Row],[Occupational Series]],4)))</f>
        <v>4010</v>
      </c>
      <c r="D3466" s="54" t="s">
        <v>716</v>
      </c>
      <c r="E3466" s="54" t="s">
        <v>717</v>
      </c>
    </row>
    <row r="3467" spans="1:5" ht="51.75" thickBot="1" x14ac:dyDescent="0.3">
      <c r="A3467" s="129" t="s">
        <v>696</v>
      </c>
      <c r="B3467" s="127" t="str">
        <f>Table13[[#This Row],[Series]]&amp;Table13[[#This Row],[Competency Name]]</f>
        <v>4010ABILITY TO DO THE WORK OF THE POSITION WITHOUT MORE THAN NORMAL SUPERVISION</v>
      </c>
      <c r="C3467" s="127" t="str">
        <f>IF(RIGHT(Table13[[#This Row],[Occupational Series]],5)="SECCM","SECCM",IF(OR(RIGHT(Table13[[#This Row],[Occupational Series]],1)="A",RIGHT(Table13[[#This Row],[Occupational Series]],1)="B",RIGHT(Table13[[#This Row],[Occupational Series]],1)="C"),"0301",RIGHT(Table13[[#This Row],[Occupational Series]],4)))</f>
        <v>4010</v>
      </c>
      <c r="D3467" s="129" t="s">
        <v>852</v>
      </c>
      <c r="E3467" s="129" t="s">
        <v>853</v>
      </c>
    </row>
    <row r="3468" spans="1:5" ht="15.75" thickBot="1" x14ac:dyDescent="0.3">
      <c r="A3468" s="129" t="s">
        <v>696</v>
      </c>
      <c r="B3468" s="127" t="str">
        <f>Table13[[#This Row],[Series]]&amp;Table13[[#This Row],[Competency Name]]</f>
        <v>4010ABILITY TO INSPECT</v>
      </c>
      <c r="C3468" s="127" t="str">
        <f>IF(RIGHT(Table13[[#This Row],[Occupational Series]],5)="SECCM","SECCM",IF(OR(RIGHT(Table13[[#This Row],[Occupational Series]],1)="A",RIGHT(Table13[[#This Row],[Occupational Series]],1)="B",RIGHT(Table13[[#This Row],[Occupational Series]],1)="C"),"0301",RIGHT(Table13[[#This Row],[Occupational Series]],4)))</f>
        <v>4010</v>
      </c>
      <c r="D3468" s="129" t="s">
        <v>866</v>
      </c>
      <c r="E3468" s="129" t="s">
        <v>867</v>
      </c>
    </row>
    <row r="3469" spans="1:5" ht="15.75" thickBot="1" x14ac:dyDescent="0.3">
      <c r="A3469" s="128" t="s">
        <v>696</v>
      </c>
      <c r="B3469" s="127" t="str">
        <f>Table13[[#This Row],[Series]]&amp;Table13[[#This Row],[Competency Name]]</f>
        <v>4010ABILITY TO INSTRUCT</v>
      </c>
      <c r="C3469" s="127" t="str">
        <f>IF(RIGHT(Table13[[#This Row],[Occupational Series]],5)="SECCM","SECCM",IF(OR(RIGHT(Table13[[#This Row],[Occupational Series]],1)="A",RIGHT(Table13[[#This Row],[Occupational Series]],1)="B",RIGHT(Table13[[#This Row],[Occupational Series]],1)="C"),"0301",RIGHT(Table13[[#This Row],[Occupational Series]],4)))</f>
        <v>4010</v>
      </c>
      <c r="D3469" s="128" t="s">
        <v>868</v>
      </c>
      <c r="E3469" s="128" t="s">
        <v>869</v>
      </c>
    </row>
    <row r="3470" spans="1:5" ht="39" thickBot="1" x14ac:dyDescent="0.3">
      <c r="A3470" s="51" t="s">
        <v>696</v>
      </c>
      <c r="B3470" s="127" t="str">
        <f>Table13[[#This Row],[Series]]&amp;Table13[[#This Row],[Competency Name]]</f>
        <v>4010ABILITY TO PROVIDE PRODUCTION SUPPORT SERVICES</v>
      </c>
      <c r="C3470" s="127" t="str">
        <f>IF(RIGHT(Table13[[#This Row],[Occupational Series]],5)="SECCM","SECCM",IF(OR(RIGHT(Table13[[#This Row],[Occupational Series]],1)="A",RIGHT(Table13[[#This Row],[Occupational Series]],1)="B",RIGHT(Table13[[#This Row],[Occupational Series]],1)="C"),"0301",RIGHT(Table13[[#This Row],[Occupational Series]],4)))</f>
        <v>4010</v>
      </c>
      <c r="D3470" s="51" t="s">
        <v>870</v>
      </c>
      <c r="E3470" s="51" t="s">
        <v>871</v>
      </c>
    </row>
    <row r="3471" spans="1:5" ht="26.25" thickBot="1" x14ac:dyDescent="0.3">
      <c r="A3471" s="129" t="s">
        <v>696</v>
      </c>
      <c r="B3471" s="127" t="str">
        <f>Table13[[#This Row],[Series]]&amp;Table13[[#This Row],[Competency Name]]</f>
        <v>4010ABILITY TO LEAD OR SUPERVISE</v>
      </c>
      <c r="C3471" s="127" t="str">
        <f>IF(RIGHT(Table13[[#This Row],[Occupational Series]],5)="SECCM","SECCM",IF(OR(RIGHT(Table13[[#This Row],[Occupational Series]],1)="A",RIGHT(Table13[[#This Row],[Occupational Series]],1)="B",RIGHT(Table13[[#This Row],[Occupational Series]],1)="C"),"0301",RIGHT(Table13[[#This Row],[Occupational Series]],4)))</f>
        <v>4010</v>
      </c>
      <c r="D3471" s="129" t="s">
        <v>872</v>
      </c>
      <c r="E3471" s="129" t="s">
        <v>873</v>
      </c>
    </row>
    <row r="3472" spans="1:5" ht="77.25" thickBot="1" x14ac:dyDescent="0.3">
      <c r="A3472" s="54" t="s">
        <v>696</v>
      </c>
      <c r="B3472" s="127" t="str">
        <f>Table13[[#This Row],[Series]]&amp;Table13[[#This Row],[Competency Name]]</f>
        <v>4010ABILITY TO INTERPRET INSTRUCTIONS AND SPECIFICATIONS, INCLUDING BLUEPRINT READING</v>
      </c>
      <c r="C3472" s="127" t="str">
        <f>IF(RIGHT(Table13[[#This Row],[Occupational Series]],5)="SECCM","SECCM",IF(OR(RIGHT(Table13[[#This Row],[Occupational Series]],1)="A",RIGHT(Table13[[#This Row],[Occupational Series]],1)="B",RIGHT(Table13[[#This Row],[Occupational Series]],1)="C"),"0301",RIGHT(Table13[[#This Row],[Occupational Series]],4)))</f>
        <v>4010</v>
      </c>
      <c r="D3472" s="54" t="s">
        <v>906</v>
      </c>
      <c r="E3472" s="54" t="s">
        <v>907</v>
      </c>
    </row>
    <row r="3473" spans="1:5" ht="51.75" thickBot="1" x14ac:dyDescent="0.3">
      <c r="A3473" s="51" t="s">
        <v>696</v>
      </c>
      <c r="B3473" s="127" t="str">
        <f>Table13[[#This Row],[Series]]&amp;Table13[[#This Row],[Competency Name]]</f>
        <v>4010ABILITY TO USE AND MAINTAIN TOOLS AND EQUIPMENT</v>
      </c>
      <c r="C3473" s="127" t="str">
        <f>IF(RIGHT(Table13[[#This Row],[Occupational Series]],5)="SECCM","SECCM",IF(OR(RIGHT(Table13[[#This Row],[Occupational Series]],1)="A",RIGHT(Table13[[#This Row],[Occupational Series]],1)="B",RIGHT(Table13[[#This Row],[Occupational Series]],1)="C"),"0301",RIGHT(Table13[[#This Row],[Occupational Series]],4)))</f>
        <v>4010</v>
      </c>
      <c r="D3473" s="51" t="s">
        <v>908</v>
      </c>
      <c r="E3473" s="51" t="s">
        <v>909</v>
      </c>
    </row>
    <row r="3474" spans="1:5" ht="39" thickBot="1" x14ac:dyDescent="0.3">
      <c r="A3474" s="51" t="s">
        <v>696</v>
      </c>
      <c r="B3474" s="127" t="str">
        <f>Table13[[#This Row],[Series]]&amp;Table13[[#This Row],[Competency Name]]</f>
        <v>4010KNOWLEDGE OF EQUIPMENT ASSEMBLY, INSTALLATION, REPAIR, ETC.</v>
      </c>
      <c r="C3474" s="127" t="str">
        <f>IF(RIGHT(Table13[[#This Row],[Occupational Series]],5)="SECCM","SECCM",IF(OR(RIGHT(Table13[[#This Row],[Occupational Series]],1)="A",RIGHT(Table13[[#This Row],[Occupational Series]],1)="B",RIGHT(Table13[[#This Row],[Occupational Series]],1)="C"),"0301",RIGHT(Table13[[#This Row],[Occupational Series]],4)))</f>
        <v>4010</v>
      </c>
      <c r="D3474" s="51" t="s">
        <v>910</v>
      </c>
      <c r="E3474" s="51" t="s">
        <v>911</v>
      </c>
    </row>
    <row r="3475" spans="1:5" ht="90" thickBot="1" x14ac:dyDescent="0.3">
      <c r="A3475" s="54" t="s">
        <v>696</v>
      </c>
      <c r="B3475" s="127" t="str">
        <f>Table13[[#This Row],[Series]]&amp;Table13[[#This Row],[Competency Name]]</f>
        <v>4010USE OF MEASURING INSTRUMENTS (MECHANICAL, ELECTRICAL, ELECTRONIC, AS APPROPRIATE TO LINE OF WORK)</v>
      </c>
      <c r="C3475" s="127" t="str">
        <f>IF(RIGHT(Table13[[#This Row],[Occupational Series]],5)="SECCM","SECCM",IF(OR(RIGHT(Table13[[#This Row],[Occupational Series]],1)="A",RIGHT(Table13[[#This Row],[Occupational Series]],1)="B",RIGHT(Table13[[#This Row],[Occupational Series]],1)="C"),"0301",RIGHT(Table13[[#This Row],[Occupational Series]],4)))</f>
        <v>4010</v>
      </c>
      <c r="D3475" s="54" t="s">
        <v>986</v>
      </c>
      <c r="E3475" s="54" t="s">
        <v>987</v>
      </c>
    </row>
    <row r="3476" spans="1:5" ht="64.5" thickBot="1" x14ac:dyDescent="0.3">
      <c r="A3476" s="51" t="s">
        <v>659</v>
      </c>
      <c r="B3476" s="127" t="str">
        <f>Table13[[#This Row],[Series]]&amp;Table13[[#This Row],[Competency Name]]</f>
        <v>4101ABILITY TO INTERPRET INSTRUCTIONS, SPECIFICATIONS, ETC. (OTHER THAN BLUEPRINTS)</v>
      </c>
      <c r="C3476" s="127" t="str">
        <f>IF(RIGHT(Table13[[#This Row],[Occupational Series]],5)="SECCM","SECCM",IF(OR(RIGHT(Table13[[#This Row],[Occupational Series]],1)="A",RIGHT(Table13[[#This Row],[Occupational Series]],1)="B",RIGHT(Table13[[#This Row],[Occupational Series]],1)="C"),"0301",RIGHT(Table13[[#This Row],[Occupational Series]],4)))</f>
        <v>4101</v>
      </c>
      <c r="D3476" s="51" t="s">
        <v>645</v>
      </c>
      <c r="E3476" s="51" t="s">
        <v>646</v>
      </c>
    </row>
    <row r="3477" spans="1:5" ht="26.25" thickBot="1" x14ac:dyDescent="0.3">
      <c r="A3477" s="51" t="s">
        <v>659</v>
      </c>
      <c r="B3477" s="127" t="str">
        <f>Table13[[#This Row],[Series]]&amp;Table13[[#This Row],[Competency Name]]</f>
        <v>4101KNOWLEDGE OF MATERIALS</v>
      </c>
      <c r="C3477" s="127" t="str">
        <f>IF(RIGHT(Table13[[#This Row],[Occupational Series]],5)="SECCM","SECCM",IF(OR(RIGHT(Table13[[#This Row],[Occupational Series]],1)="A",RIGHT(Table13[[#This Row],[Occupational Series]],1)="B",RIGHT(Table13[[#This Row],[Occupational Series]],1)="C"),"0301",RIGHT(Table13[[#This Row],[Occupational Series]],4)))</f>
        <v>4101</v>
      </c>
      <c r="D3477" s="51" t="s">
        <v>679</v>
      </c>
      <c r="E3477" s="51" t="s">
        <v>680</v>
      </c>
    </row>
    <row r="3478" spans="1:5" ht="115.5" thickBot="1" x14ac:dyDescent="0.3">
      <c r="A3478" s="54" t="s">
        <v>659</v>
      </c>
      <c r="B3478" s="127" t="str">
        <f>Table13[[#This Row],[Series]]&amp;Table13[[#This Row],[Competency Name]]</f>
        <v>4101TECHNICAL PRACTICES (THEORETICAL, PRECISE, ARTISTIC)</v>
      </c>
      <c r="C3478" s="127" t="str">
        <f>IF(RIGHT(Table13[[#This Row],[Occupational Series]],5)="SECCM","SECCM",IF(OR(RIGHT(Table13[[#This Row],[Occupational Series]],1)="A",RIGHT(Table13[[#This Row],[Occupational Series]],1)="B",RIGHT(Table13[[#This Row],[Occupational Series]],1)="C"),"0301",RIGHT(Table13[[#This Row],[Occupational Series]],4)))</f>
        <v>4101</v>
      </c>
      <c r="D3478" s="54" t="s">
        <v>716</v>
      </c>
      <c r="E3478" s="54" t="s">
        <v>717</v>
      </c>
    </row>
    <row r="3479" spans="1:5" ht="51.75" thickBot="1" x14ac:dyDescent="0.3">
      <c r="A3479" s="129" t="s">
        <v>659</v>
      </c>
      <c r="B3479" s="127" t="str">
        <f>Table13[[#This Row],[Series]]&amp;Table13[[#This Row],[Competency Name]]</f>
        <v>4101ABILITY TO DO THE WORK OF THE POSITION WITHOUT MORE THAN NORMAL SUPERVISION</v>
      </c>
      <c r="C3479" s="127" t="str">
        <f>IF(RIGHT(Table13[[#This Row],[Occupational Series]],5)="SECCM","SECCM",IF(OR(RIGHT(Table13[[#This Row],[Occupational Series]],1)="A",RIGHT(Table13[[#This Row],[Occupational Series]],1)="B",RIGHT(Table13[[#This Row],[Occupational Series]],1)="C"),"0301",RIGHT(Table13[[#This Row],[Occupational Series]],4)))</f>
        <v>4101</v>
      </c>
      <c r="D3479" s="129" t="s">
        <v>852</v>
      </c>
      <c r="E3479" s="129" t="s">
        <v>853</v>
      </c>
    </row>
    <row r="3480" spans="1:5" ht="15.75" thickBot="1" x14ac:dyDescent="0.3">
      <c r="A3480" s="129" t="s">
        <v>659</v>
      </c>
      <c r="B3480" s="127" t="str">
        <f>Table13[[#This Row],[Series]]&amp;Table13[[#This Row],[Competency Name]]</f>
        <v>4101ABILITY TO INSPECT</v>
      </c>
      <c r="C3480" s="127" t="str">
        <f>IF(RIGHT(Table13[[#This Row],[Occupational Series]],5)="SECCM","SECCM",IF(OR(RIGHT(Table13[[#This Row],[Occupational Series]],1)="A",RIGHT(Table13[[#This Row],[Occupational Series]],1)="B",RIGHT(Table13[[#This Row],[Occupational Series]],1)="C"),"0301",RIGHT(Table13[[#This Row],[Occupational Series]],4)))</f>
        <v>4101</v>
      </c>
      <c r="D3480" s="129" t="s">
        <v>866</v>
      </c>
      <c r="E3480" s="129" t="s">
        <v>867</v>
      </c>
    </row>
    <row r="3481" spans="1:5" ht="15.75" thickBot="1" x14ac:dyDescent="0.3">
      <c r="A3481" s="128" t="s">
        <v>659</v>
      </c>
      <c r="B3481" s="127" t="str">
        <f>Table13[[#This Row],[Series]]&amp;Table13[[#This Row],[Competency Name]]</f>
        <v>4101ABILITY TO INSTRUCT</v>
      </c>
      <c r="C3481" s="127" t="str">
        <f>IF(RIGHT(Table13[[#This Row],[Occupational Series]],5)="SECCM","SECCM",IF(OR(RIGHT(Table13[[#This Row],[Occupational Series]],1)="A",RIGHT(Table13[[#This Row],[Occupational Series]],1)="B",RIGHT(Table13[[#This Row],[Occupational Series]],1)="C"),"0301",RIGHT(Table13[[#This Row],[Occupational Series]],4)))</f>
        <v>4101</v>
      </c>
      <c r="D3481" s="128" t="s">
        <v>868</v>
      </c>
      <c r="E3481" s="128" t="s">
        <v>869</v>
      </c>
    </row>
    <row r="3482" spans="1:5" ht="39" thickBot="1" x14ac:dyDescent="0.3">
      <c r="A3482" s="51" t="s">
        <v>659</v>
      </c>
      <c r="B3482" s="127" t="str">
        <f>Table13[[#This Row],[Series]]&amp;Table13[[#This Row],[Competency Name]]</f>
        <v>4101ABILITY TO PROVIDE PRODUCTION SUPPORT SERVICES</v>
      </c>
      <c r="C3482" s="127" t="str">
        <f>IF(RIGHT(Table13[[#This Row],[Occupational Series]],5)="SECCM","SECCM",IF(OR(RIGHT(Table13[[#This Row],[Occupational Series]],1)="A",RIGHT(Table13[[#This Row],[Occupational Series]],1)="B",RIGHT(Table13[[#This Row],[Occupational Series]],1)="C"),"0301",RIGHT(Table13[[#This Row],[Occupational Series]],4)))</f>
        <v>4101</v>
      </c>
      <c r="D3482" s="51" t="s">
        <v>870</v>
      </c>
      <c r="E3482" s="51" t="s">
        <v>871</v>
      </c>
    </row>
    <row r="3483" spans="1:5" ht="26.25" thickBot="1" x14ac:dyDescent="0.3">
      <c r="A3483" s="129" t="s">
        <v>659</v>
      </c>
      <c r="B3483" s="127" t="str">
        <f>Table13[[#This Row],[Series]]&amp;Table13[[#This Row],[Competency Name]]</f>
        <v>4101ABILITY TO LEAD OR SUPERVISE</v>
      </c>
      <c r="C3483" s="127" t="str">
        <f>IF(RIGHT(Table13[[#This Row],[Occupational Series]],5)="SECCM","SECCM",IF(OR(RIGHT(Table13[[#This Row],[Occupational Series]],1)="A",RIGHT(Table13[[#This Row],[Occupational Series]],1)="B",RIGHT(Table13[[#This Row],[Occupational Series]],1)="C"),"0301",RIGHT(Table13[[#This Row],[Occupational Series]],4)))</f>
        <v>4101</v>
      </c>
      <c r="D3483" s="129" t="s">
        <v>872</v>
      </c>
      <c r="E3483" s="129" t="s">
        <v>873</v>
      </c>
    </row>
    <row r="3484" spans="1:5" ht="39" thickBot="1" x14ac:dyDescent="0.3">
      <c r="A3484" s="54" t="s">
        <v>659</v>
      </c>
      <c r="B3484" s="127" t="str">
        <f>Table13[[#This Row],[Series]]&amp;Table13[[#This Row],[Competency Name]]</f>
        <v>4101ABILITY TO FOLLOW DIRECTIONS IN A SHOP</v>
      </c>
      <c r="C3484" s="127" t="str">
        <f>IF(RIGHT(Table13[[#This Row],[Occupational Series]],5)="SECCM","SECCM",IF(OR(RIGHT(Table13[[#This Row],[Occupational Series]],1)="A",RIGHT(Table13[[#This Row],[Occupational Series]],1)="B",RIGHT(Table13[[#This Row],[Occupational Series]],1)="C"),"0301",RIGHT(Table13[[#This Row],[Occupational Series]],4)))</f>
        <v>4101</v>
      </c>
      <c r="D3484" s="54" t="s">
        <v>882</v>
      </c>
      <c r="E3484" s="54" t="s">
        <v>883</v>
      </c>
    </row>
    <row r="3485" spans="1:5" ht="64.5" thickBot="1" x14ac:dyDescent="0.3">
      <c r="A3485" s="51" t="s">
        <v>659</v>
      </c>
      <c r="B3485" s="127" t="str">
        <f>Table13[[#This Row],[Series]]&amp;Table13[[#This Row],[Competency Name]]</f>
        <v>4101DEXTERITY AND SAFETY</v>
      </c>
      <c r="C3485" s="127" t="str">
        <f>IF(RIGHT(Table13[[#This Row],[Occupational Series]],5)="SECCM","SECCM",IF(OR(RIGHT(Table13[[#This Row],[Occupational Series]],1)="A",RIGHT(Table13[[#This Row],[Occupational Series]],1)="B",RIGHT(Table13[[#This Row],[Occupational Series]],1)="C"),"0301",RIGHT(Table13[[#This Row],[Occupational Series]],4)))</f>
        <v>4101</v>
      </c>
      <c r="D3485" s="51" t="s">
        <v>888</v>
      </c>
      <c r="E3485" s="51" t="s">
        <v>889</v>
      </c>
    </row>
    <row r="3486" spans="1:5" ht="39" thickBot="1" x14ac:dyDescent="0.3">
      <c r="A3486" s="51" t="s">
        <v>659</v>
      </c>
      <c r="B3486" s="127" t="str">
        <f>Table13[[#This Row],[Series]]&amp;Table13[[#This Row],[Competency Name]]</f>
        <v>4101RELIABILITY AND DEPENDABILITY</v>
      </c>
      <c r="C3486" s="127" t="str">
        <f>IF(RIGHT(Table13[[#This Row],[Occupational Series]],5)="SECCM","SECCM",IF(OR(RIGHT(Table13[[#This Row],[Occupational Series]],1)="A",RIGHT(Table13[[#This Row],[Occupational Series]],1)="B",RIGHT(Table13[[#This Row],[Occupational Series]],1)="C"),"0301",RIGHT(Table13[[#This Row],[Occupational Series]],4)))</f>
        <v>4101</v>
      </c>
      <c r="D3486" s="51" t="s">
        <v>900</v>
      </c>
      <c r="E3486" s="51" t="s">
        <v>901</v>
      </c>
    </row>
    <row r="3487" spans="1:5" ht="51.75" thickBot="1" x14ac:dyDescent="0.3">
      <c r="A3487" s="54" t="s">
        <v>659</v>
      </c>
      <c r="B3487" s="127" t="str">
        <f>Table13[[#This Row],[Series]]&amp;Table13[[#This Row],[Competency Name]]</f>
        <v>4101ABILITY TO USE AND MAINTAIN TOOLS AND EQUIPMENT</v>
      </c>
      <c r="C3487" s="127" t="str">
        <f>IF(RIGHT(Table13[[#This Row],[Occupational Series]],5)="SECCM","SECCM",IF(OR(RIGHT(Table13[[#This Row],[Occupational Series]],1)="A",RIGHT(Table13[[#This Row],[Occupational Series]],1)="B",RIGHT(Table13[[#This Row],[Occupational Series]],1)="C"),"0301",RIGHT(Table13[[#This Row],[Occupational Series]],4)))</f>
        <v>4101</v>
      </c>
      <c r="D3487" s="54" t="s">
        <v>908</v>
      </c>
      <c r="E3487" s="54" t="s">
        <v>909</v>
      </c>
    </row>
    <row r="3488" spans="1:5" ht="26.25" thickBot="1" x14ac:dyDescent="0.3">
      <c r="A3488" s="129" t="s">
        <v>659</v>
      </c>
      <c r="B3488" s="127" t="str">
        <f>Table13[[#This Row],[Series]]&amp;Table13[[#This Row],[Competency Name]]</f>
        <v>4101ABILITY TO HANDLE WEIGHTS AND LOADS</v>
      </c>
      <c r="C3488" s="127" t="str">
        <f>IF(RIGHT(Table13[[#This Row],[Occupational Series]],5)="SECCM","SECCM",IF(OR(RIGHT(Table13[[#This Row],[Occupational Series]],1)="A",RIGHT(Table13[[#This Row],[Occupational Series]],1)="B",RIGHT(Table13[[#This Row],[Occupational Series]],1)="C"),"0301",RIGHT(Table13[[#This Row],[Occupational Series]],4)))</f>
        <v>4101</v>
      </c>
      <c r="D3488" s="129" t="s">
        <v>988</v>
      </c>
      <c r="E3488" s="129" t="s">
        <v>989</v>
      </c>
    </row>
    <row r="3489" spans="1:5" ht="39" thickBot="1" x14ac:dyDescent="0.3">
      <c r="A3489" s="51" t="s">
        <v>659</v>
      </c>
      <c r="B3489" s="127" t="str">
        <f>Table13[[#This Row],[Series]]&amp;Table13[[#This Row],[Competency Name]]</f>
        <v>4101ABILITY TO WORK AS A MEMBER OF A TEAM</v>
      </c>
      <c r="C3489" s="127" t="str">
        <f>IF(RIGHT(Table13[[#This Row],[Occupational Series]],5)="SECCM","SECCM",IF(OR(RIGHT(Table13[[#This Row],[Occupational Series]],1)="A",RIGHT(Table13[[#This Row],[Occupational Series]],1)="B",RIGHT(Table13[[#This Row],[Occupational Series]],1)="C"),"0301",RIGHT(Table13[[#This Row],[Occupational Series]],4)))</f>
        <v>4101</v>
      </c>
      <c r="D3489" s="51" t="s">
        <v>1017</v>
      </c>
      <c r="E3489" s="51" t="s">
        <v>1018</v>
      </c>
    </row>
    <row r="3490" spans="1:5" ht="26.25" thickBot="1" x14ac:dyDescent="0.3">
      <c r="A3490" s="128" t="s">
        <v>659</v>
      </c>
      <c r="B3490" s="127" t="str">
        <f>Table13[[#This Row],[Series]]&amp;Table13[[#This Row],[Competency Name]]</f>
        <v>4101SHOP APTITUDE AND INTEREST</v>
      </c>
      <c r="C3490" s="127" t="str">
        <f>IF(RIGHT(Table13[[#This Row],[Occupational Series]],5)="SECCM","SECCM",IF(OR(RIGHT(Table13[[#This Row],[Occupational Series]],1)="A",RIGHT(Table13[[#This Row],[Occupational Series]],1)="B",RIGHT(Table13[[#This Row],[Occupational Series]],1)="C"),"0301",RIGHT(Table13[[#This Row],[Occupational Series]],4)))</f>
        <v>4101</v>
      </c>
      <c r="D3490" s="128" t="s">
        <v>1021</v>
      </c>
      <c r="E3490" s="128" t="s">
        <v>1022</v>
      </c>
    </row>
    <row r="3491" spans="1:5" ht="77.25" thickBot="1" x14ac:dyDescent="0.3">
      <c r="A3491" s="51" t="s">
        <v>659</v>
      </c>
      <c r="B3491" s="127" t="str">
        <f>Table13[[#This Row],[Series]]&amp;Table13[[#This Row],[Competency Name]]</f>
        <v>4101PRACTICES IN CONSTRUCTION, STRUCTURE</v>
      </c>
      <c r="C3491" s="127" t="str">
        <f>IF(RIGHT(Table13[[#This Row],[Occupational Series]],5)="SECCM","SECCM",IF(OR(RIGHT(Table13[[#This Row],[Occupational Series]],1)="A",RIGHT(Table13[[#This Row],[Occupational Series]],1)="B",RIGHT(Table13[[#This Row],[Occupational Series]],1)="C"),"0301",RIGHT(Table13[[#This Row],[Occupational Series]],4)))</f>
        <v>4101</v>
      </c>
      <c r="D3491" s="51" t="s">
        <v>1408</v>
      </c>
      <c r="E3491" s="51" t="s">
        <v>1409</v>
      </c>
    </row>
    <row r="3492" spans="1:5" ht="64.5" thickBot="1" x14ac:dyDescent="0.3">
      <c r="A3492" s="51" t="s">
        <v>658</v>
      </c>
      <c r="B3492" s="127" t="str">
        <f>Table13[[#This Row],[Series]]&amp;Table13[[#This Row],[Competency Name]]</f>
        <v>4102ABILITY TO INTERPRET INSTRUCTIONS, SPECIFICATIONS, ETC. (OTHER THAN BLUEPRINTS)</v>
      </c>
      <c r="C3492" s="127" t="str">
        <f>IF(RIGHT(Table13[[#This Row],[Occupational Series]],5)="SECCM","SECCM",IF(OR(RIGHT(Table13[[#This Row],[Occupational Series]],1)="A",RIGHT(Table13[[#This Row],[Occupational Series]],1)="B",RIGHT(Table13[[#This Row],[Occupational Series]],1)="C"),"0301",RIGHT(Table13[[#This Row],[Occupational Series]],4)))</f>
        <v>4102</v>
      </c>
      <c r="D3492" s="51" t="s">
        <v>645</v>
      </c>
      <c r="E3492" s="51" t="s">
        <v>646</v>
      </c>
    </row>
    <row r="3493" spans="1:5" ht="26.25" thickBot="1" x14ac:dyDescent="0.3">
      <c r="A3493" s="54" t="s">
        <v>658</v>
      </c>
      <c r="B3493" s="127" t="str">
        <f>Table13[[#This Row],[Series]]&amp;Table13[[#This Row],[Competency Name]]</f>
        <v>4102KNOWLEDGE OF MATERIALS</v>
      </c>
      <c r="C3493" s="127" t="str">
        <f>IF(RIGHT(Table13[[#This Row],[Occupational Series]],5)="SECCM","SECCM",IF(OR(RIGHT(Table13[[#This Row],[Occupational Series]],1)="A",RIGHT(Table13[[#This Row],[Occupational Series]],1)="B",RIGHT(Table13[[#This Row],[Occupational Series]],1)="C"),"0301",RIGHT(Table13[[#This Row],[Occupational Series]],4)))</f>
        <v>4102</v>
      </c>
      <c r="D3493" s="54" t="s">
        <v>679</v>
      </c>
      <c r="E3493" s="54" t="s">
        <v>680</v>
      </c>
    </row>
    <row r="3494" spans="1:5" ht="115.5" thickBot="1" x14ac:dyDescent="0.3">
      <c r="A3494" s="51" t="s">
        <v>658</v>
      </c>
      <c r="B3494" s="127" t="str">
        <f>Table13[[#This Row],[Series]]&amp;Table13[[#This Row],[Competency Name]]</f>
        <v>4102TECHNICAL PRACTICES (THEORETICAL, PRECISE, ARTISTIC)</v>
      </c>
      <c r="C3494" s="127" t="str">
        <f>IF(RIGHT(Table13[[#This Row],[Occupational Series]],5)="SECCM","SECCM",IF(OR(RIGHT(Table13[[#This Row],[Occupational Series]],1)="A",RIGHT(Table13[[#This Row],[Occupational Series]],1)="B",RIGHT(Table13[[#This Row],[Occupational Series]],1)="C"),"0301",RIGHT(Table13[[#This Row],[Occupational Series]],4)))</f>
        <v>4102</v>
      </c>
      <c r="D3494" s="51" t="s">
        <v>716</v>
      </c>
      <c r="E3494" s="51" t="s">
        <v>717</v>
      </c>
    </row>
    <row r="3495" spans="1:5" ht="51.75" thickBot="1" x14ac:dyDescent="0.3">
      <c r="A3495" s="129" t="s">
        <v>658</v>
      </c>
      <c r="B3495" s="127" t="str">
        <f>Table13[[#This Row],[Series]]&amp;Table13[[#This Row],[Competency Name]]</f>
        <v>4102ABILITY TO DO THE WORK OF THE POSITION WITHOUT MORE THAN NORMAL SUPERVISION</v>
      </c>
      <c r="C3495" s="127" t="str">
        <f>IF(RIGHT(Table13[[#This Row],[Occupational Series]],5)="SECCM","SECCM",IF(OR(RIGHT(Table13[[#This Row],[Occupational Series]],1)="A",RIGHT(Table13[[#This Row],[Occupational Series]],1)="B",RIGHT(Table13[[#This Row],[Occupational Series]],1)="C"),"0301",RIGHT(Table13[[#This Row],[Occupational Series]],4)))</f>
        <v>4102</v>
      </c>
      <c r="D3495" s="129" t="s">
        <v>852</v>
      </c>
      <c r="E3495" s="129" t="s">
        <v>853</v>
      </c>
    </row>
    <row r="3496" spans="1:5" ht="15.75" thickBot="1" x14ac:dyDescent="0.3">
      <c r="A3496" s="128" t="s">
        <v>658</v>
      </c>
      <c r="B3496" s="127" t="str">
        <f>Table13[[#This Row],[Series]]&amp;Table13[[#This Row],[Competency Name]]</f>
        <v>4102ABILITY TO INSPECT</v>
      </c>
      <c r="C3496" s="127" t="str">
        <f>IF(RIGHT(Table13[[#This Row],[Occupational Series]],5)="SECCM","SECCM",IF(OR(RIGHT(Table13[[#This Row],[Occupational Series]],1)="A",RIGHT(Table13[[#This Row],[Occupational Series]],1)="B",RIGHT(Table13[[#This Row],[Occupational Series]],1)="C"),"0301",RIGHT(Table13[[#This Row],[Occupational Series]],4)))</f>
        <v>4102</v>
      </c>
      <c r="D3496" s="128" t="s">
        <v>866</v>
      </c>
      <c r="E3496" s="128" t="s">
        <v>867</v>
      </c>
    </row>
    <row r="3497" spans="1:5" ht="15.75" thickBot="1" x14ac:dyDescent="0.3">
      <c r="A3497" s="129" t="s">
        <v>658</v>
      </c>
      <c r="B3497" s="127" t="str">
        <f>Table13[[#This Row],[Series]]&amp;Table13[[#This Row],[Competency Name]]</f>
        <v>4102ABILITY TO INSTRUCT</v>
      </c>
      <c r="C3497" s="127" t="str">
        <f>IF(RIGHT(Table13[[#This Row],[Occupational Series]],5)="SECCM","SECCM",IF(OR(RIGHT(Table13[[#This Row],[Occupational Series]],1)="A",RIGHT(Table13[[#This Row],[Occupational Series]],1)="B",RIGHT(Table13[[#This Row],[Occupational Series]],1)="C"),"0301",RIGHT(Table13[[#This Row],[Occupational Series]],4)))</f>
        <v>4102</v>
      </c>
      <c r="D3497" s="129" t="s">
        <v>868</v>
      </c>
      <c r="E3497" s="129" t="s">
        <v>869</v>
      </c>
    </row>
    <row r="3498" spans="1:5" ht="39" thickBot="1" x14ac:dyDescent="0.3">
      <c r="A3498" s="51" t="s">
        <v>658</v>
      </c>
      <c r="B3498" s="127" t="str">
        <f>Table13[[#This Row],[Series]]&amp;Table13[[#This Row],[Competency Name]]</f>
        <v>4102ABILITY TO PROVIDE PRODUCTION SUPPORT SERVICES</v>
      </c>
      <c r="C3498" s="127" t="str">
        <f>IF(RIGHT(Table13[[#This Row],[Occupational Series]],5)="SECCM","SECCM",IF(OR(RIGHT(Table13[[#This Row],[Occupational Series]],1)="A",RIGHT(Table13[[#This Row],[Occupational Series]],1)="B",RIGHT(Table13[[#This Row],[Occupational Series]],1)="C"),"0301",RIGHT(Table13[[#This Row],[Occupational Series]],4)))</f>
        <v>4102</v>
      </c>
      <c r="D3498" s="51" t="s">
        <v>870</v>
      </c>
      <c r="E3498" s="51" t="s">
        <v>871</v>
      </c>
    </row>
    <row r="3499" spans="1:5" ht="26.25" thickBot="1" x14ac:dyDescent="0.3">
      <c r="A3499" s="128" t="s">
        <v>658</v>
      </c>
      <c r="B3499" s="127" t="str">
        <f>Table13[[#This Row],[Series]]&amp;Table13[[#This Row],[Competency Name]]</f>
        <v>4102ABILITY TO LEAD OR SUPERVISE</v>
      </c>
      <c r="C3499" s="127" t="str">
        <f>IF(RIGHT(Table13[[#This Row],[Occupational Series]],5)="SECCM","SECCM",IF(OR(RIGHT(Table13[[#This Row],[Occupational Series]],1)="A",RIGHT(Table13[[#This Row],[Occupational Series]],1)="B",RIGHT(Table13[[#This Row],[Occupational Series]],1)="C"),"0301",RIGHT(Table13[[#This Row],[Occupational Series]],4)))</f>
        <v>4102</v>
      </c>
      <c r="D3499" s="128" t="s">
        <v>872</v>
      </c>
      <c r="E3499" s="128" t="s">
        <v>873</v>
      </c>
    </row>
    <row r="3500" spans="1:5" ht="39" thickBot="1" x14ac:dyDescent="0.3">
      <c r="A3500" s="51" t="s">
        <v>658</v>
      </c>
      <c r="B3500" s="127" t="str">
        <f>Table13[[#This Row],[Series]]&amp;Table13[[#This Row],[Competency Name]]</f>
        <v>4102ABILITY TO FOLLOW DIRECTIONS IN A SHOP</v>
      </c>
      <c r="C3500" s="127" t="str">
        <f>IF(RIGHT(Table13[[#This Row],[Occupational Series]],5)="SECCM","SECCM",IF(OR(RIGHT(Table13[[#This Row],[Occupational Series]],1)="A",RIGHT(Table13[[#This Row],[Occupational Series]],1)="B",RIGHT(Table13[[#This Row],[Occupational Series]],1)="C"),"0301",RIGHT(Table13[[#This Row],[Occupational Series]],4)))</f>
        <v>4102</v>
      </c>
      <c r="D3500" s="51" t="s">
        <v>882</v>
      </c>
      <c r="E3500" s="51" t="s">
        <v>883</v>
      </c>
    </row>
    <row r="3501" spans="1:5" ht="64.5" thickBot="1" x14ac:dyDescent="0.3">
      <c r="A3501" s="51" t="s">
        <v>658</v>
      </c>
      <c r="B3501" s="127" t="str">
        <f>Table13[[#This Row],[Series]]&amp;Table13[[#This Row],[Competency Name]]</f>
        <v>4102DEXTERITY AND SAFETY</v>
      </c>
      <c r="C3501" s="127" t="str">
        <f>IF(RIGHT(Table13[[#This Row],[Occupational Series]],5)="SECCM","SECCM",IF(OR(RIGHT(Table13[[#This Row],[Occupational Series]],1)="A",RIGHT(Table13[[#This Row],[Occupational Series]],1)="B",RIGHT(Table13[[#This Row],[Occupational Series]],1)="C"),"0301",RIGHT(Table13[[#This Row],[Occupational Series]],4)))</f>
        <v>4102</v>
      </c>
      <c r="D3501" s="51" t="s">
        <v>888</v>
      </c>
      <c r="E3501" s="51" t="s">
        <v>889</v>
      </c>
    </row>
    <row r="3502" spans="1:5" ht="77.25" thickBot="1" x14ac:dyDescent="0.3">
      <c r="A3502" s="54" t="s">
        <v>658</v>
      </c>
      <c r="B3502" s="127" t="str">
        <f>Table13[[#This Row],[Series]]&amp;Table13[[#This Row],[Competency Name]]</f>
        <v>4102INGENUITY (ABILITY TO SUGGEST AND APPLY NEW METHODS)</v>
      </c>
      <c r="C3502" s="127" t="str">
        <f>IF(RIGHT(Table13[[#This Row],[Occupational Series]],5)="SECCM","SECCM",IF(OR(RIGHT(Table13[[#This Row],[Occupational Series]],1)="A",RIGHT(Table13[[#This Row],[Occupational Series]],1)="B",RIGHT(Table13[[#This Row],[Occupational Series]],1)="C"),"0301",RIGHT(Table13[[#This Row],[Occupational Series]],4)))</f>
        <v>4102</v>
      </c>
      <c r="D3502" s="54" t="s">
        <v>890</v>
      </c>
      <c r="E3502" s="54" t="s">
        <v>891</v>
      </c>
    </row>
    <row r="3503" spans="1:5" ht="39" thickBot="1" x14ac:dyDescent="0.3">
      <c r="A3503" s="51" t="s">
        <v>658</v>
      </c>
      <c r="B3503" s="127" t="str">
        <f>Table13[[#This Row],[Series]]&amp;Table13[[#This Row],[Competency Name]]</f>
        <v>4102ABILITY TO SUPERVISE THROUGH SUBORDINATE SUPERVISORS</v>
      </c>
      <c r="C3503" s="127" t="str">
        <f>IF(RIGHT(Table13[[#This Row],[Occupational Series]],5)="SECCM","SECCM",IF(OR(RIGHT(Table13[[#This Row],[Occupational Series]],1)="A",RIGHT(Table13[[#This Row],[Occupational Series]],1)="B",RIGHT(Table13[[#This Row],[Occupational Series]],1)="C"),"0301",RIGHT(Table13[[#This Row],[Occupational Series]],4)))</f>
        <v>4102</v>
      </c>
      <c r="D3503" s="51" t="s">
        <v>898</v>
      </c>
      <c r="E3503" s="51" t="s">
        <v>899</v>
      </c>
    </row>
    <row r="3504" spans="1:5" ht="39" thickBot="1" x14ac:dyDescent="0.3">
      <c r="A3504" s="51" t="s">
        <v>658</v>
      </c>
      <c r="B3504" s="127" t="str">
        <f>Table13[[#This Row],[Series]]&amp;Table13[[#This Row],[Competency Name]]</f>
        <v>4102RELIABILITY AND DEPENDABILITY</v>
      </c>
      <c r="C3504" s="127" t="str">
        <f>IF(RIGHT(Table13[[#This Row],[Occupational Series]],5)="SECCM","SECCM",IF(OR(RIGHT(Table13[[#This Row],[Occupational Series]],1)="A",RIGHT(Table13[[#This Row],[Occupational Series]],1)="B",RIGHT(Table13[[#This Row],[Occupational Series]],1)="C"),"0301",RIGHT(Table13[[#This Row],[Occupational Series]],4)))</f>
        <v>4102</v>
      </c>
      <c r="D3504" s="51" t="s">
        <v>900</v>
      </c>
      <c r="E3504" s="51" t="s">
        <v>901</v>
      </c>
    </row>
    <row r="3505" spans="1:5" ht="51.75" thickBot="1" x14ac:dyDescent="0.3">
      <c r="A3505" s="54" t="s">
        <v>658</v>
      </c>
      <c r="B3505" s="127" t="str">
        <f>Table13[[#This Row],[Series]]&amp;Table13[[#This Row],[Competency Name]]</f>
        <v>4102ABILITY TO USE AND MAINTAIN TOOLS AND EQUIPMENT</v>
      </c>
      <c r="C3505" s="127" t="str">
        <f>IF(RIGHT(Table13[[#This Row],[Occupational Series]],5)="SECCM","SECCM",IF(OR(RIGHT(Table13[[#This Row],[Occupational Series]],1)="A",RIGHT(Table13[[#This Row],[Occupational Series]],1)="B",RIGHT(Table13[[#This Row],[Occupational Series]],1)="C"),"0301",RIGHT(Table13[[#This Row],[Occupational Series]],4)))</f>
        <v>4102</v>
      </c>
      <c r="D3505" s="54" t="s">
        <v>908</v>
      </c>
      <c r="E3505" s="54" t="s">
        <v>909</v>
      </c>
    </row>
    <row r="3506" spans="1:5" ht="51.75" thickBot="1" x14ac:dyDescent="0.3">
      <c r="A3506" s="51" t="s">
        <v>658</v>
      </c>
      <c r="B3506" s="127" t="str">
        <f>Table13[[#This Row],[Series]]&amp;Table13[[#This Row],[Competency Name]]</f>
        <v>4102ABILITY TO MEET DEADLINE DATES UNDER PRESSURE</v>
      </c>
      <c r="C3506" s="127" t="str">
        <f>IF(RIGHT(Table13[[#This Row],[Occupational Series]],5)="SECCM","SECCM",IF(OR(RIGHT(Table13[[#This Row],[Occupational Series]],1)="A",RIGHT(Table13[[#This Row],[Occupational Series]],1)="B",RIGHT(Table13[[#This Row],[Occupational Series]],1)="C"),"0301",RIGHT(Table13[[#This Row],[Occupational Series]],4)))</f>
        <v>4102</v>
      </c>
      <c r="D3506" s="51" t="s">
        <v>1005</v>
      </c>
      <c r="E3506" s="51" t="s">
        <v>1006</v>
      </c>
    </row>
    <row r="3507" spans="1:5" ht="39" thickBot="1" x14ac:dyDescent="0.3">
      <c r="A3507" s="51" t="s">
        <v>658</v>
      </c>
      <c r="B3507" s="127" t="str">
        <f>Table13[[#This Row],[Series]]&amp;Table13[[#This Row],[Competency Name]]</f>
        <v>4102ABILITY TO PLAN AND ORGANIZE THE WORK</v>
      </c>
      <c r="C3507" s="127" t="str">
        <f>IF(RIGHT(Table13[[#This Row],[Occupational Series]],5)="SECCM","SECCM",IF(OR(RIGHT(Table13[[#This Row],[Occupational Series]],1)="A",RIGHT(Table13[[#This Row],[Occupational Series]],1)="B",RIGHT(Table13[[#This Row],[Occupational Series]],1)="C"),"0301",RIGHT(Table13[[#This Row],[Occupational Series]],4)))</f>
        <v>4102</v>
      </c>
      <c r="D3507" s="51" t="s">
        <v>1007</v>
      </c>
      <c r="E3507" s="51" t="s">
        <v>1008</v>
      </c>
    </row>
    <row r="3508" spans="1:5" ht="39" thickBot="1" x14ac:dyDescent="0.3">
      <c r="A3508" s="54" t="s">
        <v>658</v>
      </c>
      <c r="B3508" s="127" t="str">
        <f>Table13[[#This Row],[Series]]&amp;Table13[[#This Row],[Competency Name]]</f>
        <v>4102ABILITY TO WORK AS A MEMBER OF A TEAM</v>
      </c>
      <c r="C3508" s="127" t="str">
        <f>IF(RIGHT(Table13[[#This Row],[Occupational Series]],5)="SECCM","SECCM",IF(OR(RIGHT(Table13[[#This Row],[Occupational Series]],1)="A",RIGHT(Table13[[#This Row],[Occupational Series]],1)="B",RIGHT(Table13[[#This Row],[Occupational Series]],1)="C"),"0301",RIGHT(Table13[[#This Row],[Occupational Series]],4)))</f>
        <v>4102</v>
      </c>
      <c r="D3508" s="54" t="s">
        <v>1017</v>
      </c>
      <c r="E3508" s="54" t="s">
        <v>1018</v>
      </c>
    </row>
    <row r="3509" spans="1:5" ht="39" thickBot="1" x14ac:dyDescent="0.3">
      <c r="A3509" s="51" t="s">
        <v>658</v>
      </c>
      <c r="B3509" s="127" t="str">
        <f>Table13[[#This Row],[Series]]&amp;Table13[[#This Row],[Competency Name]]</f>
        <v>4102ABILITY TO WORK WITH OTHERS</v>
      </c>
      <c r="C3509" s="127" t="str">
        <f>IF(RIGHT(Table13[[#This Row],[Occupational Series]],5)="SECCM","SECCM",IF(OR(RIGHT(Table13[[#This Row],[Occupational Series]],1)="A",RIGHT(Table13[[#This Row],[Occupational Series]],1)="B",RIGHT(Table13[[#This Row],[Occupational Series]],1)="C"),"0301",RIGHT(Table13[[#This Row],[Occupational Series]],4)))</f>
        <v>4102</v>
      </c>
      <c r="D3509" s="51" t="s">
        <v>1019</v>
      </c>
      <c r="E3509" s="51" t="s">
        <v>1020</v>
      </c>
    </row>
    <row r="3510" spans="1:5" ht="26.25" thickBot="1" x14ac:dyDescent="0.3">
      <c r="A3510" s="129" t="s">
        <v>658</v>
      </c>
      <c r="B3510" s="127" t="str">
        <f>Table13[[#This Row],[Series]]&amp;Table13[[#This Row],[Competency Name]]</f>
        <v>4102SHOP APTITUDE AND INTEREST</v>
      </c>
      <c r="C3510" s="127" t="str">
        <f>IF(RIGHT(Table13[[#This Row],[Occupational Series]],5)="SECCM","SECCM",IF(OR(RIGHT(Table13[[#This Row],[Occupational Series]],1)="A",RIGHT(Table13[[#This Row],[Occupational Series]],1)="B",RIGHT(Table13[[#This Row],[Occupational Series]],1)="C"),"0301",RIGHT(Table13[[#This Row],[Occupational Series]],4)))</f>
        <v>4102</v>
      </c>
      <c r="D3510" s="129" t="s">
        <v>1021</v>
      </c>
      <c r="E3510" s="129" t="s">
        <v>1022</v>
      </c>
    </row>
    <row r="3511" spans="1:5" ht="77.25" thickBot="1" x14ac:dyDescent="0.3">
      <c r="A3511" s="54" t="s">
        <v>658</v>
      </c>
      <c r="B3511" s="127" t="str">
        <f>Table13[[#This Row],[Series]]&amp;Table13[[#This Row],[Competency Name]]</f>
        <v>4102PRACTICES IN CONSTRUCTION, STRUCTURE</v>
      </c>
      <c r="C3511" s="127" t="str">
        <f>IF(RIGHT(Table13[[#This Row],[Occupational Series]],5)="SECCM","SECCM",IF(OR(RIGHT(Table13[[#This Row],[Occupational Series]],1)="A",RIGHT(Table13[[#This Row],[Occupational Series]],1)="B",RIGHT(Table13[[#This Row],[Occupational Series]],1)="C"),"0301",RIGHT(Table13[[#This Row],[Occupational Series]],4)))</f>
        <v>4102</v>
      </c>
      <c r="D3511" s="54" t="s">
        <v>1408</v>
      </c>
      <c r="E3511" s="54" t="s">
        <v>1409</v>
      </c>
    </row>
    <row r="3512" spans="1:5" ht="64.5" thickBot="1" x14ac:dyDescent="0.3">
      <c r="A3512" s="51" t="s">
        <v>666</v>
      </c>
      <c r="B3512" s="127" t="str">
        <f>Table13[[#This Row],[Series]]&amp;Table13[[#This Row],[Competency Name]]</f>
        <v>4104ABILITY TO INTERPRET INSTRUCTIONS, SPECIFICATIONS, ETC. (OTHER THAN BLUEPRINTS)</v>
      </c>
      <c r="C3512" s="127" t="str">
        <f>IF(RIGHT(Table13[[#This Row],[Occupational Series]],5)="SECCM","SECCM",IF(OR(RIGHT(Table13[[#This Row],[Occupational Series]],1)="A",RIGHT(Table13[[#This Row],[Occupational Series]],1)="B",RIGHT(Table13[[#This Row],[Occupational Series]],1)="C"),"0301",RIGHT(Table13[[#This Row],[Occupational Series]],4)))</f>
        <v>4104</v>
      </c>
      <c r="D3512" s="51" t="s">
        <v>645</v>
      </c>
      <c r="E3512" s="51" t="s">
        <v>646</v>
      </c>
    </row>
    <row r="3513" spans="1:5" ht="26.25" thickBot="1" x14ac:dyDescent="0.3">
      <c r="A3513" s="51" t="s">
        <v>666</v>
      </c>
      <c r="B3513" s="127" t="str">
        <f>Table13[[#This Row],[Series]]&amp;Table13[[#This Row],[Competency Name]]</f>
        <v>4104KNOWLEDGE OF MATERIALS</v>
      </c>
      <c r="C3513" s="127" t="str">
        <f>IF(RIGHT(Table13[[#This Row],[Occupational Series]],5)="SECCM","SECCM",IF(OR(RIGHT(Table13[[#This Row],[Occupational Series]],1)="A",RIGHT(Table13[[#This Row],[Occupational Series]],1)="B",RIGHT(Table13[[#This Row],[Occupational Series]],1)="C"),"0301",RIGHT(Table13[[#This Row],[Occupational Series]],4)))</f>
        <v>4104</v>
      </c>
      <c r="D3513" s="51" t="s">
        <v>679</v>
      </c>
      <c r="E3513" s="51" t="s">
        <v>680</v>
      </c>
    </row>
    <row r="3514" spans="1:5" ht="115.5" thickBot="1" x14ac:dyDescent="0.3">
      <c r="A3514" s="51" t="s">
        <v>666</v>
      </c>
      <c r="B3514" s="127" t="str">
        <f>Table13[[#This Row],[Series]]&amp;Table13[[#This Row],[Competency Name]]</f>
        <v>4104TECHNICAL PRACTICES (THEORETICAL, PRECISE, ARTISTIC)</v>
      </c>
      <c r="C3514" s="127" t="str">
        <f>IF(RIGHT(Table13[[#This Row],[Occupational Series]],5)="SECCM","SECCM",IF(OR(RIGHT(Table13[[#This Row],[Occupational Series]],1)="A",RIGHT(Table13[[#This Row],[Occupational Series]],1)="B",RIGHT(Table13[[#This Row],[Occupational Series]],1)="C"),"0301",RIGHT(Table13[[#This Row],[Occupational Series]],4)))</f>
        <v>4104</v>
      </c>
      <c r="D3514" s="51" t="s">
        <v>716</v>
      </c>
      <c r="E3514" s="51" t="s">
        <v>717</v>
      </c>
    </row>
    <row r="3515" spans="1:5" ht="51.75" thickBot="1" x14ac:dyDescent="0.3">
      <c r="A3515" s="129" t="s">
        <v>666</v>
      </c>
      <c r="B3515" s="127" t="str">
        <f>Table13[[#This Row],[Series]]&amp;Table13[[#This Row],[Competency Name]]</f>
        <v>4104ABILITY TO DO THE WORK OF THE POSITION WITHOUT MORE THAN NORMAL SUPERVISION</v>
      </c>
      <c r="C3515" s="127" t="str">
        <f>IF(RIGHT(Table13[[#This Row],[Occupational Series]],5)="SECCM","SECCM",IF(OR(RIGHT(Table13[[#This Row],[Occupational Series]],1)="A",RIGHT(Table13[[#This Row],[Occupational Series]],1)="B",RIGHT(Table13[[#This Row],[Occupational Series]],1)="C"),"0301",RIGHT(Table13[[#This Row],[Occupational Series]],4)))</f>
        <v>4104</v>
      </c>
      <c r="D3515" s="129" t="s">
        <v>852</v>
      </c>
      <c r="E3515" s="129" t="s">
        <v>853</v>
      </c>
    </row>
    <row r="3516" spans="1:5" ht="15.75" thickBot="1" x14ac:dyDescent="0.3">
      <c r="A3516" s="129" t="s">
        <v>666</v>
      </c>
      <c r="B3516" s="127" t="str">
        <f>Table13[[#This Row],[Series]]&amp;Table13[[#This Row],[Competency Name]]</f>
        <v>4104ABILITY TO INSPECT</v>
      </c>
      <c r="C3516" s="127" t="str">
        <f>IF(RIGHT(Table13[[#This Row],[Occupational Series]],5)="SECCM","SECCM",IF(OR(RIGHT(Table13[[#This Row],[Occupational Series]],1)="A",RIGHT(Table13[[#This Row],[Occupational Series]],1)="B",RIGHT(Table13[[#This Row],[Occupational Series]],1)="C"),"0301",RIGHT(Table13[[#This Row],[Occupational Series]],4)))</f>
        <v>4104</v>
      </c>
      <c r="D3516" s="129" t="s">
        <v>866</v>
      </c>
      <c r="E3516" s="129" t="s">
        <v>867</v>
      </c>
    </row>
    <row r="3517" spans="1:5" ht="15.75" thickBot="1" x14ac:dyDescent="0.3">
      <c r="A3517" s="129" t="s">
        <v>666</v>
      </c>
      <c r="B3517" s="127" t="str">
        <f>Table13[[#This Row],[Series]]&amp;Table13[[#This Row],[Competency Name]]</f>
        <v>4104ABILITY TO INSTRUCT</v>
      </c>
      <c r="C3517" s="127" t="str">
        <f>IF(RIGHT(Table13[[#This Row],[Occupational Series]],5)="SECCM","SECCM",IF(OR(RIGHT(Table13[[#This Row],[Occupational Series]],1)="A",RIGHT(Table13[[#This Row],[Occupational Series]],1)="B",RIGHT(Table13[[#This Row],[Occupational Series]],1)="C"),"0301",RIGHT(Table13[[#This Row],[Occupational Series]],4)))</f>
        <v>4104</v>
      </c>
      <c r="D3517" s="129" t="s">
        <v>868</v>
      </c>
      <c r="E3517" s="129" t="s">
        <v>869</v>
      </c>
    </row>
    <row r="3518" spans="1:5" ht="39" thickBot="1" x14ac:dyDescent="0.3">
      <c r="A3518" s="51" t="s">
        <v>666</v>
      </c>
      <c r="B3518" s="127" t="str">
        <f>Table13[[#This Row],[Series]]&amp;Table13[[#This Row],[Competency Name]]</f>
        <v>4104ABILITY TO PROVIDE PRODUCTION SUPPORT SERVICES</v>
      </c>
      <c r="C3518" s="127" t="str">
        <f>IF(RIGHT(Table13[[#This Row],[Occupational Series]],5)="SECCM","SECCM",IF(OR(RIGHT(Table13[[#This Row],[Occupational Series]],1)="A",RIGHT(Table13[[#This Row],[Occupational Series]],1)="B",RIGHT(Table13[[#This Row],[Occupational Series]],1)="C"),"0301",RIGHT(Table13[[#This Row],[Occupational Series]],4)))</f>
        <v>4104</v>
      </c>
      <c r="D3518" s="51" t="s">
        <v>870</v>
      </c>
      <c r="E3518" s="51" t="s">
        <v>871</v>
      </c>
    </row>
    <row r="3519" spans="1:5" ht="26.25" thickBot="1" x14ac:dyDescent="0.3">
      <c r="A3519" s="129" t="s">
        <v>666</v>
      </c>
      <c r="B3519" s="127" t="str">
        <f>Table13[[#This Row],[Series]]&amp;Table13[[#This Row],[Competency Name]]</f>
        <v>4104ABILITY TO LEAD OR SUPERVISE</v>
      </c>
      <c r="C3519" s="127" t="str">
        <f>IF(RIGHT(Table13[[#This Row],[Occupational Series]],5)="SECCM","SECCM",IF(OR(RIGHT(Table13[[#This Row],[Occupational Series]],1)="A",RIGHT(Table13[[#This Row],[Occupational Series]],1)="B",RIGHT(Table13[[#This Row],[Occupational Series]],1)="C"),"0301",RIGHT(Table13[[#This Row],[Occupational Series]],4)))</f>
        <v>4104</v>
      </c>
      <c r="D3519" s="129" t="s">
        <v>872</v>
      </c>
      <c r="E3519" s="129" t="s">
        <v>873</v>
      </c>
    </row>
    <row r="3520" spans="1:5" ht="64.5" thickBot="1" x14ac:dyDescent="0.3">
      <c r="A3520" s="51" t="s">
        <v>666</v>
      </c>
      <c r="B3520" s="127" t="str">
        <f>Table13[[#This Row],[Series]]&amp;Table13[[#This Row],[Competency Name]]</f>
        <v>4104DEXTERITY AND SAFETY</v>
      </c>
      <c r="C3520" s="127" t="str">
        <f>IF(RIGHT(Table13[[#This Row],[Occupational Series]],5)="SECCM","SECCM",IF(OR(RIGHT(Table13[[#This Row],[Occupational Series]],1)="A",RIGHT(Table13[[#This Row],[Occupational Series]],1)="B",RIGHT(Table13[[#This Row],[Occupational Series]],1)="C"),"0301",RIGHT(Table13[[#This Row],[Occupational Series]],4)))</f>
        <v>4104</v>
      </c>
      <c r="D3520" s="51" t="s">
        <v>888</v>
      </c>
      <c r="E3520" s="51" t="s">
        <v>889</v>
      </c>
    </row>
    <row r="3521" spans="1:5" ht="39" thickBot="1" x14ac:dyDescent="0.3">
      <c r="A3521" s="51" t="s">
        <v>666</v>
      </c>
      <c r="B3521" s="127" t="str">
        <f>Table13[[#This Row],[Series]]&amp;Table13[[#This Row],[Competency Name]]</f>
        <v>4104ABILITY TO SUPERVISE THROUGH SUBORDINATE SUPERVISORS</v>
      </c>
      <c r="C3521" s="127" t="str">
        <f>IF(RIGHT(Table13[[#This Row],[Occupational Series]],5)="SECCM","SECCM",IF(OR(RIGHT(Table13[[#This Row],[Occupational Series]],1)="A",RIGHT(Table13[[#This Row],[Occupational Series]],1)="B",RIGHT(Table13[[#This Row],[Occupational Series]],1)="C"),"0301",RIGHT(Table13[[#This Row],[Occupational Series]],4)))</f>
        <v>4104</v>
      </c>
      <c r="D3521" s="51" t="s">
        <v>898</v>
      </c>
      <c r="E3521" s="51" t="s">
        <v>899</v>
      </c>
    </row>
    <row r="3522" spans="1:5" ht="51.75" thickBot="1" x14ac:dyDescent="0.3">
      <c r="A3522" s="51" t="s">
        <v>666</v>
      </c>
      <c r="B3522" s="127" t="str">
        <f>Table13[[#This Row],[Series]]&amp;Table13[[#This Row],[Competency Name]]</f>
        <v>4104ABILITY TO USE AND MAINTAIN TOOLS AND EQUIPMENT</v>
      </c>
      <c r="C3522" s="127" t="str">
        <f>IF(RIGHT(Table13[[#This Row],[Occupational Series]],5)="SECCM","SECCM",IF(OR(RIGHT(Table13[[#This Row],[Occupational Series]],1)="A",RIGHT(Table13[[#This Row],[Occupational Series]],1)="B",RIGHT(Table13[[#This Row],[Occupational Series]],1)="C"),"0301",RIGHT(Table13[[#This Row],[Occupational Series]],4)))</f>
        <v>4104</v>
      </c>
      <c r="D3522" s="51" t="s">
        <v>908</v>
      </c>
      <c r="E3522" s="51" t="s">
        <v>909</v>
      </c>
    </row>
    <row r="3523" spans="1:5" ht="77.25" thickBot="1" x14ac:dyDescent="0.3">
      <c r="A3523" s="51" t="s">
        <v>666</v>
      </c>
      <c r="B3523" s="127" t="str">
        <f>Table13[[#This Row],[Series]]&amp;Table13[[#This Row],[Competency Name]]</f>
        <v>4104PRACTICES IN CONSTRUCTION, STRUCTURE</v>
      </c>
      <c r="C3523" s="127" t="str">
        <f>IF(RIGHT(Table13[[#This Row],[Occupational Series]],5)="SECCM","SECCM",IF(OR(RIGHT(Table13[[#This Row],[Occupational Series]],1)="A",RIGHT(Table13[[#This Row],[Occupational Series]],1)="B",RIGHT(Table13[[#This Row],[Occupational Series]],1)="C"),"0301",RIGHT(Table13[[#This Row],[Occupational Series]],4)))</f>
        <v>4104</v>
      </c>
      <c r="D3523" s="51" t="s">
        <v>1408</v>
      </c>
      <c r="E3523" s="51" t="s">
        <v>1409</v>
      </c>
    </row>
    <row r="3524" spans="1:5" ht="115.5" thickBot="1" x14ac:dyDescent="0.3">
      <c r="A3524" s="51" t="s">
        <v>720</v>
      </c>
      <c r="B3524" s="127" t="str">
        <f>Table13[[#This Row],[Series]]&amp;Table13[[#This Row],[Competency Name]]</f>
        <v>4201TECHNICAL PRACTICES (THEORETICAL, PRECISE, ARTISTIC)</v>
      </c>
      <c r="C3524" s="127" t="str">
        <f>IF(RIGHT(Table13[[#This Row],[Occupational Series]],5)="SECCM","SECCM",IF(OR(RIGHT(Table13[[#This Row],[Occupational Series]],1)="A",RIGHT(Table13[[#This Row],[Occupational Series]],1)="B",RIGHT(Table13[[#This Row],[Occupational Series]],1)="C"),"0301",RIGHT(Table13[[#This Row],[Occupational Series]],4)))</f>
        <v>4201</v>
      </c>
      <c r="D3524" s="51" t="s">
        <v>716</v>
      </c>
      <c r="E3524" s="51" t="s">
        <v>717</v>
      </c>
    </row>
    <row r="3525" spans="1:5" ht="51.75" thickBot="1" x14ac:dyDescent="0.3">
      <c r="A3525" s="129" t="s">
        <v>720</v>
      </c>
      <c r="B3525" s="127" t="str">
        <f>Table13[[#This Row],[Series]]&amp;Table13[[#This Row],[Competency Name]]</f>
        <v>4201ABILITY TO DO THE WORK OF THE POSITION WITHOUT MORE THAN NORMAL SUPERVISION</v>
      </c>
      <c r="C3525" s="127" t="str">
        <f>IF(RIGHT(Table13[[#This Row],[Occupational Series]],5)="SECCM","SECCM",IF(OR(RIGHT(Table13[[#This Row],[Occupational Series]],1)="A",RIGHT(Table13[[#This Row],[Occupational Series]],1)="B",RIGHT(Table13[[#This Row],[Occupational Series]],1)="C"),"0301",RIGHT(Table13[[#This Row],[Occupational Series]],4)))</f>
        <v>4201</v>
      </c>
      <c r="D3525" s="129" t="s">
        <v>852</v>
      </c>
      <c r="E3525" s="129" t="s">
        <v>853</v>
      </c>
    </row>
    <row r="3526" spans="1:5" ht="15.75" thickBot="1" x14ac:dyDescent="0.3">
      <c r="A3526" s="129" t="s">
        <v>720</v>
      </c>
      <c r="B3526" s="127" t="str">
        <f>Table13[[#This Row],[Series]]&amp;Table13[[#This Row],[Competency Name]]</f>
        <v>4201ABILITY TO INSPECT</v>
      </c>
      <c r="C3526" s="127" t="str">
        <f>IF(RIGHT(Table13[[#This Row],[Occupational Series]],5)="SECCM","SECCM",IF(OR(RIGHT(Table13[[#This Row],[Occupational Series]],1)="A",RIGHT(Table13[[#This Row],[Occupational Series]],1)="B",RIGHT(Table13[[#This Row],[Occupational Series]],1)="C"),"0301",RIGHT(Table13[[#This Row],[Occupational Series]],4)))</f>
        <v>4201</v>
      </c>
      <c r="D3526" s="129" t="s">
        <v>866</v>
      </c>
      <c r="E3526" s="129" t="s">
        <v>867</v>
      </c>
    </row>
    <row r="3527" spans="1:5" ht="15.75" thickBot="1" x14ac:dyDescent="0.3">
      <c r="A3527" s="129" t="s">
        <v>720</v>
      </c>
      <c r="B3527" s="127" t="str">
        <f>Table13[[#This Row],[Series]]&amp;Table13[[#This Row],[Competency Name]]</f>
        <v>4201ABILITY TO INSTRUCT</v>
      </c>
      <c r="C3527" s="127" t="str">
        <f>IF(RIGHT(Table13[[#This Row],[Occupational Series]],5)="SECCM","SECCM",IF(OR(RIGHT(Table13[[#This Row],[Occupational Series]],1)="A",RIGHT(Table13[[#This Row],[Occupational Series]],1)="B",RIGHT(Table13[[#This Row],[Occupational Series]],1)="C"),"0301",RIGHT(Table13[[#This Row],[Occupational Series]],4)))</f>
        <v>4201</v>
      </c>
      <c r="D3527" s="129" t="s">
        <v>868</v>
      </c>
      <c r="E3527" s="129" t="s">
        <v>869</v>
      </c>
    </row>
    <row r="3528" spans="1:5" ht="39" thickBot="1" x14ac:dyDescent="0.3">
      <c r="A3528" s="51" t="s">
        <v>720</v>
      </c>
      <c r="B3528" s="127" t="str">
        <f>Table13[[#This Row],[Series]]&amp;Table13[[#This Row],[Competency Name]]</f>
        <v>4201ABILITY TO PROVIDE PRODUCTION SUPPORT SERVICES</v>
      </c>
      <c r="C3528" s="127" t="str">
        <f>IF(RIGHT(Table13[[#This Row],[Occupational Series]],5)="SECCM","SECCM",IF(OR(RIGHT(Table13[[#This Row],[Occupational Series]],1)="A",RIGHT(Table13[[#This Row],[Occupational Series]],1)="B",RIGHT(Table13[[#This Row],[Occupational Series]],1)="C"),"0301",RIGHT(Table13[[#This Row],[Occupational Series]],4)))</f>
        <v>4201</v>
      </c>
      <c r="D3528" s="51" t="s">
        <v>870</v>
      </c>
      <c r="E3528" s="51" t="s">
        <v>871</v>
      </c>
    </row>
    <row r="3529" spans="1:5" ht="26.25" thickBot="1" x14ac:dyDescent="0.3">
      <c r="A3529" s="129" t="s">
        <v>720</v>
      </c>
      <c r="B3529" s="127" t="str">
        <f>Table13[[#This Row],[Series]]&amp;Table13[[#This Row],[Competency Name]]</f>
        <v>4201ABILITY TO LEAD OR SUPERVISE</v>
      </c>
      <c r="C3529" s="127" t="str">
        <f>IF(RIGHT(Table13[[#This Row],[Occupational Series]],5)="SECCM","SECCM",IF(OR(RIGHT(Table13[[#This Row],[Occupational Series]],1)="A",RIGHT(Table13[[#This Row],[Occupational Series]],1)="B",RIGHT(Table13[[#This Row],[Occupational Series]],1)="C"),"0301",RIGHT(Table13[[#This Row],[Occupational Series]],4)))</f>
        <v>4201</v>
      </c>
      <c r="D3529" s="129" t="s">
        <v>872</v>
      </c>
      <c r="E3529" s="129" t="s">
        <v>873</v>
      </c>
    </row>
    <row r="3530" spans="1:5" ht="77.25" thickBot="1" x14ac:dyDescent="0.3">
      <c r="A3530" s="51" t="s">
        <v>720</v>
      </c>
      <c r="B3530" s="127" t="str">
        <f>Table13[[#This Row],[Series]]&amp;Table13[[#This Row],[Competency Name]]</f>
        <v>4201ABILITY TO INTERPRET INSTRUCTIONS AND SPECIFICATIONS, INCLUDING BLUEPRINT READING</v>
      </c>
      <c r="C3530" s="127" t="str">
        <f>IF(RIGHT(Table13[[#This Row],[Occupational Series]],5)="SECCM","SECCM",IF(OR(RIGHT(Table13[[#This Row],[Occupational Series]],1)="A",RIGHT(Table13[[#This Row],[Occupational Series]],1)="B",RIGHT(Table13[[#This Row],[Occupational Series]],1)="C"),"0301",RIGHT(Table13[[#This Row],[Occupational Series]],4)))</f>
        <v>4201</v>
      </c>
      <c r="D3530" s="51" t="s">
        <v>906</v>
      </c>
      <c r="E3530" s="51" t="s">
        <v>907</v>
      </c>
    </row>
    <row r="3531" spans="1:5" ht="51.75" thickBot="1" x14ac:dyDescent="0.3">
      <c r="A3531" s="51" t="s">
        <v>720</v>
      </c>
      <c r="B3531" s="127" t="str">
        <f>Table13[[#This Row],[Series]]&amp;Table13[[#This Row],[Competency Name]]</f>
        <v>4201ABILITY TO USE AND MAINTAIN TOOLS AND EQUIPMENT</v>
      </c>
      <c r="C3531" s="127" t="str">
        <f>IF(RIGHT(Table13[[#This Row],[Occupational Series]],5)="SECCM","SECCM",IF(OR(RIGHT(Table13[[#This Row],[Occupational Series]],1)="A",RIGHT(Table13[[#This Row],[Occupational Series]],1)="B",RIGHT(Table13[[#This Row],[Occupational Series]],1)="C"),"0301",RIGHT(Table13[[#This Row],[Occupational Series]],4)))</f>
        <v>4201</v>
      </c>
      <c r="D3531" s="51" t="s">
        <v>908</v>
      </c>
      <c r="E3531" s="51" t="s">
        <v>909</v>
      </c>
    </row>
    <row r="3532" spans="1:5" ht="39" thickBot="1" x14ac:dyDescent="0.3">
      <c r="A3532" s="51" t="s">
        <v>720</v>
      </c>
      <c r="B3532" s="127" t="str">
        <f>Table13[[#This Row],[Series]]&amp;Table13[[#This Row],[Competency Name]]</f>
        <v>4201KNOWLEDGE OF EQUIPMENT ASSEMBLY, INSTALLATION, REPAIR, ETC.</v>
      </c>
      <c r="C3532" s="127" t="str">
        <f>IF(RIGHT(Table13[[#This Row],[Occupational Series]],5)="SECCM","SECCM",IF(OR(RIGHT(Table13[[#This Row],[Occupational Series]],1)="A",RIGHT(Table13[[#This Row],[Occupational Series]],1)="B",RIGHT(Table13[[#This Row],[Occupational Series]],1)="C"),"0301",RIGHT(Table13[[#This Row],[Occupational Series]],4)))</f>
        <v>4201</v>
      </c>
      <c r="D3532" s="51" t="s">
        <v>910</v>
      </c>
      <c r="E3532" s="51" t="s">
        <v>911</v>
      </c>
    </row>
    <row r="3533" spans="1:5" ht="51.75" thickBot="1" x14ac:dyDescent="0.3">
      <c r="A3533" s="51" t="s">
        <v>720</v>
      </c>
      <c r="B3533" s="127" t="str">
        <f>Table13[[#This Row],[Series]]&amp;Table13[[#This Row],[Competency Name]]</f>
        <v>4201TROUBLESHOOTING</v>
      </c>
      <c r="C3533" s="127" t="str">
        <f>IF(RIGHT(Table13[[#This Row],[Occupational Series]],5)="SECCM","SECCM",IF(OR(RIGHT(Table13[[#This Row],[Occupational Series]],1)="A",RIGHT(Table13[[#This Row],[Occupational Series]],1)="B",RIGHT(Table13[[#This Row],[Occupational Series]],1)="C"),"0301",RIGHT(Table13[[#This Row],[Occupational Series]],4)))</f>
        <v>4201</v>
      </c>
      <c r="D3533" s="51" t="s">
        <v>912</v>
      </c>
      <c r="E3533" s="51" t="s">
        <v>913</v>
      </c>
    </row>
    <row r="3534" spans="1:5" ht="39" thickBot="1" x14ac:dyDescent="0.3">
      <c r="A3534" s="51" t="s">
        <v>720</v>
      </c>
      <c r="B3534" s="127" t="str">
        <f>Table13[[#This Row],[Series]]&amp;Table13[[#This Row],[Competency Name]]</f>
        <v>4201MEASUREMENT AND LAYOUT</v>
      </c>
      <c r="C3534" s="127" t="str">
        <f>IF(RIGHT(Table13[[#This Row],[Occupational Series]],5)="SECCM","SECCM",IF(OR(RIGHT(Table13[[#This Row],[Occupational Series]],1)="A",RIGHT(Table13[[#This Row],[Occupational Series]],1)="B",RIGHT(Table13[[#This Row],[Occupational Series]],1)="C"),"0301",RIGHT(Table13[[#This Row],[Occupational Series]],4)))</f>
        <v>4201</v>
      </c>
      <c r="D3534" s="51" t="s">
        <v>972</v>
      </c>
      <c r="E3534" s="51" t="s">
        <v>973</v>
      </c>
    </row>
    <row r="3535" spans="1:5" ht="115.5" thickBot="1" x14ac:dyDescent="0.3">
      <c r="A3535" s="51" t="s">
        <v>736</v>
      </c>
      <c r="B3535" s="127" t="str">
        <f>Table13[[#This Row],[Series]]&amp;Table13[[#This Row],[Competency Name]]</f>
        <v>4204TECHNICAL PRACTICES (THEORETICAL, PRECISE, ARTISTIC)</v>
      </c>
      <c r="C3535" s="127" t="str">
        <f>IF(RIGHT(Table13[[#This Row],[Occupational Series]],5)="SECCM","SECCM",IF(OR(RIGHT(Table13[[#This Row],[Occupational Series]],1)="A",RIGHT(Table13[[#This Row],[Occupational Series]],1)="B",RIGHT(Table13[[#This Row],[Occupational Series]],1)="C"),"0301",RIGHT(Table13[[#This Row],[Occupational Series]],4)))</f>
        <v>4204</v>
      </c>
      <c r="D3535" s="51" t="s">
        <v>716</v>
      </c>
      <c r="E3535" s="51" t="s">
        <v>717</v>
      </c>
    </row>
    <row r="3536" spans="1:5" ht="51.75" thickBot="1" x14ac:dyDescent="0.3">
      <c r="A3536" s="129" t="s">
        <v>736</v>
      </c>
      <c r="B3536" s="127" t="str">
        <f>Table13[[#This Row],[Series]]&amp;Table13[[#This Row],[Competency Name]]</f>
        <v>4204ABILITY TO DO THE WORK OF THE POSITION WITHOUT MORE THAN NORMAL SUPERVISION</v>
      </c>
      <c r="C3536" s="127" t="str">
        <f>IF(RIGHT(Table13[[#This Row],[Occupational Series]],5)="SECCM","SECCM",IF(OR(RIGHT(Table13[[#This Row],[Occupational Series]],1)="A",RIGHT(Table13[[#This Row],[Occupational Series]],1)="B",RIGHT(Table13[[#This Row],[Occupational Series]],1)="C"),"0301",RIGHT(Table13[[#This Row],[Occupational Series]],4)))</f>
        <v>4204</v>
      </c>
      <c r="D3536" s="129" t="s">
        <v>852</v>
      </c>
      <c r="E3536" s="129" t="s">
        <v>853</v>
      </c>
    </row>
    <row r="3537" spans="1:5" ht="15.75" thickBot="1" x14ac:dyDescent="0.3">
      <c r="A3537" s="129" t="s">
        <v>736</v>
      </c>
      <c r="B3537" s="127" t="str">
        <f>Table13[[#This Row],[Series]]&amp;Table13[[#This Row],[Competency Name]]</f>
        <v>4204ABILITY TO INSPECT</v>
      </c>
      <c r="C3537" s="127" t="str">
        <f>IF(RIGHT(Table13[[#This Row],[Occupational Series]],5)="SECCM","SECCM",IF(OR(RIGHT(Table13[[#This Row],[Occupational Series]],1)="A",RIGHT(Table13[[#This Row],[Occupational Series]],1)="B",RIGHT(Table13[[#This Row],[Occupational Series]],1)="C"),"0301",RIGHT(Table13[[#This Row],[Occupational Series]],4)))</f>
        <v>4204</v>
      </c>
      <c r="D3537" s="129" t="s">
        <v>866</v>
      </c>
      <c r="E3537" s="129" t="s">
        <v>867</v>
      </c>
    </row>
    <row r="3538" spans="1:5" ht="15.75" thickBot="1" x14ac:dyDescent="0.3">
      <c r="A3538" s="129" t="s">
        <v>736</v>
      </c>
      <c r="B3538" s="127" t="str">
        <f>Table13[[#This Row],[Series]]&amp;Table13[[#This Row],[Competency Name]]</f>
        <v>4204ABILITY TO INSTRUCT</v>
      </c>
      <c r="C3538" s="127" t="str">
        <f>IF(RIGHT(Table13[[#This Row],[Occupational Series]],5)="SECCM","SECCM",IF(OR(RIGHT(Table13[[#This Row],[Occupational Series]],1)="A",RIGHT(Table13[[#This Row],[Occupational Series]],1)="B",RIGHT(Table13[[#This Row],[Occupational Series]],1)="C"),"0301",RIGHT(Table13[[#This Row],[Occupational Series]],4)))</f>
        <v>4204</v>
      </c>
      <c r="D3538" s="129" t="s">
        <v>868</v>
      </c>
      <c r="E3538" s="129" t="s">
        <v>869</v>
      </c>
    </row>
    <row r="3539" spans="1:5" ht="39" thickBot="1" x14ac:dyDescent="0.3">
      <c r="A3539" s="51" t="s">
        <v>736</v>
      </c>
      <c r="B3539" s="127" t="str">
        <f>Table13[[#This Row],[Series]]&amp;Table13[[#This Row],[Competency Name]]</f>
        <v>4204ABILITY TO PROVIDE PRODUCTION SUPPORT SERVICES</v>
      </c>
      <c r="C3539" s="127" t="str">
        <f>IF(RIGHT(Table13[[#This Row],[Occupational Series]],5)="SECCM","SECCM",IF(OR(RIGHT(Table13[[#This Row],[Occupational Series]],1)="A",RIGHT(Table13[[#This Row],[Occupational Series]],1)="B",RIGHT(Table13[[#This Row],[Occupational Series]],1)="C"),"0301",RIGHT(Table13[[#This Row],[Occupational Series]],4)))</f>
        <v>4204</v>
      </c>
      <c r="D3539" s="51" t="s">
        <v>870</v>
      </c>
      <c r="E3539" s="51" t="s">
        <v>871</v>
      </c>
    </row>
    <row r="3540" spans="1:5" ht="26.25" thickBot="1" x14ac:dyDescent="0.3">
      <c r="A3540" s="129" t="s">
        <v>736</v>
      </c>
      <c r="B3540" s="127" t="str">
        <f>Table13[[#This Row],[Series]]&amp;Table13[[#This Row],[Competency Name]]</f>
        <v>4204ABILITY TO LEAD OR SUPERVISE</v>
      </c>
      <c r="C3540" s="127" t="str">
        <f>IF(RIGHT(Table13[[#This Row],[Occupational Series]],5)="SECCM","SECCM",IF(OR(RIGHT(Table13[[#This Row],[Occupational Series]],1)="A",RIGHT(Table13[[#This Row],[Occupational Series]],1)="B",RIGHT(Table13[[#This Row],[Occupational Series]],1)="C"),"0301",RIGHT(Table13[[#This Row],[Occupational Series]],4)))</f>
        <v>4204</v>
      </c>
      <c r="D3540" s="129" t="s">
        <v>872</v>
      </c>
      <c r="E3540" s="129" t="s">
        <v>873</v>
      </c>
    </row>
    <row r="3541" spans="1:5" ht="77.25" thickBot="1" x14ac:dyDescent="0.3">
      <c r="A3541" s="51" t="s">
        <v>736</v>
      </c>
      <c r="B3541" s="127" t="str">
        <f>Table13[[#This Row],[Series]]&amp;Table13[[#This Row],[Competency Name]]</f>
        <v>4204INGENUITY (ABILITY TO SUGGEST AND APPLY NEW METHODS)</v>
      </c>
      <c r="C3541" s="127" t="str">
        <f>IF(RIGHT(Table13[[#This Row],[Occupational Series]],5)="SECCM","SECCM",IF(OR(RIGHT(Table13[[#This Row],[Occupational Series]],1)="A",RIGHT(Table13[[#This Row],[Occupational Series]],1)="B",RIGHT(Table13[[#This Row],[Occupational Series]],1)="C"),"0301",RIGHT(Table13[[#This Row],[Occupational Series]],4)))</f>
        <v>4204</v>
      </c>
      <c r="D3541" s="51" t="s">
        <v>890</v>
      </c>
      <c r="E3541" s="51" t="s">
        <v>891</v>
      </c>
    </row>
    <row r="3542" spans="1:5" ht="77.25" thickBot="1" x14ac:dyDescent="0.3">
      <c r="A3542" s="51" t="s">
        <v>736</v>
      </c>
      <c r="B3542" s="127" t="str">
        <f>Table13[[#This Row],[Series]]&amp;Table13[[#This Row],[Competency Name]]</f>
        <v>4204ABILITY TO INTERPRET INSTRUCTIONS AND SPECIFICATIONS, INCLUDING BLUEPRINT READING</v>
      </c>
      <c r="C3542" s="127" t="str">
        <f>IF(RIGHT(Table13[[#This Row],[Occupational Series]],5)="SECCM","SECCM",IF(OR(RIGHT(Table13[[#This Row],[Occupational Series]],1)="A",RIGHT(Table13[[#This Row],[Occupational Series]],1)="B",RIGHT(Table13[[#This Row],[Occupational Series]],1)="C"),"0301",RIGHT(Table13[[#This Row],[Occupational Series]],4)))</f>
        <v>4204</v>
      </c>
      <c r="D3542" s="51" t="s">
        <v>906</v>
      </c>
      <c r="E3542" s="51" t="s">
        <v>907</v>
      </c>
    </row>
    <row r="3543" spans="1:5" ht="51.75" thickBot="1" x14ac:dyDescent="0.3">
      <c r="A3543" s="51" t="s">
        <v>736</v>
      </c>
      <c r="B3543" s="127" t="str">
        <f>Table13[[#This Row],[Series]]&amp;Table13[[#This Row],[Competency Name]]</f>
        <v>4204ABILITY TO USE AND MAINTAIN TOOLS AND EQUIPMENT</v>
      </c>
      <c r="C3543" s="127" t="str">
        <f>IF(RIGHT(Table13[[#This Row],[Occupational Series]],5)="SECCM","SECCM",IF(OR(RIGHT(Table13[[#This Row],[Occupational Series]],1)="A",RIGHT(Table13[[#This Row],[Occupational Series]],1)="B",RIGHT(Table13[[#This Row],[Occupational Series]],1)="C"),"0301",RIGHT(Table13[[#This Row],[Occupational Series]],4)))</f>
        <v>4204</v>
      </c>
      <c r="D3543" s="51" t="s">
        <v>908</v>
      </c>
      <c r="E3543" s="51" t="s">
        <v>909</v>
      </c>
    </row>
    <row r="3544" spans="1:5" ht="39" thickBot="1" x14ac:dyDescent="0.3">
      <c r="A3544" s="51" t="s">
        <v>736</v>
      </c>
      <c r="B3544" s="127" t="str">
        <f>Table13[[#This Row],[Series]]&amp;Table13[[#This Row],[Competency Name]]</f>
        <v>4204KNOWLEDGE OF EQUIPMENT ASSEMBLY, INSTALLATION, REPAIR, ETC.</v>
      </c>
      <c r="C3544" s="127" t="str">
        <f>IF(RIGHT(Table13[[#This Row],[Occupational Series]],5)="SECCM","SECCM",IF(OR(RIGHT(Table13[[#This Row],[Occupational Series]],1)="A",RIGHT(Table13[[#This Row],[Occupational Series]],1)="B",RIGHT(Table13[[#This Row],[Occupational Series]],1)="C"),"0301",RIGHT(Table13[[#This Row],[Occupational Series]],4)))</f>
        <v>4204</v>
      </c>
      <c r="D3544" s="51" t="s">
        <v>910</v>
      </c>
      <c r="E3544" s="51" t="s">
        <v>911</v>
      </c>
    </row>
    <row r="3545" spans="1:5" ht="51.75" thickBot="1" x14ac:dyDescent="0.3">
      <c r="A3545" s="51" t="s">
        <v>736</v>
      </c>
      <c r="B3545" s="127" t="str">
        <f>Table13[[#This Row],[Series]]&amp;Table13[[#This Row],[Competency Name]]</f>
        <v>4204TROUBLESHOOTING</v>
      </c>
      <c r="C3545" s="127" t="str">
        <f>IF(RIGHT(Table13[[#This Row],[Occupational Series]],5)="SECCM","SECCM",IF(OR(RIGHT(Table13[[#This Row],[Occupational Series]],1)="A",RIGHT(Table13[[#This Row],[Occupational Series]],1)="B",RIGHT(Table13[[#This Row],[Occupational Series]],1)="C"),"0301",RIGHT(Table13[[#This Row],[Occupational Series]],4)))</f>
        <v>4204</v>
      </c>
      <c r="D3545" s="51" t="s">
        <v>912</v>
      </c>
      <c r="E3545" s="51" t="s">
        <v>913</v>
      </c>
    </row>
    <row r="3546" spans="1:5" ht="39" thickBot="1" x14ac:dyDescent="0.3">
      <c r="A3546" s="51" t="s">
        <v>736</v>
      </c>
      <c r="B3546" s="127" t="str">
        <f>Table13[[#This Row],[Series]]&amp;Table13[[#This Row],[Competency Name]]</f>
        <v>4204MEASUREMENT AND LAYOUT</v>
      </c>
      <c r="C3546" s="127" t="str">
        <f>IF(RIGHT(Table13[[#This Row],[Occupational Series]],5)="SECCM","SECCM",IF(OR(RIGHT(Table13[[#This Row],[Occupational Series]],1)="A",RIGHT(Table13[[#This Row],[Occupational Series]],1)="B",RIGHT(Table13[[#This Row],[Occupational Series]],1)="C"),"0301",RIGHT(Table13[[#This Row],[Occupational Series]],4)))</f>
        <v>4204</v>
      </c>
      <c r="D3546" s="51" t="s">
        <v>972</v>
      </c>
      <c r="E3546" s="51" t="s">
        <v>973</v>
      </c>
    </row>
    <row r="3547" spans="1:5" ht="51.75" thickBot="1" x14ac:dyDescent="0.3">
      <c r="A3547" s="51" t="s">
        <v>736</v>
      </c>
      <c r="B3547" s="127" t="str">
        <f>Table13[[#This Row],[Series]]&amp;Table13[[#This Row],[Competency Name]]</f>
        <v>4204ABILITY TO MEET DEADLINE DATES UNDER PRESSURE</v>
      </c>
      <c r="C3547" s="127" t="str">
        <f>IF(RIGHT(Table13[[#This Row],[Occupational Series]],5)="SECCM","SECCM",IF(OR(RIGHT(Table13[[#This Row],[Occupational Series]],1)="A",RIGHT(Table13[[#This Row],[Occupational Series]],1)="B",RIGHT(Table13[[#This Row],[Occupational Series]],1)="C"),"0301",RIGHT(Table13[[#This Row],[Occupational Series]],4)))</f>
        <v>4204</v>
      </c>
      <c r="D3547" s="51" t="s">
        <v>1005</v>
      </c>
      <c r="E3547" s="51" t="s">
        <v>1006</v>
      </c>
    </row>
    <row r="3548" spans="1:5" ht="39" thickBot="1" x14ac:dyDescent="0.3">
      <c r="A3548" s="51" t="s">
        <v>736</v>
      </c>
      <c r="B3548" s="127" t="str">
        <f>Table13[[#This Row],[Series]]&amp;Table13[[#This Row],[Competency Name]]</f>
        <v>4204ABILITY TO PLAN AND ORGANIZE THE WORK</v>
      </c>
      <c r="C3548" s="127" t="str">
        <f>IF(RIGHT(Table13[[#This Row],[Occupational Series]],5)="SECCM","SECCM",IF(OR(RIGHT(Table13[[#This Row],[Occupational Series]],1)="A",RIGHT(Table13[[#This Row],[Occupational Series]],1)="B",RIGHT(Table13[[#This Row],[Occupational Series]],1)="C"),"0301",RIGHT(Table13[[#This Row],[Occupational Series]],4)))</f>
        <v>4204</v>
      </c>
      <c r="D3548" s="51" t="s">
        <v>1007</v>
      </c>
      <c r="E3548" s="51" t="s">
        <v>1008</v>
      </c>
    </row>
    <row r="3549" spans="1:5" ht="39" thickBot="1" x14ac:dyDescent="0.3">
      <c r="A3549" s="51" t="s">
        <v>736</v>
      </c>
      <c r="B3549" s="127" t="str">
        <f>Table13[[#This Row],[Series]]&amp;Table13[[#This Row],[Competency Name]]</f>
        <v>4204ABILITY TO WORK WITH OTHERS</v>
      </c>
      <c r="C3549" s="127" t="str">
        <f>IF(RIGHT(Table13[[#This Row],[Occupational Series]],5)="SECCM","SECCM",IF(OR(RIGHT(Table13[[#This Row],[Occupational Series]],1)="A",RIGHT(Table13[[#This Row],[Occupational Series]],1)="B",RIGHT(Table13[[#This Row],[Occupational Series]],1)="C"),"0301",RIGHT(Table13[[#This Row],[Occupational Series]],4)))</f>
        <v>4204</v>
      </c>
      <c r="D3549" s="51" t="s">
        <v>1019</v>
      </c>
      <c r="E3549" s="51" t="s">
        <v>1020</v>
      </c>
    </row>
    <row r="3550" spans="1:5" ht="115.5" thickBot="1" x14ac:dyDescent="0.3">
      <c r="A3550" s="51" t="s">
        <v>747</v>
      </c>
      <c r="B3550" s="127" t="str">
        <f>Table13[[#This Row],[Series]]&amp;Table13[[#This Row],[Competency Name]]</f>
        <v>4206TECHNICAL PRACTICES (THEORETICAL, PRECISE, ARTISTIC)</v>
      </c>
      <c r="C3550" s="127" t="str">
        <f>IF(RIGHT(Table13[[#This Row],[Occupational Series]],5)="SECCM","SECCM",IF(OR(RIGHT(Table13[[#This Row],[Occupational Series]],1)="A",RIGHT(Table13[[#This Row],[Occupational Series]],1)="B",RIGHT(Table13[[#This Row],[Occupational Series]],1)="C"),"0301",RIGHT(Table13[[#This Row],[Occupational Series]],4)))</f>
        <v>4206</v>
      </c>
      <c r="D3550" s="51" t="s">
        <v>716</v>
      </c>
      <c r="E3550" s="51" t="s">
        <v>717</v>
      </c>
    </row>
    <row r="3551" spans="1:5" ht="51.75" thickBot="1" x14ac:dyDescent="0.3">
      <c r="A3551" s="129" t="s">
        <v>747</v>
      </c>
      <c r="B3551" s="127" t="str">
        <f>Table13[[#This Row],[Series]]&amp;Table13[[#This Row],[Competency Name]]</f>
        <v>4206ABILITY TO DO THE WORK OF THE POSITION WITHOUT MORE THAN NORMAL SUPERVISION</v>
      </c>
      <c r="C3551" s="127" t="str">
        <f>IF(RIGHT(Table13[[#This Row],[Occupational Series]],5)="SECCM","SECCM",IF(OR(RIGHT(Table13[[#This Row],[Occupational Series]],1)="A",RIGHT(Table13[[#This Row],[Occupational Series]],1)="B",RIGHT(Table13[[#This Row],[Occupational Series]],1)="C"),"0301",RIGHT(Table13[[#This Row],[Occupational Series]],4)))</f>
        <v>4206</v>
      </c>
      <c r="D3551" s="129" t="s">
        <v>852</v>
      </c>
      <c r="E3551" s="129" t="s">
        <v>853</v>
      </c>
    </row>
    <row r="3552" spans="1:5" ht="15.75" thickBot="1" x14ac:dyDescent="0.3">
      <c r="A3552" s="129" t="s">
        <v>747</v>
      </c>
      <c r="B3552" s="127" t="str">
        <f>Table13[[#This Row],[Series]]&amp;Table13[[#This Row],[Competency Name]]</f>
        <v>4206ABILITY TO INSPECT</v>
      </c>
      <c r="C3552" s="127" t="str">
        <f>IF(RIGHT(Table13[[#This Row],[Occupational Series]],5)="SECCM","SECCM",IF(OR(RIGHT(Table13[[#This Row],[Occupational Series]],1)="A",RIGHT(Table13[[#This Row],[Occupational Series]],1)="B",RIGHT(Table13[[#This Row],[Occupational Series]],1)="C"),"0301",RIGHT(Table13[[#This Row],[Occupational Series]],4)))</f>
        <v>4206</v>
      </c>
      <c r="D3552" s="129" t="s">
        <v>866</v>
      </c>
      <c r="E3552" s="129" t="s">
        <v>867</v>
      </c>
    </row>
    <row r="3553" spans="1:5" ht="15.75" thickBot="1" x14ac:dyDescent="0.3">
      <c r="A3553" s="129" t="s">
        <v>747</v>
      </c>
      <c r="B3553" s="127" t="str">
        <f>Table13[[#This Row],[Series]]&amp;Table13[[#This Row],[Competency Name]]</f>
        <v>4206ABILITY TO INSTRUCT</v>
      </c>
      <c r="C3553" s="127" t="str">
        <f>IF(RIGHT(Table13[[#This Row],[Occupational Series]],5)="SECCM","SECCM",IF(OR(RIGHT(Table13[[#This Row],[Occupational Series]],1)="A",RIGHT(Table13[[#This Row],[Occupational Series]],1)="B",RIGHT(Table13[[#This Row],[Occupational Series]],1)="C"),"0301",RIGHT(Table13[[#This Row],[Occupational Series]],4)))</f>
        <v>4206</v>
      </c>
      <c r="D3553" s="129" t="s">
        <v>868</v>
      </c>
      <c r="E3553" s="129" t="s">
        <v>869</v>
      </c>
    </row>
    <row r="3554" spans="1:5" ht="39" thickBot="1" x14ac:dyDescent="0.3">
      <c r="A3554" s="51" t="s">
        <v>747</v>
      </c>
      <c r="B3554" s="127" t="str">
        <f>Table13[[#This Row],[Series]]&amp;Table13[[#This Row],[Competency Name]]</f>
        <v>4206ABILITY TO PROVIDE PRODUCTION SUPPORT SERVICES</v>
      </c>
      <c r="C3554" s="127" t="str">
        <f>IF(RIGHT(Table13[[#This Row],[Occupational Series]],5)="SECCM","SECCM",IF(OR(RIGHT(Table13[[#This Row],[Occupational Series]],1)="A",RIGHT(Table13[[#This Row],[Occupational Series]],1)="B",RIGHT(Table13[[#This Row],[Occupational Series]],1)="C"),"0301",RIGHT(Table13[[#This Row],[Occupational Series]],4)))</f>
        <v>4206</v>
      </c>
      <c r="D3554" s="51" t="s">
        <v>870</v>
      </c>
      <c r="E3554" s="51" t="s">
        <v>871</v>
      </c>
    </row>
    <row r="3555" spans="1:5" ht="26.25" thickBot="1" x14ac:dyDescent="0.3">
      <c r="A3555" s="129" t="s">
        <v>747</v>
      </c>
      <c r="B3555" s="127" t="str">
        <f>Table13[[#This Row],[Series]]&amp;Table13[[#This Row],[Competency Name]]</f>
        <v>4206ABILITY TO LEAD OR SUPERVISE</v>
      </c>
      <c r="C3555" s="127" t="str">
        <f>IF(RIGHT(Table13[[#This Row],[Occupational Series]],5)="SECCM","SECCM",IF(OR(RIGHT(Table13[[#This Row],[Occupational Series]],1)="A",RIGHT(Table13[[#This Row],[Occupational Series]],1)="B",RIGHT(Table13[[#This Row],[Occupational Series]],1)="C"),"0301",RIGHT(Table13[[#This Row],[Occupational Series]],4)))</f>
        <v>4206</v>
      </c>
      <c r="D3555" s="129" t="s">
        <v>872</v>
      </c>
      <c r="E3555" s="129" t="s">
        <v>873</v>
      </c>
    </row>
    <row r="3556" spans="1:5" ht="39" thickBot="1" x14ac:dyDescent="0.3">
      <c r="A3556" s="51" t="s">
        <v>747</v>
      </c>
      <c r="B3556" s="127" t="str">
        <f>Table13[[#This Row],[Series]]&amp;Table13[[#This Row],[Competency Name]]</f>
        <v>4206ABILITY TO FOLLOW DIRECTIONS IN A SHOP</v>
      </c>
      <c r="C3556" s="127" t="str">
        <f>IF(RIGHT(Table13[[#This Row],[Occupational Series]],5)="SECCM","SECCM",IF(OR(RIGHT(Table13[[#This Row],[Occupational Series]],1)="A",RIGHT(Table13[[#This Row],[Occupational Series]],1)="B",RIGHT(Table13[[#This Row],[Occupational Series]],1)="C"),"0301",RIGHT(Table13[[#This Row],[Occupational Series]],4)))</f>
        <v>4206</v>
      </c>
      <c r="D3556" s="51" t="s">
        <v>882</v>
      </c>
      <c r="E3556" s="51" t="s">
        <v>883</v>
      </c>
    </row>
    <row r="3557" spans="1:5" ht="64.5" thickBot="1" x14ac:dyDescent="0.3">
      <c r="A3557" s="51" t="s">
        <v>747</v>
      </c>
      <c r="B3557" s="127" t="str">
        <f>Table13[[#This Row],[Series]]&amp;Table13[[#This Row],[Competency Name]]</f>
        <v>4206DEXTERITY AND SAFETY</v>
      </c>
      <c r="C3557" s="127" t="str">
        <f>IF(RIGHT(Table13[[#This Row],[Occupational Series]],5)="SECCM","SECCM",IF(OR(RIGHT(Table13[[#This Row],[Occupational Series]],1)="A",RIGHT(Table13[[#This Row],[Occupational Series]],1)="B",RIGHT(Table13[[#This Row],[Occupational Series]],1)="C"),"0301",RIGHT(Table13[[#This Row],[Occupational Series]],4)))</f>
        <v>4206</v>
      </c>
      <c r="D3557" s="51" t="s">
        <v>888</v>
      </c>
      <c r="E3557" s="51" t="s">
        <v>889</v>
      </c>
    </row>
    <row r="3558" spans="1:5" ht="39" thickBot="1" x14ac:dyDescent="0.3">
      <c r="A3558" s="51" t="s">
        <v>747</v>
      </c>
      <c r="B3558" s="127" t="str">
        <f>Table13[[#This Row],[Series]]&amp;Table13[[#This Row],[Competency Name]]</f>
        <v>4206RELIABILITY AND DEPENDABILITY</v>
      </c>
      <c r="C3558" s="127" t="str">
        <f>IF(RIGHT(Table13[[#This Row],[Occupational Series]],5)="SECCM","SECCM",IF(OR(RIGHT(Table13[[#This Row],[Occupational Series]],1)="A",RIGHT(Table13[[#This Row],[Occupational Series]],1)="B",RIGHT(Table13[[#This Row],[Occupational Series]],1)="C"),"0301",RIGHT(Table13[[#This Row],[Occupational Series]],4)))</f>
        <v>4206</v>
      </c>
      <c r="D3558" s="51" t="s">
        <v>900</v>
      </c>
      <c r="E3558" s="51" t="s">
        <v>901</v>
      </c>
    </row>
    <row r="3559" spans="1:5" ht="77.25" thickBot="1" x14ac:dyDescent="0.3">
      <c r="A3559" s="51" t="s">
        <v>747</v>
      </c>
      <c r="B3559" s="127" t="str">
        <f>Table13[[#This Row],[Series]]&amp;Table13[[#This Row],[Competency Name]]</f>
        <v>4206ABILITY TO INTERPRET INSTRUCTIONS AND SPECIFICATIONS, INCLUDING BLUEPRINT READING</v>
      </c>
      <c r="C3559" s="127" t="str">
        <f>IF(RIGHT(Table13[[#This Row],[Occupational Series]],5)="SECCM","SECCM",IF(OR(RIGHT(Table13[[#This Row],[Occupational Series]],1)="A",RIGHT(Table13[[#This Row],[Occupational Series]],1)="B",RIGHT(Table13[[#This Row],[Occupational Series]],1)="C"),"0301",RIGHT(Table13[[#This Row],[Occupational Series]],4)))</f>
        <v>4206</v>
      </c>
      <c r="D3559" s="51" t="s">
        <v>906</v>
      </c>
      <c r="E3559" s="51" t="s">
        <v>907</v>
      </c>
    </row>
    <row r="3560" spans="1:5" ht="51.75" thickBot="1" x14ac:dyDescent="0.3">
      <c r="A3560" s="51" t="s">
        <v>747</v>
      </c>
      <c r="B3560" s="127" t="str">
        <f>Table13[[#This Row],[Series]]&amp;Table13[[#This Row],[Competency Name]]</f>
        <v>4206ABILITY TO USE AND MAINTAIN TOOLS AND EQUIPMENT</v>
      </c>
      <c r="C3560" s="127" t="str">
        <f>IF(RIGHT(Table13[[#This Row],[Occupational Series]],5)="SECCM","SECCM",IF(OR(RIGHT(Table13[[#This Row],[Occupational Series]],1)="A",RIGHT(Table13[[#This Row],[Occupational Series]],1)="B",RIGHT(Table13[[#This Row],[Occupational Series]],1)="C"),"0301",RIGHT(Table13[[#This Row],[Occupational Series]],4)))</f>
        <v>4206</v>
      </c>
      <c r="D3560" s="51" t="s">
        <v>908</v>
      </c>
      <c r="E3560" s="51" t="s">
        <v>909</v>
      </c>
    </row>
    <row r="3561" spans="1:5" ht="39" thickBot="1" x14ac:dyDescent="0.3">
      <c r="A3561" s="51" t="s">
        <v>747</v>
      </c>
      <c r="B3561" s="127" t="str">
        <f>Table13[[#This Row],[Series]]&amp;Table13[[#This Row],[Competency Name]]</f>
        <v>4206KNOWLEDGE OF EQUIPMENT ASSEMBLY, INSTALLATION, REPAIR, ETC.</v>
      </c>
      <c r="C3561" s="127" t="str">
        <f>IF(RIGHT(Table13[[#This Row],[Occupational Series]],5)="SECCM","SECCM",IF(OR(RIGHT(Table13[[#This Row],[Occupational Series]],1)="A",RIGHT(Table13[[#This Row],[Occupational Series]],1)="B",RIGHT(Table13[[#This Row],[Occupational Series]],1)="C"),"0301",RIGHT(Table13[[#This Row],[Occupational Series]],4)))</f>
        <v>4206</v>
      </c>
      <c r="D3561" s="51" t="s">
        <v>910</v>
      </c>
      <c r="E3561" s="51" t="s">
        <v>911</v>
      </c>
    </row>
    <row r="3562" spans="1:5" ht="51.75" thickBot="1" x14ac:dyDescent="0.3">
      <c r="A3562" s="51" t="s">
        <v>747</v>
      </c>
      <c r="B3562" s="127" t="str">
        <f>Table13[[#This Row],[Series]]&amp;Table13[[#This Row],[Competency Name]]</f>
        <v>4206TROUBLESHOOTING</v>
      </c>
      <c r="C3562" s="127" t="str">
        <f>IF(RIGHT(Table13[[#This Row],[Occupational Series]],5)="SECCM","SECCM",IF(OR(RIGHT(Table13[[#This Row],[Occupational Series]],1)="A",RIGHT(Table13[[#This Row],[Occupational Series]],1)="B",RIGHT(Table13[[#This Row],[Occupational Series]],1)="C"),"0301",RIGHT(Table13[[#This Row],[Occupational Series]],4)))</f>
        <v>4206</v>
      </c>
      <c r="D3562" s="51" t="s">
        <v>912</v>
      </c>
      <c r="E3562" s="51" t="s">
        <v>913</v>
      </c>
    </row>
    <row r="3563" spans="1:5" ht="39" thickBot="1" x14ac:dyDescent="0.3">
      <c r="A3563" s="51" t="s">
        <v>747</v>
      </c>
      <c r="B3563" s="127" t="str">
        <f>Table13[[#This Row],[Series]]&amp;Table13[[#This Row],[Competency Name]]</f>
        <v>4206MEASUREMENT AND LAYOUT</v>
      </c>
      <c r="C3563" s="127" t="str">
        <f>IF(RIGHT(Table13[[#This Row],[Occupational Series]],5)="SECCM","SECCM",IF(OR(RIGHT(Table13[[#This Row],[Occupational Series]],1)="A",RIGHT(Table13[[#This Row],[Occupational Series]],1)="B",RIGHT(Table13[[#This Row],[Occupational Series]],1)="C"),"0301",RIGHT(Table13[[#This Row],[Occupational Series]],4)))</f>
        <v>4206</v>
      </c>
      <c r="D3563" s="51" t="s">
        <v>972</v>
      </c>
      <c r="E3563" s="51" t="s">
        <v>973</v>
      </c>
    </row>
    <row r="3564" spans="1:5" ht="39" thickBot="1" x14ac:dyDescent="0.3">
      <c r="A3564" s="51" t="s">
        <v>747</v>
      </c>
      <c r="B3564" s="127" t="str">
        <f>Table13[[#This Row],[Series]]&amp;Table13[[#This Row],[Competency Name]]</f>
        <v>4206ABILITY TO WORK AS A MEMBER OF A TEAM</v>
      </c>
      <c r="C3564" s="127" t="str">
        <f>IF(RIGHT(Table13[[#This Row],[Occupational Series]],5)="SECCM","SECCM",IF(OR(RIGHT(Table13[[#This Row],[Occupational Series]],1)="A",RIGHT(Table13[[#This Row],[Occupational Series]],1)="B",RIGHT(Table13[[#This Row],[Occupational Series]],1)="C"),"0301",RIGHT(Table13[[#This Row],[Occupational Series]],4)))</f>
        <v>4206</v>
      </c>
      <c r="D3564" s="51" t="s">
        <v>1017</v>
      </c>
      <c r="E3564" s="51" t="s">
        <v>1018</v>
      </c>
    </row>
    <row r="3565" spans="1:5" ht="26.25" thickBot="1" x14ac:dyDescent="0.3">
      <c r="A3565" s="129" t="s">
        <v>747</v>
      </c>
      <c r="B3565" s="127" t="str">
        <f>Table13[[#This Row],[Series]]&amp;Table13[[#This Row],[Competency Name]]</f>
        <v>4206SHOP APTITUDE AND INTEREST</v>
      </c>
      <c r="C3565" s="127" t="str">
        <f>IF(RIGHT(Table13[[#This Row],[Occupational Series]],5)="SECCM","SECCM",IF(OR(RIGHT(Table13[[#This Row],[Occupational Series]],1)="A",RIGHT(Table13[[#This Row],[Occupational Series]],1)="B",RIGHT(Table13[[#This Row],[Occupational Series]],1)="C"),"0301",RIGHT(Table13[[#This Row],[Occupational Series]],4)))</f>
        <v>4206</v>
      </c>
      <c r="D3565" s="129" t="s">
        <v>1021</v>
      </c>
      <c r="E3565" s="129" t="s">
        <v>1022</v>
      </c>
    </row>
    <row r="3566" spans="1:5" ht="115.5" thickBot="1" x14ac:dyDescent="0.3">
      <c r="A3566" s="51" t="s">
        <v>721</v>
      </c>
      <c r="B3566" s="127" t="str">
        <f>Table13[[#This Row],[Series]]&amp;Table13[[#This Row],[Competency Name]]</f>
        <v>4255TECHNICAL PRACTICES (THEORETICAL, PRECISE, ARTISTIC)</v>
      </c>
      <c r="C3566" s="127" t="str">
        <f>IF(RIGHT(Table13[[#This Row],[Occupational Series]],5)="SECCM","SECCM",IF(OR(RIGHT(Table13[[#This Row],[Occupational Series]],1)="A",RIGHT(Table13[[#This Row],[Occupational Series]],1)="B",RIGHT(Table13[[#This Row],[Occupational Series]],1)="C"),"0301",RIGHT(Table13[[#This Row],[Occupational Series]],4)))</f>
        <v>4255</v>
      </c>
      <c r="D3566" s="51" t="s">
        <v>716</v>
      </c>
      <c r="E3566" s="51" t="s">
        <v>717</v>
      </c>
    </row>
    <row r="3567" spans="1:5" ht="51.75" thickBot="1" x14ac:dyDescent="0.3">
      <c r="A3567" s="129" t="s">
        <v>721</v>
      </c>
      <c r="B3567" s="127" t="str">
        <f>Table13[[#This Row],[Series]]&amp;Table13[[#This Row],[Competency Name]]</f>
        <v>4255ABILITY TO DO THE WORK OF THE POSITION WITHOUT MORE THAN NORMAL SUPERVISION</v>
      </c>
      <c r="C3567" s="127" t="str">
        <f>IF(RIGHT(Table13[[#This Row],[Occupational Series]],5)="SECCM","SECCM",IF(OR(RIGHT(Table13[[#This Row],[Occupational Series]],1)="A",RIGHT(Table13[[#This Row],[Occupational Series]],1)="B",RIGHT(Table13[[#This Row],[Occupational Series]],1)="C"),"0301",RIGHT(Table13[[#This Row],[Occupational Series]],4)))</f>
        <v>4255</v>
      </c>
      <c r="D3567" s="129" t="s">
        <v>852</v>
      </c>
      <c r="E3567" s="129" t="s">
        <v>853</v>
      </c>
    </row>
    <row r="3568" spans="1:5" ht="15.75" thickBot="1" x14ac:dyDescent="0.3">
      <c r="A3568" s="129" t="s">
        <v>721</v>
      </c>
      <c r="B3568" s="127" t="str">
        <f>Table13[[#This Row],[Series]]&amp;Table13[[#This Row],[Competency Name]]</f>
        <v>4255ABILITY TO INSPECT</v>
      </c>
      <c r="C3568" s="127" t="str">
        <f>IF(RIGHT(Table13[[#This Row],[Occupational Series]],5)="SECCM","SECCM",IF(OR(RIGHT(Table13[[#This Row],[Occupational Series]],1)="A",RIGHT(Table13[[#This Row],[Occupational Series]],1)="B",RIGHT(Table13[[#This Row],[Occupational Series]],1)="C"),"0301",RIGHT(Table13[[#This Row],[Occupational Series]],4)))</f>
        <v>4255</v>
      </c>
      <c r="D3568" s="129" t="s">
        <v>866</v>
      </c>
      <c r="E3568" s="129" t="s">
        <v>867</v>
      </c>
    </row>
    <row r="3569" spans="1:5" ht="15.75" thickBot="1" x14ac:dyDescent="0.3">
      <c r="A3569" s="129" t="s">
        <v>721</v>
      </c>
      <c r="B3569" s="127" t="str">
        <f>Table13[[#This Row],[Series]]&amp;Table13[[#This Row],[Competency Name]]</f>
        <v>4255ABILITY TO INSTRUCT</v>
      </c>
      <c r="C3569" s="127" t="str">
        <f>IF(RIGHT(Table13[[#This Row],[Occupational Series]],5)="SECCM","SECCM",IF(OR(RIGHT(Table13[[#This Row],[Occupational Series]],1)="A",RIGHT(Table13[[#This Row],[Occupational Series]],1)="B",RIGHT(Table13[[#This Row],[Occupational Series]],1)="C"),"0301",RIGHT(Table13[[#This Row],[Occupational Series]],4)))</f>
        <v>4255</v>
      </c>
      <c r="D3569" s="129" t="s">
        <v>868</v>
      </c>
      <c r="E3569" s="129" t="s">
        <v>869</v>
      </c>
    </row>
    <row r="3570" spans="1:5" ht="39" thickBot="1" x14ac:dyDescent="0.3">
      <c r="A3570" s="51" t="s">
        <v>721</v>
      </c>
      <c r="B3570" s="127" t="str">
        <f>Table13[[#This Row],[Series]]&amp;Table13[[#This Row],[Competency Name]]</f>
        <v>4255ABILITY TO PROVIDE PRODUCTION SUPPORT SERVICES</v>
      </c>
      <c r="C3570" s="127" t="str">
        <f>IF(RIGHT(Table13[[#This Row],[Occupational Series]],5)="SECCM","SECCM",IF(OR(RIGHT(Table13[[#This Row],[Occupational Series]],1)="A",RIGHT(Table13[[#This Row],[Occupational Series]],1)="B",RIGHT(Table13[[#This Row],[Occupational Series]],1)="C"),"0301",RIGHT(Table13[[#This Row],[Occupational Series]],4)))</f>
        <v>4255</v>
      </c>
      <c r="D3570" s="51" t="s">
        <v>870</v>
      </c>
      <c r="E3570" s="51" t="s">
        <v>871</v>
      </c>
    </row>
    <row r="3571" spans="1:5" ht="26.25" thickBot="1" x14ac:dyDescent="0.3">
      <c r="A3571" s="129" t="s">
        <v>721</v>
      </c>
      <c r="B3571" s="127" t="str">
        <f>Table13[[#This Row],[Series]]&amp;Table13[[#This Row],[Competency Name]]</f>
        <v>4255ABILITY TO LEAD OR SUPERVISE</v>
      </c>
      <c r="C3571" s="127" t="str">
        <f>IF(RIGHT(Table13[[#This Row],[Occupational Series]],5)="SECCM","SECCM",IF(OR(RIGHT(Table13[[#This Row],[Occupational Series]],1)="A",RIGHT(Table13[[#This Row],[Occupational Series]],1)="B",RIGHT(Table13[[#This Row],[Occupational Series]],1)="C"),"0301",RIGHT(Table13[[#This Row],[Occupational Series]],4)))</f>
        <v>4255</v>
      </c>
      <c r="D3571" s="129" t="s">
        <v>872</v>
      </c>
      <c r="E3571" s="129" t="s">
        <v>873</v>
      </c>
    </row>
    <row r="3572" spans="1:5" ht="39" thickBot="1" x14ac:dyDescent="0.3">
      <c r="A3572" s="51" t="s">
        <v>721</v>
      </c>
      <c r="B3572" s="127" t="str">
        <f>Table13[[#This Row],[Series]]&amp;Table13[[#This Row],[Competency Name]]</f>
        <v>4255ABILITY TO FOLLOW DIRECTIONS IN A SHOP</v>
      </c>
      <c r="C3572" s="127" t="str">
        <f>IF(RIGHT(Table13[[#This Row],[Occupational Series]],5)="SECCM","SECCM",IF(OR(RIGHT(Table13[[#This Row],[Occupational Series]],1)="A",RIGHT(Table13[[#This Row],[Occupational Series]],1)="B",RIGHT(Table13[[#This Row],[Occupational Series]],1)="C"),"0301",RIGHT(Table13[[#This Row],[Occupational Series]],4)))</f>
        <v>4255</v>
      </c>
      <c r="D3572" s="51" t="s">
        <v>882</v>
      </c>
      <c r="E3572" s="51" t="s">
        <v>883</v>
      </c>
    </row>
    <row r="3573" spans="1:5" ht="64.5" thickBot="1" x14ac:dyDescent="0.3">
      <c r="A3573" s="51" t="s">
        <v>721</v>
      </c>
      <c r="B3573" s="127" t="str">
        <f>Table13[[#This Row],[Series]]&amp;Table13[[#This Row],[Competency Name]]</f>
        <v>4255DEXTERITY AND SAFETY</v>
      </c>
      <c r="C3573" s="127" t="str">
        <f>IF(RIGHT(Table13[[#This Row],[Occupational Series]],5)="SECCM","SECCM",IF(OR(RIGHT(Table13[[#This Row],[Occupational Series]],1)="A",RIGHT(Table13[[#This Row],[Occupational Series]],1)="B",RIGHT(Table13[[#This Row],[Occupational Series]],1)="C"),"0301",RIGHT(Table13[[#This Row],[Occupational Series]],4)))</f>
        <v>4255</v>
      </c>
      <c r="D3573" s="51" t="s">
        <v>888</v>
      </c>
      <c r="E3573" s="51" t="s">
        <v>889</v>
      </c>
    </row>
    <row r="3574" spans="1:5" ht="39" thickBot="1" x14ac:dyDescent="0.3">
      <c r="A3574" s="51" t="s">
        <v>721</v>
      </c>
      <c r="B3574" s="127" t="str">
        <f>Table13[[#This Row],[Series]]&amp;Table13[[#This Row],[Competency Name]]</f>
        <v>4255RELIABILITY AND DEPENDABILITY</v>
      </c>
      <c r="C3574" s="127" t="str">
        <f>IF(RIGHT(Table13[[#This Row],[Occupational Series]],5)="SECCM","SECCM",IF(OR(RIGHT(Table13[[#This Row],[Occupational Series]],1)="A",RIGHT(Table13[[#This Row],[Occupational Series]],1)="B",RIGHT(Table13[[#This Row],[Occupational Series]],1)="C"),"0301",RIGHT(Table13[[#This Row],[Occupational Series]],4)))</f>
        <v>4255</v>
      </c>
      <c r="D3574" s="51" t="s">
        <v>900</v>
      </c>
      <c r="E3574" s="51" t="s">
        <v>901</v>
      </c>
    </row>
    <row r="3575" spans="1:5" ht="77.25" thickBot="1" x14ac:dyDescent="0.3">
      <c r="A3575" s="51" t="s">
        <v>721</v>
      </c>
      <c r="B3575" s="127" t="str">
        <f>Table13[[#This Row],[Series]]&amp;Table13[[#This Row],[Competency Name]]</f>
        <v>4255ABILITY TO INTERPRET INSTRUCTIONS AND SPECIFICATIONS, INCLUDING BLUEPRINT READING</v>
      </c>
      <c r="C3575" s="127" t="str">
        <f>IF(RIGHT(Table13[[#This Row],[Occupational Series]],5)="SECCM","SECCM",IF(OR(RIGHT(Table13[[#This Row],[Occupational Series]],1)="A",RIGHT(Table13[[#This Row],[Occupational Series]],1)="B",RIGHT(Table13[[#This Row],[Occupational Series]],1)="C"),"0301",RIGHT(Table13[[#This Row],[Occupational Series]],4)))</f>
        <v>4255</v>
      </c>
      <c r="D3575" s="51" t="s">
        <v>906</v>
      </c>
      <c r="E3575" s="51" t="s">
        <v>907</v>
      </c>
    </row>
    <row r="3576" spans="1:5" ht="51.75" thickBot="1" x14ac:dyDescent="0.3">
      <c r="A3576" s="51" t="s">
        <v>721</v>
      </c>
      <c r="B3576" s="127" t="str">
        <f>Table13[[#This Row],[Series]]&amp;Table13[[#This Row],[Competency Name]]</f>
        <v>4255ABILITY TO USE AND MAINTAIN TOOLS AND EQUIPMENT</v>
      </c>
      <c r="C3576" s="127" t="str">
        <f>IF(RIGHT(Table13[[#This Row],[Occupational Series]],5)="SECCM","SECCM",IF(OR(RIGHT(Table13[[#This Row],[Occupational Series]],1)="A",RIGHT(Table13[[#This Row],[Occupational Series]],1)="B",RIGHT(Table13[[#This Row],[Occupational Series]],1)="C"),"0301",RIGHT(Table13[[#This Row],[Occupational Series]],4)))</f>
        <v>4255</v>
      </c>
      <c r="D3576" s="51" t="s">
        <v>908</v>
      </c>
      <c r="E3576" s="51" t="s">
        <v>909</v>
      </c>
    </row>
    <row r="3577" spans="1:5" ht="39" thickBot="1" x14ac:dyDescent="0.3">
      <c r="A3577" s="51" t="s">
        <v>721</v>
      </c>
      <c r="B3577" s="127" t="str">
        <f>Table13[[#This Row],[Series]]&amp;Table13[[#This Row],[Competency Name]]</f>
        <v>4255KNOWLEDGE OF EQUIPMENT ASSEMBLY, INSTALLATION, REPAIR, ETC.</v>
      </c>
      <c r="C3577" s="127" t="str">
        <f>IF(RIGHT(Table13[[#This Row],[Occupational Series]],5)="SECCM","SECCM",IF(OR(RIGHT(Table13[[#This Row],[Occupational Series]],1)="A",RIGHT(Table13[[#This Row],[Occupational Series]],1)="B",RIGHT(Table13[[#This Row],[Occupational Series]],1)="C"),"0301",RIGHT(Table13[[#This Row],[Occupational Series]],4)))</f>
        <v>4255</v>
      </c>
      <c r="D3577" s="51" t="s">
        <v>910</v>
      </c>
      <c r="E3577" s="51" t="s">
        <v>911</v>
      </c>
    </row>
    <row r="3578" spans="1:5" ht="51.75" thickBot="1" x14ac:dyDescent="0.3">
      <c r="A3578" s="51" t="s">
        <v>721</v>
      </c>
      <c r="B3578" s="127" t="str">
        <f>Table13[[#This Row],[Series]]&amp;Table13[[#This Row],[Competency Name]]</f>
        <v>4255TROUBLESHOOTING</v>
      </c>
      <c r="C3578" s="127" t="str">
        <f>IF(RIGHT(Table13[[#This Row],[Occupational Series]],5)="SECCM","SECCM",IF(OR(RIGHT(Table13[[#This Row],[Occupational Series]],1)="A",RIGHT(Table13[[#This Row],[Occupational Series]],1)="B",RIGHT(Table13[[#This Row],[Occupational Series]],1)="C"),"0301",RIGHT(Table13[[#This Row],[Occupational Series]],4)))</f>
        <v>4255</v>
      </c>
      <c r="D3578" s="51" t="s">
        <v>912</v>
      </c>
      <c r="E3578" s="51" t="s">
        <v>913</v>
      </c>
    </row>
    <row r="3579" spans="1:5" ht="39" thickBot="1" x14ac:dyDescent="0.3">
      <c r="A3579" s="51" t="s">
        <v>721</v>
      </c>
      <c r="B3579" s="127" t="str">
        <f>Table13[[#This Row],[Series]]&amp;Table13[[#This Row],[Competency Name]]</f>
        <v>4255MEASUREMENT AND LAYOUT</v>
      </c>
      <c r="C3579" s="127" t="str">
        <f>IF(RIGHT(Table13[[#This Row],[Occupational Series]],5)="SECCM","SECCM",IF(OR(RIGHT(Table13[[#This Row],[Occupational Series]],1)="A",RIGHT(Table13[[#This Row],[Occupational Series]],1)="B",RIGHT(Table13[[#This Row],[Occupational Series]],1)="C"),"0301",RIGHT(Table13[[#This Row],[Occupational Series]],4)))</f>
        <v>4255</v>
      </c>
      <c r="D3579" s="51" t="s">
        <v>972</v>
      </c>
      <c r="E3579" s="51" t="s">
        <v>973</v>
      </c>
    </row>
    <row r="3580" spans="1:5" ht="39" thickBot="1" x14ac:dyDescent="0.3">
      <c r="A3580" s="51" t="s">
        <v>721</v>
      </c>
      <c r="B3580" s="127" t="str">
        <f>Table13[[#This Row],[Series]]&amp;Table13[[#This Row],[Competency Name]]</f>
        <v>4255ABILITY TO WORK AS A MEMBER OF A TEAM</v>
      </c>
      <c r="C3580" s="127" t="str">
        <f>IF(RIGHT(Table13[[#This Row],[Occupational Series]],5)="SECCM","SECCM",IF(OR(RIGHT(Table13[[#This Row],[Occupational Series]],1)="A",RIGHT(Table13[[#This Row],[Occupational Series]],1)="B",RIGHT(Table13[[#This Row],[Occupational Series]],1)="C"),"0301",RIGHT(Table13[[#This Row],[Occupational Series]],4)))</f>
        <v>4255</v>
      </c>
      <c r="D3580" s="51" t="s">
        <v>1017</v>
      </c>
      <c r="E3580" s="51" t="s">
        <v>1018</v>
      </c>
    </row>
    <row r="3581" spans="1:5" ht="26.25" thickBot="1" x14ac:dyDescent="0.3">
      <c r="A3581" s="129" t="s">
        <v>721</v>
      </c>
      <c r="B3581" s="127" t="str">
        <f>Table13[[#This Row],[Series]]&amp;Table13[[#This Row],[Competency Name]]</f>
        <v>4255SHOP APTITUDE AND INTEREST</v>
      </c>
      <c r="C3581" s="127" t="str">
        <f>IF(RIGHT(Table13[[#This Row],[Occupational Series]],5)="SECCM","SECCM",IF(OR(RIGHT(Table13[[#This Row],[Occupational Series]],1)="A",RIGHT(Table13[[#This Row],[Occupational Series]],1)="B",RIGHT(Table13[[#This Row],[Occupational Series]],1)="C"),"0301",RIGHT(Table13[[#This Row],[Occupational Series]],4)))</f>
        <v>4255</v>
      </c>
      <c r="D3581" s="129" t="s">
        <v>1021</v>
      </c>
      <c r="E3581" s="129" t="s">
        <v>1022</v>
      </c>
    </row>
    <row r="3582" spans="1:5" ht="26.25" thickBot="1" x14ac:dyDescent="0.3">
      <c r="A3582" s="51" t="s">
        <v>700</v>
      </c>
      <c r="B3582" s="127" t="str">
        <f>Table13[[#This Row],[Series]]&amp;Table13[[#This Row],[Competency Name]]</f>
        <v>4301KNOWLEDGE OF MATERIALS</v>
      </c>
      <c r="C3582" s="127" t="str">
        <f>IF(RIGHT(Table13[[#This Row],[Occupational Series]],5)="SECCM","SECCM",IF(OR(RIGHT(Table13[[#This Row],[Occupational Series]],1)="A",RIGHT(Table13[[#This Row],[Occupational Series]],1)="B",RIGHT(Table13[[#This Row],[Occupational Series]],1)="C"),"0301",RIGHT(Table13[[#This Row],[Occupational Series]],4)))</f>
        <v>4301</v>
      </c>
      <c r="D3582" s="51" t="s">
        <v>679</v>
      </c>
      <c r="E3582" s="51" t="s">
        <v>680</v>
      </c>
    </row>
    <row r="3583" spans="1:5" ht="115.5" thickBot="1" x14ac:dyDescent="0.3">
      <c r="A3583" s="51" t="s">
        <v>700</v>
      </c>
      <c r="B3583" s="127" t="str">
        <f>Table13[[#This Row],[Series]]&amp;Table13[[#This Row],[Competency Name]]</f>
        <v>4301TECHNICAL PRACTICES (THEORETICAL, PRECISE, ARTISTIC)</v>
      </c>
      <c r="C3583" s="127" t="str">
        <f>IF(RIGHT(Table13[[#This Row],[Occupational Series]],5)="SECCM","SECCM",IF(OR(RIGHT(Table13[[#This Row],[Occupational Series]],1)="A",RIGHT(Table13[[#This Row],[Occupational Series]],1)="B",RIGHT(Table13[[#This Row],[Occupational Series]],1)="C"),"0301",RIGHT(Table13[[#This Row],[Occupational Series]],4)))</f>
        <v>4301</v>
      </c>
      <c r="D3583" s="51" t="s">
        <v>716</v>
      </c>
      <c r="E3583" s="51" t="s">
        <v>717</v>
      </c>
    </row>
    <row r="3584" spans="1:5" ht="51.75" thickBot="1" x14ac:dyDescent="0.3">
      <c r="A3584" s="129" t="s">
        <v>700</v>
      </c>
      <c r="B3584" s="127" t="str">
        <f>Table13[[#This Row],[Series]]&amp;Table13[[#This Row],[Competency Name]]</f>
        <v>4301ABILITY TO DO THE WORK OF THE POSITION WITHOUT MORE THAN NORMAL SUPERVISION</v>
      </c>
      <c r="C3584" s="127" t="str">
        <f>IF(RIGHT(Table13[[#This Row],[Occupational Series]],5)="SECCM","SECCM",IF(OR(RIGHT(Table13[[#This Row],[Occupational Series]],1)="A",RIGHT(Table13[[#This Row],[Occupational Series]],1)="B",RIGHT(Table13[[#This Row],[Occupational Series]],1)="C"),"0301",RIGHT(Table13[[#This Row],[Occupational Series]],4)))</f>
        <v>4301</v>
      </c>
      <c r="D3584" s="129" t="s">
        <v>852</v>
      </c>
      <c r="E3584" s="129" t="s">
        <v>853</v>
      </c>
    </row>
    <row r="3585" spans="1:5" ht="15.75" thickBot="1" x14ac:dyDescent="0.3">
      <c r="A3585" s="129" t="s">
        <v>700</v>
      </c>
      <c r="B3585" s="127" t="str">
        <f>Table13[[#This Row],[Series]]&amp;Table13[[#This Row],[Competency Name]]</f>
        <v>4301ABILITY TO INSPECT</v>
      </c>
      <c r="C3585" s="127" t="str">
        <f>IF(RIGHT(Table13[[#This Row],[Occupational Series]],5)="SECCM","SECCM",IF(OR(RIGHT(Table13[[#This Row],[Occupational Series]],1)="A",RIGHT(Table13[[#This Row],[Occupational Series]],1)="B",RIGHT(Table13[[#This Row],[Occupational Series]],1)="C"),"0301",RIGHT(Table13[[#This Row],[Occupational Series]],4)))</f>
        <v>4301</v>
      </c>
      <c r="D3585" s="129" t="s">
        <v>866</v>
      </c>
      <c r="E3585" s="129" t="s">
        <v>867</v>
      </c>
    </row>
    <row r="3586" spans="1:5" ht="15.75" thickBot="1" x14ac:dyDescent="0.3">
      <c r="A3586" s="129" t="s">
        <v>700</v>
      </c>
      <c r="B3586" s="127" t="str">
        <f>Table13[[#This Row],[Series]]&amp;Table13[[#This Row],[Competency Name]]</f>
        <v>4301ABILITY TO INSTRUCT</v>
      </c>
      <c r="C3586" s="127" t="str">
        <f>IF(RIGHT(Table13[[#This Row],[Occupational Series]],5)="SECCM","SECCM",IF(OR(RIGHT(Table13[[#This Row],[Occupational Series]],1)="A",RIGHT(Table13[[#This Row],[Occupational Series]],1)="B",RIGHT(Table13[[#This Row],[Occupational Series]],1)="C"),"0301",RIGHT(Table13[[#This Row],[Occupational Series]],4)))</f>
        <v>4301</v>
      </c>
      <c r="D3586" s="129" t="s">
        <v>868</v>
      </c>
      <c r="E3586" s="129" t="s">
        <v>869</v>
      </c>
    </row>
    <row r="3587" spans="1:5" ht="39" thickBot="1" x14ac:dyDescent="0.3">
      <c r="A3587" s="51" t="s">
        <v>700</v>
      </c>
      <c r="B3587" s="127" t="str">
        <f>Table13[[#This Row],[Series]]&amp;Table13[[#This Row],[Competency Name]]</f>
        <v>4301ABILITY TO PROVIDE PRODUCTION SUPPORT SERVICES</v>
      </c>
      <c r="C3587" s="127" t="str">
        <f>IF(RIGHT(Table13[[#This Row],[Occupational Series]],5)="SECCM","SECCM",IF(OR(RIGHT(Table13[[#This Row],[Occupational Series]],1)="A",RIGHT(Table13[[#This Row],[Occupational Series]],1)="B",RIGHT(Table13[[#This Row],[Occupational Series]],1)="C"),"0301",RIGHT(Table13[[#This Row],[Occupational Series]],4)))</f>
        <v>4301</v>
      </c>
      <c r="D3587" s="51" t="s">
        <v>870</v>
      </c>
      <c r="E3587" s="51" t="s">
        <v>871</v>
      </c>
    </row>
    <row r="3588" spans="1:5" ht="26.25" thickBot="1" x14ac:dyDescent="0.3">
      <c r="A3588" s="129" t="s">
        <v>700</v>
      </c>
      <c r="B3588" s="127" t="str">
        <f>Table13[[#This Row],[Series]]&amp;Table13[[#This Row],[Competency Name]]</f>
        <v>4301ABILITY TO LEAD OR SUPERVISE</v>
      </c>
      <c r="C3588" s="127" t="str">
        <f>IF(RIGHT(Table13[[#This Row],[Occupational Series]],5)="SECCM","SECCM",IF(OR(RIGHT(Table13[[#This Row],[Occupational Series]],1)="A",RIGHT(Table13[[#This Row],[Occupational Series]],1)="B",RIGHT(Table13[[#This Row],[Occupational Series]],1)="C"),"0301",RIGHT(Table13[[#This Row],[Occupational Series]],4)))</f>
        <v>4301</v>
      </c>
      <c r="D3588" s="129" t="s">
        <v>872</v>
      </c>
      <c r="E3588" s="129" t="s">
        <v>873</v>
      </c>
    </row>
    <row r="3589" spans="1:5" ht="77.25" thickBot="1" x14ac:dyDescent="0.3">
      <c r="A3589" s="51" t="s">
        <v>700</v>
      </c>
      <c r="B3589" s="127" t="str">
        <f>Table13[[#This Row],[Series]]&amp;Table13[[#This Row],[Competency Name]]</f>
        <v>4301ABILITY TO INTERPRET INSTRUCTIONS AND SPECIFICATIONS, INCLUDING BLUEPRINT READING</v>
      </c>
      <c r="C3589" s="127" t="str">
        <f>IF(RIGHT(Table13[[#This Row],[Occupational Series]],5)="SECCM","SECCM",IF(OR(RIGHT(Table13[[#This Row],[Occupational Series]],1)="A",RIGHT(Table13[[#This Row],[Occupational Series]],1)="B",RIGHT(Table13[[#This Row],[Occupational Series]],1)="C"),"0301",RIGHT(Table13[[#This Row],[Occupational Series]],4)))</f>
        <v>4301</v>
      </c>
      <c r="D3589" s="51" t="s">
        <v>906</v>
      </c>
      <c r="E3589" s="51" t="s">
        <v>907</v>
      </c>
    </row>
    <row r="3590" spans="1:5" ht="51.75" thickBot="1" x14ac:dyDescent="0.3">
      <c r="A3590" s="51" t="s">
        <v>700</v>
      </c>
      <c r="B3590" s="127" t="str">
        <f>Table13[[#This Row],[Series]]&amp;Table13[[#This Row],[Competency Name]]</f>
        <v>4301ABILITY TO USE AND MAINTAIN TOOLS AND EQUIPMENT</v>
      </c>
      <c r="C3590" s="127" t="str">
        <f>IF(RIGHT(Table13[[#This Row],[Occupational Series]],5)="SECCM","SECCM",IF(OR(RIGHT(Table13[[#This Row],[Occupational Series]],1)="A",RIGHT(Table13[[#This Row],[Occupational Series]],1)="B",RIGHT(Table13[[#This Row],[Occupational Series]],1)="C"),"0301",RIGHT(Table13[[#This Row],[Occupational Series]],4)))</f>
        <v>4301</v>
      </c>
      <c r="D3590" s="51" t="s">
        <v>908</v>
      </c>
      <c r="E3590" s="51" t="s">
        <v>909</v>
      </c>
    </row>
    <row r="3591" spans="1:5" ht="39" thickBot="1" x14ac:dyDescent="0.3">
      <c r="A3591" s="51" t="s">
        <v>700</v>
      </c>
      <c r="B3591" s="127" t="str">
        <f>Table13[[#This Row],[Series]]&amp;Table13[[#This Row],[Competency Name]]</f>
        <v>4301KNOWLEDGE OF EQUIPMENT ASSEMBLY, INSTALLATION, REPAIR, ETC.</v>
      </c>
      <c r="C3591" s="127" t="str">
        <f>IF(RIGHT(Table13[[#This Row],[Occupational Series]],5)="SECCM","SECCM",IF(OR(RIGHT(Table13[[#This Row],[Occupational Series]],1)="A",RIGHT(Table13[[#This Row],[Occupational Series]],1)="B",RIGHT(Table13[[#This Row],[Occupational Series]],1)="C"),"0301",RIGHT(Table13[[#This Row],[Occupational Series]],4)))</f>
        <v>4301</v>
      </c>
      <c r="D3591" s="51" t="s">
        <v>910</v>
      </c>
      <c r="E3591" s="51" t="s">
        <v>911</v>
      </c>
    </row>
    <row r="3592" spans="1:5" ht="90" thickBot="1" x14ac:dyDescent="0.3">
      <c r="A3592" s="51" t="s">
        <v>700</v>
      </c>
      <c r="B3592" s="127" t="str">
        <f>Table13[[#This Row],[Series]]&amp;Table13[[#This Row],[Competency Name]]</f>
        <v>4301USE OF MEASURING INSTRUMENTS (MECHANICAL, ELECTRICAL, ELECTRONIC, AS APPROPRIATE TO LINE OF WORK)</v>
      </c>
      <c r="C3592" s="127" t="str">
        <f>IF(RIGHT(Table13[[#This Row],[Occupational Series]],5)="SECCM","SECCM",IF(OR(RIGHT(Table13[[#This Row],[Occupational Series]],1)="A",RIGHT(Table13[[#This Row],[Occupational Series]],1)="B",RIGHT(Table13[[#This Row],[Occupational Series]],1)="C"),"0301",RIGHT(Table13[[#This Row],[Occupational Series]],4)))</f>
        <v>4301</v>
      </c>
      <c r="D3592" s="51" t="s">
        <v>986</v>
      </c>
      <c r="E3592" s="51" t="s">
        <v>987</v>
      </c>
    </row>
    <row r="3593" spans="1:5" ht="26.25" thickBot="1" x14ac:dyDescent="0.3">
      <c r="A3593" s="51" t="s">
        <v>686</v>
      </c>
      <c r="B3593" s="127" t="str">
        <f>Table13[[#This Row],[Series]]&amp;Table13[[#This Row],[Competency Name]]</f>
        <v>4352KNOWLEDGE OF MATERIALS</v>
      </c>
      <c r="C3593" s="127" t="str">
        <f>IF(RIGHT(Table13[[#This Row],[Occupational Series]],5)="SECCM","SECCM",IF(OR(RIGHT(Table13[[#This Row],[Occupational Series]],1)="A",RIGHT(Table13[[#This Row],[Occupational Series]],1)="B",RIGHT(Table13[[#This Row],[Occupational Series]],1)="C"),"0301",RIGHT(Table13[[#This Row],[Occupational Series]],4)))</f>
        <v>4352</v>
      </c>
      <c r="D3593" s="51" t="s">
        <v>679</v>
      </c>
      <c r="E3593" s="51" t="s">
        <v>680</v>
      </c>
    </row>
    <row r="3594" spans="1:5" ht="115.5" thickBot="1" x14ac:dyDescent="0.3">
      <c r="A3594" s="51" t="s">
        <v>686</v>
      </c>
      <c r="B3594" s="127" t="str">
        <f>Table13[[#This Row],[Series]]&amp;Table13[[#This Row],[Competency Name]]</f>
        <v>4352TECHNICAL PRACTICES (THEORETICAL, PRECISE, ARTISTIC)</v>
      </c>
      <c r="C3594" s="127" t="str">
        <f>IF(RIGHT(Table13[[#This Row],[Occupational Series]],5)="SECCM","SECCM",IF(OR(RIGHT(Table13[[#This Row],[Occupational Series]],1)="A",RIGHT(Table13[[#This Row],[Occupational Series]],1)="B",RIGHT(Table13[[#This Row],[Occupational Series]],1)="C"),"0301",RIGHT(Table13[[#This Row],[Occupational Series]],4)))</f>
        <v>4352</v>
      </c>
      <c r="D3594" s="51" t="s">
        <v>716</v>
      </c>
      <c r="E3594" s="51" t="s">
        <v>717</v>
      </c>
    </row>
    <row r="3595" spans="1:5" ht="51.75" thickBot="1" x14ac:dyDescent="0.3">
      <c r="A3595" s="129" t="s">
        <v>686</v>
      </c>
      <c r="B3595" s="127" t="str">
        <f>Table13[[#This Row],[Series]]&amp;Table13[[#This Row],[Competency Name]]</f>
        <v>4352ABILITY TO DO THE WORK OF THE POSITION WITHOUT MORE THAN NORMAL SUPERVISION</v>
      </c>
      <c r="C3595" s="127" t="str">
        <f>IF(RIGHT(Table13[[#This Row],[Occupational Series]],5)="SECCM","SECCM",IF(OR(RIGHT(Table13[[#This Row],[Occupational Series]],1)="A",RIGHT(Table13[[#This Row],[Occupational Series]],1)="B",RIGHT(Table13[[#This Row],[Occupational Series]],1)="C"),"0301",RIGHT(Table13[[#This Row],[Occupational Series]],4)))</f>
        <v>4352</v>
      </c>
      <c r="D3595" s="129" t="s">
        <v>852</v>
      </c>
      <c r="E3595" s="129" t="s">
        <v>853</v>
      </c>
    </row>
    <row r="3596" spans="1:5" ht="15.75" thickBot="1" x14ac:dyDescent="0.3">
      <c r="A3596" s="129" t="s">
        <v>686</v>
      </c>
      <c r="B3596" s="127" t="str">
        <f>Table13[[#This Row],[Series]]&amp;Table13[[#This Row],[Competency Name]]</f>
        <v>4352ABILITY TO INSPECT</v>
      </c>
      <c r="C3596" s="127" t="str">
        <f>IF(RIGHT(Table13[[#This Row],[Occupational Series]],5)="SECCM","SECCM",IF(OR(RIGHT(Table13[[#This Row],[Occupational Series]],1)="A",RIGHT(Table13[[#This Row],[Occupational Series]],1)="B",RIGHT(Table13[[#This Row],[Occupational Series]],1)="C"),"0301",RIGHT(Table13[[#This Row],[Occupational Series]],4)))</f>
        <v>4352</v>
      </c>
      <c r="D3596" s="129" t="s">
        <v>866</v>
      </c>
      <c r="E3596" s="129" t="s">
        <v>867</v>
      </c>
    </row>
    <row r="3597" spans="1:5" ht="15.75" thickBot="1" x14ac:dyDescent="0.3">
      <c r="A3597" s="129" t="s">
        <v>686</v>
      </c>
      <c r="B3597" s="127" t="str">
        <f>Table13[[#This Row],[Series]]&amp;Table13[[#This Row],[Competency Name]]</f>
        <v>4352ABILITY TO INSTRUCT</v>
      </c>
      <c r="C3597" s="127" t="str">
        <f>IF(RIGHT(Table13[[#This Row],[Occupational Series]],5)="SECCM","SECCM",IF(OR(RIGHT(Table13[[#This Row],[Occupational Series]],1)="A",RIGHT(Table13[[#This Row],[Occupational Series]],1)="B",RIGHT(Table13[[#This Row],[Occupational Series]],1)="C"),"0301",RIGHT(Table13[[#This Row],[Occupational Series]],4)))</f>
        <v>4352</v>
      </c>
      <c r="D3597" s="129" t="s">
        <v>868</v>
      </c>
      <c r="E3597" s="129" t="s">
        <v>869</v>
      </c>
    </row>
    <row r="3598" spans="1:5" ht="39" thickBot="1" x14ac:dyDescent="0.3">
      <c r="A3598" s="51" t="s">
        <v>686</v>
      </c>
      <c r="B3598" s="127" t="str">
        <f>Table13[[#This Row],[Series]]&amp;Table13[[#This Row],[Competency Name]]</f>
        <v>4352ABILITY TO PROVIDE PRODUCTION SUPPORT SERVICES</v>
      </c>
      <c r="C3598" s="127" t="str">
        <f>IF(RIGHT(Table13[[#This Row],[Occupational Series]],5)="SECCM","SECCM",IF(OR(RIGHT(Table13[[#This Row],[Occupational Series]],1)="A",RIGHT(Table13[[#This Row],[Occupational Series]],1)="B",RIGHT(Table13[[#This Row],[Occupational Series]],1)="C"),"0301",RIGHT(Table13[[#This Row],[Occupational Series]],4)))</f>
        <v>4352</v>
      </c>
      <c r="D3598" s="51" t="s">
        <v>870</v>
      </c>
      <c r="E3598" s="51" t="s">
        <v>871</v>
      </c>
    </row>
    <row r="3599" spans="1:5" ht="26.25" thickBot="1" x14ac:dyDescent="0.3">
      <c r="A3599" s="129" t="s">
        <v>686</v>
      </c>
      <c r="B3599" s="127" t="str">
        <f>Table13[[#This Row],[Series]]&amp;Table13[[#This Row],[Competency Name]]</f>
        <v>4352ABILITY TO LEAD OR SUPERVISE</v>
      </c>
      <c r="C3599" s="127" t="str">
        <f>IF(RIGHT(Table13[[#This Row],[Occupational Series]],5)="SECCM","SECCM",IF(OR(RIGHT(Table13[[#This Row],[Occupational Series]],1)="A",RIGHT(Table13[[#This Row],[Occupational Series]],1)="B",RIGHT(Table13[[#This Row],[Occupational Series]],1)="C"),"0301",RIGHT(Table13[[#This Row],[Occupational Series]],4)))</f>
        <v>4352</v>
      </c>
      <c r="D3599" s="129" t="s">
        <v>872</v>
      </c>
      <c r="E3599" s="129" t="s">
        <v>873</v>
      </c>
    </row>
    <row r="3600" spans="1:5" ht="39" thickBot="1" x14ac:dyDescent="0.3">
      <c r="A3600" s="51" t="s">
        <v>686</v>
      </c>
      <c r="B3600" s="127" t="str">
        <f>Table13[[#This Row],[Series]]&amp;Table13[[#This Row],[Competency Name]]</f>
        <v>4352ABILITY TO FOLLOW DIRECTIONS IN A SHOP</v>
      </c>
      <c r="C3600" s="127" t="str">
        <f>IF(RIGHT(Table13[[#This Row],[Occupational Series]],5)="SECCM","SECCM",IF(OR(RIGHT(Table13[[#This Row],[Occupational Series]],1)="A",RIGHT(Table13[[#This Row],[Occupational Series]],1)="B",RIGHT(Table13[[#This Row],[Occupational Series]],1)="C"),"0301",RIGHT(Table13[[#This Row],[Occupational Series]],4)))</f>
        <v>4352</v>
      </c>
      <c r="D3600" s="51" t="s">
        <v>882</v>
      </c>
      <c r="E3600" s="51" t="s">
        <v>883</v>
      </c>
    </row>
    <row r="3601" spans="1:5" ht="64.5" thickBot="1" x14ac:dyDescent="0.3">
      <c r="A3601" s="51" t="s">
        <v>686</v>
      </c>
      <c r="B3601" s="127" t="str">
        <f>Table13[[#This Row],[Series]]&amp;Table13[[#This Row],[Competency Name]]</f>
        <v>4352DEXTERITY AND SAFETY</v>
      </c>
      <c r="C3601" s="127" t="str">
        <f>IF(RIGHT(Table13[[#This Row],[Occupational Series]],5)="SECCM","SECCM",IF(OR(RIGHT(Table13[[#This Row],[Occupational Series]],1)="A",RIGHT(Table13[[#This Row],[Occupational Series]],1)="B",RIGHT(Table13[[#This Row],[Occupational Series]],1)="C"),"0301",RIGHT(Table13[[#This Row],[Occupational Series]],4)))</f>
        <v>4352</v>
      </c>
      <c r="D3601" s="51" t="s">
        <v>888</v>
      </c>
      <c r="E3601" s="51" t="s">
        <v>889</v>
      </c>
    </row>
    <row r="3602" spans="1:5" ht="77.25" thickBot="1" x14ac:dyDescent="0.3">
      <c r="A3602" s="51" t="s">
        <v>686</v>
      </c>
      <c r="B3602" s="127" t="str">
        <f>Table13[[#This Row],[Series]]&amp;Table13[[#This Row],[Competency Name]]</f>
        <v>4352INGENUITY (ABILITY TO SUGGEST AND APPLY NEW METHODS)</v>
      </c>
      <c r="C3602" s="127" t="str">
        <f>IF(RIGHT(Table13[[#This Row],[Occupational Series]],5)="SECCM","SECCM",IF(OR(RIGHT(Table13[[#This Row],[Occupational Series]],1)="A",RIGHT(Table13[[#This Row],[Occupational Series]],1)="B",RIGHT(Table13[[#This Row],[Occupational Series]],1)="C"),"0301",RIGHT(Table13[[#This Row],[Occupational Series]],4)))</f>
        <v>4352</v>
      </c>
      <c r="D3602" s="51" t="s">
        <v>890</v>
      </c>
      <c r="E3602" s="51" t="s">
        <v>891</v>
      </c>
    </row>
    <row r="3603" spans="1:5" ht="39" thickBot="1" x14ac:dyDescent="0.3">
      <c r="A3603" s="51" t="s">
        <v>686</v>
      </c>
      <c r="B3603" s="127" t="str">
        <f>Table13[[#This Row],[Series]]&amp;Table13[[#This Row],[Competency Name]]</f>
        <v>4352ABILITY TO SUPERVISE THROUGH SUBORDINATE SUPERVISORS</v>
      </c>
      <c r="C3603" s="127" t="str">
        <f>IF(RIGHT(Table13[[#This Row],[Occupational Series]],5)="SECCM","SECCM",IF(OR(RIGHT(Table13[[#This Row],[Occupational Series]],1)="A",RIGHT(Table13[[#This Row],[Occupational Series]],1)="B",RIGHT(Table13[[#This Row],[Occupational Series]],1)="C"),"0301",RIGHT(Table13[[#This Row],[Occupational Series]],4)))</f>
        <v>4352</v>
      </c>
      <c r="D3603" s="51" t="s">
        <v>898</v>
      </c>
      <c r="E3603" s="51" t="s">
        <v>899</v>
      </c>
    </row>
    <row r="3604" spans="1:5" ht="39" thickBot="1" x14ac:dyDescent="0.3">
      <c r="A3604" s="51" t="s">
        <v>686</v>
      </c>
      <c r="B3604" s="127" t="str">
        <f>Table13[[#This Row],[Series]]&amp;Table13[[#This Row],[Competency Name]]</f>
        <v>4352RELIABILITY AND DEPENDABILITY</v>
      </c>
      <c r="C3604" s="127" t="str">
        <f>IF(RIGHT(Table13[[#This Row],[Occupational Series]],5)="SECCM","SECCM",IF(OR(RIGHT(Table13[[#This Row],[Occupational Series]],1)="A",RIGHT(Table13[[#This Row],[Occupational Series]],1)="B",RIGHT(Table13[[#This Row],[Occupational Series]],1)="C"),"0301",RIGHT(Table13[[#This Row],[Occupational Series]],4)))</f>
        <v>4352</v>
      </c>
      <c r="D3604" s="51" t="s">
        <v>900</v>
      </c>
      <c r="E3604" s="51" t="s">
        <v>901</v>
      </c>
    </row>
    <row r="3605" spans="1:5" ht="77.25" thickBot="1" x14ac:dyDescent="0.3">
      <c r="A3605" s="51" t="s">
        <v>686</v>
      </c>
      <c r="B3605" s="127" t="str">
        <f>Table13[[#This Row],[Series]]&amp;Table13[[#This Row],[Competency Name]]</f>
        <v>4352ABILITY TO INTERPRET INSTRUCTIONS AND SPECIFICATIONS, INCLUDING BLUEPRINT READING</v>
      </c>
      <c r="C3605" s="127" t="str">
        <f>IF(RIGHT(Table13[[#This Row],[Occupational Series]],5)="SECCM","SECCM",IF(OR(RIGHT(Table13[[#This Row],[Occupational Series]],1)="A",RIGHT(Table13[[#This Row],[Occupational Series]],1)="B",RIGHT(Table13[[#This Row],[Occupational Series]],1)="C"),"0301",RIGHT(Table13[[#This Row],[Occupational Series]],4)))</f>
        <v>4352</v>
      </c>
      <c r="D3605" s="51" t="s">
        <v>906</v>
      </c>
      <c r="E3605" s="51" t="s">
        <v>907</v>
      </c>
    </row>
    <row r="3606" spans="1:5" ht="51.75" thickBot="1" x14ac:dyDescent="0.3">
      <c r="A3606" s="51" t="s">
        <v>686</v>
      </c>
      <c r="B3606" s="127" t="str">
        <f>Table13[[#This Row],[Series]]&amp;Table13[[#This Row],[Competency Name]]</f>
        <v>4352ABILITY TO USE AND MAINTAIN TOOLS AND EQUIPMENT</v>
      </c>
      <c r="C3606" s="127" t="str">
        <f>IF(RIGHT(Table13[[#This Row],[Occupational Series]],5)="SECCM","SECCM",IF(OR(RIGHT(Table13[[#This Row],[Occupational Series]],1)="A",RIGHT(Table13[[#This Row],[Occupational Series]],1)="B",RIGHT(Table13[[#This Row],[Occupational Series]],1)="C"),"0301",RIGHT(Table13[[#This Row],[Occupational Series]],4)))</f>
        <v>4352</v>
      </c>
      <c r="D3606" s="51" t="s">
        <v>908</v>
      </c>
      <c r="E3606" s="51" t="s">
        <v>909</v>
      </c>
    </row>
    <row r="3607" spans="1:5" ht="39" thickBot="1" x14ac:dyDescent="0.3">
      <c r="A3607" s="51" t="s">
        <v>686</v>
      </c>
      <c r="B3607" s="127" t="str">
        <f>Table13[[#This Row],[Series]]&amp;Table13[[#This Row],[Competency Name]]</f>
        <v>4352KNOWLEDGE OF EQUIPMENT ASSEMBLY, INSTALLATION, REPAIR, ETC.</v>
      </c>
      <c r="C3607" s="127" t="str">
        <f>IF(RIGHT(Table13[[#This Row],[Occupational Series]],5)="SECCM","SECCM",IF(OR(RIGHT(Table13[[#This Row],[Occupational Series]],1)="A",RIGHT(Table13[[#This Row],[Occupational Series]],1)="B",RIGHT(Table13[[#This Row],[Occupational Series]],1)="C"),"0301",RIGHT(Table13[[#This Row],[Occupational Series]],4)))</f>
        <v>4352</v>
      </c>
      <c r="D3607" s="51" t="s">
        <v>910</v>
      </c>
      <c r="E3607" s="51" t="s">
        <v>911</v>
      </c>
    </row>
    <row r="3608" spans="1:5" ht="90" thickBot="1" x14ac:dyDescent="0.3">
      <c r="A3608" s="51" t="s">
        <v>686</v>
      </c>
      <c r="B3608" s="127" t="str">
        <f>Table13[[#This Row],[Series]]&amp;Table13[[#This Row],[Competency Name]]</f>
        <v>4352USE OF MEASURING INSTRUMENTS (MECHANICAL, ELECTRICAL, ELECTRONIC, AS APPROPRIATE TO LINE OF WORK)</v>
      </c>
      <c r="C3608" s="127" t="str">
        <f>IF(RIGHT(Table13[[#This Row],[Occupational Series]],5)="SECCM","SECCM",IF(OR(RIGHT(Table13[[#This Row],[Occupational Series]],1)="A",RIGHT(Table13[[#This Row],[Occupational Series]],1)="B",RIGHT(Table13[[#This Row],[Occupational Series]],1)="C"),"0301",RIGHT(Table13[[#This Row],[Occupational Series]],4)))</f>
        <v>4352</v>
      </c>
      <c r="D3608" s="51" t="s">
        <v>986</v>
      </c>
      <c r="E3608" s="51" t="s">
        <v>987</v>
      </c>
    </row>
    <row r="3609" spans="1:5" ht="51.75" thickBot="1" x14ac:dyDescent="0.3">
      <c r="A3609" s="51" t="s">
        <v>686</v>
      </c>
      <c r="B3609" s="127" t="str">
        <f>Table13[[#This Row],[Series]]&amp;Table13[[#This Row],[Competency Name]]</f>
        <v>4352ABILITY TO MEET DEADLINE DATES UNDER PRESSURE</v>
      </c>
      <c r="C3609" s="127" t="str">
        <f>IF(RIGHT(Table13[[#This Row],[Occupational Series]],5)="SECCM","SECCM",IF(OR(RIGHT(Table13[[#This Row],[Occupational Series]],1)="A",RIGHT(Table13[[#This Row],[Occupational Series]],1)="B",RIGHT(Table13[[#This Row],[Occupational Series]],1)="C"),"0301",RIGHT(Table13[[#This Row],[Occupational Series]],4)))</f>
        <v>4352</v>
      </c>
      <c r="D3609" s="51" t="s">
        <v>1005</v>
      </c>
      <c r="E3609" s="51" t="s">
        <v>1006</v>
      </c>
    </row>
    <row r="3610" spans="1:5" ht="39" thickBot="1" x14ac:dyDescent="0.3">
      <c r="A3610" s="51" t="s">
        <v>686</v>
      </c>
      <c r="B3610" s="127" t="str">
        <f>Table13[[#This Row],[Series]]&amp;Table13[[#This Row],[Competency Name]]</f>
        <v>4352ABILITY TO PLAN AND ORGANIZE THE WORK</v>
      </c>
      <c r="C3610" s="127" t="str">
        <f>IF(RIGHT(Table13[[#This Row],[Occupational Series]],5)="SECCM","SECCM",IF(OR(RIGHT(Table13[[#This Row],[Occupational Series]],1)="A",RIGHT(Table13[[#This Row],[Occupational Series]],1)="B",RIGHT(Table13[[#This Row],[Occupational Series]],1)="C"),"0301",RIGHT(Table13[[#This Row],[Occupational Series]],4)))</f>
        <v>4352</v>
      </c>
      <c r="D3610" s="51" t="s">
        <v>1007</v>
      </c>
      <c r="E3610" s="51" t="s">
        <v>1008</v>
      </c>
    </row>
    <row r="3611" spans="1:5" ht="39" thickBot="1" x14ac:dyDescent="0.3">
      <c r="A3611" s="51" t="s">
        <v>686</v>
      </c>
      <c r="B3611" s="127" t="str">
        <f>Table13[[#This Row],[Series]]&amp;Table13[[#This Row],[Competency Name]]</f>
        <v>4352ABILITY TO WORK AS A MEMBER OF A TEAM</v>
      </c>
      <c r="C3611" s="127" t="str">
        <f>IF(RIGHT(Table13[[#This Row],[Occupational Series]],5)="SECCM","SECCM",IF(OR(RIGHT(Table13[[#This Row],[Occupational Series]],1)="A",RIGHT(Table13[[#This Row],[Occupational Series]],1)="B",RIGHT(Table13[[#This Row],[Occupational Series]],1)="C"),"0301",RIGHT(Table13[[#This Row],[Occupational Series]],4)))</f>
        <v>4352</v>
      </c>
      <c r="D3611" s="51" t="s">
        <v>1017</v>
      </c>
      <c r="E3611" s="51" t="s">
        <v>1018</v>
      </c>
    </row>
    <row r="3612" spans="1:5" ht="39" thickBot="1" x14ac:dyDescent="0.3">
      <c r="A3612" s="51" t="s">
        <v>686</v>
      </c>
      <c r="B3612" s="127" t="str">
        <f>Table13[[#This Row],[Series]]&amp;Table13[[#This Row],[Competency Name]]</f>
        <v>4352ABILITY TO WORK WITH OTHERS</v>
      </c>
      <c r="C3612" s="127" t="str">
        <f>IF(RIGHT(Table13[[#This Row],[Occupational Series]],5)="SECCM","SECCM",IF(OR(RIGHT(Table13[[#This Row],[Occupational Series]],1)="A",RIGHT(Table13[[#This Row],[Occupational Series]],1)="B",RIGHT(Table13[[#This Row],[Occupational Series]],1)="C"),"0301",RIGHT(Table13[[#This Row],[Occupational Series]],4)))</f>
        <v>4352</v>
      </c>
      <c r="D3612" s="51" t="s">
        <v>1019</v>
      </c>
      <c r="E3612" s="51" t="s">
        <v>1020</v>
      </c>
    </row>
    <row r="3613" spans="1:5" ht="26.25" thickBot="1" x14ac:dyDescent="0.3">
      <c r="A3613" s="129" t="s">
        <v>686</v>
      </c>
      <c r="B3613" s="127" t="str">
        <f>Table13[[#This Row],[Series]]&amp;Table13[[#This Row],[Competency Name]]</f>
        <v>4352SHOP APTITUDE AND INTEREST</v>
      </c>
      <c r="C3613" s="127" t="str">
        <f>IF(RIGHT(Table13[[#This Row],[Occupational Series]],5)="SECCM","SECCM",IF(OR(RIGHT(Table13[[#This Row],[Occupational Series]],1)="A",RIGHT(Table13[[#This Row],[Occupational Series]],1)="B",RIGHT(Table13[[#This Row],[Occupational Series]],1)="C"),"0301",RIGHT(Table13[[#This Row],[Occupational Series]],4)))</f>
        <v>4352</v>
      </c>
      <c r="D3613" s="129" t="s">
        <v>1021</v>
      </c>
      <c r="E3613" s="129" t="s">
        <v>1022</v>
      </c>
    </row>
    <row r="3614" spans="1:5" ht="26.25" thickBot="1" x14ac:dyDescent="0.3">
      <c r="A3614" s="51" t="s">
        <v>704</v>
      </c>
      <c r="B3614" s="127" t="str">
        <f>Table13[[#This Row],[Series]]&amp;Table13[[#This Row],[Competency Name]]</f>
        <v>4361KNOWLEDGE OF MATERIALS</v>
      </c>
      <c r="C3614" s="127" t="str">
        <f>IF(RIGHT(Table13[[#This Row],[Occupational Series]],5)="SECCM","SECCM",IF(OR(RIGHT(Table13[[#This Row],[Occupational Series]],1)="A",RIGHT(Table13[[#This Row],[Occupational Series]],1)="B",RIGHT(Table13[[#This Row],[Occupational Series]],1)="C"),"0301",RIGHT(Table13[[#This Row],[Occupational Series]],4)))</f>
        <v>4361</v>
      </c>
      <c r="D3614" s="51" t="s">
        <v>679</v>
      </c>
      <c r="E3614" s="51" t="s">
        <v>680</v>
      </c>
    </row>
    <row r="3615" spans="1:5" ht="115.5" thickBot="1" x14ac:dyDescent="0.3">
      <c r="A3615" s="51" t="s">
        <v>704</v>
      </c>
      <c r="B3615" s="127" t="str">
        <f>Table13[[#This Row],[Series]]&amp;Table13[[#This Row],[Competency Name]]</f>
        <v>4361TECHNICAL PRACTICES (THEORETICAL, PRECISE, ARTISTIC)</v>
      </c>
      <c r="C3615" s="127" t="str">
        <f>IF(RIGHT(Table13[[#This Row],[Occupational Series]],5)="SECCM","SECCM",IF(OR(RIGHT(Table13[[#This Row],[Occupational Series]],1)="A",RIGHT(Table13[[#This Row],[Occupational Series]],1)="B",RIGHT(Table13[[#This Row],[Occupational Series]],1)="C"),"0301",RIGHT(Table13[[#This Row],[Occupational Series]],4)))</f>
        <v>4361</v>
      </c>
      <c r="D3615" s="51" t="s">
        <v>716</v>
      </c>
      <c r="E3615" s="51" t="s">
        <v>717</v>
      </c>
    </row>
    <row r="3616" spans="1:5" ht="51.75" thickBot="1" x14ac:dyDescent="0.3">
      <c r="A3616" s="129" t="s">
        <v>704</v>
      </c>
      <c r="B3616" s="127" t="str">
        <f>Table13[[#This Row],[Series]]&amp;Table13[[#This Row],[Competency Name]]</f>
        <v>4361ABILITY TO DO THE WORK OF THE POSITION WITHOUT MORE THAN NORMAL SUPERVISION</v>
      </c>
      <c r="C3616" s="127" t="str">
        <f>IF(RIGHT(Table13[[#This Row],[Occupational Series]],5)="SECCM","SECCM",IF(OR(RIGHT(Table13[[#This Row],[Occupational Series]],1)="A",RIGHT(Table13[[#This Row],[Occupational Series]],1)="B",RIGHT(Table13[[#This Row],[Occupational Series]],1)="C"),"0301",RIGHT(Table13[[#This Row],[Occupational Series]],4)))</f>
        <v>4361</v>
      </c>
      <c r="D3616" s="129" t="s">
        <v>852</v>
      </c>
      <c r="E3616" s="129" t="s">
        <v>853</v>
      </c>
    </row>
    <row r="3617" spans="1:5" ht="15.75" thickBot="1" x14ac:dyDescent="0.3">
      <c r="A3617" s="129" t="s">
        <v>704</v>
      </c>
      <c r="B3617" s="127" t="str">
        <f>Table13[[#This Row],[Series]]&amp;Table13[[#This Row],[Competency Name]]</f>
        <v>4361ABILITY TO INSPECT</v>
      </c>
      <c r="C3617" s="127" t="str">
        <f>IF(RIGHT(Table13[[#This Row],[Occupational Series]],5)="SECCM","SECCM",IF(OR(RIGHT(Table13[[#This Row],[Occupational Series]],1)="A",RIGHT(Table13[[#This Row],[Occupational Series]],1)="B",RIGHT(Table13[[#This Row],[Occupational Series]],1)="C"),"0301",RIGHT(Table13[[#This Row],[Occupational Series]],4)))</f>
        <v>4361</v>
      </c>
      <c r="D3617" s="129" t="s">
        <v>866</v>
      </c>
      <c r="E3617" s="129" t="s">
        <v>867</v>
      </c>
    </row>
    <row r="3618" spans="1:5" ht="15.75" thickBot="1" x14ac:dyDescent="0.3">
      <c r="A3618" s="129" t="s">
        <v>704</v>
      </c>
      <c r="B3618" s="127" t="str">
        <f>Table13[[#This Row],[Series]]&amp;Table13[[#This Row],[Competency Name]]</f>
        <v>4361ABILITY TO INSTRUCT</v>
      </c>
      <c r="C3618" s="127" t="str">
        <f>IF(RIGHT(Table13[[#This Row],[Occupational Series]],5)="SECCM","SECCM",IF(OR(RIGHT(Table13[[#This Row],[Occupational Series]],1)="A",RIGHT(Table13[[#This Row],[Occupational Series]],1)="B",RIGHT(Table13[[#This Row],[Occupational Series]],1)="C"),"0301",RIGHT(Table13[[#This Row],[Occupational Series]],4)))</f>
        <v>4361</v>
      </c>
      <c r="D3618" s="129" t="s">
        <v>868</v>
      </c>
      <c r="E3618" s="129" t="s">
        <v>869</v>
      </c>
    </row>
    <row r="3619" spans="1:5" ht="39" thickBot="1" x14ac:dyDescent="0.3">
      <c r="A3619" s="51" t="s">
        <v>704</v>
      </c>
      <c r="B3619" s="127" t="str">
        <f>Table13[[#This Row],[Series]]&amp;Table13[[#This Row],[Competency Name]]</f>
        <v>4361ABILITY TO PROVIDE PRODUCTION SUPPORT SERVICES</v>
      </c>
      <c r="C3619" s="127" t="str">
        <f>IF(RIGHT(Table13[[#This Row],[Occupational Series]],5)="SECCM","SECCM",IF(OR(RIGHT(Table13[[#This Row],[Occupational Series]],1)="A",RIGHT(Table13[[#This Row],[Occupational Series]],1)="B",RIGHT(Table13[[#This Row],[Occupational Series]],1)="C"),"0301",RIGHT(Table13[[#This Row],[Occupational Series]],4)))</f>
        <v>4361</v>
      </c>
      <c r="D3619" s="51" t="s">
        <v>870</v>
      </c>
      <c r="E3619" s="51" t="s">
        <v>871</v>
      </c>
    </row>
    <row r="3620" spans="1:5" ht="26.25" thickBot="1" x14ac:dyDescent="0.3">
      <c r="A3620" s="129" t="s">
        <v>704</v>
      </c>
      <c r="B3620" s="127" t="str">
        <f>Table13[[#This Row],[Series]]&amp;Table13[[#This Row],[Competency Name]]</f>
        <v>4361ABILITY TO LEAD OR SUPERVISE</v>
      </c>
      <c r="C3620" s="127" t="str">
        <f>IF(RIGHT(Table13[[#This Row],[Occupational Series]],5)="SECCM","SECCM",IF(OR(RIGHT(Table13[[#This Row],[Occupational Series]],1)="A",RIGHT(Table13[[#This Row],[Occupational Series]],1)="B",RIGHT(Table13[[#This Row],[Occupational Series]],1)="C"),"0301",RIGHT(Table13[[#This Row],[Occupational Series]],4)))</f>
        <v>4361</v>
      </c>
      <c r="D3620" s="129" t="s">
        <v>872</v>
      </c>
      <c r="E3620" s="129" t="s">
        <v>873</v>
      </c>
    </row>
    <row r="3621" spans="1:5" ht="77.25" thickBot="1" x14ac:dyDescent="0.3">
      <c r="A3621" s="51" t="s">
        <v>704</v>
      </c>
      <c r="B3621" s="127" t="str">
        <f>Table13[[#This Row],[Series]]&amp;Table13[[#This Row],[Competency Name]]</f>
        <v>4361ABILITY TO INTERPRET INSTRUCTIONS AND SPECIFICATIONS, INCLUDING BLUEPRINT READING</v>
      </c>
      <c r="C3621" s="127" t="str">
        <f>IF(RIGHT(Table13[[#This Row],[Occupational Series]],5)="SECCM","SECCM",IF(OR(RIGHT(Table13[[#This Row],[Occupational Series]],1)="A",RIGHT(Table13[[#This Row],[Occupational Series]],1)="B",RIGHT(Table13[[#This Row],[Occupational Series]],1)="C"),"0301",RIGHT(Table13[[#This Row],[Occupational Series]],4)))</f>
        <v>4361</v>
      </c>
      <c r="D3621" s="51" t="s">
        <v>906</v>
      </c>
      <c r="E3621" s="51" t="s">
        <v>907</v>
      </c>
    </row>
    <row r="3622" spans="1:5" ht="51.75" thickBot="1" x14ac:dyDescent="0.3">
      <c r="A3622" s="51" t="s">
        <v>704</v>
      </c>
      <c r="B3622" s="127" t="str">
        <f>Table13[[#This Row],[Series]]&amp;Table13[[#This Row],[Competency Name]]</f>
        <v>4361ABILITY TO USE AND MAINTAIN TOOLS AND EQUIPMENT</v>
      </c>
      <c r="C3622" s="127" t="str">
        <f>IF(RIGHT(Table13[[#This Row],[Occupational Series]],5)="SECCM","SECCM",IF(OR(RIGHT(Table13[[#This Row],[Occupational Series]],1)="A",RIGHT(Table13[[#This Row],[Occupational Series]],1)="B",RIGHT(Table13[[#This Row],[Occupational Series]],1)="C"),"0301",RIGHT(Table13[[#This Row],[Occupational Series]],4)))</f>
        <v>4361</v>
      </c>
      <c r="D3622" s="51" t="s">
        <v>908</v>
      </c>
      <c r="E3622" s="51" t="s">
        <v>909</v>
      </c>
    </row>
    <row r="3623" spans="1:5" ht="39" thickBot="1" x14ac:dyDescent="0.3">
      <c r="A3623" s="51" t="s">
        <v>704</v>
      </c>
      <c r="B3623" s="127" t="str">
        <f>Table13[[#This Row],[Series]]&amp;Table13[[#This Row],[Competency Name]]</f>
        <v>4361KNOWLEDGE OF EQUIPMENT ASSEMBLY, INSTALLATION, REPAIR, ETC.</v>
      </c>
      <c r="C3623" s="127" t="str">
        <f>IF(RIGHT(Table13[[#This Row],[Occupational Series]],5)="SECCM","SECCM",IF(OR(RIGHT(Table13[[#This Row],[Occupational Series]],1)="A",RIGHT(Table13[[#This Row],[Occupational Series]],1)="B",RIGHT(Table13[[#This Row],[Occupational Series]],1)="C"),"0301",RIGHT(Table13[[#This Row],[Occupational Series]],4)))</f>
        <v>4361</v>
      </c>
      <c r="D3623" s="51" t="s">
        <v>910</v>
      </c>
      <c r="E3623" s="51" t="s">
        <v>911</v>
      </c>
    </row>
    <row r="3624" spans="1:5" ht="90" thickBot="1" x14ac:dyDescent="0.3">
      <c r="A3624" s="51" t="s">
        <v>704</v>
      </c>
      <c r="B3624" s="127" t="str">
        <f>Table13[[#This Row],[Series]]&amp;Table13[[#This Row],[Competency Name]]</f>
        <v>4361USE OF MEASURING INSTRUMENTS (MECHANICAL, ELECTRICAL, ELECTRONIC, AS APPROPRIATE TO LINE OF WORK)</v>
      </c>
      <c r="C3624" s="127" t="str">
        <f>IF(RIGHT(Table13[[#This Row],[Occupational Series]],5)="SECCM","SECCM",IF(OR(RIGHT(Table13[[#This Row],[Occupational Series]],1)="A",RIGHT(Table13[[#This Row],[Occupational Series]],1)="B",RIGHT(Table13[[#This Row],[Occupational Series]],1)="C"),"0301",RIGHT(Table13[[#This Row],[Occupational Series]],4)))</f>
        <v>4361</v>
      </c>
      <c r="D3624" s="51" t="s">
        <v>986</v>
      </c>
      <c r="E3624" s="51" t="s">
        <v>987</v>
      </c>
    </row>
    <row r="3625" spans="1:5" ht="26.25" thickBot="1" x14ac:dyDescent="0.3">
      <c r="A3625" s="51" t="s">
        <v>690</v>
      </c>
      <c r="B3625" s="127" t="str">
        <f>Table13[[#This Row],[Series]]&amp;Table13[[#This Row],[Competency Name]]</f>
        <v>4373KNOWLEDGE OF MATERIALS</v>
      </c>
      <c r="C3625" s="127" t="str">
        <f>IF(RIGHT(Table13[[#This Row],[Occupational Series]],5)="SECCM","SECCM",IF(OR(RIGHT(Table13[[#This Row],[Occupational Series]],1)="A",RIGHT(Table13[[#This Row],[Occupational Series]],1)="B",RIGHT(Table13[[#This Row],[Occupational Series]],1)="C"),"0301",RIGHT(Table13[[#This Row],[Occupational Series]],4)))</f>
        <v>4373</v>
      </c>
      <c r="D3625" s="51" t="s">
        <v>679</v>
      </c>
      <c r="E3625" s="51" t="s">
        <v>680</v>
      </c>
    </row>
    <row r="3626" spans="1:5" ht="115.5" thickBot="1" x14ac:dyDescent="0.3">
      <c r="A3626" s="54" t="s">
        <v>690</v>
      </c>
      <c r="B3626" s="127" t="str">
        <f>Table13[[#This Row],[Series]]&amp;Table13[[#This Row],[Competency Name]]</f>
        <v>4373TECHNICAL PRACTICES (THEORETICAL, PRECISE, ARTISTIC)</v>
      </c>
      <c r="C3626" s="127" t="str">
        <f>IF(RIGHT(Table13[[#This Row],[Occupational Series]],5)="SECCM","SECCM",IF(OR(RIGHT(Table13[[#This Row],[Occupational Series]],1)="A",RIGHT(Table13[[#This Row],[Occupational Series]],1)="B",RIGHT(Table13[[#This Row],[Occupational Series]],1)="C"),"0301",RIGHT(Table13[[#This Row],[Occupational Series]],4)))</f>
        <v>4373</v>
      </c>
      <c r="D3626" s="54" t="s">
        <v>716</v>
      </c>
      <c r="E3626" s="54" t="s">
        <v>717</v>
      </c>
    </row>
    <row r="3627" spans="1:5" ht="51.75" thickBot="1" x14ac:dyDescent="0.3">
      <c r="A3627" s="128" t="s">
        <v>690</v>
      </c>
      <c r="B3627" s="127" t="str">
        <f>Table13[[#This Row],[Series]]&amp;Table13[[#This Row],[Competency Name]]</f>
        <v>4373ABILITY TO DO THE WORK OF THE POSITION WITHOUT MORE THAN NORMAL SUPERVISION</v>
      </c>
      <c r="C3627" s="127" t="str">
        <f>IF(RIGHT(Table13[[#This Row],[Occupational Series]],5)="SECCM","SECCM",IF(OR(RIGHT(Table13[[#This Row],[Occupational Series]],1)="A",RIGHT(Table13[[#This Row],[Occupational Series]],1)="B",RIGHT(Table13[[#This Row],[Occupational Series]],1)="C"),"0301",RIGHT(Table13[[#This Row],[Occupational Series]],4)))</f>
        <v>4373</v>
      </c>
      <c r="D3627" s="128" t="s">
        <v>852</v>
      </c>
      <c r="E3627" s="128" t="s">
        <v>853</v>
      </c>
    </row>
    <row r="3628" spans="1:5" ht="15.75" thickBot="1" x14ac:dyDescent="0.3">
      <c r="A3628" s="128" t="s">
        <v>690</v>
      </c>
      <c r="B3628" s="127" t="str">
        <f>Table13[[#This Row],[Series]]&amp;Table13[[#This Row],[Competency Name]]</f>
        <v>4373ABILITY TO INSPECT</v>
      </c>
      <c r="C3628" s="127" t="str">
        <f>IF(RIGHT(Table13[[#This Row],[Occupational Series]],5)="SECCM","SECCM",IF(OR(RIGHT(Table13[[#This Row],[Occupational Series]],1)="A",RIGHT(Table13[[#This Row],[Occupational Series]],1)="B",RIGHT(Table13[[#This Row],[Occupational Series]],1)="C"),"0301",RIGHT(Table13[[#This Row],[Occupational Series]],4)))</f>
        <v>4373</v>
      </c>
      <c r="D3628" s="128" t="s">
        <v>866</v>
      </c>
      <c r="E3628" s="128" t="s">
        <v>867</v>
      </c>
    </row>
    <row r="3629" spans="1:5" ht="15.75" thickBot="1" x14ac:dyDescent="0.3">
      <c r="A3629" s="128" t="s">
        <v>690</v>
      </c>
      <c r="B3629" s="127" t="str">
        <f>Table13[[#This Row],[Series]]&amp;Table13[[#This Row],[Competency Name]]</f>
        <v>4373ABILITY TO INSTRUCT</v>
      </c>
      <c r="C3629" s="127" t="str">
        <f>IF(RIGHT(Table13[[#This Row],[Occupational Series]],5)="SECCM","SECCM",IF(OR(RIGHT(Table13[[#This Row],[Occupational Series]],1)="A",RIGHT(Table13[[#This Row],[Occupational Series]],1)="B",RIGHT(Table13[[#This Row],[Occupational Series]],1)="C"),"0301",RIGHT(Table13[[#This Row],[Occupational Series]],4)))</f>
        <v>4373</v>
      </c>
      <c r="D3629" s="128" t="s">
        <v>868</v>
      </c>
      <c r="E3629" s="128" t="s">
        <v>869</v>
      </c>
    </row>
    <row r="3630" spans="1:5" ht="39" thickBot="1" x14ac:dyDescent="0.3">
      <c r="A3630" s="51" t="s">
        <v>690</v>
      </c>
      <c r="B3630" s="127" t="str">
        <f>Table13[[#This Row],[Series]]&amp;Table13[[#This Row],[Competency Name]]</f>
        <v>4373ABILITY TO PROVIDE PRODUCTION SUPPORT SERVICES</v>
      </c>
      <c r="C3630" s="127" t="str">
        <f>IF(RIGHT(Table13[[#This Row],[Occupational Series]],5)="SECCM","SECCM",IF(OR(RIGHT(Table13[[#This Row],[Occupational Series]],1)="A",RIGHT(Table13[[#This Row],[Occupational Series]],1)="B",RIGHT(Table13[[#This Row],[Occupational Series]],1)="C"),"0301",RIGHT(Table13[[#This Row],[Occupational Series]],4)))</f>
        <v>4373</v>
      </c>
      <c r="D3630" s="51" t="s">
        <v>870</v>
      </c>
      <c r="E3630" s="51" t="s">
        <v>871</v>
      </c>
    </row>
    <row r="3631" spans="1:5" ht="26.25" thickBot="1" x14ac:dyDescent="0.3">
      <c r="A3631" s="129" t="s">
        <v>690</v>
      </c>
      <c r="B3631" s="127" t="str">
        <f>Table13[[#This Row],[Series]]&amp;Table13[[#This Row],[Competency Name]]</f>
        <v>4373ABILITY TO LEAD OR SUPERVISE</v>
      </c>
      <c r="C3631" s="127" t="str">
        <f>IF(RIGHT(Table13[[#This Row],[Occupational Series]],5)="SECCM","SECCM",IF(OR(RIGHT(Table13[[#This Row],[Occupational Series]],1)="A",RIGHT(Table13[[#This Row],[Occupational Series]],1)="B",RIGHT(Table13[[#This Row],[Occupational Series]],1)="C"),"0301",RIGHT(Table13[[#This Row],[Occupational Series]],4)))</f>
        <v>4373</v>
      </c>
      <c r="D3631" s="129" t="s">
        <v>872</v>
      </c>
      <c r="E3631" s="129" t="s">
        <v>873</v>
      </c>
    </row>
    <row r="3632" spans="1:5" ht="39" thickBot="1" x14ac:dyDescent="0.3">
      <c r="A3632" s="54" t="s">
        <v>690</v>
      </c>
      <c r="B3632" s="127" t="str">
        <f>Table13[[#This Row],[Series]]&amp;Table13[[#This Row],[Competency Name]]</f>
        <v>4373ABILITY TO FOLLOW DIRECTIONS IN A SHOP</v>
      </c>
      <c r="C3632" s="127" t="str">
        <f>IF(RIGHT(Table13[[#This Row],[Occupational Series]],5)="SECCM","SECCM",IF(OR(RIGHT(Table13[[#This Row],[Occupational Series]],1)="A",RIGHT(Table13[[#This Row],[Occupational Series]],1)="B",RIGHT(Table13[[#This Row],[Occupational Series]],1)="C"),"0301",RIGHT(Table13[[#This Row],[Occupational Series]],4)))</f>
        <v>4373</v>
      </c>
      <c r="D3632" s="54" t="s">
        <v>882</v>
      </c>
      <c r="E3632" s="54" t="s">
        <v>883</v>
      </c>
    </row>
    <row r="3633" spans="1:5" ht="64.5" thickBot="1" x14ac:dyDescent="0.3">
      <c r="A3633" s="54" t="s">
        <v>690</v>
      </c>
      <c r="B3633" s="127" t="str">
        <f>Table13[[#This Row],[Series]]&amp;Table13[[#This Row],[Competency Name]]</f>
        <v>4373DEXTERITY AND SAFETY</v>
      </c>
      <c r="C3633" s="127" t="str">
        <f>IF(RIGHT(Table13[[#This Row],[Occupational Series]],5)="SECCM","SECCM",IF(OR(RIGHT(Table13[[#This Row],[Occupational Series]],1)="A",RIGHT(Table13[[#This Row],[Occupational Series]],1)="B",RIGHT(Table13[[#This Row],[Occupational Series]],1)="C"),"0301",RIGHT(Table13[[#This Row],[Occupational Series]],4)))</f>
        <v>4373</v>
      </c>
      <c r="D3633" s="54" t="s">
        <v>888</v>
      </c>
      <c r="E3633" s="54" t="s">
        <v>889</v>
      </c>
    </row>
    <row r="3634" spans="1:5" ht="77.25" thickBot="1" x14ac:dyDescent="0.3">
      <c r="A3634" s="54" t="s">
        <v>690</v>
      </c>
      <c r="B3634" s="127" t="str">
        <f>Table13[[#This Row],[Series]]&amp;Table13[[#This Row],[Competency Name]]</f>
        <v>4373INGENUITY (ABILITY TO SUGGEST AND APPLY NEW METHODS)</v>
      </c>
      <c r="C3634" s="127" t="str">
        <f>IF(RIGHT(Table13[[#This Row],[Occupational Series]],5)="SECCM","SECCM",IF(OR(RIGHT(Table13[[#This Row],[Occupational Series]],1)="A",RIGHT(Table13[[#This Row],[Occupational Series]],1)="B",RIGHT(Table13[[#This Row],[Occupational Series]],1)="C"),"0301",RIGHT(Table13[[#This Row],[Occupational Series]],4)))</f>
        <v>4373</v>
      </c>
      <c r="D3634" s="54" t="s">
        <v>890</v>
      </c>
      <c r="E3634" s="54" t="s">
        <v>891</v>
      </c>
    </row>
    <row r="3635" spans="1:5" ht="39" thickBot="1" x14ac:dyDescent="0.3">
      <c r="A3635" s="54" t="s">
        <v>690</v>
      </c>
      <c r="B3635" s="127" t="str">
        <f>Table13[[#This Row],[Series]]&amp;Table13[[#This Row],[Competency Name]]</f>
        <v>4373ABILITY TO SUPERVISE THROUGH SUBORDINATE SUPERVISORS</v>
      </c>
      <c r="C3635" s="127" t="str">
        <f>IF(RIGHT(Table13[[#This Row],[Occupational Series]],5)="SECCM","SECCM",IF(OR(RIGHT(Table13[[#This Row],[Occupational Series]],1)="A",RIGHT(Table13[[#This Row],[Occupational Series]],1)="B",RIGHT(Table13[[#This Row],[Occupational Series]],1)="C"),"0301",RIGHT(Table13[[#This Row],[Occupational Series]],4)))</f>
        <v>4373</v>
      </c>
      <c r="D3635" s="54" t="s">
        <v>898</v>
      </c>
      <c r="E3635" s="54" t="s">
        <v>899</v>
      </c>
    </row>
    <row r="3636" spans="1:5" ht="39" thickBot="1" x14ac:dyDescent="0.3">
      <c r="A3636" s="51" t="s">
        <v>690</v>
      </c>
      <c r="B3636" s="127" t="str">
        <f>Table13[[#This Row],[Series]]&amp;Table13[[#This Row],[Competency Name]]</f>
        <v>4373RELIABILITY AND DEPENDABILITY</v>
      </c>
      <c r="C3636" s="127" t="str">
        <f>IF(RIGHT(Table13[[#This Row],[Occupational Series]],5)="SECCM","SECCM",IF(OR(RIGHT(Table13[[#This Row],[Occupational Series]],1)="A",RIGHT(Table13[[#This Row],[Occupational Series]],1)="B",RIGHT(Table13[[#This Row],[Occupational Series]],1)="C"),"0301",RIGHT(Table13[[#This Row],[Occupational Series]],4)))</f>
        <v>4373</v>
      </c>
      <c r="D3636" s="51" t="s">
        <v>900</v>
      </c>
      <c r="E3636" s="51" t="s">
        <v>901</v>
      </c>
    </row>
    <row r="3637" spans="1:5" ht="77.25" thickBot="1" x14ac:dyDescent="0.3">
      <c r="A3637" s="51" t="s">
        <v>690</v>
      </c>
      <c r="B3637" s="127" t="str">
        <f>Table13[[#This Row],[Series]]&amp;Table13[[#This Row],[Competency Name]]</f>
        <v>4373ABILITY TO INTERPRET INSTRUCTIONS AND SPECIFICATIONS, INCLUDING BLUEPRINT READING</v>
      </c>
      <c r="C3637" s="127" t="str">
        <f>IF(RIGHT(Table13[[#This Row],[Occupational Series]],5)="SECCM","SECCM",IF(OR(RIGHT(Table13[[#This Row],[Occupational Series]],1)="A",RIGHT(Table13[[#This Row],[Occupational Series]],1)="B",RIGHT(Table13[[#This Row],[Occupational Series]],1)="C"),"0301",RIGHT(Table13[[#This Row],[Occupational Series]],4)))</f>
        <v>4373</v>
      </c>
      <c r="D3637" s="51" t="s">
        <v>906</v>
      </c>
      <c r="E3637" s="51" t="s">
        <v>907</v>
      </c>
    </row>
    <row r="3638" spans="1:5" ht="51.75" thickBot="1" x14ac:dyDescent="0.3">
      <c r="A3638" s="54" t="s">
        <v>690</v>
      </c>
      <c r="B3638" s="127" t="str">
        <f>Table13[[#This Row],[Series]]&amp;Table13[[#This Row],[Competency Name]]</f>
        <v>4373ABILITY TO USE AND MAINTAIN TOOLS AND EQUIPMENT</v>
      </c>
      <c r="C3638" s="127" t="str">
        <f>IF(RIGHT(Table13[[#This Row],[Occupational Series]],5)="SECCM","SECCM",IF(OR(RIGHT(Table13[[#This Row],[Occupational Series]],1)="A",RIGHT(Table13[[#This Row],[Occupational Series]],1)="B",RIGHT(Table13[[#This Row],[Occupational Series]],1)="C"),"0301",RIGHT(Table13[[#This Row],[Occupational Series]],4)))</f>
        <v>4373</v>
      </c>
      <c r="D3638" s="54" t="s">
        <v>908</v>
      </c>
      <c r="E3638" s="54" t="s">
        <v>909</v>
      </c>
    </row>
    <row r="3639" spans="1:5" ht="39" thickBot="1" x14ac:dyDescent="0.3">
      <c r="A3639" s="54" t="s">
        <v>690</v>
      </c>
      <c r="B3639" s="127" t="str">
        <f>Table13[[#This Row],[Series]]&amp;Table13[[#This Row],[Competency Name]]</f>
        <v>4373KNOWLEDGE OF EQUIPMENT ASSEMBLY, INSTALLATION, REPAIR, ETC.</v>
      </c>
      <c r="C3639" s="127" t="str">
        <f>IF(RIGHT(Table13[[#This Row],[Occupational Series]],5)="SECCM","SECCM",IF(OR(RIGHT(Table13[[#This Row],[Occupational Series]],1)="A",RIGHT(Table13[[#This Row],[Occupational Series]],1)="B",RIGHT(Table13[[#This Row],[Occupational Series]],1)="C"),"0301",RIGHT(Table13[[#This Row],[Occupational Series]],4)))</f>
        <v>4373</v>
      </c>
      <c r="D3639" s="54" t="s">
        <v>910</v>
      </c>
      <c r="E3639" s="54" t="s">
        <v>911</v>
      </c>
    </row>
    <row r="3640" spans="1:5" ht="90" thickBot="1" x14ac:dyDescent="0.3">
      <c r="A3640" s="54" t="s">
        <v>690</v>
      </c>
      <c r="B3640" s="127" t="str">
        <f>Table13[[#This Row],[Series]]&amp;Table13[[#This Row],[Competency Name]]</f>
        <v>4373USE OF MEASURING INSTRUMENTS (MECHANICAL, ELECTRICAL, ELECTRONIC, AS APPROPRIATE TO LINE OF WORK)</v>
      </c>
      <c r="C3640" s="127" t="str">
        <f>IF(RIGHT(Table13[[#This Row],[Occupational Series]],5)="SECCM","SECCM",IF(OR(RIGHT(Table13[[#This Row],[Occupational Series]],1)="A",RIGHT(Table13[[#This Row],[Occupational Series]],1)="B",RIGHT(Table13[[#This Row],[Occupational Series]],1)="C"),"0301",RIGHT(Table13[[#This Row],[Occupational Series]],4)))</f>
        <v>4373</v>
      </c>
      <c r="D3640" s="54" t="s">
        <v>986</v>
      </c>
      <c r="E3640" s="54" t="s">
        <v>987</v>
      </c>
    </row>
    <row r="3641" spans="1:5" ht="26.25" thickBot="1" x14ac:dyDescent="0.3">
      <c r="A3641" s="128" t="s">
        <v>690</v>
      </c>
      <c r="B3641" s="127" t="str">
        <f>Table13[[#This Row],[Series]]&amp;Table13[[#This Row],[Competency Name]]</f>
        <v>4373ABILITY TO HANDLE WEIGHTS AND LOADS</v>
      </c>
      <c r="C3641" s="127" t="str">
        <f>IF(RIGHT(Table13[[#This Row],[Occupational Series]],5)="SECCM","SECCM",IF(OR(RIGHT(Table13[[#This Row],[Occupational Series]],1)="A",RIGHT(Table13[[#This Row],[Occupational Series]],1)="B",RIGHT(Table13[[#This Row],[Occupational Series]],1)="C"),"0301",RIGHT(Table13[[#This Row],[Occupational Series]],4)))</f>
        <v>4373</v>
      </c>
      <c r="D3641" s="128" t="s">
        <v>988</v>
      </c>
      <c r="E3641" s="128" t="s">
        <v>989</v>
      </c>
    </row>
    <row r="3642" spans="1:5" ht="51.75" thickBot="1" x14ac:dyDescent="0.3">
      <c r="A3642" s="51" t="s">
        <v>690</v>
      </c>
      <c r="B3642" s="127" t="str">
        <f>Table13[[#This Row],[Series]]&amp;Table13[[#This Row],[Competency Name]]</f>
        <v>4373ABILITY TO MEET DEADLINE DATES UNDER PRESSURE</v>
      </c>
      <c r="C3642" s="127" t="str">
        <f>IF(RIGHT(Table13[[#This Row],[Occupational Series]],5)="SECCM","SECCM",IF(OR(RIGHT(Table13[[#This Row],[Occupational Series]],1)="A",RIGHT(Table13[[#This Row],[Occupational Series]],1)="B",RIGHT(Table13[[#This Row],[Occupational Series]],1)="C"),"0301",RIGHT(Table13[[#This Row],[Occupational Series]],4)))</f>
        <v>4373</v>
      </c>
      <c r="D3642" s="51" t="s">
        <v>1005</v>
      </c>
      <c r="E3642" s="51" t="s">
        <v>1006</v>
      </c>
    </row>
    <row r="3643" spans="1:5" ht="39" thickBot="1" x14ac:dyDescent="0.3">
      <c r="A3643" s="51" t="s">
        <v>690</v>
      </c>
      <c r="B3643" s="127" t="str">
        <f>Table13[[#This Row],[Series]]&amp;Table13[[#This Row],[Competency Name]]</f>
        <v>4373ABILITY TO PLAN AND ORGANIZE THE WORK</v>
      </c>
      <c r="C3643" s="127" t="str">
        <f>IF(RIGHT(Table13[[#This Row],[Occupational Series]],5)="SECCM","SECCM",IF(OR(RIGHT(Table13[[#This Row],[Occupational Series]],1)="A",RIGHT(Table13[[#This Row],[Occupational Series]],1)="B",RIGHT(Table13[[#This Row],[Occupational Series]],1)="C"),"0301",RIGHT(Table13[[#This Row],[Occupational Series]],4)))</f>
        <v>4373</v>
      </c>
      <c r="D3643" s="51" t="s">
        <v>1007</v>
      </c>
      <c r="E3643" s="51" t="s">
        <v>1008</v>
      </c>
    </row>
    <row r="3644" spans="1:5" ht="39" thickBot="1" x14ac:dyDescent="0.3">
      <c r="A3644" s="54" t="s">
        <v>690</v>
      </c>
      <c r="B3644" s="127" t="str">
        <f>Table13[[#This Row],[Series]]&amp;Table13[[#This Row],[Competency Name]]</f>
        <v>4373ABILITY TO WORK AS A MEMBER OF A TEAM</v>
      </c>
      <c r="C3644" s="127" t="str">
        <f>IF(RIGHT(Table13[[#This Row],[Occupational Series]],5)="SECCM","SECCM",IF(OR(RIGHT(Table13[[#This Row],[Occupational Series]],1)="A",RIGHT(Table13[[#This Row],[Occupational Series]],1)="B",RIGHT(Table13[[#This Row],[Occupational Series]],1)="C"),"0301",RIGHT(Table13[[#This Row],[Occupational Series]],4)))</f>
        <v>4373</v>
      </c>
      <c r="D3644" s="54" t="s">
        <v>1017</v>
      </c>
      <c r="E3644" s="54" t="s">
        <v>1018</v>
      </c>
    </row>
    <row r="3645" spans="1:5" ht="39" thickBot="1" x14ac:dyDescent="0.3">
      <c r="A3645" s="54" t="s">
        <v>690</v>
      </c>
      <c r="B3645" s="127" t="str">
        <f>Table13[[#This Row],[Series]]&amp;Table13[[#This Row],[Competency Name]]</f>
        <v>4373ABILITY TO WORK WITH OTHERS</v>
      </c>
      <c r="C3645" s="127" t="str">
        <f>IF(RIGHT(Table13[[#This Row],[Occupational Series]],5)="SECCM","SECCM",IF(OR(RIGHT(Table13[[#This Row],[Occupational Series]],1)="A",RIGHT(Table13[[#This Row],[Occupational Series]],1)="B",RIGHT(Table13[[#This Row],[Occupational Series]],1)="C"),"0301",RIGHT(Table13[[#This Row],[Occupational Series]],4)))</f>
        <v>4373</v>
      </c>
      <c r="D3645" s="54" t="s">
        <v>1019</v>
      </c>
      <c r="E3645" s="54" t="s">
        <v>1020</v>
      </c>
    </row>
    <row r="3646" spans="1:5" ht="26.25" thickBot="1" x14ac:dyDescent="0.3">
      <c r="A3646" s="128" t="s">
        <v>690</v>
      </c>
      <c r="B3646" s="127" t="str">
        <f>Table13[[#This Row],[Series]]&amp;Table13[[#This Row],[Competency Name]]</f>
        <v>4373SHOP APTITUDE AND INTEREST</v>
      </c>
      <c r="C3646" s="127" t="str">
        <f>IF(RIGHT(Table13[[#This Row],[Occupational Series]],5)="SECCM","SECCM",IF(OR(RIGHT(Table13[[#This Row],[Occupational Series]],1)="A",RIGHT(Table13[[#This Row],[Occupational Series]],1)="B",RIGHT(Table13[[#This Row],[Occupational Series]],1)="C"),"0301",RIGHT(Table13[[#This Row],[Occupational Series]],4)))</f>
        <v>4373</v>
      </c>
      <c r="D3646" s="128" t="s">
        <v>1021</v>
      </c>
      <c r="E3646" s="128" t="s">
        <v>1022</v>
      </c>
    </row>
    <row r="3647" spans="1:5" ht="26.25" thickBot="1" x14ac:dyDescent="0.3">
      <c r="A3647" s="54" t="s">
        <v>702</v>
      </c>
      <c r="B3647" s="127" t="str">
        <f>Table13[[#This Row],[Series]]&amp;Table13[[#This Row],[Competency Name]]</f>
        <v>4601KNOWLEDGE OF MATERIALS</v>
      </c>
      <c r="C3647" s="127" t="str">
        <f>IF(RIGHT(Table13[[#This Row],[Occupational Series]],5)="SECCM","SECCM",IF(OR(RIGHT(Table13[[#This Row],[Occupational Series]],1)="A",RIGHT(Table13[[#This Row],[Occupational Series]],1)="B",RIGHT(Table13[[#This Row],[Occupational Series]],1)="C"),"0301",RIGHT(Table13[[#This Row],[Occupational Series]],4)))</f>
        <v>4601</v>
      </c>
      <c r="D3647" s="54" t="s">
        <v>679</v>
      </c>
      <c r="E3647" s="54" t="s">
        <v>680</v>
      </c>
    </row>
    <row r="3648" spans="1:5" ht="115.5" thickBot="1" x14ac:dyDescent="0.3">
      <c r="A3648" s="51" t="s">
        <v>702</v>
      </c>
      <c r="B3648" s="127" t="str">
        <f>Table13[[#This Row],[Series]]&amp;Table13[[#This Row],[Competency Name]]</f>
        <v>4601TECHNICAL PRACTICES (THEORETICAL, PRECISE, ARTISTIC)</v>
      </c>
      <c r="C3648" s="127" t="str">
        <f>IF(RIGHT(Table13[[#This Row],[Occupational Series]],5)="SECCM","SECCM",IF(OR(RIGHT(Table13[[#This Row],[Occupational Series]],1)="A",RIGHT(Table13[[#This Row],[Occupational Series]],1)="B",RIGHT(Table13[[#This Row],[Occupational Series]],1)="C"),"0301",RIGHT(Table13[[#This Row],[Occupational Series]],4)))</f>
        <v>4601</v>
      </c>
      <c r="D3648" s="51" t="s">
        <v>716</v>
      </c>
      <c r="E3648" s="51" t="s">
        <v>717</v>
      </c>
    </row>
    <row r="3649" spans="1:5" ht="51.75" thickBot="1" x14ac:dyDescent="0.3">
      <c r="A3649" s="129" t="s">
        <v>702</v>
      </c>
      <c r="B3649" s="127" t="str">
        <f>Table13[[#This Row],[Series]]&amp;Table13[[#This Row],[Competency Name]]</f>
        <v>4601ABILITY TO DO THE WORK OF THE POSITION WITHOUT MORE THAN NORMAL SUPERVISION</v>
      </c>
      <c r="C3649" s="127" t="str">
        <f>IF(RIGHT(Table13[[#This Row],[Occupational Series]],5)="SECCM","SECCM",IF(OR(RIGHT(Table13[[#This Row],[Occupational Series]],1)="A",RIGHT(Table13[[#This Row],[Occupational Series]],1)="B",RIGHT(Table13[[#This Row],[Occupational Series]],1)="C"),"0301",RIGHT(Table13[[#This Row],[Occupational Series]],4)))</f>
        <v>4601</v>
      </c>
      <c r="D3649" s="129" t="s">
        <v>852</v>
      </c>
      <c r="E3649" s="129" t="s">
        <v>853</v>
      </c>
    </row>
    <row r="3650" spans="1:5" ht="15.75" thickBot="1" x14ac:dyDescent="0.3">
      <c r="A3650" s="128" t="s">
        <v>702</v>
      </c>
      <c r="B3650" s="127" t="str">
        <f>Table13[[#This Row],[Series]]&amp;Table13[[#This Row],[Competency Name]]</f>
        <v>4601ABILITY TO INSPECT</v>
      </c>
      <c r="C3650" s="127" t="str">
        <f>IF(RIGHT(Table13[[#This Row],[Occupational Series]],5)="SECCM","SECCM",IF(OR(RIGHT(Table13[[#This Row],[Occupational Series]],1)="A",RIGHT(Table13[[#This Row],[Occupational Series]],1)="B",RIGHT(Table13[[#This Row],[Occupational Series]],1)="C"),"0301",RIGHT(Table13[[#This Row],[Occupational Series]],4)))</f>
        <v>4601</v>
      </c>
      <c r="D3650" s="128" t="s">
        <v>866</v>
      </c>
      <c r="E3650" s="128" t="s">
        <v>867</v>
      </c>
    </row>
    <row r="3651" spans="1:5" ht="15.75" thickBot="1" x14ac:dyDescent="0.3">
      <c r="A3651" s="128" t="s">
        <v>702</v>
      </c>
      <c r="B3651" s="127" t="str">
        <f>Table13[[#This Row],[Series]]&amp;Table13[[#This Row],[Competency Name]]</f>
        <v>4601ABILITY TO INSTRUCT</v>
      </c>
      <c r="C3651" s="127" t="str">
        <f>IF(RIGHT(Table13[[#This Row],[Occupational Series]],5)="SECCM","SECCM",IF(OR(RIGHT(Table13[[#This Row],[Occupational Series]],1)="A",RIGHT(Table13[[#This Row],[Occupational Series]],1)="B",RIGHT(Table13[[#This Row],[Occupational Series]],1)="C"),"0301",RIGHT(Table13[[#This Row],[Occupational Series]],4)))</f>
        <v>4601</v>
      </c>
      <c r="D3651" s="128" t="s">
        <v>868</v>
      </c>
      <c r="E3651" s="128" t="s">
        <v>869</v>
      </c>
    </row>
    <row r="3652" spans="1:5" ht="39" thickBot="1" x14ac:dyDescent="0.3">
      <c r="A3652" s="54" t="s">
        <v>702</v>
      </c>
      <c r="B3652" s="127" t="str">
        <f>Table13[[#This Row],[Series]]&amp;Table13[[#This Row],[Competency Name]]</f>
        <v>4601ABILITY TO PROVIDE PRODUCTION SUPPORT SERVICES</v>
      </c>
      <c r="C3652" s="127" t="str">
        <f>IF(RIGHT(Table13[[#This Row],[Occupational Series]],5)="SECCM","SECCM",IF(OR(RIGHT(Table13[[#This Row],[Occupational Series]],1)="A",RIGHT(Table13[[#This Row],[Occupational Series]],1)="B",RIGHT(Table13[[#This Row],[Occupational Series]],1)="C"),"0301",RIGHT(Table13[[#This Row],[Occupational Series]],4)))</f>
        <v>4601</v>
      </c>
      <c r="D3652" s="54" t="s">
        <v>870</v>
      </c>
      <c r="E3652" s="54" t="s">
        <v>871</v>
      </c>
    </row>
    <row r="3653" spans="1:5" ht="26.25" thickBot="1" x14ac:dyDescent="0.3">
      <c r="A3653" s="128" t="s">
        <v>702</v>
      </c>
      <c r="B3653" s="127" t="str">
        <f>Table13[[#This Row],[Series]]&amp;Table13[[#This Row],[Competency Name]]</f>
        <v>4601ABILITY TO LEAD OR SUPERVISE</v>
      </c>
      <c r="C3653" s="127" t="str">
        <f>IF(RIGHT(Table13[[#This Row],[Occupational Series]],5)="SECCM","SECCM",IF(OR(RIGHT(Table13[[#This Row],[Occupational Series]],1)="A",RIGHT(Table13[[#This Row],[Occupational Series]],1)="B",RIGHT(Table13[[#This Row],[Occupational Series]],1)="C"),"0301",RIGHT(Table13[[#This Row],[Occupational Series]],4)))</f>
        <v>4601</v>
      </c>
      <c r="D3653" s="128" t="s">
        <v>872</v>
      </c>
      <c r="E3653" s="128" t="s">
        <v>873</v>
      </c>
    </row>
    <row r="3654" spans="1:5" ht="39" thickBot="1" x14ac:dyDescent="0.3">
      <c r="A3654" s="51" t="s">
        <v>702</v>
      </c>
      <c r="B3654" s="127" t="str">
        <f>Table13[[#This Row],[Series]]&amp;Table13[[#This Row],[Competency Name]]</f>
        <v>4601ABILITY TO FOLLOW DIRECTIONS IN A SHOP</v>
      </c>
      <c r="C3654" s="127" t="str">
        <f>IF(RIGHT(Table13[[#This Row],[Occupational Series]],5)="SECCM","SECCM",IF(OR(RIGHT(Table13[[#This Row],[Occupational Series]],1)="A",RIGHT(Table13[[#This Row],[Occupational Series]],1)="B",RIGHT(Table13[[#This Row],[Occupational Series]],1)="C"),"0301",RIGHT(Table13[[#This Row],[Occupational Series]],4)))</f>
        <v>4601</v>
      </c>
      <c r="D3654" s="51" t="s">
        <v>882</v>
      </c>
      <c r="E3654" s="51" t="s">
        <v>883</v>
      </c>
    </row>
    <row r="3655" spans="1:5" ht="64.5" thickBot="1" x14ac:dyDescent="0.3">
      <c r="A3655" s="51" t="s">
        <v>702</v>
      </c>
      <c r="B3655" s="127" t="str">
        <f>Table13[[#This Row],[Series]]&amp;Table13[[#This Row],[Competency Name]]</f>
        <v>4601DEXTERITY AND SAFETY</v>
      </c>
      <c r="C3655" s="127" t="str">
        <f>IF(RIGHT(Table13[[#This Row],[Occupational Series]],5)="SECCM","SECCM",IF(OR(RIGHT(Table13[[#This Row],[Occupational Series]],1)="A",RIGHT(Table13[[#This Row],[Occupational Series]],1)="B",RIGHT(Table13[[#This Row],[Occupational Series]],1)="C"),"0301",RIGHT(Table13[[#This Row],[Occupational Series]],4)))</f>
        <v>4601</v>
      </c>
      <c r="D3655" s="51" t="s">
        <v>888</v>
      </c>
      <c r="E3655" s="51" t="s">
        <v>889</v>
      </c>
    </row>
    <row r="3656" spans="1:5" ht="39" thickBot="1" x14ac:dyDescent="0.3">
      <c r="A3656" s="54" t="s">
        <v>702</v>
      </c>
      <c r="B3656" s="127" t="str">
        <f>Table13[[#This Row],[Series]]&amp;Table13[[#This Row],[Competency Name]]</f>
        <v>4601RELIABILITY AND DEPENDABILITY</v>
      </c>
      <c r="C3656" s="127" t="str">
        <f>IF(RIGHT(Table13[[#This Row],[Occupational Series]],5)="SECCM","SECCM",IF(OR(RIGHT(Table13[[#This Row],[Occupational Series]],1)="A",RIGHT(Table13[[#This Row],[Occupational Series]],1)="B",RIGHT(Table13[[#This Row],[Occupational Series]],1)="C"),"0301",RIGHT(Table13[[#This Row],[Occupational Series]],4)))</f>
        <v>4601</v>
      </c>
      <c r="D3656" s="54" t="s">
        <v>900</v>
      </c>
      <c r="E3656" s="54" t="s">
        <v>901</v>
      </c>
    </row>
    <row r="3657" spans="1:5" ht="77.25" thickBot="1" x14ac:dyDescent="0.3">
      <c r="A3657" s="54" t="s">
        <v>702</v>
      </c>
      <c r="B3657" s="127" t="str">
        <f>Table13[[#This Row],[Series]]&amp;Table13[[#This Row],[Competency Name]]</f>
        <v>4601ABILITY TO INTERPRET INSTRUCTIONS AND SPECIFICATIONS, INCLUDING BLUEPRINT READING</v>
      </c>
      <c r="C3657" s="127" t="str">
        <f>IF(RIGHT(Table13[[#This Row],[Occupational Series]],5)="SECCM","SECCM",IF(OR(RIGHT(Table13[[#This Row],[Occupational Series]],1)="A",RIGHT(Table13[[#This Row],[Occupational Series]],1)="B",RIGHT(Table13[[#This Row],[Occupational Series]],1)="C"),"0301",RIGHT(Table13[[#This Row],[Occupational Series]],4)))</f>
        <v>4601</v>
      </c>
      <c r="D3657" s="54" t="s">
        <v>906</v>
      </c>
      <c r="E3657" s="54" t="s">
        <v>907</v>
      </c>
    </row>
    <row r="3658" spans="1:5" ht="51.75" thickBot="1" x14ac:dyDescent="0.3">
      <c r="A3658" s="54" t="s">
        <v>702</v>
      </c>
      <c r="B3658" s="127" t="str">
        <f>Table13[[#This Row],[Series]]&amp;Table13[[#This Row],[Competency Name]]</f>
        <v>4601ABILITY TO USE AND MAINTAIN TOOLS AND EQUIPMENT</v>
      </c>
      <c r="C3658" s="127" t="str">
        <f>IF(RIGHT(Table13[[#This Row],[Occupational Series]],5)="SECCM","SECCM",IF(OR(RIGHT(Table13[[#This Row],[Occupational Series]],1)="A",RIGHT(Table13[[#This Row],[Occupational Series]],1)="B",RIGHT(Table13[[#This Row],[Occupational Series]],1)="C"),"0301",RIGHT(Table13[[#This Row],[Occupational Series]],4)))</f>
        <v>4601</v>
      </c>
      <c r="D3658" s="54" t="s">
        <v>908</v>
      </c>
      <c r="E3658" s="54" t="s">
        <v>909</v>
      </c>
    </row>
    <row r="3659" spans="1:5" ht="39" thickBot="1" x14ac:dyDescent="0.3">
      <c r="A3659" s="54" t="s">
        <v>702</v>
      </c>
      <c r="B3659" s="127" t="str">
        <f>Table13[[#This Row],[Series]]&amp;Table13[[#This Row],[Competency Name]]</f>
        <v>4601KNOWLEDGE OF EQUIPMENT ASSEMBLY, INSTALLATION, REPAIR, ETC.</v>
      </c>
      <c r="C3659" s="127" t="str">
        <f>IF(RIGHT(Table13[[#This Row],[Occupational Series]],5)="SECCM","SECCM",IF(OR(RIGHT(Table13[[#This Row],[Occupational Series]],1)="A",RIGHT(Table13[[#This Row],[Occupational Series]],1)="B",RIGHT(Table13[[#This Row],[Occupational Series]],1)="C"),"0301",RIGHT(Table13[[#This Row],[Occupational Series]],4)))</f>
        <v>4601</v>
      </c>
      <c r="D3659" s="54" t="s">
        <v>910</v>
      </c>
      <c r="E3659" s="54" t="s">
        <v>911</v>
      </c>
    </row>
    <row r="3660" spans="1:5" ht="39" thickBot="1" x14ac:dyDescent="0.3">
      <c r="A3660" s="51" t="s">
        <v>702</v>
      </c>
      <c r="B3660" s="127" t="str">
        <f>Table13[[#This Row],[Series]]&amp;Table13[[#This Row],[Competency Name]]</f>
        <v>4601MEASUREMENT AND LAYOUT</v>
      </c>
      <c r="C3660" s="127" t="str">
        <f>IF(RIGHT(Table13[[#This Row],[Occupational Series]],5)="SECCM","SECCM",IF(OR(RIGHT(Table13[[#This Row],[Occupational Series]],1)="A",RIGHT(Table13[[#This Row],[Occupational Series]],1)="B",RIGHT(Table13[[#This Row],[Occupational Series]],1)="C"),"0301",RIGHT(Table13[[#This Row],[Occupational Series]],4)))</f>
        <v>4601</v>
      </c>
      <c r="D3660" s="51" t="s">
        <v>972</v>
      </c>
      <c r="E3660" s="51" t="s">
        <v>973</v>
      </c>
    </row>
    <row r="3661" spans="1:5" ht="39" thickBot="1" x14ac:dyDescent="0.3">
      <c r="A3661" s="51" t="s">
        <v>702</v>
      </c>
      <c r="B3661" s="127" t="str">
        <f>Table13[[#This Row],[Series]]&amp;Table13[[#This Row],[Competency Name]]</f>
        <v>4601ABILITY TO WORK AS A MEMBER OF A TEAM</v>
      </c>
      <c r="C3661" s="127" t="str">
        <f>IF(RIGHT(Table13[[#This Row],[Occupational Series]],5)="SECCM","SECCM",IF(OR(RIGHT(Table13[[#This Row],[Occupational Series]],1)="A",RIGHT(Table13[[#This Row],[Occupational Series]],1)="B",RIGHT(Table13[[#This Row],[Occupational Series]],1)="C"),"0301",RIGHT(Table13[[#This Row],[Occupational Series]],4)))</f>
        <v>4601</v>
      </c>
      <c r="D3661" s="51" t="s">
        <v>1017</v>
      </c>
      <c r="E3661" s="51" t="s">
        <v>1018</v>
      </c>
    </row>
    <row r="3662" spans="1:5" ht="26.25" thickBot="1" x14ac:dyDescent="0.3">
      <c r="A3662" s="128" t="s">
        <v>702</v>
      </c>
      <c r="B3662" s="127" t="str">
        <f>Table13[[#This Row],[Series]]&amp;Table13[[#This Row],[Competency Name]]</f>
        <v>4601SHOP APTITUDE AND INTEREST</v>
      </c>
      <c r="C3662" s="127" t="str">
        <f>IF(RIGHT(Table13[[#This Row],[Occupational Series]],5)="SECCM","SECCM",IF(OR(RIGHT(Table13[[#This Row],[Occupational Series]],1)="A",RIGHT(Table13[[#This Row],[Occupational Series]],1)="B",RIGHT(Table13[[#This Row],[Occupational Series]],1)="C"),"0301",RIGHT(Table13[[#This Row],[Occupational Series]],4)))</f>
        <v>4601</v>
      </c>
      <c r="D3662" s="128" t="s">
        <v>1021</v>
      </c>
      <c r="E3662" s="128" t="s">
        <v>1022</v>
      </c>
    </row>
    <row r="3663" spans="1:5" ht="26.25" thickBot="1" x14ac:dyDescent="0.3">
      <c r="A3663" s="54" t="s">
        <v>689</v>
      </c>
      <c r="B3663" s="127" t="str">
        <f>Table13[[#This Row],[Series]]&amp;Table13[[#This Row],[Competency Name]]</f>
        <v>4602KNOWLEDGE OF MATERIALS</v>
      </c>
      <c r="C3663" s="127" t="str">
        <f>IF(RIGHT(Table13[[#This Row],[Occupational Series]],5)="SECCM","SECCM",IF(OR(RIGHT(Table13[[#This Row],[Occupational Series]],1)="A",RIGHT(Table13[[#This Row],[Occupational Series]],1)="B",RIGHT(Table13[[#This Row],[Occupational Series]],1)="C"),"0301",RIGHT(Table13[[#This Row],[Occupational Series]],4)))</f>
        <v>4602</v>
      </c>
      <c r="D3663" s="54" t="s">
        <v>679</v>
      </c>
      <c r="E3663" s="54" t="s">
        <v>680</v>
      </c>
    </row>
    <row r="3664" spans="1:5" ht="115.5" thickBot="1" x14ac:dyDescent="0.3">
      <c r="A3664" s="54" t="s">
        <v>689</v>
      </c>
      <c r="B3664" s="127" t="str">
        <f>Table13[[#This Row],[Series]]&amp;Table13[[#This Row],[Competency Name]]</f>
        <v>4602TECHNICAL PRACTICES (THEORETICAL, PRECISE, ARTISTIC)</v>
      </c>
      <c r="C3664" s="127" t="str">
        <f>IF(RIGHT(Table13[[#This Row],[Occupational Series]],5)="SECCM","SECCM",IF(OR(RIGHT(Table13[[#This Row],[Occupational Series]],1)="A",RIGHT(Table13[[#This Row],[Occupational Series]],1)="B",RIGHT(Table13[[#This Row],[Occupational Series]],1)="C"),"0301",RIGHT(Table13[[#This Row],[Occupational Series]],4)))</f>
        <v>4602</v>
      </c>
      <c r="D3664" s="54" t="s">
        <v>716</v>
      </c>
      <c r="E3664" s="54" t="s">
        <v>717</v>
      </c>
    </row>
    <row r="3665" spans="1:5" ht="51.75" thickBot="1" x14ac:dyDescent="0.3">
      <c r="A3665" s="128" t="s">
        <v>689</v>
      </c>
      <c r="B3665" s="127" t="str">
        <f>Table13[[#This Row],[Series]]&amp;Table13[[#This Row],[Competency Name]]</f>
        <v>4602ABILITY TO DO THE WORK OF THE POSITION WITHOUT MORE THAN NORMAL SUPERVISION</v>
      </c>
      <c r="C3665" s="127" t="str">
        <f>IF(RIGHT(Table13[[#This Row],[Occupational Series]],5)="SECCM","SECCM",IF(OR(RIGHT(Table13[[#This Row],[Occupational Series]],1)="A",RIGHT(Table13[[#This Row],[Occupational Series]],1)="B",RIGHT(Table13[[#This Row],[Occupational Series]],1)="C"),"0301",RIGHT(Table13[[#This Row],[Occupational Series]],4)))</f>
        <v>4602</v>
      </c>
      <c r="D3665" s="128" t="s">
        <v>852</v>
      </c>
      <c r="E3665" s="128" t="s">
        <v>853</v>
      </c>
    </row>
    <row r="3666" spans="1:5" ht="15.75" thickBot="1" x14ac:dyDescent="0.3">
      <c r="A3666" s="129" t="s">
        <v>689</v>
      </c>
      <c r="B3666" s="127" t="str">
        <f>Table13[[#This Row],[Series]]&amp;Table13[[#This Row],[Competency Name]]</f>
        <v>4602ABILITY TO INSPECT</v>
      </c>
      <c r="C3666" s="127" t="str">
        <f>IF(RIGHT(Table13[[#This Row],[Occupational Series]],5)="SECCM","SECCM",IF(OR(RIGHT(Table13[[#This Row],[Occupational Series]],1)="A",RIGHT(Table13[[#This Row],[Occupational Series]],1)="B",RIGHT(Table13[[#This Row],[Occupational Series]],1)="C"),"0301",RIGHT(Table13[[#This Row],[Occupational Series]],4)))</f>
        <v>4602</v>
      </c>
      <c r="D3666" s="129" t="s">
        <v>866</v>
      </c>
      <c r="E3666" s="129" t="s">
        <v>867</v>
      </c>
    </row>
    <row r="3667" spans="1:5" ht="15.75" thickBot="1" x14ac:dyDescent="0.3">
      <c r="A3667" s="129" t="s">
        <v>689</v>
      </c>
      <c r="B3667" s="127" t="str">
        <f>Table13[[#This Row],[Series]]&amp;Table13[[#This Row],[Competency Name]]</f>
        <v>4602ABILITY TO INSTRUCT</v>
      </c>
      <c r="C3667" s="127" t="str">
        <f>IF(RIGHT(Table13[[#This Row],[Occupational Series]],5)="SECCM","SECCM",IF(OR(RIGHT(Table13[[#This Row],[Occupational Series]],1)="A",RIGHT(Table13[[#This Row],[Occupational Series]],1)="B",RIGHT(Table13[[#This Row],[Occupational Series]],1)="C"),"0301",RIGHT(Table13[[#This Row],[Occupational Series]],4)))</f>
        <v>4602</v>
      </c>
      <c r="D3667" s="129" t="s">
        <v>868</v>
      </c>
      <c r="E3667" s="129" t="s">
        <v>869</v>
      </c>
    </row>
    <row r="3668" spans="1:5" ht="39" thickBot="1" x14ac:dyDescent="0.3">
      <c r="A3668" s="54" t="s">
        <v>689</v>
      </c>
      <c r="B3668" s="127" t="str">
        <f>Table13[[#This Row],[Series]]&amp;Table13[[#This Row],[Competency Name]]</f>
        <v>4602ABILITY TO PROVIDE PRODUCTION SUPPORT SERVICES</v>
      </c>
      <c r="C3668" s="127" t="str">
        <f>IF(RIGHT(Table13[[#This Row],[Occupational Series]],5)="SECCM","SECCM",IF(OR(RIGHT(Table13[[#This Row],[Occupational Series]],1)="A",RIGHT(Table13[[#This Row],[Occupational Series]],1)="B",RIGHT(Table13[[#This Row],[Occupational Series]],1)="C"),"0301",RIGHT(Table13[[#This Row],[Occupational Series]],4)))</f>
        <v>4602</v>
      </c>
      <c r="D3668" s="54" t="s">
        <v>870</v>
      </c>
      <c r="E3668" s="54" t="s">
        <v>871</v>
      </c>
    </row>
    <row r="3669" spans="1:5" ht="26.25" thickBot="1" x14ac:dyDescent="0.3">
      <c r="A3669" s="128" t="s">
        <v>689</v>
      </c>
      <c r="B3669" s="127" t="str">
        <f>Table13[[#This Row],[Series]]&amp;Table13[[#This Row],[Competency Name]]</f>
        <v>4602ABILITY TO LEAD OR SUPERVISE</v>
      </c>
      <c r="C3669" s="127" t="str">
        <f>IF(RIGHT(Table13[[#This Row],[Occupational Series]],5)="SECCM","SECCM",IF(OR(RIGHT(Table13[[#This Row],[Occupational Series]],1)="A",RIGHT(Table13[[#This Row],[Occupational Series]],1)="B",RIGHT(Table13[[#This Row],[Occupational Series]],1)="C"),"0301",RIGHT(Table13[[#This Row],[Occupational Series]],4)))</f>
        <v>4602</v>
      </c>
      <c r="D3669" s="128" t="s">
        <v>872</v>
      </c>
      <c r="E3669" s="128" t="s">
        <v>873</v>
      </c>
    </row>
    <row r="3670" spans="1:5" ht="77.25" thickBot="1" x14ac:dyDescent="0.3">
      <c r="A3670" s="54" t="s">
        <v>689</v>
      </c>
      <c r="B3670" s="127" t="str">
        <f>Table13[[#This Row],[Series]]&amp;Table13[[#This Row],[Competency Name]]</f>
        <v>4602ABILITY TO INTERPRET INSTRUCTIONS AND SPECIFICATIONS, INCLUDING BLUEPRINT READING</v>
      </c>
      <c r="C3670" s="127" t="str">
        <f>IF(RIGHT(Table13[[#This Row],[Occupational Series]],5)="SECCM","SECCM",IF(OR(RIGHT(Table13[[#This Row],[Occupational Series]],1)="A",RIGHT(Table13[[#This Row],[Occupational Series]],1)="B",RIGHT(Table13[[#This Row],[Occupational Series]],1)="C"),"0301",RIGHT(Table13[[#This Row],[Occupational Series]],4)))</f>
        <v>4602</v>
      </c>
      <c r="D3670" s="54" t="s">
        <v>906</v>
      </c>
      <c r="E3670" s="54" t="s">
        <v>907</v>
      </c>
    </row>
    <row r="3671" spans="1:5" ht="51.75" thickBot="1" x14ac:dyDescent="0.3">
      <c r="A3671" s="54" t="s">
        <v>689</v>
      </c>
      <c r="B3671" s="127" t="str">
        <f>Table13[[#This Row],[Series]]&amp;Table13[[#This Row],[Competency Name]]</f>
        <v>4602ABILITY TO USE AND MAINTAIN TOOLS AND EQUIPMENT</v>
      </c>
      <c r="C3671" s="127" t="str">
        <f>IF(RIGHT(Table13[[#This Row],[Occupational Series]],5)="SECCM","SECCM",IF(OR(RIGHT(Table13[[#This Row],[Occupational Series]],1)="A",RIGHT(Table13[[#This Row],[Occupational Series]],1)="B",RIGHT(Table13[[#This Row],[Occupational Series]],1)="C"),"0301",RIGHT(Table13[[#This Row],[Occupational Series]],4)))</f>
        <v>4602</v>
      </c>
      <c r="D3671" s="54" t="s">
        <v>908</v>
      </c>
      <c r="E3671" s="54" t="s">
        <v>909</v>
      </c>
    </row>
    <row r="3672" spans="1:5" ht="39" thickBot="1" x14ac:dyDescent="0.3">
      <c r="A3672" s="51" t="s">
        <v>689</v>
      </c>
      <c r="B3672" s="127" t="str">
        <f>Table13[[#This Row],[Series]]&amp;Table13[[#This Row],[Competency Name]]</f>
        <v>4602KNOWLEDGE OF EQUIPMENT ASSEMBLY, INSTALLATION, REPAIR, ETC.</v>
      </c>
      <c r="C3672" s="127" t="str">
        <f>IF(RIGHT(Table13[[#This Row],[Occupational Series]],5)="SECCM","SECCM",IF(OR(RIGHT(Table13[[#This Row],[Occupational Series]],1)="A",RIGHT(Table13[[#This Row],[Occupational Series]],1)="B",RIGHT(Table13[[#This Row],[Occupational Series]],1)="C"),"0301",RIGHT(Table13[[#This Row],[Occupational Series]],4)))</f>
        <v>4602</v>
      </c>
      <c r="D3672" s="51" t="s">
        <v>910</v>
      </c>
      <c r="E3672" s="51" t="s">
        <v>911</v>
      </c>
    </row>
    <row r="3673" spans="1:5" ht="39" thickBot="1" x14ac:dyDescent="0.3">
      <c r="A3673" s="51" t="s">
        <v>689</v>
      </c>
      <c r="B3673" s="127" t="str">
        <f>Table13[[#This Row],[Series]]&amp;Table13[[#This Row],[Competency Name]]</f>
        <v>4602MEASUREMENT AND LAYOUT</v>
      </c>
      <c r="C3673" s="127" t="str">
        <f>IF(RIGHT(Table13[[#This Row],[Occupational Series]],5)="SECCM","SECCM",IF(OR(RIGHT(Table13[[#This Row],[Occupational Series]],1)="A",RIGHT(Table13[[#This Row],[Occupational Series]],1)="B",RIGHT(Table13[[#This Row],[Occupational Series]],1)="C"),"0301",RIGHT(Table13[[#This Row],[Occupational Series]],4)))</f>
        <v>4602</v>
      </c>
      <c r="D3673" s="51" t="s">
        <v>972</v>
      </c>
      <c r="E3673" s="51" t="s">
        <v>973</v>
      </c>
    </row>
    <row r="3674" spans="1:5" ht="26.25" thickBot="1" x14ac:dyDescent="0.3">
      <c r="A3674" s="54" t="s">
        <v>681</v>
      </c>
      <c r="B3674" s="127" t="str">
        <f>Table13[[#This Row],[Series]]&amp;Table13[[#This Row],[Competency Name]]</f>
        <v>4604KNOWLEDGE OF MATERIALS</v>
      </c>
      <c r="C3674" s="127" t="str">
        <f>IF(RIGHT(Table13[[#This Row],[Occupational Series]],5)="SECCM","SECCM",IF(OR(RIGHT(Table13[[#This Row],[Occupational Series]],1)="A",RIGHT(Table13[[#This Row],[Occupational Series]],1)="B",RIGHT(Table13[[#This Row],[Occupational Series]],1)="C"),"0301",RIGHT(Table13[[#This Row],[Occupational Series]],4)))</f>
        <v>4604</v>
      </c>
      <c r="D3674" s="54" t="s">
        <v>679</v>
      </c>
      <c r="E3674" s="54" t="s">
        <v>680</v>
      </c>
    </row>
    <row r="3675" spans="1:5" ht="115.5" thickBot="1" x14ac:dyDescent="0.3">
      <c r="A3675" s="54" t="s">
        <v>681</v>
      </c>
      <c r="B3675" s="127" t="str">
        <f>Table13[[#This Row],[Series]]&amp;Table13[[#This Row],[Competency Name]]</f>
        <v>4604TECHNICAL PRACTICES (THEORETICAL, PRECISE, ARTISTIC)</v>
      </c>
      <c r="C3675" s="127" t="str">
        <f>IF(RIGHT(Table13[[#This Row],[Occupational Series]],5)="SECCM","SECCM",IF(OR(RIGHT(Table13[[#This Row],[Occupational Series]],1)="A",RIGHT(Table13[[#This Row],[Occupational Series]],1)="B",RIGHT(Table13[[#This Row],[Occupational Series]],1)="C"),"0301",RIGHT(Table13[[#This Row],[Occupational Series]],4)))</f>
        <v>4604</v>
      </c>
      <c r="D3675" s="54" t="s">
        <v>716</v>
      </c>
      <c r="E3675" s="54" t="s">
        <v>717</v>
      </c>
    </row>
    <row r="3676" spans="1:5" ht="51.75" thickBot="1" x14ac:dyDescent="0.3">
      <c r="A3676" s="128" t="s">
        <v>681</v>
      </c>
      <c r="B3676" s="127" t="str">
        <f>Table13[[#This Row],[Series]]&amp;Table13[[#This Row],[Competency Name]]</f>
        <v>4604ABILITY TO DO THE WORK OF THE POSITION WITHOUT MORE THAN NORMAL SUPERVISION</v>
      </c>
      <c r="C3676" s="127" t="str">
        <f>IF(RIGHT(Table13[[#This Row],[Occupational Series]],5)="SECCM","SECCM",IF(OR(RIGHT(Table13[[#This Row],[Occupational Series]],1)="A",RIGHT(Table13[[#This Row],[Occupational Series]],1)="B",RIGHT(Table13[[#This Row],[Occupational Series]],1)="C"),"0301",RIGHT(Table13[[#This Row],[Occupational Series]],4)))</f>
        <v>4604</v>
      </c>
      <c r="D3676" s="128" t="s">
        <v>852</v>
      </c>
      <c r="E3676" s="128" t="s">
        <v>853</v>
      </c>
    </row>
    <row r="3677" spans="1:5" ht="15.75" thickBot="1" x14ac:dyDescent="0.3">
      <c r="A3677" s="128" t="s">
        <v>681</v>
      </c>
      <c r="B3677" s="127" t="str">
        <f>Table13[[#This Row],[Series]]&amp;Table13[[#This Row],[Competency Name]]</f>
        <v>4604ABILITY TO INSPECT</v>
      </c>
      <c r="C3677" s="127" t="str">
        <f>IF(RIGHT(Table13[[#This Row],[Occupational Series]],5)="SECCM","SECCM",IF(OR(RIGHT(Table13[[#This Row],[Occupational Series]],1)="A",RIGHT(Table13[[#This Row],[Occupational Series]],1)="B",RIGHT(Table13[[#This Row],[Occupational Series]],1)="C"),"0301",RIGHT(Table13[[#This Row],[Occupational Series]],4)))</f>
        <v>4604</v>
      </c>
      <c r="D3677" s="128" t="s">
        <v>866</v>
      </c>
      <c r="E3677" s="128" t="s">
        <v>867</v>
      </c>
    </row>
    <row r="3678" spans="1:5" ht="15.75" thickBot="1" x14ac:dyDescent="0.3">
      <c r="A3678" s="129" t="s">
        <v>681</v>
      </c>
      <c r="B3678" s="127" t="str">
        <f>Table13[[#This Row],[Series]]&amp;Table13[[#This Row],[Competency Name]]</f>
        <v>4604ABILITY TO INSTRUCT</v>
      </c>
      <c r="C3678" s="127" t="str">
        <f>IF(RIGHT(Table13[[#This Row],[Occupational Series]],5)="SECCM","SECCM",IF(OR(RIGHT(Table13[[#This Row],[Occupational Series]],1)="A",RIGHT(Table13[[#This Row],[Occupational Series]],1)="B",RIGHT(Table13[[#This Row],[Occupational Series]],1)="C"),"0301",RIGHT(Table13[[#This Row],[Occupational Series]],4)))</f>
        <v>4604</v>
      </c>
      <c r="D3678" s="129" t="s">
        <v>868</v>
      </c>
      <c r="E3678" s="129" t="s">
        <v>869</v>
      </c>
    </row>
    <row r="3679" spans="1:5" ht="39" thickBot="1" x14ac:dyDescent="0.3">
      <c r="A3679" s="51" t="s">
        <v>681</v>
      </c>
      <c r="B3679" s="127" t="str">
        <f>Table13[[#This Row],[Series]]&amp;Table13[[#This Row],[Competency Name]]</f>
        <v>4604ABILITY TO PROVIDE PRODUCTION SUPPORT SERVICES</v>
      </c>
      <c r="C3679" s="127" t="str">
        <f>IF(RIGHT(Table13[[#This Row],[Occupational Series]],5)="SECCM","SECCM",IF(OR(RIGHT(Table13[[#This Row],[Occupational Series]],1)="A",RIGHT(Table13[[#This Row],[Occupational Series]],1)="B",RIGHT(Table13[[#This Row],[Occupational Series]],1)="C"),"0301",RIGHT(Table13[[#This Row],[Occupational Series]],4)))</f>
        <v>4604</v>
      </c>
      <c r="D3679" s="51" t="s">
        <v>870</v>
      </c>
      <c r="E3679" s="51" t="s">
        <v>871</v>
      </c>
    </row>
    <row r="3680" spans="1:5" ht="26.25" thickBot="1" x14ac:dyDescent="0.3">
      <c r="A3680" s="128" t="s">
        <v>681</v>
      </c>
      <c r="B3680" s="127" t="str">
        <f>Table13[[#This Row],[Series]]&amp;Table13[[#This Row],[Competency Name]]</f>
        <v>4604ABILITY TO LEAD OR SUPERVISE</v>
      </c>
      <c r="C3680" s="127" t="str">
        <f>IF(RIGHT(Table13[[#This Row],[Occupational Series]],5)="SECCM","SECCM",IF(OR(RIGHT(Table13[[#This Row],[Occupational Series]],1)="A",RIGHT(Table13[[#This Row],[Occupational Series]],1)="B",RIGHT(Table13[[#This Row],[Occupational Series]],1)="C"),"0301",RIGHT(Table13[[#This Row],[Occupational Series]],4)))</f>
        <v>4604</v>
      </c>
      <c r="D3680" s="128" t="s">
        <v>872</v>
      </c>
      <c r="E3680" s="128" t="s">
        <v>873</v>
      </c>
    </row>
    <row r="3681" spans="1:5" ht="77.25" thickBot="1" x14ac:dyDescent="0.3">
      <c r="A3681" s="54" t="s">
        <v>681</v>
      </c>
      <c r="B3681" s="127" t="str">
        <f>Table13[[#This Row],[Series]]&amp;Table13[[#This Row],[Competency Name]]</f>
        <v>4604ABILITY TO INTERPRET INSTRUCTIONS AND SPECIFICATIONS, INCLUDING BLUEPRINT READING</v>
      </c>
      <c r="C3681" s="127" t="str">
        <f>IF(RIGHT(Table13[[#This Row],[Occupational Series]],5)="SECCM","SECCM",IF(OR(RIGHT(Table13[[#This Row],[Occupational Series]],1)="A",RIGHT(Table13[[#This Row],[Occupational Series]],1)="B",RIGHT(Table13[[#This Row],[Occupational Series]],1)="C"),"0301",RIGHT(Table13[[#This Row],[Occupational Series]],4)))</f>
        <v>4604</v>
      </c>
      <c r="D3681" s="54" t="s">
        <v>906</v>
      </c>
      <c r="E3681" s="54" t="s">
        <v>907</v>
      </c>
    </row>
    <row r="3682" spans="1:5" ht="51.75" thickBot="1" x14ac:dyDescent="0.3">
      <c r="A3682" s="54" t="s">
        <v>681</v>
      </c>
      <c r="B3682" s="127" t="str">
        <f>Table13[[#This Row],[Series]]&amp;Table13[[#This Row],[Competency Name]]</f>
        <v>4604ABILITY TO USE AND MAINTAIN TOOLS AND EQUIPMENT</v>
      </c>
      <c r="C3682" s="127" t="str">
        <f>IF(RIGHT(Table13[[#This Row],[Occupational Series]],5)="SECCM","SECCM",IF(OR(RIGHT(Table13[[#This Row],[Occupational Series]],1)="A",RIGHT(Table13[[#This Row],[Occupational Series]],1)="B",RIGHT(Table13[[#This Row],[Occupational Series]],1)="C"),"0301",RIGHT(Table13[[#This Row],[Occupational Series]],4)))</f>
        <v>4604</v>
      </c>
      <c r="D3682" s="54" t="s">
        <v>908</v>
      </c>
      <c r="E3682" s="54" t="s">
        <v>909</v>
      </c>
    </row>
    <row r="3683" spans="1:5" ht="39" thickBot="1" x14ac:dyDescent="0.3">
      <c r="A3683" s="54" t="s">
        <v>681</v>
      </c>
      <c r="B3683" s="127" t="str">
        <f>Table13[[#This Row],[Series]]&amp;Table13[[#This Row],[Competency Name]]</f>
        <v>4604KNOWLEDGE OF EQUIPMENT ASSEMBLY, INSTALLATION, REPAIR, ETC.</v>
      </c>
      <c r="C3683" s="127" t="str">
        <f>IF(RIGHT(Table13[[#This Row],[Occupational Series]],5)="SECCM","SECCM",IF(OR(RIGHT(Table13[[#This Row],[Occupational Series]],1)="A",RIGHT(Table13[[#This Row],[Occupational Series]],1)="B",RIGHT(Table13[[#This Row],[Occupational Series]],1)="C"),"0301",RIGHT(Table13[[#This Row],[Occupational Series]],4)))</f>
        <v>4604</v>
      </c>
      <c r="D3683" s="54" t="s">
        <v>910</v>
      </c>
      <c r="E3683" s="54" t="s">
        <v>911</v>
      </c>
    </row>
    <row r="3684" spans="1:5" ht="39" thickBot="1" x14ac:dyDescent="0.3">
      <c r="A3684" s="51" t="s">
        <v>681</v>
      </c>
      <c r="B3684" s="127" t="str">
        <f>Table13[[#This Row],[Series]]&amp;Table13[[#This Row],[Competency Name]]</f>
        <v>4604MEASUREMENT AND LAYOUT</v>
      </c>
      <c r="C3684" s="127" t="str">
        <f>IF(RIGHT(Table13[[#This Row],[Occupational Series]],5)="SECCM","SECCM",IF(OR(RIGHT(Table13[[#This Row],[Occupational Series]],1)="A",RIGHT(Table13[[#This Row],[Occupational Series]],1)="B",RIGHT(Table13[[#This Row],[Occupational Series]],1)="C"),"0301",RIGHT(Table13[[#This Row],[Occupational Series]],4)))</f>
        <v>4604</v>
      </c>
      <c r="D3684" s="51" t="s">
        <v>972</v>
      </c>
      <c r="E3684" s="51" t="s">
        <v>973</v>
      </c>
    </row>
    <row r="3685" spans="1:5" ht="26.25" thickBot="1" x14ac:dyDescent="0.3">
      <c r="A3685" s="51" t="s">
        <v>712</v>
      </c>
      <c r="B3685" s="127" t="str">
        <f>Table13[[#This Row],[Series]]&amp;Table13[[#This Row],[Competency Name]]</f>
        <v>4605KNOWLEDGE OF MATERIALS</v>
      </c>
      <c r="C3685" s="127" t="str">
        <f>IF(RIGHT(Table13[[#This Row],[Occupational Series]],5)="SECCM","SECCM",IF(OR(RIGHT(Table13[[#This Row],[Occupational Series]],1)="A",RIGHT(Table13[[#This Row],[Occupational Series]],1)="B",RIGHT(Table13[[#This Row],[Occupational Series]],1)="C"),"0301",RIGHT(Table13[[#This Row],[Occupational Series]],4)))</f>
        <v>4605</v>
      </c>
      <c r="D3685" s="51" t="s">
        <v>679</v>
      </c>
      <c r="E3685" s="51" t="s">
        <v>680</v>
      </c>
    </row>
    <row r="3686" spans="1:5" ht="115.5" thickBot="1" x14ac:dyDescent="0.3">
      <c r="A3686" s="54" t="s">
        <v>712</v>
      </c>
      <c r="B3686" s="127" t="str">
        <f>Table13[[#This Row],[Series]]&amp;Table13[[#This Row],[Competency Name]]</f>
        <v>4605TECHNICAL PRACTICES (THEORETICAL, PRECISE, ARTISTIC)</v>
      </c>
      <c r="C3686" s="127" t="str">
        <f>IF(RIGHT(Table13[[#This Row],[Occupational Series]],5)="SECCM","SECCM",IF(OR(RIGHT(Table13[[#This Row],[Occupational Series]],1)="A",RIGHT(Table13[[#This Row],[Occupational Series]],1)="B",RIGHT(Table13[[#This Row],[Occupational Series]],1)="C"),"0301",RIGHT(Table13[[#This Row],[Occupational Series]],4)))</f>
        <v>4605</v>
      </c>
      <c r="D3686" s="54" t="s">
        <v>716</v>
      </c>
      <c r="E3686" s="54" t="s">
        <v>717</v>
      </c>
    </row>
    <row r="3687" spans="1:5" ht="51.75" thickBot="1" x14ac:dyDescent="0.3">
      <c r="A3687" s="128" t="s">
        <v>712</v>
      </c>
      <c r="B3687" s="127" t="str">
        <f>Table13[[#This Row],[Series]]&amp;Table13[[#This Row],[Competency Name]]</f>
        <v>4605ABILITY TO DO THE WORK OF THE POSITION WITHOUT MORE THAN NORMAL SUPERVISION</v>
      </c>
      <c r="C3687" s="127" t="str">
        <f>IF(RIGHT(Table13[[#This Row],[Occupational Series]],5)="SECCM","SECCM",IF(OR(RIGHT(Table13[[#This Row],[Occupational Series]],1)="A",RIGHT(Table13[[#This Row],[Occupational Series]],1)="B",RIGHT(Table13[[#This Row],[Occupational Series]],1)="C"),"0301",RIGHT(Table13[[#This Row],[Occupational Series]],4)))</f>
        <v>4605</v>
      </c>
      <c r="D3687" s="128" t="s">
        <v>852</v>
      </c>
      <c r="E3687" s="128" t="s">
        <v>853</v>
      </c>
    </row>
    <row r="3688" spans="1:5" ht="15.75" thickBot="1" x14ac:dyDescent="0.3">
      <c r="A3688" s="128" t="s">
        <v>712</v>
      </c>
      <c r="B3688" s="127" t="str">
        <f>Table13[[#This Row],[Series]]&amp;Table13[[#This Row],[Competency Name]]</f>
        <v>4605ABILITY TO INSPECT</v>
      </c>
      <c r="C3688" s="127" t="str">
        <f>IF(RIGHT(Table13[[#This Row],[Occupational Series]],5)="SECCM","SECCM",IF(OR(RIGHT(Table13[[#This Row],[Occupational Series]],1)="A",RIGHT(Table13[[#This Row],[Occupational Series]],1)="B",RIGHT(Table13[[#This Row],[Occupational Series]],1)="C"),"0301",RIGHT(Table13[[#This Row],[Occupational Series]],4)))</f>
        <v>4605</v>
      </c>
      <c r="D3688" s="128" t="s">
        <v>866</v>
      </c>
      <c r="E3688" s="128" t="s">
        <v>867</v>
      </c>
    </row>
    <row r="3689" spans="1:5" ht="15.75" thickBot="1" x14ac:dyDescent="0.3">
      <c r="A3689" s="128" t="s">
        <v>712</v>
      </c>
      <c r="B3689" s="127" t="str">
        <f>Table13[[#This Row],[Series]]&amp;Table13[[#This Row],[Competency Name]]</f>
        <v>4605ABILITY TO INSTRUCT</v>
      </c>
      <c r="C3689" s="127" t="str">
        <f>IF(RIGHT(Table13[[#This Row],[Occupational Series]],5)="SECCM","SECCM",IF(OR(RIGHT(Table13[[#This Row],[Occupational Series]],1)="A",RIGHT(Table13[[#This Row],[Occupational Series]],1)="B",RIGHT(Table13[[#This Row],[Occupational Series]],1)="C"),"0301",RIGHT(Table13[[#This Row],[Occupational Series]],4)))</f>
        <v>4605</v>
      </c>
      <c r="D3689" s="128" t="s">
        <v>868</v>
      </c>
      <c r="E3689" s="128" t="s">
        <v>869</v>
      </c>
    </row>
    <row r="3690" spans="1:5" ht="39" thickBot="1" x14ac:dyDescent="0.3">
      <c r="A3690" s="51" t="s">
        <v>712</v>
      </c>
      <c r="B3690" s="127" t="str">
        <f>Table13[[#This Row],[Series]]&amp;Table13[[#This Row],[Competency Name]]</f>
        <v>4605ABILITY TO PROVIDE PRODUCTION SUPPORT SERVICES</v>
      </c>
      <c r="C3690" s="127" t="str">
        <f>IF(RIGHT(Table13[[#This Row],[Occupational Series]],5)="SECCM","SECCM",IF(OR(RIGHT(Table13[[#This Row],[Occupational Series]],1)="A",RIGHT(Table13[[#This Row],[Occupational Series]],1)="B",RIGHT(Table13[[#This Row],[Occupational Series]],1)="C"),"0301",RIGHT(Table13[[#This Row],[Occupational Series]],4)))</f>
        <v>4605</v>
      </c>
      <c r="D3690" s="51" t="s">
        <v>870</v>
      </c>
      <c r="E3690" s="51" t="s">
        <v>871</v>
      </c>
    </row>
    <row r="3691" spans="1:5" ht="26.25" thickBot="1" x14ac:dyDescent="0.3">
      <c r="A3691" s="129" t="s">
        <v>712</v>
      </c>
      <c r="B3691" s="127" t="str">
        <f>Table13[[#This Row],[Series]]&amp;Table13[[#This Row],[Competency Name]]</f>
        <v>4605ABILITY TO LEAD OR SUPERVISE</v>
      </c>
      <c r="C3691" s="127" t="str">
        <f>IF(RIGHT(Table13[[#This Row],[Occupational Series]],5)="SECCM","SECCM",IF(OR(RIGHT(Table13[[#This Row],[Occupational Series]],1)="A",RIGHT(Table13[[#This Row],[Occupational Series]],1)="B",RIGHT(Table13[[#This Row],[Occupational Series]],1)="C"),"0301",RIGHT(Table13[[#This Row],[Occupational Series]],4)))</f>
        <v>4605</v>
      </c>
      <c r="D3691" s="129" t="s">
        <v>872</v>
      </c>
      <c r="E3691" s="129" t="s">
        <v>873</v>
      </c>
    </row>
    <row r="3692" spans="1:5" ht="77.25" thickBot="1" x14ac:dyDescent="0.3">
      <c r="A3692" s="54" t="s">
        <v>712</v>
      </c>
      <c r="B3692" s="127" t="str">
        <f>Table13[[#This Row],[Series]]&amp;Table13[[#This Row],[Competency Name]]</f>
        <v>4605ABILITY TO INTERPRET INSTRUCTIONS AND SPECIFICATIONS, INCLUDING BLUEPRINT READING</v>
      </c>
      <c r="C3692" s="127" t="str">
        <f>IF(RIGHT(Table13[[#This Row],[Occupational Series]],5)="SECCM","SECCM",IF(OR(RIGHT(Table13[[#This Row],[Occupational Series]],1)="A",RIGHT(Table13[[#This Row],[Occupational Series]],1)="B",RIGHT(Table13[[#This Row],[Occupational Series]],1)="C"),"0301",RIGHT(Table13[[#This Row],[Occupational Series]],4)))</f>
        <v>4605</v>
      </c>
      <c r="D3692" s="54" t="s">
        <v>906</v>
      </c>
      <c r="E3692" s="54" t="s">
        <v>907</v>
      </c>
    </row>
    <row r="3693" spans="1:5" ht="51.75" thickBot="1" x14ac:dyDescent="0.3">
      <c r="A3693" s="54" t="s">
        <v>712</v>
      </c>
      <c r="B3693" s="127" t="str">
        <f>Table13[[#This Row],[Series]]&amp;Table13[[#This Row],[Competency Name]]</f>
        <v>4605ABILITY TO USE AND MAINTAIN TOOLS AND EQUIPMENT</v>
      </c>
      <c r="C3693" s="127" t="str">
        <f>IF(RIGHT(Table13[[#This Row],[Occupational Series]],5)="SECCM","SECCM",IF(OR(RIGHT(Table13[[#This Row],[Occupational Series]],1)="A",RIGHT(Table13[[#This Row],[Occupational Series]],1)="B",RIGHT(Table13[[#This Row],[Occupational Series]],1)="C"),"0301",RIGHT(Table13[[#This Row],[Occupational Series]],4)))</f>
        <v>4605</v>
      </c>
      <c r="D3693" s="54" t="s">
        <v>908</v>
      </c>
      <c r="E3693" s="54" t="s">
        <v>909</v>
      </c>
    </row>
    <row r="3694" spans="1:5" ht="39" thickBot="1" x14ac:dyDescent="0.3">
      <c r="A3694" s="54" t="s">
        <v>712</v>
      </c>
      <c r="B3694" s="127" t="str">
        <f>Table13[[#This Row],[Series]]&amp;Table13[[#This Row],[Competency Name]]</f>
        <v>4605KNOWLEDGE OF EQUIPMENT ASSEMBLY, INSTALLATION, REPAIR, ETC.</v>
      </c>
      <c r="C3694" s="127" t="str">
        <f>IF(RIGHT(Table13[[#This Row],[Occupational Series]],5)="SECCM","SECCM",IF(OR(RIGHT(Table13[[#This Row],[Occupational Series]],1)="A",RIGHT(Table13[[#This Row],[Occupational Series]],1)="B",RIGHT(Table13[[#This Row],[Occupational Series]],1)="C"),"0301",RIGHT(Table13[[#This Row],[Occupational Series]],4)))</f>
        <v>4605</v>
      </c>
      <c r="D3694" s="54" t="s">
        <v>910</v>
      </c>
      <c r="E3694" s="54" t="s">
        <v>911</v>
      </c>
    </row>
    <row r="3695" spans="1:5" ht="39" thickBot="1" x14ac:dyDescent="0.3">
      <c r="A3695" s="54" t="s">
        <v>712</v>
      </c>
      <c r="B3695" s="127" t="str">
        <f>Table13[[#This Row],[Series]]&amp;Table13[[#This Row],[Competency Name]]</f>
        <v>4605MEASUREMENT AND LAYOUT</v>
      </c>
      <c r="C3695" s="127" t="str">
        <f>IF(RIGHT(Table13[[#This Row],[Occupational Series]],5)="SECCM","SECCM",IF(OR(RIGHT(Table13[[#This Row],[Occupational Series]],1)="A",RIGHT(Table13[[#This Row],[Occupational Series]],1)="B",RIGHT(Table13[[#This Row],[Occupational Series]],1)="C"),"0301",RIGHT(Table13[[#This Row],[Occupational Series]],4)))</f>
        <v>4605</v>
      </c>
      <c r="D3695" s="54" t="s">
        <v>972</v>
      </c>
      <c r="E3695" s="54" t="s">
        <v>973</v>
      </c>
    </row>
    <row r="3696" spans="1:5" ht="26.25" thickBot="1" x14ac:dyDescent="0.3">
      <c r="A3696" s="51" t="s">
        <v>683</v>
      </c>
      <c r="B3696" s="127" t="str">
        <f>Table13[[#This Row],[Series]]&amp;Table13[[#This Row],[Competency Name]]</f>
        <v>4607KNOWLEDGE OF MATERIALS</v>
      </c>
      <c r="C3696" s="127" t="str">
        <f>IF(RIGHT(Table13[[#This Row],[Occupational Series]],5)="SECCM","SECCM",IF(OR(RIGHT(Table13[[#This Row],[Occupational Series]],1)="A",RIGHT(Table13[[#This Row],[Occupational Series]],1)="B",RIGHT(Table13[[#This Row],[Occupational Series]],1)="C"),"0301",RIGHT(Table13[[#This Row],[Occupational Series]],4)))</f>
        <v>4607</v>
      </c>
      <c r="D3696" s="51" t="s">
        <v>679</v>
      </c>
      <c r="E3696" s="51" t="s">
        <v>680</v>
      </c>
    </row>
    <row r="3697" spans="1:5" ht="115.5" thickBot="1" x14ac:dyDescent="0.3">
      <c r="A3697" s="51" t="s">
        <v>683</v>
      </c>
      <c r="B3697" s="127" t="str">
        <f>Table13[[#This Row],[Series]]&amp;Table13[[#This Row],[Competency Name]]</f>
        <v>4607TECHNICAL PRACTICES (THEORETICAL, PRECISE, ARTISTIC)</v>
      </c>
      <c r="C3697" s="127" t="str">
        <f>IF(RIGHT(Table13[[#This Row],[Occupational Series]],5)="SECCM","SECCM",IF(OR(RIGHT(Table13[[#This Row],[Occupational Series]],1)="A",RIGHT(Table13[[#This Row],[Occupational Series]],1)="B",RIGHT(Table13[[#This Row],[Occupational Series]],1)="C"),"0301",RIGHT(Table13[[#This Row],[Occupational Series]],4)))</f>
        <v>4607</v>
      </c>
      <c r="D3697" s="51" t="s">
        <v>716</v>
      </c>
      <c r="E3697" s="51" t="s">
        <v>717</v>
      </c>
    </row>
    <row r="3698" spans="1:5" ht="51.75" thickBot="1" x14ac:dyDescent="0.3">
      <c r="A3698" s="128" t="s">
        <v>683</v>
      </c>
      <c r="B3698" s="127" t="str">
        <f>Table13[[#This Row],[Series]]&amp;Table13[[#This Row],[Competency Name]]</f>
        <v>4607ABILITY TO DO THE WORK OF THE POSITION WITHOUT MORE THAN NORMAL SUPERVISION</v>
      </c>
      <c r="C3698" s="127" t="str">
        <f>IF(RIGHT(Table13[[#This Row],[Occupational Series]],5)="SECCM","SECCM",IF(OR(RIGHT(Table13[[#This Row],[Occupational Series]],1)="A",RIGHT(Table13[[#This Row],[Occupational Series]],1)="B",RIGHT(Table13[[#This Row],[Occupational Series]],1)="C"),"0301",RIGHT(Table13[[#This Row],[Occupational Series]],4)))</f>
        <v>4607</v>
      </c>
      <c r="D3698" s="128" t="s">
        <v>852</v>
      </c>
      <c r="E3698" s="128" t="s">
        <v>853</v>
      </c>
    </row>
    <row r="3699" spans="1:5" ht="15.75" thickBot="1" x14ac:dyDescent="0.3">
      <c r="A3699" s="128" t="s">
        <v>683</v>
      </c>
      <c r="B3699" s="127" t="str">
        <f>Table13[[#This Row],[Series]]&amp;Table13[[#This Row],[Competency Name]]</f>
        <v>4607ABILITY TO INSPECT</v>
      </c>
      <c r="C3699" s="127" t="str">
        <f>IF(RIGHT(Table13[[#This Row],[Occupational Series]],5)="SECCM","SECCM",IF(OR(RIGHT(Table13[[#This Row],[Occupational Series]],1)="A",RIGHT(Table13[[#This Row],[Occupational Series]],1)="B",RIGHT(Table13[[#This Row],[Occupational Series]],1)="C"),"0301",RIGHT(Table13[[#This Row],[Occupational Series]],4)))</f>
        <v>4607</v>
      </c>
      <c r="D3699" s="128" t="s">
        <v>866</v>
      </c>
      <c r="E3699" s="128" t="s">
        <v>867</v>
      </c>
    </row>
    <row r="3700" spans="1:5" ht="15.75" thickBot="1" x14ac:dyDescent="0.3">
      <c r="A3700" s="128" t="s">
        <v>683</v>
      </c>
      <c r="B3700" s="127" t="str">
        <f>Table13[[#This Row],[Series]]&amp;Table13[[#This Row],[Competency Name]]</f>
        <v>4607ABILITY TO INSTRUCT</v>
      </c>
      <c r="C3700" s="127" t="str">
        <f>IF(RIGHT(Table13[[#This Row],[Occupational Series]],5)="SECCM","SECCM",IF(OR(RIGHT(Table13[[#This Row],[Occupational Series]],1)="A",RIGHT(Table13[[#This Row],[Occupational Series]],1)="B",RIGHT(Table13[[#This Row],[Occupational Series]],1)="C"),"0301",RIGHT(Table13[[#This Row],[Occupational Series]],4)))</f>
        <v>4607</v>
      </c>
      <c r="D3700" s="128" t="s">
        <v>868</v>
      </c>
      <c r="E3700" s="128" t="s">
        <v>869</v>
      </c>
    </row>
    <row r="3701" spans="1:5" ht="39" thickBot="1" x14ac:dyDescent="0.3">
      <c r="A3701" s="54" t="s">
        <v>683</v>
      </c>
      <c r="B3701" s="127" t="str">
        <f>Table13[[#This Row],[Series]]&amp;Table13[[#This Row],[Competency Name]]</f>
        <v>4607ABILITY TO PROVIDE PRODUCTION SUPPORT SERVICES</v>
      </c>
      <c r="C3701" s="127" t="str">
        <f>IF(RIGHT(Table13[[#This Row],[Occupational Series]],5)="SECCM","SECCM",IF(OR(RIGHT(Table13[[#This Row],[Occupational Series]],1)="A",RIGHT(Table13[[#This Row],[Occupational Series]],1)="B",RIGHT(Table13[[#This Row],[Occupational Series]],1)="C"),"0301",RIGHT(Table13[[#This Row],[Occupational Series]],4)))</f>
        <v>4607</v>
      </c>
      <c r="D3701" s="54" t="s">
        <v>870</v>
      </c>
      <c r="E3701" s="54" t="s">
        <v>871</v>
      </c>
    </row>
    <row r="3702" spans="1:5" ht="26.25" thickBot="1" x14ac:dyDescent="0.3">
      <c r="A3702" s="129" t="s">
        <v>683</v>
      </c>
      <c r="B3702" s="127" t="str">
        <f>Table13[[#This Row],[Series]]&amp;Table13[[#This Row],[Competency Name]]</f>
        <v>4607ABILITY TO LEAD OR SUPERVISE</v>
      </c>
      <c r="C3702" s="127" t="str">
        <f>IF(RIGHT(Table13[[#This Row],[Occupational Series]],5)="SECCM","SECCM",IF(OR(RIGHT(Table13[[#This Row],[Occupational Series]],1)="A",RIGHT(Table13[[#This Row],[Occupational Series]],1)="B",RIGHT(Table13[[#This Row],[Occupational Series]],1)="C"),"0301",RIGHT(Table13[[#This Row],[Occupational Series]],4)))</f>
        <v>4607</v>
      </c>
      <c r="D3702" s="129" t="s">
        <v>872</v>
      </c>
      <c r="E3702" s="129" t="s">
        <v>873</v>
      </c>
    </row>
    <row r="3703" spans="1:5" ht="39" thickBot="1" x14ac:dyDescent="0.3">
      <c r="A3703" s="51" t="s">
        <v>683</v>
      </c>
      <c r="B3703" s="127" t="str">
        <f>Table13[[#This Row],[Series]]&amp;Table13[[#This Row],[Competency Name]]</f>
        <v>4607ABILITY TO FOLLOW DIRECTIONS IN A SHOP</v>
      </c>
      <c r="C3703" s="127" t="str">
        <f>IF(RIGHT(Table13[[#This Row],[Occupational Series]],5)="SECCM","SECCM",IF(OR(RIGHT(Table13[[#This Row],[Occupational Series]],1)="A",RIGHT(Table13[[#This Row],[Occupational Series]],1)="B",RIGHT(Table13[[#This Row],[Occupational Series]],1)="C"),"0301",RIGHT(Table13[[#This Row],[Occupational Series]],4)))</f>
        <v>4607</v>
      </c>
      <c r="D3703" s="51" t="s">
        <v>882</v>
      </c>
      <c r="E3703" s="51" t="s">
        <v>883</v>
      </c>
    </row>
    <row r="3704" spans="1:5" ht="64.5" thickBot="1" x14ac:dyDescent="0.3">
      <c r="A3704" s="54" t="s">
        <v>683</v>
      </c>
      <c r="B3704" s="127" t="str">
        <f>Table13[[#This Row],[Series]]&amp;Table13[[#This Row],[Competency Name]]</f>
        <v>4607DEXTERITY AND SAFETY</v>
      </c>
      <c r="C3704" s="127" t="str">
        <f>IF(RIGHT(Table13[[#This Row],[Occupational Series]],5)="SECCM","SECCM",IF(OR(RIGHT(Table13[[#This Row],[Occupational Series]],1)="A",RIGHT(Table13[[#This Row],[Occupational Series]],1)="B",RIGHT(Table13[[#This Row],[Occupational Series]],1)="C"),"0301",RIGHT(Table13[[#This Row],[Occupational Series]],4)))</f>
        <v>4607</v>
      </c>
      <c r="D3704" s="54" t="s">
        <v>888</v>
      </c>
      <c r="E3704" s="54" t="s">
        <v>889</v>
      </c>
    </row>
    <row r="3705" spans="1:5" ht="39" thickBot="1" x14ac:dyDescent="0.3">
      <c r="A3705" s="54" t="s">
        <v>683</v>
      </c>
      <c r="B3705" s="127" t="str">
        <f>Table13[[#This Row],[Series]]&amp;Table13[[#This Row],[Competency Name]]</f>
        <v>4607RELIABILITY AND DEPENDABILITY</v>
      </c>
      <c r="C3705" s="127" t="str">
        <f>IF(RIGHT(Table13[[#This Row],[Occupational Series]],5)="SECCM","SECCM",IF(OR(RIGHT(Table13[[#This Row],[Occupational Series]],1)="A",RIGHT(Table13[[#This Row],[Occupational Series]],1)="B",RIGHT(Table13[[#This Row],[Occupational Series]],1)="C"),"0301",RIGHT(Table13[[#This Row],[Occupational Series]],4)))</f>
        <v>4607</v>
      </c>
      <c r="D3705" s="54" t="s">
        <v>900</v>
      </c>
      <c r="E3705" s="54" t="s">
        <v>901</v>
      </c>
    </row>
    <row r="3706" spans="1:5" ht="77.25" thickBot="1" x14ac:dyDescent="0.3">
      <c r="A3706" s="54" t="s">
        <v>683</v>
      </c>
      <c r="B3706" s="127" t="str">
        <f>Table13[[#This Row],[Series]]&amp;Table13[[#This Row],[Competency Name]]</f>
        <v>4607ABILITY TO INTERPRET INSTRUCTIONS AND SPECIFICATIONS, INCLUDING BLUEPRINT READING</v>
      </c>
      <c r="C3706" s="127" t="str">
        <f>IF(RIGHT(Table13[[#This Row],[Occupational Series]],5)="SECCM","SECCM",IF(OR(RIGHT(Table13[[#This Row],[Occupational Series]],1)="A",RIGHT(Table13[[#This Row],[Occupational Series]],1)="B",RIGHT(Table13[[#This Row],[Occupational Series]],1)="C"),"0301",RIGHT(Table13[[#This Row],[Occupational Series]],4)))</f>
        <v>4607</v>
      </c>
      <c r="D3706" s="54" t="s">
        <v>906</v>
      </c>
      <c r="E3706" s="54" t="s">
        <v>907</v>
      </c>
    </row>
    <row r="3707" spans="1:5" ht="51.75" thickBot="1" x14ac:dyDescent="0.3">
      <c r="A3707" s="54" t="s">
        <v>683</v>
      </c>
      <c r="B3707" s="127" t="str">
        <f>Table13[[#This Row],[Series]]&amp;Table13[[#This Row],[Competency Name]]</f>
        <v>4607ABILITY TO USE AND MAINTAIN TOOLS AND EQUIPMENT</v>
      </c>
      <c r="C3707" s="127" t="str">
        <f>IF(RIGHT(Table13[[#This Row],[Occupational Series]],5)="SECCM","SECCM",IF(OR(RIGHT(Table13[[#This Row],[Occupational Series]],1)="A",RIGHT(Table13[[#This Row],[Occupational Series]],1)="B",RIGHT(Table13[[#This Row],[Occupational Series]],1)="C"),"0301",RIGHT(Table13[[#This Row],[Occupational Series]],4)))</f>
        <v>4607</v>
      </c>
      <c r="D3707" s="54" t="s">
        <v>908</v>
      </c>
      <c r="E3707" s="54" t="s">
        <v>909</v>
      </c>
    </row>
    <row r="3708" spans="1:5" ht="39" thickBot="1" x14ac:dyDescent="0.3">
      <c r="A3708" s="51" t="s">
        <v>683</v>
      </c>
      <c r="B3708" s="127" t="str">
        <f>Table13[[#This Row],[Series]]&amp;Table13[[#This Row],[Competency Name]]</f>
        <v>4607KNOWLEDGE OF EQUIPMENT ASSEMBLY, INSTALLATION, REPAIR, ETC.</v>
      </c>
      <c r="C3708" s="127" t="str">
        <f>IF(RIGHT(Table13[[#This Row],[Occupational Series]],5)="SECCM","SECCM",IF(OR(RIGHT(Table13[[#This Row],[Occupational Series]],1)="A",RIGHT(Table13[[#This Row],[Occupational Series]],1)="B",RIGHT(Table13[[#This Row],[Occupational Series]],1)="C"),"0301",RIGHT(Table13[[#This Row],[Occupational Series]],4)))</f>
        <v>4607</v>
      </c>
      <c r="D3708" s="51" t="s">
        <v>910</v>
      </c>
      <c r="E3708" s="51" t="s">
        <v>911</v>
      </c>
    </row>
    <row r="3709" spans="1:5" ht="39" thickBot="1" x14ac:dyDescent="0.3">
      <c r="A3709" s="51" t="s">
        <v>683</v>
      </c>
      <c r="B3709" s="127" t="str">
        <f>Table13[[#This Row],[Series]]&amp;Table13[[#This Row],[Competency Name]]</f>
        <v>4607MEASUREMENT AND LAYOUT</v>
      </c>
      <c r="C3709" s="127" t="str">
        <f>IF(RIGHT(Table13[[#This Row],[Occupational Series]],5)="SECCM","SECCM",IF(OR(RIGHT(Table13[[#This Row],[Occupational Series]],1)="A",RIGHT(Table13[[#This Row],[Occupational Series]],1)="B",RIGHT(Table13[[#This Row],[Occupational Series]],1)="C"),"0301",RIGHT(Table13[[#This Row],[Occupational Series]],4)))</f>
        <v>4607</v>
      </c>
      <c r="D3709" s="51" t="s">
        <v>972</v>
      </c>
      <c r="E3709" s="51" t="s">
        <v>973</v>
      </c>
    </row>
    <row r="3710" spans="1:5" ht="39" thickBot="1" x14ac:dyDescent="0.3">
      <c r="A3710" s="54" t="s">
        <v>683</v>
      </c>
      <c r="B3710" s="127" t="str">
        <f>Table13[[#This Row],[Series]]&amp;Table13[[#This Row],[Competency Name]]</f>
        <v>4607ABILITY TO WORK AS A MEMBER OF A TEAM</v>
      </c>
      <c r="C3710" s="127" t="str">
        <f>IF(RIGHT(Table13[[#This Row],[Occupational Series]],5)="SECCM","SECCM",IF(OR(RIGHT(Table13[[#This Row],[Occupational Series]],1)="A",RIGHT(Table13[[#This Row],[Occupational Series]],1)="B",RIGHT(Table13[[#This Row],[Occupational Series]],1)="C"),"0301",RIGHT(Table13[[#This Row],[Occupational Series]],4)))</f>
        <v>4607</v>
      </c>
      <c r="D3710" s="54" t="s">
        <v>1017</v>
      </c>
      <c r="E3710" s="54" t="s">
        <v>1018</v>
      </c>
    </row>
    <row r="3711" spans="1:5" ht="26.25" thickBot="1" x14ac:dyDescent="0.3">
      <c r="A3711" s="128" t="s">
        <v>683</v>
      </c>
      <c r="B3711" s="127" t="str">
        <f>Table13[[#This Row],[Series]]&amp;Table13[[#This Row],[Competency Name]]</f>
        <v>4607SHOP APTITUDE AND INTEREST</v>
      </c>
      <c r="C3711" s="127" t="str">
        <f>IF(RIGHT(Table13[[#This Row],[Occupational Series]],5)="SECCM","SECCM",IF(OR(RIGHT(Table13[[#This Row],[Occupational Series]],1)="A",RIGHT(Table13[[#This Row],[Occupational Series]],1)="B",RIGHT(Table13[[#This Row],[Occupational Series]],1)="C"),"0301",RIGHT(Table13[[#This Row],[Occupational Series]],4)))</f>
        <v>4607</v>
      </c>
      <c r="D3711" s="128" t="s">
        <v>1021</v>
      </c>
      <c r="E3711" s="128" t="s">
        <v>1022</v>
      </c>
    </row>
    <row r="3712" spans="1:5" ht="26.25" thickBot="1" x14ac:dyDescent="0.3">
      <c r="A3712" s="54" t="s">
        <v>688</v>
      </c>
      <c r="B3712" s="127" t="str">
        <f>Table13[[#This Row],[Series]]&amp;Table13[[#This Row],[Competency Name]]</f>
        <v>4616KNOWLEDGE OF MATERIALS</v>
      </c>
      <c r="C3712" s="127" t="str">
        <f>IF(RIGHT(Table13[[#This Row],[Occupational Series]],5)="SECCM","SECCM",IF(OR(RIGHT(Table13[[#This Row],[Occupational Series]],1)="A",RIGHT(Table13[[#This Row],[Occupational Series]],1)="B",RIGHT(Table13[[#This Row],[Occupational Series]],1)="C"),"0301",RIGHT(Table13[[#This Row],[Occupational Series]],4)))</f>
        <v>4616</v>
      </c>
      <c r="D3712" s="54" t="s">
        <v>679</v>
      </c>
      <c r="E3712" s="54" t="s">
        <v>680</v>
      </c>
    </row>
    <row r="3713" spans="1:5" ht="115.5" thickBot="1" x14ac:dyDescent="0.3">
      <c r="A3713" s="54" t="s">
        <v>688</v>
      </c>
      <c r="B3713" s="127" t="str">
        <f>Table13[[#This Row],[Series]]&amp;Table13[[#This Row],[Competency Name]]</f>
        <v>4616TECHNICAL PRACTICES (THEORETICAL, PRECISE, ARTISTIC)</v>
      </c>
      <c r="C3713" s="127" t="str">
        <f>IF(RIGHT(Table13[[#This Row],[Occupational Series]],5)="SECCM","SECCM",IF(OR(RIGHT(Table13[[#This Row],[Occupational Series]],1)="A",RIGHT(Table13[[#This Row],[Occupational Series]],1)="B",RIGHT(Table13[[#This Row],[Occupational Series]],1)="C"),"0301",RIGHT(Table13[[#This Row],[Occupational Series]],4)))</f>
        <v>4616</v>
      </c>
      <c r="D3713" s="54" t="s">
        <v>716</v>
      </c>
      <c r="E3713" s="54" t="s">
        <v>717</v>
      </c>
    </row>
    <row r="3714" spans="1:5" ht="51.75" thickBot="1" x14ac:dyDescent="0.3">
      <c r="A3714" s="129" t="s">
        <v>688</v>
      </c>
      <c r="B3714" s="127" t="str">
        <f>Table13[[#This Row],[Series]]&amp;Table13[[#This Row],[Competency Name]]</f>
        <v>4616ABILITY TO DO THE WORK OF THE POSITION WITHOUT MORE THAN NORMAL SUPERVISION</v>
      </c>
      <c r="C3714" s="127" t="str">
        <f>IF(RIGHT(Table13[[#This Row],[Occupational Series]],5)="SECCM","SECCM",IF(OR(RIGHT(Table13[[#This Row],[Occupational Series]],1)="A",RIGHT(Table13[[#This Row],[Occupational Series]],1)="B",RIGHT(Table13[[#This Row],[Occupational Series]],1)="C"),"0301",RIGHT(Table13[[#This Row],[Occupational Series]],4)))</f>
        <v>4616</v>
      </c>
      <c r="D3714" s="129" t="s">
        <v>852</v>
      </c>
      <c r="E3714" s="129" t="s">
        <v>853</v>
      </c>
    </row>
    <row r="3715" spans="1:5" ht="15.75" thickBot="1" x14ac:dyDescent="0.3">
      <c r="A3715" s="129" t="s">
        <v>688</v>
      </c>
      <c r="B3715" s="127" t="str">
        <f>Table13[[#This Row],[Series]]&amp;Table13[[#This Row],[Competency Name]]</f>
        <v>4616ABILITY TO INSPECT</v>
      </c>
      <c r="C3715" s="127" t="str">
        <f>IF(RIGHT(Table13[[#This Row],[Occupational Series]],5)="SECCM","SECCM",IF(OR(RIGHT(Table13[[#This Row],[Occupational Series]],1)="A",RIGHT(Table13[[#This Row],[Occupational Series]],1)="B",RIGHT(Table13[[#This Row],[Occupational Series]],1)="C"),"0301",RIGHT(Table13[[#This Row],[Occupational Series]],4)))</f>
        <v>4616</v>
      </c>
      <c r="D3715" s="129" t="s">
        <v>866</v>
      </c>
      <c r="E3715" s="129" t="s">
        <v>867</v>
      </c>
    </row>
    <row r="3716" spans="1:5" ht="15.75" thickBot="1" x14ac:dyDescent="0.3">
      <c r="A3716" s="128" t="s">
        <v>688</v>
      </c>
      <c r="B3716" s="127" t="str">
        <f>Table13[[#This Row],[Series]]&amp;Table13[[#This Row],[Competency Name]]</f>
        <v>4616ABILITY TO INSTRUCT</v>
      </c>
      <c r="C3716" s="127" t="str">
        <f>IF(RIGHT(Table13[[#This Row],[Occupational Series]],5)="SECCM","SECCM",IF(OR(RIGHT(Table13[[#This Row],[Occupational Series]],1)="A",RIGHT(Table13[[#This Row],[Occupational Series]],1)="B",RIGHT(Table13[[#This Row],[Occupational Series]],1)="C"),"0301",RIGHT(Table13[[#This Row],[Occupational Series]],4)))</f>
        <v>4616</v>
      </c>
      <c r="D3716" s="128" t="s">
        <v>868</v>
      </c>
      <c r="E3716" s="128" t="s">
        <v>869</v>
      </c>
    </row>
    <row r="3717" spans="1:5" ht="39" thickBot="1" x14ac:dyDescent="0.3">
      <c r="A3717" s="54" t="s">
        <v>688</v>
      </c>
      <c r="B3717" s="127" t="str">
        <f>Table13[[#This Row],[Series]]&amp;Table13[[#This Row],[Competency Name]]</f>
        <v>4616ABILITY TO PROVIDE PRODUCTION SUPPORT SERVICES</v>
      </c>
      <c r="C3717" s="127" t="str">
        <f>IF(RIGHT(Table13[[#This Row],[Occupational Series]],5)="SECCM","SECCM",IF(OR(RIGHT(Table13[[#This Row],[Occupational Series]],1)="A",RIGHT(Table13[[#This Row],[Occupational Series]],1)="B",RIGHT(Table13[[#This Row],[Occupational Series]],1)="C"),"0301",RIGHT(Table13[[#This Row],[Occupational Series]],4)))</f>
        <v>4616</v>
      </c>
      <c r="D3717" s="54" t="s">
        <v>870</v>
      </c>
      <c r="E3717" s="54" t="s">
        <v>871</v>
      </c>
    </row>
    <row r="3718" spans="1:5" ht="26.25" thickBot="1" x14ac:dyDescent="0.3">
      <c r="A3718" s="128" t="s">
        <v>688</v>
      </c>
      <c r="B3718" s="127" t="str">
        <f>Table13[[#This Row],[Series]]&amp;Table13[[#This Row],[Competency Name]]</f>
        <v>4616ABILITY TO LEAD OR SUPERVISE</v>
      </c>
      <c r="C3718" s="127" t="str">
        <f>IF(RIGHT(Table13[[#This Row],[Occupational Series]],5)="SECCM","SECCM",IF(OR(RIGHT(Table13[[#This Row],[Occupational Series]],1)="A",RIGHT(Table13[[#This Row],[Occupational Series]],1)="B",RIGHT(Table13[[#This Row],[Occupational Series]],1)="C"),"0301",RIGHT(Table13[[#This Row],[Occupational Series]],4)))</f>
        <v>4616</v>
      </c>
      <c r="D3718" s="128" t="s">
        <v>872</v>
      </c>
      <c r="E3718" s="128" t="s">
        <v>873</v>
      </c>
    </row>
    <row r="3719" spans="1:5" ht="77.25" thickBot="1" x14ac:dyDescent="0.3">
      <c r="A3719" s="54" t="s">
        <v>688</v>
      </c>
      <c r="B3719" s="127" t="str">
        <f>Table13[[#This Row],[Series]]&amp;Table13[[#This Row],[Competency Name]]</f>
        <v>4616ABILITY TO INTERPRET INSTRUCTIONS AND SPECIFICATIONS, INCLUDING BLUEPRINT READING</v>
      </c>
      <c r="C3719" s="127" t="str">
        <f>IF(RIGHT(Table13[[#This Row],[Occupational Series]],5)="SECCM","SECCM",IF(OR(RIGHT(Table13[[#This Row],[Occupational Series]],1)="A",RIGHT(Table13[[#This Row],[Occupational Series]],1)="B",RIGHT(Table13[[#This Row],[Occupational Series]],1)="C"),"0301",RIGHT(Table13[[#This Row],[Occupational Series]],4)))</f>
        <v>4616</v>
      </c>
      <c r="D3719" s="54" t="s">
        <v>906</v>
      </c>
      <c r="E3719" s="54" t="s">
        <v>907</v>
      </c>
    </row>
    <row r="3720" spans="1:5" ht="51.75" thickBot="1" x14ac:dyDescent="0.3">
      <c r="A3720" s="51" t="s">
        <v>688</v>
      </c>
      <c r="B3720" s="127" t="str">
        <f>Table13[[#This Row],[Series]]&amp;Table13[[#This Row],[Competency Name]]</f>
        <v>4616ABILITY TO USE AND MAINTAIN TOOLS AND EQUIPMENT</v>
      </c>
      <c r="C3720" s="127" t="str">
        <f>IF(RIGHT(Table13[[#This Row],[Occupational Series]],5)="SECCM","SECCM",IF(OR(RIGHT(Table13[[#This Row],[Occupational Series]],1)="A",RIGHT(Table13[[#This Row],[Occupational Series]],1)="B",RIGHT(Table13[[#This Row],[Occupational Series]],1)="C"),"0301",RIGHT(Table13[[#This Row],[Occupational Series]],4)))</f>
        <v>4616</v>
      </c>
      <c r="D3720" s="51" t="s">
        <v>908</v>
      </c>
      <c r="E3720" s="51" t="s">
        <v>909</v>
      </c>
    </row>
    <row r="3721" spans="1:5" ht="39" thickBot="1" x14ac:dyDescent="0.3">
      <c r="A3721" s="51" t="s">
        <v>688</v>
      </c>
      <c r="B3721" s="127" t="str">
        <f>Table13[[#This Row],[Series]]&amp;Table13[[#This Row],[Competency Name]]</f>
        <v>4616KNOWLEDGE OF EQUIPMENT ASSEMBLY, INSTALLATION, REPAIR, ETC.</v>
      </c>
      <c r="C3721" s="127" t="str">
        <f>IF(RIGHT(Table13[[#This Row],[Occupational Series]],5)="SECCM","SECCM",IF(OR(RIGHT(Table13[[#This Row],[Occupational Series]],1)="A",RIGHT(Table13[[#This Row],[Occupational Series]],1)="B",RIGHT(Table13[[#This Row],[Occupational Series]],1)="C"),"0301",RIGHT(Table13[[#This Row],[Occupational Series]],4)))</f>
        <v>4616</v>
      </c>
      <c r="D3721" s="51" t="s">
        <v>910</v>
      </c>
      <c r="E3721" s="51" t="s">
        <v>911</v>
      </c>
    </row>
    <row r="3722" spans="1:5" ht="39" thickBot="1" x14ac:dyDescent="0.3">
      <c r="A3722" s="54" t="s">
        <v>688</v>
      </c>
      <c r="B3722" s="127" t="str">
        <f>Table13[[#This Row],[Series]]&amp;Table13[[#This Row],[Competency Name]]</f>
        <v>4616MEASUREMENT AND LAYOUT</v>
      </c>
      <c r="C3722" s="127" t="str">
        <f>IF(RIGHT(Table13[[#This Row],[Occupational Series]],5)="SECCM","SECCM",IF(OR(RIGHT(Table13[[#This Row],[Occupational Series]],1)="A",RIGHT(Table13[[#This Row],[Occupational Series]],1)="B",RIGHT(Table13[[#This Row],[Occupational Series]],1)="C"),"0301",RIGHT(Table13[[#This Row],[Occupational Series]],4)))</f>
        <v>4616</v>
      </c>
      <c r="D3722" s="54" t="s">
        <v>972</v>
      </c>
      <c r="E3722" s="54" t="s">
        <v>973</v>
      </c>
    </row>
    <row r="3723" spans="1:5" ht="26.25" thickBot="1" x14ac:dyDescent="0.3">
      <c r="A3723" s="54" t="s">
        <v>699</v>
      </c>
      <c r="B3723" s="127" t="str">
        <f>Table13[[#This Row],[Series]]&amp;Table13[[#This Row],[Competency Name]]</f>
        <v>4701KNOWLEDGE OF MATERIALS</v>
      </c>
      <c r="C3723" s="127" t="str">
        <f>IF(RIGHT(Table13[[#This Row],[Occupational Series]],5)="SECCM","SECCM",IF(OR(RIGHT(Table13[[#This Row],[Occupational Series]],1)="A",RIGHT(Table13[[#This Row],[Occupational Series]],1)="B",RIGHT(Table13[[#This Row],[Occupational Series]],1)="C"),"0301",RIGHT(Table13[[#This Row],[Occupational Series]],4)))</f>
        <v>4701</v>
      </c>
      <c r="D3723" s="54" t="s">
        <v>679</v>
      </c>
      <c r="E3723" s="54" t="s">
        <v>680</v>
      </c>
    </row>
    <row r="3724" spans="1:5" ht="115.5" thickBot="1" x14ac:dyDescent="0.3">
      <c r="A3724" s="54" t="s">
        <v>699</v>
      </c>
      <c r="B3724" s="127" t="str">
        <f>Table13[[#This Row],[Series]]&amp;Table13[[#This Row],[Competency Name]]</f>
        <v>4701TECHNICAL PRACTICES (THEORETICAL, PRECISE, ARTISTIC)</v>
      </c>
      <c r="C3724" s="127" t="str">
        <f>IF(RIGHT(Table13[[#This Row],[Occupational Series]],5)="SECCM","SECCM",IF(OR(RIGHT(Table13[[#This Row],[Occupational Series]],1)="A",RIGHT(Table13[[#This Row],[Occupational Series]],1)="B",RIGHT(Table13[[#This Row],[Occupational Series]],1)="C"),"0301",RIGHT(Table13[[#This Row],[Occupational Series]],4)))</f>
        <v>4701</v>
      </c>
      <c r="D3724" s="54" t="s">
        <v>716</v>
      </c>
      <c r="E3724" s="54" t="s">
        <v>717</v>
      </c>
    </row>
    <row r="3725" spans="1:5" ht="51.75" thickBot="1" x14ac:dyDescent="0.3">
      <c r="A3725" s="128" t="s">
        <v>699</v>
      </c>
      <c r="B3725" s="127" t="str">
        <f>Table13[[#This Row],[Series]]&amp;Table13[[#This Row],[Competency Name]]</f>
        <v>4701ABILITY TO DO THE WORK OF THE POSITION WITHOUT MORE THAN NORMAL SUPERVISION</v>
      </c>
      <c r="C3725" s="127" t="str">
        <f>IF(RIGHT(Table13[[#This Row],[Occupational Series]],5)="SECCM","SECCM",IF(OR(RIGHT(Table13[[#This Row],[Occupational Series]],1)="A",RIGHT(Table13[[#This Row],[Occupational Series]],1)="B",RIGHT(Table13[[#This Row],[Occupational Series]],1)="C"),"0301",RIGHT(Table13[[#This Row],[Occupational Series]],4)))</f>
        <v>4701</v>
      </c>
      <c r="D3725" s="128" t="s">
        <v>852</v>
      </c>
      <c r="E3725" s="128" t="s">
        <v>853</v>
      </c>
    </row>
    <row r="3726" spans="1:5" ht="15.75" thickBot="1" x14ac:dyDescent="0.3">
      <c r="A3726" s="129" t="s">
        <v>699</v>
      </c>
      <c r="B3726" s="127" t="str">
        <f>Table13[[#This Row],[Series]]&amp;Table13[[#This Row],[Competency Name]]</f>
        <v>4701ABILITY TO INSPECT</v>
      </c>
      <c r="C3726" s="127" t="str">
        <f>IF(RIGHT(Table13[[#This Row],[Occupational Series]],5)="SECCM","SECCM",IF(OR(RIGHT(Table13[[#This Row],[Occupational Series]],1)="A",RIGHT(Table13[[#This Row],[Occupational Series]],1)="B",RIGHT(Table13[[#This Row],[Occupational Series]],1)="C"),"0301",RIGHT(Table13[[#This Row],[Occupational Series]],4)))</f>
        <v>4701</v>
      </c>
      <c r="D3726" s="129" t="s">
        <v>866</v>
      </c>
      <c r="E3726" s="129" t="s">
        <v>867</v>
      </c>
    </row>
    <row r="3727" spans="1:5" ht="15.75" thickBot="1" x14ac:dyDescent="0.3">
      <c r="A3727" s="129" t="s">
        <v>699</v>
      </c>
      <c r="B3727" s="127" t="str">
        <f>Table13[[#This Row],[Series]]&amp;Table13[[#This Row],[Competency Name]]</f>
        <v>4701ABILITY TO INSTRUCT</v>
      </c>
      <c r="C3727" s="127" t="str">
        <f>IF(RIGHT(Table13[[#This Row],[Occupational Series]],5)="SECCM","SECCM",IF(OR(RIGHT(Table13[[#This Row],[Occupational Series]],1)="A",RIGHT(Table13[[#This Row],[Occupational Series]],1)="B",RIGHT(Table13[[#This Row],[Occupational Series]],1)="C"),"0301",RIGHT(Table13[[#This Row],[Occupational Series]],4)))</f>
        <v>4701</v>
      </c>
      <c r="D3727" s="129" t="s">
        <v>868</v>
      </c>
      <c r="E3727" s="129" t="s">
        <v>869</v>
      </c>
    </row>
    <row r="3728" spans="1:5" ht="39" thickBot="1" x14ac:dyDescent="0.3">
      <c r="A3728" s="54" t="s">
        <v>699</v>
      </c>
      <c r="B3728" s="127" t="str">
        <f>Table13[[#This Row],[Series]]&amp;Table13[[#This Row],[Competency Name]]</f>
        <v>4701ABILITY TO PROVIDE PRODUCTION SUPPORT SERVICES</v>
      </c>
      <c r="C3728" s="127" t="str">
        <f>IF(RIGHT(Table13[[#This Row],[Occupational Series]],5)="SECCM","SECCM",IF(OR(RIGHT(Table13[[#This Row],[Occupational Series]],1)="A",RIGHT(Table13[[#This Row],[Occupational Series]],1)="B",RIGHT(Table13[[#This Row],[Occupational Series]],1)="C"),"0301",RIGHT(Table13[[#This Row],[Occupational Series]],4)))</f>
        <v>4701</v>
      </c>
      <c r="D3728" s="54" t="s">
        <v>870</v>
      </c>
      <c r="E3728" s="54" t="s">
        <v>871</v>
      </c>
    </row>
    <row r="3729" spans="1:5" ht="26.25" thickBot="1" x14ac:dyDescent="0.3">
      <c r="A3729" s="128" t="s">
        <v>699</v>
      </c>
      <c r="B3729" s="127" t="str">
        <f>Table13[[#This Row],[Series]]&amp;Table13[[#This Row],[Competency Name]]</f>
        <v>4701ABILITY TO LEAD OR SUPERVISE</v>
      </c>
      <c r="C3729" s="127" t="str">
        <f>IF(RIGHT(Table13[[#This Row],[Occupational Series]],5)="SECCM","SECCM",IF(OR(RIGHT(Table13[[#This Row],[Occupational Series]],1)="A",RIGHT(Table13[[#This Row],[Occupational Series]],1)="B",RIGHT(Table13[[#This Row],[Occupational Series]],1)="C"),"0301",RIGHT(Table13[[#This Row],[Occupational Series]],4)))</f>
        <v>4701</v>
      </c>
      <c r="D3729" s="128" t="s">
        <v>872</v>
      </c>
      <c r="E3729" s="128" t="s">
        <v>873</v>
      </c>
    </row>
    <row r="3730" spans="1:5" ht="39" thickBot="1" x14ac:dyDescent="0.3">
      <c r="A3730" s="54" t="s">
        <v>699</v>
      </c>
      <c r="B3730" s="127" t="str">
        <f>Table13[[#This Row],[Series]]&amp;Table13[[#This Row],[Competency Name]]</f>
        <v>4701ABILITY TO FOLLOW DIRECTIONS IN A SHOP</v>
      </c>
      <c r="C3730" s="127" t="str">
        <f>IF(RIGHT(Table13[[#This Row],[Occupational Series]],5)="SECCM","SECCM",IF(OR(RIGHT(Table13[[#This Row],[Occupational Series]],1)="A",RIGHT(Table13[[#This Row],[Occupational Series]],1)="B",RIGHT(Table13[[#This Row],[Occupational Series]],1)="C"),"0301",RIGHT(Table13[[#This Row],[Occupational Series]],4)))</f>
        <v>4701</v>
      </c>
      <c r="D3730" s="54" t="s">
        <v>882</v>
      </c>
      <c r="E3730" s="54" t="s">
        <v>883</v>
      </c>
    </row>
    <row r="3731" spans="1:5" ht="64.5" thickBot="1" x14ac:dyDescent="0.3">
      <c r="A3731" s="54" t="s">
        <v>699</v>
      </c>
      <c r="B3731" s="127" t="str">
        <f>Table13[[#This Row],[Series]]&amp;Table13[[#This Row],[Competency Name]]</f>
        <v>4701DEXTERITY AND SAFETY</v>
      </c>
      <c r="C3731" s="127" t="str">
        <f>IF(RIGHT(Table13[[#This Row],[Occupational Series]],5)="SECCM","SECCM",IF(OR(RIGHT(Table13[[#This Row],[Occupational Series]],1)="A",RIGHT(Table13[[#This Row],[Occupational Series]],1)="B",RIGHT(Table13[[#This Row],[Occupational Series]],1)="C"),"0301",RIGHT(Table13[[#This Row],[Occupational Series]],4)))</f>
        <v>4701</v>
      </c>
      <c r="D3731" s="54" t="s">
        <v>888</v>
      </c>
      <c r="E3731" s="54" t="s">
        <v>889</v>
      </c>
    </row>
    <row r="3732" spans="1:5" ht="77.25" thickBot="1" x14ac:dyDescent="0.3">
      <c r="A3732" s="51" t="s">
        <v>699</v>
      </c>
      <c r="B3732" s="127" t="str">
        <f>Table13[[#This Row],[Series]]&amp;Table13[[#This Row],[Competency Name]]</f>
        <v>4701INGENUITY (ABILITY TO SUGGEST AND APPLY NEW METHODS)</v>
      </c>
      <c r="C3732" s="127" t="str">
        <f>IF(RIGHT(Table13[[#This Row],[Occupational Series]],5)="SECCM","SECCM",IF(OR(RIGHT(Table13[[#This Row],[Occupational Series]],1)="A",RIGHT(Table13[[#This Row],[Occupational Series]],1)="B",RIGHT(Table13[[#This Row],[Occupational Series]],1)="C"),"0301",RIGHT(Table13[[#This Row],[Occupational Series]],4)))</f>
        <v>4701</v>
      </c>
      <c r="D3732" s="51" t="s">
        <v>890</v>
      </c>
      <c r="E3732" s="51" t="s">
        <v>891</v>
      </c>
    </row>
    <row r="3733" spans="1:5" ht="39" thickBot="1" x14ac:dyDescent="0.3">
      <c r="A3733" s="51" t="s">
        <v>699</v>
      </c>
      <c r="B3733" s="127" t="str">
        <f>Table13[[#This Row],[Series]]&amp;Table13[[#This Row],[Competency Name]]</f>
        <v>4701ABILITY TO SUPERVISE THROUGH SUBORDINATE SUPERVISORS</v>
      </c>
      <c r="C3733" s="127" t="str">
        <f>IF(RIGHT(Table13[[#This Row],[Occupational Series]],5)="SECCM","SECCM",IF(OR(RIGHT(Table13[[#This Row],[Occupational Series]],1)="A",RIGHT(Table13[[#This Row],[Occupational Series]],1)="B",RIGHT(Table13[[#This Row],[Occupational Series]],1)="C"),"0301",RIGHT(Table13[[#This Row],[Occupational Series]],4)))</f>
        <v>4701</v>
      </c>
      <c r="D3733" s="51" t="s">
        <v>898</v>
      </c>
      <c r="E3733" s="51" t="s">
        <v>899</v>
      </c>
    </row>
    <row r="3734" spans="1:5" ht="39" thickBot="1" x14ac:dyDescent="0.3">
      <c r="A3734" s="54" t="s">
        <v>699</v>
      </c>
      <c r="B3734" s="127" t="str">
        <f>Table13[[#This Row],[Series]]&amp;Table13[[#This Row],[Competency Name]]</f>
        <v>4701RELIABILITY AND DEPENDABILITY</v>
      </c>
      <c r="C3734" s="127" t="str">
        <f>IF(RIGHT(Table13[[#This Row],[Occupational Series]],5)="SECCM","SECCM",IF(OR(RIGHT(Table13[[#This Row],[Occupational Series]],1)="A",RIGHT(Table13[[#This Row],[Occupational Series]],1)="B",RIGHT(Table13[[#This Row],[Occupational Series]],1)="C"),"0301",RIGHT(Table13[[#This Row],[Occupational Series]],4)))</f>
        <v>4701</v>
      </c>
      <c r="D3734" s="54" t="s">
        <v>900</v>
      </c>
      <c r="E3734" s="54" t="s">
        <v>901</v>
      </c>
    </row>
    <row r="3735" spans="1:5" ht="77.25" thickBot="1" x14ac:dyDescent="0.3">
      <c r="A3735" s="54" t="s">
        <v>699</v>
      </c>
      <c r="B3735" s="127" t="str">
        <f>Table13[[#This Row],[Series]]&amp;Table13[[#This Row],[Competency Name]]</f>
        <v>4701ABILITY TO INTERPRET INSTRUCTIONS AND SPECIFICATIONS, INCLUDING BLUEPRINT READING</v>
      </c>
      <c r="C3735" s="127" t="str">
        <f>IF(RIGHT(Table13[[#This Row],[Occupational Series]],5)="SECCM","SECCM",IF(OR(RIGHT(Table13[[#This Row],[Occupational Series]],1)="A",RIGHT(Table13[[#This Row],[Occupational Series]],1)="B",RIGHT(Table13[[#This Row],[Occupational Series]],1)="C"),"0301",RIGHT(Table13[[#This Row],[Occupational Series]],4)))</f>
        <v>4701</v>
      </c>
      <c r="D3735" s="54" t="s">
        <v>906</v>
      </c>
      <c r="E3735" s="54" t="s">
        <v>907</v>
      </c>
    </row>
    <row r="3736" spans="1:5" ht="51.75" thickBot="1" x14ac:dyDescent="0.3">
      <c r="A3736" s="54" t="s">
        <v>699</v>
      </c>
      <c r="B3736" s="127" t="str">
        <f>Table13[[#This Row],[Series]]&amp;Table13[[#This Row],[Competency Name]]</f>
        <v>4701ABILITY TO USE AND MAINTAIN TOOLS AND EQUIPMENT</v>
      </c>
      <c r="C3736" s="127" t="str">
        <f>IF(RIGHT(Table13[[#This Row],[Occupational Series]],5)="SECCM","SECCM",IF(OR(RIGHT(Table13[[#This Row],[Occupational Series]],1)="A",RIGHT(Table13[[#This Row],[Occupational Series]],1)="B",RIGHT(Table13[[#This Row],[Occupational Series]],1)="C"),"0301",RIGHT(Table13[[#This Row],[Occupational Series]],4)))</f>
        <v>4701</v>
      </c>
      <c r="D3736" s="54" t="s">
        <v>908</v>
      </c>
      <c r="E3736" s="54" t="s">
        <v>909</v>
      </c>
    </row>
    <row r="3737" spans="1:5" ht="39" thickBot="1" x14ac:dyDescent="0.3">
      <c r="A3737" s="54" t="s">
        <v>699</v>
      </c>
      <c r="B3737" s="127" t="str">
        <f>Table13[[#This Row],[Series]]&amp;Table13[[#This Row],[Competency Name]]</f>
        <v>4701KNOWLEDGE OF EQUIPMENT ASSEMBLY, INSTALLATION, REPAIR, ETC.</v>
      </c>
      <c r="C3737" s="127" t="str">
        <f>IF(RIGHT(Table13[[#This Row],[Occupational Series]],5)="SECCM","SECCM",IF(OR(RIGHT(Table13[[#This Row],[Occupational Series]],1)="A",RIGHT(Table13[[#This Row],[Occupational Series]],1)="B",RIGHT(Table13[[#This Row],[Occupational Series]],1)="C"),"0301",RIGHT(Table13[[#This Row],[Occupational Series]],4)))</f>
        <v>4701</v>
      </c>
      <c r="D3737" s="54" t="s">
        <v>910</v>
      </c>
      <c r="E3737" s="54" t="s">
        <v>911</v>
      </c>
    </row>
    <row r="3738" spans="1:5" ht="90" thickBot="1" x14ac:dyDescent="0.3">
      <c r="A3738" s="51" t="s">
        <v>699</v>
      </c>
      <c r="B3738" s="127" t="str">
        <f>Table13[[#This Row],[Series]]&amp;Table13[[#This Row],[Competency Name]]</f>
        <v>4701USE OF MEASURING INSTRUMENTS (MECHANICAL, ELECTRICAL, ELECTRONIC, AS APPROPRIATE TO LINE OF WORK)</v>
      </c>
      <c r="C3738" s="127" t="str">
        <f>IF(RIGHT(Table13[[#This Row],[Occupational Series]],5)="SECCM","SECCM",IF(OR(RIGHT(Table13[[#This Row],[Occupational Series]],1)="A",RIGHT(Table13[[#This Row],[Occupational Series]],1)="B",RIGHT(Table13[[#This Row],[Occupational Series]],1)="C"),"0301",RIGHT(Table13[[#This Row],[Occupational Series]],4)))</f>
        <v>4701</v>
      </c>
      <c r="D3738" s="51" t="s">
        <v>986</v>
      </c>
      <c r="E3738" s="51" t="s">
        <v>987</v>
      </c>
    </row>
    <row r="3739" spans="1:5" ht="26.25" thickBot="1" x14ac:dyDescent="0.3">
      <c r="A3739" s="129" t="s">
        <v>699</v>
      </c>
      <c r="B3739" s="127" t="str">
        <f>Table13[[#This Row],[Series]]&amp;Table13[[#This Row],[Competency Name]]</f>
        <v>4701ABILITY TO HANDLE WEIGHTS AND LOADS</v>
      </c>
      <c r="C3739" s="127" t="str">
        <f>IF(RIGHT(Table13[[#This Row],[Occupational Series]],5)="SECCM","SECCM",IF(OR(RIGHT(Table13[[#This Row],[Occupational Series]],1)="A",RIGHT(Table13[[#This Row],[Occupational Series]],1)="B",RIGHT(Table13[[#This Row],[Occupational Series]],1)="C"),"0301",RIGHT(Table13[[#This Row],[Occupational Series]],4)))</f>
        <v>4701</v>
      </c>
      <c r="D3739" s="129" t="s">
        <v>988</v>
      </c>
      <c r="E3739" s="129" t="s">
        <v>989</v>
      </c>
    </row>
    <row r="3740" spans="1:5" ht="51.75" thickBot="1" x14ac:dyDescent="0.3">
      <c r="A3740" s="54" t="s">
        <v>699</v>
      </c>
      <c r="B3740" s="127" t="str">
        <f>Table13[[#This Row],[Series]]&amp;Table13[[#This Row],[Competency Name]]</f>
        <v>4701ABILITY TO MEET DEADLINE DATES UNDER PRESSURE</v>
      </c>
      <c r="C3740" s="127" t="str">
        <f>IF(RIGHT(Table13[[#This Row],[Occupational Series]],5)="SECCM","SECCM",IF(OR(RIGHT(Table13[[#This Row],[Occupational Series]],1)="A",RIGHT(Table13[[#This Row],[Occupational Series]],1)="B",RIGHT(Table13[[#This Row],[Occupational Series]],1)="C"),"0301",RIGHT(Table13[[#This Row],[Occupational Series]],4)))</f>
        <v>4701</v>
      </c>
      <c r="D3740" s="54" t="s">
        <v>1005</v>
      </c>
      <c r="E3740" s="54" t="s">
        <v>1006</v>
      </c>
    </row>
    <row r="3741" spans="1:5" ht="39" thickBot="1" x14ac:dyDescent="0.3">
      <c r="A3741" s="54" t="s">
        <v>699</v>
      </c>
      <c r="B3741" s="127" t="str">
        <f>Table13[[#This Row],[Series]]&amp;Table13[[#This Row],[Competency Name]]</f>
        <v>4701ABILITY TO PLAN AND ORGANIZE THE WORK</v>
      </c>
      <c r="C3741" s="127" t="str">
        <f>IF(RIGHT(Table13[[#This Row],[Occupational Series]],5)="SECCM","SECCM",IF(OR(RIGHT(Table13[[#This Row],[Occupational Series]],1)="A",RIGHT(Table13[[#This Row],[Occupational Series]],1)="B",RIGHT(Table13[[#This Row],[Occupational Series]],1)="C"),"0301",RIGHT(Table13[[#This Row],[Occupational Series]],4)))</f>
        <v>4701</v>
      </c>
      <c r="D3741" s="54" t="s">
        <v>1007</v>
      </c>
      <c r="E3741" s="54" t="s">
        <v>1008</v>
      </c>
    </row>
    <row r="3742" spans="1:5" ht="39" thickBot="1" x14ac:dyDescent="0.3">
      <c r="A3742" s="54" t="s">
        <v>699</v>
      </c>
      <c r="B3742" s="127" t="str">
        <f>Table13[[#This Row],[Series]]&amp;Table13[[#This Row],[Competency Name]]</f>
        <v>4701ABILITY TO WORK AS A MEMBER OF A TEAM</v>
      </c>
      <c r="C3742" s="127" t="str">
        <f>IF(RIGHT(Table13[[#This Row],[Occupational Series]],5)="SECCM","SECCM",IF(OR(RIGHT(Table13[[#This Row],[Occupational Series]],1)="A",RIGHT(Table13[[#This Row],[Occupational Series]],1)="B",RIGHT(Table13[[#This Row],[Occupational Series]],1)="C"),"0301",RIGHT(Table13[[#This Row],[Occupational Series]],4)))</f>
        <v>4701</v>
      </c>
      <c r="D3742" s="54" t="s">
        <v>1017</v>
      </c>
      <c r="E3742" s="54" t="s">
        <v>1018</v>
      </c>
    </row>
    <row r="3743" spans="1:5" ht="39" thickBot="1" x14ac:dyDescent="0.3">
      <c r="A3743" s="54" t="s">
        <v>699</v>
      </c>
      <c r="B3743" s="127" t="str">
        <f>Table13[[#This Row],[Series]]&amp;Table13[[#This Row],[Competency Name]]</f>
        <v>4701ABILITY TO WORK WITH OTHERS</v>
      </c>
      <c r="C3743" s="127" t="str">
        <f>IF(RIGHT(Table13[[#This Row],[Occupational Series]],5)="SECCM","SECCM",IF(OR(RIGHT(Table13[[#This Row],[Occupational Series]],1)="A",RIGHT(Table13[[#This Row],[Occupational Series]],1)="B",RIGHT(Table13[[#This Row],[Occupational Series]],1)="C"),"0301",RIGHT(Table13[[#This Row],[Occupational Series]],4)))</f>
        <v>4701</v>
      </c>
      <c r="D3743" s="54" t="s">
        <v>1019</v>
      </c>
      <c r="E3743" s="54" t="s">
        <v>1020</v>
      </c>
    </row>
    <row r="3744" spans="1:5" ht="26.25" thickBot="1" x14ac:dyDescent="0.3">
      <c r="A3744" s="129" t="s">
        <v>699</v>
      </c>
      <c r="B3744" s="127" t="str">
        <f>Table13[[#This Row],[Series]]&amp;Table13[[#This Row],[Competency Name]]</f>
        <v>4701SHOP APTITUDE AND INTEREST</v>
      </c>
      <c r="C3744" s="127" t="str">
        <f>IF(RIGHT(Table13[[#This Row],[Occupational Series]],5)="SECCM","SECCM",IF(OR(RIGHT(Table13[[#This Row],[Occupational Series]],1)="A",RIGHT(Table13[[#This Row],[Occupational Series]],1)="B",RIGHT(Table13[[#This Row],[Occupational Series]],1)="C"),"0301",RIGHT(Table13[[#This Row],[Occupational Series]],4)))</f>
        <v>4701</v>
      </c>
      <c r="D3744" s="129" t="s">
        <v>1021</v>
      </c>
      <c r="E3744" s="129" t="s">
        <v>1022</v>
      </c>
    </row>
    <row r="3745" spans="1:5" ht="39" thickBot="1" x14ac:dyDescent="0.3">
      <c r="A3745" s="51" t="s">
        <v>699</v>
      </c>
      <c r="B3745" s="127" t="str">
        <f>Table13[[#This Row],[Series]]&amp;Table13[[#This Row],[Competency Name]]</f>
        <v>4701KNOWLEDGE OF DIFFERENT RELEVANT LINES OF WORK</v>
      </c>
      <c r="C3745" s="127" t="str">
        <f>IF(RIGHT(Table13[[#This Row],[Occupational Series]],5)="SECCM","SECCM",IF(OR(RIGHT(Table13[[#This Row],[Occupational Series]],1)="A",RIGHT(Table13[[#This Row],[Occupational Series]],1)="B",RIGHT(Table13[[#This Row],[Occupational Series]],1)="C"),"0301",RIGHT(Table13[[#This Row],[Occupational Series]],4)))</f>
        <v>4701</v>
      </c>
      <c r="D3745" s="51" t="s">
        <v>1179</v>
      </c>
      <c r="E3745" s="51" t="s">
        <v>1180</v>
      </c>
    </row>
    <row r="3746" spans="1:5" ht="26.25" thickBot="1" x14ac:dyDescent="0.3">
      <c r="A3746" s="54" t="s">
        <v>708</v>
      </c>
      <c r="B3746" s="127" t="str">
        <f>Table13[[#This Row],[Series]]&amp;Table13[[#This Row],[Competency Name]]</f>
        <v>4714KNOWLEDGE OF MATERIALS</v>
      </c>
      <c r="C3746" s="127" t="str">
        <f>IF(RIGHT(Table13[[#This Row],[Occupational Series]],5)="SECCM","SECCM",IF(OR(RIGHT(Table13[[#This Row],[Occupational Series]],1)="A",RIGHT(Table13[[#This Row],[Occupational Series]],1)="B",RIGHT(Table13[[#This Row],[Occupational Series]],1)="C"),"0301",RIGHT(Table13[[#This Row],[Occupational Series]],4)))</f>
        <v>4714</v>
      </c>
      <c r="D3746" s="54" t="s">
        <v>679</v>
      </c>
      <c r="E3746" s="54" t="s">
        <v>680</v>
      </c>
    </row>
    <row r="3747" spans="1:5" ht="115.5" thickBot="1" x14ac:dyDescent="0.3">
      <c r="A3747" s="54" t="s">
        <v>708</v>
      </c>
      <c r="B3747" s="127" t="str">
        <f>Table13[[#This Row],[Series]]&amp;Table13[[#This Row],[Competency Name]]</f>
        <v>4714TECHNICAL PRACTICES (THEORETICAL, PRECISE, ARTISTIC)</v>
      </c>
      <c r="C3747" s="127" t="str">
        <f>IF(RIGHT(Table13[[#This Row],[Occupational Series]],5)="SECCM","SECCM",IF(OR(RIGHT(Table13[[#This Row],[Occupational Series]],1)="A",RIGHT(Table13[[#This Row],[Occupational Series]],1)="B",RIGHT(Table13[[#This Row],[Occupational Series]],1)="C"),"0301",RIGHT(Table13[[#This Row],[Occupational Series]],4)))</f>
        <v>4714</v>
      </c>
      <c r="D3747" s="54" t="s">
        <v>716</v>
      </c>
      <c r="E3747" s="54" t="s">
        <v>717</v>
      </c>
    </row>
    <row r="3748" spans="1:5" ht="51.75" thickBot="1" x14ac:dyDescent="0.3">
      <c r="A3748" s="128" t="s">
        <v>708</v>
      </c>
      <c r="B3748" s="127" t="str">
        <f>Table13[[#This Row],[Series]]&amp;Table13[[#This Row],[Competency Name]]</f>
        <v>4714ABILITY TO DO THE WORK OF THE POSITION WITHOUT MORE THAN NORMAL SUPERVISION</v>
      </c>
      <c r="C3748" s="127" t="str">
        <f>IF(RIGHT(Table13[[#This Row],[Occupational Series]],5)="SECCM","SECCM",IF(OR(RIGHT(Table13[[#This Row],[Occupational Series]],1)="A",RIGHT(Table13[[#This Row],[Occupational Series]],1)="B",RIGHT(Table13[[#This Row],[Occupational Series]],1)="C"),"0301",RIGHT(Table13[[#This Row],[Occupational Series]],4)))</f>
        <v>4714</v>
      </c>
      <c r="D3748" s="128" t="s">
        <v>852</v>
      </c>
      <c r="E3748" s="128" t="s">
        <v>853</v>
      </c>
    </row>
    <row r="3749" spans="1:5" ht="15.75" thickBot="1" x14ac:dyDescent="0.3">
      <c r="A3749" s="128" t="s">
        <v>708</v>
      </c>
      <c r="B3749" s="127" t="str">
        <f>Table13[[#This Row],[Series]]&amp;Table13[[#This Row],[Competency Name]]</f>
        <v>4714ABILITY TO INSPECT</v>
      </c>
      <c r="C3749" s="127" t="str">
        <f>IF(RIGHT(Table13[[#This Row],[Occupational Series]],5)="SECCM","SECCM",IF(OR(RIGHT(Table13[[#This Row],[Occupational Series]],1)="A",RIGHT(Table13[[#This Row],[Occupational Series]],1)="B",RIGHT(Table13[[#This Row],[Occupational Series]],1)="C"),"0301",RIGHT(Table13[[#This Row],[Occupational Series]],4)))</f>
        <v>4714</v>
      </c>
      <c r="D3749" s="128" t="s">
        <v>866</v>
      </c>
      <c r="E3749" s="128" t="s">
        <v>867</v>
      </c>
    </row>
    <row r="3750" spans="1:5" ht="15.75" thickBot="1" x14ac:dyDescent="0.3">
      <c r="A3750" s="129" t="s">
        <v>708</v>
      </c>
      <c r="B3750" s="127" t="str">
        <f>Table13[[#This Row],[Series]]&amp;Table13[[#This Row],[Competency Name]]</f>
        <v>4714ABILITY TO INSTRUCT</v>
      </c>
      <c r="C3750" s="127" t="str">
        <f>IF(RIGHT(Table13[[#This Row],[Occupational Series]],5)="SECCM","SECCM",IF(OR(RIGHT(Table13[[#This Row],[Occupational Series]],1)="A",RIGHT(Table13[[#This Row],[Occupational Series]],1)="B",RIGHT(Table13[[#This Row],[Occupational Series]],1)="C"),"0301",RIGHT(Table13[[#This Row],[Occupational Series]],4)))</f>
        <v>4714</v>
      </c>
      <c r="D3750" s="129" t="s">
        <v>868</v>
      </c>
      <c r="E3750" s="129" t="s">
        <v>869</v>
      </c>
    </row>
    <row r="3751" spans="1:5" ht="39" thickBot="1" x14ac:dyDescent="0.3">
      <c r="A3751" s="51" t="s">
        <v>708</v>
      </c>
      <c r="B3751" s="127" t="str">
        <f>Table13[[#This Row],[Series]]&amp;Table13[[#This Row],[Competency Name]]</f>
        <v>4714ABILITY TO PROVIDE PRODUCTION SUPPORT SERVICES</v>
      </c>
      <c r="C3751" s="127" t="str">
        <f>IF(RIGHT(Table13[[#This Row],[Occupational Series]],5)="SECCM","SECCM",IF(OR(RIGHT(Table13[[#This Row],[Occupational Series]],1)="A",RIGHT(Table13[[#This Row],[Occupational Series]],1)="B",RIGHT(Table13[[#This Row],[Occupational Series]],1)="C"),"0301",RIGHT(Table13[[#This Row],[Occupational Series]],4)))</f>
        <v>4714</v>
      </c>
      <c r="D3751" s="51" t="s">
        <v>870</v>
      </c>
      <c r="E3751" s="51" t="s">
        <v>871</v>
      </c>
    </row>
    <row r="3752" spans="1:5" ht="26.25" thickBot="1" x14ac:dyDescent="0.3">
      <c r="A3752" s="128" t="s">
        <v>708</v>
      </c>
      <c r="B3752" s="127" t="str">
        <f>Table13[[#This Row],[Series]]&amp;Table13[[#This Row],[Competency Name]]</f>
        <v>4714ABILITY TO LEAD OR SUPERVISE</v>
      </c>
      <c r="C3752" s="127" t="str">
        <f>IF(RIGHT(Table13[[#This Row],[Occupational Series]],5)="SECCM","SECCM",IF(OR(RIGHT(Table13[[#This Row],[Occupational Series]],1)="A",RIGHT(Table13[[#This Row],[Occupational Series]],1)="B",RIGHT(Table13[[#This Row],[Occupational Series]],1)="C"),"0301",RIGHT(Table13[[#This Row],[Occupational Series]],4)))</f>
        <v>4714</v>
      </c>
      <c r="D3752" s="128" t="s">
        <v>872</v>
      </c>
      <c r="E3752" s="128" t="s">
        <v>873</v>
      </c>
    </row>
    <row r="3753" spans="1:5" ht="77.25" thickBot="1" x14ac:dyDescent="0.3">
      <c r="A3753" s="54" t="s">
        <v>708</v>
      </c>
      <c r="B3753" s="127" t="str">
        <f>Table13[[#This Row],[Series]]&amp;Table13[[#This Row],[Competency Name]]</f>
        <v>4714ABILITY TO INTERPRET INSTRUCTIONS AND SPECIFICATIONS, INCLUDING BLUEPRINT READING</v>
      </c>
      <c r="C3753" s="127" t="str">
        <f>IF(RIGHT(Table13[[#This Row],[Occupational Series]],5)="SECCM","SECCM",IF(OR(RIGHT(Table13[[#This Row],[Occupational Series]],1)="A",RIGHT(Table13[[#This Row],[Occupational Series]],1)="B",RIGHT(Table13[[#This Row],[Occupational Series]],1)="C"),"0301",RIGHT(Table13[[#This Row],[Occupational Series]],4)))</f>
        <v>4714</v>
      </c>
      <c r="D3753" s="54" t="s">
        <v>906</v>
      </c>
      <c r="E3753" s="54" t="s">
        <v>907</v>
      </c>
    </row>
    <row r="3754" spans="1:5" ht="51.75" thickBot="1" x14ac:dyDescent="0.3">
      <c r="A3754" s="54" t="s">
        <v>708</v>
      </c>
      <c r="B3754" s="127" t="str">
        <f>Table13[[#This Row],[Series]]&amp;Table13[[#This Row],[Competency Name]]</f>
        <v>4714ABILITY TO USE AND MAINTAIN TOOLS AND EQUIPMENT</v>
      </c>
      <c r="C3754" s="127" t="str">
        <f>IF(RIGHT(Table13[[#This Row],[Occupational Series]],5)="SECCM","SECCM",IF(OR(RIGHT(Table13[[#This Row],[Occupational Series]],1)="A",RIGHT(Table13[[#This Row],[Occupational Series]],1)="B",RIGHT(Table13[[#This Row],[Occupational Series]],1)="C"),"0301",RIGHT(Table13[[#This Row],[Occupational Series]],4)))</f>
        <v>4714</v>
      </c>
      <c r="D3754" s="54" t="s">
        <v>908</v>
      </c>
      <c r="E3754" s="54" t="s">
        <v>909</v>
      </c>
    </row>
    <row r="3755" spans="1:5" ht="39" thickBot="1" x14ac:dyDescent="0.3">
      <c r="A3755" s="54" t="s">
        <v>708</v>
      </c>
      <c r="B3755" s="127" t="str">
        <f>Table13[[#This Row],[Series]]&amp;Table13[[#This Row],[Competency Name]]</f>
        <v>4714KNOWLEDGE OF EQUIPMENT ASSEMBLY, INSTALLATION, REPAIR, ETC.</v>
      </c>
      <c r="C3755" s="127" t="str">
        <f>IF(RIGHT(Table13[[#This Row],[Occupational Series]],5)="SECCM","SECCM",IF(OR(RIGHT(Table13[[#This Row],[Occupational Series]],1)="A",RIGHT(Table13[[#This Row],[Occupational Series]],1)="B",RIGHT(Table13[[#This Row],[Occupational Series]],1)="C"),"0301",RIGHT(Table13[[#This Row],[Occupational Series]],4)))</f>
        <v>4714</v>
      </c>
      <c r="D3755" s="54" t="s">
        <v>910</v>
      </c>
      <c r="E3755" s="54" t="s">
        <v>911</v>
      </c>
    </row>
    <row r="3756" spans="1:5" ht="90" thickBot="1" x14ac:dyDescent="0.3">
      <c r="A3756" s="51" t="s">
        <v>708</v>
      </c>
      <c r="B3756" s="127" t="str">
        <f>Table13[[#This Row],[Series]]&amp;Table13[[#This Row],[Competency Name]]</f>
        <v>4714USE OF MEASURING INSTRUMENTS (MECHANICAL, ELECTRICAL, ELECTRONIC, AS APPROPRIATE TO LINE OF WORK)</v>
      </c>
      <c r="C3756" s="127" t="str">
        <f>IF(RIGHT(Table13[[#This Row],[Occupational Series]],5)="SECCM","SECCM",IF(OR(RIGHT(Table13[[#This Row],[Occupational Series]],1)="A",RIGHT(Table13[[#This Row],[Occupational Series]],1)="B",RIGHT(Table13[[#This Row],[Occupational Series]],1)="C"),"0301",RIGHT(Table13[[#This Row],[Occupational Series]],4)))</f>
        <v>4714</v>
      </c>
      <c r="D3756" s="51" t="s">
        <v>986</v>
      </c>
      <c r="E3756" s="51" t="s">
        <v>987</v>
      </c>
    </row>
    <row r="3757" spans="1:5" ht="26.25" thickBot="1" x14ac:dyDescent="0.3">
      <c r="A3757" s="51" t="s">
        <v>715</v>
      </c>
      <c r="B3757" s="127" t="str">
        <f>Table13[[#This Row],[Series]]&amp;Table13[[#This Row],[Competency Name]]</f>
        <v>4717KNOWLEDGE OF MATERIALS</v>
      </c>
      <c r="C3757" s="127" t="str">
        <f>IF(RIGHT(Table13[[#This Row],[Occupational Series]],5)="SECCM","SECCM",IF(OR(RIGHT(Table13[[#This Row],[Occupational Series]],1)="A",RIGHT(Table13[[#This Row],[Occupational Series]],1)="B",RIGHT(Table13[[#This Row],[Occupational Series]],1)="C"),"0301",RIGHT(Table13[[#This Row],[Occupational Series]],4)))</f>
        <v>4717</v>
      </c>
      <c r="D3757" s="51" t="s">
        <v>679</v>
      </c>
      <c r="E3757" s="51" t="s">
        <v>680</v>
      </c>
    </row>
    <row r="3758" spans="1:5" ht="115.5" thickBot="1" x14ac:dyDescent="0.3">
      <c r="A3758" s="54" t="s">
        <v>715</v>
      </c>
      <c r="B3758" s="127" t="str">
        <f>Table13[[#This Row],[Series]]&amp;Table13[[#This Row],[Competency Name]]</f>
        <v>4717TECHNICAL PRACTICES (THEORETICAL, PRECISE, ARTISTIC)</v>
      </c>
      <c r="C3758" s="127" t="str">
        <f>IF(RIGHT(Table13[[#This Row],[Occupational Series]],5)="SECCM","SECCM",IF(OR(RIGHT(Table13[[#This Row],[Occupational Series]],1)="A",RIGHT(Table13[[#This Row],[Occupational Series]],1)="B",RIGHT(Table13[[#This Row],[Occupational Series]],1)="C"),"0301",RIGHT(Table13[[#This Row],[Occupational Series]],4)))</f>
        <v>4717</v>
      </c>
      <c r="D3758" s="54" t="s">
        <v>716</v>
      </c>
      <c r="E3758" s="54" t="s">
        <v>717</v>
      </c>
    </row>
    <row r="3759" spans="1:5" ht="51.75" thickBot="1" x14ac:dyDescent="0.3">
      <c r="A3759" s="128" t="s">
        <v>715</v>
      </c>
      <c r="B3759" s="127" t="str">
        <f>Table13[[#This Row],[Series]]&amp;Table13[[#This Row],[Competency Name]]</f>
        <v>4717ABILITY TO DO THE WORK OF THE POSITION WITHOUT MORE THAN NORMAL SUPERVISION</v>
      </c>
      <c r="C3759" s="127" t="str">
        <f>IF(RIGHT(Table13[[#This Row],[Occupational Series]],5)="SECCM","SECCM",IF(OR(RIGHT(Table13[[#This Row],[Occupational Series]],1)="A",RIGHT(Table13[[#This Row],[Occupational Series]],1)="B",RIGHT(Table13[[#This Row],[Occupational Series]],1)="C"),"0301",RIGHT(Table13[[#This Row],[Occupational Series]],4)))</f>
        <v>4717</v>
      </c>
      <c r="D3759" s="128" t="s">
        <v>852</v>
      </c>
      <c r="E3759" s="128" t="s">
        <v>853</v>
      </c>
    </row>
    <row r="3760" spans="1:5" ht="15.75" thickBot="1" x14ac:dyDescent="0.3">
      <c r="A3760" s="128" t="s">
        <v>715</v>
      </c>
      <c r="B3760" s="127" t="str">
        <f>Table13[[#This Row],[Series]]&amp;Table13[[#This Row],[Competency Name]]</f>
        <v>4717ABILITY TO INSPECT</v>
      </c>
      <c r="C3760" s="127" t="str">
        <f>IF(RIGHT(Table13[[#This Row],[Occupational Series]],5)="SECCM","SECCM",IF(OR(RIGHT(Table13[[#This Row],[Occupational Series]],1)="A",RIGHT(Table13[[#This Row],[Occupational Series]],1)="B",RIGHT(Table13[[#This Row],[Occupational Series]],1)="C"),"0301",RIGHT(Table13[[#This Row],[Occupational Series]],4)))</f>
        <v>4717</v>
      </c>
      <c r="D3760" s="128" t="s">
        <v>866</v>
      </c>
      <c r="E3760" s="128" t="s">
        <v>867</v>
      </c>
    </row>
    <row r="3761" spans="1:5" ht="15.75" thickBot="1" x14ac:dyDescent="0.3">
      <c r="A3761" s="128" t="s">
        <v>715</v>
      </c>
      <c r="B3761" s="127" t="str">
        <f>Table13[[#This Row],[Series]]&amp;Table13[[#This Row],[Competency Name]]</f>
        <v>4717ABILITY TO INSTRUCT</v>
      </c>
      <c r="C3761" s="127" t="str">
        <f>IF(RIGHT(Table13[[#This Row],[Occupational Series]],5)="SECCM","SECCM",IF(OR(RIGHT(Table13[[#This Row],[Occupational Series]],1)="A",RIGHT(Table13[[#This Row],[Occupational Series]],1)="B",RIGHT(Table13[[#This Row],[Occupational Series]],1)="C"),"0301",RIGHT(Table13[[#This Row],[Occupational Series]],4)))</f>
        <v>4717</v>
      </c>
      <c r="D3761" s="128" t="s">
        <v>868</v>
      </c>
      <c r="E3761" s="128" t="s">
        <v>869</v>
      </c>
    </row>
    <row r="3762" spans="1:5" ht="39" thickBot="1" x14ac:dyDescent="0.3">
      <c r="A3762" s="51" t="s">
        <v>715</v>
      </c>
      <c r="B3762" s="127" t="str">
        <f>Table13[[#This Row],[Series]]&amp;Table13[[#This Row],[Competency Name]]</f>
        <v>4717ABILITY TO PROVIDE PRODUCTION SUPPORT SERVICES</v>
      </c>
      <c r="C3762" s="127" t="str">
        <f>IF(RIGHT(Table13[[#This Row],[Occupational Series]],5)="SECCM","SECCM",IF(OR(RIGHT(Table13[[#This Row],[Occupational Series]],1)="A",RIGHT(Table13[[#This Row],[Occupational Series]],1)="B",RIGHT(Table13[[#This Row],[Occupational Series]],1)="C"),"0301",RIGHT(Table13[[#This Row],[Occupational Series]],4)))</f>
        <v>4717</v>
      </c>
      <c r="D3762" s="51" t="s">
        <v>870</v>
      </c>
      <c r="E3762" s="51" t="s">
        <v>871</v>
      </c>
    </row>
    <row r="3763" spans="1:5" ht="26.25" thickBot="1" x14ac:dyDescent="0.3">
      <c r="A3763" s="129" t="s">
        <v>715</v>
      </c>
      <c r="B3763" s="127" t="str">
        <f>Table13[[#This Row],[Series]]&amp;Table13[[#This Row],[Competency Name]]</f>
        <v>4717ABILITY TO LEAD OR SUPERVISE</v>
      </c>
      <c r="C3763" s="127" t="str">
        <f>IF(RIGHT(Table13[[#This Row],[Occupational Series]],5)="SECCM","SECCM",IF(OR(RIGHT(Table13[[#This Row],[Occupational Series]],1)="A",RIGHT(Table13[[#This Row],[Occupational Series]],1)="B",RIGHT(Table13[[#This Row],[Occupational Series]],1)="C"),"0301",RIGHT(Table13[[#This Row],[Occupational Series]],4)))</f>
        <v>4717</v>
      </c>
      <c r="D3763" s="129" t="s">
        <v>872</v>
      </c>
      <c r="E3763" s="129" t="s">
        <v>873</v>
      </c>
    </row>
    <row r="3764" spans="1:5" ht="77.25" thickBot="1" x14ac:dyDescent="0.3">
      <c r="A3764" s="54" t="s">
        <v>715</v>
      </c>
      <c r="B3764" s="127" t="str">
        <f>Table13[[#This Row],[Series]]&amp;Table13[[#This Row],[Competency Name]]</f>
        <v>4717ABILITY TO INTERPRET INSTRUCTIONS AND SPECIFICATIONS, INCLUDING BLUEPRINT READING</v>
      </c>
      <c r="C3764" s="127" t="str">
        <f>IF(RIGHT(Table13[[#This Row],[Occupational Series]],5)="SECCM","SECCM",IF(OR(RIGHT(Table13[[#This Row],[Occupational Series]],1)="A",RIGHT(Table13[[#This Row],[Occupational Series]],1)="B",RIGHT(Table13[[#This Row],[Occupational Series]],1)="C"),"0301",RIGHT(Table13[[#This Row],[Occupational Series]],4)))</f>
        <v>4717</v>
      </c>
      <c r="D3764" s="54" t="s">
        <v>906</v>
      </c>
      <c r="E3764" s="54" t="s">
        <v>907</v>
      </c>
    </row>
    <row r="3765" spans="1:5" ht="51.75" thickBot="1" x14ac:dyDescent="0.3">
      <c r="A3765" s="54" t="s">
        <v>715</v>
      </c>
      <c r="B3765" s="127" t="str">
        <f>Table13[[#This Row],[Series]]&amp;Table13[[#This Row],[Competency Name]]</f>
        <v>4717ABILITY TO USE AND MAINTAIN TOOLS AND EQUIPMENT</v>
      </c>
      <c r="C3765" s="127" t="str">
        <f>IF(RIGHT(Table13[[#This Row],[Occupational Series]],5)="SECCM","SECCM",IF(OR(RIGHT(Table13[[#This Row],[Occupational Series]],1)="A",RIGHT(Table13[[#This Row],[Occupational Series]],1)="B",RIGHT(Table13[[#This Row],[Occupational Series]],1)="C"),"0301",RIGHT(Table13[[#This Row],[Occupational Series]],4)))</f>
        <v>4717</v>
      </c>
      <c r="D3765" s="54" t="s">
        <v>908</v>
      </c>
      <c r="E3765" s="54" t="s">
        <v>909</v>
      </c>
    </row>
    <row r="3766" spans="1:5" ht="39" thickBot="1" x14ac:dyDescent="0.3">
      <c r="A3766" s="54" t="s">
        <v>715</v>
      </c>
      <c r="B3766" s="127" t="str">
        <f>Table13[[#This Row],[Series]]&amp;Table13[[#This Row],[Competency Name]]</f>
        <v>4717KNOWLEDGE OF EQUIPMENT ASSEMBLY, INSTALLATION, REPAIR, ETC.</v>
      </c>
      <c r="C3766" s="127" t="str">
        <f>IF(RIGHT(Table13[[#This Row],[Occupational Series]],5)="SECCM","SECCM",IF(OR(RIGHT(Table13[[#This Row],[Occupational Series]],1)="A",RIGHT(Table13[[#This Row],[Occupational Series]],1)="B",RIGHT(Table13[[#This Row],[Occupational Series]],1)="C"),"0301",RIGHT(Table13[[#This Row],[Occupational Series]],4)))</f>
        <v>4717</v>
      </c>
      <c r="D3766" s="54" t="s">
        <v>910</v>
      </c>
      <c r="E3766" s="54" t="s">
        <v>911</v>
      </c>
    </row>
    <row r="3767" spans="1:5" ht="90" thickBot="1" x14ac:dyDescent="0.3">
      <c r="A3767" s="54" t="s">
        <v>715</v>
      </c>
      <c r="B3767" s="127" t="str">
        <f>Table13[[#This Row],[Series]]&amp;Table13[[#This Row],[Competency Name]]</f>
        <v>4717USE OF MEASURING INSTRUMENTS (MECHANICAL, ELECTRICAL, ELECTRONIC, AS APPROPRIATE TO LINE OF WORK)</v>
      </c>
      <c r="C3767" s="127" t="str">
        <f>IF(RIGHT(Table13[[#This Row],[Occupational Series]],5)="SECCM","SECCM",IF(OR(RIGHT(Table13[[#This Row],[Occupational Series]],1)="A",RIGHT(Table13[[#This Row],[Occupational Series]],1)="B",RIGHT(Table13[[#This Row],[Occupational Series]],1)="C"),"0301",RIGHT(Table13[[#This Row],[Occupational Series]],4)))</f>
        <v>4717</v>
      </c>
      <c r="D3767" s="54" t="s">
        <v>986</v>
      </c>
      <c r="E3767" s="54" t="s">
        <v>987</v>
      </c>
    </row>
    <row r="3768" spans="1:5" ht="26.25" thickBot="1" x14ac:dyDescent="0.3">
      <c r="A3768" s="51" t="s">
        <v>697</v>
      </c>
      <c r="B3768" s="127" t="str">
        <f>Table13[[#This Row],[Series]]&amp;Table13[[#This Row],[Competency Name]]</f>
        <v>4737KNOWLEDGE OF MATERIALS</v>
      </c>
      <c r="C3768" s="127" t="str">
        <f>IF(RIGHT(Table13[[#This Row],[Occupational Series]],5)="SECCM","SECCM",IF(OR(RIGHT(Table13[[#This Row],[Occupational Series]],1)="A",RIGHT(Table13[[#This Row],[Occupational Series]],1)="B",RIGHT(Table13[[#This Row],[Occupational Series]],1)="C"),"0301",RIGHT(Table13[[#This Row],[Occupational Series]],4)))</f>
        <v>4737</v>
      </c>
      <c r="D3768" s="51" t="s">
        <v>679</v>
      </c>
      <c r="E3768" s="51" t="s">
        <v>680</v>
      </c>
    </row>
    <row r="3769" spans="1:5" ht="115.5" thickBot="1" x14ac:dyDescent="0.3">
      <c r="A3769" s="51" t="s">
        <v>697</v>
      </c>
      <c r="B3769" s="127" t="str">
        <f>Table13[[#This Row],[Series]]&amp;Table13[[#This Row],[Competency Name]]</f>
        <v>4737TECHNICAL PRACTICES (THEORETICAL, PRECISE, ARTISTIC)</v>
      </c>
      <c r="C3769" s="127" t="str">
        <f>IF(RIGHT(Table13[[#This Row],[Occupational Series]],5)="SECCM","SECCM",IF(OR(RIGHT(Table13[[#This Row],[Occupational Series]],1)="A",RIGHT(Table13[[#This Row],[Occupational Series]],1)="B",RIGHT(Table13[[#This Row],[Occupational Series]],1)="C"),"0301",RIGHT(Table13[[#This Row],[Occupational Series]],4)))</f>
        <v>4737</v>
      </c>
      <c r="D3769" s="51" t="s">
        <v>716</v>
      </c>
      <c r="E3769" s="51" t="s">
        <v>717</v>
      </c>
    </row>
    <row r="3770" spans="1:5" ht="51.75" thickBot="1" x14ac:dyDescent="0.3">
      <c r="A3770" s="128" t="s">
        <v>697</v>
      </c>
      <c r="B3770" s="127" t="str">
        <f>Table13[[#This Row],[Series]]&amp;Table13[[#This Row],[Competency Name]]</f>
        <v>4737ABILITY TO DO THE WORK OF THE POSITION WITHOUT MORE THAN NORMAL SUPERVISION</v>
      </c>
      <c r="C3770" s="127" t="str">
        <f>IF(RIGHT(Table13[[#This Row],[Occupational Series]],5)="SECCM","SECCM",IF(OR(RIGHT(Table13[[#This Row],[Occupational Series]],1)="A",RIGHT(Table13[[#This Row],[Occupational Series]],1)="B",RIGHT(Table13[[#This Row],[Occupational Series]],1)="C"),"0301",RIGHT(Table13[[#This Row],[Occupational Series]],4)))</f>
        <v>4737</v>
      </c>
      <c r="D3770" s="128" t="s">
        <v>852</v>
      </c>
      <c r="E3770" s="128" t="s">
        <v>853</v>
      </c>
    </row>
    <row r="3771" spans="1:5" ht="15.75" thickBot="1" x14ac:dyDescent="0.3">
      <c r="A3771" s="128" t="s">
        <v>697</v>
      </c>
      <c r="B3771" s="127" t="str">
        <f>Table13[[#This Row],[Series]]&amp;Table13[[#This Row],[Competency Name]]</f>
        <v>4737ABILITY TO INSPECT</v>
      </c>
      <c r="C3771" s="127" t="str">
        <f>IF(RIGHT(Table13[[#This Row],[Occupational Series]],5)="SECCM","SECCM",IF(OR(RIGHT(Table13[[#This Row],[Occupational Series]],1)="A",RIGHT(Table13[[#This Row],[Occupational Series]],1)="B",RIGHT(Table13[[#This Row],[Occupational Series]],1)="C"),"0301",RIGHT(Table13[[#This Row],[Occupational Series]],4)))</f>
        <v>4737</v>
      </c>
      <c r="D3771" s="128" t="s">
        <v>866</v>
      </c>
      <c r="E3771" s="128" t="s">
        <v>867</v>
      </c>
    </row>
    <row r="3772" spans="1:5" ht="15.75" thickBot="1" x14ac:dyDescent="0.3">
      <c r="A3772" s="128" t="s">
        <v>697</v>
      </c>
      <c r="B3772" s="127" t="str">
        <f>Table13[[#This Row],[Series]]&amp;Table13[[#This Row],[Competency Name]]</f>
        <v>4737ABILITY TO INSTRUCT</v>
      </c>
      <c r="C3772" s="127" t="str">
        <f>IF(RIGHT(Table13[[#This Row],[Occupational Series]],5)="SECCM","SECCM",IF(OR(RIGHT(Table13[[#This Row],[Occupational Series]],1)="A",RIGHT(Table13[[#This Row],[Occupational Series]],1)="B",RIGHT(Table13[[#This Row],[Occupational Series]],1)="C"),"0301",RIGHT(Table13[[#This Row],[Occupational Series]],4)))</f>
        <v>4737</v>
      </c>
      <c r="D3772" s="128" t="s">
        <v>868</v>
      </c>
      <c r="E3772" s="128" t="s">
        <v>869</v>
      </c>
    </row>
    <row r="3773" spans="1:5" ht="39" thickBot="1" x14ac:dyDescent="0.3">
      <c r="A3773" s="54" t="s">
        <v>697</v>
      </c>
      <c r="B3773" s="127" t="str">
        <f>Table13[[#This Row],[Series]]&amp;Table13[[#This Row],[Competency Name]]</f>
        <v>4737ABILITY TO PROVIDE PRODUCTION SUPPORT SERVICES</v>
      </c>
      <c r="C3773" s="127" t="str">
        <f>IF(RIGHT(Table13[[#This Row],[Occupational Series]],5)="SECCM","SECCM",IF(OR(RIGHT(Table13[[#This Row],[Occupational Series]],1)="A",RIGHT(Table13[[#This Row],[Occupational Series]],1)="B",RIGHT(Table13[[#This Row],[Occupational Series]],1)="C"),"0301",RIGHT(Table13[[#This Row],[Occupational Series]],4)))</f>
        <v>4737</v>
      </c>
      <c r="D3773" s="54" t="s">
        <v>870</v>
      </c>
      <c r="E3773" s="54" t="s">
        <v>871</v>
      </c>
    </row>
    <row r="3774" spans="1:5" ht="26.25" thickBot="1" x14ac:dyDescent="0.3">
      <c r="A3774" s="129" t="s">
        <v>697</v>
      </c>
      <c r="B3774" s="127" t="str">
        <f>Table13[[#This Row],[Series]]&amp;Table13[[#This Row],[Competency Name]]</f>
        <v>4737ABILITY TO LEAD OR SUPERVISE</v>
      </c>
      <c r="C3774" s="127" t="str">
        <f>IF(RIGHT(Table13[[#This Row],[Occupational Series]],5)="SECCM","SECCM",IF(OR(RIGHT(Table13[[#This Row],[Occupational Series]],1)="A",RIGHT(Table13[[#This Row],[Occupational Series]],1)="B",RIGHT(Table13[[#This Row],[Occupational Series]],1)="C"),"0301",RIGHT(Table13[[#This Row],[Occupational Series]],4)))</f>
        <v>4737</v>
      </c>
      <c r="D3774" s="129" t="s">
        <v>872</v>
      </c>
      <c r="E3774" s="129" t="s">
        <v>873</v>
      </c>
    </row>
    <row r="3775" spans="1:5" ht="77.25" thickBot="1" x14ac:dyDescent="0.3">
      <c r="A3775" s="51" t="s">
        <v>697</v>
      </c>
      <c r="B3775" s="127" t="str">
        <f>Table13[[#This Row],[Series]]&amp;Table13[[#This Row],[Competency Name]]</f>
        <v>4737ABILITY TO INTERPRET INSTRUCTIONS AND SPECIFICATIONS, INCLUDING BLUEPRINT READING</v>
      </c>
      <c r="C3775" s="127" t="str">
        <f>IF(RIGHT(Table13[[#This Row],[Occupational Series]],5)="SECCM","SECCM",IF(OR(RIGHT(Table13[[#This Row],[Occupational Series]],1)="A",RIGHT(Table13[[#This Row],[Occupational Series]],1)="B",RIGHT(Table13[[#This Row],[Occupational Series]],1)="C"),"0301",RIGHT(Table13[[#This Row],[Occupational Series]],4)))</f>
        <v>4737</v>
      </c>
      <c r="D3775" s="51" t="s">
        <v>906</v>
      </c>
      <c r="E3775" s="51" t="s">
        <v>907</v>
      </c>
    </row>
    <row r="3776" spans="1:5" ht="51.75" thickBot="1" x14ac:dyDescent="0.3">
      <c r="A3776" s="54" t="s">
        <v>697</v>
      </c>
      <c r="B3776" s="127" t="str">
        <f>Table13[[#This Row],[Series]]&amp;Table13[[#This Row],[Competency Name]]</f>
        <v>4737ABILITY TO USE AND MAINTAIN TOOLS AND EQUIPMENT</v>
      </c>
      <c r="C3776" s="127" t="str">
        <f>IF(RIGHT(Table13[[#This Row],[Occupational Series]],5)="SECCM","SECCM",IF(OR(RIGHT(Table13[[#This Row],[Occupational Series]],1)="A",RIGHT(Table13[[#This Row],[Occupational Series]],1)="B",RIGHT(Table13[[#This Row],[Occupational Series]],1)="C"),"0301",RIGHT(Table13[[#This Row],[Occupational Series]],4)))</f>
        <v>4737</v>
      </c>
      <c r="D3776" s="54" t="s">
        <v>908</v>
      </c>
      <c r="E3776" s="54" t="s">
        <v>909</v>
      </c>
    </row>
    <row r="3777" spans="1:5" ht="39" thickBot="1" x14ac:dyDescent="0.3">
      <c r="A3777" s="54" t="s">
        <v>697</v>
      </c>
      <c r="B3777" s="127" t="str">
        <f>Table13[[#This Row],[Series]]&amp;Table13[[#This Row],[Competency Name]]</f>
        <v>4737KNOWLEDGE OF EQUIPMENT ASSEMBLY, INSTALLATION, REPAIR, ETC.</v>
      </c>
      <c r="C3777" s="127" t="str">
        <f>IF(RIGHT(Table13[[#This Row],[Occupational Series]],5)="SECCM","SECCM",IF(OR(RIGHT(Table13[[#This Row],[Occupational Series]],1)="A",RIGHT(Table13[[#This Row],[Occupational Series]],1)="B",RIGHT(Table13[[#This Row],[Occupational Series]],1)="C"),"0301",RIGHT(Table13[[#This Row],[Occupational Series]],4)))</f>
        <v>4737</v>
      </c>
      <c r="D3777" s="54" t="s">
        <v>910</v>
      </c>
      <c r="E3777" s="54" t="s">
        <v>911</v>
      </c>
    </row>
    <row r="3778" spans="1:5" ht="90" thickBot="1" x14ac:dyDescent="0.3">
      <c r="A3778" s="54" t="s">
        <v>697</v>
      </c>
      <c r="B3778" s="127" t="str">
        <f>Table13[[#This Row],[Series]]&amp;Table13[[#This Row],[Competency Name]]</f>
        <v>4737USE OF MEASURING INSTRUMENTS (MECHANICAL, ELECTRICAL, ELECTRONIC, AS APPROPRIATE TO LINE OF WORK)</v>
      </c>
      <c r="C3778" s="127" t="str">
        <f>IF(RIGHT(Table13[[#This Row],[Occupational Series]],5)="SECCM","SECCM",IF(OR(RIGHT(Table13[[#This Row],[Occupational Series]],1)="A",RIGHT(Table13[[#This Row],[Occupational Series]],1)="B",RIGHT(Table13[[#This Row],[Occupational Series]],1)="C"),"0301",RIGHT(Table13[[#This Row],[Occupational Series]],4)))</f>
        <v>4737</v>
      </c>
      <c r="D3778" s="54" t="s">
        <v>986</v>
      </c>
      <c r="E3778" s="54" t="s">
        <v>987</v>
      </c>
    </row>
    <row r="3779" spans="1:5" ht="26.25" thickBot="1" x14ac:dyDescent="0.3">
      <c r="A3779" s="54" t="s">
        <v>703</v>
      </c>
      <c r="B3779" s="127" t="str">
        <f>Table13[[#This Row],[Series]]&amp;Table13[[#This Row],[Competency Name]]</f>
        <v>4742KNOWLEDGE OF MATERIALS</v>
      </c>
      <c r="C3779" s="127" t="str">
        <f>IF(RIGHT(Table13[[#This Row],[Occupational Series]],5)="SECCM","SECCM",IF(OR(RIGHT(Table13[[#This Row],[Occupational Series]],1)="A",RIGHT(Table13[[#This Row],[Occupational Series]],1)="B",RIGHT(Table13[[#This Row],[Occupational Series]],1)="C"),"0301",RIGHT(Table13[[#This Row],[Occupational Series]],4)))</f>
        <v>4742</v>
      </c>
      <c r="D3779" s="54" t="s">
        <v>679</v>
      </c>
      <c r="E3779" s="54" t="s">
        <v>680</v>
      </c>
    </row>
    <row r="3780" spans="1:5" ht="115.5" thickBot="1" x14ac:dyDescent="0.3">
      <c r="A3780" s="51" t="s">
        <v>703</v>
      </c>
      <c r="B3780" s="127" t="str">
        <f>Table13[[#This Row],[Series]]&amp;Table13[[#This Row],[Competency Name]]</f>
        <v>4742TECHNICAL PRACTICES (THEORETICAL, PRECISE, ARTISTIC)</v>
      </c>
      <c r="C3780" s="127" t="str">
        <f>IF(RIGHT(Table13[[#This Row],[Occupational Series]],5)="SECCM","SECCM",IF(OR(RIGHT(Table13[[#This Row],[Occupational Series]],1)="A",RIGHT(Table13[[#This Row],[Occupational Series]],1)="B",RIGHT(Table13[[#This Row],[Occupational Series]],1)="C"),"0301",RIGHT(Table13[[#This Row],[Occupational Series]],4)))</f>
        <v>4742</v>
      </c>
      <c r="D3780" s="51" t="s">
        <v>716</v>
      </c>
      <c r="E3780" s="51" t="s">
        <v>717</v>
      </c>
    </row>
    <row r="3781" spans="1:5" ht="51.75" thickBot="1" x14ac:dyDescent="0.3">
      <c r="A3781" s="129" t="s">
        <v>703</v>
      </c>
      <c r="B3781" s="127" t="str">
        <f>Table13[[#This Row],[Series]]&amp;Table13[[#This Row],[Competency Name]]</f>
        <v>4742ABILITY TO DO THE WORK OF THE POSITION WITHOUT MORE THAN NORMAL SUPERVISION</v>
      </c>
      <c r="C3781" s="127" t="str">
        <f>IF(RIGHT(Table13[[#This Row],[Occupational Series]],5)="SECCM","SECCM",IF(OR(RIGHT(Table13[[#This Row],[Occupational Series]],1)="A",RIGHT(Table13[[#This Row],[Occupational Series]],1)="B",RIGHT(Table13[[#This Row],[Occupational Series]],1)="C"),"0301",RIGHT(Table13[[#This Row],[Occupational Series]],4)))</f>
        <v>4742</v>
      </c>
      <c r="D3781" s="129" t="s">
        <v>852</v>
      </c>
      <c r="E3781" s="129" t="s">
        <v>853</v>
      </c>
    </row>
    <row r="3782" spans="1:5" ht="15.75" thickBot="1" x14ac:dyDescent="0.3">
      <c r="A3782" s="128" t="s">
        <v>703</v>
      </c>
      <c r="B3782" s="127" t="str">
        <f>Table13[[#This Row],[Series]]&amp;Table13[[#This Row],[Competency Name]]</f>
        <v>4742ABILITY TO INSPECT</v>
      </c>
      <c r="C3782" s="127" t="str">
        <f>IF(RIGHT(Table13[[#This Row],[Occupational Series]],5)="SECCM","SECCM",IF(OR(RIGHT(Table13[[#This Row],[Occupational Series]],1)="A",RIGHT(Table13[[#This Row],[Occupational Series]],1)="B",RIGHT(Table13[[#This Row],[Occupational Series]],1)="C"),"0301",RIGHT(Table13[[#This Row],[Occupational Series]],4)))</f>
        <v>4742</v>
      </c>
      <c r="D3782" s="128" t="s">
        <v>866</v>
      </c>
      <c r="E3782" s="128" t="s">
        <v>867</v>
      </c>
    </row>
    <row r="3783" spans="1:5" ht="15.75" thickBot="1" x14ac:dyDescent="0.3">
      <c r="A3783" s="128" t="s">
        <v>703</v>
      </c>
      <c r="B3783" s="127" t="str">
        <f>Table13[[#This Row],[Series]]&amp;Table13[[#This Row],[Competency Name]]</f>
        <v>4742ABILITY TO INSTRUCT</v>
      </c>
      <c r="C3783" s="127" t="str">
        <f>IF(RIGHT(Table13[[#This Row],[Occupational Series]],5)="SECCM","SECCM",IF(OR(RIGHT(Table13[[#This Row],[Occupational Series]],1)="A",RIGHT(Table13[[#This Row],[Occupational Series]],1)="B",RIGHT(Table13[[#This Row],[Occupational Series]],1)="C"),"0301",RIGHT(Table13[[#This Row],[Occupational Series]],4)))</f>
        <v>4742</v>
      </c>
      <c r="D3783" s="128" t="s">
        <v>868</v>
      </c>
      <c r="E3783" s="128" t="s">
        <v>869</v>
      </c>
    </row>
    <row r="3784" spans="1:5" ht="39" thickBot="1" x14ac:dyDescent="0.3">
      <c r="A3784" s="54" t="s">
        <v>703</v>
      </c>
      <c r="B3784" s="127" t="str">
        <f>Table13[[#This Row],[Series]]&amp;Table13[[#This Row],[Competency Name]]</f>
        <v>4742ABILITY TO PROVIDE PRODUCTION SUPPORT SERVICES</v>
      </c>
      <c r="C3784" s="127" t="str">
        <f>IF(RIGHT(Table13[[#This Row],[Occupational Series]],5)="SECCM","SECCM",IF(OR(RIGHT(Table13[[#This Row],[Occupational Series]],1)="A",RIGHT(Table13[[#This Row],[Occupational Series]],1)="B",RIGHT(Table13[[#This Row],[Occupational Series]],1)="C"),"0301",RIGHT(Table13[[#This Row],[Occupational Series]],4)))</f>
        <v>4742</v>
      </c>
      <c r="D3784" s="54" t="s">
        <v>870</v>
      </c>
      <c r="E3784" s="54" t="s">
        <v>871</v>
      </c>
    </row>
    <row r="3785" spans="1:5" ht="26.25" thickBot="1" x14ac:dyDescent="0.3">
      <c r="A3785" s="128" t="s">
        <v>703</v>
      </c>
      <c r="B3785" s="127" t="str">
        <f>Table13[[#This Row],[Series]]&amp;Table13[[#This Row],[Competency Name]]</f>
        <v>4742ABILITY TO LEAD OR SUPERVISE</v>
      </c>
      <c r="C3785" s="127" t="str">
        <f>IF(RIGHT(Table13[[#This Row],[Occupational Series]],5)="SECCM","SECCM",IF(OR(RIGHT(Table13[[#This Row],[Occupational Series]],1)="A",RIGHT(Table13[[#This Row],[Occupational Series]],1)="B",RIGHT(Table13[[#This Row],[Occupational Series]],1)="C"),"0301",RIGHT(Table13[[#This Row],[Occupational Series]],4)))</f>
        <v>4742</v>
      </c>
      <c r="D3785" s="128" t="s">
        <v>872</v>
      </c>
      <c r="E3785" s="128" t="s">
        <v>873</v>
      </c>
    </row>
    <row r="3786" spans="1:5" ht="39" thickBot="1" x14ac:dyDescent="0.3">
      <c r="A3786" s="51" t="s">
        <v>703</v>
      </c>
      <c r="B3786" s="127" t="str">
        <f>Table13[[#This Row],[Series]]&amp;Table13[[#This Row],[Competency Name]]</f>
        <v>4742ABILITY TO FOLLOW DIRECTIONS IN A SHOP</v>
      </c>
      <c r="C3786" s="127" t="str">
        <f>IF(RIGHT(Table13[[#This Row],[Occupational Series]],5)="SECCM","SECCM",IF(OR(RIGHT(Table13[[#This Row],[Occupational Series]],1)="A",RIGHT(Table13[[#This Row],[Occupational Series]],1)="B",RIGHT(Table13[[#This Row],[Occupational Series]],1)="C"),"0301",RIGHT(Table13[[#This Row],[Occupational Series]],4)))</f>
        <v>4742</v>
      </c>
      <c r="D3786" s="51" t="s">
        <v>882</v>
      </c>
      <c r="E3786" s="51" t="s">
        <v>883</v>
      </c>
    </row>
    <row r="3787" spans="1:5" ht="64.5" thickBot="1" x14ac:dyDescent="0.3">
      <c r="A3787" s="51" t="s">
        <v>703</v>
      </c>
      <c r="B3787" s="127" t="str">
        <f>Table13[[#This Row],[Series]]&amp;Table13[[#This Row],[Competency Name]]</f>
        <v>4742DEXTERITY AND SAFETY</v>
      </c>
      <c r="C3787" s="127" t="str">
        <f>IF(RIGHT(Table13[[#This Row],[Occupational Series]],5)="SECCM","SECCM",IF(OR(RIGHT(Table13[[#This Row],[Occupational Series]],1)="A",RIGHT(Table13[[#This Row],[Occupational Series]],1)="B",RIGHT(Table13[[#This Row],[Occupational Series]],1)="C"),"0301",RIGHT(Table13[[#This Row],[Occupational Series]],4)))</f>
        <v>4742</v>
      </c>
      <c r="D3787" s="51" t="s">
        <v>888</v>
      </c>
      <c r="E3787" s="51" t="s">
        <v>889</v>
      </c>
    </row>
    <row r="3788" spans="1:5" ht="39" thickBot="1" x14ac:dyDescent="0.3">
      <c r="A3788" s="54" t="s">
        <v>703</v>
      </c>
      <c r="B3788" s="127" t="str">
        <f>Table13[[#This Row],[Series]]&amp;Table13[[#This Row],[Competency Name]]</f>
        <v>4742RELIABILITY AND DEPENDABILITY</v>
      </c>
      <c r="C3788" s="127" t="str">
        <f>IF(RIGHT(Table13[[#This Row],[Occupational Series]],5)="SECCM","SECCM",IF(OR(RIGHT(Table13[[#This Row],[Occupational Series]],1)="A",RIGHT(Table13[[#This Row],[Occupational Series]],1)="B",RIGHT(Table13[[#This Row],[Occupational Series]],1)="C"),"0301",RIGHT(Table13[[#This Row],[Occupational Series]],4)))</f>
        <v>4742</v>
      </c>
      <c r="D3788" s="54" t="s">
        <v>900</v>
      </c>
      <c r="E3788" s="54" t="s">
        <v>901</v>
      </c>
    </row>
    <row r="3789" spans="1:5" ht="77.25" thickBot="1" x14ac:dyDescent="0.3">
      <c r="A3789" s="54" t="s">
        <v>703</v>
      </c>
      <c r="B3789" s="127" t="str">
        <f>Table13[[#This Row],[Series]]&amp;Table13[[#This Row],[Competency Name]]</f>
        <v>4742ABILITY TO INTERPRET INSTRUCTIONS AND SPECIFICATIONS, INCLUDING BLUEPRINT READING</v>
      </c>
      <c r="C3789" s="127" t="str">
        <f>IF(RIGHT(Table13[[#This Row],[Occupational Series]],5)="SECCM","SECCM",IF(OR(RIGHT(Table13[[#This Row],[Occupational Series]],1)="A",RIGHT(Table13[[#This Row],[Occupational Series]],1)="B",RIGHT(Table13[[#This Row],[Occupational Series]],1)="C"),"0301",RIGHT(Table13[[#This Row],[Occupational Series]],4)))</f>
        <v>4742</v>
      </c>
      <c r="D3789" s="54" t="s">
        <v>906</v>
      </c>
      <c r="E3789" s="54" t="s">
        <v>907</v>
      </c>
    </row>
    <row r="3790" spans="1:5" ht="51.75" thickBot="1" x14ac:dyDescent="0.3">
      <c r="A3790" s="54" t="s">
        <v>703</v>
      </c>
      <c r="B3790" s="127" t="str">
        <f>Table13[[#This Row],[Series]]&amp;Table13[[#This Row],[Competency Name]]</f>
        <v>4742ABILITY TO USE AND MAINTAIN TOOLS AND EQUIPMENT</v>
      </c>
      <c r="C3790" s="127" t="str">
        <f>IF(RIGHT(Table13[[#This Row],[Occupational Series]],5)="SECCM","SECCM",IF(OR(RIGHT(Table13[[#This Row],[Occupational Series]],1)="A",RIGHT(Table13[[#This Row],[Occupational Series]],1)="B",RIGHT(Table13[[#This Row],[Occupational Series]],1)="C"),"0301",RIGHT(Table13[[#This Row],[Occupational Series]],4)))</f>
        <v>4742</v>
      </c>
      <c r="D3790" s="54" t="s">
        <v>908</v>
      </c>
      <c r="E3790" s="54" t="s">
        <v>909</v>
      </c>
    </row>
    <row r="3791" spans="1:5" ht="39" thickBot="1" x14ac:dyDescent="0.3">
      <c r="A3791" s="54" t="s">
        <v>703</v>
      </c>
      <c r="B3791" s="127" t="str">
        <f>Table13[[#This Row],[Series]]&amp;Table13[[#This Row],[Competency Name]]</f>
        <v>4742KNOWLEDGE OF EQUIPMENT ASSEMBLY, INSTALLATION, REPAIR, ETC.</v>
      </c>
      <c r="C3791" s="127" t="str">
        <f>IF(RIGHT(Table13[[#This Row],[Occupational Series]],5)="SECCM","SECCM",IF(OR(RIGHT(Table13[[#This Row],[Occupational Series]],1)="A",RIGHT(Table13[[#This Row],[Occupational Series]],1)="B",RIGHT(Table13[[#This Row],[Occupational Series]],1)="C"),"0301",RIGHT(Table13[[#This Row],[Occupational Series]],4)))</f>
        <v>4742</v>
      </c>
      <c r="D3791" s="54" t="s">
        <v>910</v>
      </c>
      <c r="E3791" s="54" t="s">
        <v>911</v>
      </c>
    </row>
    <row r="3792" spans="1:5" ht="90" thickBot="1" x14ac:dyDescent="0.3">
      <c r="A3792" s="51" t="s">
        <v>703</v>
      </c>
      <c r="B3792" s="127" t="str">
        <f>Table13[[#This Row],[Series]]&amp;Table13[[#This Row],[Competency Name]]</f>
        <v>4742USE OF MEASURING INSTRUMENTS (MECHANICAL, ELECTRICAL, ELECTRONIC, AS APPROPRIATE TO LINE OF WORK)</v>
      </c>
      <c r="C3792" s="127" t="str">
        <f>IF(RIGHT(Table13[[#This Row],[Occupational Series]],5)="SECCM","SECCM",IF(OR(RIGHT(Table13[[#This Row],[Occupational Series]],1)="A",RIGHT(Table13[[#This Row],[Occupational Series]],1)="B",RIGHT(Table13[[#This Row],[Occupational Series]],1)="C"),"0301",RIGHT(Table13[[#This Row],[Occupational Series]],4)))</f>
        <v>4742</v>
      </c>
      <c r="D3792" s="51" t="s">
        <v>986</v>
      </c>
      <c r="E3792" s="51" t="s">
        <v>987</v>
      </c>
    </row>
    <row r="3793" spans="1:5" ht="26.25" thickBot="1" x14ac:dyDescent="0.3">
      <c r="A3793" s="129" t="s">
        <v>703</v>
      </c>
      <c r="B3793" s="127" t="str">
        <f>Table13[[#This Row],[Series]]&amp;Table13[[#This Row],[Competency Name]]</f>
        <v>4742ABILITY TO HANDLE WEIGHTS AND LOADS</v>
      </c>
      <c r="C3793" s="127" t="str">
        <f>IF(RIGHT(Table13[[#This Row],[Occupational Series]],5)="SECCM","SECCM",IF(OR(RIGHT(Table13[[#This Row],[Occupational Series]],1)="A",RIGHT(Table13[[#This Row],[Occupational Series]],1)="B",RIGHT(Table13[[#This Row],[Occupational Series]],1)="C"),"0301",RIGHT(Table13[[#This Row],[Occupational Series]],4)))</f>
        <v>4742</v>
      </c>
      <c r="D3793" s="129" t="s">
        <v>988</v>
      </c>
      <c r="E3793" s="129" t="s">
        <v>989</v>
      </c>
    </row>
    <row r="3794" spans="1:5" ht="39" thickBot="1" x14ac:dyDescent="0.3">
      <c r="A3794" s="54" t="s">
        <v>703</v>
      </c>
      <c r="B3794" s="127" t="str">
        <f>Table13[[#This Row],[Series]]&amp;Table13[[#This Row],[Competency Name]]</f>
        <v>4742ABILITY TO WORK AS A MEMBER OF A TEAM</v>
      </c>
      <c r="C3794" s="127" t="str">
        <f>IF(RIGHT(Table13[[#This Row],[Occupational Series]],5)="SECCM","SECCM",IF(OR(RIGHT(Table13[[#This Row],[Occupational Series]],1)="A",RIGHT(Table13[[#This Row],[Occupational Series]],1)="B",RIGHT(Table13[[#This Row],[Occupational Series]],1)="C"),"0301",RIGHT(Table13[[#This Row],[Occupational Series]],4)))</f>
        <v>4742</v>
      </c>
      <c r="D3794" s="54" t="s">
        <v>1017</v>
      </c>
      <c r="E3794" s="54" t="s">
        <v>1018</v>
      </c>
    </row>
    <row r="3795" spans="1:5" ht="26.25" thickBot="1" x14ac:dyDescent="0.3">
      <c r="A3795" s="128" t="s">
        <v>703</v>
      </c>
      <c r="B3795" s="127" t="str">
        <f>Table13[[#This Row],[Series]]&amp;Table13[[#This Row],[Competency Name]]</f>
        <v>4742SHOP APTITUDE AND INTEREST</v>
      </c>
      <c r="C3795" s="127" t="str">
        <f>IF(RIGHT(Table13[[#This Row],[Occupational Series]],5)="SECCM","SECCM",IF(OR(RIGHT(Table13[[#This Row],[Occupational Series]],1)="A",RIGHT(Table13[[#This Row],[Occupational Series]],1)="B",RIGHT(Table13[[#This Row],[Occupational Series]],1)="C"),"0301",RIGHT(Table13[[#This Row],[Occupational Series]],4)))</f>
        <v>4742</v>
      </c>
      <c r="D3795" s="128" t="s">
        <v>1021</v>
      </c>
      <c r="E3795" s="128" t="s">
        <v>1022</v>
      </c>
    </row>
    <row r="3796" spans="1:5" ht="26.25" thickBot="1" x14ac:dyDescent="0.3">
      <c r="A3796" s="54" t="s">
        <v>707</v>
      </c>
      <c r="B3796" s="127" t="str">
        <f>Table13[[#This Row],[Series]]&amp;Table13[[#This Row],[Competency Name]]</f>
        <v>4749KNOWLEDGE OF MATERIALS</v>
      </c>
      <c r="C3796" s="127" t="str">
        <f>IF(RIGHT(Table13[[#This Row],[Occupational Series]],5)="SECCM","SECCM",IF(OR(RIGHT(Table13[[#This Row],[Occupational Series]],1)="A",RIGHT(Table13[[#This Row],[Occupational Series]],1)="B",RIGHT(Table13[[#This Row],[Occupational Series]],1)="C"),"0301",RIGHT(Table13[[#This Row],[Occupational Series]],4)))</f>
        <v>4749</v>
      </c>
      <c r="D3796" s="54" t="s">
        <v>679</v>
      </c>
      <c r="E3796" s="54" t="s">
        <v>680</v>
      </c>
    </row>
    <row r="3797" spans="1:5" ht="115.5" thickBot="1" x14ac:dyDescent="0.3">
      <c r="A3797" s="54" t="s">
        <v>707</v>
      </c>
      <c r="B3797" s="127" t="str">
        <f>Table13[[#This Row],[Series]]&amp;Table13[[#This Row],[Competency Name]]</f>
        <v>4749TECHNICAL PRACTICES (THEORETICAL, PRECISE, ARTISTIC)</v>
      </c>
      <c r="C3797" s="127" t="str">
        <f>IF(RIGHT(Table13[[#This Row],[Occupational Series]],5)="SECCM","SECCM",IF(OR(RIGHT(Table13[[#This Row],[Occupational Series]],1)="A",RIGHT(Table13[[#This Row],[Occupational Series]],1)="B",RIGHT(Table13[[#This Row],[Occupational Series]],1)="C"),"0301",RIGHT(Table13[[#This Row],[Occupational Series]],4)))</f>
        <v>4749</v>
      </c>
      <c r="D3797" s="54" t="s">
        <v>716</v>
      </c>
      <c r="E3797" s="54" t="s">
        <v>717</v>
      </c>
    </row>
    <row r="3798" spans="1:5" ht="51.75" thickBot="1" x14ac:dyDescent="0.3">
      <c r="A3798" s="129" t="s">
        <v>707</v>
      </c>
      <c r="B3798" s="127" t="str">
        <f>Table13[[#This Row],[Series]]&amp;Table13[[#This Row],[Competency Name]]</f>
        <v>4749ABILITY TO DO THE WORK OF THE POSITION WITHOUT MORE THAN NORMAL SUPERVISION</v>
      </c>
      <c r="C3798" s="127" t="str">
        <f>IF(RIGHT(Table13[[#This Row],[Occupational Series]],5)="SECCM","SECCM",IF(OR(RIGHT(Table13[[#This Row],[Occupational Series]],1)="A",RIGHT(Table13[[#This Row],[Occupational Series]],1)="B",RIGHT(Table13[[#This Row],[Occupational Series]],1)="C"),"0301",RIGHT(Table13[[#This Row],[Occupational Series]],4)))</f>
        <v>4749</v>
      </c>
      <c r="D3798" s="129" t="s">
        <v>852</v>
      </c>
      <c r="E3798" s="129" t="s">
        <v>853</v>
      </c>
    </row>
    <row r="3799" spans="1:5" ht="15.75" thickBot="1" x14ac:dyDescent="0.3">
      <c r="A3799" s="129" t="s">
        <v>707</v>
      </c>
      <c r="B3799" s="127" t="str">
        <f>Table13[[#This Row],[Series]]&amp;Table13[[#This Row],[Competency Name]]</f>
        <v>4749ABILITY TO INSPECT</v>
      </c>
      <c r="C3799" s="127" t="str">
        <f>IF(RIGHT(Table13[[#This Row],[Occupational Series]],5)="SECCM","SECCM",IF(OR(RIGHT(Table13[[#This Row],[Occupational Series]],1)="A",RIGHT(Table13[[#This Row],[Occupational Series]],1)="B",RIGHT(Table13[[#This Row],[Occupational Series]],1)="C"),"0301",RIGHT(Table13[[#This Row],[Occupational Series]],4)))</f>
        <v>4749</v>
      </c>
      <c r="D3799" s="129" t="s">
        <v>866</v>
      </c>
      <c r="E3799" s="129" t="s">
        <v>867</v>
      </c>
    </row>
    <row r="3800" spans="1:5" ht="15.75" thickBot="1" x14ac:dyDescent="0.3">
      <c r="A3800" s="128" t="s">
        <v>707</v>
      </c>
      <c r="B3800" s="127" t="str">
        <f>Table13[[#This Row],[Series]]&amp;Table13[[#This Row],[Competency Name]]</f>
        <v>4749ABILITY TO INSTRUCT</v>
      </c>
      <c r="C3800" s="127" t="str">
        <f>IF(RIGHT(Table13[[#This Row],[Occupational Series]],5)="SECCM","SECCM",IF(OR(RIGHT(Table13[[#This Row],[Occupational Series]],1)="A",RIGHT(Table13[[#This Row],[Occupational Series]],1)="B",RIGHT(Table13[[#This Row],[Occupational Series]],1)="C"),"0301",RIGHT(Table13[[#This Row],[Occupational Series]],4)))</f>
        <v>4749</v>
      </c>
      <c r="D3800" s="128" t="s">
        <v>868</v>
      </c>
      <c r="E3800" s="128" t="s">
        <v>869</v>
      </c>
    </row>
    <row r="3801" spans="1:5" ht="39" thickBot="1" x14ac:dyDescent="0.3">
      <c r="A3801" s="54" t="s">
        <v>707</v>
      </c>
      <c r="B3801" s="127" t="str">
        <f>Table13[[#This Row],[Series]]&amp;Table13[[#This Row],[Competency Name]]</f>
        <v>4749ABILITY TO PROVIDE PRODUCTION SUPPORT SERVICES</v>
      </c>
      <c r="C3801" s="127" t="str">
        <f>IF(RIGHT(Table13[[#This Row],[Occupational Series]],5)="SECCM","SECCM",IF(OR(RIGHT(Table13[[#This Row],[Occupational Series]],1)="A",RIGHT(Table13[[#This Row],[Occupational Series]],1)="B",RIGHT(Table13[[#This Row],[Occupational Series]],1)="C"),"0301",RIGHT(Table13[[#This Row],[Occupational Series]],4)))</f>
        <v>4749</v>
      </c>
      <c r="D3801" s="54" t="s">
        <v>870</v>
      </c>
      <c r="E3801" s="54" t="s">
        <v>871</v>
      </c>
    </row>
    <row r="3802" spans="1:5" ht="26.25" thickBot="1" x14ac:dyDescent="0.3">
      <c r="A3802" s="128" t="s">
        <v>707</v>
      </c>
      <c r="B3802" s="127" t="str">
        <f>Table13[[#This Row],[Series]]&amp;Table13[[#This Row],[Competency Name]]</f>
        <v>4749ABILITY TO LEAD OR SUPERVISE</v>
      </c>
      <c r="C3802" s="127" t="str">
        <f>IF(RIGHT(Table13[[#This Row],[Occupational Series]],5)="SECCM","SECCM",IF(OR(RIGHT(Table13[[#This Row],[Occupational Series]],1)="A",RIGHT(Table13[[#This Row],[Occupational Series]],1)="B",RIGHT(Table13[[#This Row],[Occupational Series]],1)="C"),"0301",RIGHT(Table13[[#This Row],[Occupational Series]],4)))</f>
        <v>4749</v>
      </c>
      <c r="D3802" s="128" t="s">
        <v>872</v>
      </c>
      <c r="E3802" s="128" t="s">
        <v>873</v>
      </c>
    </row>
    <row r="3803" spans="1:5" ht="39" thickBot="1" x14ac:dyDescent="0.3">
      <c r="A3803" s="54" t="s">
        <v>707</v>
      </c>
      <c r="B3803" s="127" t="str">
        <f>Table13[[#This Row],[Series]]&amp;Table13[[#This Row],[Competency Name]]</f>
        <v>4749ABILITY TO FOLLOW DIRECTIONS IN A SHOP</v>
      </c>
      <c r="C3803" s="127" t="str">
        <f>IF(RIGHT(Table13[[#This Row],[Occupational Series]],5)="SECCM","SECCM",IF(OR(RIGHT(Table13[[#This Row],[Occupational Series]],1)="A",RIGHT(Table13[[#This Row],[Occupational Series]],1)="B",RIGHT(Table13[[#This Row],[Occupational Series]],1)="C"),"0301",RIGHT(Table13[[#This Row],[Occupational Series]],4)))</f>
        <v>4749</v>
      </c>
      <c r="D3803" s="54" t="s">
        <v>882</v>
      </c>
      <c r="E3803" s="54" t="s">
        <v>883</v>
      </c>
    </row>
    <row r="3804" spans="1:5" ht="64.5" thickBot="1" x14ac:dyDescent="0.3">
      <c r="A3804" s="51" t="s">
        <v>707</v>
      </c>
      <c r="B3804" s="127" t="str">
        <f>Table13[[#This Row],[Series]]&amp;Table13[[#This Row],[Competency Name]]</f>
        <v>4749DEXTERITY AND SAFETY</v>
      </c>
      <c r="C3804" s="127" t="str">
        <f>IF(RIGHT(Table13[[#This Row],[Occupational Series]],5)="SECCM","SECCM",IF(OR(RIGHT(Table13[[#This Row],[Occupational Series]],1)="A",RIGHT(Table13[[#This Row],[Occupational Series]],1)="B",RIGHT(Table13[[#This Row],[Occupational Series]],1)="C"),"0301",RIGHT(Table13[[#This Row],[Occupational Series]],4)))</f>
        <v>4749</v>
      </c>
      <c r="D3804" s="51" t="s">
        <v>888</v>
      </c>
      <c r="E3804" s="51" t="s">
        <v>889</v>
      </c>
    </row>
    <row r="3805" spans="1:5" ht="77.25" thickBot="1" x14ac:dyDescent="0.3">
      <c r="A3805" s="51" t="s">
        <v>707</v>
      </c>
      <c r="B3805" s="127" t="str">
        <f>Table13[[#This Row],[Series]]&amp;Table13[[#This Row],[Competency Name]]</f>
        <v>4749INGENUITY (ABILITY TO SUGGEST AND APPLY NEW METHODS)</v>
      </c>
      <c r="C3805" s="127" t="str">
        <f>IF(RIGHT(Table13[[#This Row],[Occupational Series]],5)="SECCM","SECCM",IF(OR(RIGHT(Table13[[#This Row],[Occupational Series]],1)="A",RIGHT(Table13[[#This Row],[Occupational Series]],1)="B",RIGHT(Table13[[#This Row],[Occupational Series]],1)="C"),"0301",RIGHT(Table13[[#This Row],[Occupational Series]],4)))</f>
        <v>4749</v>
      </c>
      <c r="D3805" s="51" t="s">
        <v>890</v>
      </c>
      <c r="E3805" s="51" t="s">
        <v>891</v>
      </c>
    </row>
    <row r="3806" spans="1:5" ht="39" thickBot="1" x14ac:dyDescent="0.3">
      <c r="A3806" s="54" t="s">
        <v>707</v>
      </c>
      <c r="B3806" s="127" t="str">
        <f>Table13[[#This Row],[Series]]&amp;Table13[[#This Row],[Competency Name]]</f>
        <v>4749ABILITY TO SUPERVISE THROUGH SUBORDINATE SUPERVISORS</v>
      </c>
      <c r="C3806" s="127" t="str">
        <f>IF(RIGHT(Table13[[#This Row],[Occupational Series]],5)="SECCM","SECCM",IF(OR(RIGHT(Table13[[#This Row],[Occupational Series]],1)="A",RIGHT(Table13[[#This Row],[Occupational Series]],1)="B",RIGHT(Table13[[#This Row],[Occupational Series]],1)="C"),"0301",RIGHT(Table13[[#This Row],[Occupational Series]],4)))</f>
        <v>4749</v>
      </c>
      <c r="D3806" s="54" t="s">
        <v>898</v>
      </c>
      <c r="E3806" s="54" t="s">
        <v>899</v>
      </c>
    </row>
    <row r="3807" spans="1:5" ht="39" thickBot="1" x14ac:dyDescent="0.3">
      <c r="A3807" s="54" t="s">
        <v>707</v>
      </c>
      <c r="B3807" s="127" t="str">
        <f>Table13[[#This Row],[Series]]&amp;Table13[[#This Row],[Competency Name]]</f>
        <v>4749RELIABILITY AND DEPENDABILITY</v>
      </c>
      <c r="C3807" s="127" t="str">
        <f>IF(RIGHT(Table13[[#This Row],[Occupational Series]],5)="SECCM","SECCM",IF(OR(RIGHT(Table13[[#This Row],[Occupational Series]],1)="A",RIGHT(Table13[[#This Row],[Occupational Series]],1)="B",RIGHT(Table13[[#This Row],[Occupational Series]],1)="C"),"0301",RIGHT(Table13[[#This Row],[Occupational Series]],4)))</f>
        <v>4749</v>
      </c>
      <c r="D3807" s="54" t="s">
        <v>900</v>
      </c>
      <c r="E3807" s="54" t="s">
        <v>901</v>
      </c>
    </row>
    <row r="3808" spans="1:5" ht="77.25" thickBot="1" x14ac:dyDescent="0.3">
      <c r="A3808" s="54" t="s">
        <v>707</v>
      </c>
      <c r="B3808" s="127" t="str">
        <f>Table13[[#This Row],[Series]]&amp;Table13[[#This Row],[Competency Name]]</f>
        <v>4749ABILITY TO INTERPRET INSTRUCTIONS AND SPECIFICATIONS, INCLUDING BLUEPRINT READING</v>
      </c>
      <c r="C3808" s="127" t="str">
        <f>IF(RIGHT(Table13[[#This Row],[Occupational Series]],5)="SECCM","SECCM",IF(OR(RIGHT(Table13[[#This Row],[Occupational Series]],1)="A",RIGHT(Table13[[#This Row],[Occupational Series]],1)="B",RIGHT(Table13[[#This Row],[Occupational Series]],1)="C"),"0301",RIGHT(Table13[[#This Row],[Occupational Series]],4)))</f>
        <v>4749</v>
      </c>
      <c r="D3808" s="54" t="s">
        <v>906</v>
      </c>
      <c r="E3808" s="54" t="s">
        <v>907</v>
      </c>
    </row>
    <row r="3809" spans="1:5" ht="51.75" thickBot="1" x14ac:dyDescent="0.3">
      <c r="A3809" s="54" t="s">
        <v>707</v>
      </c>
      <c r="B3809" s="127" t="str">
        <f>Table13[[#This Row],[Series]]&amp;Table13[[#This Row],[Competency Name]]</f>
        <v>4749ABILITY TO USE AND MAINTAIN TOOLS AND EQUIPMENT</v>
      </c>
      <c r="C3809" s="127" t="str">
        <f>IF(RIGHT(Table13[[#This Row],[Occupational Series]],5)="SECCM","SECCM",IF(OR(RIGHT(Table13[[#This Row],[Occupational Series]],1)="A",RIGHT(Table13[[#This Row],[Occupational Series]],1)="B",RIGHT(Table13[[#This Row],[Occupational Series]],1)="C"),"0301",RIGHT(Table13[[#This Row],[Occupational Series]],4)))</f>
        <v>4749</v>
      </c>
      <c r="D3809" s="54" t="s">
        <v>908</v>
      </c>
      <c r="E3809" s="54" t="s">
        <v>909</v>
      </c>
    </row>
    <row r="3810" spans="1:5" ht="39" thickBot="1" x14ac:dyDescent="0.3">
      <c r="A3810" s="51" t="s">
        <v>707</v>
      </c>
      <c r="B3810" s="127" t="str">
        <f>Table13[[#This Row],[Series]]&amp;Table13[[#This Row],[Competency Name]]</f>
        <v>4749KNOWLEDGE OF EQUIPMENT ASSEMBLY, INSTALLATION, REPAIR, ETC.</v>
      </c>
      <c r="C3810" s="127" t="str">
        <f>IF(RIGHT(Table13[[#This Row],[Occupational Series]],5)="SECCM","SECCM",IF(OR(RIGHT(Table13[[#This Row],[Occupational Series]],1)="A",RIGHT(Table13[[#This Row],[Occupational Series]],1)="B",RIGHT(Table13[[#This Row],[Occupational Series]],1)="C"),"0301",RIGHT(Table13[[#This Row],[Occupational Series]],4)))</f>
        <v>4749</v>
      </c>
      <c r="D3810" s="51" t="s">
        <v>910</v>
      </c>
      <c r="E3810" s="51" t="s">
        <v>911</v>
      </c>
    </row>
    <row r="3811" spans="1:5" ht="90" thickBot="1" x14ac:dyDescent="0.3">
      <c r="A3811" s="51" t="s">
        <v>707</v>
      </c>
      <c r="B3811" s="127" t="str">
        <f>Table13[[#This Row],[Series]]&amp;Table13[[#This Row],[Competency Name]]</f>
        <v>4749USE OF MEASURING INSTRUMENTS (MECHANICAL, ELECTRICAL, ELECTRONIC, AS APPROPRIATE TO LINE OF WORK)</v>
      </c>
      <c r="C3811" s="127" t="str">
        <f>IF(RIGHT(Table13[[#This Row],[Occupational Series]],5)="SECCM","SECCM",IF(OR(RIGHT(Table13[[#This Row],[Occupational Series]],1)="A",RIGHT(Table13[[#This Row],[Occupational Series]],1)="B",RIGHT(Table13[[#This Row],[Occupational Series]],1)="C"),"0301",RIGHT(Table13[[#This Row],[Occupational Series]],4)))</f>
        <v>4749</v>
      </c>
      <c r="D3811" s="51" t="s">
        <v>986</v>
      </c>
      <c r="E3811" s="51" t="s">
        <v>987</v>
      </c>
    </row>
    <row r="3812" spans="1:5" ht="26.25" thickBot="1" x14ac:dyDescent="0.3">
      <c r="A3812" s="128" t="s">
        <v>707</v>
      </c>
      <c r="B3812" s="127" t="str">
        <f>Table13[[#This Row],[Series]]&amp;Table13[[#This Row],[Competency Name]]</f>
        <v>4749ABILITY TO HANDLE WEIGHTS AND LOADS</v>
      </c>
      <c r="C3812" s="127" t="str">
        <f>IF(RIGHT(Table13[[#This Row],[Occupational Series]],5)="SECCM","SECCM",IF(OR(RIGHT(Table13[[#This Row],[Occupational Series]],1)="A",RIGHT(Table13[[#This Row],[Occupational Series]],1)="B",RIGHT(Table13[[#This Row],[Occupational Series]],1)="C"),"0301",RIGHT(Table13[[#This Row],[Occupational Series]],4)))</f>
        <v>4749</v>
      </c>
      <c r="D3812" s="128" t="s">
        <v>988</v>
      </c>
      <c r="E3812" s="128" t="s">
        <v>989</v>
      </c>
    </row>
    <row r="3813" spans="1:5" ht="51.75" thickBot="1" x14ac:dyDescent="0.3">
      <c r="A3813" s="54" t="s">
        <v>707</v>
      </c>
      <c r="B3813" s="127" t="str">
        <f>Table13[[#This Row],[Series]]&amp;Table13[[#This Row],[Competency Name]]</f>
        <v>4749ABILITY TO MEET DEADLINE DATES UNDER PRESSURE</v>
      </c>
      <c r="C3813" s="127" t="str">
        <f>IF(RIGHT(Table13[[#This Row],[Occupational Series]],5)="SECCM","SECCM",IF(OR(RIGHT(Table13[[#This Row],[Occupational Series]],1)="A",RIGHT(Table13[[#This Row],[Occupational Series]],1)="B",RIGHT(Table13[[#This Row],[Occupational Series]],1)="C"),"0301",RIGHT(Table13[[#This Row],[Occupational Series]],4)))</f>
        <v>4749</v>
      </c>
      <c r="D3813" s="54" t="s">
        <v>1005</v>
      </c>
      <c r="E3813" s="54" t="s">
        <v>1006</v>
      </c>
    </row>
    <row r="3814" spans="1:5" ht="39" thickBot="1" x14ac:dyDescent="0.3">
      <c r="A3814" s="54" t="s">
        <v>707</v>
      </c>
      <c r="B3814" s="127" t="str">
        <f>Table13[[#This Row],[Series]]&amp;Table13[[#This Row],[Competency Name]]</f>
        <v>4749ABILITY TO PLAN AND ORGANIZE THE WORK</v>
      </c>
      <c r="C3814" s="127" t="str">
        <f>IF(RIGHT(Table13[[#This Row],[Occupational Series]],5)="SECCM","SECCM",IF(OR(RIGHT(Table13[[#This Row],[Occupational Series]],1)="A",RIGHT(Table13[[#This Row],[Occupational Series]],1)="B",RIGHT(Table13[[#This Row],[Occupational Series]],1)="C"),"0301",RIGHT(Table13[[#This Row],[Occupational Series]],4)))</f>
        <v>4749</v>
      </c>
      <c r="D3814" s="54" t="s">
        <v>1007</v>
      </c>
      <c r="E3814" s="54" t="s">
        <v>1008</v>
      </c>
    </row>
    <row r="3815" spans="1:5" ht="39" thickBot="1" x14ac:dyDescent="0.3">
      <c r="A3815" s="54" t="s">
        <v>707</v>
      </c>
      <c r="B3815" s="127" t="str">
        <f>Table13[[#This Row],[Series]]&amp;Table13[[#This Row],[Competency Name]]</f>
        <v>4749ABILITY TO WORK AS A MEMBER OF A TEAM</v>
      </c>
      <c r="C3815" s="127" t="str">
        <f>IF(RIGHT(Table13[[#This Row],[Occupational Series]],5)="SECCM","SECCM",IF(OR(RIGHT(Table13[[#This Row],[Occupational Series]],1)="A",RIGHT(Table13[[#This Row],[Occupational Series]],1)="B",RIGHT(Table13[[#This Row],[Occupational Series]],1)="C"),"0301",RIGHT(Table13[[#This Row],[Occupational Series]],4)))</f>
        <v>4749</v>
      </c>
      <c r="D3815" s="54" t="s">
        <v>1017</v>
      </c>
      <c r="E3815" s="54" t="s">
        <v>1018</v>
      </c>
    </row>
    <row r="3816" spans="1:5" ht="39" thickBot="1" x14ac:dyDescent="0.3">
      <c r="A3816" s="51" t="s">
        <v>707</v>
      </c>
      <c r="B3816" s="127" t="str">
        <f>Table13[[#This Row],[Series]]&amp;Table13[[#This Row],[Competency Name]]</f>
        <v>4749ABILITY TO WORK WITH OTHERS</v>
      </c>
      <c r="C3816" s="127" t="str">
        <f>IF(RIGHT(Table13[[#This Row],[Occupational Series]],5)="SECCM","SECCM",IF(OR(RIGHT(Table13[[#This Row],[Occupational Series]],1)="A",RIGHT(Table13[[#This Row],[Occupational Series]],1)="B",RIGHT(Table13[[#This Row],[Occupational Series]],1)="C"),"0301",RIGHT(Table13[[#This Row],[Occupational Series]],4)))</f>
        <v>4749</v>
      </c>
      <c r="D3816" s="51" t="s">
        <v>1019</v>
      </c>
      <c r="E3816" s="51" t="s">
        <v>1020</v>
      </c>
    </row>
    <row r="3817" spans="1:5" ht="26.25" thickBot="1" x14ac:dyDescent="0.3">
      <c r="A3817" s="129" t="s">
        <v>707</v>
      </c>
      <c r="B3817" s="127" t="str">
        <f>Table13[[#This Row],[Series]]&amp;Table13[[#This Row],[Competency Name]]</f>
        <v>4749SHOP APTITUDE AND INTEREST</v>
      </c>
      <c r="C3817" s="127" t="str">
        <f>IF(RIGHT(Table13[[#This Row],[Occupational Series]],5)="SECCM","SECCM",IF(OR(RIGHT(Table13[[#This Row],[Occupational Series]],1)="A",RIGHT(Table13[[#This Row],[Occupational Series]],1)="B",RIGHT(Table13[[#This Row],[Occupational Series]],1)="C"),"0301",RIGHT(Table13[[#This Row],[Occupational Series]],4)))</f>
        <v>4749</v>
      </c>
      <c r="D3817" s="129" t="s">
        <v>1021</v>
      </c>
      <c r="E3817" s="129" t="s">
        <v>1022</v>
      </c>
    </row>
    <row r="3818" spans="1:5" ht="115.5" thickBot="1" x14ac:dyDescent="0.3">
      <c r="A3818" s="54" t="s">
        <v>754</v>
      </c>
      <c r="B3818" s="127" t="str">
        <f>Table13[[#This Row],[Series]]&amp;Table13[[#This Row],[Competency Name]]</f>
        <v>4801TECHNICAL PRACTICES (THEORETICAL, PRECISE, ARTISTIC)</v>
      </c>
      <c r="C3818" s="127" t="str">
        <f>IF(RIGHT(Table13[[#This Row],[Occupational Series]],5)="SECCM","SECCM",IF(OR(RIGHT(Table13[[#This Row],[Occupational Series]],1)="A",RIGHT(Table13[[#This Row],[Occupational Series]],1)="B",RIGHT(Table13[[#This Row],[Occupational Series]],1)="C"),"0301",RIGHT(Table13[[#This Row],[Occupational Series]],4)))</f>
        <v>4801</v>
      </c>
      <c r="D3818" s="54" t="s">
        <v>716</v>
      </c>
      <c r="E3818" s="54" t="s">
        <v>717</v>
      </c>
    </row>
    <row r="3819" spans="1:5" ht="51.75" thickBot="1" x14ac:dyDescent="0.3">
      <c r="A3819" s="128" t="s">
        <v>754</v>
      </c>
      <c r="B3819" s="127" t="str">
        <f>Table13[[#This Row],[Series]]&amp;Table13[[#This Row],[Competency Name]]</f>
        <v>4801ABILITY TO DO THE WORK OF THE POSITION WITHOUT MORE THAN NORMAL SUPERVISION</v>
      </c>
      <c r="C3819" s="127" t="str">
        <f>IF(RIGHT(Table13[[#This Row],[Occupational Series]],5)="SECCM","SECCM",IF(OR(RIGHT(Table13[[#This Row],[Occupational Series]],1)="A",RIGHT(Table13[[#This Row],[Occupational Series]],1)="B",RIGHT(Table13[[#This Row],[Occupational Series]],1)="C"),"0301",RIGHT(Table13[[#This Row],[Occupational Series]],4)))</f>
        <v>4801</v>
      </c>
      <c r="D3819" s="128" t="s">
        <v>852</v>
      </c>
      <c r="E3819" s="128" t="s">
        <v>853</v>
      </c>
    </row>
    <row r="3820" spans="1:5" ht="15.75" thickBot="1" x14ac:dyDescent="0.3">
      <c r="A3820" s="128" t="s">
        <v>754</v>
      </c>
      <c r="B3820" s="127" t="str">
        <f>Table13[[#This Row],[Series]]&amp;Table13[[#This Row],[Competency Name]]</f>
        <v>4801ABILITY TO INSPECT</v>
      </c>
      <c r="C3820" s="127" t="str">
        <f>IF(RIGHT(Table13[[#This Row],[Occupational Series]],5)="SECCM","SECCM",IF(OR(RIGHT(Table13[[#This Row],[Occupational Series]],1)="A",RIGHT(Table13[[#This Row],[Occupational Series]],1)="B",RIGHT(Table13[[#This Row],[Occupational Series]],1)="C"),"0301",RIGHT(Table13[[#This Row],[Occupational Series]],4)))</f>
        <v>4801</v>
      </c>
      <c r="D3820" s="128" t="s">
        <v>866</v>
      </c>
      <c r="E3820" s="128" t="s">
        <v>867</v>
      </c>
    </row>
    <row r="3821" spans="1:5" ht="15.75" thickBot="1" x14ac:dyDescent="0.3">
      <c r="A3821" s="128" t="s">
        <v>754</v>
      </c>
      <c r="B3821" s="127" t="str">
        <f>Table13[[#This Row],[Series]]&amp;Table13[[#This Row],[Competency Name]]</f>
        <v>4801ABILITY TO INSTRUCT</v>
      </c>
      <c r="C3821" s="127" t="str">
        <f>IF(RIGHT(Table13[[#This Row],[Occupational Series]],5)="SECCM","SECCM",IF(OR(RIGHT(Table13[[#This Row],[Occupational Series]],1)="A",RIGHT(Table13[[#This Row],[Occupational Series]],1)="B",RIGHT(Table13[[#This Row],[Occupational Series]],1)="C"),"0301",RIGHT(Table13[[#This Row],[Occupational Series]],4)))</f>
        <v>4801</v>
      </c>
      <c r="D3821" s="128" t="s">
        <v>868</v>
      </c>
      <c r="E3821" s="128" t="s">
        <v>869</v>
      </c>
    </row>
    <row r="3822" spans="1:5" ht="39" thickBot="1" x14ac:dyDescent="0.3">
      <c r="A3822" s="51" t="s">
        <v>754</v>
      </c>
      <c r="B3822" s="127" t="str">
        <f>Table13[[#This Row],[Series]]&amp;Table13[[#This Row],[Competency Name]]</f>
        <v>4801ABILITY TO PROVIDE PRODUCTION SUPPORT SERVICES</v>
      </c>
      <c r="C3822" s="127" t="str">
        <f>IF(RIGHT(Table13[[#This Row],[Occupational Series]],5)="SECCM","SECCM",IF(OR(RIGHT(Table13[[#This Row],[Occupational Series]],1)="A",RIGHT(Table13[[#This Row],[Occupational Series]],1)="B",RIGHT(Table13[[#This Row],[Occupational Series]],1)="C"),"0301",RIGHT(Table13[[#This Row],[Occupational Series]],4)))</f>
        <v>4801</v>
      </c>
      <c r="D3822" s="51" t="s">
        <v>870</v>
      </c>
      <c r="E3822" s="51" t="s">
        <v>871</v>
      </c>
    </row>
    <row r="3823" spans="1:5" ht="26.25" thickBot="1" x14ac:dyDescent="0.3">
      <c r="A3823" s="129" t="s">
        <v>754</v>
      </c>
      <c r="B3823" s="127" t="str">
        <f>Table13[[#This Row],[Series]]&amp;Table13[[#This Row],[Competency Name]]</f>
        <v>4801ABILITY TO LEAD OR SUPERVISE</v>
      </c>
      <c r="C3823" s="127" t="str">
        <f>IF(RIGHT(Table13[[#This Row],[Occupational Series]],5)="SECCM","SECCM",IF(OR(RIGHT(Table13[[#This Row],[Occupational Series]],1)="A",RIGHT(Table13[[#This Row],[Occupational Series]],1)="B",RIGHT(Table13[[#This Row],[Occupational Series]],1)="C"),"0301",RIGHT(Table13[[#This Row],[Occupational Series]],4)))</f>
        <v>4801</v>
      </c>
      <c r="D3823" s="129" t="s">
        <v>872</v>
      </c>
      <c r="E3823" s="129" t="s">
        <v>873</v>
      </c>
    </row>
    <row r="3824" spans="1:5" ht="77.25" thickBot="1" x14ac:dyDescent="0.3">
      <c r="A3824" s="54" t="s">
        <v>754</v>
      </c>
      <c r="B3824" s="127" t="str">
        <f>Table13[[#This Row],[Series]]&amp;Table13[[#This Row],[Competency Name]]</f>
        <v>4801ABILITY TO INTERPRET INSTRUCTIONS AND SPECIFICATIONS, INCLUDING BLUEPRINT READING</v>
      </c>
      <c r="C3824" s="127" t="str">
        <f>IF(RIGHT(Table13[[#This Row],[Occupational Series]],5)="SECCM","SECCM",IF(OR(RIGHT(Table13[[#This Row],[Occupational Series]],1)="A",RIGHT(Table13[[#This Row],[Occupational Series]],1)="B",RIGHT(Table13[[#This Row],[Occupational Series]],1)="C"),"0301",RIGHT(Table13[[#This Row],[Occupational Series]],4)))</f>
        <v>4801</v>
      </c>
      <c r="D3824" s="54" t="s">
        <v>906</v>
      </c>
      <c r="E3824" s="54" t="s">
        <v>907</v>
      </c>
    </row>
    <row r="3825" spans="1:5" ht="51.75" thickBot="1" x14ac:dyDescent="0.3">
      <c r="A3825" s="54" t="s">
        <v>754</v>
      </c>
      <c r="B3825" s="127" t="str">
        <f>Table13[[#This Row],[Series]]&amp;Table13[[#This Row],[Competency Name]]</f>
        <v>4801ABILITY TO USE AND MAINTAIN TOOLS AND EQUIPMENT</v>
      </c>
      <c r="C3825" s="127" t="str">
        <f>IF(RIGHT(Table13[[#This Row],[Occupational Series]],5)="SECCM","SECCM",IF(OR(RIGHT(Table13[[#This Row],[Occupational Series]],1)="A",RIGHT(Table13[[#This Row],[Occupational Series]],1)="B",RIGHT(Table13[[#This Row],[Occupational Series]],1)="C"),"0301",RIGHT(Table13[[#This Row],[Occupational Series]],4)))</f>
        <v>4801</v>
      </c>
      <c r="D3825" s="54" t="s">
        <v>908</v>
      </c>
      <c r="E3825" s="54" t="s">
        <v>909</v>
      </c>
    </row>
    <row r="3826" spans="1:5" ht="39" thickBot="1" x14ac:dyDescent="0.3">
      <c r="A3826" s="54" t="s">
        <v>754</v>
      </c>
      <c r="B3826" s="127" t="str">
        <f>Table13[[#This Row],[Series]]&amp;Table13[[#This Row],[Competency Name]]</f>
        <v>4801KNOWLEDGE OF EQUIPMENT ASSEMBLY, INSTALLATION, REPAIR, ETC.</v>
      </c>
      <c r="C3826" s="127" t="str">
        <f>IF(RIGHT(Table13[[#This Row],[Occupational Series]],5)="SECCM","SECCM",IF(OR(RIGHT(Table13[[#This Row],[Occupational Series]],1)="A",RIGHT(Table13[[#This Row],[Occupational Series]],1)="B",RIGHT(Table13[[#This Row],[Occupational Series]],1)="C"),"0301",RIGHT(Table13[[#This Row],[Occupational Series]],4)))</f>
        <v>4801</v>
      </c>
      <c r="D3826" s="54" t="s">
        <v>910</v>
      </c>
      <c r="E3826" s="54" t="s">
        <v>911</v>
      </c>
    </row>
    <row r="3827" spans="1:5" ht="51.75" thickBot="1" x14ac:dyDescent="0.3">
      <c r="A3827" s="54" t="s">
        <v>754</v>
      </c>
      <c r="B3827" s="127" t="str">
        <f>Table13[[#This Row],[Series]]&amp;Table13[[#This Row],[Competency Name]]</f>
        <v>4801TROUBLESHOOTING</v>
      </c>
      <c r="C3827" s="127" t="str">
        <f>IF(RIGHT(Table13[[#This Row],[Occupational Series]],5)="SECCM","SECCM",IF(OR(RIGHT(Table13[[#This Row],[Occupational Series]],1)="A",RIGHT(Table13[[#This Row],[Occupational Series]],1)="B",RIGHT(Table13[[#This Row],[Occupational Series]],1)="C"),"0301",RIGHT(Table13[[#This Row],[Occupational Series]],4)))</f>
        <v>4801</v>
      </c>
      <c r="D3827" s="54" t="s">
        <v>912</v>
      </c>
      <c r="E3827" s="54" t="s">
        <v>913</v>
      </c>
    </row>
    <row r="3828" spans="1:5" ht="90" thickBot="1" x14ac:dyDescent="0.3">
      <c r="A3828" s="51" t="s">
        <v>754</v>
      </c>
      <c r="B3828" s="127" t="str">
        <f>Table13[[#This Row],[Series]]&amp;Table13[[#This Row],[Competency Name]]</f>
        <v>4801USE OF MEASURING INSTRUMENTS (MECHANICAL, ELECTRICAL, ELECTRONIC, AS APPROPRIATE TO LINE OF WORK)</v>
      </c>
      <c r="C3828" s="127" t="str">
        <f>IF(RIGHT(Table13[[#This Row],[Occupational Series]],5)="SECCM","SECCM",IF(OR(RIGHT(Table13[[#This Row],[Occupational Series]],1)="A",RIGHT(Table13[[#This Row],[Occupational Series]],1)="B",RIGHT(Table13[[#This Row],[Occupational Series]],1)="C"),"0301",RIGHT(Table13[[#This Row],[Occupational Series]],4)))</f>
        <v>4801</v>
      </c>
      <c r="D3828" s="51" t="s">
        <v>986</v>
      </c>
      <c r="E3828" s="51" t="s">
        <v>987</v>
      </c>
    </row>
    <row r="3829" spans="1:5" ht="115.5" thickBot="1" x14ac:dyDescent="0.3">
      <c r="A3829" s="51" t="s">
        <v>745</v>
      </c>
      <c r="B3829" s="127" t="str">
        <f>Table13[[#This Row],[Series]]&amp;Table13[[#This Row],[Competency Name]]</f>
        <v>4804TECHNICAL PRACTICES (THEORETICAL, PRECISE, ARTISTIC)</v>
      </c>
      <c r="C3829" s="127" t="str">
        <f>IF(RIGHT(Table13[[#This Row],[Occupational Series]],5)="SECCM","SECCM",IF(OR(RIGHT(Table13[[#This Row],[Occupational Series]],1)="A",RIGHT(Table13[[#This Row],[Occupational Series]],1)="B",RIGHT(Table13[[#This Row],[Occupational Series]],1)="C"),"0301",RIGHT(Table13[[#This Row],[Occupational Series]],4)))</f>
        <v>4804</v>
      </c>
      <c r="D3829" s="51" t="s">
        <v>716</v>
      </c>
      <c r="E3829" s="51" t="s">
        <v>717</v>
      </c>
    </row>
    <row r="3830" spans="1:5" ht="51.75" thickBot="1" x14ac:dyDescent="0.3">
      <c r="A3830" s="128" t="s">
        <v>745</v>
      </c>
      <c r="B3830" s="127" t="str">
        <f>Table13[[#This Row],[Series]]&amp;Table13[[#This Row],[Competency Name]]</f>
        <v>4804ABILITY TO DO THE WORK OF THE POSITION WITHOUT MORE THAN NORMAL SUPERVISION</v>
      </c>
      <c r="C3830" s="127" t="str">
        <f>IF(RIGHT(Table13[[#This Row],[Occupational Series]],5)="SECCM","SECCM",IF(OR(RIGHT(Table13[[#This Row],[Occupational Series]],1)="A",RIGHT(Table13[[#This Row],[Occupational Series]],1)="B",RIGHT(Table13[[#This Row],[Occupational Series]],1)="C"),"0301",RIGHT(Table13[[#This Row],[Occupational Series]],4)))</f>
        <v>4804</v>
      </c>
      <c r="D3830" s="128" t="s">
        <v>852</v>
      </c>
      <c r="E3830" s="128" t="s">
        <v>853</v>
      </c>
    </row>
    <row r="3831" spans="1:5" ht="15.75" thickBot="1" x14ac:dyDescent="0.3">
      <c r="A3831" s="128" t="s">
        <v>745</v>
      </c>
      <c r="B3831" s="127" t="str">
        <f>Table13[[#This Row],[Series]]&amp;Table13[[#This Row],[Competency Name]]</f>
        <v>4804ABILITY TO INSPECT</v>
      </c>
      <c r="C3831" s="127" t="str">
        <f>IF(RIGHT(Table13[[#This Row],[Occupational Series]],5)="SECCM","SECCM",IF(OR(RIGHT(Table13[[#This Row],[Occupational Series]],1)="A",RIGHT(Table13[[#This Row],[Occupational Series]],1)="B",RIGHT(Table13[[#This Row],[Occupational Series]],1)="C"),"0301",RIGHT(Table13[[#This Row],[Occupational Series]],4)))</f>
        <v>4804</v>
      </c>
      <c r="D3831" s="128" t="s">
        <v>866</v>
      </c>
      <c r="E3831" s="128" t="s">
        <v>867</v>
      </c>
    </row>
    <row r="3832" spans="1:5" ht="15.75" thickBot="1" x14ac:dyDescent="0.3">
      <c r="A3832" s="128" t="s">
        <v>745</v>
      </c>
      <c r="B3832" s="127" t="str">
        <f>Table13[[#This Row],[Series]]&amp;Table13[[#This Row],[Competency Name]]</f>
        <v>4804ABILITY TO INSTRUCT</v>
      </c>
      <c r="C3832" s="127" t="str">
        <f>IF(RIGHT(Table13[[#This Row],[Occupational Series]],5)="SECCM","SECCM",IF(OR(RIGHT(Table13[[#This Row],[Occupational Series]],1)="A",RIGHT(Table13[[#This Row],[Occupational Series]],1)="B",RIGHT(Table13[[#This Row],[Occupational Series]],1)="C"),"0301",RIGHT(Table13[[#This Row],[Occupational Series]],4)))</f>
        <v>4804</v>
      </c>
      <c r="D3832" s="128" t="s">
        <v>868</v>
      </c>
      <c r="E3832" s="128" t="s">
        <v>869</v>
      </c>
    </row>
    <row r="3833" spans="1:5" ht="39" thickBot="1" x14ac:dyDescent="0.3">
      <c r="A3833" s="54" t="s">
        <v>745</v>
      </c>
      <c r="B3833" s="127" t="str">
        <f>Table13[[#This Row],[Series]]&amp;Table13[[#This Row],[Competency Name]]</f>
        <v>4804ABILITY TO PROVIDE PRODUCTION SUPPORT SERVICES</v>
      </c>
      <c r="C3833" s="127" t="str">
        <f>IF(RIGHT(Table13[[#This Row],[Occupational Series]],5)="SECCM","SECCM",IF(OR(RIGHT(Table13[[#This Row],[Occupational Series]],1)="A",RIGHT(Table13[[#This Row],[Occupational Series]],1)="B",RIGHT(Table13[[#This Row],[Occupational Series]],1)="C"),"0301",RIGHT(Table13[[#This Row],[Occupational Series]],4)))</f>
        <v>4804</v>
      </c>
      <c r="D3833" s="54" t="s">
        <v>870</v>
      </c>
      <c r="E3833" s="54" t="s">
        <v>871</v>
      </c>
    </row>
    <row r="3834" spans="1:5" ht="26.25" thickBot="1" x14ac:dyDescent="0.3">
      <c r="A3834" s="129" t="s">
        <v>745</v>
      </c>
      <c r="B3834" s="127" t="str">
        <f>Table13[[#This Row],[Series]]&amp;Table13[[#This Row],[Competency Name]]</f>
        <v>4804ABILITY TO LEAD OR SUPERVISE</v>
      </c>
      <c r="C3834" s="127" t="str">
        <f>IF(RIGHT(Table13[[#This Row],[Occupational Series]],5)="SECCM","SECCM",IF(OR(RIGHT(Table13[[#This Row],[Occupational Series]],1)="A",RIGHT(Table13[[#This Row],[Occupational Series]],1)="B",RIGHT(Table13[[#This Row],[Occupational Series]],1)="C"),"0301",RIGHT(Table13[[#This Row],[Occupational Series]],4)))</f>
        <v>4804</v>
      </c>
      <c r="D3834" s="129" t="s">
        <v>872</v>
      </c>
      <c r="E3834" s="129" t="s">
        <v>873</v>
      </c>
    </row>
    <row r="3835" spans="1:5" ht="77.25" thickBot="1" x14ac:dyDescent="0.3">
      <c r="A3835" s="51" t="s">
        <v>745</v>
      </c>
      <c r="B3835" s="127" t="str">
        <f>Table13[[#This Row],[Series]]&amp;Table13[[#This Row],[Competency Name]]</f>
        <v>4804ABILITY TO INTERPRET INSTRUCTIONS AND SPECIFICATIONS, INCLUDING BLUEPRINT READING</v>
      </c>
      <c r="C3835" s="127" t="str">
        <f>IF(RIGHT(Table13[[#This Row],[Occupational Series]],5)="SECCM","SECCM",IF(OR(RIGHT(Table13[[#This Row],[Occupational Series]],1)="A",RIGHT(Table13[[#This Row],[Occupational Series]],1)="B",RIGHT(Table13[[#This Row],[Occupational Series]],1)="C"),"0301",RIGHT(Table13[[#This Row],[Occupational Series]],4)))</f>
        <v>4804</v>
      </c>
      <c r="D3835" s="51" t="s">
        <v>906</v>
      </c>
      <c r="E3835" s="51" t="s">
        <v>907</v>
      </c>
    </row>
    <row r="3836" spans="1:5" ht="51.75" thickBot="1" x14ac:dyDescent="0.3">
      <c r="A3836" s="54" t="s">
        <v>745</v>
      </c>
      <c r="B3836" s="127" t="str">
        <f>Table13[[#This Row],[Series]]&amp;Table13[[#This Row],[Competency Name]]</f>
        <v>4804ABILITY TO USE AND MAINTAIN TOOLS AND EQUIPMENT</v>
      </c>
      <c r="C3836" s="127" t="str">
        <f>IF(RIGHT(Table13[[#This Row],[Occupational Series]],5)="SECCM","SECCM",IF(OR(RIGHT(Table13[[#This Row],[Occupational Series]],1)="A",RIGHT(Table13[[#This Row],[Occupational Series]],1)="B",RIGHT(Table13[[#This Row],[Occupational Series]],1)="C"),"0301",RIGHT(Table13[[#This Row],[Occupational Series]],4)))</f>
        <v>4804</v>
      </c>
      <c r="D3836" s="54" t="s">
        <v>908</v>
      </c>
      <c r="E3836" s="54" t="s">
        <v>909</v>
      </c>
    </row>
    <row r="3837" spans="1:5" ht="39" thickBot="1" x14ac:dyDescent="0.3">
      <c r="A3837" s="54" t="s">
        <v>745</v>
      </c>
      <c r="B3837" s="127" t="str">
        <f>Table13[[#This Row],[Series]]&amp;Table13[[#This Row],[Competency Name]]</f>
        <v>4804KNOWLEDGE OF EQUIPMENT ASSEMBLY, INSTALLATION, REPAIR, ETC.</v>
      </c>
      <c r="C3837" s="127" t="str">
        <f>IF(RIGHT(Table13[[#This Row],[Occupational Series]],5)="SECCM","SECCM",IF(OR(RIGHT(Table13[[#This Row],[Occupational Series]],1)="A",RIGHT(Table13[[#This Row],[Occupational Series]],1)="B",RIGHT(Table13[[#This Row],[Occupational Series]],1)="C"),"0301",RIGHT(Table13[[#This Row],[Occupational Series]],4)))</f>
        <v>4804</v>
      </c>
      <c r="D3837" s="54" t="s">
        <v>910</v>
      </c>
      <c r="E3837" s="54" t="s">
        <v>911</v>
      </c>
    </row>
    <row r="3838" spans="1:5" ht="51.75" thickBot="1" x14ac:dyDescent="0.3">
      <c r="A3838" s="54" t="s">
        <v>745</v>
      </c>
      <c r="B3838" s="127" t="str">
        <f>Table13[[#This Row],[Series]]&amp;Table13[[#This Row],[Competency Name]]</f>
        <v>4804TROUBLESHOOTING</v>
      </c>
      <c r="C3838" s="127" t="str">
        <f>IF(RIGHT(Table13[[#This Row],[Occupational Series]],5)="SECCM","SECCM",IF(OR(RIGHT(Table13[[#This Row],[Occupational Series]],1)="A",RIGHT(Table13[[#This Row],[Occupational Series]],1)="B",RIGHT(Table13[[#This Row],[Occupational Series]],1)="C"),"0301",RIGHT(Table13[[#This Row],[Occupational Series]],4)))</f>
        <v>4804</v>
      </c>
      <c r="D3838" s="54" t="s">
        <v>912</v>
      </c>
      <c r="E3838" s="54" t="s">
        <v>913</v>
      </c>
    </row>
    <row r="3839" spans="1:5" ht="90" thickBot="1" x14ac:dyDescent="0.3">
      <c r="A3839" s="54" t="s">
        <v>745</v>
      </c>
      <c r="B3839" s="127" t="str">
        <f>Table13[[#This Row],[Series]]&amp;Table13[[#This Row],[Competency Name]]</f>
        <v>4804USE OF MEASURING INSTRUMENTS</v>
      </c>
      <c r="C3839" s="127" t="str">
        <f>IF(RIGHT(Table13[[#This Row],[Occupational Series]],5)="SECCM","SECCM",IF(OR(RIGHT(Table13[[#This Row],[Occupational Series]],1)="A",RIGHT(Table13[[#This Row],[Occupational Series]],1)="B",RIGHT(Table13[[#This Row],[Occupational Series]],1)="C"),"0301",RIGHT(Table13[[#This Row],[Occupational Series]],4)))</f>
        <v>4804</v>
      </c>
      <c r="D3839" s="54" t="s">
        <v>914</v>
      </c>
      <c r="E3839" s="54" t="s">
        <v>915</v>
      </c>
    </row>
    <row r="3840" spans="1:5" ht="115.5" thickBot="1" x14ac:dyDescent="0.3">
      <c r="A3840" s="51" t="s">
        <v>731</v>
      </c>
      <c r="B3840" s="127" t="str">
        <f>Table13[[#This Row],[Series]]&amp;Table13[[#This Row],[Competency Name]]</f>
        <v>4805TECHNICAL PRACTICES (THEORETICAL, PRECISE, ARTISTIC)</v>
      </c>
      <c r="C3840" s="127" t="str">
        <f>IF(RIGHT(Table13[[#This Row],[Occupational Series]],5)="SECCM","SECCM",IF(OR(RIGHT(Table13[[#This Row],[Occupational Series]],1)="A",RIGHT(Table13[[#This Row],[Occupational Series]],1)="B",RIGHT(Table13[[#This Row],[Occupational Series]],1)="C"),"0301",RIGHT(Table13[[#This Row],[Occupational Series]],4)))</f>
        <v>4805</v>
      </c>
      <c r="D3840" s="51" t="s">
        <v>716</v>
      </c>
      <c r="E3840" s="51" t="s">
        <v>717</v>
      </c>
    </row>
    <row r="3841" spans="1:5" ht="51.75" thickBot="1" x14ac:dyDescent="0.3">
      <c r="A3841" s="129" t="s">
        <v>731</v>
      </c>
      <c r="B3841" s="127" t="str">
        <f>Table13[[#This Row],[Series]]&amp;Table13[[#This Row],[Competency Name]]</f>
        <v>4805ABILITY TO DO THE WORK OF THE POSITION WITHOUT MORE THAN NORMAL SUPERVISION</v>
      </c>
      <c r="C3841" s="127" t="str">
        <f>IF(RIGHT(Table13[[#This Row],[Occupational Series]],5)="SECCM","SECCM",IF(OR(RIGHT(Table13[[#This Row],[Occupational Series]],1)="A",RIGHT(Table13[[#This Row],[Occupational Series]],1)="B",RIGHT(Table13[[#This Row],[Occupational Series]],1)="C"),"0301",RIGHT(Table13[[#This Row],[Occupational Series]],4)))</f>
        <v>4805</v>
      </c>
      <c r="D3841" s="129" t="s">
        <v>852</v>
      </c>
      <c r="E3841" s="129" t="s">
        <v>853</v>
      </c>
    </row>
    <row r="3842" spans="1:5" ht="15.75" thickBot="1" x14ac:dyDescent="0.3">
      <c r="A3842" s="128" t="s">
        <v>731</v>
      </c>
      <c r="B3842" s="127" t="str">
        <f>Table13[[#This Row],[Series]]&amp;Table13[[#This Row],[Competency Name]]</f>
        <v>4805ABILITY TO INSPECT</v>
      </c>
      <c r="C3842" s="127" t="str">
        <f>IF(RIGHT(Table13[[#This Row],[Occupational Series]],5)="SECCM","SECCM",IF(OR(RIGHT(Table13[[#This Row],[Occupational Series]],1)="A",RIGHT(Table13[[#This Row],[Occupational Series]],1)="B",RIGHT(Table13[[#This Row],[Occupational Series]],1)="C"),"0301",RIGHT(Table13[[#This Row],[Occupational Series]],4)))</f>
        <v>4805</v>
      </c>
      <c r="D3842" s="128" t="s">
        <v>866</v>
      </c>
      <c r="E3842" s="128" t="s">
        <v>867</v>
      </c>
    </row>
    <row r="3843" spans="1:5" ht="15.75" thickBot="1" x14ac:dyDescent="0.3">
      <c r="A3843" s="128" t="s">
        <v>731</v>
      </c>
      <c r="B3843" s="127" t="str">
        <f>Table13[[#This Row],[Series]]&amp;Table13[[#This Row],[Competency Name]]</f>
        <v>4805ABILITY TO INSTRUCT</v>
      </c>
      <c r="C3843" s="127" t="str">
        <f>IF(RIGHT(Table13[[#This Row],[Occupational Series]],5)="SECCM","SECCM",IF(OR(RIGHT(Table13[[#This Row],[Occupational Series]],1)="A",RIGHT(Table13[[#This Row],[Occupational Series]],1)="B",RIGHT(Table13[[#This Row],[Occupational Series]],1)="C"),"0301",RIGHT(Table13[[#This Row],[Occupational Series]],4)))</f>
        <v>4805</v>
      </c>
      <c r="D3843" s="128" t="s">
        <v>868</v>
      </c>
      <c r="E3843" s="128" t="s">
        <v>869</v>
      </c>
    </row>
    <row r="3844" spans="1:5" ht="39" thickBot="1" x14ac:dyDescent="0.3">
      <c r="A3844" s="54" t="s">
        <v>731</v>
      </c>
      <c r="B3844" s="127" t="str">
        <f>Table13[[#This Row],[Series]]&amp;Table13[[#This Row],[Competency Name]]</f>
        <v>4805ABILITY TO PROVIDE PRODUCTION SUPPORT SERVICES</v>
      </c>
      <c r="C3844" s="127" t="str">
        <f>IF(RIGHT(Table13[[#This Row],[Occupational Series]],5)="SECCM","SECCM",IF(OR(RIGHT(Table13[[#This Row],[Occupational Series]],1)="A",RIGHT(Table13[[#This Row],[Occupational Series]],1)="B",RIGHT(Table13[[#This Row],[Occupational Series]],1)="C"),"0301",RIGHT(Table13[[#This Row],[Occupational Series]],4)))</f>
        <v>4805</v>
      </c>
      <c r="D3844" s="54" t="s">
        <v>870</v>
      </c>
      <c r="E3844" s="54" t="s">
        <v>871</v>
      </c>
    </row>
    <row r="3845" spans="1:5" ht="26.25" thickBot="1" x14ac:dyDescent="0.3">
      <c r="A3845" s="128" t="s">
        <v>731</v>
      </c>
      <c r="B3845" s="127" t="str">
        <f>Table13[[#This Row],[Series]]&amp;Table13[[#This Row],[Competency Name]]</f>
        <v>4805ABILITY TO LEAD OR SUPERVISE</v>
      </c>
      <c r="C3845" s="127" t="str">
        <f>IF(RIGHT(Table13[[#This Row],[Occupational Series]],5)="SECCM","SECCM",IF(OR(RIGHT(Table13[[#This Row],[Occupational Series]],1)="A",RIGHT(Table13[[#This Row],[Occupational Series]],1)="B",RIGHT(Table13[[#This Row],[Occupational Series]],1)="C"),"0301",RIGHT(Table13[[#This Row],[Occupational Series]],4)))</f>
        <v>4805</v>
      </c>
      <c r="D3845" s="128" t="s">
        <v>872</v>
      </c>
      <c r="E3845" s="128" t="s">
        <v>873</v>
      </c>
    </row>
    <row r="3846" spans="1:5" ht="77.25" thickBot="1" x14ac:dyDescent="0.3">
      <c r="A3846" s="51" t="s">
        <v>731</v>
      </c>
      <c r="B3846" s="127" t="str">
        <f>Table13[[#This Row],[Series]]&amp;Table13[[#This Row],[Competency Name]]</f>
        <v>4805ABILITY TO INTERPRET INSTRUCTIONS AND SPECIFICATIONS, INCLUDING BLUEPRINT READING</v>
      </c>
      <c r="C3846" s="127" t="str">
        <f>IF(RIGHT(Table13[[#This Row],[Occupational Series]],5)="SECCM","SECCM",IF(OR(RIGHT(Table13[[#This Row],[Occupational Series]],1)="A",RIGHT(Table13[[#This Row],[Occupational Series]],1)="B",RIGHT(Table13[[#This Row],[Occupational Series]],1)="C"),"0301",RIGHT(Table13[[#This Row],[Occupational Series]],4)))</f>
        <v>4805</v>
      </c>
      <c r="D3846" s="51" t="s">
        <v>906</v>
      </c>
      <c r="E3846" s="51" t="s">
        <v>907</v>
      </c>
    </row>
    <row r="3847" spans="1:5" ht="51.75" thickBot="1" x14ac:dyDescent="0.3">
      <c r="A3847" s="51" t="s">
        <v>731</v>
      </c>
      <c r="B3847" s="127" t="str">
        <f>Table13[[#This Row],[Series]]&amp;Table13[[#This Row],[Competency Name]]</f>
        <v>4805ABILITY TO USE AND MAINTAIN TOOLS AND EQUIPMENT</v>
      </c>
      <c r="C3847" s="127" t="str">
        <f>IF(RIGHT(Table13[[#This Row],[Occupational Series]],5)="SECCM","SECCM",IF(OR(RIGHT(Table13[[#This Row],[Occupational Series]],1)="A",RIGHT(Table13[[#This Row],[Occupational Series]],1)="B",RIGHT(Table13[[#This Row],[Occupational Series]],1)="C"),"0301",RIGHT(Table13[[#This Row],[Occupational Series]],4)))</f>
        <v>4805</v>
      </c>
      <c r="D3847" s="51" t="s">
        <v>908</v>
      </c>
      <c r="E3847" s="51" t="s">
        <v>909</v>
      </c>
    </row>
    <row r="3848" spans="1:5" ht="39" thickBot="1" x14ac:dyDescent="0.3">
      <c r="A3848" s="54" t="s">
        <v>731</v>
      </c>
      <c r="B3848" s="127" t="str">
        <f>Table13[[#This Row],[Series]]&amp;Table13[[#This Row],[Competency Name]]</f>
        <v>4805KNOWLEDGE OF EQUIPMENT ASSEMBLY, INSTALLATION, REPAIR, ETC.</v>
      </c>
      <c r="C3848" s="127" t="str">
        <f>IF(RIGHT(Table13[[#This Row],[Occupational Series]],5)="SECCM","SECCM",IF(OR(RIGHT(Table13[[#This Row],[Occupational Series]],1)="A",RIGHT(Table13[[#This Row],[Occupational Series]],1)="B",RIGHT(Table13[[#This Row],[Occupational Series]],1)="C"),"0301",RIGHT(Table13[[#This Row],[Occupational Series]],4)))</f>
        <v>4805</v>
      </c>
      <c r="D3848" s="54" t="s">
        <v>910</v>
      </c>
      <c r="E3848" s="54" t="s">
        <v>911</v>
      </c>
    </row>
    <row r="3849" spans="1:5" ht="51.75" thickBot="1" x14ac:dyDescent="0.3">
      <c r="A3849" s="54" t="s">
        <v>731</v>
      </c>
      <c r="B3849" s="127" t="str">
        <f>Table13[[#This Row],[Series]]&amp;Table13[[#This Row],[Competency Name]]</f>
        <v>4805TROUBLESHOOTING</v>
      </c>
      <c r="C3849" s="127" t="str">
        <f>IF(RIGHT(Table13[[#This Row],[Occupational Series]],5)="SECCM","SECCM",IF(OR(RIGHT(Table13[[#This Row],[Occupational Series]],1)="A",RIGHT(Table13[[#This Row],[Occupational Series]],1)="B",RIGHT(Table13[[#This Row],[Occupational Series]],1)="C"),"0301",RIGHT(Table13[[#This Row],[Occupational Series]],4)))</f>
        <v>4805</v>
      </c>
      <c r="D3849" s="54" t="s">
        <v>912</v>
      </c>
      <c r="E3849" s="54" t="s">
        <v>913</v>
      </c>
    </row>
    <row r="3850" spans="1:5" ht="90" thickBot="1" x14ac:dyDescent="0.3">
      <c r="A3850" s="54" t="s">
        <v>731</v>
      </c>
      <c r="B3850" s="127" t="str">
        <f>Table13[[#This Row],[Series]]&amp;Table13[[#This Row],[Competency Name]]</f>
        <v>4805USE OF MEASURING INSTRUMENTS</v>
      </c>
      <c r="C3850" s="127" t="str">
        <f>IF(RIGHT(Table13[[#This Row],[Occupational Series]],5)="SECCM","SECCM",IF(OR(RIGHT(Table13[[#This Row],[Occupational Series]],1)="A",RIGHT(Table13[[#This Row],[Occupational Series]],1)="B",RIGHT(Table13[[#This Row],[Occupational Series]],1)="C"),"0301",RIGHT(Table13[[#This Row],[Occupational Series]],4)))</f>
        <v>4805</v>
      </c>
      <c r="D3850" s="54" t="s">
        <v>914</v>
      </c>
      <c r="E3850" s="54" t="s">
        <v>915</v>
      </c>
    </row>
    <row r="3851" spans="1:5" ht="115.5" thickBot="1" x14ac:dyDescent="0.3">
      <c r="A3851" s="54" t="s">
        <v>753</v>
      </c>
      <c r="B3851" s="127" t="str">
        <f>Table13[[#This Row],[Series]]&amp;Table13[[#This Row],[Competency Name]]</f>
        <v>4840TECHNICAL PRACTICES (THEORETICAL, PRECISE, ARTISTIC)</v>
      </c>
      <c r="C3851" s="127" t="str">
        <f>IF(RIGHT(Table13[[#This Row],[Occupational Series]],5)="SECCM","SECCM",IF(OR(RIGHT(Table13[[#This Row],[Occupational Series]],1)="A",RIGHT(Table13[[#This Row],[Occupational Series]],1)="B",RIGHT(Table13[[#This Row],[Occupational Series]],1)="C"),"0301",RIGHT(Table13[[#This Row],[Occupational Series]],4)))</f>
        <v>4840</v>
      </c>
      <c r="D3851" s="54" t="s">
        <v>716</v>
      </c>
      <c r="E3851" s="54" t="s">
        <v>717</v>
      </c>
    </row>
    <row r="3852" spans="1:5" ht="51.75" thickBot="1" x14ac:dyDescent="0.3">
      <c r="A3852" s="129" t="s">
        <v>753</v>
      </c>
      <c r="B3852" s="127" t="str">
        <f>Table13[[#This Row],[Series]]&amp;Table13[[#This Row],[Competency Name]]</f>
        <v>4840ABILITY TO DO THE WORK OF THE POSITION WITHOUT MORE THAN NORMAL SUPERVISION</v>
      </c>
      <c r="C3852" s="127" t="str">
        <f>IF(RIGHT(Table13[[#This Row],[Occupational Series]],5)="SECCM","SECCM",IF(OR(RIGHT(Table13[[#This Row],[Occupational Series]],1)="A",RIGHT(Table13[[#This Row],[Occupational Series]],1)="B",RIGHT(Table13[[#This Row],[Occupational Series]],1)="C"),"0301",RIGHT(Table13[[#This Row],[Occupational Series]],4)))</f>
        <v>4840</v>
      </c>
      <c r="D3852" s="129" t="s">
        <v>852</v>
      </c>
      <c r="E3852" s="129" t="s">
        <v>853</v>
      </c>
    </row>
    <row r="3853" spans="1:5" ht="15.75" thickBot="1" x14ac:dyDescent="0.3">
      <c r="A3853" s="129" t="s">
        <v>753</v>
      </c>
      <c r="B3853" s="127" t="str">
        <f>Table13[[#This Row],[Series]]&amp;Table13[[#This Row],[Competency Name]]</f>
        <v>4840ABILITY TO INSPECT</v>
      </c>
      <c r="C3853" s="127" t="str">
        <f>IF(RIGHT(Table13[[#This Row],[Occupational Series]],5)="SECCM","SECCM",IF(OR(RIGHT(Table13[[#This Row],[Occupational Series]],1)="A",RIGHT(Table13[[#This Row],[Occupational Series]],1)="B",RIGHT(Table13[[#This Row],[Occupational Series]],1)="C"),"0301",RIGHT(Table13[[#This Row],[Occupational Series]],4)))</f>
        <v>4840</v>
      </c>
      <c r="D3853" s="129" t="s">
        <v>866</v>
      </c>
      <c r="E3853" s="129" t="s">
        <v>867</v>
      </c>
    </row>
    <row r="3854" spans="1:5" ht="15.75" thickBot="1" x14ac:dyDescent="0.3">
      <c r="A3854" s="128" t="s">
        <v>753</v>
      </c>
      <c r="B3854" s="127" t="str">
        <f>Table13[[#This Row],[Series]]&amp;Table13[[#This Row],[Competency Name]]</f>
        <v>4840ABILITY TO INSTRUCT</v>
      </c>
      <c r="C3854" s="127" t="str">
        <f>IF(RIGHT(Table13[[#This Row],[Occupational Series]],5)="SECCM","SECCM",IF(OR(RIGHT(Table13[[#This Row],[Occupational Series]],1)="A",RIGHT(Table13[[#This Row],[Occupational Series]],1)="B",RIGHT(Table13[[#This Row],[Occupational Series]],1)="C"),"0301",RIGHT(Table13[[#This Row],[Occupational Series]],4)))</f>
        <v>4840</v>
      </c>
      <c r="D3854" s="128" t="s">
        <v>868</v>
      </c>
      <c r="E3854" s="128" t="s">
        <v>869</v>
      </c>
    </row>
    <row r="3855" spans="1:5" ht="39" thickBot="1" x14ac:dyDescent="0.3">
      <c r="A3855" s="54" t="s">
        <v>753</v>
      </c>
      <c r="B3855" s="127" t="str">
        <f>Table13[[#This Row],[Series]]&amp;Table13[[#This Row],[Competency Name]]</f>
        <v>4840ABILITY TO PROVIDE PRODUCTION SUPPORT SERVICES</v>
      </c>
      <c r="C3855" s="127" t="str">
        <f>IF(RIGHT(Table13[[#This Row],[Occupational Series]],5)="SECCM","SECCM",IF(OR(RIGHT(Table13[[#This Row],[Occupational Series]],1)="A",RIGHT(Table13[[#This Row],[Occupational Series]],1)="B",RIGHT(Table13[[#This Row],[Occupational Series]],1)="C"),"0301",RIGHT(Table13[[#This Row],[Occupational Series]],4)))</f>
        <v>4840</v>
      </c>
      <c r="D3855" s="54" t="s">
        <v>870</v>
      </c>
      <c r="E3855" s="54" t="s">
        <v>871</v>
      </c>
    </row>
    <row r="3856" spans="1:5" ht="26.25" thickBot="1" x14ac:dyDescent="0.3">
      <c r="A3856" s="128" t="s">
        <v>753</v>
      </c>
      <c r="B3856" s="127" t="str">
        <f>Table13[[#This Row],[Series]]&amp;Table13[[#This Row],[Competency Name]]</f>
        <v>4840ABILITY TO LEAD OR SUPERVISE</v>
      </c>
      <c r="C3856" s="127" t="str">
        <f>IF(RIGHT(Table13[[#This Row],[Occupational Series]],5)="SECCM","SECCM",IF(OR(RIGHT(Table13[[#This Row],[Occupational Series]],1)="A",RIGHT(Table13[[#This Row],[Occupational Series]],1)="B",RIGHT(Table13[[#This Row],[Occupational Series]],1)="C"),"0301",RIGHT(Table13[[#This Row],[Occupational Series]],4)))</f>
        <v>4840</v>
      </c>
      <c r="D3856" s="128" t="s">
        <v>872</v>
      </c>
      <c r="E3856" s="128" t="s">
        <v>873</v>
      </c>
    </row>
    <row r="3857" spans="1:5" ht="39" thickBot="1" x14ac:dyDescent="0.3">
      <c r="A3857" s="54" t="s">
        <v>753</v>
      </c>
      <c r="B3857" s="127" t="str">
        <f>Table13[[#This Row],[Series]]&amp;Table13[[#This Row],[Competency Name]]</f>
        <v>4840ABILITY TO FOLLOW DIRECTIONS IN A SHOP</v>
      </c>
      <c r="C3857" s="127" t="str">
        <f>IF(RIGHT(Table13[[#This Row],[Occupational Series]],5)="SECCM","SECCM",IF(OR(RIGHT(Table13[[#This Row],[Occupational Series]],1)="A",RIGHT(Table13[[#This Row],[Occupational Series]],1)="B",RIGHT(Table13[[#This Row],[Occupational Series]],1)="C"),"0301",RIGHT(Table13[[#This Row],[Occupational Series]],4)))</f>
        <v>4840</v>
      </c>
      <c r="D3857" s="54" t="s">
        <v>882</v>
      </c>
      <c r="E3857" s="54" t="s">
        <v>883</v>
      </c>
    </row>
    <row r="3858" spans="1:5" ht="64.5" thickBot="1" x14ac:dyDescent="0.3">
      <c r="A3858" s="51" t="s">
        <v>753</v>
      </c>
      <c r="B3858" s="127" t="str">
        <f>Table13[[#This Row],[Series]]&amp;Table13[[#This Row],[Competency Name]]</f>
        <v>4840DEXTERITY AND SAFETY</v>
      </c>
      <c r="C3858" s="127" t="str">
        <f>IF(RIGHT(Table13[[#This Row],[Occupational Series]],5)="SECCM","SECCM",IF(OR(RIGHT(Table13[[#This Row],[Occupational Series]],1)="A",RIGHT(Table13[[#This Row],[Occupational Series]],1)="B",RIGHT(Table13[[#This Row],[Occupational Series]],1)="C"),"0301",RIGHT(Table13[[#This Row],[Occupational Series]],4)))</f>
        <v>4840</v>
      </c>
      <c r="D3858" s="51" t="s">
        <v>888</v>
      </c>
      <c r="E3858" s="51" t="s">
        <v>889</v>
      </c>
    </row>
    <row r="3859" spans="1:5" ht="77.25" thickBot="1" x14ac:dyDescent="0.3">
      <c r="A3859" s="51" t="s">
        <v>753</v>
      </c>
      <c r="B3859" s="127" t="str">
        <f>Table13[[#This Row],[Series]]&amp;Table13[[#This Row],[Competency Name]]</f>
        <v>4840INGENUITY (ABILITY TO SUGGEST AND APPLY NEW METHODS)</v>
      </c>
      <c r="C3859" s="127" t="str">
        <f>IF(RIGHT(Table13[[#This Row],[Occupational Series]],5)="SECCM","SECCM",IF(OR(RIGHT(Table13[[#This Row],[Occupational Series]],1)="A",RIGHT(Table13[[#This Row],[Occupational Series]],1)="B",RIGHT(Table13[[#This Row],[Occupational Series]],1)="C"),"0301",RIGHT(Table13[[#This Row],[Occupational Series]],4)))</f>
        <v>4840</v>
      </c>
      <c r="D3859" s="51" t="s">
        <v>890</v>
      </c>
      <c r="E3859" s="51" t="s">
        <v>891</v>
      </c>
    </row>
    <row r="3860" spans="1:5" ht="39" thickBot="1" x14ac:dyDescent="0.3">
      <c r="A3860" s="54" t="s">
        <v>753</v>
      </c>
      <c r="B3860" s="127" t="str">
        <f>Table13[[#This Row],[Series]]&amp;Table13[[#This Row],[Competency Name]]</f>
        <v>4840ABILITY TO SUPERVISE THROUGH SUBORDINATE SUPERVISORS</v>
      </c>
      <c r="C3860" s="127" t="str">
        <f>IF(RIGHT(Table13[[#This Row],[Occupational Series]],5)="SECCM","SECCM",IF(OR(RIGHT(Table13[[#This Row],[Occupational Series]],1)="A",RIGHT(Table13[[#This Row],[Occupational Series]],1)="B",RIGHT(Table13[[#This Row],[Occupational Series]],1)="C"),"0301",RIGHT(Table13[[#This Row],[Occupational Series]],4)))</f>
        <v>4840</v>
      </c>
      <c r="D3860" s="54" t="s">
        <v>898</v>
      </c>
      <c r="E3860" s="54" t="s">
        <v>899</v>
      </c>
    </row>
    <row r="3861" spans="1:5" ht="39" thickBot="1" x14ac:dyDescent="0.3">
      <c r="A3861" s="54" t="s">
        <v>753</v>
      </c>
      <c r="B3861" s="127" t="str">
        <f>Table13[[#This Row],[Series]]&amp;Table13[[#This Row],[Competency Name]]</f>
        <v>4840RELIABILITY AND DEPENDABILITY</v>
      </c>
      <c r="C3861" s="127" t="str">
        <f>IF(RIGHT(Table13[[#This Row],[Occupational Series]],5)="SECCM","SECCM",IF(OR(RIGHT(Table13[[#This Row],[Occupational Series]],1)="A",RIGHT(Table13[[#This Row],[Occupational Series]],1)="B",RIGHT(Table13[[#This Row],[Occupational Series]],1)="C"),"0301",RIGHT(Table13[[#This Row],[Occupational Series]],4)))</f>
        <v>4840</v>
      </c>
      <c r="D3861" s="54" t="s">
        <v>900</v>
      </c>
      <c r="E3861" s="54" t="s">
        <v>901</v>
      </c>
    </row>
    <row r="3862" spans="1:5" ht="77.25" thickBot="1" x14ac:dyDescent="0.3">
      <c r="A3862" s="54" t="s">
        <v>753</v>
      </c>
      <c r="B3862" s="127" t="str">
        <f>Table13[[#This Row],[Series]]&amp;Table13[[#This Row],[Competency Name]]</f>
        <v>4840ABILITY TO INTERPRET INSTRUCTIONS AND SPECIFICATIONS, INCLUDING BLUEPRINT READING</v>
      </c>
      <c r="C3862" s="127" t="str">
        <f>IF(RIGHT(Table13[[#This Row],[Occupational Series]],5)="SECCM","SECCM",IF(OR(RIGHT(Table13[[#This Row],[Occupational Series]],1)="A",RIGHT(Table13[[#This Row],[Occupational Series]],1)="B",RIGHT(Table13[[#This Row],[Occupational Series]],1)="C"),"0301",RIGHT(Table13[[#This Row],[Occupational Series]],4)))</f>
        <v>4840</v>
      </c>
      <c r="D3862" s="54" t="s">
        <v>906</v>
      </c>
      <c r="E3862" s="54" t="s">
        <v>907</v>
      </c>
    </row>
    <row r="3863" spans="1:5" ht="51.75" thickBot="1" x14ac:dyDescent="0.3">
      <c r="A3863" s="54" t="s">
        <v>753</v>
      </c>
      <c r="B3863" s="127" t="str">
        <f>Table13[[#This Row],[Series]]&amp;Table13[[#This Row],[Competency Name]]</f>
        <v>4840ABILITY TO USE AND MAINTAIN TOOLS AND EQUIPMENT</v>
      </c>
      <c r="C3863" s="127" t="str">
        <f>IF(RIGHT(Table13[[#This Row],[Occupational Series]],5)="SECCM","SECCM",IF(OR(RIGHT(Table13[[#This Row],[Occupational Series]],1)="A",RIGHT(Table13[[#This Row],[Occupational Series]],1)="B",RIGHT(Table13[[#This Row],[Occupational Series]],1)="C"),"0301",RIGHT(Table13[[#This Row],[Occupational Series]],4)))</f>
        <v>4840</v>
      </c>
      <c r="D3863" s="54" t="s">
        <v>908</v>
      </c>
      <c r="E3863" s="54" t="s">
        <v>909</v>
      </c>
    </row>
    <row r="3864" spans="1:5" ht="39" thickBot="1" x14ac:dyDescent="0.3">
      <c r="A3864" s="51" t="s">
        <v>753</v>
      </c>
      <c r="B3864" s="127" t="str">
        <f>Table13[[#This Row],[Series]]&amp;Table13[[#This Row],[Competency Name]]</f>
        <v>4840KNOWLEDGE OF EQUIPMENT ASSEMBLY, INSTALLATION, REPAIR, ETC.</v>
      </c>
      <c r="C3864" s="127" t="str">
        <f>IF(RIGHT(Table13[[#This Row],[Occupational Series]],5)="SECCM","SECCM",IF(OR(RIGHT(Table13[[#This Row],[Occupational Series]],1)="A",RIGHT(Table13[[#This Row],[Occupational Series]],1)="B",RIGHT(Table13[[#This Row],[Occupational Series]],1)="C"),"0301",RIGHT(Table13[[#This Row],[Occupational Series]],4)))</f>
        <v>4840</v>
      </c>
      <c r="D3864" s="51" t="s">
        <v>910</v>
      </c>
      <c r="E3864" s="51" t="s">
        <v>911</v>
      </c>
    </row>
    <row r="3865" spans="1:5" ht="51.75" thickBot="1" x14ac:dyDescent="0.3">
      <c r="A3865" s="51" t="s">
        <v>753</v>
      </c>
      <c r="B3865" s="127" t="str">
        <f>Table13[[#This Row],[Series]]&amp;Table13[[#This Row],[Competency Name]]</f>
        <v>4840TROUBLESHOOTING</v>
      </c>
      <c r="C3865" s="127" t="str">
        <f>IF(RIGHT(Table13[[#This Row],[Occupational Series]],5)="SECCM","SECCM",IF(OR(RIGHT(Table13[[#This Row],[Occupational Series]],1)="A",RIGHT(Table13[[#This Row],[Occupational Series]],1)="B",RIGHT(Table13[[#This Row],[Occupational Series]],1)="C"),"0301",RIGHT(Table13[[#This Row],[Occupational Series]],4)))</f>
        <v>4840</v>
      </c>
      <c r="D3865" s="51" t="s">
        <v>912</v>
      </c>
      <c r="E3865" s="51" t="s">
        <v>913</v>
      </c>
    </row>
    <row r="3866" spans="1:5" ht="90" thickBot="1" x14ac:dyDescent="0.3">
      <c r="A3866" s="54" t="s">
        <v>753</v>
      </c>
      <c r="B3866" s="127" t="str">
        <f>Table13[[#This Row],[Series]]&amp;Table13[[#This Row],[Competency Name]]</f>
        <v>4840USE OF MEASURING INSTRUMENTS (MECHANICAL, ELECTRICAL, ELECTRONIC, AS APPROPRIATE TO LINE OF WORK)</v>
      </c>
      <c r="C3866" s="127" t="str">
        <f>IF(RIGHT(Table13[[#This Row],[Occupational Series]],5)="SECCM","SECCM",IF(OR(RIGHT(Table13[[#This Row],[Occupational Series]],1)="A",RIGHT(Table13[[#This Row],[Occupational Series]],1)="B",RIGHT(Table13[[#This Row],[Occupational Series]],1)="C"),"0301",RIGHT(Table13[[#This Row],[Occupational Series]],4)))</f>
        <v>4840</v>
      </c>
      <c r="D3866" s="54" t="s">
        <v>986</v>
      </c>
      <c r="E3866" s="54" t="s">
        <v>987</v>
      </c>
    </row>
    <row r="3867" spans="1:5" ht="51.75" thickBot="1" x14ac:dyDescent="0.3">
      <c r="A3867" s="54" t="s">
        <v>753</v>
      </c>
      <c r="B3867" s="127" t="str">
        <f>Table13[[#This Row],[Series]]&amp;Table13[[#This Row],[Competency Name]]</f>
        <v>4840ABILITY TO MEET DEADLINE DATES UNDER PRESSURE</v>
      </c>
      <c r="C3867" s="127" t="str">
        <f>IF(RIGHT(Table13[[#This Row],[Occupational Series]],5)="SECCM","SECCM",IF(OR(RIGHT(Table13[[#This Row],[Occupational Series]],1)="A",RIGHT(Table13[[#This Row],[Occupational Series]],1)="B",RIGHT(Table13[[#This Row],[Occupational Series]],1)="C"),"0301",RIGHT(Table13[[#This Row],[Occupational Series]],4)))</f>
        <v>4840</v>
      </c>
      <c r="D3867" s="54" t="s">
        <v>1005</v>
      </c>
      <c r="E3867" s="54" t="s">
        <v>1006</v>
      </c>
    </row>
    <row r="3868" spans="1:5" ht="39" thickBot="1" x14ac:dyDescent="0.3">
      <c r="A3868" s="54" t="s">
        <v>753</v>
      </c>
      <c r="B3868" s="127" t="str">
        <f>Table13[[#This Row],[Series]]&amp;Table13[[#This Row],[Competency Name]]</f>
        <v>4840ABILITY TO PLAN AND ORGANIZE THE WORK</v>
      </c>
      <c r="C3868" s="127" t="str">
        <f>IF(RIGHT(Table13[[#This Row],[Occupational Series]],5)="SECCM","SECCM",IF(OR(RIGHT(Table13[[#This Row],[Occupational Series]],1)="A",RIGHT(Table13[[#This Row],[Occupational Series]],1)="B",RIGHT(Table13[[#This Row],[Occupational Series]],1)="C"),"0301",RIGHT(Table13[[#This Row],[Occupational Series]],4)))</f>
        <v>4840</v>
      </c>
      <c r="D3868" s="54" t="s">
        <v>1007</v>
      </c>
      <c r="E3868" s="54" t="s">
        <v>1008</v>
      </c>
    </row>
    <row r="3869" spans="1:5" ht="39" thickBot="1" x14ac:dyDescent="0.3">
      <c r="A3869" s="54" t="s">
        <v>753</v>
      </c>
      <c r="B3869" s="127" t="str">
        <f>Table13[[#This Row],[Series]]&amp;Table13[[#This Row],[Competency Name]]</f>
        <v>4840ABILITY TO WORK AS A MEMBER OF A TEAM</v>
      </c>
      <c r="C3869" s="127" t="str">
        <f>IF(RIGHT(Table13[[#This Row],[Occupational Series]],5)="SECCM","SECCM",IF(OR(RIGHT(Table13[[#This Row],[Occupational Series]],1)="A",RIGHT(Table13[[#This Row],[Occupational Series]],1)="B",RIGHT(Table13[[#This Row],[Occupational Series]],1)="C"),"0301",RIGHT(Table13[[#This Row],[Occupational Series]],4)))</f>
        <v>4840</v>
      </c>
      <c r="D3869" s="54" t="s">
        <v>1017</v>
      </c>
      <c r="E3869" s="54" t="s">
        <v>1018</v>
      </c>
    </row>
    <row r="3870" spans="1:5" ht="39" thickBot="1" x14ac:dyDescent="0.3">
      <c r="A3870" s="51" t="s">
        <v>753</v>
      </c>
      <c r="B3870" s="127" t="str">
        <f>Table13[[#This Row],[Series]]&amp;Table13[[#This Row],[Competency Name]]</f>
        <v>4840ABILITY TO WORK WITH OTHERS</v>
      </c>
      <c r="C3870" s="127" t="str">
        <f>IF(RIGHT(Table13[[#This Row],[Occupational Series]],5)="SECCM","SECCM",IF(OR(RIGHT(Table13[[#This Row],[Occupational Series]],1)="A",RIGHT(Table13[[#This Row],[Occupational Series]],1)="B",RIGHT(Table13[[#This Row],[Occupational Series]],1)="C"),"0301",RIGHT(Table13[[#This Row],[Occupational Series]],4)))</f>
        <v>4840</v>
      </c>
      <c r="D3870" s="51" t="s">
        <v>1019</v>
      </c>
      <c r="E3870" s="51" t="s">
        <v>1020</v>
      </c>
    </row>
    <row r="3871" spans="1:5" ht="26.25" thickBot="1" x14ac:dyDescent="0.3">
      <c r="A3871" s="129" t="s">
        <v>753</v>
      </c>
      <c r="B3871" s="127" t="str">
        <f>Table13[[#This Row],[Series]]&amp;Table13[[#This Row],[Competency Name]]</f>
        <v>4840SHOP APTITUDE AND INTEREST</v>
      </c>
      <c r="C3871" s="127" t="str">
        <f>IF(RIGHT(Table13[[#This Row],[Occupational Series]],5)="SECCM","SECCM",IF(OR(RIGHT(Table13[[#This Row],[Occupational Series]],1)="A",RIGHT(Table13[[#This Row],[Occupational Series]],1)="B",RIGHT(Table13[[#This Row],[Occupational Series]],1)="C"),"0301",RIGHT(Table13[[#This Row],[Occupational Series]],4)))</f>
        <v>4840</v>
      </c>
      <c r="D3871" s="129" t="s">
        <v>1021</v>
      </c>
      <c r="E3871" s="129" t="s">
        <v>1022</v>
      </c>
    </row>
    <row r="3872" spans="1:5" ht="64.5" thickBot="1" x14ac:dyDescent="0.3">
      <c r="A3872" s="54" t="s">
        <v>667</v>
      </c>
      <c r="B3872" s="127" t="str">
        <f>Table13[[#This Row],[Series]]&amp;Table13[[#This Row],[Competency Name]]</f>
        <v>5003ABILITY TO INTERPRET INSTRUCTIONS, SPECIFICATIONS, ETC. (OTHER THAN BLUEPRINTS)</v>
      </c>
      <c r="C3872" s="127" t="str">
        <f>IF(RIGHT(Table13[[#This Row],[Occupational Series]],5)="SECCM","SECCM",IF(OR(RIGHT(Table13[[#This Row],[Occupational Series]],1)="A",RIGHT(Table13[[#This Row],[Occupational Series]],1)="B",RIGHT(Table13[[#This Row],[Occupational Series]],1)="C"),"0301",RIGHT(Table13[[#This Row],[Occupational Series]],4)))</f>
        <v>5003</v>
      </c>
      <c r="D3872" s="54" t="s">
        <v>645</v>
      </c>
      <c r="E3872" s="54" t="s">
        <v>646</v>
      </c>
    </row>
    <row r="3873" spans="1:5" ht="26.25" thickBot="1" x14ac:dyDescent="0.3">
      <c r="A3873" s="54" t="s">
        <v>667</v>
      </c>
      <c r="B3873" s="127" t="str">
        <f>Table13[[#This Row],[Series]]&amp;Table13[[#This Row],[Competency Name]]</f>
        <v>5003KNOWLEDGE OF MATERIALS</v>
      </c>
      <c r="C3873" s="127" t="str">
        <f>IF(RIGHT(Table13[[#This Row],[Occupational Series]],5)="SECCM","SECCM",IF(OR(RIGHT(Table13[[#This Row],[Occupational Series]],1)="A",RIGHT(Table13[[#This Row],[Occupational Series]],1)="B",RIGHT(Table13[[#This Row],[Occupational Series]],1)="C"),"0301",RIGHT(Table13[[#This Row],[Occupational Series]],4)))</f>
        <v>5003</v>
      </c>
      <c r="D3873" s="54" t="s">
        <v>679</v>
      </c>
      <c r="E3873" s="54" t="s">
        <v>680</v>
      </c>
    </row>
    <row r="3874" spans="1:5" ht="115.5" thickBot="1" x14ac:dyDescent="0.3">
      <c r="A3874" s="54" t="s">
        <v>667</v>
      </c>
      <c r="B3874" s="127" t="str">
        <f>Table13[[#This Row],[Series]]&amp;Table13[[#This Row],[Competency Name]]</f>
        <v>5003TECHNICAL PRACTICES (THEORETICAL, PRECISE, ARTISTIC)</v>
      </c>
      <c r="C3874" s="127" t="str">
        <f>IF(RIGHT(Table13[[#This Row],[Occupational Series]],5)="SECCM","SECCM",IF(OR(RIGHT(Table13[[#This Row],[Occupational Series]],1)="A",RIGHT(Table13[[#This Row],[Occupational Series]],1)="B",RIGHT(Table13[[#This Row],[Occupational Series]],1)="C"),"0301",RIGHT(Table13[[#This Row],[Occupational Series]],4)))</f>
        <v>5003</v>
      </c>
      <c r="D3874" s="54" t="s">
        <v>716</v>
      </c>
      <c r="E3874" s="54" t="s">
        <v>717</v>
      </c>
    </row>
    <row r="3875" spans="1:5" ht="51.75" thickBot="1" x14ac:dyDescent="0.3">
      <c r="A3875" s="128" t="s">
        <v>667</v>
      </c>
      <c r="B3875" s="127" t="str">
        <f>Table13[[#This Row],[Series]]&amp;Table13[[#This Row],[Competency Name]]</f>
        <v>5003ABILITY TO DO THE WORK OF THE POSITION WITHOUT MORE THAN NORMAL SUPERVISION</v>
      </c>
      <c r="C3875" s="127" t="str">
        <f>IF(RIGHT(Table13[[#This Row],[Occupational Series]],5)="SECCM","SECCM",IF(OR(RIGHT(Table13[[#This Row],[Occupational Series]],1)="A",RIGHT(Table13[[#This Row],[Occupational Series]],1)="B",RIGHT(Table13[[#This Row],[Occupational Series]],1)="C"),"0301",RIGHT(Table13[[#This Row],[Occupational Series]],4)))</f>
        <v>5003</v>
      </c>
      <c r="D3875" s="128" t="s">
        <v>852</v>
      </c>
      <c r="E3875" s="128" t="s">
        <v>853</v>
      </c>
    </row>
    <row r="3876" spans="1:5" ht="15.75" thickBot="1" x14ac:dyDescent="0.3">
      <c r="A3876" s="129" t="s">
        <v>667</v>
      </c>
      <c r="B3876" s="127" t="str">
        <f>Table13[[#This Row],[Series]]&amp;Table13[[#This Row],[Competency Name]]</f>
        <v>5003ABILITY TO INSPECT</v>
      </c>
      <c r="C3876" s="127" t="str">
        <f>IF(RIGHT(Table13[[#This Row],[Occupational Series]],5)="SECCM","SECCM",IF(OR(RIGHT(Table13[[#This Row],[Occupational Series]],1)="A",RIGHT(Table13[[#This Row],[Occupational Series]],1)="B",RIGHT(Table13[[#This Row],[Occupational Series]],1)="C"),"0301",RIGHT(Table13[[#This Row],[Occupational Series]],4)))</f>
        <v>5003</v>
      </c>
      <c r="D3876" s="129" t="s">
        <v>866</v>
      </c>
      <c r="E3876" s="129" t="s">
        <v>867</v>
      </c>
    </row>
    <row r="3877" spans="1:5" ht="15.75" thickBot="1" x14ac:dyDescent="0.3">
      <c r="A3877" s="129" t="s">
        <v>667</v>
      </c>
      <c r="B3877" s="127" t="str">
        <f>Table13[[#This Row],[Series]]&amp;Table13[[#This Row],[Competency Name]]</f>
        <v>5003ABILITY TO INSTRUCT</v>
      </c>
      <c r="C3877" s="127" t="str">
        <f>IF(RIGHT(Table13[[#This Row],[Occupational Series]],5)="SECCM","SECCM",IF(OR(RIGHT(Table13[[#This Row],[Occupational Series]],1)="A",RIGHT(Table13[[#This Row],[Occupational Series]],1)="B",RIGHT(Table13[[#This Row],[Occupational Series]],1)="C"),"0301",RIGHT(Table13[[#This Row],[Occupational Series]],4)))</f>
        <v>5003</v>
      </c>
      <c r="D3877" s="129" t="s">
        <v>868</v>
      </c>
      <c r="E3877" s="129" t="s">
        <v>869</v>
      </c>
    </row>
    <row r="3878" spans="1:5" ht="39" thickBot="1" x14ac:dyDescent="0.3">
      <c r="A3878" s="54" t="s">
        <v>667</v>
      </c>
      <c r="B3878" s="127" t="str">
        <f>Table13[[#This Row],[Series]]&amp;Table13[[#This Row],[Competency Name]]</f>
        <v>5003ABILITY TO PROVIDE PRODUCTION SUPPORT SERVICES</v>
      </c>
      <c r="C3878" s="127" t="str">
        <f>IF(RIGHT(Table13[[#This Row],[Occupational Series]],5)="SECCM","SECCM",IF(OR(RIGHT(Table13[[#This Row],[Occupational Series]],1)="A",RIGHT(Table13[[#This Row],[Occupational Series]],1)="B",RIGHT(Table13[[#This Row],[Occupational Series]],1)="C"),"0301",RIGHT(Table13[[#This Row],[Occupational Series]],4)))</f>
        <v>5003</v>
      </c>
      <c r="D3878" s="54" t="s">
        <v>870</v>
      </c>
      <c r="E3878" s="54" t="s">
        <v>871</v>
      </c>
    </row>
    <row r="3879" spans="1:5" ht="26.25" thickBot="1" x14ac:dyDescent="0.3">
      <c r="A3879" s="128" t="s">
        <v>667</v>
      </c>
      <c r="B3879" s="127" t="str">
        <f>Table13[[#This Row],[Series]]&amp;Table13[[#This Row],[Competency Name]]</f>
        <v>5003ABILITY TO LEAD OR SUPERVISE</v>
      </c>
      <c r="C3879" s="127" t="str">
        <f>IF(RIGHT(Table13[[#This Row],[Occupational Series]],5)="SECCM","SECCM",IF(OR(RIGHT(Table13[[#This Row],[Occupational Series]],1)="A",RIGHT(Table13[[#This Row],[Occupational Series]],1)="B",RIGHT(Table13[[#This Row],[Occupational Series]],1)="C"),"0301",RIGHT(Table13[[#This Row],[Occupational Series]],4)))</f>
        <v>5003</v>
      </c>
      <c r="D3879" s="128" t="s">
        <v>872</v>
      </c>
      <c r="E3879" s="128" t="s">
        <v>873</v>
      </c>
    </row>
    <row r="3880" spans="1:5" ht="64.5" thickBot="1" x14ac:dyDescent="0.3">
      <c r="A3880" s="54" t="s">
        <v>667</v>
      </c>
      <c r="B3880" s="127" t="str">
        <f>Table13[[#This Row],[Series]]&amp;Table13[[#This Row],[Competency Name]]</f>
        <v>5003DEXTERITY AND SAFETY</v>
      </c>
      <c r="C3880" s="127" t="str">
        <f>IF(RIGHT(Table13[[#This Row],[Occupational Series]],5)="SECCM","SECCM",IF(OR(RIGHT(Table13[[#This Row],[Occupational Series]],1)="A",RIGHT(Table13[[#This Row],[Occupational Series]],1)="B",RIGHT(Table13[[#This Row],[Occupational Series]],1)="C"),"0301",RIGHT(Table13[[#This Row],[Occupational Series]],4)))</f>
        <v>5003</v>
      </c>
      <c r="D3880" s="54" t="s">
        <v>888</v>
      </c>
      <c r="E3880" s="54" t="s">
        <v>889</v>
      </c>
    </row>
    <row r="3881" spans="1:5" ht="51.75" thickBot="1" x14ac:dyDescent="0.3">
      <c r="A3881" s="54" t="s">
        <v>667</v>
      </c>
      <c r="B3881" s="127" t="str">
        <f>Table13[[#This Row],[Series]]&amp;Table13[[#This Row],[Competency Name]]</f>
        <v>5003ABILITY TO USE AND MAINTAIN TOOLS AND EQUIPMENT</v>
      </c>
      <c r="C3881" s="127" t="str">
        <f>IF(RIGHT(Table13[[#This Row],[Occupational Series]],5)="SECCM","SECCM",IF(OR(RIGHT(Table13[[#This Row],[Occupational Series]],1)="A",RIGHT(Table13[[#This Row],[Occupational Series]],1)="B",RIGHT(Table13[[#This Row],[Occupational Series]],1)="C"),"0301",RIGHT(Table13[[#This Row],[Occupational Series]],4)))</f>
        <v>5003</v>
      </c>
      <c r="D3881" s="54" t="s">
        <v>908</v>
      </c>
      <c r="E3881" s="54" t="s">
        <v>909</v>
      </c>
    </row>
    <row r="3882" spans="1:5" ht="90" thickBot="1" x14ac:dyDescent="0.3">
      <c r="A3882" s="51" t="s">
        <v>667</v>
      </c>
      <c r="B3882" s="127" t="str">
        <f>Table13[[#This Row],[Series]]&amp;Table13[[#This Row],[Competency Name]]</f>
        <v>5003USE OF MEASURING INSTRUMENTS (MECHANICAL, ELECTRICAL, ELECTRONIC, AS APPROPRIATE TO LINE OF WORK)</v>
      </c>
      <c r="C3882" s="127" t="str">
        <f>IF(RIGHT(Table13[[#This Row],[Occupational Series]],5)="SECCM","SECCM",IF(OR(RIGHT(Table13[[#This Row],[Occupational Series]],1)="A",RIGHT(Table13[[#This Row],[Occupational Series]],1)="B",RIGHT(Table13[[#This Row],[Occupational Series]],1)="C"),"0301",RIGHT(Table13[[#This Row],[Occupational Series]],4)))</f>
        <v>5003</v>
      </c>
      <c r="D3882" s="51" t="s">
        <v>986</v>
      </c>
      <c r="E3882" s="51" t="s">
        <v>987</v>
      </c>
    </row>
    <row r="3883" spans="1:5" ht="64.5" thickBot="1" x14ac:dyDescent="0.3">
      <c r="A3883" s="51" t="s">
        <v>673</v>
      </c>
      <c r="B3883" s="127" t="str">
        <f>Table13[[#This Row],[Series]]&amp;Table13[[#This Row],[Competency Name]]</f>
        <v>5026ABILITY TO INTERPRET INSTRUCTIONS, SPECIFICATIONS, ETC. (OTHER THAN BLUEPRINTS)</v>
      </c>
      <c r="C3883" s="127" t="str">
        <f>IF(RIGHT(Table13[[#This Row],[Occupational Series]],5)="SECCM","SECCM",IF(OR(RIGHT(Table13[[#This Row],[Occupational Series]],1)="A",RIGHT(Table13[[#This Row],[Occupational Series]],1)="B",RIGHT(Table13[[#This Row],[Occupational Series]],1)="C"),"0301",RIGHT(Table13[[#This Row],[Occupational Series]],4)))</f>
        <v>5026</v>
      </c>
      <c r="D3883" s="51" t="s">
        <v>645</v>
      </c>
      <c r="E3883" s="51" t="s">
        <v>646</v>
      </c>
    </row>
    <row r="3884" spans="1:5" ht="26.25" thickBot="1" x14ac:dyDescent="0.3">
      <c r="A3884" s="54" t="s">
        <v>673</v>
      </c>
      <c r="B3884" s="127" t="str">
        <f>Table13[[#This Row],[Series]]&amp;Table13[[#This Row],[Competency Name]]</f>
        <v>5026KNOWLEDGE OF MATERIALS</v>
      </c>
      <c r="C3884" s="127" t="str">
        <f>IF(RIGHT(Table13[[#This Row],[Occupational Series]],5)="SECCM","SECCM",IF(OR(RIGHT(Table13[[#This Row],[Occupational Series]],1)="A",RIGHT(Table13[[#This Row],[Occupational Series]],1)="B",RIGHT(Table13[[#This Row],[Occupational Series]],1)="C"),"0301",RIGHT(Table13[[#This Row],[Occupational Series]],4)))</f>
        <v>5026</v>
      </c>
      <c r="D3884" s="54" t="s">
        <v>679</v>
      </c>
      <c r="E3884" s="54" t="s">
        <v>680</v>
      </c>
    </row>
    <row r="3885" spans="1:5" ht="115.5" thickBot="1" x14ac:dyDescent="0.3">
      <c r="A3885" s="54" t="s">
        <v>673</v>
      </c>
      <c r="B3885" s="127" t="str">
        <f>Table13[[#This Row],[Series]]&amp;Table13[[#This Row],[Competency Name]]</f>
        <v>5026TECHNICAL PRACTICES (THEORETICAL, PRECISE, ARTISTIC)</v>
      </c>
      <c r="C3885" s="127" t="str">
        <f>IF(RIGHT(Table13[[#This Row],[Occupational Series]],5)="SECCM","SECCM",IF(OR(RIGHT(Table13[[#This Row],[Occupational Series]],1)="A",RIGHT(Table13[[#This Row],[Occupational Series]],1)="B",RIGHT(Table13[[#This Row],[Occupational Series]],1)="C"),"0301",RIGHT(Table13[[#This Row],[Occupational Series]],4)))</f>
        <v>5026</v>
      </c>
      <c r="D3885" s="54" t="s">
        <v>716</v>
      </c>
      <c r="E3885" s="54" t="s">
        <v>717</v>
      </c>
    </row>
    <row r="3886" spans="1:5" ht="51.75" thickBot="1" x14ac:dyDescent="0.3">
      <c r="A3886" s="128" t="s">
        <v>673</v>
      </c>
      <c r="B3886" s="127" t="str">
        <f>Table13[[#This Row],[Series]]&amp;Table13[[#This Row],[Competency Name]]</f>
        <v>5026ABILITY TO DO THE WORK OF THE POSITION WITHOUT MORE THAN NORMAL SUPERVISION</v>
      </c>
      <c r="C3886" s="127" t="str">
        <f>IF(RIGHT(Table13[[#This Row],[Occupational Series]],5)="SECCM","SECCM",IF(OR(RIGHT(Table13[[#This Row],[Occupational Series]],1)="A",RIGHT(Table13[[#This Row],[Occupational Series]],1)="B",RIGHT(Table13[[#This Row],[Occupational Series]],1)="C"),"0301",RIGHT(Table13[[#This Row],[Occupational Series]],4)))</f>
        <v>5026</v>
      </c>
      <c r="D3886" s="128" t="s">
        <v>852</v>
      </c>
      <c r="E3886" s="128" t="s">
        <v>853</v>
      </c>
    </row>
    <row r="3887" spans="1:5" ht="15.75" thickBot="1" x14ac:dyDescent="0.3">
      <c r="A3887" s="128" t="s">
        <v>673</v>
      </c>
      <c r="B3887" s="127" t="str">
        <f>Table13[[#This Row],[Series]]&amp;Table13[[#This Row],[Competency Name]]</f>
        <v>5026ABILITY TO INSPECT</v>
      </c>
      <c r="C3887" s="127" t="str">
        <f>IF(RIGHT(Table13[[#This Row],[Occupational Series]],5)="SECCM","SECCM",IF(OR(RIGHT(Table13[[#This Row],[Occupational Series]],1)="A",RIGHT(Table13[[#This Row],[Occupational Series]],1)="B",RIGHT(Table13[[#This Row],[Occupational Series]],1)="C"),"0301",RIGHT(Table13[[#This Row],[Occupational Series]],4)))</f>
        <v>5026</v>
      </c>
      <c r="D3887" s="128" t="s">
        <v>866</v>
      </c>
      <c r="E3887" s="128" t="s">
        <v>867</v>
      </c>
    </row>
    <row r="3888" spans="1:5" ht="15.75" thickBot="1" x14ac:dyDescent="0.3">
      <c r="A3888" s="129" t="s">
        <v>673</v>
      </c>
      <c r="B3888" s="127" t="str">
        <f>Table13[[#This Row],[Series]]&amp;Table13[[#This Row],[Competency Name]]</f>
        <v>5026ABILITY TO INSTRUCT</v>
      </c>
      <c r="C3888" s="127" t="str">
        <f>IF(RIGHT(Table13[[#This Row],[Occupational Series]],5)="SECCM","SECCM",IF(OR(RIGHT(Table13[[#This Row],[Occupational Series]],1)="A",RIGHT(Table13[[#This Row],[Occupational Series]],1)="B",RIGHT(Table13[[#This Row],[Occupational Series]],1)="C"),"0301",RIGHT(Table13[[#This Row],[Occupational Series]],4)))</f>
        <v>5026</v>
      </c>
      <c r="D3888" s="129" t="s">
        <v>868</v>
      </c>
      <c r="E3888" s="129" t="s">
        <v>869</v>
      </c>
    </row>
    <row r="3889" spans="1:5" ht="39" thickBot="1" x14ac:dyDescent="0.3">
      <c r="A3889" s="51" t="s">
        <v>673</v>
      </c>
      <c r="B3889" s="127" t="str">
        <f>Table13[[#This Row],[Series]]&amp;Table13[[#This Row],[Competency Name]]</f>
        <v>5026ABILITY TO PROVIDE PRODUCTION SUPPORT SERVICES</v>
      </c>
      <c r="C3889" s="127" t="str">
        <f>IF(RIGHT(Table13[[#This Row],[Occupational Series]],5)="SECCM","SECCM",IF(OR(RIGHT(Table13[[#This Row],[Occupational Series]],1)="A",RIGHT(Table13[[#This Row],[Occupational Series]],1)="B",RIGHT(Table13[[#This Row],[Occupational Series]],1)="C"),"0301",RIGHT(Table13[[#This Row],[Occupational Series]],4)))</f>
        <v>5026</v>
      </c>
      <c r="D3889" s="51" t="s">
        <v>870</v>
      </c>
      <c r="E3889" s="51" t="s">
        <v>871</v>
      </c>
    </row>
    <row r="3890" spans="1:5" ht="26.25" thickBot="1" x14ac:dyDescent="0.3">
      <c r="A3890" s="128" t="s">
        <v>673</v>
      </c>
      <c r="B3890" s="127" t="str">
        <f>Table13[[#This Row],[Series]]&amp;Table13[[#This Row],[Competency Name]]</f>
        <v>5026ABILITY TO LEAD OR SUPERVISE</v>
      </c>
      <c r="C3890" s="127" t="str">
        <f>IF(RIGHT(Table13[[#This Row],[Occupational Series]],5)="SECCM","SECCM",IF(OR(RIGHT(Table13[[#This Row],[Occupational Series]],1)="A",RIGHT(Table13[[#This Row],[Occupational Series]],1)="B",RIGHT(Table13[[#This Row],[Occupational Series]],1)="C"),"0301",RIGHT(Table13[[#This Row],[Occupational Series]],4)))</f>
        <v>5026</v>
      </c>
      <c r="D3890" s="128" t="s">
        <v>872</v>
      </c>
      <c r="E3890" s="128" t="s">
        <v>873</v>
      </c>
    </row>
    <row r="3891" spans="1:5" ht="64.5" thickBot="1" x14ac:dyDescent="0.3">
      <c r="A3891" s="54" t="s">
        <v>673</v>
      </c>
      <c r="B3891" s="127" t="str">
        <f>Table13[[#This Row],[Series]]&amp;Table13[[#This Row],[Competency Name]]</f>
        <v>5026DEXTERITY AND SAFETY</v>
      </c>
      <c r="C3891" s="127" t="str">
        <f>IF(RIGHT(Table13[[#This Row],[Occupational Series]],5)="SECCM","SECCM",IF(OR(RIGHT(Table13[[#This Row],[Occupational Series]],1)="A",RIGHT(Table13[[#This Row],[Occupational Series]],1)="B",RIGHT(Table13[[#This Row],[Occupational Series]],1)="C"),"0301",RIGHT(Table13[[#This Row],[Occupational Series]],4)))</f>
        <v>5026</v>
      </c>
      <c r="D3891" s="54" t="s">
        <v>888</v>
      </c>
      <c r="E3891" s="54" t="s">
        <v>889</v>
      </c>
    </row>
    <row r="3892" spans="1:5" ht="51.75" thickBot="1" x14ac:dyDescent="0.3">
      <c r="A3892" s="54" t="s">
        <v>673</v>
      </c>
      <c r="B3892" s="127" t="str">
        <f>Table13[[#This Row],[Series]]&amp;Table13[[#This Row],[Competency Name]]</f>
        <v>5026ABILITY TO USE AND MAINTAIN TOOLS AND EQUIPMENT</v>
      </c>
      <c r="C3892" s="127" t="str">
        <f>IF(RIGHT(Table13[[#This Row],[Occupational Series]],5)="SECCM","SECCM",IF(OR(RIGHT(Table13[[#This Row],[Occupational Series]],1)="A",RIGHT(Table13[[#This Row],[Occupational Series]],1)="B",RIGHT(Table13[[#This Row],[Occupational Series]],1)="C"),"0301",RIGHT(Table13[[#This Row],[Occupational Series]],4)))</f>
        <v>5026</v>
      </c>
      <c r="D3892" s="54" t="s">
        <v>908</v>
      </c>
      <c r="E3892" s="54" t="s">
        <v>909</v>
      </c>
    </row>
    <row r="3893" spans="1:5" ht="90" thickBot="1" x14ac:dyDescent="0.3">
      <c r="A3893" s="54" t="s">
        <v>673</v>
      </c>
      <c r="B3893" s="127" t="str">
        <f>Table13[[#This Row],[Series]]&amp;Table13[[#This Row],[Competency Name]]</f>
        <v>5026USE OF MEASURING INSTRUMENTS (MECHANICAL, ELECTRICAL, ELECTRONIC, AS APPROPRIATE TO LINE OF WORK)</v>
      </c>
      <c r="C3893" s="127" t="str">
        <f>IF(RIGHT(Table13[[#This Row],[Occupational Series]],5)="SECCM","SECCM",IF(OR(RIGHT(Table13[[#This Row],[Occupational Series]],1)="A",RIGHT(Table13[[#This Row],[Occupational Series]],1)="B",RIGHT(Table13[[#This Row],[Occupational Series]],1)="C"),"0301",RIGHT(Table13[[#This Row],[Occupational Series]],4)))</f>
        <v>5026</v>
      </c>
      <c r="D3893" s="54" t="s">
        <v>986</v>
      </c>
      <c r="E3893" s="54" t="s">
        <v>987</v>
      </c>
    </row>
    <row r="3894" spans="1:5" ht="64.5" thickBot="1" x14ac:dyDescent="0.3">
      <c r="A3894" s="51" t="s">
        <v>650</v>
      </c>
      <c r="B3894" s="127" t="str">
        <f>Table13[[#This Row],[Series]]&amp;Table13[[#This Row],[Competency Name]]</f>
        <v>5048ABILITY TO INTERPRET INSTRUCTIONS, SPECIFICATIONS, ETC. (OTHER THAN BLUEPRINTS)</v>
      </c>
      <c r="C3894" s="127" t="str">
        <f>IF(RIGHT(Table13[[#This Row],[Occupational Series]],5)="SECCM","SECCM",IF(OR(RIGHT(Table13[[#This Row],[Occupational Series]],1)="A",RIGHT(Table13[[#This Row],[Occupational Series]],1)="B",RIGHT(Table13[[#This Row],[Occupational Series]],1)="C"),"0301",RIGHT(Table13[[#This Row],[Occupational Series]],4)))</f>
        <v>5048</v>
      </c>
      <c r="D3894" s="51" t="s">
        <v>645</v>
      </c>
      <c r="E3894" s="51" t="s">
        <v>646</v>
      </c>
    </row>
    <row r="3895" spans="1:5" ht="26.25" thickBot="1" x14ac:dyDescent="0.3">
      <c r="A3895" s="51" t="s">
        <v>650</v>
      </c>
      <c r="B3895" s="127" t="str">
        <f>Table13[[#This Row],[Series]]&amp;Table13[[#This Row],[Competency Name]]</f>
        <v>5048KNOWLEDGE OF MATERIALS</v>
      </c>
      <c r="C3895" s="127" t="str">
        <f>IF(RIGHT(Table13[[#This Row],[Occupational Series]],5)="SECCM","SECCM",IF(OR(RIGHT(Table13[[#This Row],[Occupational Series]],1)="A",RIGHT(Table13[[#This Row],[Occupational Series]],1)="B",RIGHT(Table13[[#This Row],[Occupational Series]],1)="C"),"0301",RIGHT(Table13[[#This Row],[Occupational Series]],4)))</f>
        <v>5048</v>
      </c>
      <c r="D3895" s="51" t="s">
        <v>679</v>
      </c>
      <c r="E3895" s="51" t="s">
        <v>680</v>
      </c>
    </row>
    <row r="3896" spans="1:5" ht="115.5" thickBot="1" x14ac:dyDescent="0.3">
      <c r="A3896" s="54" t="s">
        <v>650</v>
      </c>
      <c r="B3896" s="127" t="str">
        <f>Table13[[#This Row],[Series]]&amp;Table13[[#This Row],[Competency Name]]</f>
        <v>5048TECHNICAL PRACTICES (THEORETICAL, PRECISE, ARTISTIC)</v>
      </c>
      <c r="C3896" s="127" t="str">
        <f>IF(RIGHT(Table13[[#This Row],[Occupational Series]],5)="SECCM","SECCM",IF(OR(RIGHT(Table13[[#This Row],[Occupational Series]],1)="A",RIGHT(Table13[[#This Row],[Occupational Series]],1)="B",RIGHT(Table13[[#This Row],[Occupational Series]],1)="C"),"0301",RIGHT(Table13[[#This Row],[Occupational Series]],4)))</f>
        <v>5048</v>
      </c>
      <c r="D3896" s="54" t="s">
        <v>716</v>
      </c>
      <c r="E3896" s="54" t="s">
        <v>717</v>
      </c>
    </row>
    <row r="3897" spans="1:5" ht="51.75" thickBot="1" x14ac:dyDescent="0.3">
      <c r="A3897" s="128" t="s">
        <v>650</v>
      </c>
      <c r="B3897" s="127" t="str">
        <f>Table13[[#This Row],[Series]]&amp;Table13[[#This Row],[Competency Name]]</f>
        <v>5048ABILITY TO DO THE WORK OF THE POSITION WITHOUT MORE THAN NORMAL SUPERVISION</v>
      </c>
      <c r="C3897" s="127" t="str">
        <f>IF(RIGHT(Table13[[#This Row],[Occupational Series]],5)="SECCM","SECCM",IF(OR(RIGHT(Table13[[#This Row],[Occupational Series]],1)="A",RIGHT(Table13[[#This Row],[Occupational Series]],1)="B",RIGHT(Table13[[#This Row],[Occupational Series]],1)="C"),"0301",RIGHT(Table13[[#This Row],[Occupational Series]],4)))</f>
        <v>5048</v>
      </c>
      <c r="D3897" s="128" t="s">
        <v>852</v>
      </c>
      <c r="E3897" s="128" t="s">
        <v>853</v>
      </c>
    </row>
    <row r="3898" spans="1:5" ht="15.75" thickBot="1" x14ac:dyDescent="0.3">
      <c r="A3898" s="128" t="s">
        <v>650</v>
      </c>
      <c r="B3898" s="127" t="str">
        <f>Table13[[#This Row],[Series]]&amp;Table13[[#This Row],[Competency Name]]</f>
        <v>5048ABILITY TO INSPECT</v>
      </c>
      <c r="C3898" s="127" t="str">
        <f>IF(RIGHT(Table13[[#This Row],[Occupational Series]],5)="SECCM","SECCM",IF(OR(RIGHT(Table13[[#This Row],[Occupational Series]],1)="A",RIGHT(Table13[[#This Row],[Occupational Series]],1)="B",RIGHT(Table13[[#This Row],[Occupational Series]],1)="C"),"0301",RIGHT(Table13[[#This Row],[Occupational Series]],4)))</f>
        <v>5048</v>
      </c>
      <c r="D3898" s="128" t="s">
        <v>866</v>
      </c>
      <c r="E3898" s="128" t="s">
        <v>867</v>
      </c>
    </row>
    <row r="3899" spans="1:5" ht="15.75" thickBot="1" x14ac:dyDescent="0.3">
      <c r="A3899" s="128" t="s">
        <v>650</v>
      </c>
      <c r="B3899" s="127" t="str">
        <f>Table13[[#This Row],[Series]]&amp;Table13[[#This Row],[Competency Name]]</f>
        <v>5048ABILITY TO INSTRUCT</v>
      </c>
      <c r="C3899" s="127" t="str">
        <f>IF(RIGHT(Table13[[#This Row],[Occupational Series]],5)="SECCM","SECCM",IF(OR(RIGHT(Table13[[#This Row],[Occupational Series]],1)="A",RIGHT(Table13[[#This Row],[Occupational Series]],1)="B",RIGHT(Table13[[#This Row],[Occupational Series]],1)="C"),"0301",RIGHT(Table13[[#This Row],[Occupational Series]],4)))</f>
        <v>5048</v>
      </c>
      <c r="D3899" s="128" t="s">
        <v>868</v>
      </c>
      <c r="E3899" s="128" t="s">
        <v>869</v>
      </c>
    </row>
    <row r="3900" spans="1:5" ht="39" thickBot="1" x14ac:dyDescent="0.3">
      <c r="A3900" s="51" t="s">
        <v>650</v>
      </c>
      <c r="B3900" s="127" t="str">
        <f>Table13[[#This Row],[Series]]&amp;Table13[[#This Row],[Competency Name]]</f>
        <v>5048ABILITY TO PROVIDE PRODUCTION SUPPORT SERVICES</v>
      </c>
      <c r="C3900" s="127" t="str">
        <f>IF(RIGHT(Table13[[#This Row],[Occupational Series]],5)="SECCM","SECCM",IF(OR(RIGHT(Table13[[#This Row],[Occupational Series]],1)="A",RIGHT(Table13[[#This Row],[Occupational Series]],1)="B",RIGHT(Table13[[#This Row],[Occupational Series]],1)="C"),"0301",RIGHT(Table13[[#This Row],[Occupational Series]],4)))</f>
        <v>5048</v>
      </c>
      <c r="D3900" s="51" t="s">
        <v>870</v>
      </c>
      <c r="E3900" s="51" t="s">
        <v>871</v>
      </c>
    </row>
    <row r="3901" spans="1:5" ht="26.25" thickBot="1" x14ac:dyDescent="0.3">
      <c r="A3901" s="129" t="s">
        <v>650</v>
      </c>
      <c r="B3901" s="127" t="str">
        <f>Table13[[#This Row],[Series]]&amp;Table13[[#This Row],[Competency Name]]</f>
        <v>5048ABILITY TO LEAD OR SUPERVISE</v>
      </c>
      <c r="C3901" s="127" t="str">
        <f>IF(RIGHT(Table13[[#This Row],[Occupational Series]],5)="SECCM","SECCM",IF(OR(RIGHT(Table13[[#This Row],[Occupational Series]],1)="A",RIGHT(Table13[[#This Row],[Occupational Series]],1)="B",RIGHT(Table13[[#This Row],[Occupational Series]],1)="C"),"0301",RIGHT(Table13[[#This Row],[Occupational Series]],4)))</f>
        <v>5048</v>
      </c>
      <c r="D3901" s="129" t="s">
        <v>872</v>
      </c>
      <c r="E3901" s="129" t="s">
        <v>873</v>
      </c>
    </row>
    <row r="3902" spans="1:5" ht="64.5" thickBot="1" x14ac:dyDescent="0.3">
      <c r="A3902" s="54" t="s">
        <v>650</v>
      </c>
      <c r="B3902" s="127" t="str">
        <f>Table13[[#This Row],[Series]]&amp;Table13[[#This Row],[Competency Name]]</f>
        <v>5048DEXTERITY AND SAFETY</v>
      </c>
      <c r="C3902" s="127" t="str">
        <f>IF(RIGHT(Table13[[#This Row],[Occupational Series]],5)="SECCM","SECCM",IF(OR(RIGHT(Table13[[#This Row],[Occupational Series]],1)="A",RIGHT(Table13[[#This Row],[Occupational Series]],1)="B",RIGHT(Table13[[#This Row],[Occupational Series]],1)="C"),"0301",RIGHT(Table13[[#This Row],[Occupational Series]],4)))</f>
        <v>5048</v>
      </c>
      <c r="D3902" s="54" t="s">
        <v>888</v>
      </c>
      <c r="E3902" s="54" t="s">
        <v>889</v>
      </c>
    </row>
    <row r="3903" spans="1:5" ht="51.75" thickBot="1" x14ac:dyDescent="0.3">
      <c r="A3903" s="54" t="s">
        <v>650</v>
      </c>
      <c r="B3903" s="127" t="str">
        <f>Table13[[#This Row],[Series]]&amp;Table13[[#This Row],[Competency Name]]</f>
        <v>5048ABILITY TO USE AND MAINTAIN TOOLS AND EQUIPMENT</v>
      </c>
      <c r="C3903" s="127" t="str">
        <f>IF(RIGHT(Table13[[#This Row],[Occupational Series]],5)="SECCM","SECCM",IF(OR(RIGHT(Table13[[#This Row],[Occupational Series]],1)="A",RIGHT(Table13[[#This Row],[Occupational Series]],1)="B",RIGHT(Table13[[#This Row],[Occupational Series]],1)="C"),"0301",RIGHT(Table13[[#This Row],[Occupational Series]],4)))</f>
        <v>5048</v>
      </c>
      <c r="D3903" s="54" t="s">
        <v>908</v>
      </c>
      <c r="E3903" s="54" t="s">
        <v>909</v>
      </c>
    </row>
    <row r="3904" spans="1:5" ht="90" thickBot="1" x14ac:dyDescent="0.3">
      <c r="A3904" s="54" t="s">
        <v>650</v>
      </c>
      <c r="B3904" s="127" t="str">
        <f>Table13[[#This Row],[Series]]&amp;Table13[[#This Row],[Competency Name]]</f>
        <v>5048USE OF MEASURING INSTRUMENTS (MECHANICAL, ELECTRICAL, ELECTRONIC, AS APPROPRIATE TO LINE OF WORK)</v>
      </c>
      <c r="C3904" s="127" t="str">
        <f>IF(RIGHT(Table13[[#This Row],[Occupational Series]],5)="SECCM","SECCM",IF(OR(RIGHT(Table13[[#This Row],[Occupational Series]],1)="A",RIGHT(Table13[[#This Row],[Occupational Series]],1)="B",RIGHT(Table13[[#This Row],[Occupational Series]],1)="C"),"0301",RIGHT(Table13[[#This Row],[Occupational Series]],4)))</f>
        <v>5048</v>
      </c>
      <c r="D3904" s="54" t="s">
        <v>986</v>
      </c>
      <c r="E3904" s="54" t="s">
        <v>987</v>
      </c>
    </row>
    <row r="3905" spans="1:5" ht="26.25" thickBot="1" x14ac:dyDescent="0.3">
      <c r="A3905" s="54" t="s">
        <v>713</v>
      </c>
      <c r="B3905" s="127" t="str">
        <f>Table13[[#This Row],[Series]]&amp;Table13[[#This Row],[Competency Name]]</f>
        <v>5201KNOWLEDGE OF MATERIALS</v>
      </c>
      <c r="C3905" s="127" t="str">
        <f>IF(RIGHT(Table13[[#This Row],[Occupational Series]],5)="SECCM","SECCM",IF(OR(RIGHT(Table13[[#This Row],[Occupational Series]],1)="A",RIGHT(Table13[[#This Row],[Occupational Series]],1)="B",RIGHT(Table13[[#This Row],[Occupational Series]],1)="C"),"0301",RIGHT(Table13[[#This Row],[Occupational Series]],4)))</f>
        <v>5201</v>
      </c>
      <c r="D3905" s="54" t="s">
        <v>679</v>
      </c>
      <c r="E3905" s="54" t="s">
        <v>680</v>
      </c>
    </row>
    <row r="3906" spans="1:5" ht="115.5" thickBot="1" x14ac:dyDescent="0.3">
      <c r="A3906" s="51" t="s">
        <v>713</v>
      </c>
      <c r="B3906" s="127" t="str">
        <f>Table13[[#This Row],[Series]]&amp;Table13[[#This Row],[Competency Name]]</f>
        <v>5201TECHNICAL PRACTICES (THEORETICAL, PRECISE, ARTISTIC)</v>
      </c>
      <c r="C3906" s="127" t="str">
        <f>IF(RIGHT(Table13[[#This Row],[Occupational Series]],5)="SECCM","SECCM",IF(OR(RIGHT(Table13[[#This Row],[Occupational Series]],1)="A",RIGHT(Table13[[#This Row],[Occupational Series]],1)="B",RIGHT(Table13[[#This Row],[Occupational Series]],1)="C"),"0301",RIGHT(Table13[[#This Row],[Occupational Series]],4)))</f>
        <v>5201</v>
      </c>
      <c r="D3906" s="51" t="s">
        <v>716</v>
      </c>
      <c r="E3906" s="51" t="s">
        <v>717</v>
      </c>
    </row>
    <row r="3907" spans="1:5" ht="51.75" thickBot="1" x14ac:dyDescent="0.3">
      <c r="A3907" s="129" t="s">
        <v>713</v>
      </c>
      <c r="B3907" s="127" t="str">
        <f>Table13[[#This Row],[Series]]&amp;Table13[[#This Row],[Competency Name]]</f>
        <v>5201ABILITY TO DO THE WORK OF THE POSITION WITHOUT MORE THAN NORMAL SUPERVISION</v>
      </c>
      <c r="C3907" s="127" t="str">
        <f>IF(RIGHT(Table13[[#This Row],[Occupational Series]],5)="SECCM","SECCM",IF(OR(RIGHT(Table13[[#This Row],[Occupational Series]],1)="A",RIGHT(Table13[[#This Row],[Occupational Series]],1)="B",RIGHT(Table13[[#This Row],[Occupational Series]],1)="C"),"0301",RIGHT(Table13[[#This Row],[Occupational Series]],4)))</f>
        <v>5201</v>
      </c>
      <c r="D3907" s="129" t="s">
        <v>852</v>
      </c>
      <c r="E3907" s="129" t="s">
        <v>853</v>
      </c>
    </row>
    <row r="3908" spans="1:5" ht="15.75" thickBot="1" x14ac:dyDescent="0.3">
      <c r="A3908" s="128" t="s">
        <v>713</v>
      </c>
      <c r="B3908" s="127" t="str">
        <f>Table13[[#This Row],[Series]]&amp;Table13[[#This Row],[Competency Name]]</f>
        <v>5201ABILITY TO INSPECT</v>
      </c>
      <c r="C3908" s="127" t="str">
        <f>IF(RIGHT(Table13[[#This Row],[Occupational Series]],5)="SECCM","SECCM",IF(OR(RIGHT(Table13[[#This Row],[Occupational Series]],1)="A",RIGHT(Table13[[#This Row],[Occupational Series]],1)="B",RIGHT(Table13[[#This Row],[Occupational Series]],1)="C"),"0301",RIGHT(Table13[[#This Row],[Occupational Series]],4)))</f>
        <v>5201</v>
      </c>
      <c r="D3908" s="128" t="s">
        <v>866</v>
      </c>
      <c r="E3908" s="128" t="s">
        <v>867</v>
      </c>
    </row>
    <row r="3909" spans="1:5" ht="15.75" thickBot="1" x14ac:dyDescent="0.3">
      <c r="A3909" s="128" t="s">
        <v>713</v>
      </c>
      <c r="B3909" s="127" t="str">
        <f>Table13[[#This Row],[Series]]&amp;Table13[[#This Row],[Competency Name]]</f>
        <v>5201ABILITY TO INSTRUCT</v>
      </c>
      <c r="C3909" s="127" t="str">
        <f>IF(RIGHT(Table13[[#This Row],[Occupational Series]],5)="SECCM","SECCM",IF(OR(RIGHT(Table13[[#This Row],[Occupational Series]],1)="A",RIGHT(Table13[[#This Row],[Occupational Series]],1)="B",RIGHT(Table13[[#This Row],[Occupational Series]],1)="C"),"0301",RIGHT(Table13[[#This Row],[Occupational Series]],4)))</f>
        <v>5201</v>
      </c>
      <c r="D3909" s="128" t="s">
        <v>868</v>
      </c>
      <c r="E3909" s="128" t="s">
        <v>869</v>
      </c>
    </row>
    <row r="3910" spans="1:5" ht="39" thickBot="1" x14ac:dyDescent="0.3">
      <c r="A3910" s="54" t="s">
        <v>713</v>
      </c>
      <c r="B3910" s="127" t="str">
        <f>Table13[[#This Row],[Series]]&amp;Table13[[#This Row],[Competency Name]]</f>
        <v>5201ABILITY TO PROVIDE PRODUCTION SUPPORT SERVICES</v>
      </c>
      <c r="C3910" s="127" t="str">
        <f>IF(RIGHT(Table13[[#This Row],[Occupational Series]],5)="SECCM","SECCM",IF(OR(RIGHT(Table13[[#This Row],[Occupational Series]],1)="A",RIGHT(Table13[[#This Row],[Occupational Series]],1)="B",RIGHT(Table13[[#This Row],[Occupational Series]],1)="C"),"0301",RIGHT(Table13[[#This Row],[Occupational Series]],4)))</f>
        <v>5201</v>
      </c>
      <c r="D3910" s="54" t="s">
        <v>870</v>
      </c>
      <c r="E3910" s="54" t="s">
        <v>871</v>
      </c>
    </row>
    <row r="3911" spans="1:5" ht="26.25" thickBot="1" x14ac:dyDescent="0.3">
      <c r="A3911" s="128" t="s">
        <v>713</v>
      </c>
      <c r="B3911" s="127" t="str">
        <f>Table13[[#This Row],[Series]]&amp;Table13[[#This Row],[Competency Name]]</f>
        <v>5201ABILITY TO LEAD OR SUPERVISE</v>
      </c>
      <c r="C3911" s="127" t="str">
        <f>IF(RIGHT(Table13[[#This Row],[Occupational Series]],5)="SECCM","SECCM",IF(OR(RIGHT(Table13[[#This Row],[Occupational Series]],1)="A",RIGHT(Table13[[#This Row],[Occupational Series]],1)="B",RIGHT(Table13[[#This Row],[Occupational Series]],1)="C"),"0301",RIGHT(Table13[[#This Row],[Occupational Series]],4)))</f>
        <v>5201</v>
      </c>
      <c r="D3911" s="128" t="s">
        <v>872</v>
      </c>
      <c r="E3911" s="128" t="s">
        <v>873</v>
      </c>
    </row>
    <row r="3912" spans="1:5" ht="39" thickBot="1" x14ac:dyDescent="0.3">
      <c r="A3912" s="51" t="s">
        <v>713</v>
      </c>
      <c r="B3912" s="127" t="str">
        <f>Table13[[#This Row],[Series]]&amp;Table13[[#This Row],[Competency Name]]</f>
        <v>5201ABILITY TO FOLLOW DIRECTIONS IN A SHOP</v>
      </c>
      <c r="C3912" s="127" t="str">
        <f>IF(RIGHT(Table13[[#This Row],[Occupational Series]],5)="SECCM","SECCM",IF(OR(RIGHT(Table13[[#This Row],[Occupational Series]],1)="A",RIGHT(Table13[[#This Row],[Occupational Series]],1)="B",RIGHT(Table13[[#This Row],[Occupational Series]],1)="C"),"0301",RIGHT(Table13[[#This Row],[Occupational Series]],4)))</f>
        <v>5201</v>
      </c>
      <c r="D3912" s="51" t="s">
        <v>882</v>
      </c>
      <c r="E3912" s="51" t="s">
        <v>883</v>
      </c>
    </row>
    <row r="3913" spans="1:5" ht="64.5" thickBot="1" x14ac:dyDescent="0.3">
      <c r="A3913" s="51" t="s">
        <v>713</v>
      </c>
      <c r="B3913" s="127" t="str">
        <f>Table13[[#This Row],[Series]]&amp;Table13[[#This Row],[Competency Name]]</f>
        <v>5201DEXTERITY AND SAFETY</v>
      </c>
      <c r="C3913" s="127" t="str">
        <f>IF(RIGHT(Table13[[#This Row],[Occupational Series]],5)="SECCM","SECCM",IF(OR(RIGHT(Table13[[#This Row],[Occupational Series]],1)="A",RIGHT(Table13[[#This Row],[Occupational Series]],1)="B",RIGHT(Table13[[#This Row],[Occupational Series]],1)="C"),"0301",RIGHT(Table13[[#This Row],[Occupational Series]],4)))</f>
        <v>5201</v>
      </c>
      <c r="D3913" s="51" t="s">
        <v>888</v>
      </c>
      <c r="E3913" s="51" t="s">
        <v>889</v>
      </c>
    </row>
    <row r="3914" spans="1:5" ht="39" thickBot="1" x14ac:dyDescent="0.3">
      <c r="A3914" s="54" t="s">
        <v>713</v>
      </c>
      <c r="B3914" s="127" t="str">
        <f>Table13[[#This Row],[Series]]&amp;Table13[[#This Row],[Competency Name]]</f>
        <v>5201RELIABILITY AND DEPENDABILITY</v>
      </c>
      <c r="C3914" s="127" t="str">
        <f>IF(RIGHT(Table13[[#This Row],[Occupational Series]],5)="SECCM","SECCM",IF(OR(RIGHT(Table13[[#This Row],[Occupational Series]],1)="A",RIGHT(Table13[[#This Row],[Occupational Series]],1)="B",RIGHT(Table13[[#This Row],[Occupational Series]],1)="C"),"0301",RIGHT(Table13[[#This Row],[Occupational Series]],4)))</f>
        <v>5201</v>
      </c>
      <c r="D3914" s="54" t="s">
        <v>900</v>
      </c>
      <c r="E3914" s="54" t="s">
        <v>901</v>
      </c>
    </row>
    <row r="3915" spans="1:5" ht="77.25" thickBot="1" x14ac:dyDescent="0.3">
      <c r="A3915" s="54" t="s">
        <v>713</v>
      </c>
      <c r="B3915" s="127" t="str">
        <f>Table13[[#This Row],[Series]]&amp;Table13[[#This Row],[Competency Name]]</f>
        <v>5201ABILITY TO INTERPRET INSTRUCTIONS AND SPECIFICATIONS, INCLUDING BLUEPRINT READING</v>
      </c>
      <c r="C3915" s="127" t="str">
        <f>IF(RIGHT(Table13[[#This Row],[Occupational Series]],5)="SECCM","SECCM",IF(OR(RIGHT(Table13[[#This Row],[Occupational Series]],1)="A",RIGHT(Table13[[#This Row],[Occupational Series]],1)="B",RIGHT(Table13[[#This Row],[Occupational Series]],1)="C"),"0301",RIGHT(Table13[[#This Row],[Occupational Series]],4)))</f>
        <v>5201</v>
      </c>
      <c r="D3915" s="54" t="s">
        <v>906</v>
      </c>
      <c r="E3915" s="54" t="s">
        <v>907</v>
      </c>
    </row>
    <row r="3916" spans="1:5" ht="51.75" thickBot="1" x14ac:dyDescent="0.3">
      <c r="A3916" s="54" t="s">
        <v>713</v>
      </c>
      <c r="B3916" s="127" t="str">
        <f>Table13[[#This Row],[Series]]&amp;Table13[[#This Row],[Competency Name]]</f>
        <v>5201ABILITY TO USE AND MAINTAIN TOOLS AND EQUIPMENT</v>
      </c>
      <c r="C3916" s="127" t="str">
        <f>IF(RIGHT(Table13[[#This Row],[Occupational Series]],5)="SECCM","SECCM",IF(OR(RIGHT(Table13[[#This Row],[Occupational Series]],1)="A",RIGHT(Table13[[#This Row],[Occupational Series]],1)="B",RIGHT(Table13[[#This Row],[Occupational Series]],1)="C"),"0301",RIGHT(Table13[[#This Row],[Occupational Series]],4)))</f>
        <v>5201</v>
      </c>
      <c r="D3916" s="54" t="s">
        <v>908</v>
      </c>
      <c r="E3916" s="54" t="s">
        <v>909</v>
      </c>
    </row>
    <row r="3917" spans="1:5" ht="39" thickBot="1" x14ac:dyDescent="0.3">
      <c r="A3917" s="54" t="s">
        <v>713</v>
      </c>
      <c r="B3917" s="127" t="str">
        <f>Table13[[#This Row],[Series]]&amp;Table13[[#This Row],[Competency Name]]</f>
        <v>5201KNOWLEDGE OF EQUIPMENT ASSEMBLY, INSTALLATION, REPAIR, ETC.</v>
      </c>
      <c r="C3917" s="127" t="str">
        <f>IF(RIGHT(Table13[[#This Row],[Occupational Series]],5)="SECCM","SECCM",IF(OR(RIGHT(Table13[[#This Row],[Occupational Series]],1)="A",RIGHT(Table13[[#This Row],[Occupational Series]],1)="B",RIGHT(Table13[[#This Row],[Occupational Series]],1)="C"),"0301",RIGHT(Table13[[#This Row],[Occupational Series]],4)))</f>
        <v>5201</v>
      </c>
      <c r="D3917" s="54" t="s">
        <v>910</v>
      </c>
      <c r="E3917" s="54" t="s">
        <v>911</v>
      </c>
    </row>
    <row r="3918" spans="1:5" ht="90" thickBot="1" x14ac:dyDescent="0.3">
      <c r="A3918" s="51" t="s">
        <v>713</v>
      </c>
      <c r="B3918" s="127" t="str">
        <f>Table13[[#This Row],[Series]]&amp;Table13[[#This Row],[Competency Name]]</f>
        <v>5201USE OF MEASURING INSTRUMENTS (MECHANICAL, ELECTRICAL, ELECTRONIC, AS APPROPRIATE TO LINE OF WORK)</v>
      </c>
      <c r="C3918" s="127" t="str">
        <f>IF(RIGHT(Table13[[#This Row],[Occupational Series]],5)="SECCM","SECCM",IF(OR(RIGHT(Table13[[#This Row],[Occupational Series]],1)="A",RIGHT(Table13[[#This Row],[Occupational Series]],1)="B",RIGHT(Table13[[#This Row],[Occupational Series]],1)="C"),"0301",RIGHT(Table13[[#This Row],[Occupational Series]],4)))</f>
        <v>5201</v>
      </c>
      <c r="D3918" s="51" t="s">
        <v>986</v>
      </c>
      <c r="E3918" s="51" t="s">
        <v>987</v>
      </c>
    </row>
    <row r="3919" spans="1:5" ht="26.25" thickBot="1" x14ac:dyDescent="0.3">
      <c r="A3919" s="129" t="s">
        <v>713</v>
      </c>
      <c r="B3919" s="127" t="str">
        <f>Table13[[#This Row],[Series]]&amp;Table13[[#This Row],[Competency Name]]</f>
        <v>5201ABILITY TO HANDLE WEIGHTS AND LOADS</v>
      </c>
      <c r="C3919" s="127" t="str">
        <f>IF(RIGHT(Table13[[#This Row],[Occupational Series]],5)="SECCM","SECCM",IF(OR(RIGHT(Table13[[#This Row],[Occupational Series]],1)="A",RIGHT(Table13[[#This Row],[Occupational Series]],1)="B",RIGHT(Table13[[#This Row],[Occupational Series]],1)="C"),"0301",RIGHT(Table13[[#This Row],[Occupational Series]],4)))</f>
        <v>5201</v>
      </c>
      <c r="D3919" s="129" t="s">
        <v>988</v>
      </c>
      <c r="E3919" s="129" t="s">
        <v>989</v>
      </c>
    </row>
    <row r="3920" spans="1:5" ht="39" thickBot="1" x14ac:dyDescent="0.3">
      <c r="A3920" s="54" t="s">
        <v>713</v>
      </c>
      <c r="B3920" s="127" t="str">
        <f>Table13[[#This Row],[Series]]&amp;Table13[[#This Row],[Competency Name]]</f>
        <v>5201ABILITY TO WORK AS A MEMBER OF A TEAM</v>
      </c>
      <c r="C3920" s="127" t="str">
        <f>IF(RIGHT(Table13[[#This Row],[Occupational Series]],5)="SECCM","SECCM",IF(OR(RIGHT(Table13[[#This Row],[Occupational Series]],1)="A",RIGHT(Table13[[#This Row],[Occupational Series]],1)="B",RIGHT(Table13[[#This Row],[Occupational Series]],1)="C"),"0301",RIGHT(Table13[[#This Row],[Occupational Series]],4)))</f>
        <v>5201</v>
      </c>
      <c r="D3920" s="54" t="s">
        <v>1017</v>
      </c>
      <c r="E3920" s="54" t="s">
        <v>1018</v>
      </c>
    </row>
    <row r="3921" spans="1:5" ht="26.25" thickBot="1" x14ac:dyDescent="0.3">
      <c r="A3921" s="128" t="s">
        <v>713</v>
      </c>
      <c r="B3921" s="127" t="str">
        <f>Table13[[#This Row],[Series]]&amp;Table13[[#This Row],[Competency Name]]</f>
        <v>5201SHOP APTITUDE AND INTEREST</v>
      </c>
      <c r="C3921" s="127" t="str">
        <f>IF(RIGHT(Table13[[#This Row],[Occupational Series]],5)="SECCM","SECCM",IF(OR(RIGHT(Table13[[#This Row],[Occupational Series]],1)="A",RIGHT(Table13[[#This Row],[Occupational Series]],1)="B",RIGHT(Table13[[#This Row],[Occupational Series]],1)="C"),"0301",RIGHT(Table13[[#This Row],[Occupational Series]],4)))</f>
        <v>5201</v>
      </c>
      <c r="D3921" s="128" t="s">
        <v>1021</v>
      </c>
      <c r="E3921" s="128" t="s">
        <v>1022</v>
      </c>
    </row>
    <row r="3922" spans="1:5" ht="26.25" thickBot="1" x14ac:dyDescent="0.3">
      <c r="A3922" s="54" t="s">
        <v>691</v>
      </c>
      <c r="B3922" s="127" t="str">
        <f>Table13[[#This Row],[Series]]&amp;Table13[[#This Row],[Competency Name]]</f>
        <v>5205KNOWLEDGE OF MATERIALS</v>
      </c>
      <c r="C3922" s="127" t="str">
        <f>IF(RIGHT(Table13[[#This Row],[Occupational Series]],5)="SECCM","SECCM",IF(OR(RIGHT(Table13[[#This Row],[Occupational Series]],1)="A",RIGHT(Table13[[#This Row],[Occupational Series]],1)="B",RIGHT(Table13[[#This Row],[Occupational Series]],1)="C"),"0301",RIGHT(Table13[[#This Row],[Occupational Series]],4)))</f>
        <v>5205</v>
      </c>
      <c r="D3922" s="54" t="s">
        <v>679</v>
      </c>
      <c r="E3922" s="54" t="s">
        <v>680</v>
      </c>
    </row>
    <row r="3923" spans="1:5" ht="115.5" thickBot="1" x14ac:dyDescent="0.3">
      <c r="A3923" s="54" t="s">
        <v>691</v>
      </c>
      <c r="B3923" s="127" t="str">
        <f>Table13[[#This Row],[Series]]&amp;Table13[[#This Row],[Competency Name]]</f>
        <v>5205TECHNICAL PRACTICES (THEORETICAL, PRECISE, ARTISTIC)</v>
      </c>
      <c r="C3923" s="127" t="str">
        <f>IF(RIGHT(Table13[[#This Row],[Occupational Series]],5)="SECCM","SECCM",IF(OR(RIGHT(Table13[[#This Row],[Occupational Series]],1)="A",RIGHT(Table13[[#This Row],[Occupational Series]],1)="B",RIGHT(Table13[[#This Row],[Occupational Series]],1)="C"),"0301",RIGHT(Table13[[#This Row],[Occupational Series]],4)))</f>
        <v>5205</v>
      </c>
      <c r="D3923" s="54" t="s">
        <v>716</v>
      </c>
      <c r="E3923" s="54" t="s">
        <v>717</v>
      </c>
    </row>
    <row r="3924" spans="1:5" ht="51.75" thickBot="1" x14ac:dyDescent="0.3">
      <c r="A3924" s="129" t="s">
        <v>691</v>
      </c>
      <c r="B3924" s="127" t="str">
        <f>Table13[[#This Row],[Series]]&amp;Table13[[#This Row],[Competency Name]]</f>
        <v>5205ABILITY TO DO THE WORK OF THE POSITION WITHOUT MORE THAN NORMAL SUPERVISION</v>
      </c>
      <c r="C3924" s="127" t="str">
        <f>IF(RIGHT(Table13[[#This Row],[Occupational Series]],5)="SECCM","SECCM",IF(OR(RIGHT(Table13[[#This Row],[Occupational Series]],1)="A",RIGHT(Table13[[#This Row],[Occupational Series]],1)="B",RIGHT(Table13[[#This Row],[Occupational Series]],1)="C"),"0301",RIGHT(Table13[[#This Row],[Occupational Series]],4)))</f>
        <v>5205</v>
      </c>
      <c r="D3924" s="129" t="s">
        <v>852</v>
      </c>
      <c r="E3924" s="129" t="s">
        <v>853</v>
      </c>
    </row>
    <row r="3925" spans="1:5" ht="15.75" thickBot="1" x14ac:dyDescent="0.3">
      <c r="A3925" s="129" t="s">
        <v>691</v>
      </c>
      <c r="B3925" s="127" t="str">
        <f>Table13[[#This Row],[Series]]&amp;Table13[[#This Row],[Competency Name]]</f>
        <v>5205ABILITY TO INSPECT</v>
      </c>
      <c r="C3925" s="127" t="str">
        <f>IF(RIGHT(Table13[[#This Row],[Occupational Series]],5)="SECCM","SECCM",IF(OR(RIGHT(Table13[[#This Row],[Occupational Series]],1)="A",RIGHT(Table13[[#This Row],[Occupational Series]],1)="B",RIGHT(Table13[[#This Row],[Occupational Series]],1)="C"),"0301",RIGHT(Table13[[#This Row],[Occupational Series]],4)))</f>
        <v>5205</v>
      </c>
      <c r="D3925" s="129" t="s">
        <v>866</v>
      </c>
      <c r="E3925" s="129" t="s">
        <v>867</v>
      </c>
    </row>
    <row r="3926" spans="1:5" ht="15.75" thickBot="1" x14ac:dyDescent="0.3">
      <c r="A3926" s="128" t="s">
        <v>691</v>
      </c>
      <c r="B3926" s="127" t="str">
        <f>Table13[[#This Row],[Series]]&amp;Table13[[#This Row],[Competency Name]]</f>
        <v>5205ABILITY TO INSTRUCT</v>
      </c>
      <c r="C3926" s="127" t="str">
        <f>IF(RIGHT(Table13[[#This Row],[Occupational Series]],5)="SECCM","SECCM",IF(OR(RIGHT(Table13[[#This Row],[Occupational Series]],1)="A",RIGHT(Table13[[#This Row],[Occupational Series]],1)="B",RIGHT(Table13[[#This Row],[Occupational Series]],1)="C"),"0301",RIGHT(Table13[[#This Row],[Occupational Series]],4)))</f>
        <v>5205</v>
      </c>
      <c r="D3926" s="128" t="s">
        <v>868</v>
      </c>
      <c r="E3926" s="128" t="s">
        <v>869</v>
      </c>
    </row>
    <row r="3927" spans="1:5" ht="39" thickBot="1" x14ac:dyDescent="0.3">
      <c r="A3927" s="54" t="s">
        <v>691</v>
      </c>
      <c r="B3927" s="127" t="str">
        <f>Table13[[#This Row],[Series]]&amp;Table13[[#This Row],[Competency Name]]</f>
        <v>5205ABILITY TO PROVIDE PRODUCTION SUPPORT SERVICES</v>
      </c>
      <c r="C3927" s="127" t="str">
        <f>IF(RIGHT(Table13[[#This Row],[Occupational Series]],5)="SECCM","SECCM",IF(OR(RIGHT(Table13[[#This Row],[Occupational Series]],1)="A",RIGHT(Table13[[#This Row],[Occupational Series]],1)="B",RIGHT(Table13[[#This Row],[Occupational Series]],1)="C"),"0301",RIGHT(Table13[[#This Row],[Occupational Series]],4)))</f>
        <v>5205</v>
      </c>
      <c r="D3927" s="54" t="s">
        <v>870</v>
      </c>
      <c r="E3927" s="54" t="s">
        <v>871</v>
      </c>
    </row>
    <row r="3928" spans="1:5" ht="26.25" thickBot="1" x14ac:dyDescent="0.3">
      <c r="A3928" s="128" t="s">
        <v>691</v>
      </c>
      <c r="B3928" s="127" t="str">
        <f>Table13[[#This Row],[Series]]&amp;Table13[[#This Row],[Competency Name]]</f>
        <v>5205ABILITY TO LEAD OR SUPERVISE</v>
      </c>
      <c r="C3928" s="127" t="str">
        <f>IF(RIGHT(Table13[[#This Row],[Occupational Series]],5)="SECCM","SECCM",IF(OR(RIGHT(Table13[[#This Row],[Occupational Series]],1)="A",RIGHT(Table13[[#This Row],[Occupational Series]],1)="B",RIGHT(Table13[[#This Row],[Occupational Series]],1)="C"),"0301",RIGHT(Table13[[#This Row],[Occupational Series]],4)))</f>
        <v>5205</v>
      </c>
      <c r="D3928" s="128" t="s">
        <v>872</v>
      </c>
      <c r="E3928" s="128" t="s">
        <v>873</v>
      </c>
    </row>
    <row r="3929" spans="1:5" ht="39" thickBot="1" x14ac:dyDescent="0.3">
      <c r="A3929" s="54" t="s">
        <v>691</v>
      </c>
      <c r="B3929" s="127" t="str">
        <f>Table13[[#This Row],[Series]]&amp;Table13[[#This Row],[Competency Name]]</f>
        <v>5205ABILITY TO FOLLOW DIRECTIONS IN A SHOP</v>
      </c>
      <c r="C3929" s="127" t="str">
        <f>IF(RIGHT(Table13[[#This Row],[Occupational Series]],5)="SECCM","SECCM",IF(OR(RIGHT(Table13[[#This Row],[Occupational Series]],1)="A",RIGHT(Table13[[#This Row],[Occupational Series]],1)="B",RIGHT(Table13[[#This Row],[Occupational Series]],1)="C"),"0301",RIGHT(Table13[[#This Row],[Occupational Series]],4)))</f>
        <v>5205</v>
      </c>
      <c r="D3929" s="54" t="s">
        <v>882</v>
      </c>
      <c r="E3929" s="54" t="s">
        <v>883</v>
      </c>
    </row>
    <row r="3930" spans="1:5" ht="64.5" thickBot="1" x14ac:dyDescent="0.3">
      <c r="A3930" s="51" t="s">
        <v>691</v>
      </c>
      <c r="B3930" s="127" t="str">
        <f>Table13[[#This Row],[Series]]&amp;Table13[[#This Row],[Competency Name]]</f>
        <v>5205DEXTERITY AND SAFETY</v>
      </c>
      <c r="C3930" s="127" t="str">
        <f>IF(RIGHT(Table13[[#This Row],[Occupational Series]],5)="SECCM","SECCM",IF(OR(RIGHT(Table13[[#This Row],[Occupational Series]],1)="A",RIGHT(Table13[[#This Row],[Occupational Series]],1)="B",RIGHT(Table13[[#This Row],[Occupational Series]],1)="C"),"0301",RIGHT(Table13[[#This Row],[Occupational Series]],4)))</f>
        <v>5205</v>
      </c>
      <c r="D3930" s="51" t="s">
        <v>888</v>
      </c>
      <c r="E3930" s="51" t="s">
        <v>889</v>
      </c>
    </row>
    <row r="3931" spans="1:5" ht="39" thickBot="1" x14ac:dyDescent="0.3">
      <c r="A3931" s="51" t="s">
        <v>691</v>
      </c>
      <c r="B3931" s="127" t="str">
        <f>Table13[[#This Row],[Series]]&amp;Table13[[#This Row],[Competency Name]]</f>
        <v>5205ABILITY TO SUPERVISE THROUGH SUBORDINATE SUPERVISORS</v>
      </c>
      <c r="C3931" s="127" t="str">
        <f>IF(RIGHT(Table13[[#This Row],[Occupational Series]],5)="SECCM","SECCM",IF(OR(RIGHT(Table13[[#This Row],[Occupational Series]],1)="A",RIGHT(Table13[[#This Row],[Occupational Series]],1)="B",RIGHT(Table13[[#This Row],[Occupational Series]],1)="C"),"0301",RIGHT(Table13[[#This Row],[Occupational Series]],4)))</f>
        <v>5205</v>
      </c>
      <c r="D3931" s="51" t="s">
        <v>898</v>
      </c>
      <c r="E3931" s="51" t="s">
        <v>899</v>
      </c>
    </row>
    <row r="3932" spans="1:5" ht="39" thickBot="1" x14ac:dyDescent="0.3">
      <c r="A3932" s="54" t="s">
        <v>691</v>
      </c>
      <c r="B3932" s="127" t="str">
        <f>Table13[[#This Row],[Series]]&amp;Table13[[#This Row],[Competency Name]]</f>
        <v>5205RELIABILITY AND DEPENDABILITY</v>
      </c>
      <c r="C3932" s="127" t="str">
        <f>IF(RIGHT(Table13[[#This Row],[Occupational Series]],5)="SECCM","SECCM",IF(OR(RIGHT(Table13[[#This Row],[Occupational Series]],1)="A",RIGHT(Table13[[#This Row],[Occupational Series]],1)="B",RIGHT(Table13[[#This Row],[Occupational Series]],1)="C"),"0301",RIGHT(Table13[[#This Row],[Occupational Series]],4)))</f>
        <v>5205</v>
      </c>
      <c r="D3932" s="54" t="s">
        <v>900</v>
      </c>
      <c r="E3932" s="54" t="s">
        <v>901</v>
      </c>
    </row>
    <row r="3933" spans="1:5" ht="77.25" thickBot="1" x14ac:dyDescent="0.3">
      <c r="A3933" s="54" t="s">
        <v>691</v>
      </c>
      <c r="B3933" s="127" t="str">
        <f>Table13[[#This Row],[Series]]&amp;Table13[[#This Row],[Competency Name]]</f>
        <v>5205ABILITY TO INTERPRET INSTRUCTIONS AND SPECIFICATIONS, INCLUDING BLUEPRINT READING</v>
      </c>
      <c r="C3933" s="127" t="str">
        <f>IF(RIGHT(Table13[[#This Row],[Occupational Series]],5)="SECCM","SECCM",IF(OR(RIGHT(Table13[[#This Row],[Occupational Series]],1)="A",RIGHT(Table13[[#This Row],[Occupational Series]],1)="B",RIGHT(Table13[[#This Row],[Occupational Series]],1)="C"),"0301",RIGHT(Table13[[#This Row],[Occupational Series]],4)))</f>
        <v>5205</v>
      </c>
      <c r="D3933" s="54" t="s">
        <v>906</v>
      </c>
      <c r="E3933" s="54" t="s">
        <v>907</v>
      </c>
    </row>
    <row r="3934" spans="1:5" ht="51.75" thickBot="1" x14ac:dyDescent="0.3">
      <c r="A3934" s="54" t="s">
        <v>691</v>
      </c>
      <c r="B3934" s="127" t="str">
        <f>Table13[[#This Row],[Series]]&amp;Table13[[#This Row],[Competency Name]]</f>
        <v>5205ABILITY TO USE AND MAINTAIN TOOLS AND EQUIPMENT</v>
      </c>
      <c r="C3934" s="127" t="str">
        <f>IF(RIGHT(Table13[[#This Row],[Occupational Series]],5)="SECCM","SECCM",IF(OR(RIGHT(Table13[[#This Row],[Occupational Series]],1)="A",RIGHT(Table13[[#This Row],[Occupational Series]],1)="B",RIGHT(Table13[[#This Row],[Occupational Series]],1)="C"),"0301",RIGHT(Table13[[#This Row],[Occupational Series]],4)))</f>
        <v>5205</v>
      </c>
      <c r="D3934" s="54" t="s">
        <v>908</v>
      </c>
      <c r="E3934" s="54" t="s">
        <v>909</v>
      </c>
    </row>
    <row r="3935" spans="1:5" ht="39" thickBot="1" x14ac:dyDescent="0.3">
      <c r="A3935" s="54" t="s">
        <v>691</v>
      </c>
      <c r="B3935" s="127" t="str">
        <f>Table13[[#This Row],[Series]]&amp;Table13[[#This Row],[Competency Name]]</f>
        <v>5205KNOWLEDGE OF EQUIPMENT ASSEMBLY, INSTALLATION, REPAIR, ETC.</v>
      </c>
      <c r="C3935" s="127" t="str">
        <f>IF(RIGHT(Table13[[#This Row],[Occupational Series]],5)="SECCM","SECCM",IF(OR(RIGHT(Table13[[#This Row],[Occupational Series]],1)="A",RIGHT(Table13[[#This Row],[Occupational Series]],1)="B",RIGHT(Table13[[#This Row],[Occupational Series]],1)="C"),"0301",RIGHT(Table13[[#This Row],[Occupational Series]],4)))</f>
        <v>5205</v>
      </c>
      <c r="D3935" s="54" t="s">
        <v>910</v>
      </c>
      <c r="E3935" s="54" t="s">
        <v>911</v>
      </c>
    </row>
    <row r="3936" spans="1:5" ht="90" thickBot="1" x14ac:dyDescent="0.3">
      <c r="A3936" s="51" t="s">
        <v>691</v>
      </c>
      <c r="B3936" s="127" t="str">
        <f>Table13[[#This Row],[Series]]&amp;Table13[[#This Row],[Competency Name]]</f>
        <v>5205USE OF MEASURING INSTRUMENTS (MECHANICAL, ELECTRICAL, ELECTRONIC, AS APPROPRIATE TO LINE OF WORK)</v>
      </c>
      <c r="C3936" s="127" t="str">
        <f>IF(RIGHT(Table13[[#This Row],[Occupational Series]],5)="SECCM","SECCM",IF(OR(RIGHT(Table13[[#This Row],[Occupational Series]],1)="A",RIGHT(Table13[[#This Row],[Occupational Series]],1)="B",RIGHT(Table13[[#This Row],[Occupational Series]],1)="C"),"0301",RIGHT(Table13[[#This Row],[Occupational Series]],4)))</f>
        <v>5205</v>
      </c>
      <c r="D3936" s="51" t="s">
        <v>986</v>
      </c>
      <c r="E3936" s="51" t="s">
        <v>987</v>
      </c>
    </row>
    <row r="3937" spans="1:5" ht="39" thickBot="1" x14ac:dyDescent="0.3">
      <c r="A3937" s="51" t="s">
        <v>691</v>
      </c>
      <c r="B3937" s="127" t="str">
        <f>Table13[[#This Row],[Series]]&amp;Table13[[#This Row],[Competency Name]]</f>
        <v>5205ABILITY TO WORK AS A MEMBER OF A TEAM</v>
      </c>
      <c r="C3937" s="127" t="str">
        <f>IF(RIGHT(Table13[[#This Row],[Occupational Series]],5)="SECCM","SECCM",IF(OR(RIGHT(Table13[[#This Row],[Occupational Series]],1)="A",RIGHT(Table13[[#This Row],[Occupational Series]],1)="B",RIGHT(Table13[[#This Row],[Occupational Series]],1)="C"),"0301",RIGHT(Table13[[#This Row],[Occupational Series]],4)))</f>
        <v>5205</v>
      </c>
      <c r="D3937" s="51" t="s">
        <v>1017</v>
      </c>
      <c r="E3937" s="51" t="s">
        <v>1018</v>
      </c>
    </row>
    <row r="3938" spans="1:5" ht="26.25" thickBot="1" x14ac:dyDescent="0.3">
      <c r="A3938" s="128" t="s">
        <v>691</v>
      </c>
      <c r="B3938" s="127" t="str">
        <f>Table13[[#This Row],[Series]]&amp;Table13[[#This Row],[Competency Name]]</f>
        <v>5205SHOP APTITUDE AND INTEREST</v>
      </c>
      <c r="C3938" s="127" t="str">
        <f>IF(RIGHT(Table13[[#This Row],[Occupational Series]],5)="SECCM","SECCM",IF(OR(RIGHT(Table13[[#This Row],[Occupational Series]],1)="A",RIGHT(Table13[[#This Row],[Occupational Series]],1)="B",RIGHT(Table13[[#This Row],[Occupational Series]],1)="C"),"0301",RIGHT(Table13[[#This Row],[Occupational Series]],4)))</f>
        <v>5205</v>
      </c>
      <c r="D3938" s="128" t="s">
        <v>1021</v>
      </c>
      <c r="E3938" s="128" t="s">
        <v>1022</v>
      </c>
    </row>
    <row r="3939" spans="1:5" ht="26.25" thickBot="1" x14ac:dyDescent="0.3">
      <c r="A3939" s="54" t="s">
        <v>694</v>
      </c>
      <c r="B3939" s="127" t="str">
        <f>Table13[[#This Row],[Series]]&amp;Table13[[#This Row],[Competency Name]]</f>
        <v>5210KNOWLEDGE OF MATERIALS</v>
      </c>
      <c r="C3939" s="127" t="str">
        <f>IF(RIGHT(Table13[[#This Row],[Occupational Series]],5)="SECCM","SECCM",IF(OR(RIGHT(Table13[[#This Row],[Occupational Series]],1)="A",RIGHT(Table13[[#This Row],[Occupational Series]],1)="B",RIGHT(Table13[[#This Row],[Occupational Series]],1)="C"),"0301",RIGHT(Table13[[#This Row],[Occupational Series]],4)))</f>
        <v>5210</v>
      </c>
      <c r="D3939" s="54" t="s">
        <v>679</v>
      </c>
      <c r="E3939" s="54" t="s">
        <v>680</v>
      </c>
    </row>
    <row r="3940" spans="1:5" ht="115.5" thickBot="1" x14ac:dyDescent="0.3">
      <c r="A3940" s="54" t="s">
        <v>694</v>
      </c>
      <c r="B3940" s="127" t="str">
        <f>Table13[[#This Row],[Series]]&amp;Table13[[#This Row],[Competency Name]]</f>
        <v>5210TECHNICAL PRACTICES (THEORETICAL, PRECISE, ARTISTIC)</v>
      </c>
      <c r="C3940" s="127" t="str">
        <f>IF(RIGHT(Table13[[#This Row],[Occupational Series]],5)="SECCM","SECCM",IF(OR(RIGHT(Table13[[#This Row],[Occupational Series]],1)="A",RIGHT(Table13[[#This Row],[Occupational Series]],1)="B",RIGHT(Table13[[#This Row],[Occupational Series]],1)="C"),"0301",RIGHT(Table13[[#This Row],[Occupational Series]],4)))</f>
        <v>5210</v>
      </c>
      <c r="D3940" s="54" t="s">
        <v>716</v>
      </c>
      <c r="E3940" s="54" t="s">
        <v>717</v>
      </c>
    </row>
    <row r="3941" spans="1:5" ht="51.75" thickBot="1" x14ac:dyDescent="0.3">
      <c r="A3941" s="128" t="s">
        <v>694</v>
      </c>
      <c r="B3941" s="127" t="str">
        <f>Table13[[#This Row],[Series]]&amp;Table13[[#This Row],[Competency Name]]</f>
        <v>5210ABILITY TO DO THE WORK OF THE POSITION WITHOUT MORE THAN NORMAL SUPERVISION</v>
      </c>
      <c r="C3941" s="127" t="str">
        <f>IF(RIGHT(Table13[[#This Row],[Occupational Series]],5)="SECCM","SECCM",IF(OR(RIGHT(Table13[[#This Row],[Occupational Series]],1)="A",RIGHT(Table13[[#This Row],[Occupational Series]],1)="B",RIGHT(Table13[[#This Row],[Occupational Series]],1)="C"),"0301",RIGHT(Table13[[#This Row],[Occupational Series]],4)))</f>
        <v>5210</v>
      </c>
      <c r="D3941" s="128" t="s">
        <v>852</v>
      </c>
      <c r="E3941" s="128" t="s">
        <v>853</v>
      </c>
    </row>
    <row r="3942" spans="1:5" ht="15.75" thickBot="1" x14ac:dyDescent="0.3">
      <c r="A3942" s="129" t="s">
        <v>694</v>
      </c>
      <c r="B3942" s="127" t="str">
        <f>Table13[[#This Row],[Series]]&amp;Table13[[#This Row],[Competency Name]]</f>
        <v>5210ABILITY TO INSPECT</v>
      </c>
      <c r="C3942" s="127" t="str">
        <f>IF(RIGHT(Table13[[#This Row],[Occupational Series]],5)="SECCM","SECCM",IF(OR(RIGHT(Table13[[#This Row],[Occupational Series]],1)="A",RIGHT(Table13[[#This Row],[Occupational Series]],1)="B",RIGHT(Table13[[#This Row],[Occupational Series]],1)="C"),"0301",RIGHT(Table13[[#This Row],[Occupational Series]],4)))</f>
        <v>5210</v>
      </c>
      <c r="D3942" s="129" t="s">
        <v>866</v>
      </c>
      <c r="E3942" s="129" t="s">
        <v>867</v>
      </c>
    </row>
    <row r="3943" spans="1:5" ht="15.75" thickBot="1" x14ac:dyDescent="0.3">
      <c r="A3943" s="129" t="s">
        <v>694</v>
      </c>
      <c r="B3943" s="127" t="str">
        <f>Table13[[#This Row],[Series]]&amp;Table13[[#This Row],[Competency Name]]</f>
        <v>5210ABILITY TO INSTRUCT</v>
      </c>
      <c r="C3943" s="127" t="str">
        <f>IF(RIGHT(Table13[[#This Row],[Occupational Series]],5)="SECCM","SECCM",IF(OR(RIGHT(Table13[[#This Row],[Occupational Series]],1)="A",RIGHT(Table13[[#This Row],[Occupational Series]],1)="B",RIGHT(Table13[[#This Row],[Occupational Series]],1)="C"),"0301",RIGHT(Table13[[#This Row],[Occupational Series]],4)))</f>
        <v>5210</v>
      </c>
      <c r="D3943" s="129" t="s">
        <v>868</v>
      </c>
      <c r="E3943" s="129" t="s">
        <v>869</v>
      </c>
    </row>
    <row r="3944" spans="1:5" ht="39" thickBot="1" x14ac:dyDescent="0.3">
      <c r="A3944" s="54" t="s">
        <v>694</v>
      </c>
      <c r="B3944" s="127" t="str">
        <f>Table13[[#This Row],[Series]]&amp;Table13[[#This Row],[Competency Name]]</f>
        <v>5210ABILITY TO PROVIDE PRODUCTION SUPPORT SERVICES</v>
      </c>
      <c r="C3944" s="127" t="str">
        <f>IF(RIGHT(Table13[[#This Row],[Occupational Series]],5)="SECCM","SECCM",IF(OR(RIGHT(Table13[[#This Row],[Occupational Series]],1)="A",RIGHT(Table13[[#This Row],[Occupational Series]],1)="B",RIGHT(Table13[[#This Row],[Occupational Series]],1)="C"),"0301",RIGHT(Table13[[#This Row],[Occupational Series]],4)))</f>
        <v>5210</v>
      </c>
      <c r="D3944" s="54" t="s">
        <v>870</v>
      </c>
      <c r="E3944" s="54" t="s">
        <v>871</v>
      </c>
    </row>
    <row r="3945" spans="1:5" ht="26.25" thickBot="1" x14ac:dyDescent="0.3">
      <c r="A3945" s="128" t="s">
        <v>694</v>
      </c>
      <c r="B3945" s="127" t="str">
        <f>Table13[[#This Row],[Series]]&amp;Table13[[#This Row],[Competency Name]]</f>
        <v>5210ABILITY TO LEAD OR SUPERVISE</v>
      </c>
      <c r="C3945" s="127" t="str">
        <f>IF(RIGHT(Table13[[#This Row],[Occupational Series]],5)="SECCM","SECCM",IF(OR(RIGHT(Table13[[#This Row],[Occupational Series]],1)="A",RIGHT(Table13[[#This Row],[Occupational Series]],1)="B",RIGHT(Table13[[#This Row],[Occupational Series]],1)="C"),"0301",RIGHT(Table13[[#This Row],[Occupational Series]],4)))</f>
        <v>5210</v>
      </c>
      <c r="D3945" s="128" t="s">
        <v>872</v>
      </c>
      <c r="E3945" s="128" t="s">
        <v>873</v>
      </c>
    </row>
    <row r="3946" spans="1:5" ht="39" thickBot="1" x14ac:dyDescent="0.3">
      <c r="A3946" s="54" t="s">
        <v>694</v>
      </c>
      <c r="B3946" s="127" t="str">
        <f>Table13[[#This Row],[Series]]&amp;Table13[[#This Row],[Competency Name]]</f>
        <v>5210ABILITY TO FOLLOW DIRECTIONS IN A SHOP</v>
      </c>
      <c r="C3946" s="127" t="str">
        <f>IF(RIGHT(Table13[[#This Row],[Occupational Series]],5)="SECCM","SECCM",IF(OR(RIGHT(Table13[[#This Row],[Occupational Series]],1)="A",RIGHT(Table13[[#This Row],[Occupational Series]],1)="B",RIGHT(Table13[[#This Row],[Occupational Series]],1)="C"),"0301",RIGHT(Table13[[#This Row],[Occupational Series]],4)))</f>
        <v>5210</v>
      </c>
      <c r="D3946" s="54" t="s">
        <v>882</v>
      </c>
      <c r="E3946" s="54" t="s">
        <v>883</v>
      </c>
    </row>
    <row r="3947" spans="1:5" ht="64.5" thickBot="1" x14ac:dyDescent="0.3">
      <c r="A3947" s="54" t="s">
        <v>694</v>
      </c>
      <c r="B3947" s="127" t="str">
        <f>Table13[[#This Row],[Series]]&amp;Table13[[#This Row],[Competency Name]]</f>
        <v>5210DEXTERITY AND SAFETY</v>
      </c>
      <c r="C3947" s="127" t="str">
        <f>IF(RIGHT(Table13[[#This Row],[Occupational Series]],5)="SECCM","SECCM",IF(OR(RIGHT(Table13[[#This Row],[Occupational Series]],1)="A",RIGHT(Table13[[#This Row],[Occupational Series]],1)="B",RIGHT(Table13[[#This Row],[Occupational Series]],1)="C"),"0301",RIGHT(Table13[[#This Row],[Occupational Series]],4)))</f>
        <v>5210</v>
      </c>
      <c r="D3947" s="54" t="s">
        <v>888</v>
      </c>
      <c r="E3947" s="54" t="s">
        <v>889</v>
      </c>
    </row>
    <row r="3948" spans="1:5" ht="77.25" thickBot="1" x14ac:dyDescent="0.3">
      <c r="A3948" s="51" t="s">
        <v>694</v>
      </c>
      <c r="B3948" s="127" t="str">
        <f>Table13[[#This Row],[Series]]&amp;Table13[[#This Row],[Competency Name]]</f>
        <v>5210INGENUITY (ABILITY TO SUGGEST AND APPLY NEW METHODS)</v>
      </c>
      <c r="C3948" s="127" t="str">
        <f>IF(RIGHT(Table13[[#This Row],[Occupational Series]],5)="SECCM","SECCM",IF(OR(RIGHT(Table13[[#This Row],[Occupational Series]],1)="A",RIGHT(Table13[[#This Row],[Occupational Series]],1)="B",RIGHT(Table13[[#This Row],[Occupational Series]],1)="C"),"0301",RIGHT(Table13[[#This Row],[Occupational Series]],4)))</f>
        <v>5210</v>
      </c>
      <c r="D3948" s="51" t="s">
        <v>890</v>
      </c>
      <c r="E3948" s="51" t="s">
        <v>891</v>
      </c>
    </row>
    <row r="3949" spans="1:5" ht="39" thickBot="1" x14ac:dyDescent="0.3">
      <c r="A3949" s="51" t="s">
        <v>694</v>
      </c>
      <c r="B3949" s="127" t="str">
        <f>Table13[[#This Row],[Series]]&amp;Table13[[#This Row],[Competency Name]]</f>
        <v>5210ABILITY TO SUPERVISE THROUGH SUBORDINATE SUPERVISORS</v>
      </c>
      <c r="C3949" s="127" t="str">
        <f>IF(RIGHT(Table13[[#This Row],[Occupational Series]],5)="SECCM","SECCM",IF(OR(RIGHT(Table13[[#This Row],[Occupational Series]],1)="A",RIGHT(Table13[[#This Row],[Occupational Series]],1)="B",RIGHT(Table13[[#This Row],[Occupational Series]],1)="C"),"0301",RIGHT(Table13[[#This Row],[Occupational Series]],4)))</f>
        <v>5210</v>
      </c>
      <c r="D3949" s="51" t="s">
        <v>898</v>
      </c>
      <c r="E3949" s="51" t="s">
        <v>899</v>
      </c>
    </row>
    <row r="3950" spans="1:5" ht="39" thickBot="1" x14ac:dyDescent="0.3">
      <c r="A3950" s="54" t="s">
        <v>694</v>
      </c>
      <c r="B3950" s="127" t="str">
        <f>Table13[[#This Row],[Series]]&amp;Table13[[#This Row],[Competency Name]]</f>
        <v>5210RELIABILITY AND DEPENDABILITY</v>
      </c>
      <c r="C3950" s="127" t="str">
        <f>IF(RIGHT(Table13[[#This Row],[Occupational Series]],5)="SECCM","SECCM",IF(OR(RIGHT(Table13[[#This Row],[Occupational Series]],1)="A",RIGHT(Table13[[#This Row],[Occupational Series]],1)="B",RIGHT(Table13[[#This Row],[Occupational Series]],1)="C"),"0301",RIGHT(Table13[[#This Row],[Occupational Series]],4)))</f>
        <v>5210</v>
      </c>
      <c r="D3950" s="54" t="s">
        <v>900</v>
      </c>
      <c r="E3950" s="54" t="s">
        <v>901</v>
      </c>
    </row>
    <row r="3951" spans="1:5" ht="77.25" thickBot="1" x14ac:dyDescent="0.3">
      <c r="A3951" s="54" t="s">
        <v>694</v>
      </c>
      <c r="B3951" s="127" t="str">
        <f>Table13[[#This Row],[Series]]&amp;Table13[[#This Row],[Competency Name]]</f>
        <v>5210ABILITY TO INTERPRET INSTRUCTIONS AND SPECIFICATIONS, INCLUDING BLUEPRINT READING</v>
      </c>
      <c r="C3951" s="127" t="str">
        <f>IF(RIGHT(Table13[[#This Row],[Occupational Series]],5)="SECCM","SECCM",IF(OR(RIGHT(Table13[[#This Row],[Occupational Series]],1)="A",RIGHT(Table13[[#This Row],[Occupational Series]],1)="B",RIGHT(Table13[[#This Row],[Occupational Series]],1)="C"),"0301",RIGHT(Table13[[#This Row],[Occupational Series]],4)))</f>
        <v>5210</v>
      </c>
      <c r="D3951" s="54" t="s">
        <v>906</v>
      </c>
      <c r="E3951" s="54" t="s">
        <v>907</v>
      </c>
    </row>
    <row r="3952" spans="1:5" ht="51.75" thickBot="1" x14ac:dyDescent="0.3">
      <c r="A3952" s="54" t="s">
        <v>694</v>
      </c>
      <c r="B3952" s="127" t="str">
        <f>Table13[[#This Row],[Series]]&amp;Table13[[#This Row],[Competency Name]]</f>
        <v>5210ABILITY TO USE AND MAINTAIN TOOLS AND EQUIPMENT</v>
      </c>
      <c r="C3952" s="127" t="str">
        <f>IF(RIGHT(Table13[[#This Row],[Occupational Series]],5)="SECCM","SECCM",IF(OR(RIGHT(Table13[[#This Row],[Occupational Series]],1)="A",RIGHT(Table13[[#This Row],[Occupational Series]],1)="B",RIGHT(Table13[[#This Row],[Occupational Series]],1)="C"),"0301",RIGHT(Table13[[#This Row],[Occupational Series]],4)))</f>
        <v>5210</v>
      </c>
      <c r="D3952" s="54" t="s">
        <v>908</v>
      </c>
      <c r="E3952" s="54" t="s">
        <v>909</v>
      </c>
    </row>
    <row r="3953" spans="1:5" ht="39" thickBot="1" x14ac:dyDescent="0.3">
      <c r="A3953" s="54" t="s">
        <v>694</v>
      </c>
      <c r="B3953" s="127" t="str">
        <f>Table13[[#This Row],[Series]]&amp;Table13[[#This Row],[Competency Name]]</f>
        <v>5210KNOWLEDGE OF EQUIPMENT ASSEMBLY, INSTALLATION, REPAIR, ETC.</v>
      </c>
      <c r="C3953" s="127" t="str">
        <f>IF(RIGHT(Table13[[#This Row],[Occupational Series]],5)="SECCM","SECCM",IF(OR(RIGHT(Table13[[#This Row],[Occupational Series]],1)="A",RIGHT(Table13[[#This Row],[Occupational Series]],1)="B",RIGHT(Table13[[#This Row],[Occupational Series]],1)="C"),"0301",RIGHT(Table13[[#This Row],[Occupational Series]],4)))</f>
        <v>5210</v>
      </c>
      <c r="D3953" s="54" t="s">
        <v>910</v>
      </c>
      <c r="E3953" s="54" t="s">
        <v>911</v>
      </c>
    </row>
    <row r="3954" spans="1:5" ht="90" thickBot="1" x14ac:dyDescent="0.3">
      <c r="A3954" s="51" t="s">
        <v>694</v>
      </c>
      <c r="B3954" s="127" t="str">
        <f>Table13[[#This Row],[Series]]&amp;Table13[[#This Row],[Competency Name]]</f>
        <v>5210USE OF MEASURING INSTRUMENTS (MECHANICAL, ELECTRICAL, ELECTRONIC, AS APPROPRIATE TO LINE OF WORK)</v>
      </c>
      <c r="C3954" s="127" t="str">
        <f>IF(RIGHT(Table13[[#This Row],[Occupational Series]],5)="SECCM","SECCM",IF(OR(RIGHT(Table13[[#This Row],[Occupational Series]],1)="A",RIGHT(Table13[[#This Row],[Occupational Series]],1)="B",RIGHT(Table13[[#This Row],[Occupational Series]],1)="C"),"0301",RIGHT(Table13[[#This Row],[Occupational Series]],4)))</f>
        <v>5210</v>
      </c>
      <c r="D3954" s="51" t="s">
        <v>986</v>
      </c>
      <c r="E3954" s="51" t="s">
        <v>987</v>
      </c>
    </row>
    <row r="3955" spans="1:5" ht="26.25" thickBot="1" x14ac:dyDescent="0.3">
      <c r="A3955" s="129" t="s">
        <v>694</v>
      </c>
      <c r="B3955" s="127" t="str">
        <f>Table13[[#This Row],[Series]]&amp;Table13[[#This Row],[Competency Name]]</f>
        <v>5210ABILITY TO HANDLE WEIGHTS AND LOADS</v>
      </c>
      <c r="C3955" s="127" t="str">
        <f>IF(RIGHT(Table13[[#This Row],[Occupational Series]],5)="SECCM","SECCM",IF(OR(RIGHT(Table13[[#This Row],[Occupational Series]],1)="A",RIGHT(Table13[[#This Row],[Occupational Series]],1)="B",RIGHT(Table13[[#This Row],[Occupational Series]],1)="C"),"0301",RIGHT(Table13[[#This Row],[Occupational Series]],4)))</f>
        <v>5210</v>
      </c>
      <c r="D3955" s="129" t="s">
        <v>988</v>
      </c>
      <c r="E3955" s="129" t="s">
        <v>989</v>
      </c>
    </row>
    <row r="3956" spans="1:5" ht="51.75" thickBot="1" x14ac:dyDescent="0.3">
      <c r="A3956" s="54" t="s">
        <v>694</v>
      </c>
      <c r="B3956" s="127" t="str">
        <f>Table13[[#This Row],[Series]]&amp;Table13[[#This Row],[Competency Name]]</f>
        <v>5210ABILITY TO MEET DEADLINE DATES UNDER PRESSURE</v>
      </c>
      <c r="C3956" s="127" t="str">
        <f>IF(RIGHT(Table13[[#This Row],[Occupational Series]],5)="SECCM","SECCM",IF(OR(RIGHT(Table13[[#This Row],[Occupational Series]],1)="A",RIGHT(Table13[[#This Row],[Occupational Series]],1)="B",RIGHT(Table13[[#This Row],[Occupational Series]],1)="C"),"0301",RIGHT(Table13[[#This Row],[Occupational Series]],4)))</f>
        <v>5210</v>
      </c>
      <c r="D3956" s="54" t="s">
        <v>1005</v>
      </c>
      <c r="E3956" s="54" t="s">
        <v>1006</v>
      </c>
    </row>
    <row r="3957" spans="1:5" ht="39" thickBot="1" x14ac:dyDescent="0.3">
      <c r="A3957" s="54" t="s">
        <v>694</v>
      </c>
      <c r="B3957" s="127" t="str">
        <f>Table13[[#This Row],[Series]]&amp;Table13[[#This Row],[Competency Name]]</f>
        <v>5210ABILITY TO PLAN AND ORGANIZE THE WORK</v>
      </c>
      <c r="C3957" s="127" t="str">
        <f>IF(RIGHT(Table13[[#This Row],[Occupational Series]],5)="SECCM","SECCM",IF(OR(RIGHT(Table13[[#This Row],[Occupational Series]],1)="A",RIGHT(Table13[[#This Row],[Occupational Series]],1)="B",RIGHT(Table13[[#This Row],[Occupational Series]],1)="C"),"0301",RIGHT(Table13[[#This Row],[Occupational Series]],4)))</f>
        <v>5210</v>
      </c>
      <c r="D3957" s="54" t="s">
        <v>1007</v>
      </c>
      <c r="E3957" s="54" t="s">
        <v>1008</v>
      </c>
    </row>
    <row r="3958" spans="1:5" ht="39" thickBot="1" x14ac:dyDescent="0.3">
      <c r="A3958" s="54" t="s">
        <v>694</v>
      </c>
      <c r="B3958" s="127" t="str">
        <f>Table13[[#This Row],[Series]]&amp;Table13[[#This Row],[Competency Name]]</f>
        <v>5210ABILITY TO WORK AS A MEMBER OF A TEAM</v>
      </c>
      <c r="C3958" s="127" t="str">
        <f>IF(RIGHT(Table13[[#This Row],[Occupational Series]],5)="SECCM","SECCM",IF(OR(RIGHT(Table13[[#This Row],[Occupational Series]],1)="A",RIGHT(Table13[[#This Row],[Occupational Series]],1)="B",RIGHT(Table13[[#This Row],[Occupational Series]],1)="C"),"0301",RIGHT(Table13[[#This Row],[Occupational Series]],4)))</f>
        <v>5210</v>
      </c>
      <c r="D3958" s="54" t="s">
        <v>1017</v>
      </c>
      <c r="E3958" s="54" t="s">
        <v>1018</v>
      </c>
    </row>
    <row r="3959" spans="1:5" ht="39" thickBot="1" x14ac:dyDescent="0.3">
      <c r="A3959" s="54" t="s">
        <v>694</v>
      </c>
      <c r="B3959" s="127" t="str">
        <f>Table13[[#This Row],[Series]]&amp;Table13[[#This Row],[Competency Name]]</f>
        <v>5210ABILITY TO WORK WITH OTHERS</v>
      </c>
      <c r="C3959" s="127" t="str">
        <f>IF(RIGHT(Table13[[#This Row],[Occupational Series]],5)="SECCM","SECCM",IF(OR(RIGHT(Table13[[#This Row],[Occupational Series]],1)="A",RIGHT(Table13[[#This Row],[Occupational Series]],1)="B",RIGHT(Table13[[#This Row],[Occupational Series]],1)="C"),"0301",RIGHT(Table13[[#This Row],[Occupational Series]],4)))</f>
        <v>5210</v>
      </c>
      <c r="D3959" s="54" t="s">
        <v>1019</v>
      </c>
      <c r="E3959" s="54" t="s">
        <v>1020</v>
      </c>
    </row>
    <row r="3960" spans="1:5" ht="26.25" thickBot="1" x14ac:dyDescent="0.3">
      <c r="A3960" s="129" t="s">
        <v>694</v>
      </c>
      <c r="B3960" s="127" t="str">
        <f>Table13[[#This Row],[Series]]&amp;Table13[[#This Row],[Competency Name]]</f>
        <v>5210SHOP APTITUDE AND INTEREST</v>
      </c>
      <c r="C3960" s="127" t="str">
        <f>IF(RIGHT(Table13[[#This Row],[Occupational Series]],5)="SECCM","SECCM",IF(OR(RIGHT(Table13[[#This Row],[Occupational Series]],1)="A",RIGHT(Table13[[#This Row],[Occupational Series]],1)="B",RIGHT(Table13[[#This Row],[Occupational Series]],1)="C"),"0301",RIGHT(Table13[[#This Row],[Occupational Series]],4)))</f>
        <v>5210</v>
      </c>
      <c r="D3960" s="129" t="s">
        <v>1021</v>
      </c>
      <c r="E3960" s="129" t="s">
        <v>1022</v>
      </c>
    </row>
    <row r="3961" spans="1:5" ht="26.25" thickBot="1" x14ac:dyDescent="0.3">
      <c r="A3961" s="51" t="s">
        <v>687</v>
      </c>
      <c r="B3961" s="127" t="str">
        <f>Table13[[#This Row],[Series]]&amp;Table13[[#This Row],[Competency Name]]</f>
        <v>5220KNOWLEDGE OF MATERIALS</v>
      </c>
      <c r="C3961" s="127" t="str">
        <f>IF(RIGHT(Table13[[#This Row],[Occupational Series]],5)="SECCM","SECCM",IF(OR(RIGHT(Table13[[#This Row],[Occupational Series]],1)="A",RIGHT(Table13[[#This Row],[Occupational Series]],1)="B",RIGHT(Table13[[#This Row],[Occupational Series]],1)="C"),"0301",RIGHT(Table13[[#This Row],[Occupational Series]],4)))</f>
        <v>5220</v>
      </c>
      <c r="D3961" s="51" t="s">
        <v>679</v>
      </c>
      <c r="E3961" s="51" t="s">
        <v>680</v>
      </c>
    </row>
    <row r="3962" spans="1:5" ht="115.5" thickBot="1" x14ac:dyDescent="0.3">
      <c r="A3962" s="54" t="s">
        <v>687</v>
      </c>
      <c r="B3962" s="127" t="str">
        <f>Table13[[#This Row],[Series]]&amp;Table13[[#This Row],[Competency Name]]</f>
        <v>5220TECHNICAL PRACTICES (THEORETICAL, PRECISE, ARTISTIC)</v>
      </c>
      <c r="C3962" s="127" t="str">
        <f>IF(RIGHT(Table13[[#This Row],[Occupational Series]],5)="SECCM","SECCM",IF(OR(RIGHT(Table13[[#This Row],[Occupational Series]],1)="A",RIGHT(Table13[[#This Row],[Occupational Series]],1)="B",RIGHT(Table13[[#This Row],[Occupational Series]],1)="C"),"0301",RIGHT(Table13[[#This Row],[Occupational Series]],4)))</f>
        <v>5220</v>
      </c>
      <c r="D3962" s="54" t="s">
        <v>716</v>
      </c>
      <c r="E3962" s="54" t="s">
        <v>717</v>
      </c>
    </row>
    <row r="3963" spans="1:5" ht="51.75" thickBot="1" x14ac:dyDescent="0.3">
      <c r="A3963" s="128" t="s">
        <v>687</v>
      </c>
      <c r="B3963" s="127" t="str">
        <f>Table13[[#This Row],[Series]]&amp;Table13[[#This Row],[Competency Name]]</f>
        <v>5220ABILITY TO DO THE WORK OF THE POSITION WITHOUT MORE THAN NORMAL SUPERVISION</v>
      </c>
      <c r="C3963" s="127" t="str">
        <f>IF(RIGHT(Table13[[#This Row],[Occupational Series]],5)="SECCM","SECCM",IF(OR(RIGHT(Table13[[#This Row],[Occupational Series]],1)="A",RIGHT(Table13[[#This Row],[Occupational Series]],1)="B",RIGHT(Table13[[#This Row],[Occupational Series]],1)="C"),"0301",RIGHT(Table13[[#This Row],[Occupational Series]],4)))</f>
        <v>5220</v>
      </c>
      <c r="D3963" s="128" t="s">
        <v>852</v>
      </c>
      <c r="E3963" s="128" t="s">
        <v>853</v>
      </c>
    </row>
    <row r="3964" spans="1:5" ht="15.75" thickBot="1" x14ac:dyDescent="0.3">
      <c r="A3964" s="128" t="s">
        <v>687</v>
      </c>
      <c r="B3964" s="127" t="str">
        <f>Table13[[#This Row],[Series]]&amp;Table13[[#This Row],[Competency Name]]</f>
        <v>5220ABILITY TO INSPECT</v>
      </c>
      <c r="C3964" s="127" t="str">
        <f>IF(RIGHT(Table13[[#This Row],[Occupational Series]],5)="SECCM","SECCM",IF(OR(RIGHT(Table13[[#This Row],[Occupational Series]],1)="A",RIGHT(Table13[[#This Row],[Occupational Series]],1)="B",RIGHT(Table13[[#This Row],[Occupational Series]],1)="C"),"0301",RIGHT(Table13[[#This Row],[Occupational Series]],4)))</f>
        <v>5220</v>
      </c>
      <c r="D3964" s="128" t="s">
        <v>866</v>
      </c>
      <c r="E3964" s="128" t="s">
        <v>867</v>
      </c>
    </row>
    <row r="3965" spans="1:5" ht="15.75" thickBot="1" x14ac:dyDescent="0.3">
      <c r="A3965" s="128" t="s">
        <v>687</v>
      </c>
      <c r="B3965" s="127" t="str">
        <f>Table13[[#This Row],[Series]]&amp;Table13[[#This Row],[Competency Name]]</f>
        <v>5220ABILITY TO INSTRUCT</v>
      </c>
      <c r="C3965" s="127" t="str">
        <f>IF(RIGHT(Table13[[#This Row],[Occupational Series]],5)="SECCM","SECCM",IF(OR(RIGHT(Table13[[#This Row],[Occupational Series]],1)="A",RIGHT(Table13[[#This Row],[Occupational Series]],1)="B",RIGHT(Table13[[#This Row],[Occupational Series]],1)="C"),"0301",RIGHT(Table13[[#This Row],[Occupational Series]],4)))</f>
        <v>5220</v>
      </c>
      <c r="D3965" s="128" t="s">
        <v>868</v>
      </c>
      <c r="E3965" s="128" t="s">
        <v>869</v>
      </c>
    </row>
    <row r="3966" spans="1:5" ht="39" thickBot="1" x14ac:dyDescent="0.3">
      <c r="A3966" s="51" t="s">
        <v>687</v>
      </c>
      <c r="B3966" s="127" t="str">
        <f>Table13[[#This Row],[Series]]&amp;Table13[[#This Row],[Competency Name]]</f>
        <v>5220ABILITY TO PROVIDE PRODUCTION SUPPORT SERVICES</v>
      </c>
      <c r="C3966" s="127" t="str">
        <f>IF(RIGHT(Table13[[#This Row],[Occupational Series]],5)="SECCM","SECCM",IF(OR(RIGHT(Table13[[#This Row],[Occupational Series]],1)="A",RIGHT(Table13[[#This Row],[Occupational Series]],1)="B",RIGHT(Table13[[#This Row],[Occupational Series]],1)="C"),"0301",RIGHT(Table13[[#This Row],[Occupational Series]],4)))</f>
        <v>5220</v>
      </c>
      <c r="D3966" s="51" t="s">
        <v>870</v>
      </c>
      <c r="E3966" s="51" t="s">
        <v>871</v>
      </c>
    </row>
    <row r="3967" spans="1:5" ht="26.25" thickBot="1" x14ac:dyDescent="0.3">
      <c r="A3967" s="129" t="s">
        <v>687</v>
      </c>
      <c r="B3967" s="127" t="str">
        <f>Table13[[#This Row],[Series]]&amp;Table13[[#This Row],[Competency Name]]</f>
        <v>5220ABILITY TO LEAD OR SUPERVISE</v>
      </c>
      <c r="C3967" s="127" t="str">
        <f>IF(RIGHT(Table13[[#This Row],[Occupational Series]],5)="SECCM","SECCM",IF(OR(RIGHT(Table13[[#This Row],[Occupational Series]],1)="A",RIGHT(Table13[[#This Row],[Occupational Series]],1)="B",RIGHT(Table13[[#This Row],[Occupational Series]],1)="C"),"0301",RIGHT(Table13[[#This Row],[Occupational Series]],4)))</f>
        <v>5220</v>
      </c>
      <c r="D3967" s="129" t="s">
        <v>872</v>
      </c>
      <c r="E3967" s="129" t="s">
        <v>873</v>
      </c>
    </row>
    <row r="3968" spans="1:5" ht="39" thickBot="1" x14ac:dyDescent="0.3">
      <c r="A3968" s="54" t="s">
        <v>687</v>
      </c>
      <c r="B3968" s="127" t="str">
        <f>Table13[[#This Row],[Series]]&amp;Table13[[#This Row],[Competency Name]]</f>
        <v>5220ABILITY TO FOLLOW DIRECTIONS IN A SHOP</v>
      </c>
      <c r="C3968" s="127" t="str">
        <f>IF(RIGHT(Table13[[#This Row],[Occupational Series]],5)="SECCM","SECCM",IF(OR(RIGHT(Table13[[#This Row],[Occupational Series]],1)="A",RIGHT(Table13[[#This Row],[Occupational Series]],1)="B",RIGHT(Table13[[#This Row],[Occupational Series]],1)="C"),"0301",RIGHT(Table13[[#This Row],[Occupational Series]],4)))</f>
        <v>5220</v>
      </c>
      <c r="D3968" s="54" t="s">
        <v>882</v>
      </c>
      <c r="E3968" s="54" t="s">
        <v>883</v>
      </c>
    </row>
    <row r="3969" spans="1:5" ht="64.5" thickBot="1" x14ac:dyDescent="0.3">
      <c r="A3969" s="54" t="s">
        <v>687</v>
      </c>
      <c r="B3969" s="127" t="str">
        <f>Table13[[#This Row],[Series]]&amp;Table13[[#This Row],[Competency Name]]</f>
        <v>5220DEXTERITY AND SAFETY</v>
      </c>
      <c r="C3969" s="127" t="str">
        <f>IF(RIGHT(Table13[[#This Row],[Occupational Series]],5)="SECCM","SECCM",IF(OR(RIGHT(Table13[[#This Row],[Occupational Series]],1)="A",RIGHT(Table13[[#This Row],[Occupational Series]],1)="B",RIGHT(Table13[[#This Row],[Occupational Series]],1)="C"),"0301",RIGHT(Table13[[#This Row],[Occupational Series]],4)))</f>
        <v>5220</v>
      </c>
      <c r="D3969" s="54" t="s">
        <v>888</v>
      </c>
      <c r="E3969" s="54" t="s">
        <v>889</v>
      </c>
    </row>
    <row r="3970" spans="1:5" ht="77.25" thickBot="1" x14ac:dyDescent="0.3">
      <c r="A3970" s="54" t="s">
        <v>687</v>
      </c>
      <c r="B3970" s="127" t="str">
        <f>Table13[[#This Row],[Series]]&amp;Table13[[#This Row],[Competency Name]]</f>
        <v>5220INGENUITY (ABILITY TO SUGGEST AND APPLY NEW METHODS)</v>
      </c>
      <c r="C3970" s="127" t="str">
        <f>IF(RIGHT(Table13[[#This Row],[Occupational Series]],5)="SECCM","SECCM",IF(OR(RIGHT(Table13[[#This Row],[Occupational Series]],1)="A",RIGHT(Table13[[#This Row],[Occupational Series]],1)="B",RIGHT(Table13[[#This Row],[Occupational Series]],1)="C"),"0301",RIGHT(Table13[[#This Row],[Occupational Series]],4)))</f>
        <v>5220</v>
      </c>
      <c r="D3970" s="54" t="s">
        <v>890</v>
      </c>
      <c r="E3970" s="54" t="s">
        <v>891</v>
      </c>
    </row>
    <row r="3971" spans="1:5" ht="39" thickBot="1" x14ac:dyDescent="0.3">
      <c r="A3971" s="54" t="s">
        <v>687</v>
      </c>
      <c r="B3971" s="127" t="str">
        <f>Table13[[#This Row],[Series]]&amp;Table13[[#This Row],[Competency Name]]</f>
        <v>5220ABILITY TO SUPERVISE THROUGH SUBORDINATE SUPERVISORS</v>
      </c>
      <c r="C3971" s="127" t="str">
        <f>IF(RIGHT(Table13[[#This Row],[Occupational Series]],5)="SECCM","SECCM",IF(OR(RIGHT(Table13[[#This Row],[Occupational Series]],1)="A",RIGHT(Table13[[#This Row],[Occupational Series]],1)="B",RIGHT(Table13[[#This Row],[Occupational Series]],1)="C"),"0301",RIGHT(Table13[[#This Row],[Occupational Series]],4)))</f>
        <v>5220</v>
      </c>
      <c r="D3971" s="54" t="s">
        <v>898</v>
      </c>
      <c r="E3971" s="54" t="s">
        <v>899</v>
      </c>
    </row>
    <row r="3972" spans="1:5" ht="39" thickBot="1" x14ac:dyDescent="0.3">
      <c r="A3972" s="51" t="s">
        <v>687</v>
      </c>
      <c r="B3972" s="127" t="str">
        <f>Table13[[#This Row],[Series]]&amp;Table13[[#This Row],[Competency Name]]</f>
        <v>5220RELIABILITY AND DEPENDABILITY</v>
      </c>
      <c r="C3972" s="127" t="str">
        <f>IF(RIGHT(Table13[[#This Row],[Occupational Series]],5)="SECCM","SECCM",IF(OR(RIGHT(Table13[[#This Row],[Occupational Series]],1)="A",RIGHT(Table13[[#This Row],[Occupational Series]],1)="B",RIGHT(Table13[[#This Row],[Occupational Series]],1)="C"),"0301",RIGHT(Table13[[#This Row],[Occupational Series]],4)))</f>
        <v>5220</v>
      </c>
      <c r="D3972" s="51" t="s">
        <v>900</v>
      </c>
      <c r="E3972" s="51" t="s">
        <v>901</v>
      </c>
    </row>
    <row r="3973" spans="1:5" ht="77.25" thickBot="1" x14ac:dyDescent="0.3">
      <c r="A3973" s="51" t="s">
        <v>687</v>
      </c>
      <c r="B3973" s="127" t="str">
        <f>Table13[[#This Row],[Series]]&amp;Table13[[#This Row],[Competency Name]]</f>
        <v>5220ABILITY TO INTERPRET INSTRUCTIONS AND SPECIFICATIONS, INCLUDING BLUEPRINT READING</v>
      </c>
      <c r="C3973" s="127" t="str">
        <f>IF(RIGHT(Table13[[#This Row],[Occupational Series]],5)="SECCM","SECCM",IF(OR(RIGHT(Table13[[#This Row],[Occupational Series]],1)="A",RIGHT(Table13[[#This Row],[Occupational Series]],1)="B",RIGHT(Table13[[#This Row],[Occupational Series]],1)="C"),"0301",RIGHT(Table13[[#This Row],[Occupational Series]],4)))</f>
        <v>5220</v>
      </c>
      <c r="D3973" s="51" t="s">
        <v>906</v>
      </c>
      <c r="E3973" s="51" t="s">
        <v>907</v>
      </c>
    </row>
    <row r="3974" spans="1:5" ht="51.75" thickBot="1" x14ac:dyDescent="0.3">
      <c r="A3974" s="54" t="s">
        <v>687</v>
      </c>
      <c r="B3974" s="127" t="str">
        <f>Table13[[#This Row],[Series]]&amp;Table13[[#This Row],[Competency Name]]</f>
        <v>5220ABILITY TO USE AND MAINTAIN TOOLS AND EQUIPMENT</v>
      </c>
      <c r="C3974" s="127" t="str">
        <f>IF(RIGHT(Table13[[#This Row],[Occupational Series]],5)="SECCM","SECCM",IF(OR(RIGHT(Table13[[#This Row],[Occupational Series]],1)="A",RIGHT(Table13[[#This Row],[Occupational Series]],1)="B",RIGHT(Table13[[#This Row],[Occupational Series]],1)="C"),"0301",RIGHT(Table13[[#This Row],[Occupational Series]],4)))</f>
        <v>5220</v>
      </c>
      <c r="D3974" s="54" t="s">
        <v>908</v>
      </c>
      <c r="E3974" s="54" t="s">
        <v>909</v>
      </c>
    </row>
    <row r="3975" spans="1:5" ht="39" thickBot="1" x14ac:dyDescent="0.3">
      <c r="A3975" s="54" t="s">
        <v>687</v>
      </c>
      <c r="B3975" s="127" t="str">
        <f>Table13[[#This Row],[Series]]&amp;Table13[[#This Row],[Competency Name]]</f>
        <v>5220KNOWLEDGE OF EQUIPMENT ASSEMBLY, INSTALLATION, REPAIR, ETC.</v>
      </c>
      <c r="C3975" s="127" t="str">
        <f>IF(RIGHT(Table13[[#This Row],[Occupational Series]],5)="SECCM","SECCM",IF(OR(RIGHT(Table13[[#This Row],[Occupational Series]],1)="A",RIGHT(Table13[[#This Row],[Occupational Series]],1)="B",RIGHT(Table13[[#This Row],[Occupational Series]],1)="C"),"0301",RIGHT(Table13[[#This Row],[Occupational Series]],4)))</f>
        <v>5220</v>
      </c>
      <c r="D3975" s="54" t="s">
        <v>910</v>
      </c>
      <c r="E3975" s="54" t="s">
        <v>911</v>
      </c>
    </row>
    <row r="3976" spans="1:5" ht="90" thickBot="1" x14ac:dyDescent="0.3">
      <c r="A3976" s="54" t="s">
        <v>687</v>
      </c>
      <c r="B3976" s="127" t="str">
        <f>Table13[[#This Row],[Series]]&amp;Table13[[#This Row],[Competency Name]]</f>
        <v>5220USE OF MEASURING INSTRUMENTS (MECHANICAL, ELECTRICAL, ELECTRONIC, AS APPROPRIATE TO LINE OF WORK)</v>
      </c>
      <c r="C3976" s="127" t="str">
        <f>IF(RIGHT(Table13[[#This Row],[Occupational Series]],5)="SECCM","SECCM",IF(OR(RIGHT(Table13[[#This Row],[Occupational Series]],1)="A",RIGHT(Table13[[#This Row],[Occupational Series]],1)="B",RIGHT(Table13[[#This Row],[Occupational Series]],1)="C"),"0301",RIGHT(Table13[[#This Row],[Occupational Series]],4)))</f>
        <v>5220</v>
      </c>
      <c r="D3976" s="54" t="s">
        <v>986</v>
      </c>
      <c r="E3976" s="54" t="s">
        <v>987</v>
      </c>
    </row>
    <row r="3977" spans="1:5" ht="51.75" thickBot="1" x14ac:dyDescent="0.3">
      <c r="A3977" s="54" t="s">
        <v>687</v>
      </c>
      <c r="B3977" s="127" t="str">
        <f>Table13[[#This Row],[Series]]&amp;Table13[[#This Row],[Competency Name]]</f>
        <v>5220ABILITY TO MEET DEADLINE DATES UNDER PRESSURE</v>
      </c>
      <c r="C3977" s="127" t="str">
        <f>IF(RIGHT(Table13[[#This Row],[Occupational Series]],5)="SECCM","SECCM",IF(OR(RIGHT(Table13[[#This Row],[Occupational Series]],1)="A",RIGHT(Table13[[#This Row],[Occupational Series]],1)="B",RIGHT(Table13[[#This Row],[Occupational Series]],1)="C"),"0301",RIGHT(Table13[[#This Row],[Occupational Series]],4)))</f>
        <v>5220</v>
      </c>
      <c r="D3977" s="54" t="s">
        <v>1005</v>
      </c>
      <c r="E3977" s="54" t="s">
        <v>1006</v>
      </c>
    </row>
    <row r="3978" spans="1:5" ht="39" thickBot="1" x14ac:dyDescent="0.3">
      <c r="A3978" s="51" t="s">
        <v>687</v>
      </c>
      <c r="B3978" s="127" t="str">
        <f>Table13[[#This Row],[Series]]&amp;Table13[[#This Row],[Competency Name]]</f>
        <v>5220ABILITY TO PLAN AND ORGANIZE THE WORK</v>
      </c>
      <c r="C3978" s="127" t="str">
        <f>IF(RIGHT(Table13[[#This Row],[Occupational Series]],5)="SECCM","SECCM",IF(OR(RIGHT(Table13[[#This Row],[Occupational Series]],1)="A",RIGHT(Table13[[#This Row],[Occupational Series]],1)="B",RIGHT(Table13[[#This Row],[Occupational Series]],1)="C"),"0301",RIGHT(Table13[[#This Row],[Occupational Series]],4)))</f>
        <v>5220</v>
      </c>
      <c r="D3978" s="51" t="s">
        <v>1007</v>
      </c>
      <c r="E3978" s="51" t="s">
        <v>1008</v>
      </c>
    </row>
    <row r="3979" spans="1:5" ht="39" thickBot="1" x14ac:dyDescent="0.3">
      <c r="A3979" s="51" t="s">
        <v>687</v>
      </c>
      <c r="B3979" s="127" t="str">
        <f>Table13[[#This Row],[Series]]&amp;Table13[[#This Row],[Competency Name]]</f>
        <v>5220ABILITY TO WORK AS A MEMBER OF A TEAM</v>
      </c>
      <c r="C3979" s="127" t="str">
        <f>IF(RIGHT(Table13[[#This Row],[Occupational Series]],5)="SECCM","SECCM",IF(OR(RIGHT(Table13[[#This Row],[Occupational Series]],1)="A",RIGHT(Table13[[#This Row],[Occupational Series]],1)="B",RIGHT(Table13[[#This Row],[Occupational Series]],1)="C"),"0301",RIGHT(Table13[[#This Row],[Occupational Series]],4)))</f>
        <v>5220</v>
      </c>
      <c r="D3979" s="51" t="s">
        <v>1017</v>
      </c>
      <c r="E3979" s="51" t="s">
        <v>1018</v>
      </c>
    </row>
    <row r="3980" spans="1:5" ht="39" thickBot="1" x14ac:dyDescent="0.3">
      <c r="A3980" s="54" t="s">
        <v>687</v>
      </c>
      <c r="B3980" s="127" t="str">
        <f>Table13[[#This Row],[Series]]&amp;Table13[[#This Row],[Competency Name]]</f>
        <v>5220ABILITY TO WORK WITH OTHERS</v>
      </c>
      <c r="C3980" s="127" t="str">
        <f>IF(RIGHT(Table13[[#This Row],[Occupational Series]],5)="SECCM","SECCM",IF(OR(RIGHT(Table13[[#This Row],[Occupational Series]],1)="A",RIGHT(Table13[[#This Row],[Occupational Series]],1)="B",RIGHT(Table13[[#This Row],[Occupational Series]],1)="C"),"0301",RIGHT(Table13[[#This Row],[Occupational Series]],4)))</f>
        <v>5220</v>
      </c>
      <c r="D3980" s="54" t="s">
        <v>1019</v>
      </c>
      <c r="E3980" s="54" t="s">
        <v>1020</v>
      </c>
    </row>
    <row r="3981" spans="1:5" ht="26.25" thickBot="1" x14ac:dyDescent="0.3">
      <c r="A3981" s="128" t="s">
        <v>687</v>
      </c>
      <c r="B3981" s="127" t="str">
        <f>Table13[[#This Row],[Series]]&amp;Table13[[#This Row],[Competency Name]]</f>
        <v>5220SHOP APTITUDE AND INTEREST</v>
      </c>
      <c r="C3981" s="127" t="str">
        <f>IF(RIGHT(Table13[[#This Row],[Occupational Series]],5)="SECCM","SECCM",IF(OR(RIGHT(Table13[[#This Row],[Occupational Series]],1)="A",RIGHT(Table13[[#This Row],[Occupational Series]],1)="B",RIGHT(Table13[[#This Row],[Occupational Series]],1)="C"),"0301",RIGHT(Table13[[#This Row],[Occupational Series]],4)))</f>
        <v>5220</v>
      </c>
      <c r="D3981" s="128" t="s">
        <v>1021</v>
      </c>
      <c r="E3981" s="128" t="s">
        <v>1022</v>
      </c>
    </row>
    <row r="3982" spans="1:5" ht="26.25" thickBot="1" x14ac:dyDescent="0.3">
      <c r="A3982" s="54" t="s">
        <v>714</v>
      </c>
      <c r="B3982" s="127" t="str">
        <f>Table13[[#This Row],[Series]]&amp;Table13[[#This Row],[Competency Name]]</f>
        <v>5221KNOWLEDGE OF MATERIALS</v>
      </c>
      <c r="C3982" s="127" t="str">
        <f>IF(RIGHT(Table13[[#This Row],[Occupational Series]],5)="SECCM","SECCM",IF(OR(RIGHT(Table13[[#This Row],[Occupational Series]],1)="A",RIGHT(Table13[[#This Row],[Occupational Series]],1)="B",RIGHT(Table13[[#This Row],[Occupational Series]],1)="C"),"0301",RIGHT(Table13[[#This Row],[Occupational Series]],4)))</f>
        <v>5221</v>
      </c>
      <c r="D3982" s="54" t="s">
        <v>679</v>
      </c>
      <c r="E3982" s="54" t="s">
        <v>680</v>
      </c>
    </row>
    <row r="3983" spans="1:5" ht="115.5" thickBot="1" x14ac:dyDescent="0.3">
      <c r="A3983" s="54" t="s">
        <v>714</v>
      </c>
      <c r="B3983" s="127" t="str">
        <f>Table13[[#This Row],[Series]]&amp;Table13[[#This Row],[Competency Name]]</f>
        <v>5221TECHNICAL PRACTICES (THEORETICAL, PRECISE, ARTISTIC)</v>
      </c>
      <c r="C3983" s="127" t="str">
        <f>IF(RIGHT(Table13[[#This Row],[Occupational Series]],5)="SECCM","SECCM",IF(OR(RIGHT(Table13[[#This Row],[Occupational Series]],1)="A",RIGHT(Table13[[#This Row],[Occupational Series]],1)="B",RIGHT(Table13[[#This Row],[Occupational Series]],1)="C"),"0301",RIGHT(Table13[[#This Row],[Occupational Series]],4)))</f>
        <v>5221</v>
      </c>
      <c r="D3983" s="54" t="s">
        <v>716</v>
      </c>
      <c r="E3983" s="54" t="s">
        <v>717</v>
      </c>
    </row>
    <row r="3984" spans="1:5" ht="51.75" thickBot="1" x14ac:dyDescent="0.3">
      <c r="A3984" s="129" t="s">
        <v>714</v>
      </c>
      <c r="B3984" s="127" t="str">
        <f>Table13[[#This Row],[Series]]&amp;Table13[[#This Row],[Competency Name]]</f>
        <v>5221ABILITY TO DO THE WORK OF THE POSITION WITHOUT MORE THAN NORMAL SUPERVISION</v>
      </c>
      <c r="C3984" s="127" t="str">
        <f>IF(RIGHT(Table13[[#This Row],[Occupational Series]],5)="SECCM","SECCM",IF(OR(RIGHT(Table13[[#This Row],[Occupational Series]],1)="A",RIGHT(Table13[[#This Row],[Occupational Series]],1)="B",RIGHT(Table13[[#This Row],[Occupational Series]],1)="C"),"0301",RIGHT(Table13[[#This Row],[Occupational Series]],4)))</f>
        <v>5221</v>
      </c>
      <c r="D3984" s="129" t="s">
        <v>852</v>
      </c>
      <c r="E3984" s="129" t="s">
        <v>853</v>
      </c>
    </row>
    <row r="3985" spans="1:5" ht="15.75" thickBot="1" x14ac:dyDescent="0.3">
      <c r="A3985" s="129" t="s">
        <v>714</v>
      </c>
      <c r="B3985" s="127" t="str">
        <f>Table13[[#This Row],[Series]]&amp;Table13[[#This Row],[Competency Name]]</f>
        <v>5221ABILITY TO INSPECT</v>
      </c>
      <c r="C3985" s="127" t="str">
        <f>IF(RIGHT(Table13[[#This Row],[Occupational Series]],5)="SECCM","SECCM",IF(OR(RIGHT(Table13[[#This Row],[Occupational Series]],1)="A",RIGHT(Table13[[#This Row],[Occupational Series]],1)="B",RIGHT(Table13[[#This Row],[Occupational Series]],1)="C"),"0301",RIGHT(Table13[[#This Row],[Occupational Series]],4)))</f>
        <v>5221</v>
      </c>
      <c r="D3985" s="129" t="s">
        <v>866</v>
      </c>
      <c r="E3985" s="129" t="s">
        <v>867</v>
      </c>
    </row>
    <row r="3986" spans="1:5" ht="15.75" thickBot="1" x14ac:dyDescent="0.3">
      <c r="A3986" s="128" t="s">
        <v>714</v>
      </c>
      <c r="B3986" s="127" t="str">
        <f>Table13[[#This Row],[Series]]&amp;Table13[[#This Row],[Competency Name]]</f>
        <v>5221ABILITY TO INSTRUCT</v>
      </c>
      <c r="C3986" s="127" t="str">
        <f>IF(RIGHT(Table13[[#This Row],[Occupational Series]],5)="SECCM","SECCM",IF(OR(RIGHT(Table13[[#This Row],[Occupational Series]],1)="A",RIGHT(Table13[[#This Row],[Occupational Series]],1)="B",RIGHT(Table13[[#This Row],[Occupational Series]],1)="C"),"0301",RIGHT(Table13[[#This Row],[Occupational Series]],4)))</f>
        <v>5221</v>
      </c>
      <c r="D3986" s="128" t="s">
        <v>868</v>
      </c>
      <c r="E3986" s="128" t="s">
        <v>869</v>
      </c>
    </row>
    <row r="3987" spans="1:5" ht="39" thickBot="1" x14ac:dyDescent="0.3">
      <c r="A3987" s="54" t="s">
        <v>714</v>
      </c>
      <c r="B3987" s="127" t="str">
        <f>Table13[[#This Row],[Series]]&amp;Table13[[#This Row],[Competency Name]]</f>
        <v>5221ABILITY TO PROVIDE PRODUCTION SUPPORT SERVICES</v>
      </c>
      <c r="C3987" s="127" t="str">
        <f>IF(RIGHT(Table13[[#This Row],[Occupational Series]],5)="SECCM","SECCM",IF(OR(RIGHT(Table13[[#This Row],[Occupational Series]],1)="A",RIGHT(Table13[[#This Row],[Occupational Series]],1)="B",RIGHT(Table13[[#This Row],[Occupational Series]],1)="C"),"0301",RIGHT(Table13[[#This Row],[Occupational Series]],4)))</f>
        <v>5221</v>
      </c>
      <c r="D3987" s="54" t="s">
        <v>870</v>
      </c>
      <c r="E3987" s="54" t="s">
        <v>871</v>
      </c>
    </row>
    <row r="3988" spans="1:5" ht="26.25" thickBot="1" x14ac:dyDescent="0.3">
      <c r="A3988" s="128" t="s">
        <v>714</v>
      </c>
      <c r="B3988" s="127" t="str">
        <f>Table13[[#This Row],[Series]]&amp;Table13[[#This Row],[Competency Name]]</f>
        <v>5221ABILITY TO LEAD OR SUPERVISE</v>
      </c>
      <c r="C3988" s="127" t="str">
        <f>IF(RIGHT(Table13[[#This Row],[Occupational Series]],5)="SECCM","SECCM",IF(OR(RIGHT(Table13[[#This Row],[Occupational Series]],1)="A",RIGHT(Table13[[#This Row],[Occupational Series]],1)="B",RIGHT(Table13[[#This Row],[Occupational Series]],1)="C"),"0301",RIGHT(Table13[[#This Row],[Occupational Series]],4)))</f>
        <v>5221</v>
      </c>
      <c r="D3988" s="128" t="s">
        <v>872</v>
      </c>
      <c r="E3988" s="128" t="s">
        <v>873</v>
      </c>
    </row>
    <row r="3989" spans="1:5" ht="77.25" thickBot="1" x14ac:dyDescent="0.3">
      <c r="A3989" s="54" t="s">
        <v>714</v>
      </c>
      <c r="B3989" s="127" t="str">
        <f>Table13[[#This Row],[Series]]&amp;Table13[[#This Row],[Competency Name]]</f>
        <v>5221INGENUITY (ABILITY TO SUGGEST AND APPLY NEW METHODS)</v>
      </c>
      <c r="C3989" s="127" t="str">
        <f>IF(RIGHT(Table13[[#This Row],[Occupational Series]],5)="SECCM","SECCM",IF(OR(RIGHT(Table13[[#This Row],[Occupational Series]],1)="A",RIGHT(Table13[[#This Row],[Occupational Series]],1)="B",RIGHT(Table13[[#This Row],[Occupational Series]],1)="C"),"0301",RIGHT(Table13[[#This Row],[Occupational Series]],4)))</f>
        <v>5221</v>
      </c>
      <c r="D3989" s="54" t="s">
        <v>890</v>
      </c>
      <c r="E3989" s="54" t="s">
        <v>891</v>
      </c>
    </row>
    <row r="3990" spans="1:5" ht="39" thickBot="1" x14ac:dyDescent="0.3">
      <c r="A3990" s="51" t="s">
        <v>714</v>
      </c>
      <c r="B3990" s="127" t="str">
        <f>Table13[[#This Row],[Series]]&amp;Table13[[#This Row],[Competency Name]]</f>
        <v>5221ABILITY TO SUPERVISE THROUGH SUBORDINATE SUPERVISORS</v>
      </c>
      <c r="C3990" s="127" t="str">
        <f>IF(RIGHT(Table13[[#This Row],[Occupational Series]],5)="SECCM","SECCM",IF(OR(RIGHT(Table13[[#This Row],[Occupational Series]],1)="A",RIGHT(Table13[[#This Row],[Occupational Series]],1)="B",RIGHT(Table13[[#This Row],[Occupational Series]],1)="C"),"0301",RIGHT(Table13[[#This Row],[Occupational Series]],4)))</f>
        <v>5221</v>
      </c>
      <c r="D3990" s="51" t="s">
        <v>898</v>
      </c>
      <c r="E3990" s="51" t="s">
        <v>899</v>
      </c>
    </row>
    <row r="3991" spans="1:5" ht="77.25" thickBot="1" x14ac:dyDescent="0.3">
      <c r="A3991" s="51" t="s">
        <v>714</v>
      </c>
      <c r="B3991" s="127" t="str">
        <f>Table13[[#This Row],[Series]]&amp;Table13[[#This Row],[Competency Name]]</f>
        <v>5221ABILITY TO INTERPRET INSTRUCTIONS AND SPECIFICATIONS, INCLUDING BLUEPRINT READING</v>
      </c>
      <c r="C3991" s="127" t="str">
        <f>IF(RIGHT(Table13[[#This Row],[Occupational Series]],5)="SECCM","SECCM",IF(OR(RIGHT(Table13[[#This Row],[Occupational Series]],1)="A",RIGHT(Table13[[#This Row],[Occupational Series]],1)="B",RIGHT(Table13[[#This Row],[Occupational Series]],1)="C"),"0301",RIGHT(Table13[[#This Row],[Occupational Series]],4)))</f>
        <v>5221</v>
      </c>
      <c r="D3991" s="51" t="s">
        <v>906</v>
      </c>
      <c r="E3991" s="51" t="s">
        <v>907</v>
      </c>
    </row>
    <row r="3992" spans="1:5" ht="51.75" thickBot="1" x14ac:dyDescent="0.3">
      <c r="A3992" s="54" t="s">
        <v>714</v>
      </c>
      <c r="B3992" s="127" t="str">
        <f>Table13[[#This Row],[Series]]&amp;Table13[[#This Row],[Competency Name]]</f>
        <v>5221ABILITY TO USE AND MAINTAIN TOOLS AND EQUIPMENT</v>
      </c>
      <c r="C3992" s="127" t="str">
        <f>IF(RIGHT(Table13[[#This Row],[Occupational Series]],5)="SECCM","SECCM",IF(OR(RIGHT(Table13[[#This Row],[Occupational Series]],1)="A",RIGHT(Table13[[#This Row],[Occupational Series]],1)="B",RIGHT(Table13[[#This Row],[Occupational Series]],1)="C"),"0301",RIGHT(Table13[[#This Row],[Occupational Series]],4)))</f>
        <v>5221</v>
      </c>
      <c r="D3992" s="54" t="s">
        <v>908</v>
      </c>
      <c r="E3992" s="54" t="s">
        <v>909</v>
      </c>
    </row>
    <row r="3993" spans="1:5" ht="39" thickBot="1" x14ac:dyDescent="0.3">
      <c r="A3993" s="54" t="s">
        <v>714</v>
      </c>
      <c r="B3993" s="127" t="str">
        <f>Table13[[#This Row],[Series]]&amp;Table13[[#This Row],[Competency Name]]</f>
        <v>5221KNOWLEDGE OF EQUIPMENT ASSEMBLY, INSTALLATION, REPAIR, ETC.</v>
      </c>
      <c r="C3993" s="127" t="str">
        <f>IF(RIGHT(Table13[[#This Row],[Occupational Series]],5)="SECCM","SECCM",IF(OR(RIGHT(Table13[[#This Row],[Occupational Series]],1)="A",RIGHT(Table13[[#This Row],[Occupational Series]],1)="B",RIGHT(Table13[[#This Row],[Occupational Series]],1)="C"),"0301",RIGHT(Table13[[#This Row],[Occupational Series]],4)))</f>
        <v>5221</v>
      </c>
      <c r="D3993" s="54" t="s">
        <v>910</v>
      </c>
      <c r="E3993" s="54" t="s">
        <v>911</v>
      </c>
    </row>
    <row r="3994" spans="1:5" ht="90" thickBot="1" x14ac:dyDescent="0.3">
      <c r="A3994" s="54" t="s">
        <v>714</v>
      </c>
      <c r="B3994" s="127" t="str">
        <f>Table13[[#This Row],[Series]]&amp;Table13[[#This Row],[Competency Name]]</f>
        <v>5221USE OF MEASURING INSTRUMENTS</v>
      </c>
      <c r="C3994" s="127" t="str">
        <f>IF(RIGHT(Table13[[#This Row],[Occupational Series]],5)="SECCM","SECCM",IF(OR(RIGHT(Table13[[#This Row],[Occupational Series]],1)="A",RIGHT(Table13[[#This Row],[Occupational Series]],1)="B",RIGHT(Table13[[#This Row],[Occupational Series]],1)="C"),"0301",RIGHT(Table13[[#This Row],[Occupational Series]],4)))</f>
        <v>5221</v>
      </c>
      <c r="D3994" s="54" t="s">
        <v>914</v>
      </c>
      <c r="E3994" s="54" t="s">
        <v>915</v>
      </c>
    </row>
    <row r="3995" spans="1:5" ht="51.75" thickBot="1" x14ac:dyDescent="0.3">
      <c r="A3995" s="54" t="s">
        <v>714</v>
      </c>
      <c r="B3995" s="127" t="str">
        <f>Table13[[#This Row],[Series]]&amp;Table13[[#This Row],[Competency Name]]</f>
        <v>5221ABILITY TO MEET DEADLINE DATES UNDER PRESSURE</v>
      </c>
      <c r="C3995" s="127" t="str">
        <f>IF(RIGHT(Table13[[#This Row],[Occupational Series]],5)="SECCM","SECCM",IF(OR(RIGHT(Table13[[#This Row],[Occupational Series]],1)="A",RIGHT(Table13[[#This Row],[Occupational Series]],1)="B",RIGHT(Table13[[#This Row],[Occupational Series]],1)="C"),"0301",RIGHT(Table13[[#This Row],[Occupational Series]],4)))</f>
        <v>5221</v>
      </c>
      <c r="D3995" s="54" t="s">
        <v>1005</v>
      </c>
      <c r="E3995" s="54" t="s">
        <v>1006</v>
      </c>
    </row>
    <row r="3996" spans="1:5" ht="39" thickBot="1" x14ac:dyDescent="0.3">
      <c r="A3996" s="51" t="s">
        <v>714</v>
      </c>
      <c r="B3996" s="127" t="str">
        <f>Table13[[#This Row],[Series]]&amp;Table13[[#This Row],[Competency Name]]</f>
        <v>5221ABILITY TO PLAN AND ORGANIZE THE WORK</v>
      </c>
      <c r="C3996" s="127" t="str">
        <f>IF(RIGHT(Table13[[#This Row],[Occupational Series]],5)="SECCM","SECCM",IF(OR(RIGHT(Table13[[#This Row],[Occupational Series]],1)="A",RIGHT(Table13[[#This Row],[Occupational Series]],1)="B",RIGHT(Table13[[#This Row],[Occupational Series]],1)="C"),"0301",RIGHT(Table13[[#This Row],[Occupational Series]],4)))</f>
        <v>5221</v>
      </c>
      <c r="D3996" s="51" t="s">
        <v>1007</v>
      </c>
      <c r="E3996" s="51" t="s">
        <v>1008</v>
      </c>
    </row>
    <row r="3997" spans="1:5" ht="39" thickBot="1" x14ac:dyDescent="0.3">
      <c r="A3997" s="51" t="s">
        <v>714</v>
      </c>
      <c r="B3997" s="127" t="str">
        <f>Table13[[#This Row],[Series]]&amp;Table13[[#This Row],[Competency Name]]</f>
        <v>5221ABILITY TO WORK WITH OTHERS</v>
      </c>
      <c r="C3997" s="127" t="str">
        <f>IF(RIGHT(Table13[[#This Row],[Occupational Series]],5)="SECCM","SECCM",IF(OR(RIGHT(Table13[[#This Row],[Occupational Series]],1)="A",RIGHT(Table13[[#This Row],[Occupational Series]],1)="B",RIGHT(Table13[[#This Row],[Occupational Series]],1)="C"),"0301",RIGHT(Table13[[#This Row],[Occupational Series]],4)))</f>
        <v>5221</v>
      </c>
      <c r="D3997" s="51" t="s">
        <v>1019</v>
      </c>
      <c r="E3997" s="51" t="s">
        <v>1020</v>
      </c>
    </row>
    <row r="3998" spans="1:5" ht="26.25" thickBot="1" x14ac:dyDescent="0.3">
      <c r="A3998" s="54" t="s">
        <v>685</v>
      </c>
      <c r="B3998" s="127" t="str">
        <f>Table13[[#This Row],[Series]]&amp;Table13[[#This Row],[Competency Name]]</f>
        <v>5301KNOWLEDGE OF MATERIALS</v>
      </c>
      <c r="C3998" s="127" t="str">
        <f>IF(RIGHT(Table13[[#This Row],[Occupational Series]],5)="SECCM","SECCM",IF(OR(RIGHT(Table13[[#This Row],[Occupational Series]],1)="A",RIGHT(Table13[[#This Row],[Occupational Series]],1)="B",RIGHT(Table13[[#This Row],[Occupational Series]],1)="C"),"0301",RIGHT(Table13[[#This Row],[Occupational Series]],4)))</f>
        <v>5301</v>
      </c>
      <c r="D3998" s="54" t="s">
        <v>679</v>
      </c>
      <c r="E3998" s="54" t="s">
        <v>680</v>
      </c>
    </row>
    <row r="3999" spans="1:5" ht="115.5" thickBot="1" x14ac:dyDescent="0.3">
      <c r="A3999" s="54" t="s">
        <v>685</v>
      </c>
      <c r="B3999" s="127" t="str">
        <f>Table13[[#This Row],[Series]]&amp;Table13[[#This Row],[Competency Name]]</f>
        <v>5301TECHNICAL PRACTICES (THEORETICAL, PRECISE, ARTISTIC)</v>
      </c>
      <c r="C3999" s="127" t="str">
        <f>IF(RIGHT(Table13[[#This Row],[Occupational Series]],5)="SECCM","SECCM",IF(OR(RIGHT(Table13[[#This Row],[Occupational Series]],1)="A",RIGHT(Table13[[#This Row],[Occupational Series]],1)="B",RIGHT(Table13[[#This Row],[Occupational Series]],1)="C"),"0301",RIGHT(Table13[[#This Row],[Occupational Series]],4)))</f>
        <v>5301</v>
      </c>
      <c r="D3999" s="54" t="s">
        <v>716</v>
      </c>
      <c r="E3999" s="54" t="s">
        <v>717</v>
      </c>
    </row>
    <row r="4000" spans="1:5" ht="51.75" thickBot="1" x14ac:dyDescent="0.3">
      <c r="A4000" s="128" t="s">
        <v>685</v>
      </c>
      <c r="B4000" s="127" t="str">
        <f>Table13[[#This Row],[Series]]&amp;Table13[[#This Row],[Competency Name]]</f>
        <v>5301ABILITY TO DO THE WORK OF THE POSITION WITHOUT MORE THAN NORMAL SUPERVISION</v>
      </c>
      <c r="C4000" s="127" t="str">
        <f>IF(RIGHT(Table13[[#This Row],[Occupational Series]],5)="SECCM","SECCM",IF(OR(RIGHT(Table13[[#This Row],[Occupational Series]],1)="A",RIGHT(Table13[[#This Row],[Occupational Series]],1)="B",RIGHT(Table13[[#This Row],[Occupational Series]],1)="C"),"0301",RIGHT(Table13[[#This Row],[Occupational Series]],4)))</f>
        <v>5301</v>
      </c>
      <c r="D4000" s="128" t="s">
        <v>852</v>
      </c>
      <c r="E4000" s="128" t="s">
        <v>853</v>
      </c>
    </row>
    <row r="4001" spans="1:5" ht="15.75" thickBot="1" x14ac:dyDescent="0.3">
      <c r="A4001" s="128" t="s">
        <v>685</v>
      </c>
      <c r="B4001" s="127" t="str">
        <f>Table13[[#This Row],[Series]]&amp;Table13[[#This Row],[Competency Name]]</f>
        <v>5301ABILITY TO INSPECT</v>
      </c>
      <c r="C4001" s="127" t="str">
        <f>IF(RIGHT(Table13[[#This Row],[Occupational Series]],5)="SECCM","SECCM",IF(OR(RIGHT(Table13[[#This Row],[Occupational Series]],1)="A",RIGHT(Table13[[#This Row],[Occupational Series]],1)="B",RIGHT(Table13[[#This Row],[Occupational Series]],1)="C"),"0301",RIGHT(Table13[[#This Row],[Occupational Series]],4)))</f>
        <v>5301</v>
      </c>
      <c r="D4001" s="128" t="s">
        <v>866</v>
      </c>
      <c r="E4001" s="128" t="s">
        <v>867</v>
      </c>
    </row>
    <row r="4002" spans="1:5" ht="15.75" thickBot="1" x14ac:dyDescent="0.3">
      <c r="A4002" s="129" t="s">
        <v>685</v>
      </c>
      <c r="B4002" s="127" t="str">
        <f>Table13[[#This Row],[Series]]&amp;Table13[[#This Row],[Competency Name]]</f>
        <v>5301ABILITY TO INSTRUCT</v>
      </c>
      <c r="C4002" s="127" t="str">
        <f>IF(RIGHT(Table13[[#This Row],[Occupational Series]],5)="SECCM","SECCM",IF(OR(RIGHT(Table13[[#This Row],[Occupational Series]],1)="A",RIGHT(Table13[[#This Row],[Occupational Series]],1)="B",RIGHT(Table13[[#This Row],[Occupational Series]],1)="C"),"0301",RIGHT(Table13[[#This Row],[Occupational Series]],4)))</f>
        <v>5301</v>
      </c>
      <c r="D4002" s="129" t="s">
        <v>868</v>
      </c>
      <c r="E4002" s="129" t="s">
        <v>869</v>
      </c>
    </row>
    <row r="4003" spans="1:5" ht="39" thickBot="1" x14ac:dyDescent="0.3">
      <c r="A4003" s="51" t="s">
        <v>685</v>
      </c>
      <c r="B4003" s="127" t="str">
        <f>Table13[[#This Row],[Series]]&amp;Table13[[#This Row],[Competency Name]]</f>
        <v>5301ABILITY TO PROVIDE PRODUCTION SUPPORT SERVICES</v>
      </c>
      <c r="C4003" s="127" t="str">
        <f>IF(RIGHT(Table13[[#This Row],[Occupational Series]],5)="SECCM","SECCM",IF(OR(RIGHT(Table13[[#This Row],[Occupational Series]],1)="A",RIGHT(Table13[[#This Row],[Occupational Series]],1)="B",RIGHT(Table13[[#This Row],[Occupational Series]],1)="C"),"0301",RIGHT(Table13[[#This Row],[Occupational Series]],4)))</f>
        <v>5301</v>
      </c>
      <c r="D4003" s="51" t="s">
        <v>870</v>
      </c>
      <c r="E4003" s="51" t="s">
        <v>871</v>
      </c>
    </row>
    <row r="4004" spans="1:5" ht="26.25" thickBot="1" x14ac:dyDescent="0.3">
      <c r="A4004" s="128" t="s">
        <v>685</v>
      </c>
      <c r="B4004" s="127" t="str">
        <f>Table13[[#This Row],[Series]]&amp;Table13[[#This Row],[Competency Name]]</f>
        <v>5301ABILITY TO LEAD OR SUPERVISE</v>
      </c>
      <c r="C4004" s="127" t="str">
        <f>IF(RIGHT(Table13[[#This Row],[Occupational Series]],5)="SECCM","SECCM",IF(OR(RIGHT(Table13[[#This Row],[Occupational Series]],1)="A",RIGHT(Table13[[#This Row],[Occupational Series]],1)="B",RIGHT(Table13[[#This Row],[Occupational Series]],1)="C"),"0301",RIGHT(Table13[[#This Row],[Occupational Series]],4)))</f>
        <v>5301</v>
      </c>
      <c r="D4004" s="128" t="s">
        <v>872</v>
      </c>
      <c r="E4004" s="128" t="s">
        <v>873</v>
      </c>
    </row>
    <row r="4005" spans="1:5" ht="39" thickBot="1" x14ac:dyDescent="0.3">
      <c r="A4005" s="54" t="s">
        <v>685</v>
      </c>
      <c r="B4005" s="127" t="str">
        <f>Table13[[#This Row],[Series]]&amp;Table13[[#This Row],[Competency Name]]</f>
        <v>5301ABILITY TO FOLLOW DIRECTIONS IN A SHOP</v>
      </c>
      <c r="C4005" s="127" t="str">
        <f>IF(RIGHT(Table13[[#This Row],[Occupational Series]],5)="SECCM","SECCM",IF(OR(RIGHT(Table13[[#This Row],[Occupational Series]],1)="A",RIGHT(Table13[[#This Row],[Occupational Series]],1)="B",RIGHT(Table13[[#This Row],[Occupational Series]],1)="C"),"0301",RIGHT(Table13[[#This Row],[Occupational Series]],4)))</f>
        <v>5301</v>
      </c>
      <c r="D4005" s="54" t="s">
        <v>882</v>
      </c>
      <c r="E4005" s="54" t="s">
        <v>883</v>
      </c>
    </row>
    <row r="4006" spans="1:5" ht="64.5" thickBot="1" x14ac:dyDescent="0.3">
      <c r="A4006" s="54" t="s">
        <v>685</v>
      </c>
      <c r="B4006" s="127" t="str">
        <f>Table13[[#This Row],[Series]]&amp;Table13[[#This Row],[Competency Name]]</f>
        <v>5301DEXTERITY AND SAFETY</v>
      </c>
      <c r="C4006" s="127" t="str">
        <f>IF(RIGHT(Table13[[#This Row],[Occupational Series]],5)="SECCM","SECCM",IF(OR(RIGHT(Table13[[#This Row],[Occupational Series]],1)="A",RIGHT(Table13[[#This Row],[Occupational Series]],1)="B",RIGHT(Table13[[#This Row],[Occupational Series]],1)="C"),"0301",RIGHT(Table13[[#This Row],[Occupational Series]],4)))</f>
        <v>5301</v>
      </c>
      <c r="D4006" s="54" t="s">
        <v>888</v>
      </c>
      <c r="E4006" s="54" t="s">
        <v>889</v>
      </c>
    </row>
    <row r="4007" spans="1:5" ht="39" thickBot="1" x14ac:dyDescent="0.3">
      <c r="A4007" s="54" t="s">
        <v>685</v>
      </c>
      <c r="B4007" s="127" t="str">
        <f>Table13[[#This Row],[Series]]&amp;Table13[[#This Row],[Competency Name]]</f>
        <v>5301RELIABILITY AND DEPENDABILITY</v>
      </c>
      <c r="C4007" s="127" t="str">
        <f>IF(RIGHT(Table13[[#This Row],[Occupational Series]],5)="SECCM","SECCM",IF(OR(RIGHT(Table13[[#This Row],[Occupational Series]],1)="A",RIGHT(Table13[[#This Row],[Occupational Series]],1)="B",RIGHT(Table13[[#This Row],[Occupational Series]],1)="C"),"0301",RIGHT(Table13[[#This Row],[Occupational Series]],4)))</f>
        <v>5301</v>
      </c>
      <c r="D4007" s="54" t="s">
        <v>900</v>
      </c>
      <c r="E4007" s="54" t="s">
        <v>901</v>
      </c>
    </row>
    <row r="4008" spans="1:5" ht="77.25" thickBot="1" x14ac:dyDescent="0.3">
      <c r="A4008" s="51" t="s">
        <v>685</v>
      </c>
      <c r="B4008" s="127" t="str">
        <f>Table13[[#This Row],[Series]]&amp;Table13[[#This Row],[Competency Name]]</f>
        <v>5301ABILITY TO INTERPRET INSTRUCTIONS AND SPECIFICATIONS, INCLUDING BLUEPRINT READING</v>
      </c>
      <c r="C4008" s="127" t="str">
        <f>IF(RIGHT(Table13[[#This Row],[Occupational Series]],5)="SECCM","SECCM",IF(OR(RIGHT(Table13[[#This Row],[Occupational Series]],1)="A",RIGHT(Table13[[#This Row],[Occupational Series]],1)="B",RIGHT(Table13[[#This Row],[Occupational Series]],1)="C"),"0301",RIGHT(Table13[[#This Row],[Occupational Series]],4)))</f>
        <v>5301</v>
      </c>
      <c r="D4008" s="51" t="s">
        <v>906</v>
      </c>
      <c r="E4008" s="51" t="s">
        <v>907</v>
      </c>
    </row>
    <row r="4009" spans="1:5" ht="51.75" thickBot="1" x14ac:dyDescent="0.3">
      <c r="A4009" s="51" t="s">
        <v>685</v>
      </c>
      <c r="B4009" s="127" t="str">
        <f>Table13[[#This Row],[Series]]&amp;Table13[[#This Row],[Competency Name]]</f>
        <v>5301ABILITY TO USE AND MAINTAIN TOOLS AND EQUIPMENT</v>
      </c>
      <c r="C4009" s="127" t="str">
        <f>IF(RIGHT(Table13[[#This Row],[Occupational Series]],5)="SECCM","SECCM",IF(OR(RIGHT(Table13[[#This Row],[Occupational Series]],1)="A",RIGHT(Table13[[#This Row],[Occupational Series]],1)="B",RIGHT(Table13[[#This Row],[Occupational Series]],1)="C"),"0301",RIGHT(Table13[[#This Row],[Occupational Series]],4)))</f>
        <v>5301</v>
      </c>
      <c r="D4009" s="51" t="s">
        <v>908</v>
      </c>
      <c r="E4009" s="51" t="s">
        <v>909</v>
      </c>
    </row>
    <row r="4010" spans="1:5" ht="39" thickBot="1" x14ac:dyDescent="0.3">
      <c r="A4010" s="54" t="s">
        <v>685</v>
      </c>
      <c r="B4010" s="127" t="str">
        <f>Table13[[#This Row],[Series]]&amp;Table13[[#This Row],[Competency Name]]</f>
        <v>5301KNOWLEDGE OF EQUIPMENT ASSEMBLY, INSTALLATION, REPAIR, ETC.</v>
      </c>
      <c r="C4010" s="127" t="str">
        <f>IF(RIGHT(Table13[[#This Row],[Occupational Series]],5)="SECCM","SECCM",IF(OR(RIGHT(Table13[[#This Row],[Occupational Series]],1)="A",RIGHT(Table13[[#This Row],[Occupational Series]],1)="B",RIGHT(Table13[[#This Row],[Occupational Series]],1)="C"),"0301",RIGHT(Table13[[#This Row],[Occupational Series]],4)))</f>
        <v>5301</v>
      </c>
      <c r="D4010" s="54" t="s">
        <v>910</v>
      </c>
      <c r="E4010" s="54" t="s">
        <v>911</v>
      </c>
    </row>
    <row r="4011" spans="1:5" ht="51.75" thickBot="1" x14ac:dyDescent="0.3">
      <c r="A4011" s="54" t="s">
        <v>685</v>
      </c>
      <c r="B4011" s="127" t="str">
        <f>Table13[[#This Row],[Series]]&amp;Table13[[#This Row],[Competency Name]]</f>
        <v>5301TROUBLESHOOTING</v>
      </c>
      <c r="C4011" s="127" t="str">
        <f>IF(RIGHT(Table13[[#This Row],[Occupational Series]],5)="SECCM","SECCM",IF(OR(RIGHT(Table13[[#This Row],[Occupational Series]],1)="A",RIGHT(Table13[[#This Row],[Occupational Series]],1)="B",RIGHT(Table13[[#This Row],[Occupational Series]],1)="C"),"0301",RIGHT(Table13[[#This Row],[Occupational Series]],4)))</f>
        <v>5301</v>
      </c>
      <c r="D4011" s="54" t="s">
        <v>912</v>
      </c>
      <c r="E4011" s="54" t="s">
        <v>913</v>
      </c>
    </row>
    <row r="4012" spans="1:5" ht="26.25" thickBot="1" x14ac:dyDescent="0.3">
      <c r="A4012" s="128" t="s">
        <v>685</v>
      </c>
      <c r="B4012" s="127" t="str">
        <f>Table13[[#This Row],[Series]]&amp;Table13[[#This Row],[Competency Name]]</f>
        <v>5301ABILITY TO HANDLE WEIGHTS AND LOADS</v>
      </c>
      <c r="C4012" s="127" t="str">
        <f>IF(RIGHT(Table13[[#This Row],[Occupational Series]],5)="SECCM","SECCM",IF(OR(RIGHT(Table13[[#This Row],[Occupational Series]],1)="A",RIGHT(Table13[[#This Row],[Occupational Series]],1)="B",RIGHT(Table13[[#This Row],[Occupational Series]],1)="C"),"0301",RIGHT(Table13[[#This Row],[Occupational Series]],4)))</f>
        <v>5301</v>
      </c>
      <c r="D4012" s="128" t="s">
        <v>988</v>
      </c>
      <c r="E4012" s="128" t="s">
        <v>989</v>
      </c>
    </row>
    <row r="4013" spans="1:5" ht="26.25" thickBot="1" x14ac:dyDescent="0.3">
      <c r="A4013" s="54" t="s">
        <v>710</v>
      </c>
      <c r="B4013" s="127" t="str">
        <f>Table13[[#This Row],[Series]]&amp;Table13[[#This Row],[Competency Name]]</f>
        <v>5306KNOWLEDGE OF MATERIALS</v>
      </c>
      <c r="C4013" s="127" t="str">
        <f>IF(RIGHT(Table13[[#This Row],[Occupational Series]],5)="SECCM","SECCM",IF(OR(RIGHT(Table13[[#This Row],[Occupational Series]],1)="A",RIGHT(Table13[[#This Row],[Occupational Series]],1)="B",RIGHT(Table13[[#This Row],[Occupational Series]],1)="C"),"0301",RIGHT(Table13[[#This Row],[Occupational Series]],4)))</f>
        <v>5306</v>
      </c>
      <c r="D4013" s="54" t="s">
        <v>679</v>
      </c>
      <c r="E4013" s="54" t="s">
        <v>680</v>
      </c>
    </row>
    <row r="4014" spans="1:5" ht="115.5" thickBot="1" x14ac:dyDescent="0.3">
      <c r="A4014" s="51" t="s">
        <v>710</v>
      </c>
      <c r="B4014" s="127" t="str">
        <f>Table13[[#This Row],[Series]]&amp;Table13[[#This Row],[Competency Name]]</f>
        <v>5306TECHNICAL PRACTICES (THEORETICAL, PRECISE, ARTISTIC)</v>
      </c>
      <c r="C4014" s="127" t="str">
        <f>IF(RIGHT(Table13[[#This Row],[Occupational Series]],5)="SECCM","SECCM",IF(OR(RIGHT(Table13[[#This Row],[Occupational Series]],1)="A",RIGHT(Table13[[#This Row],[Occupational Series]],1)="B",RIGHT(Table13[[#This Row],[Occupational Series]],1)="C"),"0301",RIGHT(Table13[[#This Row],[Occupational Series]],4)))</f>
        <v>5306</v>
      </c>
      <c r="D4014" s="51" t="s">
        <v>716</v>
      </c>
      <c r="E4014" s="51" t="s">
        <v>717</v>
      </c>
    </row>
    <row r="4015" spans="1:5" ht="51.75" thickBot="1" x14ac:dyDescent="0.3">
      <c r="A4015" s="129" t="s">
        <v>710</v>
      </c>
      <c r="B4015" s="127" t="str">
        <f>Table13[[#This Row],[Series]]&amp;Table13[[#This Row],[Competency Name]]</f>
        <v>5306ABILITY TO DO THE WORK OF THE POSITION WITHOUT MORE THAN NORMAL SUPERVISION</v>
      </c>
      <c r="C4015" s="127" t="str">
        <f>IF(RIGHT(Table13[[#This Row],[Occupational Series]],5)="SECCM","SECCM",IF(OR(RIGHT(Table13[[#This Row],[Occupational Series]],1)="A",RIGHT(Table13[[#This Row],[Occupational Series]],1)="B",RIGHT(Table13[[#This Row],[Occupational Series]],1)="C"),"0301",RIGHT(Table13[[#This Row],[Occupational Series]],4)))</f>
        <v>5306</v>
      </c>
      <c r="D4015" s="129" t="s">
        <v>852</v>
      </c>
      <c r="E4015" s="129" t="s">
        <v>853</v>
      </c>
    </row>
    <row r="4016" spans="1:5" ht="15.75" thickBot="1" x14ac:dyDescent="0.3">
      <c r="A4016" s="128" t="s">
        <v>710</v>
      </c>
      <c r="B4016" s="127" t="str">
        <f>Table13[[#This Row],[Series]]&amp;Table13[[#This Row],[Competency Name]]</f>
        <v>5306ABILITY TO INSPECT</v>
      </c>
      <c r="C4016" s="127" t="str">
        <f>IF(RIGHT(Table13[[#This Row],[Occupational Series]],5)="SECCM","SECCM",IF(OR(RIGHT(Table13[[#This Row],[Occupational Series]],1)="A",RIGHT(Table13[[#This Row],[Occupational Series]],1)="B",RIGHT(Table13[[#This Row],[Occupational Series]],1)="C"),"0301",RIGHT(Table13[[#This Row],[Occupational Series]],4)))</f>
        <v>5306</v>
      </c>
      <c r="D4016" s="128" t="s">
        <v>866</v>
      </c>
      <c r="E4016" s="128" t="s">
        <v>867</v>
      </c>
    </row>
    <row r="4017" spans="1:5" ht="15.75" thickBot="1" x14ac:dyDescent="0.3">
      <c r="A4017" s="128" t="s">
        <v>710</v>
      </c>
      <c r="B4017" s="127" t="str">
        <f>Table13[[#This Row],[Series]]&amp;Table13[[#This Row],[Competency Name]]</f>
        <v>5306ABILITY TO INSTRUCT</v>
      </c>
      <c r="C4017" s="127" t="str">
        <f>IF(RIGHT(Table13[[#This Row],[Occupational Series]],5)="SECCM","SECCM",IF(OR(RIGHT(Table13[[#This Row],[Occupational Series]],1)="A",RIGHT(Table13[[#This Row],[Occupational Series]],1)="B",RIGHT(Table13[[#This Row],[Occupational Series]],1)="C"),"0301",RIGHT(Table13[[#This Row],[Occupational Series]],4)))</f>
        <v>5306</v>
      </c>
      <c r="D4017" s="128" t="s">
        <v>868</v>
      </c>
      <c r="E4017" s="128" t="s">
        <v>869</v>
      </c>
    </row>
    <row r="4018" spans="1:5" ht="39" thickBot="1" x14ac:dyDescent="0.3">
      <c r="A4018" s="54" t="s">
        <v>710</v>
      </c>
      <c r="B4018" s="127" t="str">
        <f>Table13[[#This Row],[Series]]&amp;Table13[[#This Row],[Competency Name]]</f>
        <v>5306ABILITY TO PROVIDE PRODUCTION SUPPORT SERVICES</v>
      </c>
      <c r="C4018" s="127" t="str">
        <f>IF(RIGHT(Table13[[#This Row],[Occupational Series]],5)="SECCM","SECCM",IF(OR(RIGHT(Table13[[#This Row],[Occupational Series]],1)="A",RIGHT(Table13[[#This Row],[Occupational Series]],1)="B",RIGHT(Table13[[#This Row],[Occupational Series]],1)="C"),"0301",RIGHT(Table13[[#This Row],[Occupational Series]],4)))</f>
        <v>5306</v>
      </c>
      <c r="D4018" s="54" t="s">
        <v>870</v>
      </c>
      <c r="E4018" s="54" t="s">
        <v>871</v>
      </c>
    </row>
    <row r="4019" spans="1:5" ht="26.25" thickBot="1" x14ac:dyDescent="0.3">
      <c r="A4019" s="128" t="s">
        <v>710</v>
      </c>
      <c r="B4019" s="127" t="str">
        <f>Table13[[#This Row],[Series]]&amp;Table13[[#This Row],[Competency Name]]</f>
        <v>5306ABILITY TO LEAD OR SUPERVISE</v>
      </c>
      <c r="C4019" s="127" t="str">
        <f>IF(RIGHT(Table13[[#This Row],[Occupational Series]],5)="SECCM","SECCM",IF(OR(RIGHT(Table13[[#This Row],[Occupational Series]],1)="A",RIGHT(Table13[[#This Row],[Occupational Series]],1)="B",RIGHT(Table13[[#This Row],[Occupational Series]],1)="C"),"0301",RIGHT(Table13[[#This Row],[Occupational Series]],4)))</f>
        <v>5306</v>
      </c>
      <c r="D4019" s="128" t="s">
        <v>872</v>
      </c>
      <c r="E4019" s="128" t="s">
        <v>873</v>
      </c>
    </row>
    <row r="4020" spans="1:5" ht="39" thickBot="1" x14ac:dyDescent="0.3">
      <c r="A4020" s="51" t="s">
        <v>710</v>
      </c>
      <c r="B4020" s="127" t="str">
        <f>Table13[[#This Row],[Series]]&amp;Table13[[#This Row],[Competency Name]]</f>
        <v>5306ABILITY TO FOLLOW DIRECTIONS IN A SHOP</v>
      </c>
      <c r="C4020" s="127" t="str">
        <f>IF(RIGHT(Table13[[#This Row],[Occupational Series]],5)="SECCM","SECCM",IF(OR(RIGHT(Table13[[#This Row],[Occupational Series]],1)="A",RIGHT(Table13[[#This Row],[Occupational Series]],1)="B",RIGHT(Table13[[#This Row],[Occupational Series]],1)="C"),"0301",RIGHT(Table13[[#This Row],[Occupational Series]],4)))</f>
        <v>5306</v>
      </c>
      <c r="D4020" s="51" t="s">
        <v>882</v>
      </c>
      <c r="E4020" s="51" t="s">
        <v>883</v>
      </c>
    </row>
    <row r="4021" spans="1:5" ht="64.5" thickBot="1" x14ac:dyDescent="0.3">
      <c r="A4021" s="51" t="s">
        <v>710</v>
      </c>
      <c r="B4021" s="127" t="str">
        <f>Table13[[#This Row],[Series]]&amp;Table13[[#This Row],[Competency Name]]</f>
        <v>5306DEXTERITY AND SAFETY</v>
      </c>
      <c r="C4021" s="127" t="str">
        <f>IF(RIGHT(Table13[[#This Row],[Occupational Series]],5)="SECCM","SECCM",IF(OR(RIGHT(Table13[[#This Row],[Occupational Series]],1)="A",RIGHT(Table13[[#This Row],[Occupational Series]],1)="B",RIGHT(Table13[[#This Row],[Occupational Series]],1)="C"),"0301",RIGHT(Table13[[#This Row],[Occupational Series]],4)))</f>
        <v>5306</v>
      </c>
      <c r="D4021" s="51" t="s">
        <v>888</v>
      </c>
      <c r="E4021" s="51" t="s">
        <v>889</v>
      </c>
    </row>
    <row r="4022" spans="1:5" ht="77.25" thickBot="1" x14ac:dyDescent="0.3">
      <c r="A4022" s="54" t="s">
        <v>710</v>
      </c>
      <c r="B4022" s="127" t="str">
        <f>Table13[[#This Row],[Series]]&amp;Table13[[#This Row],[Competency Name]]</f>
        <v>5306INGENUITY (ABILITY TO SUGGEST AND APPLY NEW METHODS)</v>
      </c>
      <c r="C4022" s="127" t="str">
        <f>IF(RIGHT(Table13[[#This Row],[Occupational Series]],5)="SECCM","SECCM",IF(OR(RIGHT(Table13[[#This Row],[Occupational Series]],1)="A",RIGHT(Table13[[#This Row],[Occupational Series]],1)="B",RIGHT(Table13[[#This Row],[Occupational Series]],1)="C"),"0301",RIGHT(Table13[[#This Row],[Occupational Series]],4)))</f>
        <v>5306</v>
      </c>
      <c r="D4022" s="54" t="s">
        <v>890</v>
      </c>
      <c r="E4022" s="54" t="s">
        <v>891</v>
      </c>
    </row>
    <row r="4023" spans="1:5" ht="39" thickBot="1" x14ac:dyDescent="0.3">
      <c r="A4023" s="54" t="s">
        <v>710</v>
      </c>
      <c r="B4023" s="127" t="str">
        <f>Table13[[#This Row],[Series]]&amp;Table13[[#This Row],[Competency Name]]</f>
        <v>5306ABILITY TO SUPERVISE THROUGH SUBORDINATE SUPERVISORS</v>
      </c>
      <c r="C4023" s="127" t="str">
        <f>IF(RIGHT(Table13[[#This Row],[Occupational Series]],5)="SECCM","SECCM",IF(OR(RIGHT(Table13[[#This Row],[Occupational Series]],1)="A",RIGHT(Table13[[#This Row],[Occupational Series]],1)="B",RIGHT(Table13[[#This Row],[Occupational Series]],1)="C"),"0301",RIGHT(Table13[[#This Row],[Occupational Series]],4)))</f>
        <v>5306</v>
      </c>
      <c r="D4023" s="54" t="s">
        <v>898</v>
      </c>
      <c r="E4023" s="54" t="s">
        <v>899</v>
      </c>
    </row>
    <row r="4024" spans="1:5" ht="39" thickBot="1" x14ac:dyDescent="0.3">
      <c r="A4024" s="54" t="s">
        <v>710</v>
      </c>
      <c r="B4024" s="127" t="str">
        <f>Table13[[#This Row],[Series]]&amp;Table13[[#This Row],[Competency Name]]</f>
        <v>5306RELIABILITY AND DEPENDABILITY</v>
      </c>
      <c r="C4024" s="127" t="str">
        <f>IF(RIGHT(Table13[[#This Row],[Occupational Series]],5)="SECCM","SECCM",IF(OR(RIGHT(Table13[[#This Row],[Occupational Series]],1)="A",RIGHT(Table13[[#This Row],[Occupational Series]],1)="B",RIGHT(Table13[[#This Row],[Occupational Series]],1)="C"),"0301",RIGHT(Table13[[#This Row],[Occupational Series]],4)))</f>
        <v>5306</v>
      </c>
      <c r="D4024" s="54" t="s">
        <v>900</v>
      </c>
      <c r="E4024" s="54" t="s">
        <v>901</v>
      </c>
    </row>
    <row r="4025" spans="1:5" ht="77.25" thickBot="1" x14ac:dyDescent="0.3">
      <c r="A4025" s="54" t="s">
        <v>710</v>
      </c>
      <c r="B4025" s="127" t="str">
        <f>Table13[[#This Row],[Series]]&amp;Table13[[#This Row],[Competency Name]]</f>
        <v>5306ABILITY TO INTERPRET INSTRUCTIONS AND SPECIFICATIONS, INCLUDING BLUEPRINT READING</v>
      </c>
      <c r="C4025" s="127" t="str">
        <f>IF(RIGHT(Table13[[#This Row],[Occupational Series]],5)="SECCM","SECCM",IF(OR(RIGHT(Table13[[#This Row],[Occupational Series]],1)="A",RIGHT(Table13[[#This Row],[Occupational Series]],1)="B",RIGHT(Table13[[#This Row],[Occupational Series]],1)="C"),"0301",RIGHT(Table13[[#This Row],[Occupational Series]],4)))</f>
        <v>5306</v>
      </c>
      <c r="D4025" s="54" t="s">
        <v>906</v>
      </c>
      <c r="E4025" s="54" t="s">
        <v>907</v>
      </c>
    </row>
    <row r="4026" spans="1:5" ht="51.75" thickBot="1" x14ac:dyDescent="0.3">
      <c r="A4026" s="51" t="s">
        <v>710</v>
      </c>
      <c r="B4026" s="127" t="str">
        <f>Table13[[#This Row],[Series]]&amp;Table13[[#This Row],[Competency Name]]</f>
        <v>5306ABILITY TO USE AND MAINTAIN TOOLS AND EQUIPMENT</v>
      </c>
      <c r="C4026" s="127" t="str">
        <f>IF(RIGHT(Table13[[#This Row],[Occupational Series]],5)="SECCM","SECCM",IF(OR(RIGHT(Table13[[#This Row],[Occupational Series]],1)="A",RIGHT(Table13[[#This Row],[Occupational Series]],1)="B",RIGHT(Table13[[#This Row],[Occupational Series]],1)="C"),"0301",RIGHT(Table13[[#This Row],[Occupational Series]],4)))</f>
        <v>5306</v>
      </c>
      <c r="D4026" s="51" t="s">
        <v>908</v>
      </c>
      <c r="E4026" s="51" t="s">
        <v>909</v>
      </c>
    </row>
    <row r="4027" spans="1:5" ht="39" thickBot="1" x14ac:dyDescent="0.3">
      <c r="A4027" s="51" t="s">
        <v>710</v>
      </c>
      <c r="B4027" s="127" t="str">
        <f>Table13[[#This Row],[Series]]&amp;Table13[[#This Row],[Competency Name]]</f>
        <v>5306KNOWLEDGE OF EQUIPMENT ASSEMBLY, INSTALLATION, REPAIR, ETC.</v>
      </c>
      <c r="C4027" s="127" t="str">
        <f>IF(RIGHT(Table13[[#This Row],[Occupational Series]],5)="SECCM","SECCM",IF(OR(RIGHT(Table13[[#This Row],[Occupational Series]],1)="A",RIGHT(Table13[[#This Row],[Occupational Series]],1)="B",RIGHT(Table13[[#This Row],[Occupational Series]],1)="C"),"0301",RIGHT(Table13[[#This Row],[Occupational Series]],4)))</f>
        <v>5306</v>
      </c>
      <c r="D4027" s="51" t="s">
        <v>910</v>
      </c>
      <c r="E4027" s="51" t="s">
        <v>911</v>
      </c>
    </row>
    <row r="4028" spans="1:5" ht="51.75" thickBot="1" x14ac:dyDescent="0.3">
      <c r="A4028" s="54" t="s">
        <v>710</v>
      </c>
      <c r="B4028" s="127" t="str">
        <f>Table13[[#This Row],[Series]]&amp;Table13[[#This Row],[Competency Name]]</f>
        <v>5306TROUBLESHOOTING</v>
      </c>
      <c r="C4028" s="127" t="str">
        <f>IF(RIGHT(Table13[[#This Row],[Occupational Series]],5)="SECCM","SECCM",IF(OR(RIGHT(Table13[[#This Row],[Occupational Series]],1)="A",RIGHT(Table13[[#This Row],[Occupational Series]],1)="B",RIGHT(Table13[[#This Row],[Occupational Series]],1)="C"),"0301",RIGHT(Table13[[#This Row],[Occupational Series]],4)))</f>
        <v>5306</v>
      </c>
      <c r="D4028" s="54" t="s">
        <v>912</v>
      </c>
      <c r="E4028" s="54" t="s">
        <v>913</v>
      </c>
    </row>
    <row r="4029" spans="1:5" ht="26.25" thickBot="1" x14ac:dyDescent="0.3">
      <c r="A4029" s="128" t="s">
        <v>710</v>
      </c>
      <c r="B4029" s="127" t="str">
        <f>Table13[[#This Row],[Series]]&amp;Table13[[#This Row],[Competency Name]]</f>
        <v>5306ABILITY TO HANDLE WEIGHTS AND LOADS</v>
      </c>
      <c r="C4029" s="127" t="str">
        <f>IF(RIGHT(Table13[[#This Row],[Occupational Series]],5)="SECCM","SECCM",IF(OR(RIGHT(Table13[[#This Row],[Occupational Series]],1)="A",RIGHT(Table13[[#This Row],[Occupational Series]],1)="B",RIGHT(Table13[[#This Row],[Occupational Series]],1)="C"),"0301",RIGHT(Table13[[#This Row],[Occupational Series]],4)))</f>
        <v>5306</v>
      </c>
      <c r="D4029" s="128" t="s">
        <v>988</v>
      </c>
      <c r="E4029" s="128" t="s">
        <v>989</v>
      </c>
    </row>
    <row r="4030" spans="1:5" ht="51.75" thickBot="1" x14ac:dyDescent="0.3">
      <c r="A4030" s="54" t="s">
        <v>710</v>
      </c>
      <c r="B4030" s="127" t="str">
        <f>Table13[[#This Row],[Series]]&amp;Table13[[#This Row],[Competency Name]]</f>
        <v>5306ABILITY TO MEET DEADLINE DATES UNDER PRESSURE</v>
      </c>
      <c r="C4030" s="127" t="str">
        <f>IF(RIGHT(Table13[[#This Row],[Occupational Series]],5)="SECCM","SECCM",IF(OR(RIGHT(Table13[[#This Row],[Occupational Series]],1)="A",RIGHT(Table13[[#This Row],[Occupational Series]],1)="B",RIGHT(Table13[[#This Row],[Occupational Series]],1)="C"),"0301",RIGHT(Table13[[#This Row],[Occupational Series]],4)))</f>
        <v>5306</v>
      </c>
      <c r="D4030" s="54" t="s">
        <v>1005</v>
      </c>
      <c r="E4030" s="54" t="s">
        <v>1006</v>
      </c>
    </row>
    <row r="4031" spans="1:5" ht="39" thickBot="1" x14ac:dyDescent="0.3">
      <c r="A4031" s="54" t="s">
        <v>710</v>
      </c>
      <c r="B4031" s="127" t="str">
        <f>Table13[[#This Row],[Series]]&amp;Table13[[#This Row],[Competency Name]]</f>
        <v>5306ABILITY TO PLAN AND ORGANIZE THE WORK</v>
      </c>
      <c r="C4031" s="127" t="str">
        <f>IF(RIGHT(Table13[[#This Row],[Occupational Series]],5)="SECCM","SECCM",IF(OR(RIGHT(Table13[[#This Row],[Occupational Series]],1)="A",RIGHT(Table13[[#This Row],[Occupational Series]],1)="B",RIGHT(Table13[[#This Row],[Occupational Series]],1)="C"),"0301",RIGHT(Table13[[#This Row],[Occupational Series]],4)))</f>
        <v>5306</v>
      </c>
      <c r="D4031" s="54" t="s">
        <v>1007</v>
      </c>
      <c r="E4031" s="54" t="s">
        <v>1008</v>
      </c>
    </row>
    <row r="4032" spans="1:5" ht="39" thickBot="1" x14ac:dyDescent="0.3">
      <c r="A4032" s="51" t="s">
        <v>710</v>
      </c>
      <c r="B4032" s="127" t="str">
        <f>Table13[[#This Row],[Series]]&amp;Table13[[#This Row],[Competency Name]]</f>
        <v>5306ABILITY TO WORK AS A MEMBER OF A TEAM</v>
      </c>
      <c r="C4032" s="127" t="str">
        <f>IF(RIGHT(Table13[[#This Row],[Occupational Series]],5)="SECCM","SECCM",IF(OR(RIGHT(Table13[[#This Row],[Occupational Series]],1)="A",RIGHT(Table13[[#This Row],[Occupational Series]],1)="B",RIGHT(Table13[[#This Row],[Occupational Series]],1)="C"),"0301",RIGHT(Table13[[#This Row],[Occupational Series]],4)))</f>
        <v>5306</v>
      </c>
      <c r="D4032" s="51" t="s">
        <v>1017</v>
      </c>
      <c r="E4032" s="51" t="s">
        <v>1018</v>
      </c>
    </row>
    <row r="4033" spans="1:5" ht="39" thickBot="1" x14ac:dyDescent="0.3">
      <c r="A4033" s="51" t="s">
        <v>710</v>
      </c>
      <c r="B4033" s="127" t="str">
        <f>Table13[[#This Row],[Series]]&amp;Table13[[#This Row],[Competency Name]]</f>
        <v>5306ABILITY TO WORK WITH OTHERS</v>
      </c>
      <c r="C4033" s="127" t="str">
        <f>IF(RIGHT(Table13[[#This Row],[Occupational Series]],5)="SECCM","SECCM",IF(OR(RIGHT(Table13[[#This Row],[Occupational Series]],1)="A",RIGHT(Table13[[#This Row],[Occupational Series]],1)="B",RIGHT(Table13[[#This Row],[Occupational Series]],1)="C"),"0301",RIGHT(Table13[[#This Row],[Occupational Series]],4)))</f>
        <v>5306</v>
      </c>
      <c r="D4033" s="51" t="s">
        <v>1019</v>
      </c>
      <c r="E4033" s="51" t="s">
        <v>1020</v>
      </c>
    </row>
    <row r="4034" spans="1:5" ht="26.25" thickBot="1" x14ac:dyDescent="0.3">
      <c r="A4034" s="128" t="s">
        <v>710</v>
      </c>
      <c r="B4034" s="127" t="str">
        <f>Table13[[#This Row],[Series]]&amp;Table13[[#This Row],[Competency Name]]</f>
        <v>5306SHOP APTITUDE AND INTEREST</v>
      </c>
      <c r="C4034" s="127" t="str">
        <f>IF(RIGHT(Table13[[#This Row],[Occupational Series]],5)="SECCM","SECCM",IF(OR(RIGHT(Table13[[#This Row],[Occupational Series]],1)="A",RIGHT(Table13[[#This Row],[Occupational Series]],1)="B",RIGHT(Table13[[#This Row],[Occupational Series]],1)="C"),"0301",RIGHT(Table13[[#This Row],[Occupational Series]],4)))</f>
        <v>5306</v>
      </c>
      <c r="D4034" s="128" t="s">
        <v>1021</v>
      </c>
      <c r="E4034" s="128" t="s">
        <v>1022</v>
      </c>
    </row>
    <row r="4035" spans="1:5" ht="39" thickBot="1" x14ac:dyDescent="0.3">
      <c r="A4035" s="54" t="s">
        <v>710</v>
      </c>
      <c r="B4035" s="127" t="str">
        <f>Table13[[#This Row],[Series]]&amp;Table13[[#This Row],[Competency Name]]</f>
        <v>5306KNOWLEDGE OF DIFFERENT RELEVANT LINES OF WORK</v>
      </c>
      <c r="C4035" s="127" t="str">
        <f>IF(RIGHT(Table13[[#This Row],[Occupational Series]],5)="SECCM","SECCM",IF(OR(RIGHT(Table13[[#This Row],[Occupational Series]],1)="A",RIGHT(Table13[[#This Row],[Occupational Series]],1)="B",RIGHT(Table13[[#This Row],[Occupational Series]],1)="C"),"0301",RIGHT(Table13[[#This Row],[Occupational Series]],4)))</f>
        <v>5306</v>
      </c>
      <c r="D4035" s="54" t="s">
        <v>1179</v>
      </c>
      <c r="E4035" s="54" t="s">
        <v>1180</v>
      </c>
    </row>
    <row r="4036" spans="1:5" ht="26.25" thickBot="1" x14ac:dyDescent="0.3">
      <c r="A4036" s="54" t="s">
        <v>684</v>
      </c>
      <c r="B4036" s="127" t="str">
        <f>Table13[[#This Row],[Series]]&amp;Table13[[#This Row],[Competency Name]]</f>
        <v>5309KNOWLEDGE OF MATERIALS</v>
      </c>
      <c r="C4036" s="127" t="str">
        <f>IF(RIGHT(Table13[[#This Row],[Occupational Series]],5)="SECCM","SECCM",IF(OR(RIGHT(Table13[[#This Row],[Occupational Series]],1)="A",RIGHT(Table13[[#This Row],[Occupational Series]],1)="B",RIGHT(Table13[[#This Row],[Occupational Series]],1)="C"),"0301",RIGHT(Table13[[#This Row],[Occupational Series]],4)))</f>
        <v>5309</v>
      </c>
      <c r="D4036" s="54" t="s">
        <v>679</v>
      </c>
      <c r="E4036" s="54" t="s">
        <v>680</v>
      </c>
    </row>
    <row r="4037" spans="1:5" ht="115.5" thickBot="1" x14ac:dyDescent="0.3">
      <c r="A4037" s="54" t="s">
        <v>684</v>
      </c>
      <c r="B4037" s="127" t="str">
        <f>Table13[[#This Row],[Series]]&amp;Table13[[#This Row],[Competency Name]]</f>
        <v>5309TECHNICAL PRACTICES (THEORETICAL, PRECISE, ARTISTIC)</v>
      </c>
      <c r="C4037" s="127" t="str">
        <f>IF(RIGHT(Table13[[#This Row],[Occupational Series]],5)="SECCM","SECCM",IF(OR(RIGHT(Table13[[#This Row],[Occupational Series]],1)="A",RIGHT(Table13[[#This Row],[Occupational Series]],1)="B",RIGHT(Table13[[#This Row],[Occupational Series]],1)="C"),"0301",RIGHT(Table13[[#This Row],[Occupational Series]],4)))</f>
        <v>5309</v>
      </c>
      <c r="D4037" s="54" t="s">
        <v>716</v>
      </c>
      <c r="E4037" s="54" t="s">
        <v>717</v>
      </c>
    </row>
    <row r="4038" spans="1:5" ht="51.75" thickBot="1" x14ac:dyDescent="0.3">
      <c r="A4038" s="129" t="s">
        <v>684</v>
      </c>
      <c r="B4038" s="127" t="str">
        <f>Table13[[#This Row],[Series]]&amp;Table13[[#This Row],[Competency Name]]</f>
        <v>5309ABILITY TO DO THE WORK OF THE POSITION WITHOUT MORE THAN NORMAL SUPERVISION</v>
      </c>
      <c r="C4038" s="127" t="str">
        <f>IF(RIGHT(Table13[[#This Row],[Occupational Series]],5)="SECCM","SECCM",IF(OR(RIGHT(Table13[[#This Row],[Occupational Series]],1)="A",RIGHT(Table13[[#This Row],[Occupational Series]],1)="B",RIGHT(Table13[[#This Row],[Occupational Series]],1)="C"),"0301",RIGHT(Table13[[#This Row],[Occupational Series]],4)))</f>
        <v>5309</v>
      </c>
      <c r="D4038" s="129" t="s">
        <v>852</v>
      </c>
      <c r="E4038" s="129" t="s">
        <v>853</v>
      </c>
    </row>
    <row r="4039" spans="1:5" ht="15.75" thickBot="1" x14ac:dyDescent="0.3">
      <c r="A4039" s="129" t="s">
        <v>684</v>
      </c>
      <c r="B4039" s="127" t="str">
        <f>Table13[[#This Row],[Series]]&amp;Table13[[#This Row],[Competency Name]]</f>
        <v>5309ABILITY TO INSPECT</v>
      </c>
      <c r="C4039" s="127" t="str">
        <f>IF(RIGHT(Table13[[#This Row],[Occupational Series]],5)="SECCM","SECCM",IF(OR(RIGHT(Table13[[#This Row],[Occupational Series]],1)="A",RIGHT(Table13[[#This Row],[Occupational Series]],1)="B",RIGHT(Table13[[#This Row],[Occupational Series]],1)="C"),"0301",RIGHT(Table13[[#This Row],[Occupational Series]],4)))</f>
        <v>5309</v>
      </c>
      <c r="D4039" s="129" t="s">
        <v>866</v>
      </c>
      <c r="E4039" s="129" t="s">
        <v>867</v>
      </c>
    </row>
    <row r="4040" spans="1:5" ht="15.75" thickBot="1" x14ac:dyDescent="0.3">
      <c r="A4040" s="128" t="s">
        <v>684</v>
      </c>
      <c r="B4040" s="127" t="str">
        <f>Table13[[#This Row],[Series]]&amp;Table13[[#This Row],[Competency Name]]</f>
        <v>5309ABILITY TO INSTRUCT</v>
      </c>
      <c r="C4040" s="127" t="str">
        <f>IF(RIGHT(Table13[[#This Row],[Occupational Series]],5)="SECCM","SECCM",IF(OR(RIGHT(Table13[[#This Row],[Occupational Series]],1)="A",RIGHT(Table13[[#This Row],[Occupational Series]],1)="B",RIGHT(Table13[[#This Row],[Occupational Series]],1)="C"),"0301",RIGHT(Table13[[#This Row],[Occupational Series]],4)))</f>
        <v>5309</v>
      </c>
      <c r="D4040" s="128" t="s">
        <v>868</v>
      </c>
      <c r="E4040" s="128" t="s">
        <v>869</v>
      </c>
    </row>
    <row r="4041" spans="1:5" ht="39" thickBot="1" x14ac:dyDescent="0.3">
      <c r="A4041" s="54" t="s">
        <v>684</v>
      </c>
      <c r="B4041" s="127" t="str">
        <f>Table13[[#This Row],[Series]]&amp;Table13[[#This Row],[Competency Name]]</f>
        <v>5309ABILITY TO PROVIDE PRODUCTION SUPPORT SERVICES</v>
      </c>
      <c r="C4041" s="127" t="str">
        <f>IF(RIGHT(Table13[[#This Row],[Occupational Series]],5)="SECCM","SECCM",IF(OR(RIGHT(Table13[[#This Row],[Occupational Series]],1)="A",RIGHT(Table13[[#This Row],[Occupational Series]],1)="B",RIGHT(Table13[[#This Row],[Occupational Series]],1)="C"),"0301",RIGHT(Table13[[#This Row],[Occupational Series]],4)))</f>
        <v>5309</v>
      </c>
      <c r="D4041" s="54" t="s">
        <v>870</v>
      </c>
      <c r="E4041" s="54" t="s">
        <v>871</v>
      </c>
    </row>
    <row r="4042" spans="1:5" ht="26.25" thickBot="1" x14ac:dyDescent="0.3">
      <c r="A4042" s="128" t="s">
        <v>684</v>
      </c>
      <c r="B4042" s="127" t="str">
        <f>Table13[[#This Row],[Series]]&amp;Table13[[#This Row],[Competency Name]]</f>
        <v>5309ABILITY TO LEAD OR SUPERVISE</v>
      </c>
      <c r="C4042" s="127" t="str">
        <f>IF(RIGHT(Table13[[#This Row],[Occupational Series]],5)="SECCM","SECCM",IF(OR(RIGHT(Table13[[#This Row],[Occupational Series]],1)="A",RIGHT(Table13[[#This Row],[Occupational Series]],1)="B",RIGHT(Table13[[#This Row],[Occupational Series]],1)="C"),"0301",RIGHT(Table13[[#This Row],[Occupational Series]],4)))</f>
        <v>5309</v>
      </c>
      <c r="D4042" s="128" t="s">
        <v>872</v>
      </c>
      <c r="E4042" s="128" t="s">
        <v>873</v>
      </c>
    </row>
    <row r="4043" spans="1:5" ht="77.25" thickBot="1" x14ac:dyDescent="0.3">
      <c r="A4043" s="54" t="s">
        <v>684</v>
      </c>
      <c r="B4043" s="127" t="str">
        <f>Table13[[#This Row],[Series]]&amp;Table13[[#This Row],[Competency Name]]</f>
        <v>5309ABILITY TO INTERPRET INSTRUCTIONS AND SPECIFICATIONS, INCLUDING BLUEPRINT READING</v>
      </c>
      <c r="C4043" s="127" t="str">
        <f>IF(RIGHT(Table13[[#This Row],[Occupational Series]],5)="SECCM","SECCM",IF(OR(RIGHT(Table13[[#This Row],[Occupational Series]],1)="A",RIGHT(Table13[[#This Row],[Occupational Series]],1)="B",RIGHT(Table13[[#This Row],[Occupational Series]],1)="C"),"0301",RIGHT(Table13[[#This Row],[Occupational Series]],4)))</f>
        <v>5309</v>
      </c>
      <c r="D4043" s="54" t="s">
        <v>906</v>
      </c>
      <c r="E4043" s="54" t="s">
        <v>907</v>
      </c>
    </row>
    <row r="4044" spans="1:5" ht="51.75" thickBot="1" x14ac:dyDescent="0.3">
      <c r="A4044" s="51" t="s">
        <v>684</v>
      </c>
      <c r="B4044" s="127" t="str">
        <f>Table13[[#This Row],[Series]]&amp;Table13[[#This Row],[Competency Name]]</f>
        <v>5309ABILITY TO USE AND MAINTAIN TOOLS AND EQUIPMENT</v>
      </c>
      <c r="C4044" s="127" t="str">
        <f>IF(RIGHT(Table13[[#This Row],[Occupational Series]],5)="SECCM","SECCM",IF(OR(RIGHT(Table13[[#This Row],[Occupational Series]],1)="A",RIGHT(Table13[[#This Row],[Occupational Series]],1)="B",RIGHT(Table13[[#This Row],[Occupational Series]],1)="C"),"0301",RIGHT(Table13[[#This Row],[Occupational Series]],4)))</f>
        <v>5309</v>
      </c>
      <c r="D4044" s="51" t="s">
        <v>908</v>
      </c>
      <c r="E4044" s="51" t="s">
        <v>909</v>
      </c>
    </row>
    <row r="4045" spans="1:5" ht="39" thickBot="1" x14ac:dyDescent="0.3">
      <c r="A4045" s="51" t="s">
        <v>684</v>
      </c>
      <c r="B4045" s="127" t="str">
        <f>Table13[[#This Row],[Series]]&amp;Table13[[#This Row],[Competency Name]]</f>
        <v>5309KNOWLEDGE OF EQUIPMENT ASSEMBLY, INSTALLATION, REPAIR, ETC.</v>
      </c>
      <c r="C4045" s="127" t="str">
        <f>IF(RIGHT(Table13[[#This Row],[Occupational Series]],5)="SECCM","SECCM",IF(OR(RIGHT(Table13[[#This Row],[Occupational Series]],1)="A",RIGHT(Table13[[#This Row],[Occupational Series]],1)="B",RIGHT(Table13[[#This Row],[Occupational Series]],1)="C"),"0301",RIGHT(Table13[[#This Row],[Occupational Series]],4)))</f>
        <v>5309</v>
      </c>
      <c r="D4045" s="51" t="s">
        <v>910</v>
      </c>
      <c r="E4045" s="51" t="s">
        <v>911</v>
      </c>
    </row>
    <row r="4046" spans="1:5" ht="51.75" thickBot="1" x14ac:dyDescent="0.3">
      <c r="A4046" s="54" t="s">
        <v>684</v>
      </c>
      <c r="B4046" s="127" t="str">
        <f>Table13[[#This Row],[Series]]&amp;Table13[[#This Row],[Competency Name]]</f>
        <v>5309TROUBLESHOOTING</v>
      </c>
      <c r="C4046" s="127" t="str">
        <f>IF(RIGHT(Table13[[#This Row],[Occupational Series]],5)="SECCM","SECCM",IF(OR(RIGHT(Table13[[#This Row],[Occupational Series]],1)="A",RIGHT(Table13[[#This Row],[Occupational Series]],1)="B",RIGHT(Table13[[#This Row],[Occupational Series]],1)="C"),"0301",RIGHT(Table13[[#This Row],[Occupational Series]],4)))</f>
        <v>5309</v>
      </c>
      <c r="D4046" s="54" t="s">
        <v>912</v>
      </c>
      <c r="E4046" s="54" t="s">
        <v>913</v>
      </c>
    </row>
    <row r="4047" spans="1:5" ht="26.25" thickBot="1" x14ac:dyDescent="0.3">
      <c r="A4047" s="54" t="s">
        <v>705</v>
      </c>
      <c r="B4047" s="127" t="str">
        <f>Table13[[#This Row],[Series]]&amp;Table13[[#This Row],[Competency Name]]</f>
        <v>5334KNOWLEDGE OF MATERIALS</v>
      </c>
      <c r="C4047" s="127" t="str">
        <f>IF(RIGHT(Table13[[#This Row],[Occupational Series]],5)="SECCM","SECCM",IF(OR(RIGHT(Table13[[#This Row],[Occupational Series]],1)="A",RIGHT(Table13[[#This Row],[Occupational Series]],1)="B",RIGHT(Table13[[#This Row],[Occupational Series]],1)="C"),"0301",RIGHT(Table13[[#This Row],[Occupational Series]],4)))</f>
        <v>5334</v>
      </c>
      <c r="D4047" s="54" t="s">
        <v>679</v>
      </c>
      <c r="E4047" s="54" t="s">
        <v>680</v>
      </c>
    </row>
    <row r="4048" spans="1:5" ht="115.5" thickBot="1" x14ac:dyDescent="0.3">
      <c r="A4048" s="54" t="s">
        <v>705</v>
      </c>
      <c r="B4048" s="127" t="str">
        <f>Table13[[#This Row],[Series]]&amp;Table13[[#This Row],[Competency Name]]</f>
        <v>5334TECHNICAL PRACTICES (THEORETICAL, PRECISE, ARTISTIC)</v>
      </c>
      <c r="C4048" s="127" t="str">
        <f>IF(RIGHT(Table13[[#This Row],[Occupational Series]],5)="SECCM","SECCM",IF(OR(RIGHT(Table13[[#This Row],[Occupational Series]],1)="A",RIGHT(Table13[[#This Row],[Occupational Series]],1)="B",RIGHT(Table13[[#This Row],[Occupational Series]],1)="C"),"0301",RIGHT(Table13[[#This Row],[Occupational Series]],4)))</f>
        <v>5334</v>
      </c>
      <c r="D4048" s="54" t="s">
        <v>716</v>
      </c>
      <c r="E4048" s="54" t="s">
        <v>717</v>
      </c>
    </row>
    <row r="4049" spans="1:5" ht="51.75" thickBot="1" x14ac:dyDescent="0.3">
      <c r="A4049" s="128" t="s">
        <v>705</v>
      </c>
      <c r="B4049" s="127" t="str">
        <f>Table13[[#This Row],[Series]]&amp;Table13[[#This Row],[Competency Name]]</f>
        <v>5334ABILITY TO DO THE WORK OF THE POSITION WITHOUT MORE THAN NORMAL SUPERVISION</v>
      </c>
      <c r="C4049" s="127" t="str">
        <f>IF(RIGHT(Table13[[#This Row],[Occupational Series]],5)="SECCM","SECCM",IF(OR(RIGHT(Table13[[#This Row],[Occupational Series]],1)="A",RIGHT(Table13[[#This Row],[Occupational Series]],1)="B",RIGHT(Table13[[#This Row],[Occupational Series]],1)="C"),"0301",RIGHT(Table13[[#This Row],[Occupational Series]],4)))</f>
        <v>5334</v>
      </c>
      <c r="D4049" s="128" t="s">
        <v>852</v>
      </c>
      <c r="E4049" s="128" t="s">
        <v>853</v>
      </c>
    </row>
    <row r="4050" spans="1:5" ht="15.75" thickBot="1" x14ac:dyDescent="0.3">
      <c r="A4050" s="129" t="s">
        <v>705</v>
      </c>
      <c r="B4050" s="127" t="str">
        <f>Table13[[#This Row],[Series]]&amp;Table13[[#This Row],[Competency Name]]</f>
        <v>5334ABILITY TO INSPECT</v>
      </c>
      <c r="C4050" s="127" t="str">
        <f>IF(RIGHT(Table13[[#This Row],[Occupational Series]],5)="SECCM","SECCM",IF(OR(RIGHT(Table13[[#This Row],[Occupational Series]],1)="A",RIGHT(Table13[[#This Row],[Occupational Series]],1)="B",RIGHT(Table13[[#This Row],[Occupational Series]],1)="C"),"0301",RIGHT(Table13[[#This Row],[Occupational Series]],4)))</f>
        <v>5334</v>
      </c>
      <c r="D4050" s="129" t="s">
        <v>866</v>
      </c>
      <c r="E4050" s="129" t="s">
        <v>867</v>
      </c>
    </row>
    <row r="4051" spans="1:5" ht="15.75" thickBot="1" x14ac:dyDescent="0.3">
      <c r="A4051" s="129" t="s">
        <v>705</v>
      </c>
      <c r="B4051" s="127" t="str">
        <f>Table13[[#This Row],[Series]]&amp;Table13[[#This Row],[Competency Name]]</f>
        <v>5334ABILITY TO INSTRUCT</v>
      </c>
      <c r="C4051" s="127" t="str">
        <f>IF(RIGHT(Table13[[#This Row],[Occupational Series]],5)="SECCM","SECCM",IF(OR(RIGHT(Table13[[#This Row],[Occupational Series]],1)="A",RIGHT(Table13[[#This Row],[Occupational Series]],1)="B",RIGHT(Table13[[#This Row],[Occupational Series]],1)="C"),"0301",RIGHT(Table13[[#This Row],[Occupational Series]],4)))</f>
        <v>5334</v>
      </c>
      <c r="D4051" s="129" t="s">
        <v>868</v>
      </c>
      <c r="E4051" s="129" t="s">
        <v>869</v>
      </c>
    </row>
    <row r="4052" spans="1:5" ht="39" thickBot="1" x14ac:dyDescent="0.3">
      <c r="A4052" s="54" t="s">
        <v>705</v>
      </c>
      <c r="B4052" s="127" t="str">
        <f>Table13[[#This Row],[Series]]&amp;Table13[[#This Row],[Competency Name]]</f>
        <v>5334ABILITY TO PROVIDE PRODUCTION SUPPORT SERVICES</v>
      </c>
      <c r="C4052" s="127" t="str">
        <f>IF(RIGHT(Table13[[#This Row],[Occupational Series]],5)="SECCM","SECCM",IF(OR(RIGHT(Table13[[#This Row],[Occupational Series]],1)="A",RIGHT(Table13[[#This Row],[Occupational Series]],1)="B",RIGHT(Table13[[#This Row],[Occupational Series]],1)="C"),"0301",RIGHT(Table13[[#This Row],[Occupational Series]],4)))</f>
        <v>5334</v>
      </c>
      <c r="D4052" s="54" t="s">
        <v>870</v>
      </c>
      <c r="E4052" s="54" t="s">
        <v>871</v>
      </c>
    </row>
    <row r="4053" spans="1:5" ht="26.25" thickBot="1" x14ac:dyDescent="0.3">
      <c r="A4053" s="128" t="s">
        <v>705</v>
      </c>
      <c r="B4053" s="127" t="str">
        <f>Table13[[#This Row],[Series]]&amp;Table13[[#This Row],[Competency Name]]</f>
        <v>5334ABILITY TO LEAD OR SUPERVISE</v>
      </c>
      <c r="C4053" s="127" t="str">
        <f>IF(RIGHT(Table13[[#This Row],[Occupational Series]],5)="SECCM","SECCM",IF(OR(RIGHT(Table13[[#This Row],[Occupational Series]],1)="A",RIGHT(Table13[[#This Row],[Occupational Series]],1)="B",RIGHT(Table13[[#This Row],[Occupational Series]],1)="C"),"0301",RIGHT(Table13[[#This Row],[Occupational Series]],4)))</f>
        <v>5334</v>
      </c>
      <c r="D4053" s="128" t="s">
        <v>872</v>
      </c>
      <c r="E4053" s="128" t="s">
        <v>873</v>
      </c>
    </row>
    <row r="4054" spans="1:5" ht="39" thickBot="1" x14ac:dyDescent="0.3">
      <c r="A4054" s="54" t="s">
        <v>705</v>
      </c>
      <c r="B4054" s="127" t="str">
        <f>Table13[[#This Row],[Series]]&amp;Table13[[#This Row],[Competency Name]]</f>
        <v>5334ABILITY TO FOLLOW DIRECTIONS IN A SHOP</v>
      </c>
      <c r="C4054" s="127" t="str">
        <f>IF(RIGHT(Table13[[#This Row],[Occupational Series]],5)="SECCM","SECCM",IF(OR(RIGHT(Table13[[#This Row],[Occupational Series]],1)="A",RIGHT(Table13[[#This Row],[Occupational Series]],1)="B",RIGHT(Table13[[#This Row],[Occupational Series]],1)="C"),"0301",RIGHT(Table13[[#This Row],[Occupational Series]],4)))</f>
        <v>5334</v>
      </c>
      <c r="D4054" s="54" t="s">
        <v>882</v>
      </c>
      <c r="E4054" s="54" t="s">
        <v>883</v>
      </c>
    </row>
    <row r="4055" spans="1:5" ht="64.5" thickBot="1" x14ac:dyDescent="0.3">
      <c r="A4055" s="54" t="s">
        <v>705</v>
      </c>
      <c r="B4055" s="127" t="str">
        <f>Table13[[#This Row],[Series]]&amp;Table13[[#This Row],[Competency Name]]</f>
        <v>5334DEXTERITY AND SAFETY</v>
      </c>
      <c r="C4055" s="127" t="str">
        <f>IF(RIGHT(Table13[[#This Row],[Occupational Series]],5)="SECCM","SECCM",IF(OR(RIGHT(Table13[[#This Row],[Occupational Series]],1)="A",RIGHT(Table13[[#This Row],[Occupational Series]],1)="B",RIGHT(Table13[[#This Row],[Occupational Series]],1)="C"),"0301",RIGHT(Table13[[#This Row],[Occupational Series]],4)))</f>
        <v>5334</v>
      </c>
      <c r="D4055" s="54" t="s">
        <v>888</v>
      </c>
      <c r="E4055" s="54" t="s">
        <v>889</v>
      </c>
    </row>
    <row r="4056" spans="1:5" ht="77.25" thickBot="1" x14ac:dyDescent="0.3">
      <c r="A4056" s="51" t="s">
        <v>705</v>
      </c>
      <c r="B4056" s="127" t="str">
        <f>Table13[[#This Row],[Series]]&amp;Table13[[#This Row],[Competency Name]]</f>
        <v>5334INGENUITY (ABILITY TO SUGGEST AND APPLY NEW METHODS)</v>
      </c>
      <c r="C4056" s="127" t="str">
        <f>IF(RIGHT(Table13[[#This Row],[Occupational Series]],5)="SECCM","SECCM",IF(OR(RIGHT(Table13[[#This Row],[Occupational Series]],1)="A",RIGHT(Table13[[#This Row],[Occupational Series]],1)="B",RIGHT(Table13[[#This Row],[Occupational Series]],1)="C"),"0301",RIGHT(Table13[[#This Row],[Occupational Series]],4)))</f>
        <v>5334</v>
      </c>
      <c r="D4056" s="51" t="s">
        <v>890</v>
      </c>
      <c r="E4056" s="51" t="s">
        <v>891</v>
      </c>
    </row>
    <row r="4057" spans="1:5" ht="39" thickBot="1" x14ac:dyDescent="0.3">
      <c r="A4057" s="51" t="s">
        <v>705</v>
      </c>
      <c r="B4057" s="127" t="str">
        <f>Table13[[#This Row],[Series]]&amp;Table13[[#This Row],[Competency Name]]</f>
        <v>5334ABILITY TO SUPERVISE THROUGH SUBORDINATE SUPERVISORS</v>
      </c>
      <c r="C4057" s="127" t="str">
        <f>IF(RIGHT(Table13[[#This Row],[Occupational Series]],5)="SECCM","SECCM",IF(OR(RIGHT(Table13[[#This Row],[Occupational Series]],1)="A",RIGHT(Table13[[#This Row],[Occupational Series]],1)="B",RIGHT(Table13[[#This Row],[Occupational Series]],1)="C"),"0301",RIGHT(Table13[[#This Row],[Occupational Series]],4)))</f>
        <v>5334</v>
      </c>
      <c r="D4057" s="51" t="s">
        <v>898</v>
      </c>
      <c r="E4057" s="51" t="s">
        <v>899</v>
      </c>
    </row>
    <row r="4058" spans="1:5" ht="39" thickBot="1" x14ac:dyDescent="0.3">
      <c r="A4058" s="54" t="s">
        <v>705</v>
      </c>
      <c r="B4058" s="127" t="str">
        <f>Table13[[#This Row],[Series]]&amp;Table13[[#This Row],[Competency Name]]</f>
        <v>5334RELIABILITY AND DEPENDABILITY</v>
      </c>
      <c r="C4058" s="127" t="str">
        <f>IF(RIGHT(Table13[[#This Row],[Occupational Series]],5)="SECCM","SECCM",IF(OR(RIGHT(Table13[[#This Row],[Occupational Series]],1)="A",RIGHT(Table13[[#This Row],[Occupational Series]],1)="B",RIGHT(Table13[[#This Row],[Occupational Series]],1)="C"),"0301",RIGHT(Table13[[#This Row],[Occupational Series]],4)))</f>
        <v>5334</v>
      </c>
      <c r="D4058" s="54" t="s">
        <v>900</v>
      </c>
      <c r="E4058" s="54" t="s">
        <v>901</v>
      </c>
    </row>
    <row r="4059" spans="1:5" ht="77.25" thickBot="1" x14ac:dyDescent="0.3">
      <c r="A4059" s="54" t="s">
        <v>705</v>
      </c>
      <c r="B4059" s="127" t="str">
        <f>Table13[[#This Row],[Series]]&amp;Table13[[#This Row],[Competency Name]]</f>
        <v>5334ABILITY TO INTERPRET INSTRUCTIONS AND SPECIFICATIONS, INCLUDING BLUEPRINT READING</v>
      </c>
      <c r="C4059" s="127" t="str">
        <f>IF(RIGHT(Table13[[#This Row],[Occupational Series]],5)="SECCM","SECCM",IF(OR(RIGHT(Table13[[#This Row],[Occupational Series]],1)="A",RIGHT(Table13[[#This Row],[Occupational Series]],1)="B",RIGHT(Table13[[#This Row],[Occupational Series]],1)="C"),"0301",RIGHT(Table13[[#This Row],[Occupational Series]],4)))</f>
        <v>5334</v>
      </c>
      <c r="D4059" s="54" t="s">
        <v>906</v>
      </c>
      <c r="E4059" s="54" t="s">
        <v>907</v>
      </c>
    </row>
    <row r="4060" spans="1:5" ht="51.75" thickBot="1" x14ac:dyDescent="0.3">
      <c r="A4060" s="54" t="s">
        <v>705</v>
      </c>
      <c r="B4060" s="127" t="str">
        <f>Table13[[#This Row],[Series]]&amp;Table13[[#This Row],[Competency Name]]</f>
        <v>5334ABILITY TO USE AND MAINTAIN TOOLS AND EQUIPMENT</v>
      </c>
      <c r="C4060" s="127" t="str">
        <f>IF(RIGHT(Table13[[#This Row],[Occupational Series]],5)="SECCM","SECCM",IF(OR(RIGHT(Table13[[#This Row],[Occupational Series]],1)="A",RIGHT(Table13[[#This Row],[Occupational Series]],1)="B",RIGHT(Table13[[#This Row],[Occupational Series]],1)="C"),"0301",RIGHT(Table13[[#This Row],[Occupational Series]],4)))</f>
        <v>5334</v>
      </c>
      <c r="D4060" s="54" t="s">
        <v>908</v>
      </c>
      <c r="E4060" s="54" t="s">
        <v>909</v>
      </c>
    </row>
    <row r="4061" spans="1:5" ht="39" thickBot="1" x14ac:dyDescent="0.3">
      <c r="A4061" s="54" t="s">
        <v>705</v>
      </c>
      <c r="B4061" s="127" t="str">
        <f>Table13[[#This Row],[Series]]&amp;Table13[[#This Row],[Competency Name]]</f>
        <v>5334KNOWLEDGE OF EQUIPMENT ASSEMBLY, INSTALLATION, REPAIR, ETC.</v>
      </c>
      <c r="C4061" s="127" t="str">
        <f>IF(RIGHT(Table13[[#This Row],[Occupational Series]],5)="SECCM","SECCM",IF(OR(RIGHT(Table13[[#This Row],[Occupational Series]],1)="A",RIGHT(Table13[[#This Row],[Occupational Series]],1)="B",RIGHT(Table13[[#This Row],[Occupational Series]],1)="C"),"0301",RIGHT(Table13[[#This Row],[Occupational Series]],4)))</f>
        <v>5334</v>
      </c>
      <c r="D4061" s="54" t="s">
        <v>910</v>
      </c>
      <c r="E4061" s="54" t="s">
        <v>911</v>
      </c>
    </row>
    <row r="4062" spans="1:5" ht="51.75" thickBot="1" x14ac:dyDescent="0.3">
      <c r="A4062" s="51" t="s">
        <v>705</v>
      </c>
      <c r="B4062" s="127" t="str">
        <f>Table13[[#This Row],[Series]]&amp;Table13[[#This Row],[Competency Name]]</f>
        <v>5334TROUBLESHOOTING</v>
      </c>
      <c r="C4062" s="127" t="str">
        <f>IF(RIGHT(Table13[[#This Row],[Occupational Series]],5)="SECCM","SECCM",IF(OR(RIGHT(Table13[[#This Row],[Occupational Series]],1)="A",RIGHT(Table13[[#This Row],[Occupational Series]],1)="B",RIGHT(Table13[[#This Row],[Occupational Series]],1)="C"),"0301",RIGHT(Table13[[#This Row],[Occupational Series]],4)))</f>
        <v>5334</v>
      </c>
      <c r="D4062" s="51" t="s">
        <v>912</v>
      </c>
      <c r="E4062" s="51" t="s">
        <v>913</v>
      </c>
    </row>
    <row r="4063" spans="1:5" ht="51.75" thickBot="1" x14ac:dyDescent="0.3">
      <c r="A4063" s="51" t="s">
        <v>705</v>
      </c>
      <c r="B4063" s="127" t="str">
        <f>Table13[[#This Row],[Series]]&amp;Table13[[#This Row],[Competency Name]]</f>
        <v>5334ABILITY TO MEET DEADLINE DATES UNDER PRESSURE</v>
      </c>
      <c r="C4063" s="127" t="str">
        <f>IF(RIGHT(Table13[[#This Row],[Occupational Series]],5)="SECCM","SECCM",IF(OR(RIGHT(Table13[[#This Row],[Occupational Series]],1)="A",RIGHT(Table13[[#This Row],[Occupational Series]],1)="B",RIGHT(Table13[[#This Row],[Occupational Series]],1)="C"),"0301",RIGHT(Table13[[#This Row],[Occupational Series]],4)))</f>
        <v>5334</v>
      </c>
      <c r="D4063" s="51" t="s">
        <v>1005</v>
      </c>
      <c r="E4063" s="51" t="s">
        <v>1006</v>
      </c>
    </row>
    <row r="4064" spans="1:5" ht="39" thickBot="1" x14ac:dyDescent="0.3">
      <c r="A4064" s="54" t="s">
        <v>705</v>
      </c>
      <c r="B4064" s="127" t="str">
        <f>Table13[[#This Row],[Series]]&amp;Table13[[#This Row],[Competency Name]]</f>
        <v>5334ABILITY TO PLAN AND ORGANIZE THE WORK</v>
      </c>
      <c r="C4064" s="127" t="str">
        <f>IF(RIGHT(Table13[[#This Row],[Occupational Series]],5)="SECCM","SECCM",IF(OR(RIGHT(Table13[[#This Row],[Occupational Series]],1)="A",RIGHT(Table13[[#This Row],[Occupational Series]],1)="B",RIGHT(Table13[[#This Row],[Occupational Series]],1)="C"),"0301",RIGHT(Table13[[#This Row],[Occupational Series]],4)))</f>
        <v>5334</v>
      </c>
      <c r="D4064" s="54" t="s">
        <v>1007</v>
      </c>
      <c r="E4064" s="54" t="s">
        <v>1008</v>
      </c>
    </row>
    <row r="4065" spans="1:5" ht="39" thickBot="1" x14ac:dyDescent="0.3">
      <c r="A4065" s="54" t="s">
        <v>705</v>
      </c>
      <c r="B4065" s="127" t="str">
        <f>Table13[[#This Row],[Series]]&amp;Table13[[#This Row],[Competency Name]]</f>
        <v>5334ABILITY TO WORK AS A MEMBER OF A TEAM</v>
      </c>
      <c r="C4065" s="127" t="str">
        <f>IF(RIGHT(Table13[[#This Row],[Occupational Series]],5)="SECCM","SECCM",IF(OR(RIGHT(Table13[[#This Row],[Occupational Series]],1)="A",RIGHT(Table13[[#This Row],[Occupational Series]],1)="B",RIGHT(Table13[[#This Row],[Occupational Series]],1)="C"),"0301",RIGHT(Table13[[#This Row],[Occupational Series]],4)))</f>
        <v>5334</v>
      </c>
      <c r="D4065" s="54" t="s">
        <v>1017</v>
      </c>
      <c r="E4065" s="54" t="s">
        <v>1018</v>
      </c>
    </row>
    <row r="4066" spans="1:5" ht="39" thickBot="1" x14ac:dyDescent="0.3">
      <c r="A4066" s="54" t="s">
        <v>705</v>
      </c>
      <c r="B4066" s="127" t="str">
        <f>Table13[[#This Row],[Series]]&amp;Table13[[#This Row],[Competency Name]]</f>
        <v>5334ABILITY TO WORK WITH OTHERS</v>
      </c>
      <c r="C4066" s="127" t="str">
        <f>IF(RIGHT(Table13[[#This Row],[Occupational Series]],5)="SECCM","SECCM",IF(OR(RIGHT(Table13[[#This Row],[Occupational Series]],1)="A",RIGHT(Table13[[#This Row],[Occupational Series]],1)="B",RIGHT(Table13[[#This Row],[Occupational Series]],1)="C"),"0301",RIGHT(Table13[[#This Row],[Occupational Series]],4)))</f>
        <v>5334</v>
      </c>
      <c r="D4066" s="54" t="s">
        <v>1019</v>
      </c>
      <c r="E4066" s="54" t="s">
        <v>1020</v>
      </c>
    </row>
    <row r="4067" spans="1:5" ht="26.25" thickBot="1" x14ac:dyDescent="0.3">
      <c r="A4067" s="128" t="s">
        <v>705</v>
      </c>
      <c r="B4067" s="127" t="str">
        <f>Table13[[#This Row],[Series]]&amp;Table13[[#This Row],[Competency Name]]</f>
        <v>5334SHOP APTITUDE AND INTEREST</v>
      </c>
      <c r="C4067" s="127" t="str">
        <f>IF(RIGHT(Table13[[#This Row],[Occupational Series]],5)="SECCM","SECCM",IF(OR(RIGHT(Table13[[#This Row],[Occupational Series]],1)="A",RIGHT(Table13[[#This Row],[Occupational Series]],1)="B",RIGHT(Table13[[#This Row],[Occupational Series]],1)="C"),"0301",RIGHT(Table13[[#This Row],[Occupational Series]],4)))</f>
        <v>5334</v>
      </c>
      <c r="D4067" s="128" t="s">
        <v>1021</v>
      </c>
      <c r="E4067" s="128" t="s">
        <v>1022</v>
      </c>
    </row>
    <row r="4068" spans="1:5" ht="39" thickBot="1" x14ac:dyDescent="0.3">
      <c r="A4068" s="51" t="s">
        <v>705</v>
      </c>
      <c r="B4068" s="127" t="str">
        <f>Table13[[#This Row],[Series]]&amp;Table13[[#This Row],[Competency Name]]</f>
        <v>5334KNOWLEDGE OF DIFFERENT RELEVANT LINES OF WORK</v>
      </c>
      <c r="C4068" s="127" t="str">
        <f>IF(RIGHT(Table13[[#This Row],[Occupational Series]],5)="SECCM","SECCM",IF(OR(RIGHT(Table13[[#This Row],[Occupational Series]],1)="A",RIGHT(Table13[[#This Row],[Occupational Series]],1)="B",RIGHT(Table13[[#This Row],[Occupational Series]],1)="C"),"0301",RIGHT(Table13[[#This Row],[Occupational Series]],4)))</f>
        <v>5334</v>
      </c>
      <c r="D4068" s="51" t="s">
        <v>1179</v>
      </c>
      <c r="E4068" s="51" t="s">
        <v>1180</v>
      </c>
    </row>
    <row r="4069" spans="1:5" ht="26.25" thickBot="1" x14ac:dyDescent="0.3">
      <c r="A4069" s="51" t="s">
        <v>693</v>
      </c>
      <c r="B4069" s="127" t="str">
        <f>Table13[[#This Row],[Series]]&amp;Table13[[#This Row],[Competency Name]]</f>
        <v>5350KNOWLEDGE OF MATERIALS</v>
      </c>
      <c r="C4069" s="127" t="str">
        <f>IF(RIGHT(Table13[[#This Row],[Occupational Series]],5)="SECCM","SECCM",IF(OR(RIGHT(Table13[[#This Row],[Occupational Series]],1)="A",RIGHT(Table13[[#This Row],[Occupational Series]],1)="B",RIGHT(Table13[[#This Row],[Occupational Series]],1)="C"),"0301",RIGHT(Table13[[#This Row],[Occupational Series]],4)))</f>
        <v>5350</v>
      </c>
      <c r="D4069" s="51" t="s">
        <v>679</v>
      </c>
      <c r="E4069" s="51" t="s">
        <v>680</v>
      </c>
    </row>
    <row r="4070" spans="1:5" ht="115.5" thickBot="1" x14ac:dyDescent="0.3">
      <c r="A4070" s="54" t="s">
        <v>693</v>
      </c>
      <c r="B4070" s="127" t="str">
        <f>Table13[[#This Row],[Series]]&amp;Table13[[#This Row],[Competency Name]]</f>
        <v>5350TECHNICAL PRACTICES (THEORETICAL, PRECISE, ARTISTIC)</v>
      </c>
      <c r="C4070" s="127" t="str">
        <f>IF(RIGHT(Table13[[#This Row],[Occupational Series]],5)="SECCM","SECCM",IF(OR(RIGHT(Table13[[#This Row],[Occupational Series]],1)="A",RIGHT(Table13[[#This Row],[Occupational Series]],1)="B",RIGHT(Table13[[#This Row],[Occupational Series]],1)="C"),"0301",RIGHT(Table13[[#This Row],[Occupational Series]],4)))</f>
        <v>5350</v>
      </c>
      <c r="D4070" s="54" t="s">
        <v>716</v>
      </c>
      <c r="E4070" s="54" t="s">
        <v>717</v>
      </c>
    </row>
    <row r="4071" spans="1:5" ht="51.75" thickBot="1" x14ac:dyDescent="0.3">
      <c r="A4071" s="128" t="s">
        <v>693</v>
      </c>
      <c r="B4071" s="127" t="str">
        <f>Table13[[#This Row],[Series]]&amp;Table13[[#This Row],[Competency Name]]</f>
        <v>5350ABILITY TO DO THE WORK OF THE POSITION WITHOUT MORE THAN NORMAL SUPERVISION</v>
      </c>
      <c r="C4071" s="127" t="str">
        <f>IF(RIGHT(Table13[[#This Row],[Occupational Series]],5)="SECCM","SECCM",IF(OR(RIGHT(Table13[[#This Row],[Occupational Series]],1)="A",RIGHT(Table13[[#This Row],[Occupational Series]],1)="B",RIGHT(Table13[[#This Row],[Occupational Series]],1)="C"),"0301",RIGHT(Table13[[#This Row],[Occupational Series]],4)))</f>
        <v>5350</v>
      </c>
      <c r="D4071" s="128" t="s">
        <v>852</v>
      </c>
      <c r="E4071" s="128" t="s">
        <v>853</v>
      </c>
    </row>
    <row r="4072" spans="1:5" ht="15.75" thickBot="1" x14ac:dyDescent="0.3">
      <c r="A4072" s="128" t="s">
        <v>693</v>
      </c>
      <c r="B4072" s="127" t="str">
        <f>Table13[[#This Row],[Series]]&amp;Table13[[#This Row],[Competency Name]]</f>
        <v>5350ABILITY TO INSPECT</v>
      </c>
      <c r="C4072" s="127" t="str">
        <f>IF(RIGHT(Table13[[#This Row],[Occupational Series]],5)="SECCM","SECCM",IF(OR(RIGHT(Table13[[#This Row],[Occupational Series]],1)="A",RIGHT(Table13[[#This Row],[Occupational Series]],1)="B",RIGHT(Table13[[#This Row],[Occupational Series]],1)="C"),"0301",RIGHT(Table13[[#This Row],[Occupational Series]],4)))</f>
        <v>5350</v>
      </c>
      <c r="D4072" s="128" t="s">
        <v>866</v>
      </c>
      <c r="E4072" s="128" t="s">
        <v>867</v>
      </c>
    </row>
    <row r="4073" spans="1:5" ht="15.75" thickBot="1" x14ac:dyDescent="0.3">
      <c r="A4073" s="128" t="s">
        <v>693</v>
      </c>
      <c r="B4073" s="127" t="str">
        <f>Table13[[#This Row],[Series]]&amp;Table13[[#This Row],[Competency Name]]</f>
        <v>5350ABILITY TO INSTRUCT</v>
      </c>
      <c r="C4073" s="127" t="str">
        <f>IF(RIGHT(Table13[[#This Row],[Occupational Series]],5)="SECCM","SECCM",IF(OR(RIGHT(Table13[[#This Row],[Occupational Series]],1)="A",RIGHT(Table13[[#This Row],[Occupational Series]],1)="B",RIGHT(Table13[[#This Row],[Occupational Series]],1)="C"),"0301",RIGHT(Table13[[#This Row],[Occupational Series]],4)))</f>
        <v>5350</v>
      </c>
      <c r="D4073" s="128" t="s">
        <v>868</v>
      </c>
      <c r="E4073" s="128" t="s">
        <v>869</v>
      </c>
    </row>
    <row r="4074" spans="1:5" ht="39" thickBot="1" x14ac:dyDescent="0.3">
      <c r="A4074" s="51" t="s">
        <v>693</v>
      </c>
      <c r="B4074" s="127" t="str">
        <f>Table13[[#This Row],[Series]]&amp;Table13[[#This Row],[Competency Name]]</f>
        <v>5350ABILITY TO PROVIDE PRODUCTION SUPPORT SERVICES</v>
      </c>
      <c r="C4074" s="127" t="str">
        <f>IF(RIGHT(Table13[[#This Row],[Occupational Series]],5)="SECCM","SECCM",IF(OR(RIGHT(Table13[[#This Row],[Occupational Series]],1)="A",RIGHT(Table13[[#This Row],[Occupational Series]],1)="B",RIGHT(Table13[[#This Row],[Occupational Series]],1)="C"),"0301",RIGHT(Table13[[#This Row],[Occupational Series]],4)))</f>
        <v>5350</v>
      </c>
      <c r="D4074" s="51" t="s">
        <v>870</v>
      </c>
      <c r="E4074" s="51" t="s">
        <v>871</v>
      </c>
    </row>
    <row r="4075" spans="1:5" ht="26.25" thickBot="1" x14ac:dyDescent="0.3">
      <c r="A4075" s="129" t="s">
        <v>693</v>
      </c>
      <c r="B4075" s="127" t="str">
        <f>Table13[[#This Row],[Series]]&amp;Table13[[#This Row],[Competency Name]]</f>
        <v>5350ABILITY TO LEAD OR SUPERVISE</v>
      </c>
      <c r="C4075" s="127" t="str">
        <f>IF(RIGHT(Table13[[#This Row],[Occupational Series]],5)="SECCM","SECCM",IF(OR(RIGHT(Table13[[#This Row],[Occupational Series]],1)="A",RIGHT(Table13[[#This Row],[Occupational Series]],1)="B",RIGHT(Table13[[#This Row],[Occupational Series]],1)="C"),"0301",RIGHT(Table13[[#This Row],[Occupational Series]],4)))</f>
        <v>5350</v>
      </c>
      <c r="D4075" s="129" t="s">
        <v>872</v>
      </c>
      <c r="E4075" s="129" t="s">
        <v>873</v>
      </c>
    </row>
    <row r="4076" spans="1:5" ht="39" thickBot="1" x14ac:dyDescent="0.3">
      <c r="A4076" s="54" t="s">
        <v>693</v>
      </c>
      <c r="B4076" s="127" t="str">
        <f>Table13[[#This Row],[Series]]&amp;Table13[[#This Row],[Competency Name]]</f>
        <v>5350ABILITY TO FOLLOW DIRECTIONS IN A SHOP</v>
      </c>
      <c r="C4076" s="127" t="str">
        <f>IF(RIGHT(Table13[[#This Row],[Occupational Series]],5)="SECCM","SECCM",IF(OR(RIGHT(Table13[[#This Row],[Occupational Series]],1)="A",RIGHT(Table13[[#This Row],[Occupational Series]],1)="B",RIGHT(Table13[[#This Row],[Occupational Series]],1)="C"),"0301",RIGHT(Table13[[#This Row],[Occupational Series]],4)))</f>
        <v>5350</v>
      </c>
      <c r="D4076" s="54" t="s">
        <v>882</v>
      </c>
      <c r="E4076" s="54" t="s">
        <v>883</v>
      </c>
    </row>
    <row r="4077" spans="1:5" ht="64.5" thickBot="1" x14ac:dyDescent="0.3">
      <c r="A4077" s="54" t="s">
        <v>693</v>
      </c>
      <c r="B4077" s="127" t="str">
        <f>Table13[[#This Row],[Series]]&amp;Table13[[#This Row],[Competency Name]]</f>
        <v>5350DEXTERITY AND SAFETY</v>
      </c>
      <c r="C4077" s="127" t="str">
        <f>IF(RIGHT(Table13[[#This Row],[Occupational Series]],5)="SECCM","SECCM",IF(OR(RIGHT(Table13[[#This Row],[Occupational Series]],1)="A",RIGHT(Table13[[#This Row],[Occupational Series]],1)="B",RIGHT(Table13[[#This Row],[Occupational Series]],1)="C"),"0301",RIGHT(Table13[[#This Row],[Occupational Series]],4)))</f>
        <v>5350</v>
      </c>
      <c r="D4077" s="54" t="s">
        <v>888</v>
      </c>
      <c r="E4077" s="54" t="s">
        <v>889</v>
      </c>
    </row>
    <row r="4078" spans="1:5" ht="39" thickBot="1" x14ac:dyDescent="0.3">
      <c r="A4078" s="54" t="s">
        <v>693</v>
      </c>
      <c r="B4078" s="127" t="str">
        <f>Table13[[#This Row],[Series]]&amp;Table13[[#This Row],[Competency Name]]</f>
        <v>5350RELIABILITY AND DEPENDABILITY</v>
      </c>
      <c r="C4078" s="127" t="str">
        <f>IF(RIGHT(Table13[[#This Row],[Occupational Series]],5)="SECCM","SECCM",IF(OR(RIGHT(Table13[[#This Row],[Occupational Series]],1)="A",RIGHT(Table13[[#This Row],[Occupational Series]],1)="B",RIGHT(Table13[[#This Row],[Occupational Series]],1)="C"),"0301",RIGHT(Table13[[#This Row],[Occupational Series]],4)))</f>
        <v>5350</v>
      </c>
      <c r="D4078" s="54" t="s">
        <v>900</v>
      </c>
      <c r="E4078" s="54" t="s">
        <v>901</v>
      </c>
    </row>
    <row r="4079" spans="1:5" ht="77.25" thickBot="1" x14ac:dyDescent="0.3">
      <c r="A4079" s="54" t="s">
        <v>693</v>
      </c>
      <c r="B4079" s="127" t="str">
        <f>Table13[[#This Row],[Series]]&amp;Table13[[#This Row],[Competency Name]]</f>
        <v>5350ABILITY TO INTERPRET INSTRUCTIONS AND SPECIFICATIONS, INCLUDING BLUEPRINT READING</v>
      </c>
      <c r="C4079" s="127" t="str">
        <f>IF(RIGHT(Table13[[#This Row],[Occupational Series]],5)="SECCM","SECCM",IF(OR(RIGHT(Table13[[#This Row],[Occupational Series]],1)="A",RIGHT(Table13[[#This Row],[Occupational Series]],1)="B",RIGHT(Table13[[#This Row],[Occupational Series]],1)="C"),"0301",RIGHT(Table13[[#This Row],[Occupational Series]],4)))</f>
        <v>5350</v>
      </c>
      <c r="D4079" s="54" t="s">
        <v>906</v>
      </c>
      <c r="E4079" s="54" t="s">
        <v>907</v>
      </c>
    </row>
    <row r="4080" spans="1:5" ht="51.75" thickBot="1" x14ac:dyDescent="0.3">
      <c r="A4080" s="51" t="s">
        <v>693</v>
      </c>
      <c r="B4080" s="127" t="str">
        <f>Table13[[#This Row],[Series]]&amp;Table13[[#This Row],[Competency Name]]</f>
        <v>5350ABILITY TO USE AND MAINTAIN TOOLS AND EQUIPMENT</v>
      </c>
      <c r="C4080" s="127" t="str">
        <f>IF(RIGHT(Table13[[#This Row],[Occupational Series]],5)="SECCM","SECCM",IF(OR(RIGHT(Table13[[#This Row],[Occupational Series]],1)="A",RIGHT(Table13[[#This Row],[Occupational Series]],1)="B",RIGHT(Table13[[#This Row],[Occupational Series]],1)="C"),"0301",RIGHT(Table13[[#This Row],[Occupational Series]],4)))</f>
        <v>5350</v>
      </c>
      <c r="D4080" s="51" t="s">
        <v>908</v>
      </c>
      <c r="E4080" s="51" t="s">
        <v>909</v>
      </c>
    </row>
    <row r="4081" spans="1:5" ht="39" thickBot="1" x14ac:dyDescent="0.3">
      <c r="A4081" s="51" t="s">
        <v>693</v>
      </c>
      <c r="B4081" s="127" t="str">
        <f>Table13[[#This Row],[Series]]&amp;Table13[[#This Row],[Competency Name]]</f>
        <v>5350KNOWLEDGE OF EQUIPMENT ASSEMBLY, INSTALLATION, REPAIR, ETC.</v>
      </c>
      <c r="C4081" s="127" t="str">
        <f>IF(RIGHT(Table13[[#This Row],[Occupational Series]],5)="SECCM","SECCM",IF(OR(RIGHT(Table13[[#This Row],[Occupational Series]],1)="A",RIGHT(Table13[[#This Row],[Occupational Series]],1)="B",RIGHT(Table13[[#This Row],[Occupational Series]],1)="C"),"0301",RIGHT(Table13[[#This Row],[Occupational Series]],4)))</f>
        <v>5350</v>
      </c>
      <c r="D4081" s="51" t="s">
        <v>910</v>
      </c>
      <c r="E4081" s="51" t="s">
        <v>911</v>
      </c>
    </row>
    <row r="4082" spans="1:5" ht="51.75" thickBot="1" x14ac:dyDescent="0.3">
      <c r="A4082" s="54" t="s">
        <v>693</v>
      </c>
      <c r="B4082" s="127" t="str">
        <f>Table13[[#This Row],[Series]]&amp;Table13[[#This Row],[Competency Name]]</f>
        <v>5350TROUBLESHOOTING</v>
      </c>
      <c r="C4082" s="127" t="str">
        <f>IF(RIGHT(Table13[[#This Row],[Occupational Series]],5)="SECCM","SECCM",IF(OR(RIGHT(Table13[[#This Row],[Occupational Series]],1)="A",RIGHT(Table13[[#This Row],[Occupational Series]],1)="B",RIGHT(Table13[[#This Row],[Occupational Series]],1)="C"),"0301",RIGHT(Table13[[#This Row],[Occupational Series]],4)))</f>
        <v>5350</v>
      </c>
      <c r="D4082" s="54" t="s">
        <v>912</v>
      </c>
      <c r="E4082" s="54" t="s">
        <v>913</v>
      </c>
    </row>
    <row r="4083" spans="1:5" ht="39" thickBot="1" x14ac:dyDescent="0.3">
      <c r="A4083" s="54" t="s">
        <v>693</v>
      </c>
      <c r="B4083" s="127" t="str">
        <f>Table13[[#This Row],[Series]]&amp;Table13[[#This Row],[Competency Name]]</f>
        <v>5350ABILITY TO WORK AS A MEMBER OF A TEAM</v>
      </c>
      <c r="C4083" s="127" t="str">
        <f>IF(RIGHT(Table13[[#This Row],[Occupational Series]],5)="SECCM","SECCM",IF(OR(RIGHT(Table13[[#This Row],[Occupational Series]],1)="A",RIGHT(Table13[[#This Row],[Occupational Series]],1)="B",RIGHT(Table13[[#This Row],[Occupational Series]],1)="C"),"0301",RIGHT(Table13[[#This Row],[Occupational Series]],4)))</f>
        <v>5350</v>
      </c>
      <c r="D4083" s="54" t="s">
        <v>1017</v>
      </c>
      <c r="E4083" s="54" t="s">
        <v>1018</v>
      </c>
    </row>
    <row r="4084" spans="1:5" ht="26.25" thickBot="1" x14ac:dyDescent="0.3">
      <c r="A4084" s="128" t="s">
        <v>693</v>
      </c>
      <c r="B4084" s="127" t="str">
        <f>Table13[[#This Row],[Series]]&amp;Table13[[#This Row],[Competency Name]]</f>
        <v>5350SHOP APTITUDE AND INTEREST</v>
      </c>
      <c r="C4084" s="127" t="str">
        <f>IF(RIGHT(Table13[[#This Row],[Occupational Series]],5)="SECCM","SECCM",IF(OR(RIGHT(Table13[[#This Row],[Occupational Series]],1)="A",RIGHT(Table13[[#This Row],[Occupational Series]],1)="B",RIGHT(Table13[[#This Row],[Occupational Series]],1)="C"),"0301",RIGHT(Table13[[#This Row],[Occupational Series]],4)))</f>
        <v>5350</v>
      </c>
      <c r="D4084" s="128" t="s">
        <v>1021</v>
      </c>
      <c r="E4084" s="128" t="s">
        <v>1022</v>
      </c>
    </row>
    <row r="4085" spans="1:5" ht="26.25" thickBot="1" x14ac:dyDescent="0.3">
      <c r="A4085" s="54" t="s">
        <v>709</v>
      </c>
      <c r="B4085" s="127" t="str">
        <f>Table13[[#This Row],[Series]]&amp;Table13[[#This Row],[Competency Name]]</f>
        <v>5352KNOWLEDGE OF MATERIALS</v>
      </c>
      <c r="C4085" s="127" t="str">
        <f>IF(RIGHT(Table13[[#This Row],[Occupational Series]],5)="SECCM","SECCM",IF(OR(RIGHT(Table13[[#This Row],[Occupational Series]],1)="A",RIGHT(Table13[[#This Row],[Occupational Series]],1)="B",RIGHT(Table13[[#This Row],[Occupational Series]],1)="C"),"0301",RIGHT(Table13[[#This Row],[Occupational Series]],4)))</f>
        <v>5352</v>
      </c>
      <c r="D4085" s="54" t="s">
        <v>679</v>
      </c>
      <c r="E4085" s="54" t="s">
        <v>680</v>
      </c>
    </row>
    <row r="4086" spans="1:5" ht="115.5" thickBot="1" x14ac:dyDescent="0.3">
      <c r="A4086" s="51" t="s">
        <v>709</v>
      </c>
      <c r="B4086" s="127" t="str">
        <f>Table13[[#This Row],[Series]]&amp;Table13[[#This Row],[Competency Name]]</f>
        <v>5352TECHNICAL PRACTICES (THEORETICAL, PRECISE, ARTISTIC)</v>
      </c>
      <c r="C4086" s="127" t="str">
        <f>IF(RIGHT(Table13[[#This Row],[Occupational Series]],5)="SECCM","SECCM",IF(OR(RIGHT(Table13[[#This Row],[Occupational Series]],1)="A",RIGHT(Table13[[#This Row],[Occupational Series]],1)="B",RIGHT(Table13[[#This Row],[Occupational Series]],1)="C"),"0301",RIGHT(Table13[[#This Row],[Occupational Series]],4)))</f>
        <v>5352</v>
      </c>
      <c r="D4086" s="51" t="s">
        <v>716</v>
      </c>
      <c r="E4086" s="51" t="s">
        <v>717</v>
      </c>
    </row>
    <row r="4087" spans="1:5" ht="51.75" thickBot="1" x14ac:dyDescent="0.3">
      <c r="A4087" s="129" t="s">
        <v>709</v>
      </c>
      <c r="B4087" s="127" t="str">
        <f>Table13[[#This Row],[Series]]&amp;Table13[[#This Row],[Competency Name]]</f>
        <v>5352ABILITY TO DO THE WORK OF THE POSITION WITHOUT MORE THAN NORMAL SUPERVISION</v>
      </c>
      <c r="C4087" s="127" t="str">
        <f>IF(RIGHT(Table13[[#This Row],[Occupational Series]],5)="SECCM","SECCM",IF(OR(RIGHT(Table13[[#This Row],[Occupational Series]],1)="A",RIGHT(Table13[[#This Row],[Occupational Series]],1)="B",RIGHT(Table13[[#This Row],[Occupational Series]],1)="C"),"0301",RIGHT(Table13[[#This Row],[Occupational Series]],4)))</f>
        <v>5352</v>
      </c>
      <c r="D4087" s="129" t="s">
        <v>852</v>
      </c>
      <c r="E4087" s="129" t="s">
        <v>853</v>
      </c>
    </row>
    <row r="4088" spans="1:5" ht="15.75" thickBot="1" x14ac:dyDescent="0.3">
      <c r="A4088" s="128" t="s">
        <v>709</v>
      </c>
      <c r="B4088" s="127" t="str">
        <f>Table13[[#This Row],[Series]]&amp;Table13[[#This Row],[Competency Name]]</f>
        <v>5352ABILITY TO INSPECT</v>
      </c>
      <c r="C4088" s="127" t="str">
        <f>IF(RIGHT(Table13[[#This Row],[Occupational Series]],5)="SECCM","SECCM",IF(OR(RIGHT(Table13[[#This Row],[Occupational Series]],1)="A",RIGHT(Table13[[#This Row],[Occupational Series]],1)="B",RIGHT(Table13[[#This Row],[Occupational Series]],1)="C"),"0301",RIGHT(Table13[[#This Row],[Occupational Series]],4)))</f>
        <v>5352</v>
      </c>
      <c r="D4088" s="128" t="s">
        <v>866</v>
      </c>
      <c r="E4088" s="128" t="s">
        <v>867</v>
      </c>
    </row>
    <row r="4089" spans="1:5" ht="15.75" thickBot="1" x14ac:dyDescent="0.3">
      <c r="A4089" s="128" t="s">
        <v>709</v>
      </c>
      <c r="B4089" s="127" t="str">
        <f>Table13[[#This Row],[Series]]&amp;Table13[[#This Row],[Competency Name]]</f>
        <v>5352ABILITY TO INSTRUCT</v>
      </c>
      <c r="C4089" s="127" t="str">
        <f>IF(RIGHT(Table13[[#This Row],[Occupational Series]],5)="SECCM","SECCM",IF(OR(RIGHT(Table13[[#This Row],[Occupational Series]],1)="A",RIGHT(Table13[[#This Row],[Occupational Series]],1)="B",RIGHT(Table13[[#This Row],[Occupational Series]],1)="C"),"0301",RIGHT(Table13[[#This Row],[Occupational Series]],4)))</f>
        <v>5352</v>
      </c>
      <c r="D4089" s="128" t="s">
        <v>868</v>
      </c>
      <c r="E4089" s="128" t="s">
        <v>869</v>
      </c>
    </row>
    <row r="4090" spans="1:5" ht="39" thickBot="1" x14ac:dyDescent="0.3">
      <c r="A4090" s="54" t="s">
        <v>709</v>
      </c>
      <c r="B4090" s="127" t="str">
        <f>Table13[[#This Row],[Series]]&amp;Table13[[#This Row],[Competency Name]]</f>
        <v>5352ABILITY TO PROVIDE PRODUCTION SUPPORT SERVICES</v>
      </c>
      <c r="C4090" s="127" t="str">
        <f>IF(RIGHT(Table13[[#This Row],[Occupational Series]],5)="SECCM","SECCM",IF(OR(RIGHT(Table13[[#This Row],[Occupational Series]],1)="A",RIGHT(Table13[[#This Row],[Occupational Series]],1)="B",RIGHT(Table13[[#This Row],[Occupational Series]],1)="C"),"0301",RIGHT(Table13[[#This Row],[Occupational Series]],4)))</f>
        <v>5352</v>
      </c>
      <c r="D4090" s="54" t="s">
        <v>870</v>
      </c>
      <c r="E4090" s="54" t="s">
        <v>871</v>
      </c>
    </row>
    <row r="4091" spans="1:5" ht="26.25" thickBot="1" x14ac:dyDescent="0.3">
      <c r="A4091" s="128" t="s">
        <v>709</v>
      </c>
      <c r="B4091" s="127" t="str">
        <f>Table13[[#This Row],[Series]]&amp;Table13[[#This Row],[Competency Name]]</f>
        <v>5352ABILITY TO LEAD OR SUPERVISE</v>
      </c>
      <c r="C4091" s="127" t="str">
        <f>IF(RIGHT(Table13[[#This Row],[Occupational Series]],5)="SECCM","SECCM",IF(OR(RIGHT(Table13[[#This Row],[Occupational Series]],1)="A",RIGHT(Table13[[#This Row],[Occupational Series]],1)="B",RIGHT(Table13[[#This Row],[Occupational Series]],1)="C"),"0301",RIGHT(Table13[[#This Row],[Occupational Series]],4)))</f>
        <v>5352</v>
      </c>
      <c r="D4091" s="128" t="s">
        <v>872</v>
      </c>
      <c r="E4091" s="128" t="s">
        <v>873</v>
      </c>
    </row>
    <row r="4092" spans="1:5" ht="39" thickBot="1" x14ac:dyDescent="0.3">
      <c r="A4092" s="51" t="s">
        <v>709</v>
      </c>
      <c r="B4092" s="127" t="str">
        <f>Table13[[#This Row],[Series]]&amp;Table13[[#This Row],[Competency Name]]</f>
        <v>5352ABILITY TO FOLLOW DIRECTIONS IN A SHOP</v>
      </c>
      <c r="C4092" s="127" t="str">
        <f>IF(RIGHT(Table13[[#This Row],[Occupational Series]],5)="SECCM","SECCM",IF(OR(RIGHT(Table13[[#This Row],[Occupational Series]],1)="A",RIGHT(Table13[[#This Row],[Occupational Series]],1)="B",RIGHT(Table13[[#This Row],[Occupational Series]],1)="C"),"0301",RIGHT(Table13[[#This Row],[Occupational Series]],4)))</f>
        <v>5352</v>
      </c>
      <c r="D4092" s="51" t="s">
        <v>882</v>
      </c>
      <c r="E4092" s="51" t="s">
        <v>883</v>
      </c>
    </row>
    <row r="4093" spans="1:5" ht="64.5" thickBot="1" x14ac:dyDescent="0.3">
      <c r="A4093" s="51" t="s">
        <v>709</v>
      </c>
      <c r="B4093" s="127" t="str">
        <f>Table13[[#This Row],[Series]]&amp;Table13[[#This Row],[Competency Name]]</f>
        <v>5352DEXTERITY AND SAFETY</v>
      </c>
      <c r="C4093" s="127" t="str">
        <f>IF(RIGHT(Table13[[#This Row],[Occupational Series]],5)="SECCM","SECCM",IF(OR(RIGHT(Table13[[#This Row],[Occupational Series]],1)="A",RIGHT(Table13[[#This Row],[Occupational Series]],1)="B",RIGHT(Table13[[#This Row],[Occupational Series]],1)="C"),"0301",RIGHT(Table13[[#This Row],[Occupational Series]],4)))</f>
        <v>5352</v>
      </c>
      <c r="D4093" s="51" t="s">
        <v>888</v>
      </c>
      <c r="E4093" s="51" t="s">
        <v>889</v>
      </c>
    </row>
    <row r="4094" spans="1:5" ht="39" thickBot="1" x14ac:dyDescent="0.3">
      <c r="A4094" s="54" t="s">
        <v>709</v>
      </c>
      <c r="B4094" s="127" t="str">
        <f>Table13[[#This Row],[Series]]&amp;Table13[[#This Row],[Competency Name]]</f>
        <v>5352RELIABILITY AND DEPENDABILITY</v>
      </c>
      <c r="C4094" s="127" t="str">
        <f>IF(RIGHT(Table13[[#This Row],[Occupational Series]],5)="SECCM","SECCM",IF(OR(RIGHT(Table13[[#This Row],[Occupational Series]],1)="A",RIGHT(Table13[[#This Row],[Occupational Series]],1)="B",RIGHT(Table13[[#This Row],[Occupational Series]],1)="C"),"0301",RIGHT(Table13[[#This Row],[Occupational Series]],4)))</f>
        <v>5352</v>
      </c>
      <c r="D4094" s="54" t="s">
        <v>900</v>
      </c>
      <c r="E4094" s="54" t="s">
        <v>901</v>
      </c>
    </row>
    <row r="4095" spans="1:5" ht="77.25" thickBot="1" x14ac:dyDescent="0.3">
      <c r="A4095" s="54" t="s">
        <v>709</v>
      </c>
      <c r="B4095" s="127" t="str">
        <f>Table13[[#This Row],[Series]]&amp;Table13[[#This Row],[Competency Name]]</f>
        <v>5352ABILITY TO INTERPRET INSTRUCTIONS AND SPECIFICATIONS, INCLUDING BLUEPRINT READING</v>
      </c>
      <c r="C4095" s="127" t="str">
        <f>IF(RIGHT(Table13[[#This Row],[Occupational Series]],5)="SECCM","SECCM",IF(OR(RIGHT(Table13[[#This Row],[Occupational Series]],1)="A",RIGHT(Table13[[#This Row],[Occupational Series]],1)="B",RIGHT(Table13[[#This Row],[Occupational Series]],1)="C"),"0301",RIGHT(Table13[[#This Row],[Occupational Series]],4)))</f>
        <v>5352</v>
      </c>
      <c r="D4095" s="54" t="s">
        <v>906</v>
      </c>
      <c r="E4095" s="54" t="s">
        <v>907</v>
      </c>
    </row>
    <row r="4096" spans="1:5" ht="51.75" thickBot="1" x14ac:dyDescent="0.3">
      <c r="A4096" s="54" t="s">
        <v>709</v>
      </c>
      <c r="B4096" s="127" t="str">
        <f>Table13[[#This Row],[Series]]&amp;Table13[[#This Row],[Competency Name]]</f>
        <v>5352ABILITY TO USE AND MAINTAIN TOOLS AND EQUIPMENT</v>
      </c>
      <c r="C4096" s="127" t="str">
        <f>IF(RIGHT(Table13[[#This Row],[Occupational Series]],5)="SECCM","SECCM",IF(OR(RIGHT(Table13[[#This Row],[Occupational Series]],1)="A",RIGHT(Table13[[#This Row],[Occupational Series]],1)="B",RIGHT(Table13[[#This Row],[Occupational Series]],1)="C"),"0301",RIGHT(Table13[[#This Row],[Occupational Series]],4)))</f>
        <v>5352</v>
      </c>
      <c r="D4096" s="54" t="s">
        <v>908</v>
      </c>
      <c r="E4096" s="54" t="s">
        <v>909</v>
      </c>
    </row>
    <row r="4097" spans="1:5" ht="39" thickBot="1" x14ac:dyDescent="0.3">
      <c r="A4097" s="54" t="s">
        <v>709</v>
      </c>
      <c r="B4097" s="127" t="str">
        <f>Table13[[#This Row],[Series]]&amp;Table13[[#This Row],[Competency Name]]</f>
        <v>5352KNOWLEDGE OF EQUIPMENT ASSEMBLY, INSTALLATION, REPAIR, ETC.</v>
      </c>
      <c r="C4097" s="127" t="str">
        <f>IF(RIGHT(Table13[[#This Row],[Occupational Series]],5)="SECCM","SECCM",IF(OR(RIGHT(Table13[[#This Row],[Occupational Series]],1)="A",RIGHT(Table13[[#This Row],[Occupational Series]],1)="B",RIGHT(Table13[[#This Row],[Occupational Series]],1)="C"),"0301",RIGHT(Table13[[#This Row],[Occupational Series]],4)))</f>
        <v>5352</v>
      </c>
      <c r="D4097" s="54" t="s">
        <v>910</v>
      </c>
      <c r="E4097" s="54" t="s">
        <v>911</v>
      </c>
    </row>
    <row r="4098" spans="1:5" ht="51.75" thickBot="1" x14ac:dyDescent="0.3">
      <c r="A4098" s="51" t="s">
        <v>709</v>
      </c>
      <c r="B4098" s="127" t="str">
        <f>Table13[[#This Row],[Series]]&amp;Table13[[#This Row],[Competency Name]]</f>
        <v>5352TROUBLESHOOTING</v>
      </c>
      <c r="C4098" s="127" t="str">
        <f>IF(RIGHT(Table13[[#This Row],[Occupational Series]],5)="SECCM","SECCM",IF(OR(RIGHT(Table13[[#This Row],[Occupational Series]],1)="A",RIGHT(Table13[[#This Row],[Occupational Series]],1)="B",RIGHT(Table13[[#This Row],[Occupational Series]],1)="C"),"0301",RIGHT(Table13[[#This Row],[Occupational Series]],4)))</f>
        <v>5352</v>
      </c>
      <c r="D4098" s="51" t="s">
        <v>912</v>
      </c>
      <c r="E4098" s="51" t="s">
        <v>913</v>
      </c>
    </row>
    <row r="4099" spans="1:5" ht="39" thickBot="1" x14ac:dyDescent="0.3">
      <c r="A4099" s="51" t="s">
        <v>709</v>
      </c>
      <c r="B4099" s="127" t="str">
        <f>Table13[[#This Row],[Series]]&amp;Table13[[#This Row],[Competency Name]]</f>
        <v>5352ABILITY TO WORK AS A MEMBER OF A TEAM</v>
      </c>
      <c r="C4099" s="127" t="str">
        <f>IF(RIGHT(Table13[[#This Row],[Occupational Series]],5)="SECCM","SECCM",IF(OR(RIGHT(Table13[[#This Row],[Occupational Series]],1)="A",RIGHT(Table13[[#This Row],[Occupational Series]],1)="B",RIGHT(Table13[[#This Row],[Occupational Series]],1)="C"),"0301",RIGHT(Table13[[#This Row],[Occupational Series]],4)))</f>
        <v>5352</v>
      </c>
      <c r="D4099" s="51" t="s">
        <v>1017</v>
      </c>
      <c r="E4099" s="51" t="s">
        <v>1018</v>
      </c>
    </row>
    <row r="4100" spans="1:5" ht="26.25" thickBot="1" x14ac:dyDescent="0.3">
      <c r="A4100" s="128" t="s">
        <v>709</v>
      </c>
      <c r="B4100" s="127" t="str">
        <f>Table13[[#This Row],[Series]]&amp;Table13[[#This Row],[Competency Name]]</f>
        <v>5352SHOP APTITUDE AND INTEREST</v>
      </c>
      <c r="C4100" s="127" t="str">
        <f>IF(RIGHT(Table13[[#This Row],[Occupational Series]],5)="SECCM","SECCM",IF(OR(RIGHT(Table13[[#This Row],[Occupational Series]],1)="A",RIGHT(Table13[[#This Row],[Occupational Series]],1)="B",RIGHT(Table13[[#This Row],[Occupational Series]],1)="C"),"0301",RIGHT(Table13[[#This Row],[Occupational Series]],4)))</f>
        <v>5352</v>
      </c>
      <c r="D4100" s="128" t="s">
        <v>1021</v>
      </c>
      <c r="E4100" s="128" t="s">
        <v>1022</v>
      </c>
    </row>
    <row r="4101" spans="1:5" ht="26.25" thickBot="1" x14ac:dyDescent="0.3">
      <c r="A4101" s="54" t="s">
        <v>682</v>
      </c>
      <c r="B4101" s="127" t="str">
        <f>Table13[[#This Row],[Series]]&amp;Table13[[#This Row],[Competency Name]]</f>
        <v>5378KNOWLEDGE OF MATERIALS</v>
      </c>
      <c r="C4101" s="127" t="str">
        <f>IF(RIGHT(Table13[[#This Row],[Occupational Series]],5)="SECCM","SECCM",IF(OR(RIGHT(Table13[[#This Row],[Occupational Series]],1)="A",RIGHT(Table13[[#This Row],[Occupational Series]],1)="B",RIGHT(Table13[[#This Row],[Occupational Series]],1)="C"),"0301",RIGHT(Table13[[#This Row],[Occupational Series]],4)))</f>
        <v>5378</v>
      </c>
      <c r="D4101" s="54" t="s">
        <v>679</v>
      </c>
      <c r="E4101" s="54" t="s">
        <v>680</v>
      </c>
    </row>
    <row r="4102" spans="1:5" ht="115.5" thickBot="1" x14ac:dyDescent="0.3">
      <c r="A4102" s="54" t="s">
        <v>682</v>
      </c>
      <c r="B4102" s="127" t="str">
        <f>Table13[[#This Row],[Series]]&amp;Table13[[#This Row],[Competency Name]]</f>
        <v>5378TECHNICAL PRACTICES (THEORETICAL, PRECISE, ARTISTIC)</v>
      </c>
      <c r="C4102" s="127" t="str">
        <f>IF(RIGHT(Table13[[#This Row],[Occupational Series]],5)="SECCM","SECCM",IF(OR(RIGHT(Table13[[#This Row],[Occupational Series]],1)="A",RIGHT(Table13[[#This Row],[Occupational Series]],1)="B",RIGHT(Table13[[#This Row],[Occupational Series]],1)="C"),"0301",RIGHT(Table13[[#This Row],[Occupational Series]],4)))</f>
        <v>5378</v>
      </c>
      <c r="D4102" s="54" t="s">
        <v>716</v>
      </c>
      <c r="E4102" s="54" t="s">
        <v>717</v>
      </c>
    </row>
    <row r="4103" spans="1:5" ht="51.75" thickBot="1" x14ac:dyDescent="0.3">
      <c r="A4103" s="128" t="s">
        <v>682</v>
      </c>
      <c r="B4103" s="127" t="str">
        <f>Table13[[#This Row],[Series]]&amp;Table13[[#This Row],[Competency Name]]</f>
        <v>5378ABILITY TO DO THE WORK OF THE POSITION WITHOUT MORE THAN NORMAL SUPERVISION</v>
      </c>
      <c r="C4103" s="127" t="str">
        <f>IF(RIGHT(Table13[[#This Row],[Occupational Series]],5)="SECCM","SECCM",IF(OR(RIGHT(Table13[[#This Row],[Occupational Series]],1)="A",RIGHT(Table13[[#This Row],[Occupational Series]],1)="B",RIGHT(Table13[[#This Row],[Occupational Series]],1)="C"),"0301",RIGHT(Table13[[#This Row],[Occupational Series]],4)))</f>
        <v>5378</v>
      </c>
      <c r="D4103" s="128" t="s">
        <v>852</v>
      </c>
      <c r="E4103" s="128" t="s">
        <v>853</v>
      </c>
    </row>
    <row r="4104" spans="1:5" ht="15.75" thickBot="1" x14ac:dyDescent="0.3">
      <c r="A4104" s="129" t="s">
        <v>682</v>
      </c>
      <c r="B4104" s="127" t="str">
        <f>Table13[[#This Row],[Series]]&amp;Table13[[#This Row],[Competency Name]]</f>
        <v>5378ABILITY TO INSPECT</v>
      </c>
      <c r="C4104" s="127" t="str">
        <f>IF(RIGHT(Table13[[#This Row],[Occupational Series]],5)="SECCM","SECCM",IF(OR(RIGHT(Table13[[#This Row],[Occupational Series]],1)="A",RIGHT(Table13[[#This Row],[Occupational Series]],1)="B",RIGHT(Table13[[#This Row],[Occupational Series]],1)="C"),"0301",RIGHT(Table13[[#This Row],[Occupational Series]],4)))</f>
        <v>5378</v>
      </c>
      <c r="D4104" s="129" t="s">
        <v>866</v>
      </c>
      <c r="E4104" s="129" t="s">
        <v>867</v>
      </c>
    </row>
    <row r="4105" spans="1:5" ht="15.75" thickBot="1" x14ac:dyDescent="0.3">
      <c r="A4105" s="129" t="s">
        <v>682</v>
      </c>
      <c r="B4105" s="127" t="str">
        <f>Table13[[#This Row],[Series]]&amp;Table13[[#This Row],[Competency Name]]</f>
        <v>5378ABILITY TO INSTRUCT</v>
      </c>
      <c r="C4105" s="127" t="str">
        <f>IF(RIGHT(Table13[[#This Row],[Occupational Series]],5)="SECCM","SECCM",IF(OR(RIGHT(Table13[[#This Row],[Occupational Series]],1)="A",RIGHT(Table13[[#This Row],[Occupational Series]],1)="B",RIGHT(Table13[[#This Row],[Occupational Series]],1)="C"),"0301",RIGHT(Table13[[#This Row],[Occupational Series]],4)))</f>
        <v>5378</v>
      </c>
      <c r="D4105" s="129" t="s">
        <v>868</v>
      </c>
      <c r="E4105" s="129" t="s">
        <v>869</v>
      </c>
    </row>
    <row r="4106" spans="1:5" ht="39" thickBot="1" x14ac:dyDescent="0.3">
      <c r="A4106" s="54" t="s">
        <v>682</v>
      </c>
      <c r="B4106" s="127" t="str">
        <f>Table13[[#This Row],[Series]]&amp;Table13[[#This Row],[Competency Name]]</f>
        <v>5378ABILITY TO PROVIDE PRODUCTION SUPPORT SERVICES</v>
      </c>
      <c r="C4106" s="127" t="str">
        <f>IF(RIGHT(Table13[[#This Row],[Occupational Series]],5)="SECCM","SECCM",IF(OR(RIGHT(Table13[[#This Row],[Occupational Series]],1)="A",RIGHT(Table13[[#This Row],[Occupational Series]],1)="B",RIGHT(Table13[[#This Row],[Occupational Series]],1)="C"),"0301",RIGHT(Table13[[#This Row],[Occupational Series]],4)))</f>
        <v>5378</v>
      </c>
      <c r="D4106" s="54" t="s">
        <v>870</v>
      </c>
      <c r="E4106" s="54" t="s">
        <v>871</v>
      </c>
    </row>
    <row r="4107" spans="1:5" ht="26.25" thickBot="1" x14ac:dyDescent="0.3">
      <c r="A4107" s="128" t="s">
        <v>682</v>
      </c>
      <c r="B4107" s="127" t="str">
        <f>Table13[[#This Row],[Series]]&amp;Table13[[#This Row],[Competency Name]]</f>
        <v>5378ABILITY TO LEAD OR SUPERVISE</v>
      </c>
      <c r="C4107" s="127" t="str">
        <f>IF(RIGHT(Table13[[#This Row],[Occupational Series]],5)="SECCM","SECCM",IF(OR(RIGHT(Table13[[#This Row],[Occupational Series]],1)="A",RIGHT(Table13[[#This Row],[Occupational Series]],1)="B",RIGHT(Table13[[#This Row],[Occupational Series]],1)="C"),"0301",RIGHT(Table13[[#This Row],[Occupational Series]],4)))</f>
        <v>5378</v>
      </c>
      <c r="D4107" s="128" t="s">
        <v>872</v>
      </c>
      <c r="E4107" s="128" t="s">
        <v>873</v>
      </c>
    </row>
    <row r="4108" spans="1:5" ht="77.25" thickBot="1" x14ac:dyDescent="0.3">
      <c r="A4108" s="54" t="s">
        <v>682</v>
      </c>
      <c r="B4108" s="127" t="str">
        <f>Table13[[#This Row],[Series]]&amp;Table13[[#This Row],[Competency Name]]</f>
        <v>5378ABILITY TO INTERPRET INSTRUCTIONS AND SPECIFICATIONS, INCLUDING BLUEPRINT READING</v>
      </c>
      <c r="C4108" s="127" t="str">
        <f>IF(RIGHT(Table13[[#This Row],[Occupational Series]],5)="SECCM","SECCM",IF(OR(RIGHT(Table13[[#This Row],[Occupational Series]],1)="A",RIGHT(Table13[[#This Row],[Occupational Series]],1)="B",RIGHT(Table13[[#This Row],[Occupational Series]],1)="C"),"0301",RIGHT(Table13[[#This Row],[Occupational Series]],4)))</f>
        <v>5378</v>
      </c>
      <c r="D4108" s="54" t="s">
        <v>906</v>
      </c>
      <c r="E4108" s="54" t="s">
        <v>907</v>
      </c>
    </row>
    <row r="4109" spans="1:5" ht="51.75" thickBot="1" x14ac:dyDescent="0.3">
      <c r="A4109" s="54" t="s">
        <v>682</v>
      </c>
      <c r="B4109" s="127" t="str">
        <f>Table13[[#This Row],[Series]]&amp;Table13[[#This Row],[Competency Name]]</f>
        <v>5378ABILITY TO USE AND MAINTAIN TOOLS AND EQUIPMENT</v>
      </c>
      <c r="C4109" s="127" t="str">
        <f>IF(RIGHT(Table13[[#This Row],[Occupational Series]],5)="SECCM","SECCM",IF(OR(RIGHT(Table13[[#This Row],[Occupational Series]],1)="A",RIGHT(Table13[[#This Row],[Occupational Series]],1)="B",RIGHT(Table13[[#This Row],[Occupational Series]],1)="C"),"0301",RIGHT(Table13[[#This Row],[Occupational Series]],4)))</f>
        <v>5378</v>
      </c>
      <c r="D4109" s="54" t="s">
        <v>908</v>
      </c>
      <c r="E4109" s="54" t="s">
        <v>909</v>
      </c>
    </row>
    <row r="4110" spans="1:5" ht="39" thickBot="1" x14ac:dyDescent="0.3">
      <c r="A4110" s="51" t="s">
        <v>682</v>
      </c>
      <c r="B4110" s="127" t="str">
        <f>Table13[[#This Row],[Series]]&amp;Table13[[#This Row],[Competency Name]]</f>
        <v>5378KNOWLEDGE OF EQUIPMENT ASSEMBLY, INSTALLATION, REPAIR, ETC.</v>
      </c>
      <c r="C4110" s="127" t="str">
        <f>IF(RIGHT(Table13[[#This Row],[Occupational Series]],5)="SECCM","SECCM",IF(OR(RIGHT(Table13[[#This Row],[Occupational Series]],1)="A",RIGHT(Table13[[#This Row],[Occupational Series]],1)="B",RIGHT(Table13[[#This Row],[Occupational Series]],1)="C"),"0301",RIGHT(Table13[[#This Row],[Occupational Series]],4)))</f>
        <v>5378</v>
      </c>
      <c r="D4110" s="51" t="s">
        <v>910</v>
      </c>
      <c r="E4110" s="51" t="s">
        <v>911</v>
      </c>
    </row>
    <row r="4111" spans="1:5" ht="51.75" thickBot="1" x14ac:dyDescent="0.3">
      <c r="A4111" s="51" t="s">
        <v>682</v>
      </c>
      <c r="B4111" s="127" t="str">
        <f>Table13[[#This Row],[Series]]&amp;Table13[[#This Row],[Competency Name]]</f>
        <v>5378TROUBLESHOOTING</v>
      </c>
      <c r="C4111" s="127" t="str">
        <f>IF(RIGHT(Table13[[#This Row],[Occupational Series]],5)="SECCM","SECCM",IF(OR(RIGHT(Table13[[#This Row],[Occupational Series]],1)="A",RIGHT(Table13[[#This Row],[Occupational Series]],1)="B",RIGHT(Table13[[#This Row],[Occupational Series]],1)="C"),"0301",RIGHT(Table13[[#This Row],[Occupational Series]],4)))</f>
        <v>5378</v>
      </c>
      <c r="D4111" s="51" t="s">
        <v>912</v>
      </c>
      <c r="E4111" s="51" t="s">
        <v>913</v>
      </c>
    </row>
    <row r="4112" spans="1:5" ht="64.5" thickBot="1" x14ac:dyDescent="0.3">
      <c r="A4112" s="54" t="s">
        <v>653</v>
      </c>
      <c r="B4112" s="127" t="str">
        <f>Table13[[#This Row],[Series]]&amp;Table13[[#This Row],[Competency Name]]</f>
        <v>5401ABILITY TO INTERPRET INSTRUCTIONS, SPECIFICATIONS, ETC. (OTHER THAN BLUEPRINTS)</v>
      </c>
      <c r="C4112" s="127" t="str">
        <f>IF(RIGHT(Table13[[#This Row],[Occupational Series]],5)="SECCM","SECCM",IF(OR(RIGHT(Table13[[#This Row],[Occupational Series]],1)="A",RIGHT(Table13[[#This Row],[Occupational Series]],1)="B",RIGHT(Table13[[#This Row],[Occupational Series]],1)="C"),"0301",RIGHT(Table13[[#This Row],[Occupational Series]],4)))</f>
        <v>5401</v>
      </c>
      <c r="D4112" s="54" t="s">
        <v>645</v>
      </c>
      <c r="E4112" s="54" t="s">
        <v>646</v>
      </c>
    </row>
    <row r="4113" spans="1:5" ht="115.5" thickBot="1" x14ac:dyDescent="0.3">
      <c r="A4113" s="54" t="s">
        <v>653</v>
      </c>
      <c r="B4113" s="127" t="str">
        <f>Table13[[#This Row],[Series]]&amp;Table13[[#This Row],[Competency Name]]</f>
        <v>5401TECHNICAL PRACTICES (THEORETICAL, PRECISE, ARTISTIC)</v>
      </c>
      <c r="C4113" s="127" t="str">
        <f>IF(RIGHT(Table13[[#This Row],[Occupational Series]],5)="SECCM","SECCM",IF(OR(RIGHT(Table13[[#This Row],[Occupational Series]],1)="A",RIGHT(Table13[[#This Row],[Occupational Series]],1)="B",RIGHT(Table13[[#This Row],[Occupational Series]],1)="C"),"0301",RIGHT(Table13[[#This Row],[Occupational Series]],4)))</f>
        <v>5401</v>
      </c>
      <c r="D4113" s="54" t="s">
        <v>716</v>
      </c>
      <c r="E4113" s="54" t="s">
        <v>717</v>
      </c>
    </row>
    <row r="4114" spans="1:5" ht="51.75" thickBot="1" x14ac:dyDescent="0.3">
      <c r="A4114" s="128" t="s">
        <v>653</v>
      </c>
      <c r="B4114" s="127" t="str">
        <f>Table13[[#This Row],[Series]]&amp;Table13[[#This Row],[Competency Name]]</f>
        <v>5401ABILITY TO DO THE WORK OF THE POSITION WITHOUT MORE THAN NORMAL SUPERVISION</v>
      </c>
      <c r="C4114" s="127" t="str">
        <f>IF(RIGHT(Table13[[#This Row],[Occupational Series]],5)="SECCM","SECCM",IF(OR(RIGHT(Table13[[#This Row],[Occupational Series]],1)="A",RIGHT(Table13[[#This Row],[Occupational Series]],1)="B",RIGHT(Table13[[#This Row],[Occupational Series]],1)="C"),"0301",RIGHT(Table13[[#This Row],[Occupational Series]],4)))</f>
        <v>5401</v>
      </c>
      <c r="D4114" s="128" t="s">
        <v>852</v>
      </c>
      <c r="E4114" s="128" t="s">
        <v>853</v>
      </c>
    </row>
    <row r="4115" spans="1:5" ht="15.75" thickBot="1" x14ac:dyDescent="0.3">
      <c r="A4115" s="128" t="s">
        <v>653</v>
      </c>
      <c r="B4115" s="127" t="str">
        <f>Table13[[#This Row],[Series]]&amp;Table13[[#This Row],[Competency Name]]</f>
        <v>5401ABILITY TO INSPECT</v>
      </c>
      <c r="C4115" s="127" t="str">
        <f>IF(RIGHT(Table13[[#This Row],[Occupational Series]],5)="SECCM","SECCM",IF(OR(RIGHT(Table13[[#This Row],[Occupational Series]],1)="A",RIGHT(Table13[[#This Row],[Occupational Series]],1)="B",RIGHT(Table13[[#This Row],[Occupational Series]],1)="C"),"0301",RIGHT(Table13[[#This Row],[Occupational Series]],4)))</f>
        <v>5401</v>
      </c>
      <c r="D4115" s="128" t="s">
        <v>866</v>
      </c>
      <c r="E4115" s="128" t="s">
        <v>867</v>
      </c>
    </row>
    <row r="4116" spans="1:5" ht="15.75" thickBot="1" x14ac:dyDescent="0.3">
      <c r="A4116" s="129" t="s">
        <v>653</v>
      </c>
      <c r="B4116" s="127" t="str">
        <f>Table13[[#This Row],[Series]]&amp;Table13[[#This Row],[Competency Name]]</f>
        <v>5401ABILITY TO INSTRUCT</v>
      </c>
      <c r="C4116" s="127" t="str">
        <f>IF(RIGHT(Table13[[#This Row],[Occupational Series]],5)="SECCM","SECCM",IF(OR(RIGHT(Table13[[#This Row],[Occupational Series]],1)="A",RIGHT(Table13[[#This Row],[Occupational Series]],1)="B",RIGHT(Table13[[#This Row],[Occupational Series]],1)="C"),"0301",RIGHT(Table13[[#This Row],[Occupational Series]],4)))</f>
        <v>5401</v>
      </c>
      <c r="D4116" s="129" t="s">
        <v>868</v>
      </c>
      <c r="E4116" s="129" t="s">
        <v>869</v>
      </c>
    </row>
    <row r="4117" spans="1:5" ht="39" thickBot="1" x14ac:dyDescent="0.3">
      <c r="A4117" s="51" t="s">
        <v>653</v>
      </c>
      <c r="B4117" s="127" t="str">
        <f>Table13[[#This Row],[Series]]&amp;Table13[[#This Row],[Competency Name]]</f>
        <v>5401ABILITY TO PROVIDE PRODUCTION SUPPORT SERVICES</v>
      </c>
      <c r="C4117" s="127" t="str">
        <f>IF(RIGHT(Table13[[#This Row],[Occupational Series]],5)="SECCM","SECCM",IF(OR(RIGHT(Table13[[#This Row],[Occupational Series]],1)="A",RIGHT(Table13[[#This Row],[Occupational Series]],1)="B",RIGHT(Table13[[#This Row],[Occupational Series]],1)="C"),"0301",RIGHT(Table13[[#This Row],[Occupational Series]],4)))</f>
        <v>5401</v>
      </c>
      <c r="D4117" s="51" t="s">
        <v>870</v>
      </c>
      <c r="E4117" s="51" t="s">
        <v>871</v>
      </c>
    </row>
    <row r="4118" spans="1:5" ht="26.25" thickBot="1" x14ac:dyDescent="0.3">
      <c r="A4118" s="128" t="s">
        <v>653</v>
      </c>
      <c r="B4118" s="127" t="str">
        <f>Table13[[#This Row],[Series]]&amp;Table13[[#This Row],[Competency Name]]</f>
        <v>5401ABILITY TO LEAD OR SUPERVISE</v>
      </c>
      <c r="C4118" s="127" t="str">
        <f>IF(RIGHT(Table13[[#This Row],[Occupational Series]],5)="SECCM","SECCM",IF(OR(RIGHT(Table13[[#This Row],[Occupational Series]],1)="A",RIGHT(Table13[[#This Row],[Occupational Series]],1)="B",RIGHT(Table13[[#This Row],[Occupational Series]],1)="C"),"0301",RIGHT(Table13[[#This Row],[Occupational Series]],4)))</f>
        <v>5401</v>
      </c>
      <c r="D4118" s="128" t="s">
        <v>872</v>
      </c>
      <c r="E4118" s="128" t="s">
        <v>873</v>
      </c>
    </row>
    <row r="4119" spans="1:5" ht="39" thickBot="1" x14ac:dyDescent="0.3">
      <c r="A4119" s="54" t="s">
        <v>653</v>
      </c>
      <c r="B4119" s="127" t="str">
        <f>Table13[[#This Row],[Series]]&amp;Table13[[#This Row],[Competency Name]]</f>
        <v>5401ABILITY TO FOLLOW DIRECTIONS IN A SHOP</v>
      </c>
      <c r="C4119" s="127" t="str">
        <f>IF(RIGHT(Table13[[#This Row],[Occupational Series]],5)="SECCM","SECCM",IF(OR(RIGHT(Table13[[#This Row],[Occupational Series]],1)="A",RIGHT(Table13[[#This Row],[Occupational Series]],1)="B",RIGHT(Table13[[#This Row],[Occupational Series]],1)="C"),"0301",RIGHT(Table13[[#This Row],[Occupational Series]],4)))</f>
        <v>5401</v>
      </c>
      <c r="D4119" s="54" t="s">
        <v>882</v>
      </c>
      <c r="E4119" s="54" t="s">
        <v>883</v>
      </c>
    </row>
    <row r="4120" spans="1:5" ht="64.5" thickBot="1" x14ac:dyDescent="0.3">
      <c r="A4120" s="54" t="s">
        <v>653</v>
      </c>
      <c r="B4120" s="127" t="str">
        <f>Table13[[#This Row],[Series]]&amp;Table13[[#This Row],[Competency Name]]</f>
        <v>5401DEXTERITY AND SAFETY</v>
      </c>
      <c r="C4120" s="127" t="str">
        <f>IF(RIGHT(Table13[[#This Row],[Occupational Series]],5)="SECCM","SECCM",IF(OR(RIGHT(Table13[[#This Row],[Occupational Series]],1)="A",RIGHT(Table13[[#This Row],[Occupational Series]],1)="B",RIGHT(Table13[[#This Row],[Occupational Series]],1)="C"),"0301",RIGHT(Table13[[#This Row],[Occupational Series]],4)))</f>
        <v>5401</v>
      </c>
      <c r="D4120" s="54" t="s">
        <v>888</v>
      </c>
      <c r="E4120" s="54" t="s">
        <v>889</v>
      </c>
    </row>
    <row r="4121" spans="1:5" ht="39" thickBot="1" x14ac:dyDescent="0.3">
      <c r="A4121" s="54" t="s">
        <v>653</v>
      </c>
      <c r="B4121" s="127" t="str">
        <f>Table13[[#This Row],[Series]]&amp;Table13[[#This Row],[Competency Name]]</f>
        <v>5401RELIABILITY AND DEPENDABILITY</v>
      </c>
      <c r="C4121" s="127" t="str">
        <f>IF(RIGHT(Table13[[#This Row],[Occupational Series]],5)="SECCM","SECCM",IF(OR(RIGHT(Table13[[#This Row],[Occupational Series]],1)="A",RIGHT(Table13[[#This Row],[Occupational Series]],1)="B",RIGHT(Table13[[#This Row],[Occupational Series]],1)="C"),"0301",RIGHT(Table13[[#This Row],[Occupational Series]],4)))</f>
        <v>5401</v>
      </c>
      <c r="D4121" s="54" t="s">
        <v>900</v>
      </c>
      <c r="E4121" s="54" t="s">
        <v>901</v>
      </c>
    </row>
    <row r="4122" spans="1:5" ht="39" thickBot="1" x14ac:dyDescent="0.3">
      <c r="A4122" s="51" t="s">
        <v>653</v>
      </c>
      <c r="B4122" s="127" t="str">
        <f>Table13[[#This Row],[Series]]&amp;Table13[[#This Row],[Competency Name]]</f>
        <v>5401KNOWLEDGE OF EQUIPMENT ASSEMBLY, INSTALLATION, REPAIR, ETC.</v>
      </c>
      <c r="C4122" s="127" t="str">
        <f>IF(RIGHT(Table13[[#This Row],[Occupational Series]],5)="SECCM","SECCM",IF(OR(RIGHT(Table13[[#This Row],[Occupational Series]],1)="A",RIGHT(Table13[[#This Row],[Occupational Series]],1)="B",RIGHT(Table13[[#This Row],[Occupational Series]],1)="C"),"0301",RIGHT(Table13[[#This Row],[Occupational Series]],4)))</f>
        <v>5401</v>
      </c>
      <c r="D4122" s="51" t="s">
        <v>910</v>
      </c>
      <c r="E4122" s="51" t="s">
        <v>911</v>
      </c>
    </row>
    <row r="4123" spans="1:5" ht="90" thickBot="1" x14ac:dyDescent="0.3">
      <c r="A4123" s="51" t="s">
        <v>653</v>
      </c>
      <c r="B4123" s="127" t="str">
        <f>Table13[[#This Row],[Series]]&amp;Table13[[#This Row],[Competency Name]]</f>
        <v>5401USE OF MEASURING INSTRUMENTS (MECHANICAL, ELECTRICAL, ELECTRONIC, AS APPROPRIATE TO LINE OF WORK)</v>
      </c>
      <c r="C4123" s="127" t="str">
        <f>IF(RIGHT(Table13[[#This Row],[Occupational Series]],5)="SECCM","SECCM",IF(OR(RIGHT(Table13[[#This Row],[Occupational Series]],1)="A",RIGHT(Table13[[#This Row],[Occupational Series]],1)="B",RIGHT(Table13[[#This Row],[Occupational Series]],1)="C"),"0301",RIGHT(Table13[[#This Row],[Occupational Series]],4)))</f>
        <v>5401</v>
      </c>
      <c r="D4123" s="51" t="s">
        <v>986</v>
      </c>
      <c r="E4123" s="51" t="s">
        <v>987</v>
      </c>
    </row>
    <row r="4124" spans="1:5" ht="26.25" thickBot="1" x14ac:dyDescent="0.3">
      <c r="A4124" s="128" t="s">
        <v>653</v>
      </c>
      <c r="B4124" s="127" t="str">
        <f>Table13[[#This Row],[Series]]&amp;Table13[[#This Row],[Competency Name]]</f>
        <v>5401ABILITY TO HANDLE WEIGHTS AND LOADS</v>
      </c>
      <c r="C4124" s="127" t="str">
        <f>IF(RIGHT(Table13[[#This Row],[Occupational Series]],5)="SECCM","SECCM",IF(OR(RIGHT(Table13[[#This Row],[Occupational Series]],1)="A",RIGHT(Table13[[#This Row],[Occupational Series]],1)="B",RIGHT(Table13[[#This Row],[Occupational Series]],1)="C"),"0301",RIGHT(Table13[[#This Row],[Occupational Series]],4)))</f>
        <v>5401</v>
      </c>
      <c r="D4124" s="128" t="s">
        <v>988</v>
      </c>
      <c r="E4124" s="128" t="s">
        <v>989</v>
      </c>
    </row>
    <row r="4125" spans="1:5" ht="39" thickBot="1" x14ac:dyDescent="0.3">
      <c r="A4125" s="54" t="s">
        <v>653</v>
      </c>
      <c r="B4125" s="127" t="str">
        <f>Table13[[#This Row],[Series]]&amp;Table13[[#This Row],[Competency Name]]</f>
        <v>5401ABILITY TO WORK AS A MEMBER OF A TEAM</v>
      </c>
      <c r="C4125" s="127" t="str">
        <f>IF(RIGHT(Table13[[#This Row],[Occupational Series]],5)="SECCM","SECCM",IF(OR(RIGHT(Table13[[#This Row],[Occupational Series]],1)="A",RIGHT(Table13[[#This Row],[Occupational Series]],1)="B",RIGHT(Table13[[#This Row],[Occupational Series]],1)="C"),"0301",RIGHT(Table13[[#This Row],[Occupational Series]],4)))</f>
        <v>5401</v>
      </c>
      <c r="D4125" s="54" t="s">
        <v>1017</v>
      </c>
      <c r="E4125" s="54" t="s">
        <v>1018</v>
      </c>
    </row>
    <row r="4126" spans="1:5" ht="26.25" thickBot="1" x14ac:dyDescent="0.3">
      <c r="A4126" s="128" t="s">
        <v>653</v>
      </c>
      <c r="B4126" s="127" t="str">
        <f>Table13[[#This Row],[Series]]&amp;Table13[[#This Row],[Competency Name]]</f>
        <v>5401SHOP APTITUDE AND INTEREST</v>
      </c>
      <c r="C4126" s="127" t="str">
        <f>IF(RIGHT(Table13[[#This Row],[Occupational Series]],5)="SECCM","SECCM",IF(OR(RIGHT(Table13[[#This Row],[Occupational Series]],1)="A",RIGHT(Table13[[#This Row],[Occupational Series]],1)="B",RIGHT(Table13[[#This Row],[Occupational Series]],1)="C"),"0301",RIGHT(Table13[[#This Row],[Occupational Series]],4)))</f>
        <v>5401</v>
      </c>
      <c r="D4126" s="128" t="s">
        <v>1021</v>
      </c>
      <c r="E4126" s="128" t="s">
        <v>1022</v>
      </c>
    </row>
    <row r="4127" spans="1:5" ht="39" thickBot="1" x14ac:dyDescent="0.3">
      <c r="A4127" s="54" t="s">
        <v>653</v>
      </c>
      <c r="B4127" s="127" t="str">
        <f>Table13[[#This Row],[Series]]&amp;Table13[[#This Row],[Competency Name]]</f>
        <v>5401OPERATION OF EQUIPMENT, MACHINERY, ETC.</v>
      </c>
      <c r="C4127" s="127" t="str">
        <f>IF(RIGHT(Table13[[#This Row],[Occupational Series]],5)="SECCM","SECCM",IF(OR(RIGHT(Table13[[#This Row],[Occupational Series]],1)="A",RIGHT(Table13[[#This Row],[Occupational Series]],1)="B",RIGHT(Table13[[#This Row],[Occupational Series]],1)="C"),"0301",RIGHT(Table13[[#This Row],[Occupational Series]],4)))</f>
        <v>5401</v>
      </c>
      <c r="D4127" s="54" t="s">
        <v>1063</v>
      </c>
      <c r="E4127" s="54" t="s">
        <v>1064</v>
      </c>
    </row>
    <row r="4128" spans="1:5" ht="64.5" thickBot="1" x14ac:dyDescent="0.3">
      <c r="A4128" s="51" t="s">
        <v>675</v>
      </c>
      <c r="B4128" s="127" t="str">
        <f>Table13[[#This Row],[Series]]&amp;Table13[[#This Row],[Competency Name]]</f>
        <v>5402ABILITY TO INTERPRET INSTRUCTIONS, SPECIFICATIONS, ETC. (OTHER THAN BLUEPRINTS)</v>
      </c>
      <c r="C4128" s="127" t="str">
        <f>IF(RIGHT(Table13[[#This Row],[Occupational Series]],5)="SECCM","SECCM",IF(OR(RIGHT(Table13[[#This Row],[Occupational Series]],1)="A",RIGHT(Table13[[#This Row],[Occupational Series]],1)="B",RIGHT(Table13[[#This Row],[Occupational Series]],1)="C"),"0301",RIGHT(Table13[[#This Row],[Occupational Series]],4)))</f>
        <v>5402</v>
      </c>
      <c r="D4128" s="51" t="s">
        <v>645</v>
      </c>
      <c r="E4128" s="51" t="s">
        <v>646</v>
      </c>
    </row>
    <row r="4129" spans="1:5" ht="115.5" thickBot="1" x14ac:dyDescent="0.3">
      <c r="A4129" s="51" t="s">
        <v>675</v>
      </c>
      <c r="B4129" s="127" t="str">
        <f>Table13[[#This Row],[Series]]&amp;Table13[[#This Row],[Competency Name]]</f>
        <v>5402TECHNICAL PRACTICES (THEORETICAL, PRECISE, ARTISTIC)</v>
      </c>
      <c r="C4129" s="127" t="str">
        <f>IF(RIGHT(Table13[[#This Row],[Occupational Series]],5)="SECCM","SECCM",IF(OR(RIGHT(Table13[[#This Row],[Occupational Series]],1)="A",RIGHT(Table13[[#This Row],[Occupational Series]],1)="B",RIGHT(Table13[[#This Row],[Occupational Series]],1)="C"),"0301",RIGHT(Table13[[#This Row],[Occupational Series]],4)))</f>
        <v>5402</v>
      </c>
      <c r="D4129" s="51" t="s">
        <v>716</v>
      </c>
      <c r="E4129" s="51" t="s">
        <v>717</v>
      </c>
    </row>
    <row r="4130" spans="1:5" ht="51.75" thickBot="1" x14ac:dyDescent="0.3">
      <c r="A4130" s="128" t="s">
        <v>675</v>
      </c>
      <c r="B4130" s="127" t="str">
        <f>Table13[[#This Row],[Series]]&amp;Table13[[#This Row],[Competency Name]]</f>
        <v>5402ABILITY TO DO THE WORK OF THE POSITION WITHOUT MORE THAN NORMAL SUPERVISION</v>
      </c>
      <c r="C4130" s="127" t="str">
        <f>IF(RIGHT(Table13[[#This Row],[Occupational Series]],5)="SECCM","SECCM",IF(OR(RIGHT(Table13[[#This Row],[Occupational Series]],1)="A",RIGHT(Table13[[#This Row],[Occupational Series]],1)="B",RIGHT(Table13[[#This Row],[Occupational Series]],1)="C"),"0301",RIGHT(Table13[[#This Row],[Occupational Series]],4)))</f>
        <v>5402</v>
      </c>
      <c r="D4130" s="128" t="s">
        <v>852</v>
      </c>
      <c r="E4130" s="128" t="s">
        <v>853</v>
      </c>
    </row>
    <row r="4131" spans="1:5" ht="15.75" thickBot="1" x14ac:dyDescent="0.3">
      <c r="A4131" s="128" t="s">
        <v>675</v>
      </c>
      <c r="B4131" s="127" t="str">
        <f>Table13[[#This Row],[Series]]&amp;Table13[[#This Row],[Competency Name]]</f>
        <v>5402ABILITY TO INSPECT</v>
      </c>
      <c r="C4131" s="127" t="str">
        <f>IF(RIGHT(Table13[[#This Row],[Occupational Series]],5)="SECCM","SECCM",IF(OR(RIGHT(Table13[[#This Row],[Occupational Series]],1)="A",RIGHT(Table13[[#This Row],[Occupational Series]],1)="B",RIGHT(Table13[[#This Row],[Occupational Series]],1)="C"),"0301",RIGHT(Table13[[#This Row],[Occupational Series]],4)))</f>
        <v>5402</v>
      </c>
      <c r="D4131" s="128" t="s">
        <v>866</v>
      </c>
      <c r="E4131" s="128" t="s">
        <v>867</v>
      </c>
    </row>
    <row r="4132" spans="1:5" ht="15.75" thickBot="1" x14ac:dyDescent="0.3">
      <c r="A4132" s="128" t="s">
        <v>675</v>
      </c>
      <c r="B4132" s="127" t="str">
        <f>Table13[[#This Row],[Series]]&amp;Table13[[#This Row],[Competency Name]]</f>
        <v>5402ABILITY TO INSTRUCT</v>
      </c>
      <c r="C4132" s="127" t="str">
        <f>IF(RIGHT(Table13[[#This Row],[Occupational Series]],5)="SECCM","SECCM",IF(OR(RIGHT(Table13[[#This Row],[Occupational Series]],1)="A",RIGHT(Table13[[#This Row],[Occupational Series]],1)="B",RIGHT(Table13[[#This Row],[Occupational Series]],1)="C"),"0301",RIGHT(Table13[[#This Row],[Occupational Series]],4)))</f>
        <v>5402</v>
      </c>
      <c r="D4132" s="128" t="s">
        <v>868</v>
      </c>
      <c r="E4132" s="128" t="s">
        <v>869</v>
      </c>
    </row>
    <row r="4133" spans="1:5" ht="39" thickBot="1" x14ac:dyDescent="0.3">
      <c r="A4133" s="54" t="s">
        <v>675</v>
      </c>
      <c r="B4133" s="127" t="str">
        <f>Table13[[#This Row],[Series]]&amp;Table13[[#This Row],[Competency Name]]</f>
        <v>5402ABILITY TO PROVIDE PRODUCTION SUPPORT SERVICES</v>
      </c>
      <c r="C4133" s="127" t="str">
        <f>IF(RIGHT(Table13[[#This Row],[Occupational Series]],5)="SECCM","SECCM",IF(OR(RIGHT(Table13[[#This Row],[Occupational Series]],1)="A",RIGHT(Table13[[#This Row],[Occupational Series]],1)="B",RIGHT(Table13[[#This Row],[Occupational Series]],1)="C"),"0301",RIGHT(Table13[[#This Row],[Occupational Series]],4)))</f>
        <v>5402</v>
      </c>
      <c r="D4133" s="54" t="s">
        <v>870</v>
      </c>
      <c r="E4133" s="54" t="s">
        <v>871</v>
      </c>
    </row>
    <row r="4134" spans="1:5" ht="26.25" thickBot="1" x14ac:dyDescent="0.3">
      <c r="A4134" s="129" t="s">
        <v>675</v>
      </c>
      <c r="B4134" s="127" t="str">
        <f>Table13[[#This Row],[Series]]&amp;Table13[[#This Row],[Competency Name]]</f>
        <v>5402ABILITY TO LEAD OR SUPERVISE</v>
      </c>
      <c r="C4134" s="127" t="str">
        <f>IF(RIGHT(Table13[[#This Row],[Occupational Series]],5)="SECCM","SECCM",IF(OR(RIGHT(Table13[[#This Row],[Occupational Series]],1)="A",RIGHT(Table13[[#This Row],[Occupational Series]],1)="B",RIGHT(Table13[[#This Row],[Occupational Series]],1)="C"),"0301",RIGHT(Table13[[#This Row],[Occupational Series]],4)))</f>
        <v>5402</v>
      </c>
      <c r="D4134" s="129" t="s">
        <v>872</v>
      </c>
      <c r="E4134" s="129" t="s">
        <v>873</v>
      </c>
    </row>
    <row r="4135" spans="1:5" ht="39" thickBot="1" x14ac:dyDescent="0.3">
      <c r="A4135" s="51" t="s">
        <v>675</v>
      </c>
      <c r="B4135" s="127" t="str">
        <f>Table13[[#This Row],[Series]]&amp;Table13[[#This Row],[Competency Name]]</f>
        <v>5402ABILITY TO FOLLOW DIRECTIONS IN A SHOP</v>
      </c>
      <c r="C4135" s="127" t="str">
        <f>IF(RIGHT(Table13[[#This Row],[Occupational Series]],5)="SECCM","SECCM",IF(OR(RIGHT(Table13[[#This Row],[Occupational Series]],1)="A",RIGHT(Table13[[#This Row],[Occupational Series]],1)="B",RIGHT(Table13[[#This Row],[Occupational Series]],1)="C"),"0301",RIGHT(Table13[[#This Row],[Occupational Series]],4)))</f>
        <v>5402</v>
      </c>
      <c r="D4135" s="51" t="s">
        <v>882</v>
      </c>
      <c r="E4135" s="51" t="s">
        <v>883</v>
      </c>
    </row>
    <row r="4136" spans="1:5" ht="64.5" thickBot="1" x14ac:dyDescent="0.3">
      <c r="A4136" s="54" t="s">
        <v>675</v>
      </c>
      <c r="B4136" s="127" t="str">
        <f>Table13[[#This Row],[Series]]&amp;Table13[[#This Row],[Competency Name]]</f>
        <v>5402DEXTERITY AND SAFETY</v>
      </c>
      <c r="C4136" s="127" t="str">
        <f>IF(RIGHT(Table13[[#This Row],[Occupational Series]],5)="SECCM","SECCM",IF(OR(RIGHT(Table13[[#This Row],[Occupational Series]],1)="A",RIGHT(Table13[[#This Row],[Occupational Series]],1)="B",RIGHT(Table13[[#This Row],[Occupational Series]],1)="C"),"0301",RIGHT(Table13[[#This Row],[Occupational Series]],4)))</f>
        <v>5402</v>
      </c>
      <c r="D4136" s="54" t="s">
        <v>888</v>
      </c>
      <c r="E4136" s="54" t="s">
        <v>889</v>
      </c>
    </row>
    <row r="4137" spans="1:5" ht="77.25" thickBot="1" x14ac:dyDescent="0.3">
      <c r="A4137" s="54" t="s">
        <v>675</v>
      </c>
      <c r="B4137" s="127" t="str">
        <f>Table13[[#This Row],[Series]]&amp;Table13[[#This Row],[Competency Name]]</f>
        <v>5402INGENUITY (ABILITY TO SUGGEST AND APPLY NEW METHODS)</v>
      </c>
      <c r="C4137" s="127" t="str">
        <f>IF(RIGHT(Table13[[#This Row],[Occupational Series]],5)="SECCM","SECCM",IF(OR(RIGHT(Table13[[#This Row],[Occupational Series]],1)="A",RIGHT(Table13[[#This Row],[Occupational Series]],1)="B",RIGHT(Table13[[#This Row],[Occupational Series]],1)="C"),"0301",RIGHT(Table13[[#This Row],[Occupational Series]],4)))</f>
        <v>5402</v>
      </c>
      <c r="D4137" s="54" t="s">
        <v>890</v>
      </c>
      <c r="E4137" s="54" t="s">
        <v>891</v>
      </c>
    </row>
    <row r="4138" spans="1:5" ht="39" thickBot="1" x14ac:dyDescent="0.3">
      <c r="A4138" s="54" t="s">
        <v>675</v>
      </c>
      <c r="B4138" s="127" t="str">
        <f>Table13[[#This Row],[Series]]&amp;Table13[[#This Row],[Competency Name]]</f>
        <v>5402ABILITY TO SUPERVISE THROUGH SUBORDINATE SUPERVISORS</v>
      </c>
      <c r="C4138" s="127" t="str">
        <f>IF(RIGHT(Table13[[#This Row],[Occupational Series]],5)="SECCM","SECCM",IF(OR(RIGHT(Table13[[#This Row],[Occupational Series]],1)="A",RIGHT(Table13[[#This Row],[Occupational Series]],1)="B",RIGHT(Table13[[#This Row],[Occupational Series]],1)="C"),"0301",RIGHT(Table13[[#This Row],[Occupational Series]],4)))</f>
        <v>5402</v>
      </c>
      <c r="D4138" s="54" t="s">
        <v>898</v>
      </c>
      <c r="E4138" s="54" t="s">
        <v>899</v>
      </c>
    </row>
    <row r="4139" spans="1:5" ht="39" thickBot="1" x14ac:dyDescent="0.3">
      <c r="A4139" s="54" t="s">
        <v>675</v>
      </c>
      <c r="B4139" s="127" t="str">
        <f>Table13[[#This Row],[Series]]&amp;Table13[[#This Row],[Competency Name]]</f>
        <v>5402RELIABILITY AND DEPENDABILITY</v>
      </c>
      <c r="C4139" s="127" t="str">
        <f>IF(RIGHT(Table13[[#This Row],[Occupational Series]],5)="SECCM","SECCM",IF(OR(RIGHT(Table13[[#This Row],[Occupational Series]],1)="A",RIGHT(Table13[[#This Row],[Occupational Series]],1)="B",RIGHT(Table13[[#This Row],[Occupational Series]],1)="C"),"0301",RIGHT(Table13[[#This Row],[Occupational Series]],4)))</f>
        <v>5402</v>
      </c>
      <c r="D4139" s="54" t="s">
        <v>900</v>
      </c>
      <c r="E4139" s="54" t="s">
        <v>901</v>
      </c>
    </row>
    <row r="4140" spans="1:5" ht="39" thickBot="1" x14ac:dyDescent="0.3">
      <c r="A4140" s="51" t="s">
        <v>675</v>
      </c>
      <c r="B4140" s="127" t="str">
        <f>Table13[[#This Row],[Series]]&amp;Table13[[#This Row],[Competency Name]]</f>
        <v>5402KNOWLEDGE OF EQUIPMENT ASSEMBLY, INSTALLATION, REPAIR, ETC.</v>
      </c>
      <c r="C4140" s="127" t="str">
        <f>IF(RIGHT(Table13[[#This Row],[Occupational Series]],5)="SECCM","SECCM",IF(OR(RIGHT(Table13[[#This Row],[Occupational Series]],1)="A",RIGHT(Table13[[#This Row],[Occupational Series]],1)="B",RIGHT(Table13[[#This Row],[Occupational Series]],1)="C"),"0301",RIGHT(Table13[[#This Row],[Occupational Series]],4)))</f>
        <v>5402</v>
      </c>
      <c r="D4140" s="51" t="s">
        <v>910</v>
      </c>
      <c r="E4140" s="51" t="s">
        <v>911</v>
      </c>
    </row>
    <row r="4141" spans="1:5" ht="90" thickBot="1" x14ac:dyDescent="0.3">
      <c r="A4141" s="51" t="s">
        <v>675</v>
      </c>
      <c r="B4141" s="127" t="str">
        <f>Table13[[#This Row],[Series]]&amp;Table13[[#This Row],[Competency Name]]</f>
        <v>5402USE OF MEASURING INSTRUMENTS (MECHANICAL, ELECTRICAL, ELECTRONIC, AS APPROPRIATE TO LINE OF WORK)</v>
      </c>
      <c r="C4141" s="127" t="str">
        <f>IF(RIGHT(Table13[[#This Row],[Occupational Series]],5)="SECCM","SECCM",IF(OR(RIGHT(Table13[[#This Row],[Occupational Series]],1)="A",RIGHT(Table13[[#This Row],[Occupational Series]],1)="B",RIGHT(Table13[[#This Row],[Occupational Series]],1)="C"),"0301",RIGHT(Table13[[#This Row],[Occupational Series]],4)))</f>
        <v>5402</v>
      </c>
      <c r="D4141" s="51" t="s">
        <v>986</v>
      </c>
      <c r="E4141" s="51" t="s">
        <v>987</v>
      </c>
    </row>
    <row r="4142" spans="1:5" ht="51.75" thickBot="1" x14ac:dyDescent="0.3">
      <c r="A4142" s="54" t="s">
        <v>675</v>
      </c>
      <c r="B4142" s="127" t="str">
        <f>Table13[[#This Row],[Series]]&amp;Table13[[#This Row],[Competency Name]]</f>
        <v>5402ABILITY TO MEET DEADLINE DATES UNDER PRESSURE</v>
      </c>
      <c r="C4142" s="127" t="str">
        <f>IF(RIGHT(Table13[[#This Row],[Occupational Series]],5)="SECCM","SECCM",IF(OR(RIGHT(Table13[[#This Row],[Occupational Series]],1)="A",RIGHT(Table13[[#This Row],[Occupational Series]],1)="B",RIGHT(Table13[[#This Row],[Occupational Series]],1)="C"),"0301",RIGHT(Table13[[#This Row],[Occupational Series]],4)))</f>
        <v>5402</v>
      </c>
      <c r="D4142" s="54" t="s">
        <v>1005</v>
      </c>
      <c r="E4142" s="54" t="s">
        <v>1006</v>
      </c>
    </row>
    <row r="4143" spans="1:5" ht="39" thickBot="1" x14ac:dyDescent="0.3">
      <c r="A4143" s="54" t="s">
        <v>675</v>
      </c>
      <c r="B4143" s="127" t="str">
        <f>Table13[[#This Row],[Series]]&amp;Table13[[#This Row],[Competency Name]]</f>
        <v>5402ABILITY TO PLAN AND ORGANIZE THE WORK</v>
      </c>
      <c r="C4143" s="127" t="str">
        <f>IF(RIGHT(Table13[[#This Row],[Occupational Series]],5)="SECCM","SECCM",IF(OR(RIGHT(Table13[[#This Row],[Occupational Series]],1)="A",RIGHT(Table13[[#This Row],[Occupational Series]],1)="B",RIGHT(Table13[[#This Row],[Occupational Series]],1)="C"),"0301",RIGHT(Table13[[#This Row],[Occupational Series]],4)))</f>
        <v>5402</v>
      </c>
      <c r="D4143" s="54" t="s">
        <v>1007</v>
      </c>
      <c r="E4143" s="54" t="s">
        <v>1008</v>
      </c>
    </row>
    <row r="4144" spans="1:5" ht="39" thickBot="1" x14ac:dyDescent="0.3">
      <c r="A4144" s="54" t="s">
        <v>675</v>
      </c>
      <c r="B4144" s="127" t="str">
        <f>Table13[[#This Row],[Series]]&amp;Table13[[#This Row],[Competency Name]]</f>
        <v>5402ABILITY TO WORK AS A MEMBER OF A TEAM</v>
      </c>
      <c r="C4144" s="127" t="str">
        <f>IF(RIGHT(Table13[[#This Row],[Occupational Series]],5)="SECCM","SECCM",IF(OR(RIGHT(Table13[[#This Row],[Occupational Series]],1)="A",RIGHT(Table13[[#This Row],[Occupational Series]],1)="B",RIGHT(Table13[[#This Row],[Occupational Series]],1)="C"),"0301",RIGHT(Table13[[#This Row],[Occupational Series]],4)))</f>
        <v>5402</v>
      </c>
      <c r="D4144" s="54" t="s">
        <v>1017</v>
      </c>
      <c r="E4144" s="54" t="s">
        <v>1018</v>
      </c>
    </row>
    <row r="4145" spans="1:5" ht="39" thickBot="1" x14ac:dyDescent="0.3">
      <c r="A4145" s="54" t="s">
        <v>675</v>
      </c>
      <c r="B4145" s="127" t="str">
        <f>Table13[[#This Row],[Series]]&amp;Table13[[#This Row],[Competency Name]]</f>
        <v>5402ABILITY TO WORK WITH OTHERS</v>
      </c>
      <c r="C4145" s="127" t="str">
        <f>IF(RIGHT(Table13[[#This Row],[Occupational Series]],5)="SECCM","SECCM",IF(OR(RIGHT(Table13[[#This Row],[Occupational Series]],1)="A",RIGHT(Table13[[#This Row],[Occupational Series]],1)="B",RIGHT(Table13[[#This Row],[Occupational Series]],1)="C"),"0301",RIGHT(Table13[[#This Row],[Occupational Series]],4)))</f>
        <v>5402</v>
      </c>
      <c r="D4145" s="54" t="s">
        <v>1019</v>
      </c>
      <c r="E4145" s="54" t="s">
        <v>1020</v>
      </c>
    </row>
    <row r="4146" spans="1:5" ht="26.25" thickBot="1" x14ac:dyDescent="0.3">
      <c r="A4146" s="129" t="s">
        <v>675</v>
      </c>
      <c r="B4146" s="127" t="str">
        <f>Table13[[#This Row],[Series]]&amp;Table13[[#This Row],[Competency Name]]</f>
        <v>5402SHOP APTITUDE AND INTEREST</v>
      </c>
      <c r="C4146" s="127" t="str">
        <f>IF(RIGHT(Table13[[#This Row],[Occupational Series]],5)="SECCM","SECCM",IF(OR(RIGHT(Table13[[#This Row],[Occupational Series]],1)="A",RIGHT(Table13[[#This Row],[Occupational Series]],1)="B",RIGHT(Table13[[#This Row],[Occupational Series]],1)="C"),"0301",RIGHT(Table13[[#This Row],[Occupational Series]],4)))</f>
        <v>5402</v>
      </c>
      <c r="D4146" s="129" t="s">
        <v>1021</v>
      </c>
      <c r="E4146" s="129" t="s">
        <v>1022</v>
      </c>
    </row>
    <row r="4147" spans="1:5" ht="39" thickBot="1" x14ac:dyDescent="0.3">
      <c r="A4147" s="51" t="s">
        <v>675</v>
      </c>
      <c r="B4147" s="127" t="str">
        <f>Table13[[#This Row],[Series]]&amp;Table13[[#This Row],[Competency Name]]</f>
        <v>5402OPERATION OF EQUIPMENT, MACHINERY, ETC.</v>
      </c>
      <c r="C4147" s="127" t="str">
        <f>IF(RIGHT(Table13[[#This Row],[Occupational Series]],5)="SECCM","SECCM",IF(OR(RIGHT(Table13[[#This Row],[Occupational Series]],1)="A",RIGHT(Table13[[#This Row],[Occupational Series]],1)="B",RIGHT(Table13[[#This Row],[Occupational Series]],1)="C"),"0301",RIGHT(Table13[[#This Row],[Occupational Series]],4)))</f>
        <v>5402</v>
      </c>
      <c r="D4147" s="51" t="s">
        <v>1063</v>
      </c>
      <c r="E4147" s="51" t="s">
        <v>1064</v>
      </c>
    </row>
    <row r="4148" spans="1:5" ht="64.5" thickBot="1" x14ac:dyDescent="0.3">
      <c r="A4148" s="54" t="s">
        <v>668</v>
      </c>
      <c r="B4148" s="127" t="str">
        <f>Table13[[#This Row],[Series]]&amp;Table13[[#This Row],[Competency Name]]</f>
        <v>5406ABILITY TO INTERPRET INSTRUCTIONS, SPECIFICATIONS, ETC. (OTHER THAN BLUEPRINTS)</v>
      </c>
      <c r="C4148" s="127" t="str">
        <f>IF(RIGHT(Table13[[#This Row],[Occupational Series]],5)="SECCM","SECCM",IF(OR(RIGHT(Table13[[#This Row],[Occupational Series]],1)="A",RIGHT(Table13[[#This Row],[Occupational Series]],1)="B",RIGHT(Table13[[#This Row],[Occupational Series]],1)="C"),"0301",RIGHT(Table13[[#This Row],[Occupational Series]],4)))</f>
        <v>5406</v>
      </c>
      <c r="D4148" s="54" t="s">
        <v>645</v>
      </c>
      <c r="E4148" s="54" t="s">
        <v>646</v>
      </c>
    </row>
    <row r="4149" spans="1:5" ht="115.5" thickBot="1" x14ac:dyDescent="0.3">
      <c r="A4149" s="54" t="s">
        <v>668</v>
      </c>
      <c r="B4149" s="127" t="str">
        <f>Table13[[#This Row],[Series]]&amp;Table13[[#This Row],[Competency Name]]</f>
        <v>5406TECHNICAL PRACTICES (THEORETICAL, PRECISE, ARTISTIC)</v>
      </c>
      <c r="C4149" s="127" t="str">
        <f>IF(RIGHT(Table13[[#This Row],[Occupational Series]],5)="SECCM","SECCM",IF(OR(RIGHT(Table13[[#This Row],[Occupational Series]],1)="A",RIGHT(Table13[[#This Row],[Occupational Series]],1)="B",RIGHT(Table13[[#This Row],[Occupational Series]],1)="C"),"0301",RIGHT(Table13[[#This Row],[Occupational Series]],4)))</f>
        <v>5406</v>
      </c>
      <c r="D4149" s="54" t="s">
        <v>716</v>
      </c>
      <c r="E4149" s="54" t="s">
        <v>717</v>
      </c>
    </row>
    <row r="4150" spans="1:5" ht="51.75" thickBot="1" x14ac:dyDescent="0.3">
      <c r="A4150" s="128" t="s">
        <v>668</v>
      </c>
      <c r="B4150" s="127" t="str">
        <f>Table13[[#This Row],[Series]]&amp;Table13[[#This Row],[Competency Name]]</f>
        <v>5406ABILITY TO DO THE WORK OF THE POSITION WITHOUT MORE THAN NORMAL SUPERVISION</v>
      </c>
      <c r="C4150" s="127" t="str">
        <f>IF(RIGHT(Table13[[#This Row],[Occupational Series]],5)="SECCM","SECCM",IF(OR(RIGHT(Table13[[#This Row],[Occupational Series]],1)="A",RIGHT(Table13[[#This Row],[Occupational Series]],1)="B",RIGHT(Table13[[#This Row],[Occupational Series]],1)="C"),"0301",RIGHT(Table13[[#This Row],[Occupational Series]],4)))</f>
        <v>5406</v>
      </c>
      <c r="D4150" s="128" t="s">
        <v>852</v>
      </c>
      <c r="E4150" s="128" t="s">
        <v>853</v>
      </c>
    </row>
    <row r="4151" spans="1:5" ht="15.75" thickBot="1" x14ac:dyDescent="0.3">
      <c r="A4151" s="128" t="s">
        <v>668</v>
      </c>
      <c r="B4151" s="127" t="str">
        <f>Table13[[#This Row],[Series]]&amp;Table13[[#This Row],[Competency Name]]</f>
        <v>5406ABILITY TO INSPECT</v>
      </c>
      <c r="C4151" s="127" t="str">
        <f>IF(RIGHT(Table13[[#This Row],[Occupational Series]],5)="SECCM","SECCM",IF(OR(RIGHT(Table13[[#This Row],[Occupational Series]],1)="A",RIGHT(Table13[[#This Row],[Occupational Series]],1)="B",RIGHT(Table13[[#This Row],[Occupational Series]],1)="C"),"0301",RIGHT(Table13[[#This Row],[Occupational Series]],4)))</f>
        <v>5406</v>
      </c>
      <c r="D4151" s="128" t="s">
        <v>866</v>
      </c>
      <c r="E4151" s="128" t="s">
        <v>867</v>
      </c>
    </row>
    <row r="4152" spans="1:5" ht="15.75" thickBot="1" x14ac:dyDescent="0.3">
      <c r="A4152" s="129" t="s">
        <v>668</v>
      </c>
      <c r="B4152" s="127" t="str">
        <f>Table13[[#This Row],[Series]]&amp;Table13[[#This Row],[Competency Name]]</f>
        <v>5406ABILITY TO INSTRUCT</v>
      </c>
      <c r="C4152" s="127" t="str">
        <f>IF(RIGHT(Table13[[#This Row],[Occupational Series]],5)="SECCM","SECCM",IF(OR(RIGHT(Table13[[#This Row],[Occupational Series]],1)="A",RIGHT(Table13[[#This Row],[Occupational Series]],1)="B",RIGHT(Table13[[#This Row],[Occupational Series]],1)="C"),"0301",RIGHT(Table13[[#This Row],[Occupational Series]],4)))</f>
        <v>5406</v>
      </c>
      <c r="D4152" s="129" t="s">
        <v>868</v>
      </c>
      <c r="E4152" s="129" t="s">
        <v>869</v>
      </c>
    </row>
    <row r="4153" spans="1:5" ht="39" thickBot="1" x14ac:dyDescent="0.3">
      <c r="A4153" s="51" t="s">
        <v>668</v>
      </c>
      <c r="B4153" s="127" t="str">
        <f>Table13[[#This Row],[Series]]&amp;Table13[[#This Row],[Competency Name]]</f>
        <v>5406ABILITY TO PROVIDE PRODUCTION SUPPORT SERVICES</v>
      </c>
      <c r="C4153" s="127" t="str">
        <f>IF(RIGHT(Table13[[#This Row],[Occupational Series]],5)="SECCM","SECCM",IF(OR(RIGHT(Table13[[#This Row],[Occupational Series]],1)="A",RIGHT(Table13[[#This Row],[Occupational Series]],1)="B",RIGHT(Table13[[#This Row],[Occupational Series]],1)="C"),"0301",RIGHT(Table13[[#This Row],[Occupational Series]],4)))</f>
        <v>5406</v>
      </c>
      <c r="D4153" s="51" t="s">
        <v>870</v>
      </c>
      <c r="E4153" s="51" t="s">
        <v>871</v>
      </c>
    </row>
    <row r="4154" spans="1:5" ht="26.25" thickBot="1" x14ac:dyDescent="0.3">
      <c r="A4154" s="128" t="s">
        <v>668</v>
      </c>
      <c r="B4154" s="127" t="str">
        <f>Table13[[#This Row],[Series]]&amp;Table13[[#This Row],[Competency Name]]</f>
        <v>5406ABILITY TO LEAD OR SUPERVISE</v>
      </c>
      <c r="C4154" s="127" t="str">
        <f>IF(RIGHT(Table13[[#This Row],[Occupational Series]],5)="SECCM","SECCM",IF(OR(RIGHT(Table13[[#This Row],[Occupational Series]],1)="A",RIGHT(Table13[[#This Row],[Occupational Series]],1)="B",RIGHT(Table13[[#This Row],[Occupational Series]],1)="C"),"0301",RIGHT(Table13[[#This Row],[Occupational Series]],4)))</f>
        <v>5406</v>
      </c>
      <c r="D4154" s="128" t="s">
        <v>872</v>
      </c>
      <c r="E4154" s="128" t="s">
        <v>873</v>
      </c>
    </row>
    <row r="4155" spans="1:5" ht="64.5" thickBot="1" x14ac:dyDescent="0.3">
      <c r="A4155" s="54" t="s">
        <v>668</v>
      </c>
      <c r="B4155" s="127" t="str">
        <f>Table13[[#This Row],[Series]]&amp;Table13[[#This Row],[Competency Name]]</f>
        <v>5406DEXTERITY AND SAFETY</v>
      </c>
      <c r="C4155" s="127" t="str">
        <f>IF(RIGHT(Table13[[#This Row],[Occupational Series]],5)="SECCM","SECCM",IF(OR(RIGHT(Table13[[#This Row],[Occupational Series]],1)="A",RIGHT(Table13[[#This Row],[Occupational Series]],1)="B",RIGHT(Table13[[#This Row],[Occupational Series]],1)="C"),"0301",RIGHT(Table13[[#This Row],[Occupational Series]],4)))</f>
        <v>5406</v>
      </c>
      <c r="D4155" s="54" t="s">
        <v>888</v>
      </c>
      <c r="E4155" s="54" t="s">
        <v>889</v>
      </c>
    </row>
    <row r="4156" spans="1:5" ht="77.25" thickBot="1" x14ac:dyDescent="0.3">
      <c r="A4156" s="54" t="s">
        <v>668</v>
      </c>
      <c r="B4156" s="127" t="str">
        <f>Table13[[#This Row],[Series]]&amp;Table13[[#This Row],[Competency Name]]</f>
        <v>5406INGENUITY (ABILITY TO SUGGEST AND APPLY NEW METHODS)</v>
      </c>
      <c r="C4156" s="127" t="str">
        <f>IF(RIGHT(Table13[[#This Row],[Occupational Series]],5)="SECCM","SECCM",IF(OR(RIGHT(Table13[[#This Row],[Occupational Series]],1)="A",RIGHT(Table13[[#This Row],[Occupational Series]],1)="B",RIGHT(Table13[[#This Row],[Occupational Series]],1)="C"),"0301",RIGHT(Table13[[#This Row],[Occupational Series]],4)))</f>
        <v>5406</v>
      </c>
      <c r="D4156" s="54" t="s">
        <v>890</v>
      </c>
      <c r="E4156" s="54" t="s">
        <v>891</v>
      </c>
    </row>
    <row r="4157" spans="1:5" ht="39" thickBot="1" x14ac:dyDescent="0.3">
      <c r="A4157" s="54" t="s">
        <v>668</v>
      </c>
      <c r="B4157" s="127" t="str">
        <f>Table13[[#This Row],[Series]]&amp;Table13[[#This Row],[Competency Name]]</f>
        <v>5406ABILITY TO SUPERVISE THROUGH SUBORDINATE SUPERVISORS</v>
      </c>
      <c r="C4157" s="127" t="str">
        <f>IF(RIGHT(Table13[[#This Row],[Occupational Series]],5)="SECCM","SECCM",IF(OR(RIGHT(Table13[[#This Row],[Occupational Series]],1)="A",RIGHT(Table13[[#This Row],[Occupational Series]],1)="B",RIGHT(Table13[[#This Row],[Occupational Series]],1)="C"),"0301",RIGHT(Table13[[#This Row],[Occupational Series]],4)))</f>
        <v>5406</v>
      </c>
      <c r="D4157" s="54" t="s">
        <v>898</v>
      </c>
      <c r="E4157" s="54" t="s">
        <v>899</v>
      </c>
    </row>
    <row r="4158" spans="1:5" ht="39" thickBot="1" x14ac:dyDescent="0.3">
      <c r="A4158" s="51" t="s">
        <v>668</v>
      </c>
      <c r="B4158" s="127" t="str">
        <f>Table13[[#This Row],[Series]]&amp;Table13[[#This Row],[Competency Name]]</f>
        <v>5406KNOWLEDGE OF EQUIPMENT ASSEMBLY, INSTALLATION, REPAIR, ETC.</v>
      </c>
      <c r="C4158" s="127" t="str">
        <f>IF(RIGHT(Table13[[#This Row],[Occupational Series]],5)="SECCM","SECCM",IF(OR(RIGHT(Table13[[#This Row],[Occupational Series]],1)="A",RIGHT(Table13[[#This Row],[Occupational Series]],1)="B",RIGHT(Table13[[#This Row],[Occupational Series]],1)="C"),"0301",RIGHT(Table13[[#This Row],[Occupational Series]],4)))</f>
        <v>5406</v>
      </c>
      <c r="D4158" s="51" t="s">
        <v>910</v>
      </c>
      <c r="E4158" s="51" t="s">
        <v>911</v>
      </c>
    </row>
    <row r="4159" spans="1:5" ht="90" thickBot="1" x14ac:dyDescent="0.3">
      <c r="A4159" s="51" t="s">
        <v>668</v>
      </c>
      <c r="B4159" s="127" t="str">
        <f>Table13[[#This Row],[Series]]&amp;Table13[[#This Row],[Competency Name]]</f>
        <v>5406USE OF MEASURING INSTRUMENTS (MECHANICAL, ELECTRICAL, ELECTRONIC, AS APPROPRIATE TO LINE OF WORK)</v>
      </c>
      <c r="C4159" s="127" t="str">
        <f>IF(RIGHT(Table13[[#This Row],[Occupational Series]],5)="SECCM","SECCM",IF(OR(RIGHT(Table13[[#This Row],[Occupational Series]],1)="A",RIGHT(Table13[[#This Row],[Occupational Series]],1)="B",RIGHT(Table13[[#This Row],[Occupational Series]],1)="C"),"0301",RIGHT(Table13[[#This Row],[Occupational Series]],4)))</f>
        <v>5406</v>
      </c>
      <c r="D4159" s="51" t="s">
        <v>986</v>
      </c>
      <c r="E4159" s="51" t="s">
        <v>987</v>
      </c>
    </row>
    <row r="4160" spans="1:5" ht="51.75" thickBot="1" x14ac:dyDescent="0.3">
      <c r="A4160" s="54" t="s">
        <v>668</v>
      </c>
      <c r="B4160" s="127" t="str">
        <f>Table13[[#This Row],[Series]]&amp;Table13[[#This Row],[Competency Name]]</f>
        <v>5406ABILITY TO MEET DEADLINE DATES UNDER PRESSURE</v>
      </c>
      <c r="C4160" s="127" t="str">
        <f>IF(RIGHT(Table13[[#This Row],[Occupational Series]],5)="SECCM","SECCM",IF(OR(RIGHT(Table13[[#This Row],[Occupational Series]],1)="A",RIGHT(Table13[[#This Row],[Occupational Series]],1)="B",RIGHT(Table13[[#This Row],[Occupational Series]],1)="C"),"0301",RIGHT(Table13[[#This Row],[Occupational Series]],4)))</f>
        <v>5406</v>
      </c>
      <c r="D4160" s="54" t="s">
        <v>1005</v>
      </c>
      <c r="E4160" s="54" t="s">
        <v>1006</v>
      </c>
    </row>
    <row r="4161" spans="1:5" ht="39" thickBot="1" x14ac:dyDescent="0.3">
      <c r="A4161" s="54" t="s">
        <v>668</v>
      </c>
      <c r="B4161" s="127" t="str">
        <f>Table13[[#This Row],[Series]]&amp;Table13[[#This Row],[Competency Name]]</f>
        <v>5406ABILITY TO PLAN AND ORGANIZE THE WORK</v>
      </c>
      <c r="C4161" s="127" t="str">
        <f>IF(RIGHT(Table13[[#This Row],[Occupational Series]],5)="SECCM","SECCM",IF(OR(RIGHT(Table13[[#This Row],[Occupational Series]],1)="A",RIGHT(Table13[[#This Row],[Occupational Series]],1)="B",RIGHT(Table13[[#This Row],[Occupational Series]],1)="C"),"0301",RIGHT(Table13[[#This Row],[Occupational Series]],4)))</f>
        <v>5406</v>
      </c>
      <c r="D4161" s="54" t="s">
        <v>1007</v>
      </c>
      <c r="E4161" s="54" t="s">
        <v>1008</v>
      </c>
    </row>
    <row r="4162" spans="1:5" ht="39" thickBot="1" x14ac:dyDescent="0.3">
      <c r="A4162" s="54" t="s">
        <v>668</v>
      </c>
      <c r="B4162" s="127" t="str">
        <f>Table13[[#This Row],[Series]]&amp;Table13[[#This Row],[Competency Name]]</f>
        <v>5406ABILITY TO WORK WITH OTHERS</v>
      </c>
      <c r="C4162" s="127" t="str">
        <f>IF(RIGHT(Table13[[#This Row],[Occupational Series]],5)="SECCM","SECCM",IF(OR(RIGHT(Table13[[#This Row],[Occupational Series]],1)="A",RIGHT(Table13[[#This Row],[Occupational Series]],1)="B",RIGHT(Table13[[#This Row],[Occupational Series]],1)="C"),"0301",RIGHT(Table13[[#This Row],[Occupational Series]],4)))</f>
        <v>5406</v>
      </c>
      <c r="D4162" s="54" t="s">
        <v>1019</v>
      </c>
      <c r="E4162" s="54" t="s">
        <v>1020</v>
      </c>
    </row>
    <row r="4163" spans="1:5" ht="39" thickBot="1" x14ac:dyDescent="0.3">
      <c r="A4163" s="54" t="s">
        <v>668</v>
      </c>
      <c r="B4163" s="127" t="str">
        <f>Table13[[#This Row],[Series]]&amp;Table13[[#This Row],[Competency Name]]</f>
        <v>5406OPERATION OF EQUIPMENT, MACHINERY, ETC.</v>
      </c>
      <c r="C4163" s="127" t="str">
        <f>IF(RIGHT(Table13[[#This Row],[Occupational Series]],5)="SECCM","SECCM",IF(OR(RIGHT(Table13[[#This Row],[Occupational Series]],1)="A",RIGHT(Table13[[#This Row],[Occupational Series]],1)="B",RIGHT(Table13[[#This Row],[Occupational Series]],1)="C"),"0301",RIGHT(Table13[[#This Row],[Occupational Series]],4)))</f>
        <v>5406</v>
      </c>
      <c r="D4163" s="54" t="s">
        <v>1063</v>
      </c>
      <c r="E4163" s="54" t="s">
        <v>1064</v>
      </c>
    </row>
    <row r="4164" spans="1:5" ht="64.5" thickBot="1" x14ac:dyDescent="0.3">
      <c r="A4164" s="51" t="s">
        <v>674</v>
      </c>
      <c r="B4164" s="127" t="str">
        <f>Table13[[#This Row],[Series]]&amp;Table13[[#This Row],[Competency Name]]</f>
        <v>5407ABILITY TO INTERPRET INSTRUCTIONS, SPECIFICATIONS, ETC. (OTHER THAN BLUEPRINTS)</v>
      </c>
      <c r="C4164" s="127" t="str">
        <f>IF(RIGHT(Table13[[#This Row],[Occupational Series]],5)="SECCM","SECCM",IF(OR(RIGHT(Table13[[#This Row],[Occupational Series]],1)="A",RIGHT(Table13[[#This Row],[Occupational Series]],1)="B",RIGHT(Table13[[#This Row],[Occupational Series]],1)="C"),"0301",RIGHT(Table13[[#This Row],[Occupational Series]],4)))</f>
        <v>5407</v>
      </c>
      <c r="D4164" s="51" t="s">
        <v>645</v>
      </c>
      <c r="E4164" s="51" t="s">
        <v>646</v>
      </c>
    </row>
    <row r="4165" spans="1:5" ht="115.5" thickBot="1" x14ac:dyDescent="0.3">
      <c r="A4165" s="51" t="s">
        <v>674</v>
      </c>
      <c r="B4165" s="127" t="str">
        <f>Table13[[#This Row],[Series]]&amp;Table13[[#This Row],[Competency Name]]</f>
        <v>5407TECHNICAL PRACTICES (THEORETICAL, PRECISE, ARTISTIC)</v>
      </c>
      <c r="C4165" s="127" t="str">
        <f>IF(RIGHT(Table13[[#This Row],[Occupational Series]],5)="SECCM","SECCM",IF(OR(RIGHT(Table13[[#This Row],[Occupational Series]],1)="A",RIGHT(Table13[[#This Row],[Occupational Series]],1)="B",RIGHT(Table13[[#This Row],[Occupational Series]],1)="C"),"0301",RIGHT(Table13[[#This Row],[Occupational Series]],4)))</f>
        <v>5407</v>
      </c>
      <c r="D4165" s="51" t="s">
        <v>716</v>
      </c>
      <c r="E4165" s="51" t="s">
        <v>717</v>
      </c>
    </row>
    <row r="4166" spans="1:5" ht="51.75" thickBot="1" x14ac:dyDescent="0.3">
      <c r="A4166" s="128" t="s">
        <v>674</v>
      </c>
      <c r="B4166" s="127" t="str">
        <f>Table13[[#This Row],[Series]]&amp;Table13[[#This Row],[Competency Name]]</f>
        <v>5407ABILITY TO DO THE WORK OF THE POSITION WITHOUT MORE THAN NORMAL SUPERVISION</v>
      </c>
      <c r="C4166" s="127" t="str">
        <f>IF(RIGHT(Table13[[#This Row],[Occupational Series]],5)="SECCM","SECCM",IF(OR(RIGHT(Table13[[#This Row],[Occupational Series]],1)="A",RIGHT(Table13[[#This Row],[Occupational Series]],1)="B",RIGHT(Table13[[#This Row],[Occupational Series]],1)="C"),"0301",RIGHT(Table13[[#This Row],[Occupational Series]],4)))</f>
        <v>5407</v>
      </c>
      <c r="D4166" s="128" t="s">
        <v>852</v>
      </c>
      <c r="E4166" s="128" t="s">
        <v>853</v>
      </c>
    </row>
    <row r="4167" spans="1:5" ht="15.75" thickBot="1" x14ac:dyDescent="0.3">
      <c r="A4167" s="128" t="s">
        <v>674</v>
      </c>
      <c r="B4167" s="127" t="str">
        <f>Table13[[#This Row],[Series]]&amp;Table13[[#This Row],[Competency Name]]</f>
        <v>5407ABILITY TO INSPECT</v>
      </c>
      <c r="C4167" s="127" t="str">
        <f>IF(RIGHT(Table13[[#This Row],[Occupational Series]],5)="SECCM","SECCM",IF(OR(RIGHT(Table13[[#This Row],[Occupational Series]],1)="A",RIGHT(Table13[[#This Row],[Occupational Series]],1)="B",RIGHT(Table13[[#This Row],[Occupational Series]],1)="C"),"0301",RIGHT(Table13[[#This Row],[Occupational Series]],4)))</f>
        <v>5407</v>
      </c>
      <c r="D4167" s="128" t="s">
        <v>866</v>
      </c>
      <c r="E4167" s="128" t="s">
        <v>867</v>
      </c>
    </row>
    <row r="4168" spans="1:5" ht="15.75" thickBot="1" x14ac:dyDescent="0.3">
      <c r="A4168" s="128" t="s">
        <v>674</v>
      </c>
      <c r="B4168" s="127" t="str">
        <f>Table13[[#This Row],[Series]]&amp;Table13[[#This Row],[Competency Name]]</f>
        <v>5407ABILITY TO INSTRUCT</v>
      </c>
      <c r="C4168" s="127" t="str">
        <f>IF(RIGHT(Table13[[#This Row],[Occupational Series]],5)="SECCM","SECCM",IF(OR(RIGHT(Table13[[#This Row],[Occupational Series]],1)="A",RIGHT(Table13[[#This Row],[Occupational Series]],1)="B",RIGHT(Table13[[#This Row],[Occupational Series]],1)="C"),"0301",RIGHT(Table13[[#This Row],[Occupational Series]],4)))</f>
        <v>5407</v>
      </c>
      <c r="D4168" s="128" t="s">
        <v>868</v>
      </c>
      <c r="E4168" s="128" t="s">
        <v>869</v>
      </c>
    </row>
    <row r="4169" spans="1:5" ht="39" thickBot="1" x14ac:dyDescent="0.3">
      <c r="A4169" s="54" t="s">
        <v>674</v>
      </c>
      <c r="B4169" s="127" t="str">
        <f>Table13[[#This Row],[Series]]&amp;Table13[[#This Row],[Competency Name]]</f>
        <v>5407ABILITY TO PROVIDE PRODUCTION SUPPORT SERVICES</v>
      </c>
      <c r="C4169" s="127" t="str">
        <f>IF(RIGHT(Table13[[#This Row],[Occupational Series]],5)="SECCM","SECCM",IF(OR(RIGHT(Table13[[#This Row],[Occupational Series]],1)="A",RIGHT(Table13[[#This Row],[Occupational Series]],1)="B",RIGHT(Table13[[#This Row],[Occupational Series]],1)="C"),"0301",RIGHT(Table13[[#This Row],[Occupational Series]],4)))</f>
        <v>5407</v>
      </c>
      <c r="D4169" s="54" t="s">
        <v>870</v>
      </c>
      <c r="E4169" s="54" t="s">
        <v>871</v>
      </c>
    </row>
    <row r="4170" spans="1:5" ht="26.25" thickBot="1" x14ac:dyDescent="0.3">
      <c r="A4170" s="129" t="s">
        <v>674</v>
      </c>
      <c r="B4170" s="127" t="str">
        <f>Table13[[#This Row],[Series]]&amp;Table13[[#This Row],[Competency Name]]</f>
        <v>5407ABILITY TO LEAD OR SUPERVISE</v>
      </c>
      <c r="C4170" s="127" t="str">
        <f>IF(RIGHT(Table13[[#This Row],[Occupational Series]],5)="SECCM","SECCM",IF(OR(RIGHT(Table13[[#This Row],[Occupational Series]],1)="A",RIGHT(Table13[[#This Row],[Occupational Series]],1)="B",RIGHT(Table13[[#This Row],[Occupational Series]],1)="C"),"0301",RIGHT(Table13[[#This Row],[Occupational Series]],4)))</f>
        <v>5407</v>
      </c>
      <c r="D4170" s="129" t="s">
        <v>872</v>
      </c>
      <c r="E4170" s="129" t="s">
        <v>873</v>
      </c>
    </row>
    <row r="4171" spans="1:5" ht="64.5" thickBot="1" x14ac:dyDescent="0.3">
      <c r="A4171" s="51" t="s">
        <v>674</v>
      </c>
      <c r="B4171" s="127" t="str">
        <f>Table13[[#This Row],[Series]]&amp;Table13[[#This Row],[Competency Name]]</f>
        <v>5407DEXTERITY AND SAFETY</v>
      </c>
      <c r="C4171" s="127" t="str">
        <f>IF(RIGHT(Table13[[#This Row],[Occupational Series]],5)="SECCM","SECCM",IF(OR(RIGHT(Table13[[#This Row],[Occupational Series]],1)="A",RIGHT(Table13[[#This Row],[Occupational Series]],1)="B",RIGHT(Table13[[#This Row],[Occupational Series]],1)="C"),"0301",RIGHT(Table13[[#This Row],[Occupational Series]],4)))</f>
        <v>5407</v>
      </c>
      <c r="D4171" s="51" t="s">
        <v>888</v>
      </c>
      <c r="E4171" s="51" t="s">
        <v>889</v>
      </c>
    </row>
    <row r="4172" spans="1:5" ht="39" thickBot="1" x14ac:dyDescent="0.3">
      <c r="A4172" s="54" t="s">
        <v>674</v>
      </c>
      <c r="B4172" s="127" t="str">
        <f>Table13[[#This Row],[Series]]&amp;Table13[[#This Row],[Competency Name]]</f>
        <v>5407KNOWLEDGE OF EQUIPMENT ASSEMBLY, INSTALLATION, REPAIR, ETC.</v>
      </c>
      <c r="C4172" s="127" t="str">
        <f>IF(RIGHT(Table13[[#This Row],[Occupational Series]],5)="SECCM","SECCM",IF(OR(RIGHT(Table13[[#This Row],[Occupational Series]],1)="A",RIGHT(Table13[[#This Row],[Occupational Series]],1)="B",RIGHT(Table13[[#This Row],[Occupational Series]],1)="C"),"0301",RIGHT(Table13[[#This Row],[Occupational Series]],4)))</f>
        <v>5407</v>
      </c>
      <c r="D4172" s="54" t="s">
        <v>910</v>
      </c>
      <c r="E4172" s="54" t="s">
        <v>911</v>
      </c>
    </row>
    <row r="4173" spans="1:5" ht="90" thickBot="1" x14ac:dyDescent="0.3">
      <c r="A4173" s="54" t="s">
        <v>674</v>
      </c>
      <c r="B4173" s="127" t="str">
        <f>Table13[[#This Row],[Series]]&amp;Table13[[#This Row],[Competency Name]]</f>
        <v>5407USE OF MEASURING INSTRUMENTS (MECHANICAL, ELECTRICAL, ELECTRONIC, AS APPROPRIATE TO LINE OF WORK)</v>
      </c>
      <c r="C4173" s="127" t="str">
        <f>IF(RIGHT(Table13[[#This Row],[Occupational Series]],5)="SECCM","SECCM",IF(OR(RIGHT(Table13[[#This Row],[Occupational Series]],1)="A",RIGHT(Table13[[#This Row],[Occupational Series]],1)="B",RIGHT(Table13[[#This Row],[Occupational Series]],1)="C"),"0301",RIGHT(Table13[[#This Row],[Occupational Series]],4)))</f>
        <v>5407</v>
      </c>
      <c r="D4173" s="54" t="s">
        <v>986</v>
      </c>
      <c r="E4173" s="54" t="s">
        <v>987</v>
      </c>
    </row>
    <row r="4174" spans="1:5" ht="39" thickBot="1" x14ac:dyDescent="0.3">
      <c r="A4174" s="54" t="s">
        <v>674</v>
      </c>
      <c r="B4174" s="127" t="str">
        <f>Table13[[#This Row],[Series]]&amp;Table13[[#This Row],[Competency Name]]</f>
        <v>5407OPERATION OF EQUIPMENT, MACHINERY, ETC.</v>
      </c>
      <c r="C4174" s="127" t="str">
        <f>IF(RIGHT(Table13[[#This Row],[Occupational Series]],5)="SECCM","SECCM",IF(OR(RIGHT(Table13[[#This Row],[Occupational Series]],1)="A",RIGHT(Table13[[#This Row],[Occupational Series]],1)="B",RIGHT(Table13[[#This Row],[Occupational Series]],1)="C"),"0301",RIGHT(Table13[[#This Row],[Occupational Series]],4)))</f>
        <v>5407</v>
      </c>
      <c r="D4174" s="54" t="s">
        <v>1063</v>
      </c>
      <c r="E4174" s="54" t="s">
        <v>1064</v>
      </c>
    </row>
    <row r="4175" spans="1:5" ht="64.5" thickBot="1" x14ac:dyDescent="0.3">
      <c r="A4175" s="54" t="s">
        <v>672</v>
      </c>
      <c r="B4175" s="127" t="str">
        <f>Table13[[#This Row],[Series]]&amp;Table13[[#This Row],[Competency Name]]</f>
        <v>5408ABILITY TO INTERPRET INSTRUCTIONS, SPECIFICATIONS, ETC. (OTHER THAN BLUEPRINTS)</v>
      </c>
      <c r="C4175" s="127" t="str">
        <f>IF(RIGHT(Table13[[#This Row],[Occupational Series]],5)="SECCM","SECCM",IF(OR(RIGHT(Table13[[#This Row],[Occupational Series]],1)="A",RIGHT(Table13[[#This Row],[Occupational Series]],1)="B",RIGHT(Table13[[#This Row],[Occupational Series]],1)="C"),"0301",RIGHT(Table13[[#This Row],[Occupational Series]],4)))</f>
        <v>5408</v>
      </c>
      <c r="D4175" s="54" t="s">
        <v>645</v>
      </c>
      <c r="E4175" s="54" t="s">
        <v>646</v>
      </c>
    </row>
    <row r="4176" spans="1:5" ht="115.5" thickBot="1" x14ac:dyDescent="0.3">
      <c r="A4176" s="51" t="s">
        <v>672</v>
      </c>
      <c r="B4176" s="127" t="str">
        <f>Table13[[#This Row],[Series]]&amp;Table13[[#This Row],[Competency Name]]</f>
        <v>5408TECHNICAL PRACTICES (THEORETICAL, PRECISE, ARTISTIC)</v>
      </c>
      <c r="C4176" s="127" t="str">
        <f>IF(RIGHT(Table13[[#This Row],[Occupational Series]],5)="SECCM","SECCM",IF(OR(RIGHT(Table13[[#This Row],[Occupational Series]],1)="A",RIGHT(Table13[[#This Row],[Occupational Series]],1)="B",RIGHT(Table13[[#This Row],[Occupational Series]],1)="C"),"0301",RIGHT(Table13[[#This Row],[Occupational Series]],4)))</f>
        <v>5408</v>
      </c>
      <c r="D4176" s="51" t="s">
        <v>716</v>
      </c>
      <c r="E4176" s="51" t="s">
        <v>717</v>
      </c>
    </row>
    <row r="4177" spans="1:5" ht="51.75" thickBot="1" x14ac:dyDescent="0.3">
      <c r="A4177" s="129" t="s">
        <v>672</v>
      </c>
      <c r="B4177" s="127" t="str">
        <f>Table13[[#This Row],[Series]]&amp;Table13[[#This Row],[Competency Name]]</f>
        <v>5408ABILITY TO DO THE WORK OF THE POSITION WITHOUT MORE THAN NORMAL SUPERVISION</v>
      </c>
      <c r="C4177" s="127" t="str">
        <f>IF(RIGHT(Table13[[#This Row],[Occupational Series]],5)="SECCM","SECCM",IF(OR(RIGHT(Table13[[#This Row],[Occupational Series]],1)="A",RIGHT(Table13[[#This Row],[Occupational Series]],1)="B",RIGHT(Table13[[#This Row],[Occupational Series]],1)="C"),"0301",RIGHT(Table13[[#This Row],[Occupational Series]],4)))</f>
        <v>5408</v>
      </c>
      <c r="D4177" s="129" t="s">
        <v>852</v>
      </c>
      <c r="E4177" s="129" t="s">
        <v>853</v>
      </c>
    </row>
    <row r="4178" spans="1:5" ht="15.75" thickBot="1" x14ac:dyDescent="0.3">
      <c r="A4178" s="128" t="s">
        <v>672</v>
      </c>
      <c r="B4178" s="127" t="str">
        <f>Table13[[#This Row],[Series]]&amp;Table13[[#This Row],[Competency Name]]</f>
        <v>5408ABILITY TO INSPECT</v>
      </c>
      <c r="C4178" s="127" t="str">
        <f>IF(RIGHT(Table13[[#This Row],[Occupational Series]],5)="SECCM","SECCM",IF(OR(RIGHT(Table13[[#This Row],[Occupational Series]],1)="A",RIGHT(Table13[[#This Row],[Occupational Series]],1)="B",RIGHT(Table13[[#This Row],[Occupational Series]],1)="C"),"0301",RIGHT(Table13[[#This Row],[Occupational Series]],4)))</f>
        <v>5408</v>
      </c>
      <c r="D4178" s="128" t="s">
        <v>866</v>
      </c>
      <c r="E4178" s="128" t="s">
        <v>867</v>
      </c>
    </row>
    <row r="4179" spans="1:5" ht="15.75" thickBot="1" x14ac:dyDescent="0.3">
      <c r="A4179" s="128" t="s">
        <v>672</v>
      </c>
      <c r="B4179" s="127" t="str">
        <f>Table13[[#This Row],[Series]]&amp;Table13[[#This Row],[Competency Name]]</f>
        <v>5408ABILITY TO INSTRUCT</v>
      </c>
      <c r="C4179" s="127" t="str">
        <f>IF(RIGHT(Table13[[#This Row],[Occupational Series]],5)="SECCM","SECCM",IF(OR(RIGHT(Table13[[#This Row],[Occupational Series]],1)="A",RIGHT(Table13[[#This Row],[Occupational Series]],1)="B",RIGHT(Table13[[#This Row],[Occupational Series]],1)="C"),"0301",RIGHT(Table13[[#This Row],[Occupational Series]],4)))</f>
        <v>5408</v>
      </c>
      <c r="D4179" s="128" t="s">
        <v>868</v>
      </c>
      <c r="E4179" s="128" t="s">
        <v>869</v>
      </c>
    </row>
    <row r="4180" spans="1:5" ht="39" thickBot="1" x14ac:dyDescent="0.3">
      <c r="A4180" s="54" t="s">
        <v>672</v>
      </c>
      <c r="B4180" s="127" t="str">
        <f>Table13[[#This Row],[Series]]&amp;Table13[[#This Row],[Competency Name]]</f>
        <v>5408ABILITY TO PROVIDE PRODUCTION SUPPORT SERVICES</v>
      </c>
      <c r="C4180" s="127" t="str">
        <f>IF(RIGHT(Table13[[#This Row],[Occupational Series]],5)="SECCM","SECCM",IF(OR(RIGHT(Table13[[#This Row],[Occupational Series]],1)="A",RIGHT(Table13[[#This Row],[Occupational Series]],1)="B",RIGHT(Table13[[#This Row],[Occupational Series]],1)="C"),"0301",RIGHT(Table13[[#This Row],[Occupational Series]],4)))</f>
        <v>5408</v>
      </c>
      <c r="D4180" s="54" t="s">
        <v>870</v>
      </c>
      <c r="E4180" s="54" t="s">
        <v>871</v>
      </c>
    </row>
    <row r="4181" spans="1:5" ht="26.25" thickBot="1" x14ac:dyDescent="0.3">
      <c r="A4181" s="128" t="s">
        <v>672</v>
      </c>
      <c r="B4181" s="127" t="str">
        <f>Table13[[#This Row],[Series]]&amp;Table13[[#This Row],[Competency Name]]</f>
        <v>5408ABILITY TO LEAD OR SUPERVISE</v>
      </c>
      <c r="C4181" s="127" t="str">
        <f>IF(RIGHT(Table13[[#This Row],[Occupational Series]],5)="SECCM","SECCM",IF(OR(RIGHT(Table13[[#This Row],[Occupational Series]],1)="A",RIGHT(Table13[[#This Row],[Occupational Series]],1)="B",RIGHT(Table13[[#This Row],[Occupational Series]],1)="C"),"0301",RIGHT(Table13[[#This Row],[Occupational Series]],4)))</f>
        <v>5408</v>
      </c>
      <c r="D4181" s="128" t="s">
        <v>872</v>
      </c>
      <c r="E4181" s="128" t="s">
        <v>873</v>
      </c>
    </row>
    <row r="4182" spans="1:5" ht="39" thickBot="1" x14ac:dyDescent="0.3">
      <c r="A4182" s="51" t="s">
        <v>672</v>
      </c>
      <c r="B4182" s="127" t="str">
        <f>Table13[[#This Row],[Series]]&amp;Table13[[#This Row],[Competency Name]]</f>
        <v>5408ABILITY TO FOLLOW DIRECTIONS IN A SHOP</v>
      </c>
      <c r="C4182" s="127" t="str">
        <f>IF(RIGHT(Table13[[#This Row],[Occupational Series]],5)="SECCM","SECCM",IF(OR(RIGHT(Table13[[#This Row],[Occupational Series]],1)="A",RIGHT(Table13[[#This Row],[Occupational Series]],1)="B",RIGHT(Table13[[#This Row],[Occupational Series]],1)="C"),"0301",RIGHT(Table13[[#This Row],[Occupational Series]],4)))</f>
        <v>5408</v>
      </c>
      <c r="D4182" s="51" t="s">
        <v>882</v>
      </c>
      <c r="E4182" s="51" t="s">
        <v>883</v>
      </c>
    </row>
    <row r="4183" spans="1:5" ht="64.5" thickBot="1" x14ac:dyDescent="0.3">
      <c r="A4183" s="51" t="s">
        <v>672</v>
      </c>
      <c r="B4183" s="127" t="str">
        <f>Table13[[#This Row],[Series]]&amp;Table13[[#This Row],[Competency Name]]</f>
        <v>5408DEXTERITY AND SAFETY</v>
      </c>
      <c r="C4183" s="127" t="str">
        <f>IF(RIGHT(Table13[[#This Row],[Occupational Series]],5)="SECCM","SECCM",IF(OR(RIGHT(Table13[[#This Row],[Occupational Series]],1)="A",RIGHT(Table13[[#This Row],[Occupational Series]],1)="B",RIGHT(Table13[[#This Row],[Occupational Series]],1)="C"),"0301",RIGHT(Table13[[#This Row],[Occupational Series]],4)))</f>
        <v>5408</v>
      </c>
      <c r="D4183" s="51" t="s">
        <v>888</v>
      </c>
      <c r="E4183" s="51" t="s">
        <v>889</v>
      </c>
    </row>
    <row r="4184" spans="1:5" ht="39" thickBot="1" x14ac:dyDescent="0.3">
      <c r="A4184" s="54" t="s">
        <v>672</v>
      </c>
      <c r="B4184" s="127" t="str">
        <f>Table13[[#This Row],[Series]]&amp;Table13[[#This Row],[Competency Name]]</f>
        <v>5408RELIABILITY AND DEPENDABILITY</v>
      </c>
      <c r="C4184" s="127" t="str">
        <f>IF(RIGHT(Table13[[#This Row],[Occupational Series]],5)="SECCM","SECCM",IF(OR(RIGHT(Table13[[#This Row],[Occupational Series]],1)="A",RIGHT(Table13[[#This Row],[Occupational Series]],1)="B",RIGHT(Table13[[#This Row],[Occupational Series]],1)="C"),"0301",RIGHT(Table13[[#This Row],[Occupational Series]],4)))</f>
        <v>5408</v>
      </c>
      <c r="D4184" s="54" t="s">
        <v>900</v>
      </c>
      <c r="E4184" s="54" t="s">
        <v>901</v>
      </c>
    </row>
    <row r="4185" spans="1:5" ht="39" thickBot="1" x14ac:dyDescent="0.3">
      <c r="A4185" s="54" t="s">
        <v>672</v>
      </c>
      <c r="B4185" s="127" t="str">
        <f>Table13[[#This Row],[Series]]&amp;Table13[[#This Row],[Competency Name]]</f>
        <v>5408KNOWLEDGE OF EQUIPMENT ASSEMBLY, INSTALLATION, REPAIR, ETC.</v>
      </c>
      <c r="C4185" s="127" t="str">
        <f>IF(RIGHT(Table13[[#This Row],[Occupational Series]],5)="SECCM","SECCM",IF(OR(RIGHT(Table13[[#This Row],[Occupational Series]],1)="A",RIGHT(Table13[[#This Row],[Occupational Series]],1)="B",RIGHT(Table13[[#This Row],[Occupational Series]],1)="C"),"0301",RIGHT(Table13[[#This Row],[Occupational Series]],4)))</f>
        <v>5408</v>
      </c>
      <c r="D4185" s="54" t="s">
        <v>910</v>
      </c>
      <c r="E4185" s="54" t="s">
        <v>911</v>
      </c>
    </row>
    <row r="4186" spans="1:5" ht="90" thickBot="1" x14ac:dyDescent="0.3">
      <c r="A4186" s="54" t="s">
        <v>672</v>
      </c>
      <c r="B4186" s="127" t="str">
        <f>Table13[[#This Row],[Series]]&amp;Table13[[#This Row],[Competency Name]]</f>
        <v>5408USE OF MEASURING INSTRUMENTS (MECHANICAL, ELECTRICAL, ELECTRONIC, AS APPROPRIATE TO LINE OF WORK)</v>
      </c>
      <c r="C4186" s="127" t="str">
        <f>IF(RIGHT(Table13[[#This Row],[Occupational Series]],5)="SECCM","SECCM",IF(OR(RIGHT(Table13[[#This Row],[Occupational Series]],1)="A",RIGHT(Table13[[#This Row],[Occupational Series]],1)="B",RIGHT(Table13[[#This Row],[Occupational Series]],1)="C"),"0301",RIGHT(Table13[[#This Row],[Occupational Series]],4)))</f>
        <v>5408</v>
      </c>
      <c r="D4186" s="54" t="s">
        <v>986</v>
      </c>
      <c r="E4186" s="54" t="s">
        <v>987</v>
      </c>
    </row>
    <row r="4187" spans="1:5" ht="39" thickBot="1" x14ac:dyDescent="0.3">
      <c r="A4187" s="54" t="s">
        <v>672</v>
      </c>
      <c r="B4187" s="127" t="str">
        <f>Table13[[#This Row],[Series]]&amp;Table13[[#This Row],[Competency Name]]</f>
        <v>5408ABILITY TO WORK AS A MEMBER OF A TEAM</v>
      </c>
      <c r="C4187" s="127" t="str">
        <f>IF(RIGHT(Table13[[#This Row],[Occupational Series]],5)="SECCM","SECCM",IF(OR(RIGHT(Table13[[#This Row],[Occupational Series]],1)="A",RIGHT(Table13[[#This Row],[Occupational Series]],1)="B",RIGHT(Table13[[#This Row],[Occupational Series]],1)="C"),"0301",RIGHT(Table13[[#This Row],[Occupational Series]],4)))</f>
        <v>5408</v>
      </c>
      <c r="D4187" s="54" t="s">
        <v>1017</v>
      </c>
      <c r="E4187" s="54" t="s">
        <v>1018</v>
      </c>
    </row>
    <row r="4188" spans="1:5" ht="26.25" thickBot="1" x14ac:dyDescent="0.3">
      <c r="A4188" s="129" t="s">
        <v>672</v>
      </c>
      <c r="B4188" s="127" t="str">
        <f>Table13[[#This Row],[Series]]&amp;Table13[[#This Row],[Competency Name]]</f>
        <v>5408SHOP APTITUDE AND INTEREST</v>
      </c>
      <c r="C4188" s="127" t="str">
        <f>IF(RIGHT(Table13[[#This Row],[Occupational Series]],5)="SECCM","SECCM",IF(OR(RIGHT(Table13[[#This Row],[Occupational Series]],1)="A",RIGHT(Table13[[#This Row],[Occupational Series]],1)="B",RIGHT(Table13[[#This Row],[Occupational Series]],1)="C"),"0301",RIGHT(Table13[[#This Row],[Occupational Series]],4)))</f>
        <v>5408</v>
      </c>
      <c r="D4188" s="129" t="s">
        <v>1021</v>
      </c>
      <c r="E4188" s="129" t="s">
        <v>1022</v>
      </c>
    </row>
    <row r="4189" spans="1:5" ht="39" thickBot="1" x14ac:dyDescent="0.3">
      <c r="A4189" s="51" t="s">
        <v>672</v>
      </c>
      <c r="B4189" s="127" t="str">
        <f>Table13[[#This Row],[Series]]&amp;Table13[[#This Row],[Competency Name]]</f>
        <v>5408OPERATION OF EQUIPMENT, MACHINERY, ETC.</v>
      </c>
      <c r="C4189" s="127" t="str">
        <f>IF(RIGHT(Table13[[#This Row],[Occupational Series]],5)="SECCM","SECCM",IF(OR(RIGHT(Table13[[#This Row],[Occupational Series]],1)="A",RIGHT(Table13[[#This Row],[Occupational Series]],1)="B",RIGHT(Table13[[#This Row],[Occupational Series]],1)="C"),"0301",RIGHT(Table13[[#This Row],[Occupational Series]],4)))</f>
        <v>5408</v>
      </c>
      <c r="D4189" s="51" t="s">
        <v>1063</v>
      </c>
      <c r="E4189" s="51" t="s">
        <v>1064</v>
      </c>
    </row>
    <row r="4190" spans="1:5" ht="64.5" thickBot="1" x14ac:dyDescent="0.3">
      <c r="A4190" s="54" t="s">
        <v>649</v>
      </c>
      <c r="B4190" s="127" t="str">
        <f>Table13[[#This Row],[Series]]&amp;Table13[[#This Row],[Competency Name]]</f>
        <v>5409ABILITY TO INTERPRET INSTRUCTIONS, SPECIFICATIONS, ETC. (OTHER THAN BLUEPRINTS)</v>
      </c>
      <c r="C4190" s="127" t="str">
        <f>IF(RIGHT(Table13[[#This Row],[Occupational Series]],5)="SECCM","SECCM",IF(OR(RIGHT(Table13[[#This Row],[Occupational Series]],1)="A",RIGHT(Table13[[#This Row],[Occupational Series]],1)="B",RIGHT(Table13[[#This Row],[Occupational Series]],1)="C"),"0301",RIGHT(Table13[[#This Row],[Occupational Series]],4)))</f>
        <v>5409</v>
      </c>
      <c r="D4190" s="54" t="s">
        <v>645</v>
      </c>
      <c r="E4190" s="54" t="s">
        <v>646</v>
      </c>
    </row>
    <row r="4191" spans="1:5" ht="115.5" thickBot="1" x14ac:dyDescent="0.3">
      <c r="A4191" s="54" t="s">
        <v>649</v>
      </c>
      <c r="B4191" s="127" t="str">
        <f>Table13[[#This Row],[Series]]&amp;Table13[[#This Row],[Competency Name]]</f>
        <v>5409TECHNICAL PRACTICES (THEORETICAL, PRECISE, ARTISTIC)</v>
      </c>
      <c r="C4191" s="127" t="str">
        <f>IF(RIGHT(Table13[[#This Row],[Occupational Series]],5)="SECCM","SECCM",IF(OR(RIGHT(Table13[[#This Row],[Occupational Series]],1)="A",RIGHT(Table13[[#This Row],[Occupational Series]],1)="B",RIGHT(Table13[[#This Row],[Occupational Series]],1)="C"),"0301",RIGHT(Table13[[#This Row],[Occupational Series]],4)))</f>
        <v>5409</v>
      </c>
      <c r="D4191" s="54" t="s">
        <v>716</v>
      </c>
      <c r="E4191" s="54" t="s">
        <v>717</v>
      </c>
    </row>
    <row r="4192" spans="1:5" ht="51.75" thickBot="1" x14ac:dyDescent="0.3">
      <c r="A4192" s="128" t="s">
        <v>649</v>
      </c>
      <c r="B4192" s="127" t="str">
        <f>Table13[[#This Row],[Series]]&amp;Table13[[#This Row],[Competency Name]]</f>
        <v>5409ABILITY TO DO THE WORK OF THE POSITION WITHOUT MORE THAN NORMAL SUPERVISION</v>
      </c>
      <c r="C4192" s="127" t="str">
        <f>IF(RIGHT(Table13[[#This Row],[Occupational Series]],5)="SECCM","SECCM",IF(OR(RIGHT(Table13[[#This Row],[Occupational Series]],1)="A",RIGHT(Table13[[#This Row],[Occupational Series]],1)="B",RIGHT(Table13[[#This Row],[Occupational Series]],1)="C"),"0301",RIGHT(Table13[[#This Row],[Occupational Series]],4)))</f>
        <v>5409</v>
      </c>
      <c r="D4192" s="128" t="s">
        <v>852</v>
      </c>
      <c r="E4192" s="128" t="s">
        <v>853</v>
      </c>
    </row>
    <row r="4193" spans="1:5" ht="15.75" thickBot="1" x14ac:dyDescent="0.3">
      <c r="A4193" s="128" t="s">
        <v>649</v>
      </c>
      <c r="B4193" s="127" t="str">
        <f>Table13[[#This Row],[Series]]&amp;Table13[[#This Row],[Competency Name]]</f>
        <v>5409ABILITY TO INSPECT</v>
      </c>
      <c r="C4193" s="127" t="str">
        <f>IF(RIGHT(Table13[[#This Row],[Occupational Series]],5)="SECCM","SECCM",IF(OR(RIGHT(Table13[[#This Row],[Occupational Series]],1)="A",RIGHT(Table13[[#This Row],[Occupational Series]],1)="B",RIGHT(Table13[[#This Row],[Occupational Series]],1)="C"),"0301",RIGHT(Table13[[#This Row],[Occupational Series]],4)))</f>
        <v>5409</v>
      </c>
      <c r="D4193" s="128" t="s">
        <v>866</v>
      </c>
      <c r="E4193" s="128" t="s">
        <v>867</v>
      </c>
    </row>
    <row r="4194" spans="1:5" ht="15.75" thickBot="1" x14ac:dyDescent="0.3">
      <c r="A4194" s="129" t="s">
        <v>649</v>
      </c>
      <c r="B4194" s="127" t="str">
        <f>Table13[[#This Row],[Series]]&amp;Table13[[#This Row],[Competency Name]]</f>
        <v>5409ABILITY TO INSTRUCT</v>
      </c>
      <c r="C4194" s="127" t="str">
        <f>IF(RIGHT(Table13[[#This Row],[Occupational Series]],5)="SECCM","SECCM",IF(OR(RIGHT(Table13[[#This Row],[Occupational Series]],1)="A",RIGHT(Table13[[#This Row],[Occupational Series]],1)="B",RIGHT(Table13[[#This Row],[Occupational Series]],1)="C"),"0301",RIGHT(Table13[[#This Row],[Occupational Series]],4)))</f>
        <v>5409</v>
      </c>
      <c r="D4194" s="129" t="s">
        <v>868</v>
      </c>
      <c r="E4194" s="129" t="s">
        <v>869</v>
      </c>
    </row>
    <row r="4195" spans="1:5" ht="39" thickBot="1" x14ac:dyDescent="0.3">
      <c r="A4195" s="51" t="s">
        <v>649</v>
      </c>
      <c r="B4195" s="127" t="str">
        <f>Table13[[#This Row],[Series]]&amp;Table13[[#This Row],[Competency Name]]</f>
        <v>5409ABILITY TO PROVIDE PRODUCTION SUPPORT SERVICES</v>
      </c>
      <c r="C4195" s="127" t="str">
        <f>IF(RIGHT(Table13[[#This Row],[Occupational Series]],5)="SECCM","SECCM",IF(OR(RIGHT(Table13[[#This Row],[Occupational Series]],1)="A",RIGHT(Table13[[#This Row],[Occupational Series]],1)="B",RIGHT(Table13[[#This Row],[Occupational Series]],1)="C"),"0301",RIGHT(Table13[[#This Row],[Occupational Series]],4)))</f>
        <v>5409</v>
      </c>
      <c r="D4195" s="51" t="s">
        <v>870</v>
      </c>
      <c r="E4195" s="51" t="s">
        <v>871</v>
      </c>
    </row>
    <row r="4196" spans="1:5" ht="26.25" thickBot="1" x14ac:dyDescent="0.3">
      <c r="A4196" s="128" t="s">
        <v>649</v>
      </c>
      <c r="B4196" s="127" t="str">
        <f>Table13[[#This Row],[Series]]&amp;Table13[[#This Row],[Competency Name]]</f>
        <v>5409ABILITY TO LEAD OR SUPERVISE</v>
      </c>
      <c r="C4196" s="127" t="str">
        <f>IF(RIGHT(Table13[[#This Row],[Occupational Series]],5)="SECCM","SECCM",IF(OR(RIGHT(Table13[[#This Row],[Occupational Series]],1)="A",RIGHT(Table13[[#This Row],[Occupational Series]],1)="B",RIGHT(Table13[[#This Row],[Occupational Series]],1)="C"),"0301",RIGHT(Table13[[#This Row],[Occupational Series]],4)))</f>
        <v>5409</v>
      </c>
      <c r="D4196" s="128" t="s">
        <v>872</v>
      </c>
      <c r="E4196" s="128" t="s">
        <v>873</v>
      </c>
    </row>
    <row r="4197" spans="1:5" ht="39" thickBot="1" x14ac:dyDescent="0.3">
      <c r="A4197" s="54" t="s">
        <v>649</v>
      </c>
      <c r="B4197" s="127" t="str">
        <f>Table13[[#This Row],[Series]]&amp;Table13[[#This Row],[Competency Name]]</f>
        <v>5409ABILITY TO FOLLOW DIRECTIONS IN A SHOP</v>
      </c>
      <c r="C4197" s="127" t="str">
        <f>IF(RIGHT(Table13[[#This Row],[Occupational Series]],5)="SECCM","SECCM",IF(OR(RIGHT(Table13[[#This Row],[Occupational Series]],1)="A",RIGHT(Table13[[#This Row],[Occupational Series]],1)="B",RIGHT(Table13[[#This Row],[Occupational Series]],1)="C"),"0301",RIGHT(Table13[[#This Row],[Occupational Series]],4)))</f>
        <v>5409</v>
      </c>
      <c r="D4197" s="54" t="s">
        <v>882</v>
      </c>
      <c r="E4197" s="54" t="s">
        <v>883</v>
      </c>
    </row>
    <row r="4198" spans="1:5" ht="64.5" thickBot="1" x14ac:dyDescent="0.3">
      <c r="A4198" s="54" t="s">
        <v>649</v>
      </c>
      <c r="B4198" s="127" t="str">
        <f>Table13[[#This Row],[Series]]&amp;Table13[[#This Row],[Competency Name]]</f>
        <v>5409DEXTERITY AND SAFETY</v>
      </c>
      <c r="C4198" s="127" t="str">
        <f>IF(RIGHT(Table13[[#This Row],[Occupational Series]],5)="SECCM","SECCM",IF(OR(RIGHT(Table13[[#This Row],[Occupational Series]],1)="A",RIGHT(Table13[[#This Row],[Occupational Series]],1)="B",RIGHT(Table13[[#This Row],[Occupational Series]],1)="C"),"0301",RIGHT(Table13[[#This Row],[Occupational Series]],4)))</f>
        <v>5409</v>
      </c>
      <c r="D4198" s="54" t="s">
        <v>888</v>
      </c>
      <c r="E4198" s="54" t="s">
        <v>889</v>
      </c>
    </row>
    <row r="4199" spans="1:5" ht="39" thickBot="1" x14ac:dyDescent="0.3">
      <c r="A4199" s="54" t="s">
        <v>649</v>
      </c>
      <c r="B4199" s="127" t="str">
        <f>Table13[[#This Row],[Series]]&amp;Table13[[#This Row],[Competency Name]]</f>
        <v>5409RELIABILITY AND DEPENDABILITY</v>
      </c>
      <c r="C4199" s="127" t="str">
        <f>IF(RIGHT(Table13[[#This Row],[Occupational Series]],5)="SECCM","SECCM",IF(OR(RIGHT(Table13[[#This Row],[Occupational Series]],1)="A",RIGHT(Table13[[#This Row],[Occupational Series]],1)="B",RIGHT(Table13[[#This Row],[Occupational Series]],1)="C"),"0301",RIGHT(Table13[[#This Row],[Occupational Series]],4)))</f>
        <v>5409</v>
      </c>
      <c r="D4199" s="54" t="s">
        <v>900</v>
      </c>
      <c r="E4199" s="54" t="s">
        <v>901</v>
      </c>
    </row>
    <row r="4200" spans="1:5" ht="39" thickBot="1" x14ac:dyDescent="0.3">
      <c r="A4200" s="51" t="s">
        <v>649</v>
      </c>
      <c r="B4200" s="127" t="str">
        <f>Table13[[#This Row],[Series]]&amp;Table13[[#This Row],[Competency Name]]</f>
        <v>5409KNOWLEDGE OF EQUIPMENT ASSEMBLY, INSTALLATION, REPAIR, ETC.</v>
      </c>
      <c r="C4200" s="127" t="str">
        <f>IF(RIGHT(Table13[[#This Row],[Occupational Series]],5)="SECCM","SECCM",IF(OR(RIGHT(Table13[[#This Row],[Occupational Series]],1)="A",RIGHT(Table13[[#This Row],[Occupational Series]],1)="B",RIGHT(Table13[[#This Row],[Occupational Series]],1)="C"),"0301",RIGHT(Table13[[#This Row],[Occupational Series]],4)))</f>
        <v>5409</v>
      </c>
      <c r="D4200" s="51" t="s">
        <v>910</v>
      </c>
      <c r="E4200" s="51" t="s">
        <v>911</v>
      </c>
    </row>
    <row r="4201" spans="1:5" ht="39" thickBot="1" x14ac:dyDescent="0.3">
      <c r="A4201" s="51" t="s">
        <v>649</v>
      </c>
      <c r="B4201" s="127" t="str">
        <f>Table13[[#This Row],[Series]]&amp;Table13[[#This Row],[Competency Name]]</f>
        <v>5409ABILITY TO WORK AS A MEMBER OF A TEAM</v>
      </c>
      <c r="C4201" s="127" t="str">
        <f>IF(RIGHT(Table13[[#This Row],[Occupational Series]],5)="SECCM","SECCM",IF(OR(RIGHT(Table13[[#This Row],[Occupational Series]],1)="A",RIGHT(Table13[[#This Row],[Occupational Series]],1)="B",RIGHT(Table13[[#This Row],[Occupational Series]],1)="C"),"0301",RIGHT(Table13[[#This Row],[Occupational Series]],4)))</f>
        <v>5409</v>
      </c>
      <c r="D4201" s="51" t="s">
        <v>1017</v>
      </c>
      <c r="E4201" s="51" t="s">
        <v>1018</v>
      </c>
    </row>
    <row r="4202" spans="1:5" ht="26.25" thickBot="1" x14ac:dyDescent="0.3">
      <c r="A4202" s="128" t="s">
        <v>649</v>
      </c>
      <c r="B4202" s="127" t="str">
        <f>Table13[[#This Row],[Series]]&amp;Table13[[#This Row],[Competency Name]]</f>
        <v>5409SHOP APTITUDE AND INTEREST</v>
      </c>
      <c r="C4202" s="127" t="str">
        <f>IF(RIGHT(Table13[[#This Row],[Occupational Series]],5)="SECCM","SECCM",IF(OR(RIGHT(Table13[[#This Row],[Occupational Series]],1)="A",RIGHT(Table13[[#This Row],[Occupational Series]],1)="B",RIGHT(Table13[[#This Row],[Occupational Series]],1)="C"),"0301",RIGHT(Table13[[#This Row],[Occupational Series]],4)))</f>
        <v>5409</v>
      </c>
      <c r="D4202" s="128" t="s">
        <v>1021</v>
      </c>
      <c r="E4202" s="128" t="s">
        <v>1022</v>
      </c>
    </row>
    <row r="4203" spans="1:5" ht="39" thickBot="1" x14ac:dyDescent="0.3">
      <c r="A4203" s="54" t="s">
        <v>649</v>
      </c>
      <c r="B4203" s="127" t="str">
        <f>Table13[[#This Row],[Series]]&amp;Table13[[#This Row],[Competency Name]]</f>
        <v>5409OPERATION OF EQUIPMENT, MACHINERY, ETC.</v>
      </c>
      <c r="C4203" s="127" t="str">
        <f>IF(RIGHT(Table13[[#This Row],[Occupational Series]],5)="SECCM","SECCM",IF(OR(RIGHT(Table13[[#This Row],[Occupational Series]],1)="A",RIGHT(Table13[[#This Row],[Occupational Series]],1)="B",RIGHT(Table13[[#This Row],[Occupational Series]],1)="C"),"0301",RIGHT(Table13[[#This Row],[Occupational Series]],4)))</f>
        <v>5409</v>
      </c>
      <c r="D4203" s="54" t="s">
        <v>1063</v>
      </c>
      <c r="E4203" s="54" t="s">
        <v>1064</v>
      </c>
    </row>
    <row r="4204" spans="1:5" ht="64.5" thickBot="1" x14ac:dyDescent="0.3">
      <c r="A4204" s="54" t="s">
        <v>649</v>
      </c>
      <c r="B4204" s="127" t="str">
        <f>Table13[[#This Row],[Series]]&amp;Table13[[#This Row],[Competency Name]]</f>
        <v>5409USE OF MEASURING INSTRUMENTS (MECHANICAL)</v>
      </c>
      <c r="C4204" s="127" t="str">
        <f>IF(RIGHT(Table13[[#This Row],[Occupational Series]],5)="SECCM","SECCM",IF(OR(RIGHT(Table13[[#This Row],[Occupational Series]],1)="A",RIGHT(Table13[[#This Row],[Occupational Series]],1)="B",RIGHT(Table13[[#This Row],[Occupational Series]],1)="C"),"0301",RIGHT(Table13[[#This Row],[Occupational Series]],4)))</f>
        <v>5409</v>
      </c>
      <c r="D4204" s="54" t="s">
        <v>1065</v>
      </c>
      <c r="E4204" s="54" t="s">
        <v>1066</v>
      </c>
    </row>
    <row r="4205" spans="1:5" ht="64.5" thickBot="1" x14ac:dyDescent="0.3">
      <c r="A4205" s="54" t="s">
        <v>644</v>
      </c>
      <c r="B4205" s="127" t="str">
        <f>Table13[[#This Row],[Series]]&amp;Table13[[#This Row],[Competency Name]]</f>
        <v>5413ABILITY TO INTERPRET INSTRUCTIONS, SPECIFICATIONS, ETC. (OTHER THAN BLUEPRINTS)</v>
      </c>
      <c r="C4205" s="127" t="str">
        <f>IF(RIGHT(Table13[[#This Row],[Occupational Series]],5)="SECCM","SECCM",IF(OR(RIGHT(Table13[[#This Row],[Occupational Series]],1)="A",RIGHT(Table13[[#This Row],[Occupational Series]],1)="B",RIGHT(Table13[[#This Row],[Occupational Series]],1)="C"),"0301",RIGHT(Table13[[#This Row],[Occupational Series]],4)))</f>
        <v>5413</v>
      </c>
      <c r="D4205" s="54" t="s">
        <v>645</v>
      </c>
      <c r="E4205" s="54" t="s">
        <v>646</v>
      </c>
    </row>
    <row r="4206" spans="1:5" ht="115.5" thickBot="1" x14ac:dyDescent="0.3">
      <c r="A4206" s="51" t="s">
        <v>644</v>
      </c>
      <c r="B4206" s="127" t="str">
        <f>Table13[[#This Row],[Series]]&amp;Table13[[#This Row],[Competency Name]]</f>
        <v>5413TECHNICAL PRACTICES (THEORETICAL, PRECISE, ARTISTIC)</v>
      </c>
      <c r="C4206" s="127" t="str">
        <f>IF(RIGHT(Table13[[#This Row],[Occupational Series]],5)="SECCM","SECCM",IF(OR(RIGHT(Table13[[#This Row],[Occupational Series]],1)="A",RIGHT(Table13[[#This Row],[Occupational Series]],1)="B",RIGHT(Table13[[#This Row],[Occupational Series]],1)="C"),"0301",RIGHT(Table13[[#This Row],[Occupational Series]],4)))</f>
        <v>5413</v>
      </c>
      <c r="D4206" s="51" t="s">
        <v>716</v>
      </c>
      <c r="E4206" s="51" t="s">
        <v>717</v>
      </c>
    </row>
    <row r="4207" spans="1:5" ht="51.75" thickBot="1" x14ac:dyDescent="0.3">
      <c r="A4207" s="129" t="s">
        <v>644</v>
      </c>
      <c r="B4207" s="127" t="str">
        <f>Table13[[#This Row],[Series]]&amp;Table13[[#This Row],[Competency Name]]</f>
        <v>5413ABILITY TO DO THE WORK OF THE POSITION WITHOUT MORE THAN NORMAL SUPERVISION</v>
      </c>
      <c r="C4207" s="127" t="str">
        <f>IF(RIGHT(Table13[[#This Row],[Occupational Series]],5)="SECCM","SECCM",IF(OR(RIGHT(Table13[[#This Row],[Occupational Series]],1)="A",RIGHT(Table13[[#This Row],[Occupational Series]],1)="B",RIGHT(Table13[[#This Row],[Occupational Series]],1)="C"),"0301",RIGHT(Table13[[#This Row],[Occupational Series]],4)))</f>
        <v>5413</v>
      </c>
      <c r="D4207" s="129" t="s">
        <v>852</v>
      </c>
      <c r="E4207" s="129" t="s">
        <v>853</v>
      </c>
    </row>
    <row r="4208" spans="1:5" ht="15.75" thickBot="1" x14ac:dyDescent="0.3">
      <c r="A4208" s="128" t="s">
        <v>644</v>
      </c>
      <c r="B4208" s="127" t="str">
        <f>Table13[[#This Row],[Series]]&amp;Table13[[#This Row],[Competency Name]]</f>
        <v>5413ABILITY TO INSPECT</v>
      </c>
      <c r="C4208" s="127" t="str">
        <f>IF(RIGHT(Table13[[#This Row],[Occupational Series]],5)="SECCM","SECCM",IF(OR(RIGHT(Table13[[#This Row],[Occupational Series]],1)="A",RIGHT(Table13[[#This Row],[Occupational Series]],1)="B",RIGHT(Table13[[#This Row],[Occupational Series]],1)="C"),"0301",RIGHT(Table13[[#This Row],[Occupational Series]],4)))</f>
        <v>5413</v>
      </c>
      <c r="D4208" s="128" t="s">
        <v>866</v>
      </c>
      <c r="E4208" s="128" t="s">
        <v>867</v>
      </c>
    </row>
    <row r="4209" spans="1:5" ht="15.75" thickBot="1" x14ac:dyDescent="0.3">
      <c r="A4209" s="128" t="s">
        <v>644</v>
      </c>
      <c r="B4209" s="127" t="str">
        <f>Table13[[#This Row],[Series]]&amp;Table13[[#This Row],[Competency Name]]</f>
        <v>5413ABILITY TO INSTRUCT</v>
      </c>
      <c r="C4209" s="127" t="str">
        <f>IF(RIGHT(Table13[[#This Row],[Occupational Series]],5)="SECCM","SECCM",IF(OR(RIGHT(Table13[[#This Row],[Occupational Series]],1)="A",RIGHT(Table13[[#This Row],[Occupational Series]],1)="B",RIGHT(Table13[[#This Row],[Occupational Series]],1)="C"),"0301",RIGHT(Table13[[#This Row],[Occupational Series]],4)))</f>
        <v>5413</v>
      </c>
      <c r="D4209" s="128" t="s">
        <v>868</v>
      </c>
      <c r="E4209" s="128" t="s">
        <v>869</v>
      </c>
    </row>
    <row r="4210" spans="1:5" ht="39" thickBot="1" x14ac:dyDescent="0.3">
      <c r="A4210" s="54" t="s">
        <v>644</v>
      </c>
      <c r="B4210" s="127" t="str">
        <f>Table13[[#This Row],[Series]]&amp;Table13[[#This Row],[Competency Name]]</f>
        <v>5413ABILITY TO PROVIDE PRODUCTION SUPPORT SERVICES</v>
      </c>
      <c r="C4210" s="127" t="str">
        <f>IF(RIGHT(Table13[[#This Row],[Occupational Series]],5)="SECCM","SECCM",IF(OR(RIGHT(Table13[[#This Row],[Occupational Series]],1)="A",RIGHT(Table13[[#This Row],[Occupational Series]],1)="B",RIGHT(Table13[[#This Row],[Occupational Series]],1)="C"),"0301",RIGHT(Table13[[#This Row],[Occupational Series]],4)))</f>
        <v>5413</v>
      </c>
      <c r="D4210" s="54" t="s">
        <v>870</v>
      </c>
      <c r="E4210" s="54" t="s">
        <v>871</v>
      </c>
    </row>
    <row r="4211" spans="1:5" ht="26.25" thickBot="1" x14ac:dyDescent="0.3">
      <c r="A4211" s="128" t="s">
        <v>644</v>
      </c>
      <c r="B4211" s="127" t="str">
        <f>Table13[[#This Row],[Series]]&amp;Table13[[#This Row],[Competency Name]]</f>
        <v>5413ABILITY TO LEAD OR SUPERVISE</v>
      </c>
      <c r="C4211" s="127" t="str">
        <f>IF(RIGHT(Table13[[#This Row],[Occupational Series]],5)="SECCM","SECCM",IF(OR(RIGHT(Table13[[#This Row],[Occupational Series]],1)="A",RIGHT(Table13[[#This Row],[Occupational Series]],1)="B",RIGHT(Table13[[#This Row],[Occupational Series]],1)="C"),"0301",RIGHT(Table13[[#This Row],[Occupational Series]],4)))</f>
        <v>5413</v>
      </c>
      <c r="D4211" s="128" t="s">
        <v>872</v>
      </c>
      <c r="E4211" s="128" t="s">
        <v>873</v>
      </c>
    </row>
    <row r="4212" spans="1:5" ht="39" thickBot="1" x14ac:dyDescent="0.3">
      <c r="A4212" s="51" t="s">
        <v>644</v>
      </c>
      <c r="B4212" s="127" t="str">
        <f>Table13[[#This Row],[Series]]&amp;Table13[[#This Row],[Competency Name]]</f>
        <v>5413ABILITY TO FOLLOW DIRECTIONS IN A SHOP</v>
      </c>
      <c r="C4212" s="127" t="str">
        <f>IF(RIGHT(Table13[[#This Row],[Occupational Series]],5)="SECCM","SECCM",IF(OR(RIGHT(Table13[[#This Row],[Occupational Series]],1)="A",RIGHT(Table13[[#This Row],[Occupational Series]],1)="B",RIGHT(Table13[[#This Row],[Occupational Series]],1)="C"),"0301",RIGHT(Table13[[#This Row],[Occupational Series]],4)))</f>
        <v>5413</v>
      </c>
      <c r="D4212" s="51" t="s">
        <v>882</v>
      </c>
      <c r="E4212" s="51" t="s">
        <v>883</v>
      </c>
    </row>
    <row r="4213" spans="1:5" ht="64.5" thickBot="1" x14ac:dyDescent="0.3">
      <c r="A4213" s="51" t="s">
        <v>644</v>
      </c>
      <c r="B4213" s="127" t="str">
        <f>Table13[[#This Row],[Series]]&amp;Table13[[#This Row],[Competency Name]]</f>
        <v>5413DEXTERITY AND SAFETY</v>
      </c>
      <c r="C4213" s="127" t="str">
        <f>IF(RIGHT(Table13[[#This Row],[Occupational Series]],5)="SECCM","SECCM",IF(OR(RIGHT(Table13[[#This Row],[Occupational Series]],1)="A",RIGHT(Table13[[#This Row],[Occupational Series]],1)="B",RIGHT(Table13[[#This Row],[Occupational Series]],1)="C"),"0301",RIGHT(Table13[[#This Row],[Occupational Series]],4)))</f>
        <v>5413</v>
      </c>
      <c r="D4213" s="51" t="s">
        <v>888</v>
      </c>
      <c r="E4213" s="51" t="s">
        <v>889</v>
      </c>
    </row>
    <row r="4214" spans="1:5" ht="77.25" thickBot="1" x14ac:dyDescent="0.3">
      <c r="A4214" s="54" t="s">
        <v>644</v>
      </c>
      <c r="B4214" s="127" t="str">
        <f>Table13[[#This Row],[Series]]&amp;Table13[[#This Row],[Competency Name]]</f>
        <v>5413INGENUITY (ABILITY TO SUGGEST AND APPLY NEW METHODS)</v>
      </c>
      <c r="C4214" s="127" t="str">
        <f>IF(RIGHT(Table13[[#This Row],[Occupational Series]],5)="SECCM","SECCM",IF(OR(RIGHT(Table13[[#This Row],[Occupational Series]],1)="A",RIGHT(Table13[[#This Row],[Occupational Series]],1)="B",RIGHT(Table13[[#This Row],[Occupational Series]],1)="C"),"0301",RIGHT(Table13[[#This Row],[Occupational Series]],4)))</f>
        <v>5413</v>
      </c>
      <c r="D4214" s="54" t="s">
        <v>890</v>
      </c>
      <c r="E4214" s="54" t="s">
        <v>891</v>
      </c>
    </row>
    <row r="4215" spans="1:5" ht="39" thickBot="1" x14ac:dyDescent="0.3">
      <c r="A4215" s="54" t="s">
        <v>644</v>
      </c>
      <c r="B4215" s="127" t="str">
        <f>Table13[[#This Row],[Series]]&amp;Table13[[#This Row],[Competency Name]]</f>
        <v>5413ABILITY TO SUPERVISE THROUGH SUBORDINATE SUPERVISORS</v>
      </c>
      <c r="C4215" s="127" t="str">
        <f>IF(RIGHT(Table13[[#This Row],[Occupational Series]],5)="SECCM","SECCM",IF(OR(RIGHT(Table13[[#This Row],[Occupational Series]],1)="A",RIGHT(Table13[[#This Row],[Occupational Series]],1)="B",RIGHT(Table13[[#This Row],[Occupational Series]],1)="C"),"0301",RIGHT(Table13[[#This Row],[Occupational Series]],4)))</f>
        <v>5413</v>
      </c>
      <c r="D4215" s="54" t="s">
        <v>898</v>
      </c>
      <c r="E4215" s="54" t="s">
        <v>899</v>
      </c>
    </row>
    <row r="4216" spans="1:5" ht="39" thickBot="1" x14ac:dyDescent="0.3">
      <c r="A4216" s="54" t="s">
        <v>644</v>
      </c>
      <c r="B4216" s="127" t="str">
        <f>Table13[[#This Row],[Series]]&amp;Table13[[#This Row],[Competency Name]]</f>
        <v>5413RELIABILITY AND DEPENDABILITY</v>
      </c>
      <c r="C4216" s="127" t="str">
        <f>IF(RIGHT(Table13[[#This Row],[Occupational Series]],5)="SECCM","SECCM",IF(OR(RIGHT(Table13[[#This Row],[Occupational Series]],1)="A",RIGHT(Table13[[#This Row],[Occupational Series]],1)="B",RIGHT(Table13[[#This Row],[Occupational Series]],1)="C"),"0301",RIGHT(Table13[[#This Row],[Occupational Series]],4)))</f>
        <v>5413</v>
      </c>
      <c r="D4216" s="54" t="s">
        <v>900</v>
      </c>
      <c r="E4216" s="54" t="s">
        <v>901</v>
      </c>
    </row>
    <row r="4217" spans="1:5" ht="39" thickBot="1" x14ac:dyDescent="0.3">
      <c r="A4217" s="54" t="s">
        <v>644</v>
      </c>
      <c r="B4217" s="127" t="str">
        <f>Table13[[#This Row],[Series]]&amp;Table13[[#This Row],[Competency Name]]</f>
        <v>5413KNOWLEDGE OF EQUIPMENT ASSEMBLY, INSTALLATION, REPAIR, ETC.</v>
      </c>
      <c r="C4217" s="127" t="str">
        <f>IF(RIGHT(Table13[[#This Row],[Occupational Series]],5)="SECCM","SECCM",IF(OR(RIGHT(Table13[[#This Row],[Occupational Series]],1)="A",RIGHT(Table13[[#This Row],[Occupational Series]],1)="B",RIGHT(Table13[[#This Row],[Occupational Series]],1)="C"),"0301",RIGHT(Table13[[#This Row],[Occupational Series]],4)))</f>
        <v>5413</v>
      </c>
      <c r="D4217" s="54" t="s">
        <v>910</v>
      </c>
      <c r="E4217" s="54" t="s">
        <v>911</v>
      </c>
    </row>
    <row r="4218" spans="1:5" ht="90" thickBot="1" x14ac:dyDescent="0.3">
      <c r="A4218" s="51" t="s">
        <v>644</v>
      </c>
      <c r="B4218" s="127" t="str">
        <f>Table13[[#This Row],[Series]]&amp;Table13[[#This Row],[Competency Name]]</f>
        <v>5413USE OF MEASURING INSTRUMENTS (MECHANICAL, ELECTRICAL, ELECTRONIC, AS APPROPRIATE TO LINE OF WORK)</v>
      </c>
      <c r="C4218" s="127" t="str">
        <f>IF(RIGHT(Table13[[#This Row],[Occupational Series]],5)="SECCM","SECCM",IF(OR(RIGHT(Table13[[#This Row],[Occupational Series]],1)="A",RIGHT(Table13[[#This Row],[Occupational Series]],1)="B",RIGHT(Table13[[#This Row],[Occupational Series]],1)="C"),"0301",RIGHT(Table13[[#This Row],[Occupational Series]],4)))</f>
        <v>5413</v>
      </c>
      <c r="D4218" s="51" t="s">
        <v>986</v>
      </c>
      <c r="E4218" s="51" t="s">
        <v>987</v>
      </c>
    </row>
    <row r="4219" spans="1:5" ht="26.25" thickBot="1" x14ac:dyDescent="0.3">
      <c r="A4219" s="129" t="s">
        <v>644</v>
      </c>
      <c r="B4219" s="127" t="str">
        <f>Table13[[#This Row],[Series]]&amp;Table13[[#This Row],[Competency Name]]</f>
        <v>5413ABILITY TO HANDLE WEIGHTS AND LOADS</v>
      </c>
      <c r="C4219" s="127" t="str">
        <f>IF(RIGHT(Table13[[#This Row],[Occupational Series]],5)="SECCM","SECCM",IF(OR(RIGHT(Table13[[#This Row],[Occupational Series]],1)="A",RIGHT(Table13[[#This Row],[Occupational Series]],1)="B",RIGHT(Table13[[#This Row],[Occupational Series]],1)="C"),"0301",RIGHT(Table13[[#This Row],[Occupational Series]],4)))</f>
        <v>5413</v>
      </c>
      <c r="D4219" s="129" t="s">
        <v>988</v>
      </c>
      <c r="E4219" s="129" t="s">
        <v>989</v>
      </c>
    </row>
    <row r="4220" spans="1:5" ht="51.75" thickBot="1" x14ac:dyDescent="0.3">
      <c r="A4220" s="54" t="s">
        <v>644</v>
      </c>
      <c r="B4220" s="127" t="str">
        <f>Table13[[#This Row],[Series]]&amp;Table13[[#This Row],[Competency Name]]</f>
        <v>5413ABILITY TO MEET DEADLINE DATES UNDER PRESSURE</v>
      </c>
      <c r="C4220" s="127" t="str">
        <f>IF(RIGHT(Table13[[#This Row],[Occupational Series]],5)="SECCM","SECCM",IF(OR(RIGHT(Table13[[#This Row],[Occupational Series]],1)="A",RIGHT(Table13[[#This Row],[Occupational Series]],1)="B",RIGHT(Table13[[#This Row],[Occupational Series]],1)="C"),"0301",RIGHT(Table13[[#This Row],[Occupational Series]],4)))</f>
        <v>5413</v>
      </c>
      <c r="D4220" s="54" t="s">
        <v>1005</v>
      </c>
      <c r="E4220" s="54" t="s">
        <v>1006</v>
      </c>
    </row>
    <row r="4221" spans="1:5" ht="39" thickBot="1" x14ac:dyDescent="0.3">
      <c r="A4221" s="54" t="s">
        <v>644</v>
      </c>
      <c r="B4221" s="127" t="str">
        <f>Table13[[#This Row],[Series]]&amp;Table13[[#This Row],[Competency Name]]</f>
        <v>5413ABILITY TO PLAN AND ORGANIZE THE WORK</v>
      </c>
      <c r="C4221" s="127" t="str">
        <f>IF(RIGHT(Table13[[#This Row],[Occupational Series]],5)="SECCM","SECCM",IF(OR(RIGHT(Table13[[#This Row],[Occupational Series]],1)="A",RIGHT(Table13[[#This Row],[Occupational Series]],1)="B",RIGHT(Table13[[#This Row],[Occupational Series]],1)="C"),"0301",RIGHT(Table13[[#This Row],[Occupational Series]],4)))</f>
        <v>5413</v>
      </c>
      <c r="D4221" s="54" t="s">
        <v>1007</v>
      </c>
      <c r="E4221" s="54" t="s">
        <v>1008</v>
      </c>
    </row>
    <row r="4222" spans="1:5" ht="39" thickBot="1" x14ac:dyDescent="0.3">
      <c r="A4222" s="54" t="s">
        <v>644</v>
      </c>
      <c r="B4222" s="127" t="str">
        <f>Table13[[#This Row],[Series]]&amp;Table13[[#This Row],[Competency Name]]</f>
        <v>5413ABILITY TO WORK AS A MEMBER OF A TEAM</v>
      </c>
      <c r="C4222" s="127" t="str">
        <f>IF(RIGHT(Table13[[#This Row],[Occupational Series]],5)="SECCM","SECCM",IF(OR(RIGHT(Table13[[#This Row],[Occupational Series]],1)="A",RIGHT(Table13[[#This Row],[Occupational Series]],1)="B",RIGHT(Table13[[#This Row],[Occupational Series]],1)="C"),"0301",RIGHT(Table13[[#This Row],[Occupational Series]],4)))</f>
        <v>5413</v>
      </c>
      <c r="D4222" s="54" t="s">
        <v>1017</v>
      </c>
      <c r="E4222" s="54" t="s">
        <v>1018</v>
      </c>
    </row>
    <row r="4223" spans="1:5" ht="39" thickBot="1" x14ac:dyDescent="0.3">
      <c r="A4223" s="54" t="s">
        <v>644</v>
      </c>
      <c r="B4223" s="127" t="str">
        <f>Table13[[#This Row],[Series]]&amp;Table13[[#This Row],[Competency Name]]</f>
        <v>5413ABILITY TO WORK WITH OTHERS</v>
      </c>
      <c r="C4223" s="127" t="str">
        <f>IF(RIGHT(Table13[[#This Row],[Occupational Series]],5)="SECCM","SECCM",IF(OR(RIGHT(Table13[[#This Row],[Occupational Series]],1)="A",RIGHT(Table13[[#This Row],[Occupational Series]],1)="B",RIGHT(Table13[[#This Row],[Occupational Series]],1)="C"),"0301",RIGHT(Table13[[#This Row],[Occupational Series]],4)))</f>
        <v>5413</v>
      </c>
      <c r="D4223" s="54" t="s">
        <v>1019</v>
      </c>
      <c r="E4223" s="54" t="s">
        <v>1020</v>
      </c>
    </row>
    <row r="4224" spans="1:5" ht="26.25" thickBot="1" x14ac:dyDescent="0.3">
      <c r="A4224" s="129" t="s">
        <v>644</v>
      </c>
      <c r="B4224" s="127" t="str">
        <f>Table13[[#This Row],[Series]]&amp;Table13[[#This Row],[Competency Name]]</f>
        <v>5413SHOP APTITUDE AND INTEREST</v>
      </c>
      <c r="C4224" s="127" t="str">
        <f>IF(RIGHT(Table13[[#This Row],[Occupational Series]],5)="SECCM","SECCM",IF(OR(RIGHT(Table13[[#This Row],[Occupational Series]],1)="A",RIGHT(Table13[[#This Row],[Occupational Series]],1)="B",RIGHT(Table13[[#This Row],[Occupational Series]],1)="C"),"0301",RIGHT(Table13[[#This Row],[Occupational Series]],4)))</f>
        <v>5413</v>
      </c>
      <c r="D4224" s="129" t="s">
        <v>1021</v>
      </c>
      <c r="E4224" s="129" t="s">
        <v>1022</v>
      </c>
    </row>
    <row r="4225" spans="1:5" ht="39" thickBot="1" x14ac:dyDescent="0.3">
      <c r="A4225" s="51" t="s">
        <v>644</v>
      </c>
      <c r="B4225" s="127" t="str">
        <f>Table13[[#This Row],[Series]]&amp;Table13[[#This Row],[Competency Name]]</f>
        <v>5413OPERATION OF EQUIPMENT, MACHINERY, ETC.</v>
      </c>
      <c r="C4225" s="127" t="str">
        <f>IF(RIGHT(Table13[[#This Row],[Occupational Series]],5)="SECCM","SECCM",IF(OR(RIGHT(Table13[[#This Row],[Occupational Series]],1)="A",RIGHT(Table13[[#This Row],[Occupational Series]],1)="B",RIGHT(Table13[[#This Row],[Occupational Series]],1)="C"),"0301",RIGHT(Table13[[#This Row],[Occupational Series]],4)))</f>
        <v>5413</v>
      </c>
      <c r="D4225" s="51" t="s">
        <v>1063</v>
      </c>
      <c r="E4225" s="51" t="s">
        <v>1064</v>
      </c>
    </row>
    <row r="4226" spans="1:5" ht="64.5" thickBot="1" x14ac:dyDescent="0.3">
      <c r="A4226" s="54" t="s">
        <v>648</v>
      </c>
      <c r="B4226" s="127" t="str">
        <f>Table13[[#This Row],[Series]]&amp;Table13[[#This Row],[Competency Name]]</f>
        <v>5419ABILITY TO INTERPRET INSTRUCTIONS, SPECIFICATIONS, ETC. (OTHER THAN BLUEPRINTS)</v>
      </c>
      <c r="C4226" s="127" t="str">
        <f>IF(RIGHT(Table13[[#This Row],[Occupational Series]],5)="SECCM","SECCM",IF(OR(RIGHT(Table13[[#This Row],[Occupational Series]],1)="A",RIGHT(Table13[[#This Row],[Occupational Series]],1)="B",RIGHT(Table13[[#This Row],[Occupational Series]],1)="C"),"0301",RIGHT(Table13[[#This Row],[Occupational Series]],4)))</f>
        <v>5419</v>
      </c>
      <c r="D4226" s="54" t="s">
        <v>645</v>
      </c>
      <c r="E4226" s="54" t="s">
        <v>646</v>
      </c>
    </row>
    <row r="4227" spans="1:5" ht="115.5" thickBot="1" x14ac:dyDescent="0.3">
      <c r="A4227" s="54" t="s">
        <v>648</v>
      </c>
      <c r="B4227" s="127" t="str">
        <f>Table13[[#This Row],[Series]]&amp;Table13[[#This Row],[Competency Name]]</f>
        <v>5419TECHNICAL PRACTICES (THEORETICAL, PRECISE, ARTISTIC)</v>
      </c>
      <c r="C4227" s="127" t="str">
        <f>IF(RIGHT(Table13[[#This Row],[Occupational Series]],5)="SECCM","SECCM",IF(OR(RIGHT(Table13[[#This Row],[Occupational Series]],1)="A",RIGHT(Table13[[#This Row],[Occupational Series]],1)="B",RIGHT(Table13[[#This Row],[Occupational Series]],1)="C"),"0301",RIGHT(Table13[[#This Row],[Occupational Series]],4)))</f>
        <v>5419</v>
      </c>
      <c r="D4227" s="54" t="s">
        <v>716</v>
      </c>
      <c r="E4227" s="54" t="s">
        <v>717</v>
      </c>
    </row>
    <row r="4228" spans="1:5" ht="51.75" thickBot="1" x14ac:dyDescent="0.3">
      <c r="A4228" s="128" t="s">
        <v>648</v>
      </c>
      <c r="B4228" s="127" t="str">
        <f>Table13[[#This Row],[Series]]&amp;Table13[[#This Row],[Competency Name]]</f>
        <v>5419ABILITY TO DO THE WORK OF THE POSITION WITHOUT MORE THAN NORMAL SUPERVISION</v>
      </c>
      <c r="C4228" s="127" t="str">
        <f>IF(RIGHT(Table13[[#This Row],[Occupational Series]],5)="SECCM","SECCM",IF(OR(RIGHT(Table13[[#This Row],[Occupational Series]],1)="A",RIGHT(Table13[[#This Row],[Occupational Series]],1)="B",RIGHT(Table13[[#This Row],[Occupational Series]],1)="C"),"0301",RIGHT(Table13[[#This Row],[Occupational Series]],4)))</f>
        <v>5419</v>
      </c>
      <c r="D4228" s="128" t="s">
        <v>852</v>
      </c>
      <c r="E4228" s="128" t="s">
        <v>853</v>
      </c>
    </row>
    <row r="4229" spans="1:5" ht="15.75" thickBot="1" x14ac:dyDescent="0.3">
      <c r="A4229" s="128" t="s">
        <v>648</v>
      </c>
      <c r="B4229" s="127" t="str">
        <f>Table13[[#This Row],[Series]]&amp;Table13[[#This Row],[Competency Name]]</f>
        <v>5419ABILITY TO INSPECT</v>
      </c>
      <c r="C4229" s="127" t="str">
        <f>IF(RIGHT(Table13[[#This Row],[Occupational Series]],5)="SECCM","SECCM",IF(OR(RIGHT(Table13[[#This Row],[Occupational Series]],1)="A",RIGHT(Table13[[#This Row],[Occupational Series]],1)="B",RIGHT(Table13[[#This Row],[Occupational Series]],1)="C"),"0301",RIGHT(Table13[[#This Row],[Occupational Series]],4)))</f>
        <v>5419</v>
      </c>
      <c r="D4229" s="128" t="s">
        <v>866</v>
      </c>
      <c r="E4229" s="128" t="s">
        <v>867</v>
      </c>
    </row>
    <row r="4230" spans="1:5" ht="15.75" thickBot="1" x14ac:dyDescent="0.3">
      <c r="A4230" s="129" t="s">
        <v>648</v>
      </c>
      <c r="B4230" s="127" t="str">
        <f>Table13[[#This Row],[Series]]&amp;Table13[[#This Row],[Competency Name]]</f>
        <v>5419ABILITY TO INSTRUCT</v>
      </c>
      <c r="C4230" s="127" t="str">
        <f>IF(RIGHT(Table13[[#This Row],[Occupational Series]],5)="SECCM","SECCM",IF(OR(RIGHT(Table13[[#This Row],[Occupational Series]],1)="A",RIGHT(Table13[[#This Row],[Occupational Series]],1)="B",RIGHT(Table13[[#This Row],[Occupational Series]],1)="C"),"0301",RIGHT(Table13[[#This Row],[Occupational Series]],4)))</f>
        <v>5419</v>
      </c>
      <c r="D4230" s="129" t="s">
        <v>868</v>
      </c>
      <c r="E4230" s="129" t="s">
        <v>869</v>
      </c>
    </row>
    <row r="4231" spans="1:5" ht="39" thickBot="1" x14ac:dyDescent="0.3">
      <c r="A4231" s="51" t="s">
        <v>648</v>
      </c>
      <c r="B4231" s="127" t="str">
        <f>Table13[[#This Row],[Series]]&amp;Table13[[#This Row],[Competency Name]]</f>
        <v>5419ABILITY TO PROVIDE PRODUCTION SUPPORT SERVICES</v>
      </c>
      <c r="C4231" s="127" t="str">
        <f>IF(RIGHT(Table13[[#This Row],[Occupational Series]],5)="SECCM","SECCM",IF(OR(RIGHT(Table13[[#This Row],[Occupational Series]],1)="A",RIGHT(Table13[[#This Row],[Occupational Series]],1)="B",RIGHT(Table13[[#This Row],[Occupational Series]],1)="C"),"0301",RIGHT(Table13[[#This Row],[Occupational Series]],4)))</f>
        <v>5419</v>
      </c>
      <c r="D4231" s="51" t="s">
        <v>870</v>
      </c>
      <c r="E4231" s="51" t="s">
        <v>871</v>
      </c>
    </row>
    <row r="4232" spans="1:5" ht="26.25" thickBot="1" x14ac:dyDescent="0.3">
      <c r="A4232" s="128" t="s">
        <v>648</v>
      </c>
      <c r="B4232" s="127" t="str">
        <f>Table13[[#This Row],[Series]]&amp;Table13[[#This Row],[Competency Name]]</f>
        <v>5419ABILITY TO LEAD OR SUPERVISE</v>
      </c>
      <c r="C4232" s="127" t="str">
        <f>IF(RIGHT(Table13[[#This Row],[Occupational Series]],5)="SECCM","SECCM",IF(OR(RIGHT(Table13[[#This Row],[Occupational Series]],1)="A",RIGHT(Table13[[#This Row],[Occupational Series]],1)="B",RIGHT(Table13[[#This Row],[Occupational Series]],1)="C"),"0301",RIGHT(Table13[[#This Row],[Occupational Series]],4)))</f>
        <v>5419</v>
      </c>
      <c r="D4232" s="128" t="s">
        <v>872</v>
      </c>
      <c r="E4232" s="128" t="s">
        <v>873</v>
      </c>
    </row>
    <row r="4233" spans="1:5" ht="64.5" thickBot="1" x14ac:dyDescent="0.3">
      <c r="A4233" s="54" t="s">
        <v>648</v>
      </c>
      <c r="B4233" s="127" t="str">
        <f>Table13[[#This Row],[Series]]&amp;Table13[[#This Row],[Competency Name]]</f>
        <v>5419DEXTERITY AND SAFETY</v>
      </c>
      <c r="C4233" s="127" t="str">
        <f>IF(RIGHT(Table13[[#This Row],[Occupational Series]],5)="SECCM","SECCM",IF(OR(RIGHT(Table13[[#This Row],[Occupational Series]],1)="A",RIGHT(Table13[[#This Row],[Occupational Series]],1)="B",RIGHT(Table13[[#This Row],[Occupational Series]],1)="C"),"0301",RIGHT(Table13[[#This Row],[Occupational Series]],4)))</f>
        <v>5419</v>
      </c>
      <c r="D4233" s="54" t="s">
        <v>888</v>
      </c>
      <c r="E4233" s="54" t="s">
        <v>889</v>
      </c>
    </row>
    <row r="4234" spans="1:5" ht="39" thickBot="1" x14ac:dyDescent="0.3">
      <c r="A4234" s="54" t="s">
        <v>648</v>
      </c>
      <c r="B4234" s="127" t="str">
        <f>Table13[[#This Row],[Series]]&amp;Table13[[#This Row],[Competency Name]]</f>
        <v>5419KNOWLEDGE OF EQUIPMENT ASSEMBLY, INSTALLATION, REPAIR, ETC.</v>
      </c>
      <c r="C4234" s="127" t="str">
        <f>IF(RIGHT(Table13[[#This Row],[Occupational Series]],5)="SECCM","SECCM",IF(OR(RIGHT(Table13[[#This Row],[Occupational Series]],1)="A",RIGHT(Table13[[#This Row],[Occupational Series]],1)="B",RIGHT(Table13[[#This Row],[Occupational Series]],1)="C"),"0301",RIGHT(Table13[[#This Row],[Occupational Series]],4)))</f>
        <v>5419</v>
      </c>
      <c r="D4234" s="54" t="s">
        <v>910</v>
      </c>
      <c r="E4234" s="54" t="s">
        <v>911</v>
      </c>
    </row>
    <row r="4235" spans="1:5" ht="90" thickBot="1" x14ac:dyDescent="0.3">
      <c r="A4235" s="54" t="s">
        <v>648</v>
      </c>
      <c r="B4235" s="127" t="str">
        <f>Table13[[#This Row],[Series]]&amp;Table13[[#This Row],[Competency Name]]</f>
        <v>5419USE OF MEASURING INSTRUMENTS (MECHANICAL, ELECTRICAL, ELECTRONIC, AS APPROPRIATE TO LINE OF WORK)</v>
      </c>
      <c r="C4235" s="127" t="str">
        <f>IF(RIGHT(Table13[[#This Row],[Occupational Series]],5)="SECCM","SECCM",IF(OR(RIGHT(Table13[[#This Row],[Occupational Series]],1)="A",RIGHT(Table13[[#This Row],[Occupational Series]],1)="B",RIGHT(Table13[[#This Row],[Occupational Series]],1)="C"),"0301",RIGHT(Table13[[#This Row],[Occupational Series]],4)))</f>
        <v>5419</v>
      </c>
      <c r="D4235" s="54" t="s">
        <v>986</v>
      </c>
      <c r="E4235" s="54" t="s">
        <v>987</v>
      </c>
    </row>
    <row r="4236" spans="1:5" ht="39" thickBot="1" x14ac:dyDescent="0.3">
      <c r="A4236" s="51" t="s">
        <v>648</v>
      </c>
      <c r="B4236" s="127" t="str">
        <f>Table13[[#This Row],[Series]]&amp;Table13[[#This Row],[Competency Name]]</f>
        <v>5419OPERATION OF EQUIPMENT, MACHINERY, ETC.</v>
      </c>
      <c r="C4236" s="127" t="str">
        <f>IF(RIGHT(Table13[[#This Row],[Occupational Series]],5)="SECCM","SECCM",IF(OR(RIGHT(Table13[[#This Row],[Occupational Series]],1)="A",RIGHT(Table13[[#This Row],[Occupational Series]],1)="B",RIGHT(Table13[[#This Row],[Occupational Series]],1)="C"),"0301",RIGHT(Table13[[#This Row],[Occupational Series]],4)))</f>
        <v>5419</v>
      </c>
      <c r="D4236" s="51" t="s">
        <v>1063</v>
      </c>
      <c r="E4236" s="51" t="s">
        <v>1064</v>
      </c>
    </row>
    <row r="4237" spans="1:5" ht="64.5" thickBot="1" x14ac:dyDescent="0.3">
      <c r="A4237" s="51" t="s">
        <v>655</v>
      </c>
      <c r="B4237" s="127" t="str">
        <f>Table13[[#This Row],[Series]]&amp;Table13[[#This Row],[Competency Name]]</f>
        <v>5423ABILITY TO INTERPRET INSTRUCTIONS, SPECIFICATIONS, ETC. (OTHER THAN BLUEPRINTS)</v>
      </c>
      <c r="C4237" s="127" t="str">
        <f>IF(RIGHT(Table13[[#This Row],[Occupational Series]],5)="SECCM","SECCM",IF(OR(RIGHT(Table13[[#This Row],[Occupational Series]],1)="A",RIGHT(Table13[[#This Row],[Occupational Series]],1)="B",RIGHT(Table13[[#This Row],[Occupational Series]],1)="C"),"0301",RIGHT(Table13[[#This Row],[Occupational Series]],4)))</f>
        <v>5423</v>
      </c>
      <c r="D4237" s="51" t="s">
        <v>645</v>
      </c>
      <c r="E4237" s="51" t="s">
        <v>646</v>
      </c>
    </row>
    <row r="4238" spans="1:5" ht="115.5" thickBot="1" x14ac:dyDescent="0.3">
      <c r="A4238" s="54" t="s">
        <v>655</v>
      </c>
      <c r="B4238" s="127" t="str">
        <f>Table13[[#This Row],[Series]]&amp;Table13[[#This Row],[Competency Name]]</f>
        <v>5423TECHNICAL PRACTICES (THEORETICAL, PRECISE, ARTISTIC)</v>
      </c>
      <c r="C4238" s="127" t="str">
        <f>IF(RIGHT(Table13[[#This Row],[Occupational Series]],5)="SECCM","SECCM",IF(OR(RIGHT(Table13[[#This Row],[Occupational Series]],1)="A",RIGHT(Table13[[#This Row],[Occupational Series]],1)="B",RIGHT(Table13[[#This Row],[Occupational Series]],1)="C"),"0301",RIGHT(Table13[[#This Row],[Occupational Series]],4)))</f>
        <v>5423</v>
      </c>
      <c r="D4238" s="54" t="s">
        <v>716</v>
      </c>
      <c r="E4238" s="54" t="s">
        <v>717</v>
      </c>
    </row>
    <row r="4239" spans="1:5" ht="51.75" thickBot="1" x14ac:dyDescent="0.3">
      <c r="A4239" s="128" t="s">
        <v>655</v>
      </c>
      <c r="B4239" s="127" t="str">
        <f>Table13[[#This Row],[Series]]&amp;Table13[[#This Row],[Competency Name]]</f>
        <v>5423ABILITY TO DO THE WORK OF THE POSITION WITHOUT MORE THAN NORMAL SUPERVISION</v>
      </c>
      <c r="C4239" s="127" t="str">
        <f>IF(RIGHT(Table13[[#This Row],[Occupational Series]],5)="SECCM","SECCM",IF(OR(RIGHT(Table13[[#This Row],[Occupational Series]],1)="A",RIGHT(Table13[[#This Row],[Occupational Series]],1)="B",RIGHT(Table13[[#This Row],[Occupational Series]],1)="C"),"0301",RIGHT(Table13[[#This Row],[Occupational Series]],4)))</f>
        <v>5423</v>
      </c>
      <c r="D4239" s="128" t="s">
        <v>852</v>
      </c>
      <c r="E4239" s="128" t="s">
        <v>853</v>
      </c>
    </row>
    <row r="4240" spans="1:5" ht="15.75" thickBot="1" x14ac:dyDescent="0.3">
      <c r="A4240" s="128" t="s">
        <v>655</v>
      </c>
      <c r="B4240" s="127" t="str">
        <f>Table13[[#This Row],[Series]]&amp;Table13[[#This Row],[Competency Name]]</f>
        <v>5423ABILITY TO INSPECT</v>
      </c>
      <c r="C4240" s="127" t="str">
        <f>IF(RIGHT(Table13[[#This Row],[Occupational Series]],5)="SECCM","SECCM",IF(OR(RIGHT(Table13[[#This Row],[Occupational Series]],1)="A",RIGHT(Table13[[#This Row],[Occupational Series]],1)="B",RIGHT(Table13[[#This Row],[Occupational Series]],1)="C"),"0301",RIGHT(Table13[[#This Row],[Occupational Series]],4)))</f>
        <v>5423</v>
      </c>
      <c r="D4240" s="128" t="s">
        <v>866</v>
      </c>
      <c r="E4240" s="128" t="s">
        <v>867</v>
      </c>
    </row>
    <row r="4241" spans="1:5" ht="15.75" thickBot="1" x14ac:dyDescent="0.3">
      <c r="A4241" s="128" t="s">
        <v>655</v>
      </c>
      <c r="B4241" s="127" t="str">
        <f>Table13[[#This Row],[Series]]&amp;Table13[[#This Row],[Competency Name]]</f>
        <v>5423ABILITY TO INSTRUCT</v>
      </c>
      <c r="C4241" s="127" t="str">
        <f>IF(RIGHT(Table13[[#This Row],[Occupational Series]],5)="SECCM","SECCM",IF(OR(RIGHT(Table13[[#This Row],[Occupational Series]],1)="A",RIGHT(Table13[[#This Row],[Occupational Series]],1)="B",RIGHT(Table13[[#This Row],[Occupational Series]],1)="C"),"0301",RIGHT(Table13[[#This Row],[Occupational Series]],4)))</f>
        <v>5423</v>
      </c>
      <c r="D4241" s="128" t="s">
        <v>868</v>
      </c>
      <c r="E4241" s="128" t="s">
        <v>869</v>
      </c>
    </row>
    <row r="4242" spans="1:5" ht="39" thickBot="1" x14ac:dyDescent="0.3">
      <c r="A4242" s="51" t="s">
        <v>655</v>
      </c>
      <c r="B4242" s="127" t="str">
        <f>Table13[[#This Row],[Series]]&amp;Table13[[#This Row],[Competency Name]]</f>
        <v>5423ABILITY TO PROVIDE PRODUCTION SUPPORT SERVICES</v>
      </c>
      <c r="C4242" s="127" t="str">
        <f>IF(RIGHT(Table13[[#This Row],[Occupational Series]],5)="SECCM","SECCM",IF(OR(RIGHT(Table13[[#This Row],[Occupational Series]],1)="A",RIGHT(Table13[[#This Row],[Occupational Series]],1)="B",RIGHT(Table13[[#This Row],[Occupational Series]],1)="C"),"0301",RIGHT(Table13[[#This Row],[Occupational Series]],4)))</f>
        <v>5423</v>
      </c>
      <c r="D4242" s="51" t="s">
        <v>870</v>
      </c>
      <c r="E4242" s="51" t="s">
        <v>871</v>
      </c>
    </row>
    <row r="4243" spans="1:5" ht="26.25" thickBot="1" x14ac:dyDescent="0.3">
      <c r="A4243" s="129" t="s">
        <v>655</v>
      </c>
      <c r="B4243" s="127" t="str">
        <f>Table13[[#This Row],[Series]]&amp;Table13[[#This Row],[Competency Name]]</f>
        <v>5423ABILITY TO LEAD OR SUPERVISE</v>
      </c>
      <c r="C4243" s="127" t="str">
        <f>IF(RIGHT(Table13[[#This Row],[Occupational Series]],5)="SECCM","SECCM",IF(OR(RIGHT(Table13[[#This Row],[Occupational Series]],1)="A",RIGHT(Table13[[#This Row],[Occupational Series]],1)="B",RIGHT(Table13[[#This Row],[Occupational Series]],1)="C"),"0301",RIGHT(Table13[[#This Row],[Occupational Series]],4)))</f>
        <v>5423</v>
      </c>
      <c r="D4243" s="129" t="s">
        <v>872</v>
      </c>
      <c r="E4243" s="129" t="s">
        <v>873</v>
      </c>
    </row>
    <row r="4244" spans="1:5" ht="39" thickBot="1" x14ac:dyDescent="0.3">
      <c r="A4244" s="54" t="s">
        <v>655</v>
      </c>
      <c r="B4244" s="127" t="str">
        <f>Table13[[#This Row],[Series]]&amp;Table13[[#This Row],[Competency Name]]</f>
        <v>5423ABILITY TO FOLLOW DIRECTIONS IN A SHOP</v>
      </c>
      <c r="C4244" s="127" t="str">
        <f>IF(RIGHT(Table13[[#This Row],[Occupational Series]],5)="SECCM","SECCM",IF(OR(RIGHT(Table13[[#This Row],[Occupational Series]],1)="A",RIGHT(Table13[[#This Row],[Occupational Series]],1)="B",RIGHT(Table13[[#This Row],[Occupational Series]],1)="C"),"0301",RIGHT(Table13[[#This Row],[Occupational Series]],4)))</f>
        <v>5423</v>
      </c>
      <c r="D4244" s="54" t="s">
        <v>882</v>
      </c>
      <c r="E4244" s="54" t="s">
        <v>883</v>
      </c>
    </row>
    <row r="4245" spans="1:5" ht="64.5" thickBot="1" x14ac:dyDescent="0.3">
      <c r="A4245" s="54" t="s">
        <v>655</v>
      </c>
      <c r="B4245" s="127" t="str">
        <f>Table13[[#This Row],[Series]]&amp;Table13[[#This Row],[Competency Name]]</f>
        <v>5423DEXTERITY AND SAFETY</v>
      </c>
      <c r="C4245" s="127" t="str">
        <f>IF(RIGHT(Table13[[#This Row],[Occupational Series]],5)="SECCM","SECCM",IF(OR(RIGHT(Table13[[#This Row],[Occupational Series]],1)="A",RIGHT(Table13[[#This Row],[Occupational Series]],1)="B",RIGHT(Table13[[#This Row],[Occupational Series]],1)="C"),"0301",RIGHT(Table13[[#This Row],[Occupational Series]],4)))</f>
        <v>5423</v>
      </c>
      <c r="D4245" s="54" t="s">
        <v>888</v>
      </c>
      <c r="E4245" s="54" t="s">
        <v>889</v>
      </c>
    </row>
    <row r="4246" spans="1:5" ht="77.25" thickBot="1" x14ac:dyDescent="0.3">
      <c r="A4246" s="54" t="s">
        <v>655</v>
      </c>
      <c r="B4246" s="127" t="str">
        <f>Table13[[#This Row],[Series]]&amp;Table13[[#This Row],[Competency Name]]</f>
        <v>5423INGENUITY (ABILITY TO SUGGEST AND APPLY NEW METHODS)</v>
      </c>
      <c r="C4246" s="127" t="str">
        <f>IF(RIGHT(Table13[[#This Row],[Occupational Series]],5)="SECCM","SECCM",IF(OR(RIGHT(Table13[[#This Row],[Occupational Series]],1)="A",RIGHT(Table13[[#This Row],[Occupational Series]],1)="B",RIGHT(Table13[[#This Row],[Occupational Series]],1)="C"),"0301",RIGHT(Table13[[#This Row],[Occupational Series]],4)))</f>
        <v>5423</v>
      </c>
      <c r="D4246" s="54" t="s">
        <v>890</v>
      </c>
      <c r="E4246" s="54" t="s">
        <v>891</v>
      </c>
    </row>
    <row r="4247" spans="1:5" ht="39" thickBot="1" x14ac:dyDescent="0.3">
      <c r="A4247" s="54" t="s">
        <v>655</v>
      </c>
      <c r="B4247" s="127" t="str">
        <f>Table13[[#This Row],[Series]]&amp;Table13[[#This Row],[Competency Name]]</f>
        <v>5423ABILITY TO SUPERVISE THROUGH SUBORDINATE SUPERVISORS</v>
      </c>
      <c r="C4247" s="127" t="str">
        <f>IF(RIGHT(Table13[[#This Row],[Occupational Series]],5)="SECCM","SECCM",IF(OR(RIGHT(Table13[[#This Row],[Occupational Series]],1)="A",RIGHT(Table13[[#This Row],[Occupational Series]],1)="B",RIGHT(Table13[[#This Row],[Occupational Series]],1)="C"),"0301",RIGHT(Table13[[#This Row],[Occupational Series]],4)))</f>
        <v>5423</v>
      </c>
      <c r="D4247" s="54" t="s">
        <v>898</v>
      </c>
      <c r="E4247" s="54" t="s">
        <v>899</v>
      </c>
    </row>
    <row r="4248" spans="1:5" ht="39" thickBot="1" x14ac:dyDescent="0.3">
      <c r="A4248" s="51" t="s">
        <v>655</v>
      </c>
      <c r="B4248" s="127" t="str">
        <f>Table13[[#This Row],[Series]]&amp;Table13[[#This Row],[Competency Name]]</f>
        <v>5423RELIABILITY AND DEPENDABILITY</v>
      </c>
      <c r="C4248" s="127" t="str">
        <f>IF(RIGHT(Table13[[#This Row],[Occupational Series]],5)="SECCM","SECCM",IF(OR(RIGHT(Table13[[#This Row],[Occupational Series]],1)="A",RIGHT(Table13[[#This Row],[Occupational Series]],1)="B",RIGHT(Table13[[#This Row],[Occupational Series]],1)="C"),"0301",RIGHT(Table13[[#This Row],[Occupational Series]],4)))</f>
        <v>5423</v>
      </c>
      <c r="D4248" s="51" t="s">
        <v>900</v>
      </c>
      <c r="E4248" s="51" t="s">
        <v>901</v>
      </c>
    </row>
    <row r="4249" spans="1:5" ht="39" thickBot="1" x14ac:dyDescent="0.3">
      <c r="A4249" s="51" t="s">
        <v>655</v>
      </c>
      <c r="B4249" s="127" t="str">
        <f>Table13[[#This Row],[Series]]&amp;Table13[[#This Row],[Competency Name]]</f>
        <v>5423KNOWLEDGE OF EQUIPMENT ASSEMBLY, INSTALLATION, REPAIR, ETC.</v>
      </c>
      <c r="C4249" s="127" t="str">
        <f>IF(RIGHT(Table13[[#This Row],[Occupational Series]],5)="SECCM","SECCM",IF(OR(RIGHT(Table13[[#This Row],[Occupational Series]],1)="A",RIGHT(Table13[[#This Row],[Occupational Series]],1)="B",RIGHT(Table13[[#This Row],[Occupational Series]],1)="C"),"0301",RIGHT(Table13[[#This Row],[Occupational Series]],4)))</f>
        <v>5423</v>
      </c>
      <c r="D4249" s="51" t="s">
        <v>910</v>
      </c>
      <c r="E4249" s="51" t="s">
        <v>911</v>
      </c>
    </row>
    <row r="4250" spans="1:5" ht="90" thickBot="1" x14ac:dyDescent="0.3">
      <c r="A4250" s="54" t="s">
        <v>655</v>
      </c>
      <c r="B4250" s="127" t="str">
        <f>Table13[[#This Row],[Series]]&amp;Table13[[#This Row],[Competency Name]]</f>
        <v>5423USE OF MEASURING INSTRUMENTS</v>
      </c>
      <c r="C4250" s="127" t="str">
        <f>IF(RIGHT(Table13[[#This Row],[Occupational Series]],5)="SECCM","SECCM",IF(OR(RIGHT(Table13[[#This Row],[Occupational Series]],1)="A",RIGHT(Table13[[#This Row],[Occupational Series]],1)="B",RIGHT(Table13[[#This Row],[Occupational Series]],1)="C"),"0301",RIGHT(Table13[[#This Row],[Occupational Series]],4)))</f>
        <v>5423</v>
      </c>
      <c r="D4250" s="54" t="s">
        <v>914</v>
      </c>
      <c r="E4250" s="54" t="s">
        <v>915</v>
      </c>
    </row>
    <row r="4251" spans="1:5" ht="51.75" thickBot="1" x14ac:dyDescent="0.3">
      <c r="A4251" s="54" t="s">
        <v>655</v>
      </c>
      <c r="B4251" s="127" t="str">
        <f>Table13[[#This Row],[Series]]&amp;Table13[[#This Row],[Competency Name]]</f>
        <v>5423ABILITY TO MEET DEADLINE DATES UNDER PRESSURE</v>
      </c>
      <c r="C4251" s="127" t="str">
        <f>IF(RIGHT(Table13[[#This Row],[Occupational Series]],5)="SECCM","SECCM",IF(OR(RIGHT(Table13[[#This Row],[Occupational Series]],1)="A",RIGHT(Table13[[#This Row],[Occupational Series]],1)="B",RIGHT(Table13[[#This Row],[Occupational Series]],1)="C"),"0301",RIGHT(Table13[[#This Row],[Occupational Series]],4)))</f>
        <v>5423</v>
      </c>
      <c r="D4251" s="54" t="s">
        <v>1005</v>
      </c>
      <c r="E4251" s="54" t="s">
        <v>1006</v>
      </c>
    </row>
    <row r="4252" spans="1:5" ht="39" thickBot="1" x14ac:dyDescent="0.3">
      <c r="A4252" s="54" t="s">
        <v>655</v>
      </c>
      <c r="B4252" s="127" t="str">
        <f>Table13[[#This Row],[Series]]&amp;Table13[[#This Row],[Competency Name]]</f>
        <v>5423ABILITY TO PLAN AND ORGANIZE THE WORK</v>
      </c>
      <c r="C4252" s="127" t="str">
        <f>IF(RIGHT(Table13[[#This Row],[Occupational Series]],5)="SECCM","SECCM",IF(OR(RIGHT(Table13[[#This Row],[Occupational Series]],1)="A",RIGHT(Table13[[#This Row],[Occupational Series]],1)="B",RIGHT(Table13[[#This Row],[Occupational Series]],1)="C"),"0301",RIGHT(Table13[[#This Row],[Occupational Series]],4)))</f>
        <v>5423</v>
      </c>
      <c r="D4252" s="54" t="s">
        <v>1007</v>
      </c>
      <c r="E4252" s="54" t="s">
        <v>1008</v>
      </c>
    </row>
    <row r="4253" spans="1:5" ht="39" thickBot="1" x14ac:dyDescent="0.3">
      <c r="A4253" s="54" t="s">
        <v>655</v>
      </c>
      <c r="B4253" s="127" t="str">
        <f>Table13[[#This Row],[Series]]&amp;Table13[[#This Row],[Competency Name]]</f>
        <v>5423ABILITY TO WORK AS A MEMBER OF A TEAM</v>
      </c>
      <c r="C4253" s="127" t="str">
        <f>IF(RIGHT(Table13[[#This Row],[Occupational Series]],5)="SECCM","SECCM",IF(OR(RIGHT(Table13[[#This Row],[Occupational Series]],1)="A",RIGHT(Table13[[#This Row],[Occupational Series]],1)="B",RIGHT(Table13[[#This Row],[Occupational Series]],1)="C"),"0301",RIGHT(Table13[[#This Row],[Occupational Series]],4)))</f>
        <v>5423</v>
      </c>
      <c r="D4253" s="54" t="s">
        <v>1017</v>
      </c>
      <c r="E4253" s="54" t="s">
        <v>1018</v>
      </c>
    </row>
    <row r="4254" spans="1:5" ht="39" thickBot="1" x14ac:dyDescent="0.3">
      <c r="A4254" s="51" t="s">
        <v>655</v>
      </c>
      <c r="B4254" s="127" t="str">
        <f>Table13[[#This Row],[Series]]&amp;Table13[[#This Row],[Competency Name]]</f>
        <v>5423ABILITY TO WORK WITH OTHERS</v>
      </c>
      <c r="C4254" s="127" t="str">
        <f>IF(RIGHT(Table13[[#This Row],[Occupational Series]],5)="SECCM","SECCM",IF(OR(RIGHT(Table13[[#This Row],[Occupational Series]],1)="A",RIGHT(Table13[[#This Row],[Occupational Series]],1)="B",RIGHT(Table13[[#This Row],[Occupational Series]],1)="C"),"0301",RIGHT(Table13[[#This Row],[Occupational Series]],4)))</f>
        <v>5423</v>
      </c>
      <c r="D4254" s="51" t="s">
        <v>1019</v>
      </c>
      <c r="E4254" s="51" t="s">
        <v>1020</v>
      </c>
    </row>
    <row r="4255" spans="1:5" ht="26.25" thickBot="1" x14ac:dyDescent="0.3">
      <c r="A4255" s="129" t="s">
        <v>655</v>
      </c>
      <c r="B4255" s="127" t="str">
        <f>Table13[[#This Row],[Series]]&amp;Table13[[#This Row],[Competency Name]]</f>
        <v>5423SHOP APTITUDE AND INTEREST</v>
      </c>
      <c r="C4255" s="127" t="str">
        <f>IF(RIGHT(Table13[[#This Row],[Occupational Series]],5)="SECCM","SECCM",IF(OR(RIGHT(Table13[[#This Row],[Occupational Series]],1)="A",RIGHT(Table13[[#This Row],[Occupational Series]],1)="B",RIGHT(Table13[[#This Row],[Occupational Series]],1)="C"),"0301",RIGHT(Table13[[#This Row],[Occupational Series]],4)))</f>
        <v>5423</v>
      </c>
      <c r="D4255" s="129" t="s">
        <v>1021</v>
      </c>
      <c r="E4255" s="129" t="s">
        <v>1022</v>
      </c>
    </row>
    <row r="4256" spans="1:5" ht="39" thickBot="1" x14ac:dyDescent="0.3">
      <c r="A4256" s="54" t="s">
        <v>655</v>
      </c>
      <c r="B4256" s="127" t="str">
        <f>Table13[[#This Row],[Series]]&amp;Table13[[#This Row],[Competency Name]]</f>
        <v>5423OPERATION OF EQUIPMENT, MACHINERY, ETC.</v>
      </c>
      <c r="C4256" s="127" t="str">
        <f>IF(RIGHT(Table13[[#This Row],[Occupational Series]],5)="SECCM","SECCM",IF(OR(RIGHT(Table13[[#This Row],[Occupational Series]],1)="A",RIGHT(Table13[[#This Row],[Occupational Series]],1)="B",RIGHT(Table13[[#This Row],[Occupational Series]],1)="C"),"0301",RIGHT(Table13[[#This Row],[Occupational Series]],4)))</f>
        <v>5423</v>
      </c>
      <c r="D4256" s="54" t="s">
        <v>1063</v>
      </c>
      <c r="E4256" s="54" t="s">
        <v>1064</v>
      </c>
    </row>
    <row r="4257" spans="1:5" ht="51.75" thickBot="1" x14ac:dyDescent="0.3">
      <c r="A4257" s="54" t="s">
        <v>772</v>
      </c>
      <c r="B4257" s="127" t="str">
        <f>Table13[[#This Row],[Series]]&amp;Table13[[#This Row],[Competency Name]]</f>
        <v>5701WORK PRACTICES (INCLUDES KEEPING THINGS NEAT, CLEAN AND IN ORDER)</v>
      </c>
      <c r="C4257" s="127" t="str">
        <f>IF(RIGHT(Table13[[#This Row],[Occupational Series]],5)="SECCM","SECCM",IF(OR(RIGHT(Table13[[#This Row],[Occupational Series]],1)="A",RIGHT(Table13[[#This Row],[Occupational Series]],1)="B",RIGHT(Table13[[#This Row],[Occupational Series]],1)="C"),"0301",RIGHT(Table13[[#This Row],[Occupational Series]],4)))</f>
        <v>5701</v>
      </c>
      <c r="D4257" s="54" t="s">
        <v>761</v>
      </c>
      <c r="E4257" s="54" t="s">
        <v>762</v>
      </c>
    </row>
    <row r="4258" spans="1:5" ht="51.75" thickBot="1" x14ac:dyDescent="0.3">
      <c r="A4258" s="128" t="s">
        <v>772</v>
      </c>
      <c r="B4258" s="127" t="str">
        <f>Table13[[#This Row],[Series]]&amp;Table13[[#This Row],[Competency Name]]</f>
        <v>5701ABILITY TO DO THE WORK OF THE POSITION WITHOUT MORE THAN NORMAL SUPERVISION</v>
      </c>
      <c r="C4258" s="127" t="str">
        <f>IF(RIGHT(Table13[[#This Row],[Occupational Series]],5)="SECCM","SECCM",IF(OR(RIGHT(Table13[[#This Row],[Occupational Series]],1)="A",RIGHT(Table13[[#This Row],[Occupational Series]],1)="B",RIGHT(Table13[[#This Row],[Occupational Series]],1)="C"),"0301",RIGHT(Table13[[#This Row],[Occupational Series]],4)))</f>
        <v>5701</v>
      </c>
      <c r="D4258" s="128" t="s">
        <v>852</v>
      </c>
      <c r="E4258" s="128" t="s">
        <v>853</v>
      </c>
    </row>
    <row r="4259" spans="1:5" ht="15.75" thickBot="1" x14ac:dyDescent="0.3">
      <c r="A4259" s="128" t="s">
        <v>772</v>
      </c>
      <c r="B4259" s="127" t="str">
        <f>Table13[[#This Row],[Series]]&amp;Table13[[#This Row],[Competency Name]]</f>
        <v>5701ABILITY TO INSPECT</v>
      </c>
      <c r="C4259" s="127" t="str">
        <f>IF(RIGHT(Table13[[#This Row],[Occupational Series]],5)="SECCM","SECCM",IF(OR(RIGHT(Table13[[#This Row],[Occupational Series]],1)="A",RIGHT(Table13[[#This Row],[Occupational Series]],1)="B",RIGHT(Table13[[#This Row],[Occupational Series]],1)="C"),"0301",RIGHT(Table13[[#This Row],[Occupational Series]],4)))</f>
        <v>5701</v>
      </c>
      <c r="D4259" s="128" t="s">
        <v>866</v>
      </c>
      <c r="E4259" s="128" t="s">
        <v>867</v>
      </c>
    </row>
    <row r="4260" spans="1:5" ht="15.75" thickBot="1" x14ac:dyDescent="0.3">
      <c r="A4260" s="129" t="s">
        <v>772</v>
      </c>
      <c r="B4260" s="127" t="str">
        <f>Table13[[#This Row],[Series]]&amp;Table13[[#This Row],[Competency Name]]</f>
        <v>5701ABILITY TO INSTRUCT</v>
      </c>
      <c r="C4260" s="127" t="str">
        <f>IF(RIGHT(Table13[[#This Row],[Occupational Series]],5)="SECCM","SECCM",IF(OR(RIGHT(Table13[[#This Row],[Occupational Series]],1)="A",RIGHT(Table13[[#This Row],[Occupational Series]],1)="B",RIGHT(Table13[[#This Row],[Occupational Series]],1)="C"),"0301",RIGHT(Table13[[#This Row],[Occupational Series]],4)))</f>
        <v>5701</v>
      </c>
      <c r="D4260" s="129" t="s">
        <v>868</v>
      </c>
      <c r="E4260" s="129" t="s">
        <v>869</v>
      </c>
    </row>
    <row r="4261" spans="1:5" ht="39" thickBot="1" x14ac:dyDescent="0.3">
      <c r="A4261" s="51" t="s">
        <v>772</v>
      </c>
      <c r="B4261" s="127" t="str">
        <f>Table13[[#This Row],[Series]]&amp;Table13[[#This Row],[Competency Name]]</f>
        <v>5701ABILITY TO PROVIDE PRODUCTION SUPPORT SERVICES</v>
      </c>
      <c r="C4261" s="127" t="str">
        <f>IF(RIGHT(Table13[[#This Row],[Occupational Series]],5)="SECCM","SECCM",IF(OR(RIGHT(Table13[[#This Row],[Occupational Series]],1)="A",RIGHT(Table13[[#This Row],[Occupational Series]],1)="B",RIGHT(Table13[[#This Row],[Occupational Series]],1)="C"),"0301",RIGHT(Table13[[#This Row],[Occupational Series]],4)))</f>
        <v>5701</v>
      </c>
      <c r="D4261" s="51" t="s">
        <v>870</v>
      </c>
      <c r="E4261" s="51" t="s">
        <v>871</v>
      </c>
    </row>
    <row r="4262" spans="1:5" ht="26.25" thickBot="1" x14ac:dyDescent="0.3">
      <c r="A4262" s="128" t="s">
        <v>772</v>
      </c>
      <c r="B4262" s="127" t="str">
        <f>Table13[[#This Row],[Series]]&amp;Table13[[#This Row],[Competency Name]]</f>
        <v>5701ABILITY TO LEAD OR SUPERVISE</v>
      </c>
      <c r="C4262" s="127" t="str">
        <f>IF(RIGHT(Table13[[#This Row],[Occupational Series]],5)="SECCM","SECCM",IF(OR(RIGHT(Table13[[#This Row],[Occupational Series]],1)="A",RIGHT(Table13[[#This Row],[Occupational Series]],1)="B",RIGHT(Table13[[#This Row],[Occupational Series]],1)="C"),"0301",RIGHT(Table13[[#This Row],[Occupational Series]],4)))</f>
        <v>5701</v>
      </c>
      <c r="D4262" s="128" t="s">
        <v>872</v>
      </c>
      <c r="E4262" s="128" t="s">
        <v>873</v>
      </c>
    </row>
    <row r="4263" spans="1:5" ht="77.25" thickBot="1" x14ac:dyDescent="0.3">
      <c r="A4263" s="54" t="s">
        <v>772</v>
      </c>
      <c r="B4263" s="127" t="str">
        <f>Table13[[#This Row],[Series]]&amp;Table13[[#This Row],[Competency Name]]</f>
        <v>5701INGENUITY (ABILITY TO SUGGEST AND APPLY NEW METHODS)</v>
      </c>
      <c r="C4263" s="127" t="str">
        <f>IF(RIGHT(Table13[[#This Row],[Occupational Series]],5)="SECCM","SECCM",IF(OR(RIGHT(Table13[[#This Row],[Occupational Series]],1)="A",RIGHT(Table13[[#This Row],[Occupational Series]],1)="B",RIGHT(Table13[[#This Row],[Occupational Series]],1)="C"),"0301",RIGHT(Table13[[#This Row],[Occupational Series]],4)))</f>
        <v>5701</v>
      </c>
      <c r="D4263" s="54" t="s">
        <v>890</v>
      </c>
      <c r="E4263" s="54" t="s">
        <v>891</v>
      </c>
    </row>
    <row r="4264" spans="1:5" ht="39" thickBot="1" x14ac:dyDescent="0.3">
      <c r="A4264" s="54" t="s">
        <v>772</v>
      </c>
      <c r="B4264" s="127" t="str">
        <f>Table13[[#This Row],[Series]]&amp;Table13[[#This Row],[Competency Name]]</f>
        <v>5701ABILITY TO SUPERVISE THROUGH SUBORDINATE SUPERVISORS</v>
      </c>
      <c r="C4264" s="127" t="str">
        <f>IF(RIGHT(Table13[[#This Row],[Occupational Series]],5)="SECCM","SECCM",IF(OR(RIGHT(Table13[[#This Row],[Occupational Series]],1)="A",RIGHT(Table13[[#This Row],[Occupational Series]],1)="B",RIGHT(Table13[[#This Row],[Occupational Series]],1)="C"),"0301",RIGHT(Table13[[#This Row],[Occupational Series]],4)))</f>
        <v>5701</v>
      </c>
      <c r="D4264" s="54" t="s">
        <v>898</v>
      </c>
      <c r="E4264" s="54" t="s">
        <v>899</v>
      </c>
    </row>
    <row r="4265" spans="1:5" ht="51.75" thickBot="1" x14ac:dyDescent="0.3">
      <c r="A4265" s="54" t="s">
        <v>772</v>
      </c>
      <c r="B4265" s="127" t="str">
        <f>Table13[[#This Row],[Series]]&amp;Table13[[#This Row],[Competency Name]]</f>
        <v>5701ABILITY TO MEET DEADLINE DATES UNDER PRESSURE</v>
      </c>
      <c r="C4265" s="127" t="str">
        <f>IF(RIGHT(Table13[[#This Row],[Occupational Series]],5)="SECCM","SECCM",IF(OR(RIGHT(Table13[[#This Row],[Occupational Series]],1)="A",RIGHT(Table13[[#This Row],[Occupational Series]],1)="B",RIGHT(Table13[[#This Row],[Occupational Series]],1)="C"),"0301",RIGHT(Table13[[#This Row],[Occupational Series]],4)))</f>
        <v>5701</v>
      </c>
      <c r="D4265" s="54" t="s">
        <v>1005</v>
      </c>
      <c r="E4265" s="54" t="s">
        <v>1006</v>
      </c>
    </row>
    <row r="4266" spans="1:5" ht="39" thickBot="1" x14ac:dyDescent="0.3">
      <c r="A4266" s="51" t="s">
        <v>772</v>
      </c>
      <c r="B4266" s="127" t="str">
        <f>Table13[[#This Row],[Series]]&amp;Table13[[#This Row],[Competency Name]]</f>
        <v>5701ABILITY TO PLAN AND ORGANIZE THE WORK</v>
      </c>
      <c r="C4266" s="127" t="str">
        <f>IF(RIGHT(Table13[[#This Row],[Occupational Series]],5)="SECCM","SECCM",IF(OR(RIGHT(Table13[[#This Row],[Occupational Series]],1)="A",RIGHT(Table13[[#This Row],[Occupational Series]],1)="B",RIGHT(Table13[[#This Row],[Occupational Series]],1)="C"),"0301",RIGHT(Table13[[#This Row],[Occupational Series]],4)))</f>
        <v>5701</v>
      </c>
      <c r="D4266" s="51" t="s">
        <v>1007</v>
      </c>
      <c r="E4266" s="51" t="s">
        <v>1008</v>
      </c>
    </row>
    <row r="4267" spans="1:5" ht="39" thickBot="1" x14ac:dyDescent="0.3">
      <c r="A4267" s="51" t="s">
        <v>772</v>
      </c>
      <c r="B4267" s="127" t="str">
        <f>Table13[[#This Row],[Series]]&amp;Table13[[#This Row],[Competency Name]]</f>
        <v>5701ABILITY TO WORK WITH OTHERS</v>
      </c>
      <c r="C4267" s="127" t="str">
        <f>IF(RIGHT(Table13[[#This Row],[Occupational Series]],5)="SECCM","SECCM",IF(OR(RIGHT(Table13[[#This Row],[Occupational Series]],1)="A",RIGHT(Table13[[#This Row],[Occupational Series]],1)="B",RIGHT(Table13[[#This Row],[Occupational Series]],1)="C"),"0301",RIGHT(Table13[[#This Row],[Occupational Series]],4)))</f>
        <v>5701</v>
      </c>
      <c r="D4267" s="51" t="s">
        <v>1019</v>
      </c>
      <c r="E4267" s="51" t="s">
        <v>1020</v>
      </c>
    </row>
    <row r="4268" spans="1:5" ht="26.25" thickBot="1" x14ac:dyDescent="0.3">
      <c r="A4268" s="54" t="s">
        <v>772</v>
      </c>
      <c r="B4268" s="127" t="str">
        <f>Table13[[#This Row],[Series]]&amp;Table13[[#This Row],[Competency Name]]</f>
        <v>5701ABILITY TO DRIVE SAFELY (MOTOR VEHICLES)</v>
      </c>
      <c r="C4268" s="127" t="str">
        <f>IF(RIGHT(Table13[[#This Row],[Occupational Series]],5)="SECCM","SECCM",IF(OR(RIGHT(Table13[[#This Row],[Occupational Series]],1)="A",RIGHT(Table13[[#This Row],[Occupational Series]],1)="B",RIGHT(Table13[[#This Row],[Occupational Series]],1)="C"),"0301",RIGHT(Table13[[#This Row],[Occupational Series]],4)))</f>
        <v>5701</v>
      </c>
      <c r="D4268" s="54" t="s">
        <v>1145</v>
      </c>
      <c r="E4268" s="54" t="s">
        <v>1146</v>
      </c>
    </row>
    <row r="4269" spans="1:5" ht="64.5" thickBot="1" x14ac:dyDescent="0.3">
      <c r="A4269" s="51" t="s">
        <v>772</v>
      </c>
      <c r="B4269" s="127" t="str">
        <f>Table13[[#This Row],[Series]]&amp;Table13[[#This Row],[Competency Name]]</f>
        <v>5701ABILITY TO INTERPRET INSTRUCTIONS, SPECIFICATIONS, ETC. (RELATED TO MOBILE EQUIPMENT OPERATION)</v>
      </c>
      <c r="C4269" s="127" t="str">
        <f>IF(RIGHT(Table13[[#This Row],[Occupational Series]],5)="SECCM","SECCM",IF(OR(RIGHT(Table13[[#This Row],[Occupational Series]],1)="A",RIGHT(Table13[[#This Row],[Occupational Series]],1)="B",RIGHT(Table13[[#This Row],[Occupational Series]],1)="C"),"0301",RIGHT(Table13[[#This Row],[Occupational Series]],4)))</f>
        <v>5701</v>
      </c>
      <c r="D4269" s="51" t="s">
        <v>1147</v>
      </c>
      <c r="E4269" s="51" t="s">
        <v>1148</v>
      </c>
    </row>
    <row r="4270" spans="1:5" ht="39" thickBot="1" x14ac:dyDescent="0.3">
      <c r="A4270" s="129" t="s">
        <v>772</v>
      </c>
      <c r="B4270" s="127" t="str">
        <f>Table13[[#This Row],[Series]]&amp;Table13[[#This Row],[Competency Name]]</f>
        <v>5701ABILITY TO OPERATE SAFELY (NON-MOTOR VEHICLE)</v>
      </c>
      <c r="C4270" s="127" t="str">
        <f>IF(RIGHT(Table13[[#This Row],[Occupational Series]],5)="SECCM","SECCM",IF(OR(RIGHT(Table13[[#This Row],[Occupational Series]],1)="A",RIGHT(Table13[[#This Row],[Occupational Series]],1)="B",RIGHT(Table13[[#This Row],[Occupational Series]],1)="C"),"0301",RIGHT(Table13[[#This Row],[Occupational Series]],4)))</f>
        <v>5701</v>
      </c>
      <c r="D4270" s="129" t="s">
        <v>1149</v>
      </c>
      <c r="E4270" s="129" t="s">
        <v>1150</v>
      </c>
    </row>
    <row r="4271" spans="1:5" ht="26.25" thickBot="1" x14ac:dyDescent="0.3">
      <c r="A4271" s="54" t="s">
        <v>772</v>
      </c>
      <c r="B4271" s="127" t="str">
        <f>Table13[[#This Row],[Series]]&amp;Table13[[#This Row],[Competency Name]]</f>
        <v>5701OPERATION OF MOTOR VEHICLES</v>
      </c>
      <c r="C4271" s="127" t="str">
        <f>IF(RIGHT(Table13[[#This Row],[Occupational Series]],5)="SECCM","SECCM",IF(OR(RIGHT(Table13[[#This Row],[Occupational Series]],1)="A",RIGHT(Table13[[#This Row],[Occupational Series]],1)="B",RIGHT(Table13[[#This Row],[Occupational Series]],1)="C"),"0301",RIGHT(Table13[[#This Row],[Occupational Series]],4)))</f>
        <v>5701</v>
      </c>
      <c r="D4271" s="54" t="s">
        <v>1151</v>
      </c>
      <c r="E4271" s="54" t="s">
        <v>1152</v>
      </c>
    </row>
    <row r="4272" spans="1:5" ht="39" thickBot="1" x14ac:dyDescent="0.3">
      <c r="A4272" s="51" t="s">
        <v>772</v>
      </c>
      <c r="B4272" s="127" t="str">
        <f>Table13[[#This Row],[Series]]&amp;Table13[[#This Row],[Competency Name]]</f>
        <v>5701RELIABILITY AND DEPENDABILITY</v>
      </c>
      <c r="C4272" s="127" t="str">
        <f>IF(RIGHT(Table13[[#This Row],[Occupational Series]],5)="SECCM","SECCM",IF(OR(RIGHT(Table13[[#This Row],[Occupational Series]],1)="A",RIGHT(Table13[[#This Row],[Occupational Series]],1)="B",RIGHT(Table13[[#This Row],[Occupational Series]],1)="C"),"0301",RIGHT(Table13[[#This Row],[Occupational Series]],4)))</f>
        <v>5701</v>
      </c>
      <c r="D4272" s="51" t="s">
        <v>900</v>
      </c>
      <c r="E4272" s="51" t="s">
        <v>1577</v>
      </c>
    </row>
    <row r="4273" spans="1:5" ht="51.75" thickBot="1" x14ac:dyDescent="0.3">
      <c r="A4273" s="51" t="s">
        <v>768</v>
      </c>
      <c r="B4273" s="127" t="str">
        <f>Table13[[#This Row],[Series]]&amp;Table13[[#This Row],[Competency Name]]</f>
        <v>5703WORK PRACTICES (INCLUDES KEEPING THINGS NEAT, CLEAN AND IN ORDER)</v>
      </c>
      <c r="C4273" s="127" t="str">
        <f>IF(RIGHT(Table13[[#This Row],[Occupational Series]],5)="SECCM","SECCM",IF(OR(RIGHT(Table13[[#This Row],[Occupational Series]],1)="A",RIGHT(Table13[[#This Row],[Occupational Series]],1)="B",RIGHT(Table13[[#This Row],[Occupational Series]],1)="C"),"0301",RIGHT(Table13[[#This Row],[Occupational Series]],4)))</f>
        <v>5703</v>
      </c>
      <c r="D4273" s="51" t="s">
        <v>761</v>
      </c>
      <c r="E4273" s="51" t="s">
        <v>762</v>
      </c>
    </row>
    <row r="4274" spans="1:5" ht="51.75" thickBot="1" x14ac:dyDescent="0.3">
      <c r="A4274" s="128" t="s">
        <v>768</v>
      </c>
      <c r="B4274" s="127" t="str">
        <f>Table13[[#This Row],[Series]]&amp;Table13[[#This Row],[Competency Name]]</f>
        <v>5703ABILITY TO DO THE WORK OF THE POSITION WITHOUT MORE THAN NORMAL SUPERVISION</v>
      </c>
      <c r="C4274" s="127" t="str">
        <f>IF(RIGHT(Table13[[#This Row],[Occupational Series]],5)="SECCM","SECCM",IF(OR(RIGHT(Table13[[#This Row],[Occupational Series]],1)="A",RIGHT(Table13[[#This Row],[Occupational Series]],1)="B",RIGHT(Table13[[#This Row],[Occupational Series]],1)="C"),"0301",RIGHT(Table13[[#This Row],[Occupational Series]],4)))</f>
        <v>5703</v>
      </c>
      <c r="D4274" s="128" t="s">
        <v>852</v>
      </c>
      <c r="E4274" s="128" t="s">
        <v>853</v>
      </c>
    </row>
    <row r="4275" spans="1:5" ht="15.75" thickBot="1" x14ac:dyDescent="0.3">
      <c r="A4275" s="129" t="s">
        <v>768</v>
      </c>
      <c r="B4275" s="127" t="str">
        <f>Table13[[#This Row],[Series]]&amp;Table13[[#This Row],[Competency Name]]</f>
        <v>5703ABILITY TO INSPECT</v>
      </c>
      <c r="C4275" s="127" t="str">
        <f>IF(RIGHT(Table13[[#This Row],[Occupational Series]],5)="SECCM","SECCM",IF(OR(RIGHT(Table13[[#This Row],[Occupational Series]],1)="A",RIGHT(Table13[[#This Row],[Occupational Series]],1)="B",RIGHT(Table13[[#This Row],[Occupational Series]],1)="C"),"0301",RIGHT(Table13[[#This Row],[Occupational Series]],4)))</f>
        <v>5703</v>
      </c>
      <c r="D4275" s="129" t="s">
        <v>866</v>
      </c>
      <c r="E4275" s="129" t="s">
        <v>867</v>
      </c>
    </row>
    <row r="4276" spans="1:5" ht="15.75" thickBot="1" x14ac:dyDescent="0.3">
      <c r="A4276" s="129" t="s">
        <v>768</v>
      </c>
      <c r="B4276" s="127" t="str">
        <f>Table13[[#This Row],[Series]]&amp;Table13[[#This Row],[Competency Name]]</f>
        <v>5703ABILITY TO INSTRUCT</v>
      </c>
      <c r="C4276" s="127" t="str">
        <f>IF(RIGHT(Table13[[#This Row],[Occupational Series]],5)="SECCM","SECCM",IF(OR(RIGHT(Table13[[#This Row],[Occupational Series]],1)="A",RIGHT(Table13[[#This Row],[Occupational Series]],1)="B",RIGHT(Table13[[#This Row],[Occupational Series]],1)="C"),"0301",RIGHT(Table13[[#This Row],[Occupational Series]],4)))</f>
        <v>5703</v>
      </c>
      <c r="D4276" s="129" t="s">
        <v>868</v>
      </c>
      <c r="E4276" s="129" t="s">
        <v>869</v>
      </c>
    </row>
    <row r="4277" spans="1:5" ht="39" thickBot="1" x14ac:dyDescent="0.3">
      <c r="A4277" s="54" t="s">
        <v>768</v>
      </c>
      <c r="B4277" s="127" t="str">
        <f>Table13[[#This Row],[Series]]&amp;Table13[[#This Row],[Competency Name]]</f>
        <v>5703ABILITY TO PROVIDE PRODUCTION SUPPORT SERVICES</v>
      </c>
      <c r="C4277" s="127" t="str">
        <f>IF(RIGHT(Table13[[#This Row],[Occupational Series]],5)="SECCM","SECCM",IF(OR(RIGHT(Table13[[#This Row],[Occupational Series]],1)="A",RIGHT(Table13[[#This Row],[Occupational Series]],1)="B",RIGHT(Table13[[#This Row],[Occupational Series]],1)="C"),"0301",RIGHT(Table13[[#This Row],[Occupational Series]],4)))</f>
        <v>5703</v>
      </c>
      <c r="D4277" s="54" t="s">
        <v>870</v>
      </c>
      <c r="E4277" s="54" t="s">
        <v>871</v>
      </c>
    </row>
    <row r="4278" spans="1:5" ht="26.25" thickBot="1" x14ac:dyDescent="0.3">
      <c r="A4278" s="129" t="s">
        <v>768</v>
      </c>
      <c r="B4278" s="127" t="str">
        <f>Table13[[#This Row],[Series]]&amp;Table13[[#This Row],[Competency Name]]</f>
        <v>5703ABILITY TO LEAD OR SUPERVISE</v>
      </c>
      <c r="C4278" s="127" t="str">
        <f>IF(RIGHT(Table13[[#This Row],[Occupational Series]],5)="SECCM","SECCM",IF(OR(RIGHT(Table13[[#This Row],[Occupational Series]],1)="A",RIGHT(Table13[[#This Row],[Occupational Series]],1)="B",RIGHT(Table13[[#This Row],[Occupational Series]],1)="C"),"0301",RIGHT(Table13[[#This Row],[Occupational Series]],4)))</f>
        <v>5703</v>
      </c>
      <c r="D4278" s="129" t="s">
        <v>872</v>
      </c>
      <c r="E4278" s="129" t="s">
        <v>873</v>
      </c>
    </row>
    <row r="4279" spans="1:5" ht="77.25" thickBot="1" x14ac:dyDescent="0.3">
      <c r="A4279" s="51" t="s">
        <v>768</v>
      </c>
      <c r="B4279" s="127" t="str">
        <f>Table13[[#This Row],[Series]]&amp;Table13[[#This Row],[Competency Name]]</f>
        <v>5703INGENUITY (ABILITY TO SUGGEST AND APPLY NEW METHODS)</v>
      </c>
      <c r="C4279" s="127" t="str">
        <f>IF(RIGHT(Table13[[#This Row],[Occupational Series]],5)="SECCM","SECCM",IF(OR(RIGHT(Table13[[#This Row],[Occupational Series]],1)="A",RIGHT(Table13[[#This Row],[Occupational Series]],1)="B",RIGHT(Table13[[#This Row],[Occupational Series]],1)="C"),"0301",RIGHT(Table13[[#This Row],[Occupational Series]],4)))</f>
        <v>5703</v>
      </c>
      <c r="D4279" s="51" t="s">
        <v>890</v>
      </c>
      <c r="E4279" s="51" t="s">
        <v>891</v>
      </c>
    </row>
    <row r="4280" spans="1:5" ht="39" thickBot="1" x14ac:dyDescent="0.3">
      <c r="A4280" s="54" t="s">
        <v>768</v>
      </c>
      <c r="B4280" s="127" t="str">
        <f>Table13[[#This Row],[Series]]&amp;Table13[[#This Row],[Competency Name]]</f>
        <v>5703ABILITY TO SUPERVISE THROUGH SUBORDINATE SUPERVISORS</v>
      </c>
      <c r="C4280" s="127" t="str">
        <f>IF(RIGHT(Table13[[#This Row],[Occupational Series]],5)="SECCM","SECCM",IF(OR(RIGHT(Table13[[#This Row],[Occupational Series]],1)="A",RIGHT(Table13[[#This Row],[Occupational Series]],1)="B",RIGHT(Table13[[#This Row],[Occupational Series]],1)="C"),"0301",RIGHT(Table13[[#This Row],[Occupational Series]],4)))</f>
        <v>5703</v>
      </c>
      <c r="D4280" s="54" t="s">
        <v>898</v>
      </c>
      <c r="E4280" s="54" t="s">
        <v>899</v>
      </c>
    </row>
    <row r="4281" spans="1:5" ht="51.75" thickBot="1" x14ac:dyDescent="0.3">
      <c r="A4281" s="51" t="s">
        <v>768</v>
      </c>
      <c r="B4281" s="127" t="str">
        <f>Table13[[#This Row],[Series]]&amp;Table13[[#This Row],[Competency Name]]</f>
        <v>5703ABILITY TO MEET DEADLINE DATES UNDER PRESSURE</v>
      </c>
      <c r="C4281" s="127" t="str">
        <f>IF(RIGHT(Table13[[#This Row],[Occupational Series]],5)="SECCM","SECCM",IF(OR(RIGHT(Table13[[#This Row],[Occupational Series]],1)="A",RIGHT(Table13[[#This Row],[Occupational Series]],1)="B",RIGHT(Table13[[#This Row],[Occupational Series]],1)="C"),"0301",RIGHT(Table13[[#This Row],[Occupational Series]],4)))</f>
        <v>5703</v>
      </c>
      <c r="D4281" s="51" t="s">
        <v>1005</v>
      </c>
      <c r="E4281" s="51" t="s">
        <v>1006</v>
      </c>
    </row>
    <row r="4282" spans="1:5" ht="39" thickBot="1" x14ac:dyDescent="0.3">
      <c r="A4282" s="51" t="s">
        <v>768</v>
      </c>
      <c r="B4282" s="127" t="str">
        <f>Table13[[#This Row],[Series]]&amp;Table13[[#This Row],[Competency Name]]</f>
        <v>5703ABILITY TO PLAN AND ORGANIZE THE WORK</v>
      </c>
      <c r="C4282" s="127" t="str">
        <f>IF(RIGHT(Table13[[#This Row],[Occupational Series]],5)="SECCM","SECCM",IF(OR(RIGHT(Table13[[#This Row],[Occupational Series]],1)="A",RIGHT(Table13[[#This Row],[Occupational Series]],1)="B",RIGHT(Table13[[#This Row],[Occupational Series]],1)="C"),"0301",RIGHT(Table13[[#This Row],[Occupational Series]],4)))</f>
        <v>5703</v>
      </c>
      <c r="D4282" s="51" t="s">
        <v>1007</v>
      </c>
      <c r="E4282" s="51" t="s">
        <v>1008</v>
      </c>
    </row>
    <row r="4283" spans="1:5" ht="39" thickBot="1" x14ac:dyDescent="0.3">
      <c r="A4283" s="54" t="s">
        <v>768</v>
      </c>
      <c r="B4283" s="127" t="str">
        <f>Table13[[#This Row],[Series]]&amp;Table13[[#This Row],[Competency Name]]</f>
        <v>5703ABILITY TO WORK WITH OTHERS</v>
      </c>
      <c r="C4283" s="127" t="str">
        <f>IF(RIGHT(Table13[[#This Row],[Occupational Series]],5)="SECCM","SECCM",IF(OR(RIGHT(Table13[[#This Row],[Occupational Series]],1)="A",RIGHT(Table13[[#This Row],[Occupational Series]],1)="B",RIGHT(Table13[[#This Row],[Occupational Series]],1)="C"),"0301",RIGHT(Table13[[#This Row],[Occupational Series]],4)))</f>
        <v>5703</v>
      </c>
      <c r="D4283" s="54" t="s">
        <v>1019</v>
      </c>
      <c r="E4283" s="54" t="s">
        <v>1020</v>
      </c>
    </row>
    <row r="4284" spans="1:5" ht="26.25" thickBot="1" x14ac:dyDescent="0.3">
      <c r="A4284" s="51" t="s">
        <v>768</v>
      </c>
      <c r="B4284" s="127" t="str">
        <f>Table13[[#This Row],[Series]]&amp;Table13[[#This Row],[Competency Name]]</f>
        <v>5703ABILITY TO DRIVE SAFELY (MOTOR VEHICLES)</v>
      </c>
      <c r="C4284" s="127" t="str">
        <f>IF(RIGHT(Table13[[#This Row],[Occupational Series]],5)="SECCM","SECCM",IF(OR(RIGHT(Table13[[#This Row],[Occupational Series]],1)="A",RIGHT(Table13[[#This Row],[Occupational Series]],1)="B",RIGHT(Table13[[#This Row],[Occupational Series]],1)="C"),"0301",RIGHT(Table13[[#This Row],[Occupational Series]],4)))</f>
        <v>5703</v>
      </c>
      <c r="D4284" s="51" t="s">
        <v>1145</v>
      </c>
      <c r="E4284" s="51" t="s">
        <v>1146</v>
      </c>
    </row>
    <row r="4285" spans="1:5" ht="64.5" thickBot="1" x14ac:dyDescent="0.3">
      <c r="A4285" s="51" t="s">
        <v>768</v>
      </c>
      <c r="B4285" s="127" t="str">
        <f>Table13[[#This Row],[Series]]&amp;Table13[[#This Row],[Competency Name]]</f>
        <v>5703ABILITY TO INTERPRET INSTRUCTIONS, SPECIFICATIONS, ETC. (RELATED TO MOBILE EQUIPMENT OPERATION)</v>
      </c>
      <c r="C4285" s="127" t="str">
        <f>IF(RIGHT(Table13[[#This Row],[Occupational Series]],5)="SECCM","SECCM",IF(OR(RIGHT(Table13[[#This Row],[Occupational Series]],1)="A",RIGHT(Table13[[#This Row],[Occupational Series]],1)="B",RIGHT(Table13[[#This Row],[Occupational Series]],1)="C"),"0301",RIGHT(Table13[[#This Row],[Occupational Series]],4)))</f>
        <v>5703</v>
      </c>
      <c r="D4285" s="51" t="s">
        <v>1147</v>
      </c>
      <c r="E4285" s="51" t="s">
        <v>1148</v>
      </c>
    </row>
    <row r="4286" spans="1:5" ht="39" thickBot="1" x14ac:dyDescent="0.3">
      <c r="A4286" s="128" t="s">
        <v>768</v>
      </c>
      <c r="B4286" s="127" t="str">
        <f>Table13[[#This Row],[Series]]&amp;Table13[[#This Row],[Competency Name]]</f>
        <v>5703ABILITY TO OPERATE SAFELY (NON-MOTOR VEHICLE)</v>
      </c>
      <c r="C4286" s="127" t="str">
        <f>IF(RIGHT(Table13[[#This Row],[Occupational Series]],5)="SECCM","SECCM",IF(OR(RIGHT(Table13[[#This Row],[Occupational Series]],1)="A",RIGHT(Table13[[#This Row],[Occupational Series]],1)="B",RIGHT(Table13[[#This Row],[Occupational Series]],1)="C"),"0301",RIGHT(Table13[[#This Row],[Occupational Series]],4)))</f>
        <v>5703</v>
      </c>
      <c r="D4286" s="128" t="s">
        <v>1149</v>
      </c>
      <c r="E4286" s="128" t="s">
        <v>1150</v>
      </c>
    </row>
    <row r="4287" spans="1:5" ht="26.25" thickBot="1" x14ac:dyDescent="0.3">
      <c r="A4287" s="51" t="s">
        <v>768</v>
      </c>
      <c r="B4287" s="127" t="str">
        <f>Table13[[#This Row],[Series]]&amp;Table13[[#This Row],[Competency Name]]</f>
        <v>5703OPERATION OF MOTOR VEHICLES</v>
      </c>
      <c r="C4287" s="127" t="str">
        <f>IF(RIGHT(Table13[[#This Row],[Occupational Series]],5)="SECCM","SECCM",IF(OR(RIGHT(Table13[[#This Row],[Occupational Series]],1)="A",RIGHT(Table13[[#This Row],[Occupational Series]],1)="B",RIGHT(Table13[[#This Row],[Occupational Series]],1)="C"),"0301",RIGHT(Table13[[#This Row],[Occupational Series]],4)))</f>
        <v>5703</v>
      </c>
      <c r="D4287" s="51" t="s">
        <v>1151</v>
      </c>
      <c r="E4287" s="51" t="s">
        <v>1152</v>
      </c>
    </row>
    <row r="4288" spans="1:5" ht="39" thickBot="1" x14ac:dyDescent="0.3">
      <c r="A4288" s="51" t="s">
        <v>768</v>
      </c>
      <c r="B4288" s="127" t="str">
        <f>Table13[[#This Row],[Series]]&amp;Table13[[#This Row],[Competency Name]]</f>
        <v>5703RELIABILITY AND DEPENDABILITY AS A MOTOR VEHICLE OPERATOR</v>
      </c>
      <c r="C4288" s="127" t="str">
        <f>IF(RIGHT(Table13[[#This Row],[Occupational Series]],5)="SECCM","SECCM",IF(OR(RIGHT(Table13[[#This Row],[Occupational Series]],1)="A",RIGHT(Table13[[#This Row],[Occupational Series]],1)="B",RIGHT(Table13[[#This Row],[Occupational Series]],1)="C"),"0301",RIGHT(Table13[[#This Row],[Occupational Series]],4)))</f>
        <v>5703</v>
      </c>
      <c r="D4288" s="51" t="s">
        <v>1576</v>
      </c>
      <c r="E4288" s="51" t="s">
        <v>1577</v>
      </c>
    </row>
    <row r="4289" spans="1:5" ht="51.75" thickBot="1" x14ac:dyDescent="0.3">
      <c r="A4289" s="54" t="s">
        <v>767</v>
      </c>
      <c r="B4289" s="127" t="str">
        <f>Table13[[#This Row],[Series]]&amp;Table13[[#This Row],[Competency Name]]</f>
        <v>5704WORK PRACTICES (INCLUDES KEEPING THINGS NEAT, CLEAN AND IN ORDER)</v>
      </c>
      <c r="C4289" s="127" t="str">
        <f>IF(RIGHT(Table13[[#This Row],[Occupational Series]],5)="SECCM","SECCM",IF(OR(RIGHT(Table13[[#This Row],[Occupational Series]],1)="A",RIGHT(Table13[[#This Row],[Occupational Series]],1)="B",RIGHT(Table13[[#This Row],[Occupational Series]],1)="C"),"0301",RIGHT(Table13[[#This Row],[Occupational Series]],4)))</f>
        <v>5704</v>
      </c>
      <c r="D4289" s="54" t="s">
        <v>761</v>
      </c>
      <c r="E4289" s="54" t="s">
        <v>762</v>
      </c>
    </row>
    <row r="4290" spans="1:5" ht="51.75" thickBot="1" x14ac:dyDescent="0.3">
      <c r="A4290" s="129" t="s">
        <v>767</v>
      </c>
      <c r="B4290" s="127" t="str">
        <f>Table13[[#This Row],[Series]]&amp;Table13[[#This Row],[Competency Name]]</f>
        <v>5704ABILITY TO DO THE WORK OF THE POSITION WITHOUT MORE THAN NORMAL SUPERVISION</v>
      </c>
      <c r="C4290" s="127" t="str">
        <f>IF(RIGHT(Table13[[#This Row],[Occupational Series]],5)="SECCM","SECCM",IF(OR(RIGHT(Table13[[#This Row],[Occupational Series]],1)="A",RIGHT(Table13[[#This Row],[Occupational Series]],1)="B",RIGHT(Table13[[#This Row],[Occupational Series]],1)="C"),"0301",RIGHT(Table13[[#This Row],[Occupational Series]],4)))</f>
        <v>5704</v>
      </c>
      <c r="D4290" s="129" t="s">
        <v>852</v>
      </c>
      <c r="E4290" s="129" t="s">
        <v>853</v>
      </c>
    </row>
    <row r="4291" spans="1:5" ht="15.75" thickBot="1" x14ac:dyDescent="0.3">
      <c r="A4291" s="129" t="s">
        <v>767</v>
      </c>
      <c r="B4291" s="127" t="str">
        <f>Table13[[#This Row],[Series]]&amp;Table13[[#This Row],[Competency Name]]</f>
        <v>5704ABILITY TO INSPECT</v>
      </c>
      <c r="C4291" s="127" t="str">
        <f>IF(RIGHT(Table13[[#This Row],[Occupational Series]],5)="SECCM","SECCM",IF(OR(RIGHT(Table13[[#This Row],[Occupational Series]],1)="A",RIGHT(Table13[[#This Row],[Occupational Series]],1)="B",RIGHT(Table13[[#This Row],[Occupational Series]],1)="C"),"0301",RIGHT(Table13[[#This Row],[Occupational Series]],4)))</f>
        <v>5704</v>
      </c>
      <c r="D4291" s="129" t="s">
        <v>866</v>
      </c>
      <c r="E4291" s="129" t="s">
        <v>867</v>
      </c>
    </row>
    <row r="4292" spans="1:5" ht="15.75" thickBot="1" x14ac:dyDescent="0.3">
      <c r="A4292" s="128" t="s">
        <v>767</v>
      </c>
      <c r="B4292" s="127" t="str">
        <f>Table13[[#This Row],[Series]]&amp;Table13[[#This Row],[Competency Name]]</f>
        <v>5704ABILITY TO INSTRUCT</v>
      </c>
      <c r="C4292" s="127" t="str">
        <f>IF(RIGHT(Table13[[#This Row],[Occupational Series]],5)="SECCM","SECCM",IF(OR(RIGHT(Table13[[#This Row],[Occupational Series]],1)="A",RIGHT(Table13[[#This Row],[Occupational Series]],1)="B",RIGHT(Table13[[#This Row],[Occupational Series]],1)="C"),"0301",RIGHT(Table13[[#This Row],[Occupational Series]],4)))</f>
        <v>5704</v>
      </c>
      <c r="D4292" s="128" t="s">
        <v>868</v>
      </c>
      <c r="E4292" s="128" t="s">
        <v>869</v>
      </c>
    </row>
    <row r="4293" spans="1:5" ht="39" thickBot="1" x14ac:dyDescent="0.3">
      <c r="A4293" s="51" t="s">
        <v>767</v>
      </c>
      <c r="B4293" s="127" t="str">
        <f>Table13[[#This Row],[Series]]&amp;Table13[[#This Row],[Competency Name]]</f>
        <v>5704ABILITY TO PROVIDE PRODUCTION SUPPORT SERVICES</v>
      </c>
      <c r="C4293" s="127" t="str">
        <f>IF(RIGHT(Table13[[#This Row],[Occupational Series]],5)="SECCM","SECCM",IF(OR(RIGHT(Table13[[#This Row],[Occupational Series]],1)="A",RIGHT(Table13[[#This Row],[Occupational Series]],1)="B",RIGHT(Table13[[#This Row],[Occupational Series]],1)="C"),"0301",RIGHT(Table13[[#This Row],[Occupational Series]],4)))</f>
        <v>5704</v>
      </c>
      <c r="D4293" s="51" t="s">
        <v>870</v>
      </c>
      <c r="E4293" s="51" t="s">
        <v>871</v>
      </c>
    </row>
    <row r="4294" spans="1:5" ht="26.25" thickBot="1" x14ac:dyDescent="0.3">
      <c r="A4294" s="129" t="s">
        <v>767</v>
      </c>
      <c r="B4294" s="127" t="str">
        <f>Table13[[#This Row],[Series]]&amp;Table13[[#This Row],[Competency Name]]</f>
        <v>5704ABILITY TO LEAD OR SUPERVISE</v>
      </c>
      <c r="C4294" s="127" t="str">
        <f>IF(RIGHT(Table13[[#This Row],[Occupational Series]],5)="SECCM","SECCM",IF(OR(RIGHT(Table13[[#This Row],[Occupational Series]],1)="A",RIGHT(Table13[[#This Row],[Occupational Series]],1)="B",RIGHT(Table13[[#This Row],[Occupational Series]],1)="C"),"0301",RIGHT(Table13[[#This Row],[Occupational Series]],4)))</f>
        <v>5704</v>
      </c>
      <c r="D4294" s="129" t="s">
        <v>872</v>
      </c>
      <c r="E4294" s="129" t="s">
        <v>873</v>
      </c>
    </row>
    <row r="4295" spans="1:5" ht="26.25" thickBot="1" x14ac:dyDescent="0.3">
      <c r="A4295" s="54" t="s">
        <v>767</v>
      </c>
      <c r="B4295" s="127" t="str">
        <f>Table13[[#This Row],[Series]]&amp;Table13[[#This Row],[Competency Name]]</f>
        <v>5704ABILITY TO DRIVE SAFELY (MOTOR VEHICLES)</v>
      </c>
      <c r="C4295" s="127" t="str">
        <f>IF(RIGHT(Table13[[#This Row],[Occupational Series]],5)="SECCM","SECCM",IF(OR(RIGHT(Table13[[#This Row],[Occupational Series]],1)="A",RIGHT(Table13[[#This Row],[Occupational Series]],1)="B",RIGHT(Table13[[#This Row],[Occupational Series]],1)="C"),"0301",RIGHT(Table13[[#This Row],[Occupational Series]],4)))</f>
        <v>5704</v>
      </c>
      <c r="D4295" s="54" t="s">
        <v>1145</v>
      </c>
      <c r="E4295" s="54" t="s">
        <v>1146</v>
      </c>
    </row>
    <row r="4296" spans="1:5" ht="64.5" thickBot="1" x14ac:dyDescent="0.3">
      <c r="A4296" s="51" t="s">
        <v>767</v>
      </c>
      <c r="B4296" s="127" t="str">
        <f>Table13[[#This Row],[Series]]&amp;Table13[[#This Row],[Competency Name]]</f>
        <v>5704ABILITY TO INTERPRET INSTRUCTIONS, SPECIFICATIONS, ETC. (RELATED TO MOBILE EQUIPMENT OPERATION)</v>
      </c>
      <c r="C4296" s="127" t="str">
        <f>IF(RIGHT(Table13[[#This Row],[Occupational Series]],5)="SECCM","SECCM",IF(OR(RIGHT(Table13[[#This Row],[Occupational Series]],1)="A",RIGHT(Table13[[#This Row],[Occupational Series]],1)="B",RIGHT(Table13[[#This Row],[Occupational Series]],1)="C"),"0301",RIGHT(Table13[[#This Row],[Occupational Series]],4)))</f>
        <v>5704</v>
      </c>
      <c r="D4296" s="51" t="s">
        <v>1147</v>
      </c>
      <c r="E4296" s="51" t="s">
        <v>1148</v>
      </c>
    </row>
    <row r="4297" spans="1:5" ht="39" thickBot="1" x14ac:dyDescent="0.3">
      <c r="A4297" s="129" t="s">
        <v>767</v>
      </c>
      <c r="B4297" s="127" t="str">
        <f>Table13[[#This Row],[Series]]&amp;Table13[[#This Row],[Competency Name]]</f>
        <v>5704ABILITY TO OPERATE SAFELY (NON-MOTOR VEHICLE)</v>
      </c>
      <c r="C4297" s="127" t="str">
        <f>IF(RIGHT(Table13[[#This Row],[Occupational Series]],5)="SECCM","SECCM",IF(OR(RIGHT(Table13[[#This Row],[Occupational Series]],1)="A",RIGHT(Table13[[#This Row],[Occupational Series]],1)="B",RIGHT(Table13[[#This Row],[Occupational Series]],1)="C"),"0301",RIGHT(Table13[[#This Row],[Occupational Series]],4)))</f>
        <v>5704</v>
      </c>
      <c r="D4297" s="129" t="s">
        <v>1149</v>
      </c>
      <c r="E4297" s="129" t="s">
        <v>1150</v>
      </c>
    </row>
    <row r="4298" spans="1:5" ht="26.25" thickBot="1" x14ac:dyDescent="0.3">
      <c r="A4298" s="54" t="s">
        <v>767</v>
      </c>
      <c r="B4298" s="127" t="str">
        <f>Table13[[#This Row],[Series]]&amp;Table13[[#This Row],[Competency Name]]</f>
        <v>5704OPERATION OF MOTOR VEHICLES</v>
      </c>
      <c r="C4298" s="127" t="str">
        <f>IF(RIGHT(Table13[[#This Row],[Occupational Series]],5)="SECCM","SECCM",IF(OR(RIGHT(Table13[[#This Row],[Occupational Series]],1)="A",RIGHT(Table13[[#This Row],[Occupational Series]],1)="B",RIGHT(Table13[[#This Row],[Occupational Series]],1)="C"),"0301",RIGHT(Table13[[#This Row],[Occupational Series]],4)))</f>
        <v>5704</v>
      </c>
      <c r="D4298" s="54" t="s">
        <v>1151</v>
      </c>
      <c r="E4298" s="54" t="s">
        <v>1152</v>
      </c>
    </row>
    <row r="4299" spans="1:5" ht="39" thickBot="1" x14ac:dyDescent="0.3">
      <c r="A4299" s="51" t="s">
        <v>767</v>
      </c>
      <c r="B4299" s="127" t="str">
        <f>Table13[[#This Row],[Series]]&amp;Table13[[#This Row],[Competency Name]]</f>
        <v>5704RELIABILITY AND DEPENDABILITY AS A FORKLIFT OPERATOR</v>
      </c>
      <c r="C4299" s="127" t="str">
        <f>IF(RIGHT(Table13[[#This Row],[Occupational Series]],5)="SECCM","SECCM",IF(OR(RIGHT(Table13[[#This Row],[Occupational Series]],1)="A",RIGHT(Table13[[#This Row],[Occupational Series]],1)="B",RIGHT(Table13[[#This Row],[Occupational Series]],1)="C"),"0301",RIGHT(Table13[[#This Row],[Occupational Series]],4)))</f>
        <v>5704</v>
      </c>
      <c r="D4299" s="51" t="s">
        <v>1584</v>
      </c>
      <c r="E4299" s="51" t="s">
        <v>1577</v>
      </c>
    </row>
    <row r="4300" spans="1:5" ht="51.75" thickBot="1" x14ac:dyDescent="0.3">
      <c r="A4300" s="51" t="s">
        <v>764</v>
      </c>
      <c r="B4300" s="127" t="str">
        <f>Table13[[#This Row],[Series]]&amp;Table13[[#This Row],[Competency Name]]</f>
        <v>5705WORK PRACTICES (INCLUDES KEEPING THINGS NEAT, CLEAN AND IN ORDER)</v>
      </c>
      <c r="C4300" s="127" t="str">
        <f>IF(RIGHT(Table13[[#This Row],[Occupational Series]],5)="SECCM","SECCM",IF(OR(RIGHT(Table13[[#This Row],[Occupational Series]],1)="A",RIGHT(Table13[[#This Row],[Occupational Series]],1)="B",RIGHT(Table13[[#This Row],[Occupational Series]],1)="C"),"0301",RIGHT(Table13[[#This Row],[Occupational Series]],4)))</f>
        <v>5705</v>
      </c>
      <c r="D4300" s="51" t="s">
        <v>761</v>
      </c>
      <c r="E4300" s="51" t="s">
        <v>762</v>
      </c>
    </row>
    <row r="4301" spans="1:5" ht="51.75" thickBot="1" x14ac:dyDescent="0.3">
      <c r="A4301" s="128" t="s">
        <v>764</v>
      </c>
      <c r="B4301" s="127" t="str">
        <f>Table13[[#This Row],[Series]]&amp;Table13[[#This Row],[Competency Name]]</f>
        <v>5705ABILITY TO DO THE WORK OF THE POSITION WITHOUT MORE THAN NORMAL SUPERVISION</v>
      </c>
      <c r="C4301" s="127" t="str">
        <f>IF(RIGHT(Table13[[#This Row],[Occupational Series]],5)="SECCM","SECCM",IF(OR(RIGHT(Table13[[#This Row],[Occupational Series]],1)="A",RIGHT(Table13[[#This Row],[Occupational Series]],1)="B",RIGHT(Table13[[#This Row],[Occupational Series]],1)="C"),"0301",RIGHT(Table13[[#This Row],[Occupational Series]],4)))</f>
        <v>5705</v>
      </c>
      <c r="D4301" s="128" t="s">
        <v>852</v>
      </c>
      <c r="E4301" s="128" t="s">
        <v>853</v>
      </c>
    </row>
    <row r="4302" spans="1:5" ht="15.75" thickBot="1" x14ac:dyDescent="0.3">
      <c r="A4302" s="129" t="s">
        <v>764</v>
      </c>
      <c r="B4302" s="127" t="str">
        <f>Table13[[#This Row],[Series]]&amp;Table13[[#This Row],[Competency Name]]</f>
        <v>5705ABILITY TO INSPECT</v>
      </c>
      <c r="C4302" s="127" t="str">
        <f>IF(RIGHT(Table13[[#This Row],[Occupational Series]],5)="SECCM","SECCM",IF(OR(RIGHT(Table13[[#This Row],[Occupational Series]],1)="A",RIGHT(Table13[[#This Row],[Occupational Series]],1)="B",RIGHT(Table13[[#This Row],[Occupational Series]],1)="C"),"0301",RIGHT(Table13[[#This Row],[Occupational Series]],4)))</f>
        <v>5705</v>
      </c>
      <c r="D4302" s="129" t="s">
        <v>866</v>
      </c>
      <c r="E4302" s="129" t="s">
        <v>867</v>
      </c>
    </row>
    <row r="4303" spans="1:5" ht="15.75" thickBot="1" x14ac:dyDescent="0.3">
      <c r="A4303" s="129" t="s">
        <v>764</v>
      </c>
      <c r="B4303" s="127" t="str">
        <f>Table13[[#This Row],[Series]]&amp;Table13[[#This Row],[Competency Name]]</f>
        <v>5705ABILITY TO INSTRUCT</v>
      </c>
      <c r="C4303" s="127" t="str">
        <f>IF(RIGHT(Table13[[#This Row],[Occupational Series]],5)="SECCM","SECCM",IF(OR(RIGHT(Table13[[#This Row],[Occupational Series]],1)="A",RIGHT(Table13[[#This Row],[Occupational Series]],1)="B",RIGHT(Table13[[#This Row],[Occupational Series]],1)="C"),"0301",RIGHT(Table13[[#This Row],[Occupational Series]],4)))</f>
        <v>5705</v>
      </c>
      <c r="D4303" s="129" t="s">
        <v>868</v>
      </c>
      <c r="E4303" s="129" t="s">
        <v>869</v>
      </c>
    </row>
    <row r="4304" spans="1:5" ht="39" thickBot="1" x14ac:dyDescent="0.3">
      <c r="A4304" s="54" t="s">
        <v>764</v>
      </c>
      <c r="B4304" s="127" t="str">
        <f>Table13[[#This Row],[Series]]&amp;Table13[[#This Row],[Competency Name]]</f>
        <v>5705ABILITY TO PROVIDE PRODUCTION SUPPORT SERVICES</v>
      </c>
      <c r="C4304" s="127" t="str">
        <f>IF(RIGHT(Table13[[#This Row],[Occupational Series]],5)="SECCM","SECCM",IF(OR(RIGHT(Table13[[#This Row],[Occupational Series]],1)="A",RIGHT(Table13[[#This Row],[Occupational Series]],1)="B",RIGHT(Table13[[#This Row],[Occupational Series]],1)="C"),"0301",RIGHT(Table13[[#This Row],[Occupational Series]],4)))</f>
        <v>5705</v>
      </c>
      <c r="D4304" s="54" t="s">
        <v>870</v>
      </c>
      <c r="E4304" s="54" t="s">
        <v>871</v>
      </c>
    </row>
    <row r="4305" spans="1:5" ht="26.25" thickBot="1" x14ac:dyDescent="0.3">
      <c r="A4305" s="129" t="s">
        <v>764</v>
      </c>
      <c r="B4305" s="127" t="str">
        <f>Table13[[#This Row],[Series]]&amp;Table13[[#This Row],[Competency Name]]</f>
        <v>5705ABILITY TO LEAD OR SUPERVISE</v>
      </c>
      <c r="C4305" s="127" t="str">
        <f>IF(RIGHT(Table13[[#This Row],[Occupational Series]],5)="SECCM","SECCM",IF(OR(RIGHT(Table13[[#This Row],[Occupational Series]],1)="A",RIGHT(Table13[[#This Row],[Occupational Series]],1)="B",RIGHT(Table13[[#This Row],[Occupational Series]],1)="C"),"0301",RIGHT(Table13[[#This Row],[Occupational Series]],4)))</f>
        <v>5705</v>
      </c>
      <c r="D4305" s="129" t="s">
        <v>872</v>
      </c>
      <c r="E4305" s="129" t="s">
        <v>873</v>
      </c>
    </row>
    <row r="4306" spans="1:5" ht="26.25" thickBot="1" x14ac:dyDescent="0.3">
      <c r="A4306" s="51" t="s">
        <v>764</v>
      </c>
      <c r="B4306" s="127" t="str">
        <f>Table13[[#This Row],[Series]]&amp;Table13[[#This Row],[Competency Name]]</f>
        <v>5705ABILITY TO DRIVE SAFELY (MOTOR VEHICLES)</v>
      </c>
      <c r="C4306" s="127" t="str">
        <f>IF(RIGHT(Table13[[#This Row],[Occupational Series]],5)="SECCM","SECCM",IF(OR(RIGHT(Table13[[#This Row],[Occupational Series]],1)="A",RIGHT(Table13[[#This Row],[Occupational Series]],1)="B",RIGHT(Table13[[#This Row],[Occupational Series]],1)="C"),"0301",RIGHT(Table13[[#This Row],[Occupational Series]],4)))</f>
        <v>5705</v>
      </c>
      <c r="D4306" s="51" t="s">
        <v>1145</v>
      </c>
      <c r="E4306" s="51" t="s">
        <v>1146</v>
      </c>
    </row>
    <row r="4307" spans="1:5" ht="64.5" thickBot="1" x14ac:dyDescent="0.3">
      <c r="A4307" s="54" t="s">
        <v>764</v>
      </c>
      <c r="B4307" s="127" t="str">
        <f>Table13[[#This Row],[Series]]&amp;Table13[[#This Row],[Competency Name]]</f>
        <v>5705ABILITY TO INTERPRET INSTRUCTIONS, SPECIFICATIONS, ETC. (RELATED TO MOBILE EQUIPMENT OPERATION)</v>
      </c>
      <c r="C4307" s="127" t="str">
        <f>IF(RIGHT(Table13[[#This Row],[Occupational Series]],5)="SECCM","SECCM",IF(OR(RIGHT(Table13[[#This Row],[Occupational Series]],1)="A",RIGHT(Table13[[#This Row],[Occupational Series]],1)="B",RIGHT(Table13[[#This Row],[Occupational Series]],1)="C"),"0301",RIGHT(Table13[[#This Row],[Occupational Series]],4)))</f>
        <v>5705</v>
      </c>
      <c r="D4307" s="54" t="s">
        <v>1147</v>
      </c>
      <c r="E4307" s="54" t="s">
        <v>1148</v>
      </c>
    </row>
    <row r="4308" spans="1:5" ht="39" thickBot="1" x14ac:dyDescent="0.3">
      <c r="A4308" s="129" t="s">
        <v>764</v>
      </c>
      <c r="B4308" s="127" t="str">
        <f>Table13[[#This Row],[Series]]&amp;Table13[[#This Row],[Competency Name]]</f>
        <v>5705ABILITY TO OPERATE SAFELY (NON-MOTOR VEHICLE)</v>
      </c>
      <c r="C4308" s="127" t="str">
        <f>IF(RIGHT(Table13[[#This Row],[Occupational Series]],5)="SECCM","SECCM",IF(OR(RIGHT(Table13[[#This Row],[Occupational Series]],1)="A",RIGHT(Table13[[#This Row],[Occupational Series]],1)="B",RIGHT(Table13[[#This Row],[Occupational Series]],1)="C"),"0301",RIGHT(Table13[[#This Row],[Occupational Series]],4)))</f>
        <v>5705</v>
      </c>
      <c r="D4308" s="129" t="s">
        <v>1149</v>
      </c>
      <c r="E4308" s="129" t="s">
        <v>1150</v>
      </c>
    </row>
    <row r="4309" spans="1:5" ht="26.25" thickBot="1" x14ac:dyDescent="0.3">
      <c r="A4309" s="51" t="s">
        <v>764</v>
      </c>
      <c r="B4309" s="127" t="str">
        <f>Table13[[#This Row],[Series]]&amp;Table13[[#This Row],[Competency Name]]</f>
        <v>5705OPERATION OF MOTOR VEHICLES</v>
      </c>
      <c r="C4309" s="127" t="str">
        <f>IF(RIGHT(Table13[[#This Row],[Occupational Series]],5)="SECCM","SECCM",IF(OR(RIGHT(Table13[[#This Row],[Occupational Series]],1)="A",RIGHT(Table13[[#This Row],[Occupational Series]],1)="B",RIGHT(Table13[[#This Row],[Occupational Series]],1)="C"),"0301",RIGHT(Table13[[#This Row],[Occupational Series]],4)))</f>
        <v>5705</v>
      </c>
      <c r="D4309" s="51" t="s">
        <v>1151</v>
      </c>
      <c r="E4309" s="51" t="s">
        <v>1152</v>
      </c>
    </row>
    <row r="4310" spans="1:5" ht="39" thickBot="1" x14ac:dyDescent="0.3">
      <c r="A4310" s="54" t="s">
        <v>764</v>
      </c>
      <c r="B4310" s="127" t="str">
        <f>Table13[[#This Row],[Series]]&amp;Table13[[#This Row],[Competency Name]]</f>
        <v>5705RELIABILITY AND DEPENDABILITY AS A TRACTOR OPERATOR</v>
      </c>
      <c r="C4310" s="127" t="str">
        <f>IF(RIGHT(Table13[[#This Row],[Occupational Series]],5)="SECCM","SECCM",IF(OR(RIGHT(Table13[[#This Row],[Occupational Series]],1)="A",RIGHT(Table13[[#This Row],[Occupational Series]],1)="B",RIGHT(Table13[[#This Row],[Occupational Series]],1)="C"),"0301",RIGHT(Table13[[#This Row],[Occupational Series]],4)))</f>
        <v>5705</v>
      </c>
      <c r="D4310" s="54" t="s">
        <v>1585</v>
      </c>
      <c r="E4310" s="54" t="s">
        <v>1577</v>
      </c>
    </row>
    <row r="4311" spans="1:5" ht="51.75" thickBot="1" x14ac:dyDescent="0.3">
      <c r="A4311" s="51" t="s">
        <v>763</v>
      </c>
      <c r="B4311" s="127" t="str">
        <f>Table13[[#This Row],[Series]]&amp;Table13[[#This Row],[Competency Name]]</f>
        <v>5716WORK PRACTICES (INCLUDES KEEPING THINGS NEAT, CLEAN AND IN ORDER)</v>
      </c>
      <c r="C4311" s="127" t="str">
        <f>IF(RIGHT(Table13[[#This Row],[Occupational Series]],5)="SECCM","SECCM",IF(OR(RIGHT(Table13[[#This Row],[Occupational Series]],1)="A",RIGHT(Table13[[#This Row],[Occupational Series]],1)="B",RIGHT(Table13[[#This Row],[Occupational Series]],1)="C"),"0301",RIGHT(Table13[[#This Row],[Occupational Series]],4)))</f>
        <v>5716</v>
      </c>
      <c r="D4311" s="51" t="s">
        <v>761</v>
      </c>
      <c r="E4311" s="51" t="s">
        <v>762</v>
      </c>
    </row>
    <row r="4312" spans="1:5" ht="51.75" thickBot="1" x14ac:dyDescent="0.3">
      <c r="A4312" s="129" t="s">
        <v>763</v>
      </c>
      <c r="B4312" s="127" t="str">
        <f>Table13[[#This Row],[Series]]&amp;Table13[[#This Row],[Competency Name]]</f>
        <v>5716ABILITY TO DO THE WORK OF THE POSITION WITHOUT MORE THAN NORMAL SUPERVISION</v>
      </c>
      <c r="C4312" s="127" t="str">
        <f>IF(RIGHT(Table13[[#This Row],[Occupational Series]],5)="SECCM","SECCM",IF(OR(RIGHT(Table13[[#This Row],[Occupational Series]],1)="A",RIGHT(Table13[[#This Row],[Occupational Series]],1)="B",RIGHT(Table13[[#This Row],[Occupational Series]],1)="C"),"0301",RIGHT(Table13[[#This Row],[Occupational Series]],4)))</f>
        <v>5716</v>
      </c>
      <c r="D4312" s="129" t="s">
        <v>852</v>
      </c>
      <c r="E4312" s="129" t="s">
        <v>853</v>
      </c>
    </row>
    <row r="4313" spans="1:5" ht="15.75" thickBot="1" x14ac:dyDescent="0.3">
      <c r="A4313" s="128" t="s">
        <v>763</v>
      </c>
      <c r="B4313" s="127" t="str">
        <f>Table13[[#This Row],[Series]]&amp;Table13[[#This Row],[Competency Name]]</f>
        <v>5716ABILITY TO INSPECT</v>
      </c>
      <c r="C4313" s="127" t="str">
        <f>IF(RIGHT(Table13[[#This Row],[Occupational Series]],5)="SECCM","SECCM",IF(OR(RIGHT(Table13[[#This Row],[Occupational Series]],1)="A",RIGHT(Table13[[#This Row],[Occupational Series]],1)="B",RIGHT(Table13[[#This Row],[Occupational Series]],1)="C"),"0301",RIGHT(Table13[[#This Row],[Occupational Series]],4)))</f>
        <v>5716</v>
      </c>
      <c r="D4313" s="128" t="s">
        <v>866</v>
      </c>
      <c r="E4313" s="128" t="s">
        <v>867</v>
      </c>
    </row>
    <row r="4314" spans="1:5" ht="15.75" thickBot="1" x14ac:dyDescent="0.3">
      <c r="A4314" s="129" t="s">
        <v>763</v>
      </c>
      <c r="B4314" s="127" t="str">
        <f>Table13[[#This Row],[Series]]&amp;Table13[[#This Row],[Competency Name]]</f>
        <v>5716ABILITY TO INSTRUCT</v>
      </c>
      <c r="C4314" s="127" t="str">
        <f>IF(RIGHT(Table13[[#This Row],[Occupational Series]],5)="SECCM","SECCM",IF(OR(RIGHT(Table13[[#This Row],[Occupational Series]],1)="A",RIGHT(Table13[[#This Row],[Occupational Series]],1)="B",RIGHT(Table13[[#This Row],[Occupational Series]],1)="C"),"0301",RIGHT(Table13[[#This Row],[Occupational Series]],4)))</f>
        <v>5716</v>
      </c>
      <c r="D4314" s="129" t="s">
        <v>868</v>
      </c>
      <c r="E4314" s="129" t="s">
        <v>869</v>
      </c>
    </row>
    <row r="4315" spans="1:5" ht="39" thickBot="1" x14ac:dyDescent="0.3">
      <c r="A4315" s="51" t="s">
        <v>763</v>
      </c>
      <c r="B4315" s="127" t="str">
        <f>Table13[[#This Row],[Series]]&amp;Table13[[#This Row],[Competency Name]]</f>
        <v>5716ABILITY TO PROVIDE PRODUCTION SUPPORT SERVICES</v>
      </c>
      <c r="C4315" s="127" t="str">
        <f>IF(RIGHT(Table13[[#This Row],[Occupational Series]],5)="SECCM","SECCM",IF(OR(RIGHT(Table13[[#This Row],[Occupational Series]],1)="A",RIGHT(Table13[[#This Row],[Occupational Series]],1)="B",RIGHT(Table13[[#This Row],[Occupational Series]],1)="C"),"0301",RIGHT(Table13[[#This Row],[Occupational Series]],4)))</f>
        <v>5716</v>
      </c>
      <c r="D4315" s="51" t="s">
        <v>870</v>
      </c>
      <c r="E4315" s="51" t="s">
        <v>871</v>
      </c>
    </row>
    <row r="4316" spans="1:5" ht="26.25" thickBot="1" x14ac:dyDescent="0.3">
      <c r="A4316" s="128" t="s">
        <v>763</v>
      </c>
      <c r="B4316" s="127" t="str">
        <f>Table13[[#This Row],[Series]]&amp;Table13[[#This Row],[Competency Name]]</f>
        <v>5716ABILITY TO LEAD OR SUPERVISE</v>
      </c>
      <c r="C4316" s="127" t="str">
        <f>IF(RIGHT(Table13[[#This Row],[Occupational Series]],5)="SECCM","SECCM",IF(OR(RIGHT(Table13[[#This Row],[Occupational Series]],1)="A",RIGHT(Table13[[#This Row],[Occupational Series]],1)="B",RIGHT(Table13[[#This Row],[Occupational Series]],1)="C"),"0301",RIGHT(Table13[[#This Row],[Occupational Series]],4)))</f>
        <v>5716</v>
      </c>
      <c r="D4316" s="128" t="s">
        <v>872</v>
      </c>
      <c r="E4316" s="128" t="s">
        <v>873</v>
      </c>
    </row>
    <row r="4317" spans="1:5" ht="26.25" thickBot="1" x14ac:dyDescent="0.3">
      <c r="A4317" s="51" t="s">
        <v>763</v>
      </c>
      <c r="B4317" s="127" t="str">
        <f>Table13[[#This Row],[Series]]&amp;Table13[[#This Row],[Competency Name]]</f>
        <v>5716ABILITY TO DRIVE SAFELY (MOTOR VEHICLES)</v>
      </c>
      <c r="C4317" s="127" t="str">
        <f>IF(RIGHT(Table13[[#This Row],[Occupational Series]],5)="SECCM","SECCM",IF(OR(RIGHT(Table13[[#This Row],[Occupational Series]],1)="A",RIGHT(Table13[[#This Row],[Occupational Series]],1)="B",RIGHT(Table13[[#This Row],[Occupational Series]],1)="C"),"0301",RIGHT(Table13[[#This Row],[Occupational Series]],4)))</f>
        <v>5716</v>
      </c>
      <c r="D4317" s="51" t="s">
        <v>1145</v>
      </c>
      <c r="E4317" s="51" t="s">
        <v>1146</v>
      </c>
    </row>
    <row r="4318" spans="1:5" ht="64.5" thickBot="1" x14ac:dyDescent="0.3">
      <c r="A4318" s="51" t="s">
        <v>763</v>
      </c>
      <c r="B4318" s="127" t="str">
        <f>Table13[[#This Row],[Series]]&amp;Table13[[#This Row],[Competency Name]]</f>
        <v>5716ABILITY TO INTERPRET INSTRUCTIONS, SPECIFICATIONS, ETC. (RELATED TO MOBILE EQUIPMENT OPERATION)</v>
      </c>
      <c r="C4318" s="127" t="str">
        <f>IF(RIGHT(Table13[[#This Row],[Occupational Series]],5)="SECCM","SECCM",IF(OR(RIGHT(Table13[[#This Row],[Occupational Series]],1)="A",RIGHT(Table13[[#This Row],[Occupational Series]],1)="B",RIGHT(Table13[[#This Row],[Occupational Series]],1)="C"),"0301",RIGHT(Table13[[#This Row],[Occupational Series]],4)))</f>
        <v>5716</v>
      </c>
      <c r="D4318" s="51" t="s">
        <v>1147</v>
      </c>
      <c r="E4318" s="51" t="s">
        <v>1148</v>
      </c>
    </row>
    <row r="4319" spans="1:5" ht="39" thickBot="1" x14ac:dyDescent="0.3">
      <c r="A4319" s="128" t="s">
        <v>763</v>
      </c>
      <c r="B4319" s="127" t="str">
        <f>Table13[[#This Row],[Series]]&amp;Table13[[#This Row],[Competency Name]]</f>
        <v>5716ABILITY TO OPERATE SAFELY (NON-MOTOR VEHICLE)</v>
      </c>
      <c r="C4319" s="127" t="str">
        <f>IF(RIGHT(Table13[[#This Row],[Occupational Series]],5)="SECCM","SECCM",IF(OR(RIGHT(Table13[[#This Row],[Occupational Series]],1)="A",RIGHT(Table13[[#This Row],[Occupational Series]],1)="B",RIGHT(Table13[[#This Row],[Occupational Series]],1)="C"),"0301",RIGHT(Table13[[#This Row],[Occupational Series]],4)))</f>
        <v>5716</v>
      </c>
      <c r="D4319" s="128" t="s">
        <v>1149</v>
      </c>
      <c r="E4319" s="128" t="s">
        <v>1150</v>
      </c>
    </row>
    <row r="4320" spans="1:5" ht="26.25" thickBot="1" x14ac:dyDescent="0.3">
      <c r="A4320" s="51" t="s">
        <v>763</v>
      </c>
      <c r="B4320" s="127" t="str">
        <f>Table13[[#This Row],[Series]]&amp;Table13[[#This Row],[Competency Name]]</f>
        <v>5716OPERATION OF MOTOR VEHICLES</v>
      </c>
      <c r="C4320" s="127" t="str">
        <f>IF(RIGHT(Table13[[#This Row],[Occupational Series]],5)="SECCM","SECCM",IF(OR(RIGHT(Table13[[#This Row],[Occupational Series]],1)="A",RIGHT(Table13[[#This Row],[Occupational Series]],1)="B",RIGHT(Table13[[#This Row],[Occupational Series]],1)="C"),"0301",RIGHT(Table13[[#This Row],[Occupational Series]],4)))</f>
        <v>5716</v>
      </c>
      <c r="D4320" s="51" t="s">
        <v>1151</v>
      </c>
      <c r="E4320" s="51" t="s">
        <v>1152</v>
      </c>
    </row>
    <row r="4321" spans="1:5" ht="51.75" thickBot="1" x14ac:dyDescent="0.3">
      <c r="A4321" s="51" t="s">
        <v>763</v>
      </c>
      <c r="B4321" s="127" t="str">
        <f>Table13[[#This Row],[Series]]&amp;Table13[[#This Row],[Competency Name]]</f>
        <v>5716RELIABILITY AND DEPENDABILITY AS AN ENGINEERING EQUIPMENT OPERATOR</v>
      </c>
      <c r="C4321" s="127" t="str">
        <f>IF(RIGHT(Table13[[#This Row],[Occupational Series]],5)="SECCM","SECCM",IF(OR(RIGHT(Table13[[#This Row],[Occupational Series]],1)="A",RIGHT(Table13[[#This Row],[Occupational Series]],1)="B",RIGHT(Table13[[#This Row],[Occupational Series]],1)="C"),"0301",RIGHT(Table13[[#This Row],[Occupational Series]],4)))</f>
        <v>5716</v>
      </c>
      <c r="D4321" s="51" t="s">
        <v>1590</v>
      </c>
      <c r="E4321" s="51" t="s">
        <v>1577</v>
      </c>
    </row>
    <row r="4322" spans="1:5" ht="51.75" thickBot="1" x14ac:dyDescent="0.3">
      <c r="A4322" s="54" t="s">
        <v>766</v>
      </c>
      <c r="B4322" s="127" t="str">
        <f>Table13[[#This Row],[Series]]&amp;Table13[[#This Row],[Competency Name]]</f>
        <v>5725WORK PRACTICES (INCLUDES KEEPING THINGS NEAT, CLEAN AND IN ORDER)</v>
      </c>
      <c r="C4322" s="127" t="str">
        <f>IF(RIGHT(Table13[[#This Row],[Occupational Series]],5)="SECCM","SECCM",IF(OR(RIGHT(Table13[[#This Row],[Occupational Series]],1)="A",RIGHT(Table13[[#This Row],[Occupational Series]],1)="B",RIGHT(Table13[[#This Row],[Occupational Series]],1)="C"),"0301",RIGHT(Table13[[#This Row],[Occupational Series]],4)))</f>
        <v>5725</v>
      </c>
      <c r="D4322" s="54" t="s">
        <v>761</v>
      </c>
      <c r="E4322" s="54" t="s">
        <v>762</v>
      </c>
    </row>
    <row r="4323" spans="1:5" ht="51.75" thickBot="1" x14ac:dyDescent="0.3">
      <c r="A4323" s="129" t="s">
        <v>766</v>
      </c>
      <c r="B4323" s="127" t="str">
        <f>Table13[[#This Row],[Series]]&amp;Table13[[#This Row],[Competency Name]]</f>
        <v>5725ABILITY TO DO THE WORK OF THE POSITION WITHOUT MORE THAN NORMAL SUPERVISION</v>
      </c>
      <c r="C4323" s="127" t="str">
        <f>IF(RIGHT(Table13[[#This Row],[Occupational Series]],5)="SECCM","SECCM",IF(OR(RIGHT(Table13[[#This Row],[Occupational Series]],1)="A",RIGHT(Table13[[#This Row],[Occupational Series]],1)="B",RIGHT(Table13[[#This Row],[Occupational Series]],1)="C"),"0301",RIGHT(Table13[[#This Row],[Occupational Series]],4)))</f>
        <v>5725</v>
      </c>
      <c r="D4323" s="129" t="s">
        <v>852</v>
      </c>
      <c r="E4323" s="129" t="s">
        <v>853</v>
      </c>
    </row>
    <row r="4324" spans="1:5" ht="15.75" thickBot="1" x14ac:dyDescent="0.3">
      <c r="A4324" s="129" t="s">
        <v>766</v>
      </c>
      <c r="B4324" s="127" t="str">
        <f>Table13[[#This Row],[Series]]&amp;Table13[[#This Row],[Competency Name]]</f>
        <v>5725ABILITY TO INSPECT</v>
      </c>
      <c r="C4324" s="127" t="str">
        <f>IF(RIGHT(Table13[[#This Row],[Occupational Series]],5)="SECCM","SECCM",IF(OR(RIGHT(Table13[[#This Row],[Occupational Series]],1)="A",RIGHT(Table13[[#This Row],[Occupational Series]],1)="B",RIGHT(Table13[[#This Row],[Occupational Series]],1)="C"),"0301",RIGHT(Table13[[#This Row],[Occupational Series]],4)))</f>
        <v>5725</v>
      </c>
      <c r="D4324" s="129" t="s">
        <v>866</v>
      </c>
      <c r="E4324" s="129" t="s">
        <v>867</v>
      </c>
    </row>
    <row r="4325" spans="1:5" ht="15.75" thickBot="1" x14ac:dyDescent="0.3">
      <c r="A4325" s="128" t="s">
        <v>766</v>
      </c>
      <c r="B4325" s="127" t="str">
        <f>Table13[[#This Row],[Series]]&amp;Table13[[#This Row],[Competency Name]]</f>
        <v>5725ABILITY TO INSTRUCT</v>
      </c>
      <c r="C4325" s="127" t="str">
        <f>IF(RIGHT(Table13[[#This Row],[Occupational Series]],5)="SECCM","SECCM",IF(OR(RIGHT(Table13[[#This Row],[Occupational Series]],1)="A",RIGHT(Table13[[#This Row],[Occupational Series]],1)="B",RIGHT(Table13[[#This Row],[Occupational Series]],1)="C"),"0301",RIGHT(Table13[[#This Row],[Occupational Series]],4)))</f>
        <v>5725</v>
      </c>
      <c r="D4325" s="128" t="s">
        <v>868</v>
      </c>
      <c r="E4325" s="128" t="s">
        <v>869</v>
      </c>
    </row>
    <row r="4326" spans="1:5" ht="39" thickBot="1" x14ac:dyDescent="0.3">
      <c r="A4326" s="51" t="s">
        <v>766</v>
      </c>
      <c r="B4326" s="127" t="str">
        <f>Table13[[#This Row],[Series]]&amp;Table13[[#This Row],[Competency Name]]</f>
        <v>5725ABILITY TO PROVIDE PRODUCTION SUPPORT SERVICES</v>
      </c>
      <c r="C4326" s="127" t="str">
        <f>IF(RIGHT(Table13[[#This Row],[Occupational Series]],5)="SECCM","SECCM",IF(OR(RIGHT(Table13[[#This Row],[Occupational Series]],1)="A",RIGHT(Table13[[#This Row],[Occupational Series]],1)="B",RIGHT(Table13[[#This Row],[Occupational Series]],1)="C"),"0301",RIGHT(Table13[[#This Row],[Occupational Series]],4)))</f>
        <v>5725</v>
      </c>
      <c r="D4326" s="51" t="s">
        <v>870</v>
      </c>
      <c r="E4326" s="51" t="s">
        <v>871</v>
      </c>
    </row>
    <row r="4327" spans="1:5" ht="26.25" thickBot="1" x14ac:dyDescent="0.3">
      <c r="A4327" s="129" t="s">
        <v>766</v>
      </c>
      <c r="B4327" s="127" t="str">
        <f>Table13[[#This Row],[Series]]&amp;Table13[[#This Row],[Competency Name]]</f>
        <v>5725ABILITY TO LEAD OR SUPERVISE</v>
      </c>
      <c r="C4327" s="127" t="str">
        <f>IF(RIGHT(Table13[[#This Row],[Occupational Series]],5)="SECCM","SECCM",IF(OR(RIGHT(Table13[[#This Row],[Occupational Series]],1)="A",RIGHT(Table13[[#This Row],[Occupational Series]],1)="B",RIGHT(Table13[[#This Row],[Occupational Series]],1)="C"),"0301",RIGHT(Table13[[#This Row],[Occupational Series]],4)))</f>
        <v>5725</v>
      </c>
      <c r="D4327" s="129" t="s">
        <v>872</v>
      </c>
      <c r="E4327" s="129" t="s">
        <v>873</v>
      </c>
    </row>
    <row r="4328" spans="1:5" ht="26.25" thickBot="1" x14ac:dyDescent="0.3">
      <c r="A4328" s="54" t="s">
        <v>766</v>
      </c>
      <c r="B4328" s="127" t="str">
        <f>Table13[[#This Row],[Series]]&amp;Table13[[#This Row],[Competency Name]]</f>
        <v>5725ABILITY TO DRIVE SAFELY (MOTOR VEHICLES)</v>
      </c>
      <c r="C4328" s="127" t="str">
        <f>IF(RIGHT(Table13[[#This Row],[Occupational Series]],5)="SECCM","SECCM",IF(OR(RIGHT(Table13[[#This Row],[Occupational Series]],1)="A",RIGHT(Table13[[#This Row],[Occupational Series]],1)="B",RIGHT(Table13[[#This Row],[Occupational Series]],1)="C"),"0301",RIGHT(Table13[[#This Row],[Occupational Series]],4)))</f>
        <v>5725</v>
      </c>
      <c r="D4328" s="54" t="s">
        <v>1145</v>
      </c>
      <c r="E4328" s="54" t="s">
        <v>1146</v>
      </c>
    </row>
    <row r="4329" spans="1:5" ht="64.5" thickBot="1" x14ac:dyDescent="0.3">
      <c r="A4329" s="51" t="s">
        <v>766</v>
      </c>
      <c r="B4329" s="127" t="str">
        <f>Table13[[#This Row],[Series]]&amp;Table13[[#This Row],[Competency Name]]</f>
        <v>5725ABILITY TO INTERPRET INSTRUCTIONS, SPECIFICATIONS, ETC. (RELATED TO MOBILE EQUIPMENT OPERATION)</v>
      </c>
      <c r="C4329" s="127" t="str">
        <f>IF(RIGHT(Table13[[#This Row],[Occupational Series]],5)="SECCM","SECCM",IF(OR(RIGHT(Table13[[#This Row],[Occupational Series]],1)="A",RIGHT(Table13[[#This Row],[Occupational Series]],1)="B",RIGHT(Table13[[#This Row],[Occupational Series]],1)="C"),"0301",RIGHT(Table13[[#This Row],[Occupational Series]],4)))</f>
        <v>5725</v>
      </c>
      <c r="D4329" s="51" t="s">
        <v>1147</v>
      </c>
      <c r="E4329" s="51" t="s">
        <v>1148</v>
      </c>
    </row>
    <row r="4330" spans="1:5" ht="39" thickBot="1" x14ac:dyDescent="0.3">
      <c r="A4330" s="129" t="s">
        <v>766</v>
      </c>
      <c r="B4330" s="127" t="str">
        <f>Table13[[#This Row],[Series]]&amp;Table13[[#This Row],[Competency Name]]</f>
        <v>5725ABILITY TO OPERATE SAFELY (NON-MOTOR VEHICLE)</v>
      </c>
      <c r="C4330" s="127" t="str">
        <f>IF(RIGHT(Table13[[#This Row],[Occupational Series]],5)="SECCM","SECCM",IF(OR(RIGHT(Table13[[#This Row],[Occupational Series]],1)="A",RIGHT(Table13[[#This Row],[Occupational Series]],1)="B",RIGHT(Table13[[#This Row],[Occupational Series]],1)="C"),"0301",RIGHT(Table13[[#This Row],[Occupational Series]],4)))</f>
        <v>5725</v>
      </c>
      <c r="D4330" s="129" t="s">
        <v>1149</v>
      </c>
      <c r="E4330" s="129" t="s">
        <v>1150</v>
      </c>
    </row>
    <row r="4331" spans="1:5" ht="26.25" thickBot="1" x14ac:dyDescent="0.3">
      <c r="A4331" s="54" t="s">
        <v>766</v>
      </c>
      <c r="B4331" s="127" t="str">
        <f>Table13[[#This Row],[Series]]&amp;Table13[[#This Row],[Competency Name]]</f>
        <v>5725OPERATION OF MOTOR VEHICLES</v>
      </c>
      <c r="C4331" s="127" t="str">
        <f>IF(RIGHT(Table13[[#This Row],[Occupational Series]],5)="SECCM","SECCM",IF(OR(RIGHT(Table13[[#This Row],[Occupational Series]],1)="A",RIGHT(Table13[[#This Row],[Occupational Series]],1)="B",RIGHT(Table13[[#This Row],[Occupational Series]],1)="C"),"0301",RIGHT(Table13[[#This Row],[Occupational Series]],4)))</f>
        <v>5725</v>
      </c>
      <c r="D4331" s="54" t="s">
        <v>1151</v>
      </c>
      <c r="E4331" s="54" t="s">
        <v>1152</v>
      </c>
    </row>
    <row r="4332" spans="1:5" ht="39" thickBot="1" x14ac:dyDescent="0.3">
      <c r="A4332" s="51" t="s">
        <v>766</v>
      </c>
      <c r="B4332" s="127" t="str">
        <f>Table13[[#This Row],[Series]]&amp;Table13[[#This Row],[Competency Name]]</f>
        <v>5725RELIABILITY AND DEPENDABILITY AS A CRANE OPERATOR</v>
      </c>
      <c r="C4332" s="127" t="str">
        <f>IF(RIGHT(Table13[[#This Row],[Occupational Series]],5)="SECCM","SECCM",IF(OR(RIGHT(Table13[[#This Row],[Occupational Series]],1)="A",RIGHT(Table13[[#This Row],[Occupational Series]],1)="B",RIGHT(Table13[[#This Row],[Occupational Series]],1)="C"),"0301",RIGHT(Table13[[#This Row],[Occupational Series]],4)))</f>
        <v>5725</v>
      </c>
      <c r="D4332" s="51" t="s">
        <v>1591</v>
      </c>
      <c r="E4332" s="51" t="s">
        <v>1577</v>
      </c>
    </row>
    <row r="4333" spans="1:5" ht="51.75" thickBot="1" x14ac:dyDescent="0.3">
      <c r="A4333" s="51" t="s">
        <v>765</v>
      </c>
      <c r="B4333" s="127" t="str">
        <f>Table13[[#This Row],[Series]]&amp;Table13[[#This Row],[Competency Name]]</f>
        <v>5736WORK PRACTICES (INCLUDES KEEPING THINGS NEAT, CLEAN AND IN ORDER)</v>
      </c>
      <c r="C4333" s="127" t="str">
        <f>IF(RIGHT(Table13[[#This Row],[Occupational Series]],5)="SECCM","SECCM",IF(OR(RIGHT(Table13[[#This Row],[Occupational Series]],1)="A",RIGHT(Table13[[#This Row],[Occupational Series]],1)="B",RIGHT(Table13[[#This Row],[Occupational Series]],1)="C"),"0301",RIGHT(Table13[[#This Row],[Occupational Series]],4)))</f>
        <v>5736</v>
      </c>
      <c r="D4333" s="51" t="s">
        <v>761</v>
      </c>
      <c r="E4333" s="51" t="s">
        <v>762</v>
      </c>
    </row>
    <row r="4334" spans="1:5" ht="51.75" thickBot="1" x14ac:dyDescent="0.3">
      <c r="A4334" s="128" t="s">
        <v>765</v>
      </c>
      <c r="B4334" s="127" t="str">
        <f>Table13[[#This Row],[Series]]&amp;Table13[[#This Row],[Competency Name]]</f>
        <v>5736ABILITY TO DO THE WORK OF THE POSITION WITHOUT MORE THAN NORMAL SUPERVISION</v>
      </c>
      <c r="C4334" s="127" t="str">
        <f>IF(RIGHT(Table13[[#This Row],[Occupational Series]],5)="SECCM","SECCM",IF(OR(RIGHT(Table13[[#This Row],[Occupational Series]],1)="A",RIGHT(Table13[[#This Row],[Occupational Series]],1)="B",RIGHT(Table13[[#This Row],[Occupational Series]],1)="C"),"0301",RIGHT(Table13[[#This Row],[Occupational Series]],4)))</f>
        <v>5736</v>
      </c>
      <c r="D4334" s="128" t="s">
        <v>852</v>
      </c>
      <c r="E4334" s="128" t="s">
        <v>853</v>
      </c>
    </row>
    <row r="4335" spans="1:5" ht="15.75" thickBot="1" x14ac:dyDescent="0.3">
      <c r="A4335" s="129" t="s">
        <v>765</v>
      </c>
      <c r="B4335" s="127" t="str">
        <f>Table13[[#This Row],[Series]]&amp;Table13[[#This Row],[Competency Name]]</f>
        <v>5736ABILITY TO INSPECT</v>
      </c>
      <c r="C4335" s="127" t="str">
        <f>IF(RIGHT(Table13[[#This Row],[Occupational Series]],5)="SECCM","SECCM",IF(OR(RIGHT(Table13[[#This Row],[Occupational Series]],1)="A",RIGHT(Table13[[#This Row],[Occupational Series]],1)="B",RIGHT(Table13[[#This Row],[Occupational Series]],1)="C"),"0301",RIGHT(Table13[[#This Row],[Occupational Series]],4)))</f>
        <v>5736</v>
      </c>
      <c r="D4335" s="129" t="s">
        <v>866</v>
      </c>
      <c r="E4335" s="129" t="s">
        <v>867</v>
      </c>
    </row>
    <row r="4336" spans="1:5" ht="15.75" thickBot="1" x14ac:dyDescent="0.3">
      <c r="A4336" s="129" t="s">
        <v>765</v>
      </c>
      <c r="B4336" s="127" t="str">
        <f>Table13[[#This Row],[Series]]&amp;Table13[[#This Row],[Competency Name]]</f>
        <v>5736ABILITY TO INSTRUCT</v>
      </c>
      <c r="C4336" s="127" t="str">
        <f>IF(RIGHT(Table13[[#This Row],[Occupational Series]],5)="SECCM","SECCM",IF(OR(RIGHT(Table13[[#This Row],[Occupational Series]],1)="A",RIGHT(Table13[[#This Row],[Occupational Series]],1)="B",RIGHT(Table13[[#This Row],[Occupational Series]],1)="C"),"0301",RIGHT(Table13[[#This Row],[Occupational Series]],4)))</f>
        <v>5736</v>
      </c>
      <c r="D4336" s="129" t="s">
        <v>868</v>
      </c>
      <c r="E4336" s="129" t="s">
        <v>869</v>
      </c>
    </row>
    <row r="4337" spans="1:5" ht="39" thickBot="1" x14ac:dyDescent="0.3">
      <c r="A4337" s="54" t="s">
        <v>765</v>
      </c>
      <c r="B4337" s="127" t="str">
        <f>Table13[[#This Row],[Series]]&amp;Table13[[#This Row],[Competency Name]]</f>
        <v>5736ABILITY TO PROVIDE PRODUCTION SUPPORT SERVICES</v>
      </c>
      <c r="C4337" s="127" t="str">
        <f>IF(RIGHT(Table13[[#This Row],[Occupational Series]],5)="SECCM","SECCM",IF(OR(RIGHT(Table13[[#This Row],[Occupational Series]],1)="A",RIGHT(Table13[[#This Row],[Occupational Series]],1)="B",RIGHT(Table13[[#This Row],[Occupational Series]],1)="C"),"0301",RIGHT(Table13[[#This Row],[Occupational Series]],4)))</f>
        <v>5736</v>
      </c>
      <c r="D4337" s="54" t="s">
        <v>870</v>
      </c>
      <c r="E4337" s="54" t="s">
        <v>871</v>
      </c>
    </row>
    <row r="4338" spans="1:5" ht="26.25" thickBot="1" x14ac:dyDescent="0.3">
      <c r="A4338" s="129" t="s">
        <v>765</v>
      </c>
      <c r="B4338" s="127" t="str">
        <f>Table13[[#This Row],[Series]]&amp;Table13[[#This Row],[Competency Name]]</f>
        <v>5736ABILITY TO LEAD OR SUPERVISE</v>
      </c>
      <c r="C4338" s="127" t="str">
        <f>IF(RIGHT(Table13[[#This Row],[Occupational Series]],5)="SECCM","SECCM",IF(OR(RIGHT(Table13[[#This Row],[Occupational Series]],1)="A",RIGHT(Table13[[#This Row],[Occupational Series]],1)="B",RIGHT(Table13[[#This Row],[Occupational Series]],1)="C"),"0301",RIGHT(Table13[[#This Row],[Occupational Series]],4)))</f>
        <v>5736</v>
      </c>
      <c r="D4338" s="129" t="s">
        <v>872</v>
      </c>
      <c r="E4338" s="129" t="s">
        <v>873</v>
      </c>
    </row>
    <row r="4339" spans="1:5" ht="39" thickBot="1" x14ac:dyDescent="0.3">
      <c r="A4339" s="51" t="s">
        <v>765</v>
      </c>
      <c r="B4339" s="127" t="str">
        <f>Table13[[#This Row],[Series]]&amp;Table13[[#This Row],[Competency Name]]</f>
        <v>5736ABILITY TO FOLLOW DIRECTIONS IN A SHOP</v>
      </c>
      <c r="C4339" s="127" t="str">
        <f>IF(RIGHT(Table13[[#This Row],[Occupational Series]],5)="SECCM","SECCM",IF(OR(RIGHT(Table13[[#This Row],[Occupational Series]],1)="A",RIGHT(Table13[[#This Row],[Occupational Series]],1)="B",RIGHT(Table13[[#This Row],[Occupational Series]],1)="C"),"0301",RIGHT(Table13[[#This Row],[Occupational Series]],4)))</f>
        <v>5736</v>
      </c>
      <c r="D4339" s="51" t="s">
        <v>882</v>
      </c>
      <c r="E4339" s="51" t="s">
        <v>883</v>
      </c>
    </row>
    <row r="4340" spans="1:5" ht="64.5" thickBot="1" x14ac:dyDescent="0.3">
      <c r="A4340" s="54" t="s">
        <v>765</v>
      </c>
      <c r="B4340" s="127" t="str">
        <f>Table13[[#This Row],[Series]]&amp;Table13[[#This Row],[Competency Name]]</f>
        <v>5736DEXTERITY AND SAFETY</v>
      </c>
      <c r="C4340" s="127" t="str">
        <f>IF(RIGHT(Table13[[#This Row],[Occupational Series]],5)="SECCM","SECCM",IF(OR(RIGHT(Table13[[#This Row],[Occupational Series]],1)="A",RIGHT(Table13[[#This Row],[Occupational Series]],1)="B",RIGHT(Table13[[#This Row],[Occupational Series]],1)="C"),"0301",RIGHT(Table13[[#This Row],[Occupational Series]],4)))</f>
        <v>5736</v>
      </c>
      <c r="D4340" s="54" t="s">
        <v>888</v>
      </c>
      <c r="E4340" s="54" t="s">
        <v>889</v>
      </c>
    </row>
    <row r="4341" spans="1:5" ht="39" thickBot="1" x14ac:dyDescent="0.3">
      <c r="A4341" s="51" t="s">
        <v>765</v>
      </c>
      <c r="B4341" s="127" t="str">
        <f>Table13[[#This Row],[Series]]&amp;Table13[[#This Row],[Competency Name]]</f>
        <v>5736RELIABILITY AND DEPENDABILITY</v>
      </c>
      <c r="C4341" s="127" t="str">
        <f>IF(RIGHT(Table13[[#This Row],[Occupational Series]],5)="SECCM","SECCM",IF(OR(RIGHT(Table13[[#This Row],[Occupational Series]],1)="A",RIGHT(Table13[[#This Row],[Occupational Series]],1)="B",RIGHT(Table13[[#This Row],[Occupational Series]],1)="C"),"0301",RIGHT(Table13[[#This Row],[Occupational Series]],4)))</f>
        <v>5736</v>
      </c>
      <c r="D4341" s="51" t="s">
        <v>900</v>
      </c>
      <c r="E4341" s="51" t="s">
        <v>901</v>
      </c>
    </row>
    <row r="4342" spans="1:5" ht="39" thickBot="1" x14ac:dyDescent="0.3">
      <c r="A4342" s="51" t="s">
        <v>765</v>
      </c>
      <c r="B4342" s="127" t="str">
        <f>Table13[[#This Row],[Series]]&amp;Table13[[#This Row],[Competency Name]]</f>
        <v>5736ABILITY TO WORK AS A MEMBER OF A TEAM</v>
      </c>
      <c r="C4342" s="127" t="str">
        <f>IF(RIGHT(Table13[[#This Row],[Occupational Series]],5)="SECCM","SECCM",IF(OR(RIGHT(Table13[[#This Row],[Occupational Series]],1)="A",RIGHT(Table13[[#This Row],[Occupational Series]],1)="B",RIGHT(Table13[[#This Row],[Occupational Series]],1)="C"),"0301",RIGHT(Table13[[#This Row],[Occupational Series]],4)))</f>
        <v>5736</v>
      </c>
      <c r="D4342" s="51" t="s">
        <v>1017</v>
      </c>
      <c r="E4342" s="51" t="s">
        <v>1018</v>
      </c>
    </row>
    <row r="4343" spans="1:5" ht="26.25" thickBot="1" x14ac:dyDescent="0.3">
      <c r="A4343" s="128" t="s">
        <v>765</v>
      </c>
      <c r="B4343" s="127" t="str">
        <f>Table13[[#This Row],[Series]]&amp;Table13[[#This Row],[Competency Name]]</f>
        <v>5736SHOP APTITUDE AND INTEREST</v>
      </c>
      <c r="C4343" s="127" t="str">
        <f>IF(RIGHT(Table13[[#This Row],[Occupational Series]],5)="SECCM","SECCM",IF(OR(RIGHT(Table13[[#This Row],[Occupational Series]],1)="A",RIGHT(Table13[[#This Row],[Occupational Series]],1)="B",RIGHT(Table13[[#This Row],[Occupational Series]],1)="C"),"0301",RIGHT(Table13[[#This Row],[Occupational Series]],4)))</f>
        <v>5736</v>
      </c>
      <c r="D4343" s="128" t="s">
        <v>1021</v>
      </c>
      <c r="E4343" s="128" t="s">
        <v>1022</v>
      </c>
    </row>
    <row r="4344" spans="1:5" ht="26.25" thickBot="1" x14ac:dyDescent="0.3">
      <c r="A4344" s="51" t="s">
        <v>765</v>
      </c>
      <c r="B4344" s="127" t="str">
        <f>Table13[[#This Row],[Series]]&amp;Table13[[#This Row],[Competency Name]]</f>
        <v>5736ABILITY TO DRIVE SAFELY (MOTOR VEHICLES)</v>
      </c>
      <c r="C4344" s="127" t="str">
        <f>IF(RIGHT(Table13[[#This Row],[Occupational Series]],5)="SECCM","SECCM",IF(OR(RIGHT(Table13[[#This Row],[Occupational Series]],1)="A",RIGHT(Table13[[#This Row],[Occupational Series]],1)="B",RIGHT(Table13[[#This Row],[Occupational Series]],1)="C"),"0301",RIGHT(Table13[[#This Row],[Occupational Series]],4)))</f>
        <v>5736</v>
      </c>
      <c r="D4344" s="51" t="s">
        <v>1145</v>
      </c>
      <c r="E4344" s="51" t="s">
        <v>1146</v>
      </c>
    </row>
    <row r="4345" spans="1:5" ht="64.5" thickBot="1" x14ac:dyDescent="0.3">
      <c r="A4345" s="51" t="s">
        <v>765</v>
      </c>
      <c r="B4345" s="127" t="str">
        <f>Table13[[#This Row],[Series]]&amp;Table13[[#This Row],[Competency Name]]</f>
        <v>5736ABILITY TO INTERPRET INSTRUCTIONS, SPECIFICATIONS, ETC. (RELATED TO MOBILE EQUIPMENT OPERATION)</v>
      </c>
      <c r="C4345" s="127" t="str">
        <f>IF(RIGHT(Table13[[#This Row],[Occupational Series]],5)="SECCM","SECCM",IF(OR(RIGHT(Table13[[#This Row],[Occupational Series]],1)="A",RIGHT(Table13[[#This Row],[Occupational Series]],1)="B",RIGHT(Table13[[#This Row],[Occupational Series]],1)="C"),"0301",RIGHT(Table13[[#This Row],[Occupational Series]],4)))</f>
        <v>5736</v>
      </c>
      <c r="D4345" s="51" t="s">
        <v>1147</v>
      </c>
      <c r="E4345" s="51" t="s">
        <v>1148</v>
      </c>
    </row>
    <row r="4346" spans="1:5" ht="39" thickBot="1" x14ac:dyDescent="0.3">
      <c r="A4346" s="128" t="s">
        <v>765</v>
      </c>
      <c r="B4346" s="127" t="str">
        <f>Table13[[#This Row],[Series]]&amp;Table13[[#This Row],[Competency Name]]</f>
        <v>5736ABILITY TO OPERATE SAFELY (NON-MOTOR VEHICLE)</v>
      </c>
      <c r="C4346" s="127" t="str">
        <f>IF(RIGHT(Table13[[#This Row],[Occupational Series]],5)="SECCM","SECCM",IF(OR(RIGHT(Table13[[#This Row],[Occupational Series]],1)="A",RIGHT(Table13[[#This Row],[Occupational Series]],1)="B",RIGHT(Table13[[#This Row],[Occupational Series]],1)="C"),"0301",RIGHT(Table13[[#This Row],[Occupational Series]],4)))</f>
        <v>5736</v>
      </c>
      <c r="D4346" s="128" t="s">
        <v>1149</v>
      </c>
      <c r="E4346" s="128" t="s">
        <v>1150</v>
      </c>
    </row>
    <row r="4347" spans="1:5" ht="26.25" thickBot="1" x14ac:dyDescent="0.3">
      <c r="A4347" s="51" t="s">
        <v>765</v>
      </c>
      <c r="B4347" s="127" t="str">
        <f>Table13[[#This Row],[Series]]&amp;Table13[[#This Row],[Competency Name]]</f>
        <v>5736OPERATION OF MOTOR VEHICLES</v>
      </c>
      <c r="C4347" s="127" t="str">
        <f>IF(RIGHT(Table13[[#This Row],[Occupational Series]],5)="SECCM","SECCM",IF(OR(RIGHT(Table13[[#This Row],[Occupational Series]],1)="A",RIGHT(Table13[[#This Row],[Occupational Series]],1)="B",RIGHT(Table13[[#This Row],[Occupational Series]],1)="C"),"0301",RIGHT(Table13[[#This Row],[Occupational Series]],4)))</f>
        <v>5736</v>
      </c>
      <c r="D4347" s="51" t="s">
        <v>1151</v>
      </c>
      <c r="E4347" s="51" t="s">
        <v>1152</v>
      </c>
    </row>
    <row r="4348" spans="1:5" ht="39" thickBot="1" x14ac:dyDescent="0.3">
      <c r="A4348" s="51" t="s">
        <v>765</v>
      </c>
      <c r="B4348" s="127" t="str">
        <f>Table13[[#This Row],[Series]]&amp;Table13[[#This Row],[Competency Name]]</f>
        <v>5736RELIABILITY AND DEPENDABILITY AS A BRAKER-SWITCHER</v>
      </c>
      <c r="C4348" s="127" t="str">
        <f>IF(RIGHT(Table13[[#This Row],[Occupational Series]],5)="SECCM","SECCM",IF(OR(RIGHT(Table13[[#This Row],[Occupational Series]],1)="A",RIGHT(Table13[[#This Row],[Occupational Series]],1)="B",RIGHT(Table13[[#This Row],[Occupational Series]],1)="C"),"0301",RIGHT(Table13[[#This Row],[Occupational Series]],4)))</f>
        <v>5736</v>
      </c>
      <c r="D4348" s="51" t="s">
        <v>1608</v>
      </c>
      <c r="E4348" s="51" t="s">
        <v>1577</v>
      </c>
    </row>
    <row r="4349" spans="1:5" ht="39" thickBot="1" x14ac:dyDescent="0.3">
      <c r="A4349" s="51" t="s">
        <v>765</v>
      </c>
      <c r="B4349" s="127" t="str">
        <f>Table13[[#This Row],[Series]]&amp;Table13[[#This Row],[Competency Name]]</f>
        <v>5736RELIABILITY AND DEPENDABILITY AS A CONDUCTOR</v>
      </c>
      <c r="C4349" s="127" t="str">
        <f>IF(RIGHT(Table13[[#This Row],[Occupational Series]],5)="SECCM","SECCM",IF(OR(RIGHT(Table13[[#This Row],[Occupational Series]],1)="A",RIGHT(Table13[[#This Row],[Occupational Series]],1)="B",RIGHT(Table13[[#This Row],[Occupational Series]],1)="C"),"0301",RIGHT(Table13[[#This Row],[Occupational Series]],4)))</f>
        <v>5736</v>
      </c>
      <c r="D4349" s="51" t="s">
        <v>1609</v>
      </c>
      <c r="E4349" s="51" t="s">
        <v>1577</v>
      </c>
    </row>
    <row r="4350" spans="1:5" ht="51.75" thickBot="1" x14ac:dyDescent="0.3">
      <c r="A4350" s="51" t="s">
        <v>771</v>
      </c>
      <c r="B4350" s="127" t="str">
        <f>Table13[[#This Row],[Series]]&amp;Table13[[#This Row],[Competency Name]]</f>
        <v>5737WORK PRACTICES (INCLUDES KEEPING THINGS NEAT, CLEAN AND IN ORDER)</v>
      </c>
      <c r="C4350" s="127" t="str">
        <f>IF(RIGHT(Table13[[#This Row],[Occupational Series]],5)="SECCM","SECCM",IF(OR(RIGHT(Table13[[#This Row],[Occupational Series]],1)="A",RIGHT(Table13[[#This Row],[Occupational Series]],1)="B",RIGHT(Table13[[#This Row],[Occupational Series]],1)="C"),"0301",RIGHT(Table13[[#This Row],[Occupational Series]],4)))</f>
        <v>5737</v>
      </c>
      <c r="D4350" s="51" t="s">
        <v>761</v>
      </c>
      <c r="E4350" s="51" t="s">
        <v>762</v>
      </c>
    </row>
    <row r="4351" spans="1:5" ht="51.75" thickBot="1" x14ac:dyDescent="0.3">
      <c r="A4351" s="129" t="s">
        <v>771</v>
      </c>
      <c r="B4351" s="127" t="str">
        <f>Table13[[#This Row],[Series]]&amp;Table13[[#This Row],[Competency Name]]</f>
        <v>5737ABILITY TO DO THE WORK OF THE POSITION WITHOUT MORE THAN NORMAL SUPERVISION</v>
      </c>
      <c r="C4351" s="127" t="str">
        <f>IF(RIGHT(Table13[[#This Row],[Occupational Series]],5)="SECCM","SECCM",IF(OR(RIGHT(Table13[[#This Row],[Occupational Series]],1)="A",RIGHT(Table13[[#This Row],[Occupational Series]],1)="B",RIGHT(Table13[[#This Row],[Occupational Series]],1)="C"),"0301",RIGHT(Table13[[#This Row],[Occupational Series]],4)))</f>
        <v>5737</v>
      </c>
      <c r="D4351" s="129" t="s">
        <v>852</v>
      </c>
      <c r="E4351" s="129" t="s">
        <v>853</v>
      </c>
    </row>
    <row r="4352" spans="1:5" ht="15.75" thickBot="1" x14ac:dyDescent="0.3">
      <c r="A4352" s="129" t="s">
        <v>771</v>
      </c>
      <c r="B4352" s="127" t="str">
        <f>Table13[[#This Row],[Series]]&amp;Table13[[#This Row],[Competency Name]]</f>
        <v>5737ABILITY TO INSPECT</v>
      </c>
      <c r="C4352" s="127" t="str">
        <f>IF(RIGHT(Table13[[#This Row],[Occupational Series]],5)="SECCM","SECCM",IF(OR(RIGHT(Table13[[#This Row],[Occupational Series]],1)="A",RIGHT(Table13[[#This Row],[Occupational Series]],1)="B",RIGHT(Table13[[#This Row],[Occupational Series]],1)="C"),"0301",RIGHT(Table13[[#This Row],[Occupational Series]],4)))</f>
        <v>5737</v>
      </c>
      <c r="D4352" s="129" t="s">
        <v>866</v>
      </c>
      <c r="E4352" s="129" t="s">
        <v>867</v>
      </c>
    </row>
    <row r="4353" spans="1:5" ht="15.75" thickBot="1" x14ac:dyDescent="0.3">
      <c r="A4353" s="129" t="s">
        <v>771</v>
      </c>
      <c r="B4353" s="127" t="str">
        <f>Table13[[#This Row],[Series]]&amp;Table13[[#This Row],[Competency Name]]</f>
        <v>5737ABILITY TO INSTRUCT</v>
      </c>
      <c r="C4353" s="127" t="str">
        <f>IF(RIGHT(Table13[[#This Row],[Occupational Series]],5)="SECCM","SECCM",IF(OR(RIGHT(Table13[[#This Row],[Occupational Series]],1)="A",RIGHT(Table13[[#This Row],[Occupational Series]],1)="B",RIGHT(Table13[[#This Row],[Occupational Series]],1)="C"),"0301",RIGHT(Table13[[#This Row],[Occupational Series]],4)))</f>
        <v>5737</v>
      </c>
      <c r="D4353" s="129" t="s">
        <v>868</v>
      </c>
      <c r="E4353" s="129" t="s">
        <v>869</v>
      </c>
    </row>
    <row r="4354" spans="1:5" ht="39" thickBot="1" x14ac:dyDescent="0.3">
      <c r="A4354" s="51" t="s">
        <v>771</v>
      </c>
      <c r="B4354" s="127" t="str">
        <f>Table13[[#This Row],[Series]]&amp;Table13[[#This Row],[Competency Name]]</f>
        <v>5737ABILITY TO PROVIDE PRODUCTION SUPPORT SERVICES</v>
      </c>
      <c r="C4354" s="127" t="str">
        <f>IF(RIGHT(Table13[[#This Row],[Occupational Series]],5)="SECCM","SECCM",IF(OR(RIGHT(Table13[[#This Row],[Occupational Series]],1)="A",RIGHT(Table13[[#This Row],[Occupational Series]],1)="B",RIGHT(Table13[[#This Row],[Occupational Series]],1)="C"),"0301",RIGHT(Table13[[#This Row],[Occupational Series]],4)))</f>
        <v>5737</v>
      </c>
      <c r="D4354" s="51" t="s">
        <v>870</v>
      </c>
      <c r="E4354" s="51" t="s">
        <v>871</v>
      </c>
    </row>
    <row r="4355" spans="1:5" ht="26.25" thickBot="1" x14ac:dyDescent="0.3">
      <c r="A4355" s="129" t="s">
        <v>771</v>
      </c>
      <c r="B4355" s="127" t="str">
        <f>Table13[[#This Row],[Series]]&amp;Table13[[#This Row],[Competency Name]]</f>
        <v>5737ABILITY TO LEAD OR SUPERVISE</v>
      </c>
      <c r="C4355" s="127" t="str">
        <f>IF(RIGHT(Table13[[#This Row],[Occupational Series]],5)="SECCM","SECCM",IF(OR(RIGHT(Table13[[#This Row],[Occupational Series]],1)="A",RIGHT(Table13[[#This Row],[Occupational Series]],1)="B",RIGHT(Table13[[#This Row],[Occupational Series]],1)="C"),"0301",RIGHT(Table13[[#This Row],[Occupational Series]],4)))</f>
        <v>5737</v>
      </c>
      <c r="D4355" s="129" t="s">
        <v>872</v>
      </c>
      <c r="E4355" s="129" t="s">
        <v>873</v>
      </c>
    </row>
    <row r="4356" spans="1:5" ht="26.25" thickBot="1" x14ac:dyDescent="0.3">
      <c r="A4356" s="51" t="s">
        <v>771</v>
      </c>
      <c r="B4356" s="127" t="str">
        <f>Table13[[#This Row],[Series]]&amp;Table13[[#This Row],[Competency Name]]</f>
        <v>5737ABILITY TO DRIVE SAFELY (MOTOR VEHICLES)</v>
      </c>
      <c r="C4356" s="127" t="str">
        <f>IF(RIGHT(Table13[[#This Row],[Occupational Series]],5)="SECCM","SECCM",IF(OR(RIGHT(Table13[[#This Row],[Occupational Series]],1)="A",RIGHT(Table13[[#This Row],[Occupational Series]],1)="B",RIGHT(Table13[[#This Row],[Occupational Series]],1)="C"),"0301",RIGHT(Table13[[#This Row],[Occupational Series]],4)))</f>
        <v>5737</v>
      </c>
      <c r="D4356" s="51" t="s">
        <v>1145</v>
      </c>
      <c r="E4356" s="51" t="s">
        <v>1146</v>
      </c>
    </row>
    <row r="4357" spans="1:5" ht="64.5" thickBot="1" x14ac:dyDescent="0.3">
      <c r="A4357" s="51" t="s">
        <v>771</v>
      </c>
      <c r="B4357" s="127" t="str">
        <f>Table13[[#This Row],[Series]]&amp;Table13[[#This Row],[Competency Name]]</f>
        <v>5737ABILITY TO INTERPRET INSTRUCTIONS, SPECIFICATIONS, ETC. (RELATED TO MOBILE EQUIPMENT OPERATION)</v>
      </c>
      <c r="C4357" s="127" t="str">
        <f>IF(RIGHT(Table13[[#This Row],[Occupational Series]],5)="SECCM","SECCM",IF(OR(RIGHT(Table13[[#This Row],[Occupational Series]],1)="A",RIGHT(Table13[[#This Row],[Occupational Series]],1)="B",RIGHT(Table13[[#This Row],[Occupational Series]],1)="C"),"0301",RIGHT(Table13[[#This Row],[Occupational Series]],4)))</f>
        <v>5737</v>
      </c>
      <c r="D4357" s="51" t="s">
        <v>1147</v>
      </c>
      <c r="E4357" s="51" t="s">
        <v>1148</v>
      </c>
    </row>
    <row r="4358" spans="1:5" ht="39" thickBot="1" x14ac:dyDescent="0.3">
      <c r="A4358" s="129" t="s">
        <v>771</v>
      </c>
      <c r="B4358" s="127" t="str">
        <f>Table13[[#This Row],[Series]]&amp;Table13[[#This Row],[Competency Name]]</f>
        <v>5737ABILITY TO OPERATE SAFELY (NON-MOTOR VEHICLE)</v>
      </c>
      <c r="C4358" s="127" t="str">
        <f>IF(RIGHT(Table13[[#This Row],[Occupational Series]],5)="SECCM","SECCM",IF(OR(RIGHT(Table13[[#This Row],[Occupational Series]],1)="A",RIGHT(Table13[[#This Row],[Occupational Series]],1)="B",RIGHT(Table13[[#This Row],[Occupational Series]],1)="C"),"0301",RIGHT(Table13[[#This Row],[Occupational Series]],4)))</f>
        <v>5737</v>
      </c>
      <c r="D4358" s="129" t="s">
        <v>1149</v>
      </c>
      <c r="E4358" s="129" t="s">
        <v>1150</v>
      </c>
    </row>
    <row r="4359" spans="1:5" ht="26.25" thickBot="1" x14ac:dyDescent="0.3">
      <c r="A4359" s="51" t="s">
        <v>771</v>
      </c>
      <c r="B4359" s="127" t="str">
        <f>Table13[[#This Row],[Series]]&amp;Table13[[#This Row],[Competency Name]]</f>
        <v>5737OPERATION OF MOTOR VEHICLES</v>
      </c>
      <c r="C4359" s="127" t="str">
        <f>IF(RIGHT(Table13[[#This Row],[Occupational Series]],5)="SECCM","SECCM",IF(OR(RIGHT(Table13[[#This Row],[Occupational Series]],1)="A",RIGHT(Table13[[#This Row],[Occupational Series]],1)="B",RIGHT(Table13[[#This Row],[Occupational Series]],1)="C"),"0301",RIGHT(Table13[[#This Row],[Occupational Series]],4)))</f>
        <v>5737</v>
      </c>
      <c r="D4359" s="51" t="s">
        <v>1151</v>
      </c>
      <c r="E4359" s="51" t="s">
        <v>1152</v>
      </c>
    </row>
    <row r="4360" spans="1:5" ht="39" thickBot="1" x14ac:dyDescent="0.3">
      <c r="A4360" s="51" t="s">
        <v>771</v>
      </c>
      <c r="B4360" s="127" t="str">
        <f>Table13[[#This Row],[Series]]&amp;Table13[[#This Row],[Competency Name]]</f>
        <v>5737RELIABILITY AND DEPENDABILITY AS A LOCOMOTIVE ENGINEER</v>
      </c>
      <c r="C4360" s="127" t="str">
        <f>IF(RIGHT(Table13[[#This Row],[Occupational Series]],5)="SECCM","SECCM",IF(OR(RIGHT(Table13[[#This Row],[Occupational Series]],1)="A",RIGHT(Table13[[#This Row],[Occupational Series]],1)="B",RIGHT(Table13[[#This Row],[Occupational Series]],1)="C"),"0301",RIGHT(Table13[[#This Row],[Occupational Series]],4)))</f>
        <v>5737</v>
      </c>
      <c r="D4360" s="51" t="s">
        <v>1974</v>
      </c>
      <c r="E4360" s="51" t="s">
        <v>1577</v>
      </c>
    </row>
    <row r="4361" spans="1:5" ht="51.75" thickBot="1" x14ac:dyDescent="0.3">
      <c r="A4361" s="51" t="s">
        <v>769</v>
      </c>
      <c r="B4361" s="127" t="str">
        <f>Table13[[#This Row],[Series]]&amp;Table13[[#This Row],[Competency Name]]</f>
        <v>5782WORK PRACTICES (INCLUDES KEEPING THINGS NEAT, CLEAN AND IN ORDER)</v>
      </c>
      <c r="C4361" s="127" t="str">
        <f>IF(RIGHT(Table13[[#This Row],[Occupational Series]],5)="SECCM","SECCM",IF(OR(RIGHT(Table13[[#This Row],[Occupational Series]],1)="A",RIGHT(Table13[[#This Row],[Occupational Series]],1)="B",RIGHT(Table13[[#This Row],[Occupational Series]],1)="C"),"0301",RIGHT(Table13[[#This Row],[Occupational Series]],4)))</f>
        <v>5782</v>
      </c>
      <c r="D4361" s="51" t="s">
        <v>761</v>
      </c>
      <c r="E4361" s="51" t="s">
        <v>762</v>
      </c>
    </row>
    <row r="4362" spans="1:5" ht="51.75" thickBot="1" x14ac:dyDescent="0.3">
      <c r="A4362" s="129" t="s">
        <v>769</v>
      </c>
      <c r="B4362" s="127" t="str">
        <f>Table13[[#This Row],[Series]]&amp;Table13[[#This Row],[Competency Name]]</f>
        <v>5782ABILITY TO DO THE WORK OF THE POSITION WITHOUT MORE THAN NORMAL SUPERVISION</v>
      </c>
      <c r="C4362" s="127" t="str">
        <f>IF(RIGHT(Table13[[#This Row],[Occupational Series]],5)="SECCM","SECCM",IF(OR(RIGHT(Table13[[#This Row],[Occupational Series]],1)="A",RIGHT(Table13[[#This Row],[Occupational Series]],1)="B",RIGHT(Table13[[#This Row],[Occupational Series]],1)="C"),"0301",RIGHT(Table13[[#This Row],[Occupational Series]],4)))</f>
        <v>5782</v>
      </c>
      <c r="D4362" s="129" t="s">
        <v>852</v>
      </c>
      <c r="E4362" s="129" t="s">
        <v>853</v>
      </c>
    </row>
    <row r="4363" spans="1:5" ht="15.75" thickBot="1" x14ac:dyDescent="0.3">
      <c r="A4363" s="129" t="s">
        <v>769</v>
      </c>
      <c r="B4363" s="127" t="str">
        <f>Table13[[#This Row],[Series]]&amp;Table13[[#This Row],[Competency Name]]</f>
        <v>5782ABILITY TO INSPECT</v>
      </c>
      <c r="C4363" s="127" t="str">
        <f>IF(RIGHT(Table13[[#This Row],[Occupational Series]],5)="SECCM","SECCM",IF(OR(RIGHT(Table13[[#This Row],[Occupational Series]],1)="A",RIGHT(Table13[[#This Row],[Occupational Series]],1)="B",RIGHT(Table13[[#This Row],[Occupational Series]],1)="C"),"0301",RIGHT(Table13[[#This Row],[Occupational Series]],4)))</f>
        <v>5782</v>
      </c>
      <c r="D4363" s="129" t="s">
        <v>866</v>
      </c>
      <c r="E4363" s="129" t="s">
        <v>867</v>
      </c>
    </row>
    <row r="4364" spans="1:5" ht="15.75" thickBot="1" x14ac:dyDescent="0.3">
      <c r="A4364" s="129" t="s">
        <v>769</v>
      </c>
      <c r="B4364" s="127" t="str">
        <f>Table13[[#This Row],[Series]]&amp;Table13[[#This Row],[Competency Name]]</f>
        <v>5782ABILITY TO INSTRUCT</v>
      </c>
      <c r="C4364" s="127" t="str">
        <f>IF(RIGHT(Table13[[#This Row],[Occupational Series]],5)="SECCM","SECCM",IF(OR(RIGHT(Table13[[#This Row],[Occupational Series]],1)="A",RIGHT(Table13[[#This Row],[Occupational Series]],1)="B",RIGHT(Table13[[#This Row],[Occupational Series]],1)="C"),"0301",RIGHT(Table13[[#This Row],[Occupational Series]],4)))</f>
        <v>5782</v>
      </c>
      <c r="D4364" s="129" t="s">
        <v>868</v>
      </c>
      <c r="E4364" s="129" t="s">
        <v>869</v>
      </c>
    </row>
    <row r="4365" spans="1:5" ht="39" thickBot="1" x14ac:dyDescent="0.3">
      <c r="A4365" s="51" t="s">
        <v>769</v>
      </c>
      <c r="B4365" s="127" t="str">
        <f>Table13[[#This Row],[Series]]&amp;Table13[[#This Row],[Competency Name]]</f>
        <v>5782ABILITY TO PROVIDE PRODUCTION SUPPORT SERVICES</v>
      </c>
      <c r="C4365" s="127" t="str">
        <f>IF(RIGHT(Table13[[#This Row],[Occupational Series]],5)="SECCM","SECCM",IF(OR(RIGHT(Table13[[#This Row],[Occupational Series]],1)="A",RIGHT(Table13[[#This Row],[Occupational Series]],1)="B",RIGHT(Table13[[#This Row],[Occupational Series]],1)="C"),"0301",RIGHT(Table13[[#This Row],[Occupational Series]],4)))</f>
        <v>5782</v>
      </c>
      <c r="D4365" s="51" t="s">
        <v>870</v>
      </c>
      <c r="E4365" s="51" t="s">
        <v>871</v>
      </c>
    </row>
    <row r="4366" spans="1:5" ht="26.25" thickBot="1" x14ac:dyDescent="0.3">
      <c r="A4366" s="129" t="s">
        <v>769</v>
      </c>
      <c r="B4366" s="127" t="str">
        <f>Table13[[#This Row],[Series]]&amp;Table13[[#This Row],[Competency Name]]</f>
        <v>5782ABILITY TO LEAD OR SUPERVISE</v>
      </c>
      <c r="C4366" s="127" t="str">
        <f>IF(RIGHT(Table13[[#This Row],[Occupational Series]],5)="SECCM","SECCM",IF(OR(RIGHT(Table13[[#This Row],[Occupational Series]],1)="A",RIGHT(Table13[[#This Row],[Occupational Series]],1)="B",RIGHT(Table13[[#This Row],[Occupational Series]],1)="C"),"0301",RIGHT(Table13[[#This Row],[Occupational Series]],4)))</f>
        <v>5782</v>
      </c>
      <c r="D4366" s="129" t="s">
        <v>872</v>
      </c>
      <c r="E4366" s="129" t="s">
        <v>873</v>
      </c>
    </row>
    <row r="4367" spans="1:5" ht="26.25" thickBot="1" x14ac:dyDescent="0.3">
      <c r="A4367" s="51" t="s">
        <v>769</v>
      </c>
      <c r="B4367" s="127" t="str">
        <f>Table13[[#This Row],[Series]]&amp;Table13[[#This Row],[Competency Name]]</f>
        <v>5782ABILITY TO DRIVE SAFELY (MOTOR VEHICLES)</v>
      </c>
      <c r="C4367" s="127" t="str">
        <f>IF(RIGHT(Table13[[#This Row],[Occupational Series]],5)="SECCM","SECCM",IF(OR(RIGHT(Table13[[#This Row],[Occupational Series]],1)="A",RIGHT(Table13[[#This Row],[Occupational Series]],1)="B",RIGHT(Table13[[#This Row],[Occupational Series]],1)="C"),"0301",RIGHT(Table13[[#This Row],[Occupational Series]],4)))</f>
        <v>5782</v>
      </c>
      <c r="D4367" s="51" t="s">
        <v>1145</v>
      </c>
      <c r="E4367" s="51" t="s">
        <v>1146</v>
      </c>
    </row>
    <row r="4368" spans="1:5" ht="64.5" thickBot="1" x14ac:dyDescent="0.3">
      <c r="A4368" s="51" t="s">
        <v>769</v>
      </c>
      <c r="B4368" s="127" t="str">
        <f>Table13[[#This Row],[Series]]&amp;Table13[[#This Row],[Competency Name]]</f>
        <v>5782ABILITY TO INTERPRET INSTRUCTIONS, SPECIFICATIONS, ETC. (RELATED TO MOBILE EQUIPMENT OPERATION)</v>
      </c>
      <c r="C4368" s="127" t="str">
        <f>IF(RIGHT(Table13[[#This Row],[Occupational Series]],5)="SECCM","SECCM",IF(OR(RIGHT(Table13[[#This Row],[Occupational Series]],1)="A",RIGHT(Table13[[#This Row],[Occupational Series]],1)="B",RIGHT(Table13[[#This Row],[Occupational Series]],1)="C"),"0301",RIGHT(Table13[[#This Row],[Occupational Series]],4)))</f>
        <v>5782</v>
      </c>
      <c r="D4368" s="51" t="s">
        <v>1147</v>
      </c>
      <c r="E4368" s="51" t="s">
        <v>1148</v>
      </c>
    </row>
    <row r="4369" spans="1:5" ht="39" thickBot="1" x14ac:dyDescent="0.3">
      <c r="A4369" s="129" t="s">
        <v>769</v>
      </c>
      <c r="B4369" s="127" t="str">
        <f>Table13[[#This Row],[Series]]&amp;Table13[[#This Row],[Competency Name]]</f>
        <v>5782ABILITY TO OPERATE SAFELY (NON-MOTOR VEHICLE)</v>
      </c>
      <c r="C4369" s="127" t="str">
        <f>IF(RIGHT(Table13[[#This Row],[Occupational Series]],5)="SECCM","SECCM",IF(OR(RIGHT(Table13[[#This Row],[Occupational Series]],1)="A",RIGHT(Table13[[#This Row],[Occupational Series]],1)="B",RIGHT(Table13[[#This Row],[Occupational Series]],1)="C"),"0301",RIGHT(Table13[[#This Row],[Occupational Series]],4)))</f>
        <v>5782</v>
      </c>
      <c r="D4369" s="129" t="s">
        <v>1149</v>
      </c>
      <c r="E4369" s="129" t="s">
        <v>1150</v>
      </c>
    </row>
    <row r="4370" spans="1:5" ht="26.25" thickBot="1" x14ac:dyDescent="0.3">
      <c r="A4370" s="51" t="s">
        <v>769</v>
      </c>
      <c r="B4370" s="127" t="str">
        <f>Table13[[#This Row],[Series]]&amp;Table13[[#This Row],[Competency Name]]</f>
        <v>5782OPERATION OF MOTOR VEHICLES</v>
      </c>
      <c r="C4370" s="127" t="str">
        <f>IF(RIGHT(Table13[[#This Row],[Occupational Series]],5)="SECCM","SECCM",IF(OR(RIGHT(Table13[[#This Row],[Occupational Series]],1)="A",RIGHT(Table13[[#This Row],[Occupational Series]],1)="B",RIGHT(Table13[[#This Row],[Occupational Series]],1)="C"),"0301",RIGHT(Table13[[#This Row],[Occupational Series]],4)))</f>
        <v>5782</v>
      </c>
      <c r="D4370" s="51" t="s">
        <v>1151</v>
      </c>
      <c r="E4370" s="51" t="s">
        <v>1152</v>
      </c>
    </row>
    <row r="4371" spans="1:5" ht="39" thickBot="1" x14ac:dyDescent="0.3">
      <c r="A4371" s="51" t="s">
        <v>769</v>
      </c>
      <c r="B4371" s="127" t="str">
        <f>Table13[[#This Row],[Series]]&amp;Table13[[#This Row],[Competency Name]]</f>
        <v>5782RELIABILITY AND DEPENDABILITY AS A SHIP OPERATOR</v>
      </c>
      <c r="C4371" s="127" t="str">
        <f>IF(RIGHT(Table13[[#This Row],[Occupational Series]],5)="SECCM","SECCM",IF(OR(RIGHT(Table13[[#This Row],[Occupational Series]],1)="A",RIGHT(Table13[[#This Row],[Occupational Series]],1)="B",RIGHT(Table13[[#This Row],[Occupational Series]],1)="C"),"0301",RIGHT(Table13[[#This Row],[Occupational Series]],4)))</f>
        <v>5782</v>
      </c>
      <c r="D4371" s="51" t="s">
        <v>1843</v>
      </c>
      <c r="E4371" s="51" t="s">
        <v>1577</v>
      </c>
    </row>
    <row r="4372" spans="1:5" ht="51.75" thickBot="1" x14ac:dyDescent="0.3">
      <c r="A4372" s="51" t="s">
        <v>770</v>
      </c>
      <c r="B4372" s="127" t="str">
        <f>Table13[[#This Row],[Series]]&amp;Table13[[#This Row],[Competency Name]]</f>
        <v>5786WORK PRACTICES (INCLUDES KEEPING THINGS NEAT, CLEAN AND IN ORDER)</v>
      </c>
      <c r="C4372" s="127" t="str">
        <f>IF(RIGHT(Table13[[#This Row],[Occupational Series]],5)="SECCM","SECCM",IF(OR(RIGHT(Table13[[#This Row],[Occupational Series]],1)="A",RIGHT(Table13[[#This Row],[Occupational Series]],1)="B",RIGHT(Table13[[#This Row],[Occupational Series]],1)="C"),"0301",RIGHT(Table13[[#This Row],[Occupational Series]],4)))</f>
        <v>5786</v>
      </c>
      <c r="D4372" s="51" t="s">
        <v>761</v>
      </c>
      <c r="E4372" s="51" t="s">
        <v>762</v>
      </c>
    </row>
    <row r="4373" spans="1:5" ht="51.75" thickBot="1" x14ac:dyDescent="0.3">
      <c r="A4373" s="129" t="s">
        <v>770</v>
      </c>
      <c r="B4373" s="127" t="str">
        <f>Table13[[#This Row],[Series]]&amp;Table13[[#This Row],[Competency Name]]</f>
        <v>5786ABILITY TO DO THE WORK OF THE POSITION WITHOUT MORE THAN NORMAL SUPERVISION</v>
      </c>
      <c r="C4373" s="127" t="str">
        <f>IF(RIGHT(Table13[[#This Row],[Occupational Series]],5)="SECCM","SECCM",IF(OR(RIGHT(Table13[[#This Row],[Occupational Series]],1)="A",RIGHT(Table13[[#This Row],[Occupational Series]],1)="B",RIGHT(Table13[[#This Row],[Occupational Series]],1)="C"),"0301",RIGHT(Table13[[#This Row],[Occupational Series]],4)))</f>
        <v>5786</v>
      </c>
      <c r="D4373" s="129" t="s">
        <v>852</v>
      </c>
      <c r="E4373" s="129" t="s">
        <v>853</v>
      </c>
    </row>
    <row r="4374" spans="1:5" ht="15.75" thickBot="1" x14ac:dyDescent="0.3">
      <c r="A4374" s="129" t="s">
        <v>770</v>
      </c>
      <c r="B4374" s="127" t="str">
        <f>Table13[[#This Row],[Series]]&amp;Table13[[#This Row],[Competency Name]]</f>
        <v>5786ABILITY TO INSPECT</v>
      </c>
      <c r="C4374" s="127" t="str">
        <f>IF(RIGHT(Table13[[#This Row],[Occupational Series]],5)="SECCM","SECCM",IF(OR(RIGHT(Table13[[#This Row],[Occupational Series]],1)="A",RIGHT(Table13[[#This Row],[Occupational Series]],1)="B",RIGHT(Table13[[#This Row],[Occupational Series]],1)="C"),"0301",RIGHT(Table13[[#This Row],[Occupational Series]],4)))</f>
        <v>5786</v>
      </c>
      <c r="D4374" s="129" t="s">
        <v>866</v>
      </c>
      <c r="E4374" s="129" t="s">
        <v>867</v>
      </c>
    </row>
    <row r="4375" spans="1:5" ht="15.75" thickBot="1" x14ac:dyDescent="0.3">
      <c r="A4375" s="129" t="s">
        <v>770</v>
      </c>
      <c r="B4375" s="127" t="str">
        <f>Table13[[#This Row],[Series]]&amp;Table13[[#This Row],[Competency Name]]</f>
        <v>5786ABILITY TO INSTRUCT</v>
      </c>
      <c r="C4375" s="127" t="str">
        <f>IF(RIGHT(Table13[[#This Row],[Occupational Series]],5)="SECCM","SECCM",IF(OR(RIGHT(Table13[[#This Row],[Occupational Series]],1)="A",RIGHT(Table13[[#This Row],[Occupational Series]],1)="B",RIGHT(Table13[[#This Row],[Occupational Series]],1)="C"),"0301",RIGHT(Table13[[#This Row],[Occupational Series]],4)))</f>
        <v>5786</v>
      </c>
      <c r="D4375" s="129" t="s">
        <v>868</v>
      </c>
      <c r="E4375" s="129" t="s">
        <v>869</v>
      </c>
    </row>
    <row r="4376" spans="1:5" ht="39" thickBot="1" x14ac:dyDescent="0.3">
      <c r="A4376" s="51" t="s">
        <v>770</v>
      </c>
      <c r="B4376" s="127" t="str">
        <f>Table13[[#This Row],[Series]]&amp;Table13[[#This Row],[Competency Name]]</f>
        <v>5786ABILITY TO PROVIDE PRODUCTION SUPPORT SERVICES</v>
      </c>
      <c r="C4376" s="127" t="str">
        <f>IF(RIGHT(Table13[[#This Row],[Occupational Series]],5)="SECCM","SECCM",IF(OR(RIGHT(Table13[[#This Row],[Occupational Series]],1)="A",RIGHT(Table13[[#This Row],[Occupational Series]],1)="B",RIGHT(Table13[[#This Row],[Occupational Series]],1)="C"),"0301",RIGHT(Table13[[#This Row],[Occupational Series]],4)))</f>
        <v>5786</v>
      </c>
      <c r="D4376" s="51" t="s">
        <v>870</v>
      </c>
      <c r="E4376" s="51" t="s">
        <v>871</v>
      </c>
    </row>
    <row r="4377" spans="1:5" ht="26.25" thickBot="1" x14ac:dyDescent="0.3">
      <c r="A4377" s="129" t="s">
        <v>770</v>
      </c>
      <c r="B4377" s="127" t="str">
        <f>Table13[[#This Row],[Series]]&amp;Table13[[#This Row],[Competency Name]]</f>
        <v>5786ABILITY TO LEAD OR SUPERVISE</v>
      </c>
      <c r="C4377" s="127" t="str">
        <f>IF(RIGHT(Table13[[#This Row],[Occupational Series]],5)="SECCM","SECCM",IF(OR(RIGHT(Table13[[#This Row],[Occupational Series]],1)="A",RIGHT(Table13[[#This Row],[Occupational Series]],1)="B",RIGHT(Table13[[#This Row],[Occupational Series]],1)="C"),"0301",RIGHT(Table13[[#This Row],[Occupational Series]],4)))</f>
        <v>5786</v>
      </c>
      <c r="D4377" s="129" t="s">
        <v>872</v>
      </c>
      <c r="E4377" s="129" t="s">
        <v>873</v>
      </c>
    </row>
    <row r="4378" spans="1:5" ht="26.25" thickBot="1" x14ac:dyDescent="0.3">
      <c r="A4378" s="51" t="s">
        <v>770</v>
      </c>
      <c r="B4378" s="127" t="str">
        <f>Table13[[#This Row],[Series]]&amp;Table13[[#This Row],[Competency Name]]</f>
        <v>5786ABILITY TO DRIVE SAFELY (MOTOR VEHICLES)</v>
      </c>
      <c r="C4378" s="127" t="str">
        <f>IF(RIGHT(Table13[[#This Row],[Occupational Series]],5)="SECCM","SECCM",IF(OR(RIGHT(Table13[[#This Row],[Occupational Series]],1)="A",RIGHT(Table13[[#This Row],[Occupational Series]],1)="B",RIGHT(Table13[[#This Row],[Occupational Series]],1)="C"),"0301",RIGHT(Table13[[#This Row],[Occupational Series]],4)))</f>
        <v>5786</v>
      </c>
      <c r="D4378" s="51" t="s">
        <v>1145</v>
      </c>
      <c r="E4378" s="51" t="s">
        <v>1146</v>
      </c>
    </row>
    <row r="4379" spans="1:5" ht="64.5" thickBot="1" x14ac:dyDescent="0.3">
      <c r="A4379" s="51" t="s">
        <v>770</v>
      </c>
      <c r="B4379" s="127" t="str">
        <f>Table13[[#This Row],[Series]]&amp;Table13[[#This Row],[Competency Name]]</f>
        <v>5786ABILITY TO INTERPRET INSTRUCTIONS, SPECIFICATIONS, ETC. (RELATED TO MOBILE EQUIPMENT OPERATION)</v>
      </c>
      <c r="C4379" s="127" t="str">
        <f>IF(RIGHT(Table13[[#This Row],[Occupational Series]],5)="SECCM","SECCM",IF(OR(RIGHT(Table13[[#This Row],[Occupational Series]],1)="A",RIGHT(Table13[[#This Row],[Occupational Series]],1)="B",RIGHT(Table13[[#This Row],[Occupational Series]],1)="C"),"0301",RIGHT(Table13[[#This Row],[Occupational Series]],4)))</f>
        <v>5786</v>
      </c>
      <c r="D4379" s="51" t="s">
        <v>1147</v>
      </c>
      <c r="E4379" s="51" t="s">
        <v>1148</v>
      </c>
    </row>
    <row r="4380" spans="1:5" ht="39" thickBot="1" x14ac:dyDescent="0.3">
      <c r="A4380" s="129" t="s">
        <v>770</v>
      </c>
      <c r="B4380" s="127" t="str">
        <f>Table13[[#This Row],[Series]]&amp;Table13[[#This Row],[Competency Name]]</f>
        <v>5786ABILITY TO OPERATE SAFELY (NON-MOTOR VEHICLE)</v>
      </c>
      <c r="C4380" s="127" t="str">
        <f>IF(RIGHT(Table13[[#This Row],[Occupational Series]],5)="SECCM","SECCM",IF(OR(RIGHT(Table13[[#This Row],[Occupational Series]],1)="A",RIGHT(Table13[[#This Row],[Occupational Series]],1)="B",RIGHT(Table13[[#This Row],[Occupational Series]],1)="C"),"0301",RIGHT(Table13[[#This Row],[Occupational Series]],4)))</f>
        <v>5786</v>
      </c>
      <c r="D4380" s="129" t="s">
        <v>1149</v>
      </c>
      <c r="E4380" s="129" t="s">
        <v>1150</v>
      </c>
    </row>
    <row r="4381" spans="1:5" ht="26.25" thickBot="1" x14ac:dyDescent="0.3">
      <c r="A4381" s="51" t="s">
        <v>770</v>
      </c>
      <c r="B4381" s="127" t="str">
        <f>Table13[[#This Row],[Series]]&amp;Table13[[#This Row],[Competency Name]]</f>
        <v>5786OPERATION OF MOTOR VEHICLES</v>
      </c>
      <c r="C4381" s="127" t="str">
        <f>IF(RIGHT(Table13[[#This Row],[Occupational Series]],5)="SECCM","SECCM",IF(OR(RIGHT(Table13[[#This Row],[Occupational Series]],1)="A",RIGHT(Table13[[#This Row],[Occupational Series]],1)="B",RIGHT(Table13[[#This Row],[Occupational Series]],1)="C"),"0301",RIGHT(Table13[[#This Row],[Occupational Series]],4)))</f>
        <v>5786</v>
      </c>
      <c r="D4381" s="51" t="s">
        <v>1151</v>
      </c>
      <c r="E4381" s="51" t="s">
        <v>1152</v>
      </c>
    </row>
    <row r="4382" spans="1:5" ht="39" thickBot="1" x14ac:dyDescent="0.3">
      <c r="A4382" s="51" t="s">
        <v>770</v>
      </c>
      <c r="B4382" s="127" t="str">
        <f>Table13[[#This Row],[Series]]&amp;Table13[[#This Row],[Competency Name]]</f>
        <v>5786RELIABILITY AND DEPENDABILITY AS A SMALL CRAFT OPERATOR</v>
      </c>
      <c r="C4382" s="127" t="str">
        <f>IF(RIGHT(Table13[[#This Row],[Occupational Series]],5)="SECCM","SECCM",IF(OR(RIGHT(Table13[[#This Row],[Occupational Series]],1)="A",RIGHT(Table13[[#This Row],[Occupational Series]],1)="B",RIGHT(Table13[[#This Row],[Occupational Series]],1)="C"),"0301",RIGHT(Table13[[#This Row],[Occupational Series]],4)))</f>
        <v>5786</v>
      </c>
      <c r="D4382" s="51" t="s">
        <v>1860</v>
      </c>
      <c r="E4382" s="51" t="s">
        <v>1577</v>
      </c>
    </row>
    <row r="4383" spans="1:5" ht="51.75" thickBot="1" x14ac:dyDescent="0.3">
      <c r="A4383" s="51" t="s">
        <v>760</v>
      </c>
      <c r="B4383" s="127" t="str">
        <f>Table13[[#This Row],[Series]]&amp;Table13[[#This Row],[Competency Name]]</f>
        <v>5788WORK PRACTICES (INCLUDES KEEPING THINGS NEAT, CLEAN AND IN ORDER)</v>
      </c>
      <c r="C4383" s="127" t="str">
        <f>IF(RIGHT(Table13[[#This Row],[Occupational Series]],5)="SECCM","SECCM",IF(OR(RIGHT(Table13[[#This Row],[Occupational Series]],1)="A",RIGHT(Table13[[#This Row],[Occupational Series]],1)="B",RIGHT(Table13[[#This Row],[Occupational Series]],1)="C"),"0301",RIGHT(Table13[[#This Row],[Occupational Series]],4)))</f>
        <v>5788</v>
      </c>
      <c r="D4383" s="51" t="s">
        <v>761</v>
      </c>
      <c r="E4383" s="51" t="s">
        <v>762</v>
      </c>
    </row>
    <row r="4384" spans="1:5" ht="51.75" thickBot="1" x14ac:dyDescent="0.3">
      <c r="A4384" s="129" t="s">
        <v>760</v>
      </c>
      <c r="B4384" s="127" t="str">
        <f>Table13[[#This Row],[Series]]&amp;Table13[[#This Row],[Competency Name]]</f>
        <v>5788ABILITY TO DO THE WORK OF THE POSITION WITHOUT MORE THAN NORMAL SUPERVISION</v>
      </c>
      <c r="C4384" s="127" t="str">
        <f>IF(RIGHT(Table13[[#This Row],[Occupational Series]],5)="SECCM","SECCM",IF(OR(RIGHT(Table13[[#This Row],[Occupational Series]],1)="A",RIGHT(Table13[[#This Row],[Occupational Series]],1)="B",RIGHT(Table13[[#This Row],[Occupational Series]],1)="C"),"0301",RIGHT(Table13[[#This Row],[Occupational Series]],4)))</f>
        <v>5788</v>
      </c>
      <c r="D4384" s="129" t="s">
        <v>852</v>
      </c>
      <c r="E4384" s="129" t="s">
        <v>853</v>
      </c>
    </row>
    <row r="4385" spans="1:5" ht="15.75" thickBot="1" x14ac:dyDescent="0.3">
      <c r="A4385" s="129" t="s">
        <v>760</v>
      </c>
      <c r="B4385" s="127" t="str">
        <f>Table13[[#This Row],[Series]]&amp;Table13[[#This Row],[Competency Name]]</f>
        <v>5788ABILITY TO INSPECT</v>
      </c>
      <c r="C4385" s="127" t="str">
        <f>IF(RIGHT(Table13[[#This Row],[Occupational Series]],5)="SECCM","SECCM",IF(OR(RIGHT(Table13[[#This Row],[Occupational Series]],1)="A",RIGHT(Table13[[#This Row],[Occupational Series]],1)="B",RIGHT(Table13[[#This Row],[Occupational Series]],1)="C"),"0301",RIGHT(Table13[[#This Row],[Occupational Series]],4)))</f>
        <v>5788</v>
      </c>
      <c r="D4385" s="129" t="s">
        <v>866</v>
      </c>
      <c r="E4385" s="129" t="s">
        <v>867</v>
      </c>
    </row>
    <row r="4386" spans="1:5" ht="15.75" thickBot="1" x14ac:dyDescent="0.3">
      <c r="A4386" s="129" t="s">
        <v>760</v>
      </c>
      <c r="B4386" s="127" t="str">
        <f>Table13[[#This Row],[Series]]&amp;Table13[[#This Row],[Competency Name]]</f>
        <v>5788ABILITY TO INSTRUCT</v>
      </c>
      <c r="C4386" s="127" t="str">
        <f>IF(RIGHT(Table13[[#This Row],[Occupational Series]],5)="SECCM","SECCM",IF(OR(RIGHT(Table13[[#This Row],[Occupational Series]],1)="A",RIGHT(Table13[[#This Row],[Occupational Series]],1)="B",RIGHT(Table13[[#This Row],[Occupational Series]],1)="C"),"0301",RIGHT(Table13[[#This Row],[Occupational Series]],4)))</f>
        <v>5788</v>
      </c>
      <c r="D4386" s="129" t="s">
        <v>868</v>
      </c>
      <c r="E4386" s="129" t="s">
        <v>869</v>
      </c>
    </row>
    <row r="4387" spans="1:5" ht="39" thickBot="1" x14ac:dyDescent="0.3">
      <c r="A4387" s="51" t="s">
        <v>760</v>
      </c>
      <c r="B4387" s="127" t="str">
        <f>Table13[[#This Row],[Series]]&amp;Table13[[#This Row],[Competency Name]]</f>
        <v>5788ABILITY TO PROVIDE PRODUCTION SUPPORT SERVICES</v>
      </c>
      <c r="C4387" s="127" t="str">
        <f>IF(RIGHT(Table13[[#This Row],[Occupational Series]],5)="SECCM","SECCM",IF(OR(RIGHT(Table13[[#This Row],[Occupational Series]],1)="A",RIGHT(Table13[[#This Row],[Occupational Series]],1)="B",RIGHT(Table13[[#This Row],[Occupational Series]],1)="C"),"0301",RIGHT(Table13[[#This Row],[Occupational Series]],4)))</f>
        <v>5788</v>
      </c>
      <c r="D4387" s="51" t="s">
        <v>870</v>
      </c>
      <c r="E4387" s="51" t="s">
        <v>871</v>
      </c>
    </row>
    <row r="4388" spans="1:5" ht="26.25" thickBot="1" x14ac:dyDescent="0.3">
      <c r="A4388" s="129" t="s">
        <v>760</v>
      </c>
      <c r="B4388" s="127" t="str">
        <f>Table13[[#This Row],[Series]]&amp;Table13[[#This Row],[Competency Name]]</f>
        <v>5788ABILITY TO LEAD OR SUPERVISE</v>
      </c>
      <c r="C4388" s="127" t="str">
        <f>IF(RIGHT(Table13[[#This Row],[Occupational Series]],5)="SECCM","SECCM",IF(OR(RIGHT(Table13[[#This Row],[Occupational Series]],1)="A",RIGHT(Table13[[#This Row],[Occupational Series]],1)="B",RIGHT(Table13[[#This Row],[Occupational Series]],1)="C"),"0301",RIGHT(Table13[[#This Row],[Occupational Series]],4)))</f>
        <v>5788</v>
      </c>
      <c r="D4388" s="129" t="s">
        <v>872</v>
      </c>
      <c r="E4388" s="129" t="s">
        <v>873</v>
      </c>
    </row>
    <row r="4389" spans="1:5" ht="26.25" thickBot="1" x14ac:dyDescent="0.3">
      <c r="A4389" s="51" t="s">
        <v>760</v>
      </c>
      <c r="B4389" s="127" t="str">
        <f>Table13[[#This Row],[Series]]&amp;Table13[[#This Row],[Competency Name]]</f>
        <v>5788ABILITY TO DRIVE SAFELY (MOTOR VEHICLES)</v>
      </c>
      <c r="C4389" s="127" t="str">
        <f>IF(RIGHT(Table13[[#This Row],[Occupational Series]],5)="SECCM","SECCM",IF(OR(RIGHT(Table13[[#This Row],[Occupational Series]],1)="A",RIGHT(Table13[[#This Row],[Occupational Series]],1)="B",RIGHT(Table13[[#This Row],[Occupational Series]],1)="C"),"0301",RIGHT(Table13[[#This Row],[Occupational Series]],4)))</f>
        <v>5788</v>
      </c>
      <c r="D4389" s="51" t="s">
        <v>1145</v>
      </c>
      <c r="E4389" s="51" t="s">
        <v>1146</v>
      </c>
    </row>
    <row r="4390" spans="1:5" ht="64.5" thickBot="1" x14ac:dyDescent="0.3">
      <c r="A4390" s="51" t="s">
        <v>760</v>
      </c>
      <c r="B4390" s="127" t="str">
        <f>Table13[[#This Row],[Series]]&amp;Table13[[#This Row],[Competency Name]]</f>
        <v>5788ABILITY TO INTERPRET INSTRUCTIONS, SPECIFICATIONS, ETC. (RELATED TO MOBILE EQUIPMENT OPERATION)</v>
      </c>
      <c r="C4390" s="127" t="str">
        <f>IF(RIGHT(Table13[[#This Row],[Occupational Series]],5)="SECCM","SECCM",IF(OR(RIGHT(Table13[[#This Row],[Occupational Series]],1)="A",RIGHT(Table13[[#This Row],[Occupational Series]],1)="B",RIGHT(Table13[[#This Row],[Occupational Series]],1)="C"),"0301",RIGHT(Table13[[#This Row],[Occupational Series]],4)))</f>
        <v>5788</v>
      </c>
      <c r="D4390" s="51" t="s">
        <v>1147</v>
      </c>
      <c r="E4390" s="51" t="s">
        <v>1148</v>
      </c>
    </row>
    <row r="4391" spans="1:5" ht="39" thickBot="1" x14ac:dyDescent="0.3">
      <c r="A4391" s="129" t="s">
        <v>760</v>
      </c>
      <c r="B4391" s="127" t="str">
        <f>Table13[[#This Row],[Series]]&amp;Table13[[#This Row],[Competency Name]]</f>
        <v>5788ABILITY TO OPERATE SAFELY (NON-MOTOR VEHICLE)</v>
      </c>
      <c r="C4391" s="127" t="str">
        <f>IF(RIGHT(Table13[[#This Row],[Occupational Series]],5)="SECCM","SECCM",IF(OR(RIGHT(Table13[[#This Row],[Occupational Series]],1)="A",RIGHT(Table13[[#This Row],[Occupational Series]],1)="B",RIGHT(Table13[[#This Row],[Occupational Series]],1)="C"),"0301",RIGHT(Table13[[#This Row],[Occupational Series]],4)))</f>
        <v>5788</v>
      </c>
      <c r="D4391" s="129" t="s">
        <v>1149</v>
      </c>
      <c r="E4391" s="129" t="s">
        <v>1150</v>
      </c>
    </row>
    <row r="4392" spans="1:5" ht="26.25" thickBot="1" x14ac:dyDescent="0.3">
      <c r="A4392" s="51" t="s">
        <v>760</v>
      </c>
      <c r="B4392" s="127" t="str">
        <f>Table13[[#This Row],[Series]]&amp;Table13[[#This Row],[Competency Name]]</f>
        <v>5788OPERATION OF MOTOR VEHICLES</v>
      </c>
      <c r="C4392" s="127" t="str">
        <f>IF(RIGHT(Table13[[#This Row],[Occupational Series]],5)="SECCM","SECCM",IF(OR(RIGHT(Table13[[#This Row],[Occupational Series]],1)="A",RIGHT(Table13[[#This Row],[Occupational Series]],1)="B",RIGHT(Table13[[#This Row],[Occupational Series]],1)="C"),"0301",RIGHT(Table13[[#This Row],[Occupational Series]],4)))</f>
        <v>5788</v>
      </c>
      <c r="D4392" s="51" t="s">
        <v>1151</v>
      </c>
      <c r="E4392" s="51" t="s">
        <v>1152</v>
      </c>
    </row>
    <row r="4393" spans="1:5" ht="39" thickBot="1" x14ac:dyDescent="0.3">
      <c r="A4393" s="51" t="s">
        <v>760</v>
      </c>
      <c r="B4393" s="127" t="str">
        <f>Table13[[#This Row],[Series]]&amp;Table13[[#This Row],[Competency Name]]</f>
        <v>5788RELIABILITY AND DEPENDABILITY AS A DECKHAND</v>
      </c>
      <c r="C4393" s="127" t="str">
        <f>IF(RIGHT(Table13[[#This Row],[Occupational Series]],5)="SECCM","SECCM",IF(OR(RIGHT(Table13[[#This Row],[Occupational Series]],1)="A",RIGHT(Table13[[#This Row],[Occupational Series]],1)="B",RIGHT(Table13[[#This Row],[Occupational Series]],1)="C"),"0301",RIGHT(Table13[[#This Row],[Occupational Series]],4)))</f>
        <v>5788</v>
      </c>
      <c r="D4393" s="51" t="s">
        <v>1616</v>
      </c>
      <c r="E4393" s="51" t="s">
        <v>1577</v>
      </c>
    </row>
    <row r="4394" spans="1:5" ht="115.5" thickBot="1" x14ac:dyDescent="0.3">
      <c r="A4394" s="51" t="s">
        <v>748</v>
      </c>
      <c r="B4394" s="127" t="str">
        <f>Table13[[#This Row],[Series]]&amp;Table13[[#This Row],[Competency Name]]</f>
        <v>5801TECHNICAL PRACTICES (THEORETICAL, PRECISE, ARTISTIC)</v>
      </c>
      <c r="C4394" s="127" t="str">
        <f>IF(RIGHT(Table13[[#This Row],[Occupational Series]],5)="SECCM","SECCM",IF(OR(RIGHT(Table13[[#This Row],[Occupational Series]],1)="A",RIGHT(Table13[[#This Row],[Occupational Series]],1)="B",RIGHT(Table13[[#This Row],[Occupational Series]],1)="C"),"0301",RIGHT(Table13[[#This Row],[Occupational Series]],4)))</f>
        <v>5801</v>
      </c>
      <c r="D4394" s="51" t="s">
        <v>716</v>
      </c>
      <c r="E4394" s="51" t="s">
        <v>717</v>
      </c>
    </row>
    <row r="4395" spans="1:5" ht="51.75" thickBot="1" x14ac:dyDescent="0.3">
      <c r="A4395" s="129" t="s">
        <v>748</v>
      </c>
      <c r="B4395" s="127" t="str">
        <f>Table13[[#This Row],[Series]]&amp;Table13[[#This Row],[Competency Name]]</f>
        <v>5801ABILITY TO DO THE WORK OF THE POSITION WITHOUT MORE THAN NORMAL SUPERVISION</v>
      </c>
      <c r="C4395" s="127" t="str">
        <f>IF(RIGHT(Table13[[#This Row],[Occupational Series]],5)="SECCM","SECCM",IF(OR(RIGHT(Table13[[#This Row],[Occupational Series]],1)="A",RIGHT(Table13[[#This Row],[Occupational Series]],1)="B",RIGHT(Table13[[#This Row],[Occupational Series]],1)="C"),"0301",RIGHT(Table13[[#This Row],[Occupational Series]],4)))</f>
        <v>5801</v>
      </c>
      <c r="D4395" s="129" t="s">
        <v>852</v>
      </c>
      <c r="E4395" s="129" t="s">
        <v>853</v>
      </c>
    </row>
    <row r="4396" spans="1:5" ht="15.75" thickBot="1" x14ac:dyDescent="0.3">
      <c r="A4396" s="129" t="s">
        <v>748</v>
      </c>
      <c r="B4396" s="127" t="str">
        <f>Table13[[#This Row],[Series]]&amp;Table13[[#This Row],[Competency Name]]</f>
        <v>5801ABILITY TO INSPECT</v>
      </c>
      <c r="C4396" s="127" t="str">
        <f>IF(RIGHT(Table13[[#This Row],[Occupational Series]],5)="SECCM","SECCM",IF(OR(RIGHT(Table13[[#This Row],[Occupational Series]],1)="A",RIGHT(Table13[[#This Row],[Occupational Series]],1)="B",RIGHT(Table13[[#This Row],[Occupational Series]],1)="C"),"0301",RIGHT(Table13[[#This Row],[Occupational Series]],4)))</f>
        <v>5801</v>
      </c>
      <c r="D4396" s="129" t="s">
        <v>866</v>
      </c>
      <c r="E4396" s="129" t="s">
        <v>867</v>
      </c>
    </row>
    <row r="4397" spans="1:5" ht="15.75" thickBot="1" x14ac:dyDescent="0.3">
      <c r="A4397" s="129" t="s">
        <v>748</v>
      </c>
      <c r="B4397" s="127" t="str">
        <f>Table13[[#This Row],[Series]]&amp;Table13[[#This Row],[Competency Name]]</f>
        <v>5801ABILITY TO INSTRUCT</v>
      </c>
      <c r="C4397" s="127" t="str">
        <f>IF(RIGHT(Table13[[#This Row],[Occupational Series]],5)="SECCM","SECCM",IF(OR(RIGHT(Table13[[#This Row],[Occupational Series]],1)="A",RIGHT(Table13[[#This Row],[Occupational Series]],1)="B",RIGHT(Table13[[#This Row],[Occupational Series]],1)="C"),"0301",RIGHT(Table13[[#This Row],[Occupational Series]],4)))</f>
        <v>5801</v>
      </c>
      <c r="D4397" s="129" t="s">
        <v>868</v>
      </c>
      <c r="E4397" s="129" t="s">
        <v>869</v>
      </c>
    </row>
    <row r="4398" spans="1:5" ht="39" thickBot="1" x14ac:dyDescent="0.3">
      <c r="A4398" s="51" t="s">
        <v>748</v>
      </c>
      <c r="B4398" s="127" t="str">
        <f>Table13[[#This Row],[Series]]&amp;Table13[[#This Row],[Competency Name]]</f>
        <v>5801ABILITY TO PROVIDE PRODUCTION SUPPORT SERVICES</v>
      </c>
      <c r="C4398" s="127" t="str">
        <f>IF(RIGHT(Table13[[#This Row],[Occupational Series]],5)="SECCM","SECCM",IF(OR(RIGHT(Table13[[#This Row],[Occupational Series]],1)="A",RIGHT(Table13[[#This Row],[Occupational Series]],1)="B",RIGHT(Table13[[#This Row],[Occupational Series]],1)="C"),"0301",RIGHT(Table13[[#This Row],[Occupational Series]],4)))</f>
        <v>5801</v>
      </c>
      <c r="D4398" s="51" t="s">
        <v>870</v>
      </c>
      <c r="E4398" s="51" t="s">
        <v>871</v>
      </c>
    </row>
    <row r="4399" spans="1:5" ht="26.25" thickBot="1" x14ac:dyDescent="0.3">
      <c r="A4399" s="129" t="s">
        <v>748</v>
      </c>
      <c r="B4399" s="127" t="str">
        <f>Table13[[#This Row],[Series]]&amp;Table13[[#This Row],[Competency Name]]</f>
        <v>5801ABILITY TO LEAD OR SUPERVISE</v>
      </c>
      <c r="C4399" s="127" t="str">
        <f>IF(RIGHT(Table13[[#This Row],[Occupational Series]],5)="SECCM","SECCM",IF(OR(RIGHT(Table13[[#This Row],[Occupational Series]],1)="A",RIGHT(Table13[[#This Row],[Occupational Series]],1)="B",RIGHT(Table13[[#This Row],[Occupational Series]],1)="C"),"0301",RIGHT(Table13[[#This Row],[Occupational Series]],4)))</f>
        <v>5801</v>
      </c>
      <c r="D4399" s="129" t="s">
        <v>872</v>
      </c>
      <c r="E4399" s="129" t="s">
        <v>873</v>
      </c>
    </row>
    <row r="4400" spans="1:5" ht="39" thickBot="1" x14ac:dyDescent="0.3">
      <c r="A4400" s="51" t="s">
        <v>748</v>
      </c>
      <c r="B4400" s="127" t="str">
        <f>Table13[[#This Row],[Series]]&amp;Table13[[#This Row],[Competency Name]]</f>
        <v>5801ABILITY TO FOLLOW DIRECTIONS IN A SHOP</v>
      </c>
      <c r="C4400" s="127" t="str">
        <f>IF(RIGHT(Table13[[#This Row],[Occupational Series]],5)="SECCM","SECCM",IF(OR(RIGHT(Table13[[#This Row],[Occupational Series]],1)="A",RIGHT(Table13[[#This Row],[Occupational Series]],1)="B",RIGHT(Table13[[#This Row],[Occupational Series]],1)="C"),"0301",RIGHT(Table13[[#This Row],[Occupational Series]],4)))</f>
        <v>5801</v>
      </c>
      <c r="D4400" s="51" t="s">
        <v>882</v>
      </c>
      <c r="E4400" s="51" t="s">
        <v>883</v>
      </c>
    </row>
    <row r="4401" spans="1:5" ht="64.5" thickBot="1" x14ac:dyDescent="0.3">
      <c r="A4401" s="51" t="s">
        <v>748</v>
      </c>
      <c r="B4401" s="127" t="str">
        <f>Table13[[#This Row],[Series]]&amp;Table13[[#This Row],[Competency Name]]</f>
        <v>5801DEXTERITY AND SAFETY</v>
      </c>
      <c r="C4401" s="127" t="str">
        <f>IF(RIGHT(Table13[[#This Row],[Occupational Series]],5)="SECCM","SECCM",IF(OR(RIGHT(Table13[[#This Row],[Occupational Series]],1)="A",RIGHT(Table13[[#This Row],[Occupational Series]],1)="B",RIGHT(Table13[[#This Row],[Occupational Series]],1)="C"),"0301",RIGHT(Table13[[#This Row],[Occupational Series]],4)))</f>
        <v>5801</v>
      </c>
      <c r="D4401" s="51" t="s">
        <v>888</v>
      </c>
      <c r="E4401" s="51" t="s">
        <v>889</v>
      </c>
    </row>
    <row r="4402" spans="1:5" ht="77.25" thickBot="1" x14ac:dyDescent="0.3">
      <c r="A4402" s="51" t="s">
        <v>748</v>
      </c>
      <c r="B4402" s="127" t="str">
        <f>Table13[[#This Row],[Series]]&amp;Table13[[#This Row],[Competency Name]]</f>
        <v>5801INGENUITY (ABILITY TO SUGGEST AND APPLY NEW METHODS)</v>
      </c>
      <c r="C4402" s="127" t="str">
        <f>IF(RIGHT(Table13[[#This Row],[Occupational Series]],5)="SECCM","SECCM",IF(OR(RIGHT(Table13[[#This Row],[Occupational Series]],1)="A",RIGHT(Table13[[#This Row],[Occupational Series]],1)="B",RIGHT(Table13[[#This Row],[Occupational Series]],1)="C"),"0301",RIGHT(Table13[[#This Row],[Occupational Series]],4)))</f>
        <v>5801</v>
      </c>
      <c r="D4402" s="51" t="s">
        <v>890</v>
      </c>
      <c r="E4402" s="51" t="s">
        <v>891</v>
      </c>
    </row>
    <row r="4403" spans="1:5" ht="39" thickBot="1" x14ac:dyDescent="0.3">
      <c r="A4403" s="51" t="s">
        <v>748</v>
      </c>
      <c r="B4403" s="127" t="str">
        <f>Table13[[#This Row],[Series]]&amp;Table13[[#This Row],[Competency Name]]</f>
        <v>5801ABILITY TO SUPERVISE THROUGH SUBORDINATE SUPERVISORS</v>
      </c>
      <c r="C4403" s="127" t="str">
        <f>IF(RIGHT(Table13[[#This Row],[Occupational Series]],5)="SECCM","SECCM",IF(OR(RIGHT(Table13[[#This Row],[Occupational Series]],1)="A",RIGHT(Table13[[#This Row],[Occupational Series]],1)="B",RIGHT(Table13[[#This Row],[Occupational Series]],1)="C"),"0301",RIGHT(Table13[[#This Row],[Occupational Series]],4)))</f>
        <v>5801</v>
      </c>
      <c r="D4403" s="51" t="s">
        <v>898</v>
      </c>
      <c r="E4403" s="51" t="s">
        <v>899</v>
      </c>
    </row>
    <row r="4404" spans="1:5" ht="77.25" thickBot="1" x14ac:dyDescent="0.3">
      <c r="A4404" s="51" t="s">
        <v>748</v>
      </c>
      <c r="B4404" s="127" t="str">
        <f>Table13[[#This Row],[Series]]&amp;Table13[[#This Row],[Competency Name]]</f>
        <v>5801ABILITY TO INTERPRET INSTRUCTIONS AND SPECIFICATIONS, INCLUDING BLUEPRINT READING</v>
      </c>
      <c r="C4404" s="127" t="str">
        <f>IF(RIGHT(Table13[[#This Row],[Occupational Series]],5)="SECCM","SECCM",IF(OR(RIGHT(Table13[[#This Row],[Occupational Series]],1)="A",RIGHT(Table13[[#This Row],[Occupational Series]],1)="B",RIGHT(Table13[[#This Row],[Occupational Series]],1)="C"),"0301",RIGHT(Table13[[#This Row],[Occupational Series]],4)))</f>
        <v>5801</v>
      </c>
      <c r="D4404" s="51" t="s">
        <v>906</v>
      </c>
      <c r="E4404" s="51" t="s">
        <v>907</v>
      </c>
    </row>
    <row r="4405" spans="1:5" ht="51.75" thickBot="1" x14ac:dyDescent="0.3">
      <c r="A4405" s="51" t="s">
        <v>748</v>
      </c>
      <c r="B4405" s="127" t="str">
        <f>Table13[[#This Row],[Series]]&amp;Table13[[#This Row],[Competency Name]]</f>
        <v>5801ABILITY TO USE AND MAINTAIN TOOLS AND EQUIPMENT</v>
      </c>
      <c r="C4405" s="127" t="str">
        <f>IF(RIGHT(Table13[[#This Row],[Occupational Series]],5)="SECCM","SECCM",IF(OR(RIGHT(Table13[[#This Row],[Occupational Series]],1)="A",RIGHT(Table13[[#This Row],[Occupational Series]],1)="B",RIGHT(Table13[[#This Row],[Occupational Series]],1)="C"),"0301",RIGHT(Table13[[#This Row],[Occupational Series]],4)))</f>
        <v>5801</v>
      </c>
      <c r="D4405" s="51" t="s">
        <v>908</v>
      </c>
      <c r="E4405" s="51" t="s">
        <v>909</v>
      </c>
    </row>
    <row r="4406" spans="1:5" ht="39" thickBot="1" x14ac:dyDescent="0.3">
      <c r="A4406" s="51" t="s">
        <v>748</v>
      </c>
      <c r="B4406" s="127" t="str">
        <f>Table13[[#This Row],[Series]]&amp;Table13[[#This Row],[Competency Name]]</f>
        <v>5801KNOWLEDGE OF EQUIPMENT ASSEMBLY, INSTALLATION, REPAIR, ETC.</v>
      </c>
      <c r="C4406" s="127" t="str">
        <f>IF(RIGHT(Table13[[#This Row],[Occupational Series]],5)="SECCM","SECCM",IF(OR(RIGHT(Table13[[#This Row],[Occupational Series]],1)="A",RIGHT(Table13[[#This Row],[Occupational Series]],1)="B",RIGHT(Table13[[#This Row],[Occupational Series]],1)="C"),"0301",RIGHT(Table13[[#This Row],[Occupational Series]],4)))</f>
        <v>5801</v>
      </c>
      <c r="D4406" s="51" t="s">
        <v>910</v>
      </c>
      <c r="E4406" s="51" t="s">
        <v>911</v>
      </c>
    </row>
    <row r="4407" spans="1:5" ht="51.75" thickBot="1" x14ac:dyDescent="0.3">
      <c r="A4407" s="51" t="s">
        <v>748</v>
      </c>
      <c r="B4407" s="127" t="str">
        <f>Table13[[#This Row],[Series]]&amp;Table13[[#This Row],[Competency Name]]</f>
        <v>5801TROUBLESHOOTING</v>
      </c>
      <c r="C4407" s="127" t="str">
        <f>IF(RIGHT(Table13[[#This Row],[Occupational Series]],5)="SECCM","SECCM",IF(OR(RIGHT(Table13[[#This Row],[Occupational Series]],1)="A",RIGHT(Table13[[#This Row],[Occupational Series]],1)="B",RIGHT(Table13[[#This Row],[Occupational Series]],1)="C"),"0301",RIGHT(Table13[[#This Row],[Occupational Series]],4)))</f>
        <v>5801</v>
      </c>
      <c r="D4407" s="51" t="s">
        <v>912</v>
      </c>
      <c r="E4407" s="51" t="s">
        <v>913</v>
      </c>
    </row>
    <row r="4408" spans="1:5" ht="90" thickBot="1" x14ac:dyDescent="0.3">
      <c r="A4408" s="51" t="s">
        <v>748</v>
      </c>
      <c r="B4408" s="127" t="str">
        <f>Table13[[#This Row],[Series]]&amp;Table13[[#This Row],[Competency Name]]</f>
        <v>5801USE OF MEASURING INSTRUMENTS</v>
      </c>
      <c r="C4408" s="127" t="str">
        <f>IF(RIGHT(Table13[[#This Row],[Occupational Series]],5)="SECCM","SECCM",IF(OR(RIGHT(Table13[[#This Row],[Occupational Series]],1)="A",RIGHT(Table13[[#This Row],[Occupational Series]],1)="B",RIGHT(Table13[[#This Row],[Occupational Series]],1)="C"),"0301",RIGHT(Table13[[#This Row],[Occupational Series]],4)))</f>
        <v>5801</v>
      </c>
      <c r="D4408" s="51" t="s">
        <v>914</v>
      </c>
      <c r="E4408" s="51" t="s">
        <v>915</v>
      </c>
    </row>
    <row r="4409" spans="1:5" ht="51.75" thickBot="1" x14ac:dyDescent="0.3">
      <c r="A4409" s="51" t="s">
        <v>748</v>
      </c>
      <c r="B4409" s="127" t="str">
        <f>Table13[[#This Row],[Series]]&amp;Table13[[#This Row],[Competency Name]]</f>
        <v>5801ABILITY TO MEET DEADLINE DATES UNDER PRESSURE</v>
      </c>
      <c r="C4409" s="127" t="str">
        <f>IF(RIGHT(Table13[[#This Row],[Occupational Series]],5)="SECCM","SECCM",IF(OR(RIGHT(Table13[[#This Row],[Occupational Series]],1)="A",RIGHT(Table13[[#This Row],[Occupational Series]],1)="B",RIGHT(Table13[[#This Row],[Occupational Series]],1)="C"),"0301",RIGHT(Table13[[#This Row],[Occupational Series]],4)))</f>
        <v>5801</v>
      </c>
      <c r="D4409" s="51" t="s">
        <v>1005</v>
      </c>
      <c r="E4409" s="51" t="s">
        <v>1006</v>
      </c>
    </row>
    <row r="4410" spans="1:5" ht="39" thickBot="1" x14ac:dyDescent="0.3">
      <c r="A4410" s="54" t="s">
        <v>748</v>
      </c>
      <c r="B4410" s="127" t="str">
        <f>Table13[[#This Row],[Series]]&amp;Table13[[#This Row],[Competency Name]]</f>
        <v>5801ABILITY TO PLAN AND ORGANIZE THE WORK</v>
      </c>
      <c r="C4410" s="127" t="str">
        <f>IF(RIGHT(Table13[[#This Row],[Occupational Series]],5)="SECCM","SECCM",IF(OR(RIGHT(Table13[[#This Row],[Occupational Series]],1)="A",RIGHT(Table13[[#This Row],[Occupational Series]],1)="B",RIGHT(Table13[[#This Row],[Occupational Series]],1)="C"),"0301",RIGHT(Table13[[#This Row],[Occupational Series]],4)))</f>
        <v>5801</v>
      </c>
      <c r="D4410" s="54" t="s">
        <v>1007</v>
      </c>
      <c r="E4410" s="54" t="s">
        <v>1008</v>
      </c>
    </row>
    <row r="4411" spans="1:5" ht="39" thickBot="1" x14ac:dyDescent="0.3">
      <c r="A4411" s="51" t="s">
        <v>748</v>
      </c>
      <c r="B4411" s="127" t="str">
        <f>Table13[[#This Row],[Series]]&amp;Table13[[#This Row],[Competency Name]]</f>
        <v>5801ABILITY TO WORK AS A MEMBER OF A TEAM</v>
      </c>
      <c r="C4411" s="127" t="str">
        <f>IF(RIGHT(Table13[[#This Row],[Occupational Series]],5)="SECCM","SECCM",IF(OR(RIGHT(Table13[[#This Row],[Occupational Series]],1)="A",RIGHT(Table13[[#This Row],[Occupational Series]],1)="B",RIGHT(Table13[[#This Row],[Occupational Series]],1)="C"),"0301",RIGHT(Table13[[#This Row],[Occupational Series]],4)))</f>
        <v>5801</v>
      </c>
      <c r="D4411" s="51" t="s">
        <v>1017</v>
      </c>
      <c r="E4411" s="51" t="s">
        <v>1018</v>
      </c>
    </row>
    <row r="4412" spans="1:5" ht="39" thickBot="1" x14ac:dyDescent="0.3">
      <c r="A4412" s="51" t="s">
        <v>748</v>
      </c>
      <c r="B4412" s="127" t="str">
        <f>Table13[[#This Row],[Series]]&amp;Table13[[#This Row],[Competency Name]]</f>
        <v>5801ABILITY TO WORK WITH OTHERS</v>
      </c>
      <c r="C4412" s="127" t="str">
        <f>IF(RIGHT(Table13[[#This Row],[Occupational Series]],5)="SECCM","SECCM",IF(OR(RIGHT(Table13[[#This Row],[Occupational Series]],1)="A",RIGHT(Table13[[#This Row],[Occupational Series]],1)="B",RIGHT(Table13[[#This Row],[Occupational Series]],1)="C"),"0301",RIGHT(Table13[[#This Row],[Occupational Series]],4)))</f>
        <v>5801</v>
      </c>
      <c r="D4412" s="51" t="s">
        <v>1019</v>
      </c>
      <c r="E4412" s="51" t="s">
        <v>1020</v>
      </c>
    </row>
    <row r="4413" spans="1:5" ht="26.25" thickBot="1" x14ac:dyDescent="0.3">
      <c r="A4413" s="128" t="s">
        <v>748</v>
      </c>
      <c r="B4413" s="127" t="str">
        <f>Table13[[#This Row],[Series]]&amp;Table13[[#This Row],[Competency Name]]</f>
        <v>5801SHOP APTITUDE AND INTEREST</v>
      </c>
      <c r="C4413" s="127" t="str">
        <f>IF(RIGHT(Table13[[#This Row],[Occupational Series]],5)="SECCM","SECCM",IF(OR(RIGHT(Table13[[#This Row],[Occupational Series]],1)="A",RIGHT(Table13[[#This Row],[Occupational Series]],1)="B",RIGHT(Table13[[#This Row],[Occupational Series]],1)="C"),"0301",RIGHT(Table13[[#This Row],[Occupational Series]],4)))</f>
        <v>5801</v>
      </c>
      <c r="D4413" s="128" t="s">
        <v>1021</v>
      </c>
      <c r="E4413" s="128" t="s">
        <v>1022</v>
      </c>
    </row>
    <row r="4414" spans="1:5" ht="115.5" thickBot="1" x14ac:dyDescent="0.3">
      <c r="A4414" s="51" t="s">
        <v>733</v>
      </c>
      <c r="B4414" s="127" t="str">
        <f>Table13[[#This Row],[Series]]&amp;Table13[[#This Row],[Competency Name]]</f>
        <v>5803TECHNICAL PRACTICES (THEORETICAL, PRECISE, ARTISTIC)</v>
      </c>
      <c r="C4414" s="127" t="str">
        <f>IF(RIGHT(Table13[[#This Row],[Occupational Series]],5)="SECCM","SECCM",IF(OR(RIGHT(Table13[[#This Row],[Occupational Series]],1)="A",RIGHT(Table13[[#This Row],[Occupational Series]],1)="B",RIGHT(Table13[[#This Row],[Occupational Series]],1)="C"),"0301",RIGHT(Table13[[#This Row],[Occupational Series]],4)))</f>
        <v>5803</v>
      </c>
      <c r="D4414" s="51" t="s">
        <v>716</v>
      </c>
      <c r="E4414" s="51" t="s">
        <v>717</v>
      </c>
    </row>
    <row r="4415" spans="1:5" ht="51.75" thickBot="1" x14ac:dyDescent="0.3">
      <c r="A4415" s="129" t="s">
        <v>733</v>
      </c>
      <c r="B4415" s="127" t="str">
        <f>Table13[[#This Row],[Series]]&amp;Table13[[#This Row],[Competency Name]]</f>
        <v>5803ABILITY TO DO THE WORK OF THE POSITION WITHOUT MORE THAN NORMAL SUPERVISION</v>
      </c>
      <c r="C4415" s="127" t="str">
        <f>IF(RIGHT(Table13[[#This Row],[Occupational Series]],5)="SECCM","SECCM",IF(OR(RIGHT(Table13[[#This Row],[Occupational Series]],1)="A",RIGHT(Table13[[#This Row],[Occupational Series]],1)="B",RIGHT(Table13[[#This Row],[Occupational Series]],1)="C"),"0301",RIGHT(Table13[[#This Row],[Occupational Series]],4)))</f>
        <v>5803</v>
      </c>
      <c r="D4415" s="129" t="s">
        <v>852</v>
      </c>
      <c r="E4415" s="129" t="s">
        <v>853</v>
      </c>
    </row>
    <row r="4416" spans="1:5" ht="15.75" thickBot="1" x14ac:dyDescent="0.3">
      <c r="A4416" s="128" t="s">
        <v>733</v>
      </c>
      <c r="B4416" s="127" t="str">
        <f>Table13[[#This Row],[Series]]&amp;Table13[[#This Row],[Competency Name]]</f>
        <v>5803ABILITY TO INSPECT</v>
      </c>
      <c r="C4416" s="127" t="str">
        <f>IF(RIGHT(Table13[[#This Row],[Occupational Series]],5)="SECCM","SECCM",IF(OR(RIGHT(Table13[[#This Row],[Occupational Series]],1)="A",RIGHT(Table13[[#This Row],[Occupational Series]],1)="B",RIGHT(Table13[[#This Row],[Occupational Series]],1)="C"),"0301",RIGHT(Table13[[#This Row],[Occupational Series]],4)))</f>
        <v>5803</v>
      </c>
      <c r="D4416" s="128" t="s">
        <v>866</v>
      </c>
      <c r="E4416" s="128" t="s">
        <v>867</v>
      </c>
    </row>
    <row r="4417" spans="1:5" ht="15.75" thickBot="1" x14ac:dyDescent="0.3">
      <c r="A4417" s="129" t="s">
        <v>733</v>
      </c>
      <c r="B4417" s="127" t="str">
        <f>Table13[[#This Row],[Series]]&amp;Table13[[#This Row],[Competency Name]]</f>
        <v>5803ABILITY TO INSTRUCT</v>
      </c>
      <c r="C4417" s="127" t="str">
        <f>IF(RIGHT(Table13[[#This Row],[Occupational Series]],5)="SECCM","SECCM",IF(OR(RIGHT(Table13[[#This Row],[Occupational Series]],1)="A",RIGHT(Table13[[#This Row],[Occupational Series]],1)="B",RIGHT(Table13[[#This Row],[Occupational Series]],1)="C"),"0301",RIGHT(Table13[[#This Row],[Occupational Series]],4)))</f>
        <v>5803</v>
      </c>
      <c r="D4417" s="129" t="s">
        <v>868</v>
      </c>
      <c r="E4417" s="129" t="s">
        <v>869</v>
      </c>
    </row>
    <row r="4418" spans="1:5" ht="39" thickBot="1" x14ac:dyDescent="0.3">
      <c r="A4418" s="51" t="s">
        <v>733</v>
      </c>
      <c r="B4418" s="127" t="str">
        <f>Table13[[#This Row],[Series]]&amp;Table13[[#This Row],[Competency Name]]</f>
        <v>5803ABILITY TO PROVIDE PRODUCTION SUPPORT SERVICES</v>
      </c>
      <c r="C4418" s="127" t="str">
        <f>IF(RIGHT(Table13[[#This Row],[Occupational Series]],5)="SECCM","SECCM",IF(OR(RIGHT(Table13[[#This Row],[Occupational Series]],1)="A",RIGHT(Table13[[#This Row],[Occupational Series]],1)="B",RIGHT(Table13[[#This Row],[Occupational Series]],1)="C"),"0301",RIGHT(Table13[[#This Row],[Occupational Series]],4)))</f>
        <v>5803</v>
      </c>
      <c r="D4418" s="51" t="s">
        <v>870</v>
      </c>
      <c r="E4418" s="51" t="s">
        <v>871</v>
      </c>
    </row>
    <row r="4419" spans="1:5" ht="26.25" thickBot="1" x14ac:dyDescent="0.3">
      <c r="A4419" s="128" t="s">
        <v>733</v>
      </c>
      <c r="B4419" s="127" t="str">
        <f>Table13[[#This Row],[Series]]&amp;Table13[[#This Row],[Competency Name]]</f>
        <v>5803ABILITY TO LEAD OR SUPERVISE</v>
      </c>
      <c r="C4419" s="127" t="str">
        <f>IF(RIGHT(Table13[[#This Row],[Occupational Series]],5)="SECCM","SECCM",IF(OR(RIGHT(Table13[[#This Row],[Occupational Series]],1)="A",RIGHT(Table13[[#This Row],[Occupational Series]],1)="B",RIGHT(Table13[[#This Row],[Occupational Series]],1)="C"),"0301",RIGHT(Table13[[#This Row],[Occupational Series]],4)))</f>
        <v>5803</v>
      </c>
      <c r="D4419" s="128" t="s">
        <v>872</v>
      </c>
      <c r="E4419" s="128" t="s">
        <v>873</v>
      </c>
    </row>
    <row r="4420" spans="1:5" ht="39" thickBot="1" x14ac:dyDescent="0.3">
      <c r="A4420" s="51" t="s">
        <v>733</v>
      </c>
      <c r="B4420" s="127" t="str">
        <f>Table13[[#This Row],[Series]]&amp;Table13[[#This Row],[Competency Name]]</f>
        <v>5803ABILITY TO FOLLOW DIRECTIONS IN A SHOP</v>
      </c>
      <c r="C4420" s="127" t="str">
        <f>IF(RIGHT(Table13[[#This Row],[Occupational Series]],5)="SECCM","SECCM",IF(OR(RIGHT(Table13[[#This Row],[Occupational Series]],1)="A",RIGHT(Table13[[#This Row],[Occupational Series]],1)="B",RIGHT(Table13[[#This Row],[Occupational Series]],1)="C"),"0301",RIGHT(Table13[[#This Row],[Occupational Series]],4)))</f>
        <v>5803</v>
      </c>
      <c r="D4420" s="51" t="s">
        <v>882</v>
      </c>
      <c r="E4420" s="51" t="s">
        <v>883</v>
      </c>
    </row>
    <row r="4421" spans="1:5" ht="64.5" thickBot="1" x14ac:dyDescent="0.3">
      <c r="A4421" s="51" t="s">
        <v>733</v>
      </c>
      <c r="B4421" s="127" t="str">
        <f>Table13[[#This Row],[Series]]&amp;Table13[[#This Row],[Competency Name]]</f>
        <v>5803DEXTERITY AND SAFETY</v>
      </c>
      <c r="C4421" s="127" t="str">
        <f>IF(RIGHT(Table13[[#This Row],[Occupational Series]],5)="SECCM","SECCM",IF(OR(RIGHT(Table13[[#This Row],[Occupational Series]],1)="A",RIGHT(Table13[[#This Row],[Occupational Series]],1)="B",RIGHT(Table13[[#This Row],[Occupational Series]],1)="C"),"0301",RIGHT(Table13[[#This Row],[Occupational Series]],4)))</f>
        <v>5803</v>
      </c>
      <c r="D4421" s="51" t="s">
        <v>888</v>
      </c>
      <c r="E4421" s="51" t="s">
        <v>889</v>
      </c>
    </row>
    <row r="4422" spans="1:5" ht="39" thickBot="1" x14ac:dyDescent="0.3">
      <c r="A4422" s="54" t="s">
        <v>733</v>
      </c>
      <c r="B4422" s="127" t="str">
        <f>Table13[[#This Row],[Series]]&amp;Table13[[#This Row],[Competency Name]]</f>
        <v>5803RELIABILITY AND DEPENDABILITY</v>
      </c>
      <c r="C4422" s="127" t="str">
        <f>IF(RIGHT(Table13[[#This Row],[Occupational Series]],5)="SECCM","SECCM",IF(OR(RIGHT(Table13[[#This Row],[Occupational Series]],1)="A",RIGHT(Table13[[#This Row],[Occupational Series]],1)="B",RIGHT(Table13[[#This Row],[Occupational Series]],1)="C"),"0301",RIGHT(Table13[[#This Row],[Occupational Series]],4)))</f>
        <v>5803</v>
      </c>
      <c r="D4422" s="54" t="s">
        <v>900</v>
      </c>
      <c r="E4422" s="54" t="s">
        <v>901</v>
      </c>
    </row>
    <row r="4423" spans="1:5" ht="77.25" thickBot="1" x14ac:dyDescent="0.3">
      <c r="A4423" s="51" t="s">
        <v>733</v>
      </c>
      <c r="B4423" s="127" t="str">
        <f>Table13[[#This Row],[Series]]&amp;Table13[[#This Row],[Competency Name]]</f>
        <v>5803ABILITY TO INTERPRET INSTRUCTIONS AND SPECIFICATIONS, INCLUDING BLUEPRINT READING</v>
      </c>
      <c r="C4423" s="127" t="str">
        <f>IF(RIGHT(Table13[[#This Row],[Occupational Series]],5)="SECCM","SECCM",IF(OR(RIGHT(Table13[[#This Row],[Occupational Series]],1)="A",RIGHT(Table13[[#This Row],[Occupational Series]],1)="B",RIGHT(Table13[[#This Row],[Occupational Series]],1)="C"),"0301",RIGHT(Table13[[#This Row],[Occupational Series]],4)))</f>
        <v>5803</v>
      </c>
      <c r="D4423" s="51" t="s">
        <v>906</v>
      </c>
      <c r="E4423" s="51" t="s">
        <v>907</v>
      </c>
    </row>
    <row r="4424" spans="1:5" ht="51.75" thickBot="1" x14ac:dyDescent="0.3">
      <c r="A4424" s="51" t="s">
        <v>733</v>
      </c>
      <c r="B4424" s="127" t="str">
        <f>Table13[[#This Row],[Series]]&amp;Table13[[#This Row],[Competency Name]]</f>
        <v>5803ABILITY TO USE AND MAINTAIN TOOLS AND EQUIPMENT</v>
      </c>
      <c r="C4424" s="127" t="str">
        <f>IF(RIGHT(Table13[[#This Row],[Occupational Series]],5)="SECCM","SECCM",IF(OR(RIGHT(Table13[[#This Row],[Occupational Series]],1)="A",RIGHT(Table13[[#This Row],[Occupational Series]],1)="B",RIGHT(Table13[[#This Row],[Occupational Series]],1)="C"),"0301",RIGHT(Table13[[#This Row],[Occupational Series]],4)))</f>
        <v>5803</v>
      </c>
      <c r="D4424" s="51" t="s">
        <v>908</v>
      </c>
      <c r="E4424" s="51" t="s">
        <v>909</v>
      </c>
    </row>
    <row r="4425" spans="1:5" ht="39" thickBot="1" x14ac:dyDescent="0.3">
      <c r="A4425" s="51" t="s">
        <v>733</v>
      </c>
      <c r="B4425" s="127" t="str">
        <f>Table13[[#This Row],[Series]]&amp;Table13[[#This Row],[Competency Name]]</f>
        <v>5803KNOWLEDGE OF EQUIPMENT ASSEMBLY, INSTALLATION, REPAIR, ETC.</v>
      </c>
      <c r="C4425" s="127" t="str">
        <f>IF(RIGHT(Table13[[#This Row],[Occupational Series]],5)="SECCM","SECCM",IF(OR(RIGHT(Table13[[#This Row],[Occupational Series]],1)="A",RIGHT(Table13[[#This Row],[Occupational Series]],1)="B",RIGHT(Table13[[#This Row],[Occupational Series]],1)="C"),"0301",RIGHT(Table13[[#This Row],[Occupational Series]],4)))</f>
        <v>5803</v>
      </c>
      <c r="D4425" s="51" t="s">
        <v>910</v>
      </c>
      <c r="E4425" s="51" t="s">
        <v>911</v>
      </c>
    </row>
    <row r="4426" spans="1:5" ht="51.75" thickBot="1" x14ac:dyDescent="0.3">
      <c r="A4426" s="51" t="s">
        <v>733</v>
      </c>
      <c r="B4426" s="127" t="str">
        <f>Table13[[#This Row],[Series]]&amp;Table13[[#This Row],[Competency Name]]</f>
        <v>5803TROUBLESHOOTING</v>
      </c>
      <c r="C4426" s="127" t="str">
        <f>IF(RIGHT(Table13[[#This Row],[Occupational Series]],5)="SECCM","SECCM",IF(OR(RIGHT(Table13[[#This Row],[Occupational Series]],1)="A",RIGHT(Table13[[#This Row],[Occupational Series]],1)="B",RIGHT(Table13[[#This Row],[Occupational Series]],1)="C"),"0301",RIGHT(Table13[[#This Row],[Occupational Series]],4)))</f>
        <v>5803</v>
      </c>
      <c r="D4426" s="51" t="s">
        <v>912</v>
      </c>
      <c r="E4426" s="51" t="s">
        <v>913</v>
      </c>
    </row>
    <row r="4427" spans="1:5" ht="90" thickBot="1" x14ac:dyDescent="0.3">
      <c r="A4427" s="54" t="s">
        <v>733</v>
      </c>
      <c r="B4427" s="127" t="str">
        <f>Table13[[#This Row],[Series]]&amp;Table13[[#This Row],[Competency Name]]</f>
        <v>5803USE OF MEASURING INSTRUMENTS (MECHANICAL, ELECTRICAL, ELECTRONIC, AS APPROPRIATE TO LINE OF WORK)</v>
      </c>
      <c r="C4427" s="127" t="str">
        <f>IF(RIGHT(Table13[[#This Row],[Occupational Series]],5)="SECCM","SECCM",IF(OR(RIGHT(Table13[[#This Row],[Occupational Series]],1)="A",RIGHT(Table13[[#This Row],[Occupational Series]],1)="B",RIGHT(Table13[[#This Row],[Occupational Series]],1)="C"),"0301",RIGHT(Table13[[#This Row],[Occupational Series]],4)))</f>
        <v>5803</v>
      </c>
      <c r="D4427" s="54" t="s">
        <v>986</v>
      </c>
      <c r="E4427" s="54" t="s">
        <v>987</v>
      </c>
    </row>
    <row r="4428" spans="1:5" ht="26.25" thickBot="1" x14ac:dyDescent="0.3">
      <c r="A4428" s="129" t="s">
        <v>733</v>
      </c>
      <c r="B4428" s="127" t="str">
        <f>Table13[[#This Row],[Series]]&amp;Table13[[#This Row],[Competency Name]]</f>
        <v>5803ABILITY TO HANDLE WEIGHTS AND LOADS</v>
      </c>
      <c r="C4428" s="127" t="str">
        <f>IF(RIGHT(Table13[[#This Row],[Occupational Series]],5)="SECCM","SECCM",IF(OR(RIGHT(Table13[[#This Row],[Occupational Series]],1)="A",RIGHT(Table13[[#This Row],[Occupational Series]],1)="B",RIGHT(Table13[[#This Row],[Occupational Series]],1)="C"),"0301",RIGHT(Table13[[#This Row],[Occupational Series]],4)))</f>
        <v>5803</v>
      </c>
      <c r="D4428" s="129" t="s">
        <v>988</v>
      </c>
      <c r="E4428" s="129" t="s">
        <v>989</v>
      </c>
    </row>
    <row r="4429" spans="1:5" ht="39" thickBot="1" x14ac:dyDescent="0.3">
      <c r="A4429" s="51" t="s">
        <v>733</v>
      </c>
      <c r="B4429" s="127" t="str">
        <f>Table13[[#This Row],[Series]]&amp;Table13[[#This Row],[Competency Name]]</f>
        <v>5803ABILITY TO WORK AS A MEMBER OF A TEAM</v>
      </c>
      <c r="C4429" s="127" t="str">
        <f>IF(RIGHT(Table13[[#This Row],[Occupational Series]],5)="SECCM","SECCM",IF(OR(RIGHT(Table13[[#This Row],[Occupational Series]],1)="A",RIGHT(Table13[[#This Row],[Occupational Series]],1)="B",RIGHT(Table13[[#This Row],[Occupational Series]],1)="C"),"0301",RIGHT(Table13[[#This Row],[Occupational Series]],4)))</f>
        <v>5803</v>
      </c>
      <c r="D4429" s="51" t="s">
        <v>1017</v>
      </c>
      <c r="E4429" s="51" t="s">
        <v>1018</v>
      </c>
    </row>
    <row r="4430" spans="1:5" ht="26.25" thickBot="1" x14ac:dyDescent="0.3">
      <c r="A4430" s="128" t="s">
        <v>733</v>
      </c>
      <c r="B4430" s="127" t="str">
        <f>Table13[[#This Row],[Series]]&amp;Table13[[#This Row],[Competency Name]]</f>
        <v>5803SHOP APTITUDE AND INTEREST</v>
      </c>
      <c r="C4430" s="127" t="str">
        <f>IF(RIGHT(Table13[[#This Row],[Occupational Series]],5)="SECCM","SECCM",IF(OR(RIGHT(Table13[[#This Row],[Occupational Series]],1)="A",RIGHT(Table13[[#This Row],[Occupational Series]],1)="B",RIGHT(Table13[[#This Row],[Occupational Series]],1)="C"),"0301",RIGHT(Table13[[#This Row],[Occupational Series]],4)))</f>
        <v>5803</v>
      </c>
      <c r="D4430" s="128" t="s">
        <v>1021</v>
      </c>
      <c r="E4430" s="128" t="s">
        <v>1022</v>
      </c>
    </row>
    <row r="4431" spans="1:5" ht="115.5" thickBot="1" x14ac:dyDescent="0.3">
      <c r="A4431" s="51" t="s">
        <v>734</v>
      </c>
      <c r="B4431" s="127" t="str">
        <f>Table13[[#This Row],[Series]]&amp;Table13[[#This Row],[Competency Name]]</f>
        <v>5806TECHNICAL PRACTICES (THEORETICAL, PRECISE, ARTISTIC)</v>
      </c>
      <c r="C4431" s="127" t="str">
        <f>IF(RIGHT(Table13[[#This Row],[Occupational Series]],5)="SECCM","SECCM",IF(OR(RIGHT(Table13[[#This Row],[Occupational Series]],1)="A",RIGHT(Table13[[#This Row],[Occupational Series]],1)="B",RIGHT(Table13[[#This Row],[Occupational Series]],1)="C"),"0301",RIGHT(Table13[[#This Row],[Occupational Series]],4)))</f>
        <v>5806</v>
      </c>
      <c r="D4431" s="51" t="s">
        <v>716</v>
      </c>
      <c r="E4431" s="51" t="s">
        <v>717</v>
      </c>
    </row>
    <row r="4432" spans="1:5" ht="51.75" thickBot="1" x14ac:dyDescent="0.3">
      <c r="A4432" s="129" t="s">
        <v>734</v>
      </c>
      <c r="B4432" s="127" t="str">
        <f>Table13[[#This Row],[Series]]&amp;Table13[[#This Row],[Competency Name]]</f>
        <v>5806ABILITY TO DO THE WORK OF THE POSITION WITHOUT MORE THAN NORMAL SUPERVISION</v>
      </c>
      <c r="C4432" s="127" t="str">
        <f>IF(RIGHT(Table13[[#This Row],[Occupational Series]],5)="SECCM","SECCM",IF(OR(RIGHT(Table13[[#This Row],[Occupational Series]],1)="A",RIGHT(Table13[[#This Row],[Occupational Series]],1)="B",RIGHT(Table13[[#This Row],[Occupational Series]],1)="C"),"0301",RIGHT(Table13[[#This Row],[Occupational Series]],4)))</f>
        <v>5806</v>
      </c>
      <c r="D4432" s="129" t="s">
        <v>852</v>
      </c>
      <c r="E4432" s="129" t="s">
        <v>853</v>
      </c>
    </row>
    <row r="4433" spans="1:5" ht="15.75" thickBot="1" x14ac:dyDescent="0.3">
      <c r="A4433" s="128" t="s">
        <v>734</v>
      </c>
      <c r="B4433" s="127" t="str">
        <f>Table13[[#This Row],[Series]]&amp;Table13[[#This Row],[Competency Name]]</f>
        <v>5806ABILITY TO INSPECT</v>
      </c>
      <c r="C4433" s="127" t="str">
        <f>IF(RIGHT(Table13[[#This Row],[Occupational Series]],5)="SECCM","SECCM",IF(OR(RIGHT(Table13[[#This Row],[Occupational Series]],1)="A",RIGHT(Table13[[#This Row],[Occupational Series]],1)="B",RIGHT(Table13[[#This Row],[Occupational Series]],1)="C"),"0301",RIGHT(Table13[[#This Row],[Occupational Series]],4)))</f>
        <v>5806</v>
      </c>
      <c r="D4433" s="128" t="s">
        <v>866</v>
      </c>
      <c r="E4433" s="128" t="s">
        <v>867</v>
      </c>
    </row>
    <row r="4434" spans="1:5" ht="15.75" thickBot="1" x14ac:dyDescent="0.3">
      <c r="A4434" s="129" t="s">
        <v>734</v>
      </c>
      <c r="B4434" s="127" t="str">
        <f>Table13[[#This Row],[Series]]&amp;Table13[[#This Row],[Competency Name]]</f>
        <v>5806ABILITY TO INSTRUCT</v>
      </c>
      <c r="C4434" s="127" t="str">
        <f>IF(RIGHT(Table13[[#This Row],[Occupational Series]],5)="SECCM","SECCM",IF(OR(RIGHT(Table13[[#This Row],[Occupational Series]],1)="A",RIGHT(Table13[[#This Row],[Occupational Series]],1)="B",RIGHT(Table13[[#This Row],[Occupational Series]],1)="C"),"0301",RIGHT(Table13[[#This Row],[Occupational Series]],4)))</f>
        <v>5806</v>
      </c>
      <c r="D4434" s="129" t="s">
        <v>868</v>
      </c>
      <c r="E4434" s="129" t="s">
        <v>869</v>
      </c>
    </row>
    <row r="4435" spans="1:5" ht="39" thickBot="1" x14ac:dyDescent="0.3">
      <c r="A4435" s="51" t="s">
        <v>734</v>
      </c>
      <c r="B4435" s="127" t="str">
        <f>Table13[[#This Row],[Series]]&amp;Table13[[#This Row],[Competency Name]]</f>
        <v>5806ABILITY TO PROVIDE PRODUCTION SUPPORT SERVICES</v>
      </c>
      <c r="C4435" s="127" t="str">
        <f>IF(RIGHT(Table13[[#This Row],[Occupational Series]],5)="SECCM","SECCM",IF(OR(RIGHT(Table13[[#This Row],[Occupational Series]],1)="A",RIGHT(Table13[[#This Row],[Occupational Series]],1)="B",RIGHT(Table13[[#This Row],[Occupational Series]],1)="C"),"0301",RIGHT(Table13[[#This Row],[Occupational Series]],4)))</f>
        <v>5806</v>
      </c>
      <c r="D4435" s="51" t="s">
        <v>870</v>
      </c>
      <c r="E4435" s="51" t="s">
        <v>871</v>
      </c>
    </row>
    <row r="4436" spans="1:5" ht="26.25" thickBot="1" x14ac:dyDescent="0.3">
      <c r="A4436" s="129" t="s">
        <v>734</v>
      </c>
      <c r="B4436" s="127" t="str">
        <f>Table13[[#This Row],[Series]]&amp;Table13[[#This Row],[Competency Name]]</f>
        <v>5806ABILITY TO LEAD OR SUPERVISE</v>
      </c>
      <c r="C4436" s="127" t="str">
        <f>IF(RIGHT(Table13[[#This Row],[Occupational Series]],5)="SECCM","SECCM",IF(OR(RIGHT(Table13[[#This Row],[Occupational Series]],1)="A",RIGHT(Table13[[#This Row],[Occupational Series]],1)="B",RIGHT(Table13[[#This Row],[Occupational Series]],1)="C"),"0301",RIGHT(Table13[[#This Row],[Occupational Series]],4)))</f>
        <v>5806</v>
      </c>
      <c r="D4436" s="129" t="s">
        <v>872</v>
      </c>
      <c r="E4436" s="129" t="s">
        <v>873</v>
      </c>
    </row>
    <row r="4437" spans="1:5" ht="39" thickBot="1" x14ac:dyDescent="0.3">
      <c r="A4437" s="51" t="s">
        <v>734</v>
      </c>
      <c r="B4437" s="127" t="str">
        <f>Table13[[#This Row],[Series]]&amp;Table13[[#This Row],[Competency Name]]</f>
        <v>5806ABILITY TO FOLLOW DIRECTIONS IN A SHOP</v>
      </c>
      <c r="C4437" s="127" t="str">
        <f>IF(RIGHT(Table13[[#This Row],[Occupational Series]],5)="SECCM","SECCM",IF(OR(RIGHT(Table13[[#This Row],[Occupational Series]],1)="A",RIGHT(Table13[[#This Row],[Occupational Series]],1)="B",RIGHT(Table13[[#This Row],[Occupational Series]],1)="C"),"0301",RIGHT(Table13[[#This Row],[Occupational Series]],4)))</f>
        <v>5806</v>
      </c>
      <c r="D4437" s="51" t="s">
        <v>882</v>
      </c>
      <c r="E4437" s="51" t="s">
        <v>883</v>
      </c>
    </row>
    <row r="4438" spans="1:5" ht="64.5" thickBot="1" x14ac:dyDescent="0.3">
      <c r="A4438" s="51" t="s">
        <v>734</v>
      </c>
      <c r="B4438" s="127" t="str">
        <f>Table13[[#This Row],[Series]]&amp;Table13[[#This Row],[Competency Name]]</f>
        <v>5806DEXTERITY AND SAFETY</v>
      </c>
      <c r="C4438" s="127" t="str">
        <f>IF(RIGHT(Table13[[#This Row],[Occupational Series]],5)="SECCM","SECCM",IF(OR(RIGHT(Table13[[#This Row],[Occupational Series]],1)="A",RIGHT(Table13[[#This Row],[Occupational Series]],1)="B",RIGHT(Table13[[#This Row],[Occupational Series]],1)="C"),"0301",RIGHT(Table13[[#This Row],[Occupational Series]],4)))</f>
        <v>5806</v>
      </c>
      <c r="D4438" s="51" t="s">
        <v>888</v>
      </c>
      <c r="E4438" s="51" t="s">
        <v>889</v>
      </c>
    </row>
    <row r="4439" spans="1:5" ht="39" thickBot="1" x14ac:dyDescent="0.3">
      <c r="A4439" s="51" t="s">
        <v>734</v>
      </c>
      <c r="B4439" s="127" t="str">
        <f>Table13[[#This Row],[Series]]&amp;Table13[[#This Row],[Competency Name]]</f>
        <v>5806RELIABILITY AND DEPENDABILITY</v>
      </c>
      <c r="C4439" s="127" t="str">
        <f>IF(RIGHT(Table13[[#This Row],[Occupational Series]],5)="SECCM","SECCM",IF(OR(RIGHT(Table13[[#This Row],[Occupational Series]],1)="A",RIGHT(Table13[[#This Row],[Occupational Series]],1)="B",RIGHT(Table13[[#This Row],[Occupational Series]],1)="C"),"0301",RIGHT(Table13[[#This Row],[Occupational Series]],4)))</f>
        <v>5806</v>
      </c>
      <c r="D4439" s="51" t="s">
        <v>900</v>
      </c>
      <c r="E4439" s="51" t="s">
        <v>901</v>
      </c>
    </row>
    <row r="4440" spans="1:5" ht="77.25" thickBot="1" x14ac:dyDescent="0.3">
      <c r="A4440" s="51" t="s">
        <v>734</v>
      </c>
      <c r="B4440" s="127" t="str">
        <f>Table13[[#This Row],[Series]]&amp;Table13[[#This Row],[Competency Name]]</f>
        <v>5806ABILITY TO INTERPRET INSTRUCTIONS AND SPECIFICATIONS, INCLUDING BLUEPRINT READING</v>
      </c>
      <c r="C4440" s="127" t="str">
        <f>IF(RIGHT(Table13[[#This Row],[Occupational Series]],5)="SECCM","SECCM",IF(OR(RIGHT(Table13[[#This Row],[Occupational Series]],1)="A",RIGHT(Table13[[#This Row],[Occupational Series]],1)="B",RIGHT(Table13[[#This Row],[Occupational Series]],1)="C"),"0301",RIGHT(Table13[[#This Row],[Occupational Series]],4)))</f>
        <v>5806</v>
      </c>
      <c r="D4440" s="51" t="s">
        <v>906</v>
      </c>
      <c r="E4440" s="51" t="s">
        <v>907</v>
      </c>
    </row>
    <row r="4441" spans="1:5" ht="51.75" thickBot="1" x14ac:dyDescent="0.3">
      <c r="A4441" s="51" t="s">
        <v>734</v>
      </c>
      <c r="B4441" s="127" t="str">
        <f>Table13[[#This Row],[Series]]&amp;Table13[[#This Row],[Competency Name]]</f>
        <v>5806ABILITY TO USE AND MAINTAIN TOOLS AND EQUIPMENT</v>
      </c>
      <c r="C4441" s="127" t="str">
        <f>IF(RIGHT(Table13[[#This Row],[Occupational Series]],5)="SECCM","SECCM",IF(OR(RIGHT(Table13[[#This Row],[Occupational Series]],1)="A",RIGHT(Table13[[#This Row],[Occupational Series]],1)="B",RIGHT(Table13[[#This Row],[Occupational Series]],1)="C"),"0301",RIGHT(Table13[[#This Row],[Occupational Series]],4)))</f>
        <v>5806</v>
      </c>
      <c r="D4441" s="51" t="s">
        <v>908</v>
      </c>
      <c r="E4441" s="51" t="s">
        <v>909</v>
      </c>
    </row>
    <row r="4442" spans="1:5" ht="39" thickBot="1" x14ac:dyDescent="0.3">
      <c r="A4442" s="51" t="s">
        <v>734</v>
      </c>
      <c r="B4442" s="127" t="str">
        <f>Table13[[#This Row],[Series]]&amp;Table13[[#This Row],[Competency Name]]</f>
        <v>5806KNOWLEDGE OF EQUIPMENT ASSEMBLY, INSTALLATION, REPAIR, ETC.</v>
      </c>
      <c r="C4442" s="127" t="str">
        <f>IF(RIGHT(Table13[[#This Row],[Occupational Series]],5)="SECCM","SECCM",IF(OR(RIGHT(Table13[[#This Row],[Occupational Series]],1)="A",RIGHT(Table13[[#This Row],[Occupational Series]],1)="B",RIGHT(Table13[[#This Row],[Occupational Series]],1)="C"),"0301",RIGHT(Table13[[#This Row],[Occupational Series]],4)))</f>
        <v>5806</v>
      </c>
      <c r="D4442" s="51" t="s">
        <v>910</v>
      </c>
      <c r="E4442" s="51" t="s">
        <v>911</v>
      </c>
    </row>
    <row r="4443" spans="1:5" ht="51.75" thickBot="1" x14ac:dyDescent="0.3">
      <c r="A4443" s="51" t="s">
        <v>734</v>
      </c>
      <c r="B4443" s="127" t="str">
        <f>Table13[[#This Row],[Series]]&amp;Table13[[#This Row],[Competency Name]]</f>
        <v>5806TROUBLESHOOTING</v>
      </c>
      <c r="C4443" s="127" t="str">
        <f>IF(RIGHT(Table13[[#This Row],[Occupational Series]],5)="SECCM","SECCM",IF(OR(RIGHT(Table13[[#This Row],[Occupational Series]],1)="A",RIGHT(Table13[[#This Row],[Occupational Series]],1)="B",RIGHT(Table13[[#This Row],[Occupational Series]],1)="C"),"0301",RIGHT(Table13[[#This Row],[Occupational Series]],4)))</f>
        <v>5806</v>
      </c>
      <c r="D4443" s="51" t="s">
        <v>912</v>
      </c>
      <c r="E4443" s="51" t="s">
        <v>913</v>
      </c>
    </row>
    <row r="4444" spans="1:5" ht="90" thickBot="1" x14ac:dyDescent="0.3">
      <c r="A4444" s="51" t="s">
        <v>734</v>
      </c>
      <c r="B4444" s="127" t="str">
        <f>Table13[[#This Row],[Series]]&amp;Table13[[#This Row],[Competency Name]]</f>
        <v>5806USE OF MEASURING INSTRUMENTS (MECHANICAL, ELECTRICAL, ELECTRONIC, AS APPROPRIATE TO LINE OF WORK)</v>
      </c>
      <c r="C4444" s="127" t="str">
        <f>IF(RIGHT(Table13[[#This Row],[Occupational Series]],5)="SECCM","SECCM",IF(OR(RIGHT(Table13[[#This Row],[Occupational Series]],1)="A",RIGHT(Table13[[#This Row],[Occupational Series]],1)="B",RIGHT(Table13[[#This Row],[Occupational Series]],1)="C"),"0301",RIGHT(Table13[[#This Row],[Occupational Series]],4)))</f>
        <v>5806</v>
      </c>
      <c r="D4444" s="51" t="s">
        <v>986</v>
      </c>
      <c r="E4444" s="51" t="s">
        <v>987</v>
      </c>
    </row>
    <row r="4445" spans="1:5" ht="39" thickBot="1" x14ac:dyDescent="0.3">
      <c r="A4445" s="51" t="s">
        <v>734</v>
      </c>
      <c r="B4445" s="127" t="str">
        <f>Table13[[#This Row],[Series]]&amp;Table13[[#This Row],[Competency Name]]</f>
        <v>5806ABILITY TO WORK AS A MEMBER OF A TEAM</v>
      </c>
      <c r="C4445" s="127" t="str">
        <f>IF(RIGHT(Table13[[#This Row],[Occupational Series]],5)="SECCM","SECCM",IF(OR(RIGHT(Table13[[#This Row],[Occupational Series]],1)="A",RIGHT(Table13[[#This Row],[Occupational Series]],1)="B",RIGHT(Table13[[#This Row],[Occupational Series]],1)="C"),"0301",RIGHT(Table13[[#This Row],[Occupational Series]],4)))</f>
        <v>5806</v>
      </c>
      <c r="D4445" s="51" t="s">
        <v>1017</v>
      </c>
      <c r="E4445" s="51" t="s">
        <v>1018</v>
      </c>
    </row>
    <row r="4446" spans="1:5" ht="26.25" thickBot="1" x14ac:dyDescent="0.3">
      <c r="A4446" s="128" t="s">
        <v>734</v>
      </c>
      <c r="B4446" s="127" t="str">
        <f>Table13[[#This Row],[Series]]&amp;Table13[[#This Row],[Competency Name]]</f>
        <v>5806SHOP APTITUDE AND INTEREST</v>
      </c>
      <c r="C4446" s="127" t="str">
        <f>IF(RIGHT(Table13[[#This Row],[Occupational Series]],5)="SECCM","SECCM",IF(OR(RIGHT(Table13[[#This Row],[Occupational Series]],1)="A",RIGHT(Table13[[#This Row],[Occupational Series]],1)="B",RIGHT(Table13[[#This Row],[Occupational Series]],1)="C"),"0301",RIGHT(Table13[[#This Row],[Occupational Series]],4)))</f>
        <v>5806</v>
      </c>
      <c r="D4446" s="128" t="s">
        <v>1021</v>
      </c>
      <c r="E4446" s="128" t="s">
        <v>1022</v>
      </c>
    </row>
    <row r="4447" spans="1:5" ht="115.5" thickBot="1" x14ac:dyDescent="0.3">
      <c r="A4447" s="51" t="s">
        <v>719</v>
      </c>
      <c r="B4447" s="127" t="str">
        <f>Table13[[#This Row],[Series]]&amp;Table13[[#This Row],[Competency Name]]</f>
        <v>5823TECHNICAL PRACTICES (THEORETICAL, PRECISE, ARTISTIC)</v>
      </c>
      <c r="C4447" s="127" t="str">
        <f>IF(RIGHT(Table13[[#This Row],[Occupational Series]],5)="SECCM","SECCM",IF(OR(RIGHT(Table13[[#This Row],[Occupational Series]],1)="A",RIGHT(Table13[[#This Row],[Occupational Series]],1)="B",RIGHT(Table13[[#This Row],[Occupational Series]],1)="C"),"0301",RIGHT(Table13[[#This Row],[Occupational Series]],4)))</f>
        <v>5823</v>
      </c>
      <c r="D4447" s="51" t="s">
        <v>716</v>
      </c>
      <c r="E4447" s="51" t="s">
        <v>717</v>
      </c>
    </row>
    <row r="4448" spans="1:5" ht="51.75" thickBot="1" x14ac:dyDescent="0.3">
      <c r="A4448" s="129" t="s">
        <v>719</v>
      </c>
      <c r="B4448" s="127" t="str">
        <f>Table13[[#This Row],[Series]]&amp;Table13[[#This Row],[Competency Name]]</f>
        <v>5823ABILITY TO DO THE WORK OF THE POSITION WITHOUT MORE THAN NORMAL SUPERVISION</v>
      </c>
      <c r="C4448" s="127" t="str">
        <f>IF(RIGHT(Table13[[#This Row],[Occupational Series]],5)="SECCM","SECCM",IF(OR(RIGHT(Table13[[#This Row],[Occupational Series]],1)="A",RIGHT(Table13[[#This Row],[Occupational Series]],1)="B",RIGHT(Table13[[#This Row],[Occupational Series]],1)="C"),"0301",RIGHT(Table13[[#This Row],[Occupational Series]],4)))</f>
        <v>5823</v>
      </c>
      <c r="D4448" s="129" t="s">
        <v>852</v>
      </c>
      <c r="E4448" s="129" t="s">
        <v>853</v>
      </c>
    </row>
    <row r="4449" spans="1:5" ht="15.75" thickBot="1" x14ac:dyDescent="0.3">
      <c r="A4449" s="128" t="s">
        <v>719</v>
      </c>
      <c r="B4449" s="127" t="str">
        <f>Table13[[#This Row],[Series]]&amp;Table13[[#This Row],[Competency Name]]</f>
        <v>5823ABILITY TO INSPECT</v>
      </c>
      <c r="C4449" s="127" t="str">
        <f>IF(RIGHT(Table13[[#This Row],[Occupational Series]],5)="SECCM","SECCM",IF(OR(RIGHT(Table13[[#This Row],[Occupational Series]],1)="A",RIGHT(Table13[[#This Row],[Occupational Series]],1)="B",RIGHT(Table13[[#This Row],[Occupational Series]],1)="C"),"0301",RIGHT(Table13[[#This Row],[Occupational Series]],4)))</f>
        <v>5823</v>
      </c>
      <c r="D4449" s="128" t="s">
        <v>866</v>
      </c>
      <c r="E4449" s="128" t="s">
        <v>867</v>
      </c>
    </row>
    <row r="4450" spans="1:5" ht="15.75" thickBot="1" x14ac:dyDescent="0.3">
      <c r="A4450" s="129" t="s">
        <v>719</v>
      </c>
      <c r="B4450" s="127" t="str">
        <f>Table13[[#This Row],[Series]]&amp;Table13[[#This Row],[Competency Name]]</f>
        <v>5823ABILITY TO INSTRUCT</v>
      </c>
      <c r="C4450" s="127" t="str">
        <f>IF(RIGHT(Table13[[#This Row],[Occupational Series]],5)="SECCM","SECCM",IF(OR(RIGHT(Table13[[#This Row],[Occupational Series]],1)="A",RIGHT(Table13[[#This Row],[Occupational Series]],1)="B",RIGHT(Table13[[#This Row],[Occupational Series]],1)="C"),"0301",RIGHT(Table13[[#This Row],[Occupational Series]],4)))</f>
        <v>5823</v>
      </c>
      <c r="D4450" s="129" t="s">
        <v>868</v>
      </c>
      <c r="E4450" s="129" t="s">
        <v>869</v>
      </c>
    </row>
    <row r="4451" spans="1:5" ht="39" thickBot="1" x14ac:dyDescent="0.3">
      <c r="A4451" s="51" t="s">
        <v>719</v>
      </c>
      <c r="B4451" s="127" t="str">
        <f>Table13[[#This Row],[Series]]&amp;Table13[[#This Row],[Competency Name]]</f>
        <v>5823ABILITY TO PROVIDE PRODUCTION SUPPORT SERVICES</v>
      </c>
      <c r="C4451" s="127" t="str">
        <f>IF(RIGHT(Table13[[#This Row],[Occupational Series]],5)="SECCM","SECCM",IF(OR(RIGHT(Table13[[#This Row],[Occupational Series]],1)="A",RIGHT(Table13[[#This Row],[Occupational Series]],1)="B",RIGHT(Table13[[#This Row],[Occupational Series]],1)="C"),"0301",RIGHT(Table13[[#This Row],[Occupational Series]],4)))</f>
        <v>5823</v>
      </c>
      <c r="D4451" s="51" t="s">
        <v>870</v>
      </c>
      <c r="E4451" s="51" t="s">
        <v>871</v>
      </c>
    </row>
    <row r="4452" spans="1:5" ht="26.25" thickBot="1" x14ac:dyDescent="0.3">
      <c r="A4452" s="128" t="s">
        <v>719</v>
      </c>
      <c r="B4452" s="127" t="str">
        <f>Table13[[#This Row],[Series]]&amp;Table13[[#This Row],[Competency Name]]</f>
        <v>5823ABILITY TO LEAD OR SUPERVISE</v>
      </c>
      <c r="C4452" s="127" t="str">
        <f>IF(RIGHT(Table13[[#This Row],[Occupational Series]],5)="SECCM","SECCM",IF(OR(RIGHT(Table13[[#This Row],[Occupational Series]],1)="A",RIGHT(Table13[[#This Row],[Occupational Series]],1)="B",RIGHT(Table13[[#This Row],[Occupational Series]],1)="C"),"0301",RIGHT(Table13[[#This Row],[Occupational Series]],4)))</f>
        <v>5823</v>
      </c>
      <c r="D4452" s="128" t="s">
        <v>872</v>
      </c>
      <c r="E4452" s="128" t="s">
        <v>873</v>
      </c>
    </row>
    <row r="4453" spans="1:5" ht="77.25" thickBot="1" x14ac:dyDescent="0.3">
      <c r="A4453" s="51" t="s">
        <v>719</v>
      </c>
      <c r="B4453" s="127" t="str">
        <f>Table13[[#This Row],[Series]]&amp;Table13[[#This Row],[Competency Name]]</f>
        <v>5823INGENUITY (ABILITY TO SUGGEST AND APPLY NEW METHODS)</v>
      </c>
      <c r="C4453" s="127" t="str">
        <f>IF(RIGHT(Table13[[#This Row],[Occupational Series]],5)="SECCM","SECCM",IF(OR(RIGHT(Table13[[#This Row],[Occupational Series]],1)="A",RIGHT(Table13[[#This Row],[Occupational Series]],1)="B",RIGHT(Table13[[#This Row],[Occupational Series]],1)="C"),"0301",RIGHT(Table13[[#This Row],[Occupational Series]],4)))</f>
        <v>5823</v>
      </c>
      <c r="D4453" s="51" t="s">
        <v>890</v>
      </c>
      <c r="E4453" s="51" t="s">
        <v>891</v>
      </c>
    </row>
    <row r="4454" spans="1:5" ht="39" thickBot="1" x14ac:dyDescent="0.3">
      <c r="A4454" s="51" t="s">
        <v>719</v>
      </c>
      <c r="B4454" s="127" t="str">
        <f>Table13[[#This Row],[Series]]&amp;Table13[[#This Row],[Competency Name]]</f>
        <v>5823ABILITY TO SUPERVISE THROUGH SUBORDINATE SUPERVISORS</v>
      </c>
      <c r="C4454" s="127" t="str">
        <f>IF(RIGHT(Table13[[#This Row],[Occupational Series]],5)="SECCM","SECCM",IF(OR(RIGHT(Table13[[#This Row],[Occupational Series]],1)="A",RIGHT(Table13[[#This Row],[Occupational Series]],1)="B",RIGHT(Table13[[#This Row],[Occupational Series]],1)="C"),"0301",RIGHT(Table13[[#This Row],[Occupational Series]],4)))</f>
        <v>5823</v>
      </c>
      <c r="D4454" s="51" t="s">
        <v>898</v>
      </c>
      <c r="E4454" s="51" t="s">
        <v>899</v>
      </c>
    </row>
    <row r="4455" spans="1:5" ht="77.25" thickBot="1" x14ac:dyDescent="0.3">
      <c r="A4455" s="54" t="s">
        <v>719</v>
      </c>
      <c r="B4455" s="127" t="str">
        <f>Table13[[#This Row],[Series]]&amp;Table13[[#This Row],[Competency Name]]</f>
        <v>5823ABILITY TO INTERPRET INSTRUCTIONS AND SPECIFICATIONS, INCLUDING BLUEPRINT READING</v>
      </c>
      <c r="C4455" s="127" t="str">
        <f>IF(RIGHT(Table13[[#This Row],[Occupational Series]],5)="SECCM","SECCM",IF(OR(RIGHT(Table13[[#This Row],[Occupational Series]],1)="A",RIGHT(Table13[[#This Row],[Occupational Series]],1)="B",RIGHT(Table13[[#This Row],[Occupational Series]],1)="C"),"0301",RIGHT(Table13[[#This Row],[Occupational Series]],4)))</f>
        <v>5823</v>
      </c>
      <c r="D4455" s="54" t="s">
        <v>906</v>
      </c>
      <c r="E4455" s="54" t="s">
        <v>907</v>
      </c>
    </row>
    <row r="4456" spans="1:5" ht="51.75" thickBot="1" x14ac:dyDescent="0.3">
      <c r="A4456" s="51" t="s">
        <v>719</v>
      </c>
      <c r="B4456" s="127" t="str">
        <f>Table13[[#This Row],[Series]]&amp;Table13[[#This Row],[Competency Name]]</f>
        <v>5823ABILITY TO USE AND MAINTAIN TOOLS AND EQUIPMENT</v>
      </c>
      <c r="C4456" s="127" t="str">
        <f>IF(RIGHT(Table13[[#This Row],[Occupational Series]],5)="SECCM","SECCM",IF(OR(RIGHT(Table13[[#This Row],[Occupational Series]],1)="A",RIGHT(Table13[[#This Row],[Occupational Series]],1)="B",RIGHT(Table13[[#This Row],[Occupational Series]],1)="C"),"0301",RIGHT(Table13[[#This Row],[Occupational Series]],4)))</f>
        <v>5823</v>
      </c>
      <c r="D4456" s="51" t="s">
        <v>908</v>
      </c>
      <c r="E4456" s="51" t="s">
        <v>909</v>
      </c>
    </row>
    <row r="4457" spans="1:5" ht="39" thickBot="1" x14ac:dyDescent="0.3">
      <c r="A4457" s="51" t="s">
        <v>719</v>
      </c>
      <c r="B4457" s="127" t="str">
        <f>Table13[[#This Row],[Series]]&amp;Table13[[#This Row],[Competency Name]]</f>
        <v>5823KNOWLEDGE OF EQUIPMENT ASSEMBLY, INSTALLATION, REPAIR, ETC.</v>
      </c>
      <c r="C4457" s="127" t="str">
        <f>IF(RIGHT(Table13[[#This Row],[Occupational Series]],5)="SECCM","SECCM",IF(OR(RIGHT(Table13[[#This Row],[Occupational Series]],1)="A",RIGHT(Table13[[#This Row],[Occupational Series]],1)="B",RIGHT(Table13[[#This Row],[Occupational Series]],1)="C"),"0301",RIGHT(Table13[[#This Row],[Occupational Series]],4)))</f>
        <v>5823</v>
      </c>
      <c r="D4457" s="51" t="s">
        <v>910</v>
      </c>
      <c r="E4457" s="51" t="s">
        <v>911</v>
      </c>
    </row>
    <row r="4458" spans="1:5" ht="51.75" thickBot="1" x14ac:dyDescent="0.3">
      <c r="A4458" s="54" t="s">
        <v>719</v>
      </c>
      <c r="B4458" s="127" t="str">
        <f>Table13[[#This Row],[Series]]&amp;Table13[[#This Row],[Competency Name]]</f>
        <v>5823TROUBLESHOOTING</v>
      </c>
      <c r="C4458" s="127" t="str">
        <f>IF(RIGHT(Table13[[#This Row],[Occupational Series]],5)="SECCM","SECCM",IF(OR(RIGHT(Table13[[#This Row],[Occupational Series]],1)="A",RIGHT(Table13[[#This Row],[Occupational Series]],1)="B",RIGHT(Table13[[#This Row],[Occupational Series]],1)="C"),"0301",RIGHT(Table13[[#This Row],[Occupational Series]],4)))</f>
        <v>5823</v>
      </c>
      <c r="D4458" s="54" t="s">
        <v>912</v>
      </c>
      <c r="E4458" s="54" t="s">
        <v>913</v>
      </c>
    </row>
    <row r="4459" spans="1:5" ht="90" thickBot="1" x14ac:dyDescent="0.3">
      <c r="A4459" s="51" t="s">
        <v>719</v>
      </c>
      <c r="B4459" s="127" t="str">
        <f>Table13[[#This Row],[Series]]&amp;Table13[[#This Row],[Competency Name]]</f>
        <v>5823USE OF MEASURING INSTRUMENTS</v>
      </c>
      <c r="C4459" s="127" t="str">
        <f>IF(RIGHT(Table13[[#This Row],[Occupational Series]],5)="SECCM","SECCM",IF(OR(RIGHT(Table13[[#This Row],[Occupational Series]],1)="A",RIGHT(Table13[[#This Row],[Occupational Series]],1)="B",RIGHT(Table13[[#This Row],[Occupational Series]],1)="C"),"0301",RIGHT(Table13[[#This Row],[Occupational Series]],4)))</f>
        <v>5823</v>
      </c>
      <c r="D4459" s="51" t="s">
        <v>914</v>
      </c>
      <c r="E4459" s="51" t="s">
        <v>915</v>
      </c>
    </row>
    <row r="4460" spans="1:5" ht="51.75" thickBot="1" x14ac:dyDescent="0.3">
      <c r="A4460" s="51" t="s">
        <v>719</v>
      </c>
      <c r="B4460" s="127" t="str">
        <f>Table13[[#This Row],[Series]]&amp;Table13[[#This Row],[Competency Name]]</f>
        <v>5823ABILITY TO MEET DEADLINE DATES UNDER PRESSURE</v>
      </c>
      <c r="C4460" s="127" t="str">
        <f>IF(RIGHT(Table13[[#This Row],[Occupational Series]],5)="SECCM","SECCM",IF(OR(RIGHT(Table13[[#This Row],[Occupational Series]],1)="A",RIGHT(Table13[[#This Row],[Occupational Series]],1)="B",RIGHT(Table13[[#This Row],[Occupational Series]],1)="C"),"0301",RIGHT(Table13[[#This Row],[Occupational Series]],4)))</f>
        <v>5823</v>
      </c>
      <c r="D4460" s="51" t="s">
        <v>1005</v>
      </c>
      <c r="E4460" s="51" t="s">
        <v>1006</v>
      </c>
    </row>
    <row r="4461" spans="1:5" ht="39" thickBot="1" x14ac:dyDescent="0.3">
      <c r="A4461" s="54" t="s">
        <v>719</v>
      </c>
      <c r="B4461" s="127" t="str">
        <f>Table13[[#This Row],[Series]]&amp;Table13[[#This Row],[Competency Name]]</f>
        <v>5823ABILITY TO PLAN AND ORGANIZE THE WORK</v>
      </c>
      <c r="C4461" s="127" t="str">
        <f>IF(RIGHT(Table13[[#This Row],[Occupational Series]],5)="SECCM","SECCM",IF(OR(RIGHT(Table13[[#This Row],[Occupational Series]],1)="A",RIGHT(Table13[[#This Row],[Occupational Series]],1)="B",RIGHT(Table13[[#This Row],[Occupational Series]],1)="C"),"0301",RIGHT(Table13[[#This Row],[Occupational Series]],4)))</f>
        <v>5823</v>
      </c>
      <c r="D4461" s="54" t="s">
        <v>1007</v>
      </c>
      <c r="E4461" s="54" t="s">
        <v>1008</v>
      </c>
    </row>
    <row r="4462" spans="1:5" ht="39" thickBot="1" x14ac:dyDescent="0.3">
      <c r="A4462" s="51" t="s">
        <v>719</v>
      </c>
      <c r="B4462" s="127" t="str">
        <f>Table13[[#This Row],[Series]]&amp;Table13[[#This Row],[Competency Name]]</f>
        <v>5823ABILITY TO WORK WITH OTHERS</v>
      </c>
      <c r="C4462" s="127" t="str">
        <f>IF(RIGHT(Table13[[#This Row],[Occupational Series]],5)="SECCM","SECCM",IF(OR(RIGHT(Table13[[#This Row],[Occupational Series]],1)="A",RIGHT(Table13[[#This Row],[Occupational Series]],1)="B",RIGHT(Table13[[#This Row],[Occupational Series]],1)="C"),"0301",RIGHT(Table13[[#This Row],[Occupational Series]],4)))</f>
        <v>5823</v>
      </c>
      <c r="D4462" s="51" t="s">
        <v>1019</v>
      </c>
      <c r="E4462" s="51" t="s">
        <v>1020</v>
      </c>
    </row>
    <row r="4463" spans="1:5" ht="115.5" thickBot="1" x14ac:dyDescent="0.3">
      <c r="A4463" s="51" t="s">
        <v>741</v>
      </c>
      <c r="B4463" s="127" t="str">
        <f>Table13[[#This Row],[Series]]&amp;Table13[[#This Row],[Competency Name]]</f>
        <v>5876TECHNICAL PRACTICES (THEORETICAL, PRECISE, ARTISTIC)</v>
      </c>
      <c r="C4463" s="127" t="str">
        <f>IF(RIGHT(Table13[[#This Row],[Occupational Series]],5)="SECCM","SECCM",IF(OR(RIGHT(Table13[[#This Row],[Occupational Series]],1)="A",RIGHT(Table13[[#This Row],[Occupational Series]],1)="B",RIGHT(Table13[[#This Row],[Occupational Series]],1)="C"),"0301",RIGHT(Table13[[#This Row],[Occupational Series]],4)))</f>
        <v>5876</v>
      </c>
      <c r="D4463" s="51" t="s">
        <v>716</v>
      </c>
      <c r="E4463" s="51" t="s">
        <v>717</v>
      </c>
    </row>
    <row r="4464" spans="1:5" ht="51.75" thickBot="1" x14ac:dyDescent="0.3">
      <c r="A4464" s="128" t="s">
        <v>741</v>
      </c>
      <c r="B4464" s="127" t="str">
        <f>Table13[[#This Row],[Series]]&amp;Table13[[#This Row],[Competency Name]]</f>
        <v>5876ABILITY TO DO THE WORK OF THE POSITION WITHOUT MORE THAN NORMAL SUPERVISION</v>
      </c>
      <c r="C4464" s="127" t="str">
        <f>IF(RIGHT(Table13[[#This Row],[Occupational Series]],5)="SECCM","SECCM",IF(OR(RIGHT(Table13[[#This Row],[Occupational Series]],1)="A",RIGHT(Table13[[#This Row],[Occupational Series]],1)="B",RIGHT(Table13[[#This Row],[Occupational Series]],1)="C"),"0301",RIGHT(Table13[[#This Row],[Occupational Series]],4)))</f>
        <v>5876</v>
      </c>
      <c r="D4464" s="128" t="s">
        <v>852</v>
      </c>
      <c r="E4464" s="128" t="s">
        <v>853</v>
      </c>
    </row>
    <row r="4465" spans="1:5" ht="15.75" thickBot="1" x14ac:dyDescent="0.3">
      <c r="A4465" s="129" t="s">
        <v>741</v>
      </c>
      <c r="B4465" s="127" t="str">
        <f>Table13[[#This Row],[Series]]&amp;Table13[[#This Row],[Competency Name]]</f>
        <v>5876ABILITY TO INSPECT</v>
      </c>
      <c r="C4465" s="127" t="str">
        <f>IF(RIGHT(Table13[[#This Row],[Occupational Series]],5)="SECCM","SECCM",IF(OR(RIGHT(Table13[[#This Row],[Occupational Series]],1)="A",RIGHT(Table13[[#This Row],[Occupational Series]],1)="B",RIGHT(Table13[[#This Row],[Occupational Series]],1)="C"),"0301",RIGHT(Table13[[#This Row],[Occupational Series]],4)))</f>
        <v>5876</v>
      </c>
      <c r="D4465" s="129" t="s">
        <v>866</v>
      </c>
      <c r="E4465" s="129" t="s">
        <v>867</v>
      </c>
    </row>
    <row r="4466" spans="1:5" ht="15.75" thickBot="1" x14ac:dyDescent="0.3">
      <c r="A4466" s="129" t="s">
        <v>741</v>
      </c>
      <c r="B4466" s="127" t="str">
        <f>Table13[[#This Row],[Series]]&amp;Table13[[#This Row],[Competency Name]]</f>
        <v>5876ABILITY TO INSTRUCT</v>
      </c>
      <c r="C4466" s="127" t="str">
        <f>IF(RIGHT(Table13[[#This Row],[Occupational Series]],5)="SECCM","SECCM",IF(OR(RIGHT(Table13[[#This Row],[Occupational Series]],1)="A",RIGHT(Table13[[#This Row],[Occupational Series]],1)="B",RIGHT(Table13[[#This Row],[Occupational Series]],1)="C"),"0301",RIGHT(Table13[[#This Row],[Occupational Series]],4)))</f>
        <v>5876</v>
      </c>
      <c r="D4466" s="129" t="s">
        <v>868</v>
      </c>
      <c r="E4466" s="129" t="s">
        <v>869</v>
      </c>
    </row>
    <row r="4467" spans="1:5" ht="39" thickBot="1" x14ac:dyDescent="0.3">
      <c r="A4467" s="54" t="s">
        <v>741</v>
      </c>
      <c r="B4467" s="127" t="str">
        <f>Table13[[#This Row],[Series]]&amp;Table13[[#This Row],[Competency Name]]</f>
        <v>5876ABILITY TO PROVIDE PRODUCTION SUPPORT SERVICES</v>
      </c>
      <c r="C4467" s="127" t="str">
        <f>IF(RIGHT(Table13[[#This Row],[Occupational Series]],5)="SECCM","SECCM",IF(OR(RIGHT(Table13[[#This Row],[Occupational Series]],1)="A",RIGHT(Table13[[#This Row],[Occupational Series]],1)="B",RIGHT(Table13[[#This Row],[Occupational Series]],1)="C"),"0301",RIGHT(Table13[[#This Row],[Occupational Series]],4)))</f>
        <v>5876</v>
      </c>
      <c r="D4467" s="54" t="s">
        <v>870</v>
      </c>
      <c r="E4467" s="54" t="s">
        <v>871</v>
      </c>
    </row>
    <row r="4468" spans="1:5" ht="26.25" thickBot="1" x14ac:dyDescent="0.3">
      <c r="A4468" s="129" t="s">
        <v>741</v>
      </c>
      <c r="B4468" s="127" t="str">
        <f>Table13[[#This Row],[Series]]&amp;Table13[[#This Row],[Competency Name]]</f>
        <v>5876ABILITY TO LEAD OR SUPERVISE</v>
      </c>
      <c r="C4468" s="127" t="str">
        <f>IF(RIGHT(Table13[[#This Row],[Occupational Series]],5)="SECCM","SECCM",IF(OR(RIGHT(Table13[[#This Row],[Occupational Series]],1)="A",RIGHT(Table13[[#This Row],[Occupational Series]],1)="B",RIGHT(Table13[[#This Row],[Occupational Series]],1)="C"),"0301",RIGHT(Table13[[#This Row],[Occupational Series]],4)))</f>
        <v>5876</v>
      </c>
      <c r="D4468" s="129" t="s">
        <v>872</v>
      </c>
      <c r="E4468" s="129" t="s">
        <v>873</v>
      </c>
    </row>
    <row r="4469" spans="1:5" ht="77.25" thickBot="1" x14ac:dyDescent="0.3">
      <c r="A4469" s="51" t="s">
        <v>741</v>
      </c>
      <c r="B4469" s="127" t="str">
        <f>Table13[[#This Row],[Series]]&amp;Table13[[#This Row],[Competency Name]]</f>
        <v>5876ABILITY TO INTERPRET INSTRUCTIONS AND SPECIFICATIONS, INCLUDING BLUEPRINT READING</v>
      </c>
      <c r="C4469" s="127" t="str">
        <f>IF(RIGHT(Table13[[#This Row],[Occupational Series]],5)="SECCM","SECCM",IF(OR(RIGHT(Table13[[#This Row],[Occupational Series]],1)="A",RIGHT(Table13[[#This Row],[Occupational Series]],1)="B",RIGHT(Table13[[#This Row],[Occupational Series]],1)="C"),"0301",RIGHT(Table13[[#This Row],[Occupational Series]],4)))</f>
        <v>5876</v>
      </c>
      <c r="D4469" s="51" t="s">
        <v>906</v>
      </c>
      <c r="E4469" s="51" t="s">
        <v>907</v>
      </c>
    </row>
    <row r="4470" spans="1:5" ht="51.75" thickBot="1" x14ac:dyDescent="0.3">
      <c r="A4470" s="54" t="s">
        <v>741</v>
      </c>
      <c r="B4470" s="127" t="str">
        <f>Table13[[#This Row],[Series]]&amp;Table13[[#This Row],[Competency Name]]</f>
        <v>5876ABILITY TO USE AND MAINTAIN TOOLS AND EQUIPMENT</v>
      </c>
      <c r="C4470" s="127" t="str">
        <f>IF(RIGHT(Table13[[#This Row],[Occupational Series]],5)="SECCM","SECCM",IF(OR(RIGHT(Table13[[#This Row],[Occupational Series]],1)="A",RIGHT(Table13[[#This Row],[Occupational Series]],1)="B",RIGHT(Table13[[#This Row],[Occupational Series]],1)="C"),"0301",RIGHT(Table13[[#This Row],[Occupational Series]],4)))</f>
        <v>5876</v>
      </c>
      <c r="D4470" s="54" t="s">
        <v>908</v>
      </c>
      <c r="E4470" s="54" t="s">
        <v>909</v>
      </c>
    </row>
    <row r="4471" spans="1:5" ht="39" thickBot="1" x14ac:dyDescent="0.3">
      <c r="A4471" s="51" t="s">
        <v>741</v>
      </c>
      <c r="B4471" s="127" t="str">
        <f>Table13[[#This Row],[Series]]&amp;Table13[[#This Row],[Competency Name]]</f>
        <v>5876KNOWLEDGE OF EQUIPMENT ASSEMBLY, INSTALLATION, REPAIR, ETC.</v>
      </c>
      <c r="C4471" s="127" t="str">
        <f>IF(RIGHT(Table13[[#This Row],[Occupational Series]],5)="SECCM","SECCM",IF(OR(RIGHT(Table13[[#This Row],[Occupational Series]],1)="A",RIGHT(Table13[[#This Row],[Occupational Series]],1)="B",RIGHT(Table13[[#This Row],[Occupational Series]],1)="C"),"0301",RIGHT(Table13[[#This Row],[Occupational Series]],4)))</f>
        <v>5876</v>
      </c>
      <c r="D4471" s="51" t="s">
        <v>910</v>
      </c>
      <c r="E4471" s="51" t="s">
        <v>911</v>
      </c>
    </row>
    <row r="4472" spans="1:5" ht="51.75" thickBot="1" x14ac:dyDescent="0.3">
      <c r="A4472" s="51" t="s">
        <v>741</v>
      </c>
      <c r="B4472" s="127" t="str">
        <f>Table13[[#This Row],[Series]]&amp;Table13[[#This Row],[Competency Name]]</f>
        <v>5876TROUBLESHOOTING</v>
      </c>
      <c r="C4472" s="127" t="str">
        <f>IF(RIGHT(Table13[[#This Row],[Occupational Series]],5)="SECCM","SECCM",IF(OR(RIGHT(Table13[[#This Row],[Occupational Series]],1)="A",RIGHT(Table13[[#This Row],[Occupational Series]],1)="B",RIGHT(Table13[[#This Row],[Occupational Series]],1)="C"),"0301",RIGHT(Table13[[#This Row],[Occupational Series]],4)))</f>
        <v>5876</v>
      </c>
      <c r="D4472" s="51" t="s">
        <v>912</v>
      </c>
      <c r="E4472" s="51" t="s">
        <v>913</v>
      </c>
    </row>
    <row r="4473" spans="1:5" ht="90" thickBot="1" x14ac:dyDescent="0.3">
      <c r="A4473" s="54" t="s">
        <v>741</v>
      </c>
      <c r="B4473" s="127" t="str">
        <f>Table13[[#This Row],[Series]]&amp;Table13[[#This Row],[Competency Name]]</f>
        <v>5876USE OF MEASURING INSTRUMENTS (MECHANICAL, ELECTRICAL, ELECTRONIC, AS APPROPRIATE TO LINE OF WORK)</v>
      </c>
      <c r="C4473" s="127" t="str">
        <f>IF(RIGHT(Table13[[#This Row],[Occupational Series]],5)="SECCM","SECCM",IF(OR(RIGHT(Table13[[#This Row],[Occupational Series]],1)="A",RIGHT(Table13[[#This Row],[Occupational Series]],1)="B",RIGHT(Table13[[#This Row],[Occupational Series]],1)="C"),"0301",RIGHT(Table13[[#This Row],[Occupational Series]],4)))</f>
        <v>5876</v>
      </c>
      <c r="D4473" s="54" t="s">
        <v>986</v>
      </c>
      <c r="E4473" s="54" t="s">
        <v>987</v>
      </c>
    </row>
    <row r="4474" spans="1:5" ht="64.5" thickBot="1" x14ac:dyDescent="0.3">
      <c r="A4474" s="51" t="s">
        <v>665</v>
      </c>
      <c r="B4474" s="127" t="str">
        <f>Table13[[#This Row],[Series]]&amp;Table13[[#This Row],[Competency Name]]</f>
        <v>6501ABILITY TO INTERPRET INSTRUCTIONS, SPECIFICATIONS, ETC. (OTHER THAN BLUEPRINTS)</v>
      </c>
      <c r="C4474" s="127" t="str">
        <f>IF(RIGHT(Table13[[#This Row],[Occupational Series]],5)="SECCM","SECCM",IF(OR(RIGHT(Table13[[#This Row],[Occupational Series]],1)="A",RIGHT(Table13[[#This Row],[Occupational Series]],1)="B",RIGHT(Table13[[#This Row],[Occupational Series]],1)="C"),"0301",RIGHT(Table13[[#This Row],[Occupational Series]],4)))</f>
        <v>6501</v>
      </c>
      <c r="D4474" s="51" t="s">
        <v>645</v>
      </c>
      <c r="E4474" s="51" t="s">
        <v>646</v>
      </c>
    </row>
    <row r="4475" spans="1:5" ht="26.25" thickBot="1" x14ac:dyDescent="0.3">
      <c r="A4475" s="51" t="s">
        <v>665</v>
      </c>
      <c r="B4475" s="127" t="str">
        <f>Table13[[#This Row],[Series]]&amp;Table13[[#This Row],[Competency Name]]</f>
        <v>6501KNOWLEDGE OF MATERIALS</v>
      </c>
      <c r="C4475" s="127" t="str">
        <f>IF(RIGHT(Table13[[#This Row],[Occupational Series]],5)="SECCM","SECCM",IF(OR(RIGHT(Table13[[#This Row],[Occupational Series]],1)="A",RIGHT(Table13[[#This Row],[Occupational Series]],1)="B",RIGHT(Table13[[#This Row],[Occupational Series]],1)="C"),"0301",RIGHT(Table13[[#This Row],[Occupational Series]],4)))</f>
        <v>6501</v>
      </c>
      <c r="D4475" s="51" t="s">
        <v>679</v>
      </c>
      <c r="E4475" s="51" t="s">
        <v>680</v>
      </c>
    </row>
    <row r="4476" spans="1:5" ht="115.5" thickBot="1" x14ac:dyDescent="0.3">
      <c r="A4476" s="54" t="s">
        <v>665</v>
      </c>
      <c r="B4476" s="127" t="str">
        <f>Table13[[#This Row],[Series]]&amp;Table13[[#This Row],[Competency Name]]</f>
        <v>6501TECHNICAL PRACTICES (THEORETICAL, PRECISE, ARTISTIC)</v>
      </c>
      <c r="C4476" s="127" t="str">
        <f>IF(RIGHT(Table13[[#This Row],[Occupational Series]],5)="SECCM","SECCM",IF(OR(RIGHT(Table13[[#This Row],[Occupational Series]],1)="A",RIGHT(Table13[[#This Row],[Occupational Series]],1)="B",RIGHT(Table13[[#This Row],[Occupational Series]],1)="C"),"0301",RIGHT(Table13[[#This Row],[Occupational Series]],4)))</f>
        <v>6501</v>
      </c>
      <c r="D4476" s="54" t="s">
        <v>716</v>
      </c>
      <c r="E4476" s="54" t="s">
        <v>717</v>
      </c>
    </row>
    <row r="4477" spans="1:5" ht="51.75" thickBot="1" x14ac:dyDescent="0.3">
      <c r="A4477" s="129" t="s">
        <v>665</v>
      </c>
      <c r="B4477" s="127" t="str">
        <f>Table13[[#This Row],[Series]]&amp;Table13[[#This Row],[Competency Name]]</f>
        <v>6501ABILITY TO DO THE WORK OF THE POSITION WITHOUT MORE THAN NORMAL SUPERVISION</v>
      </c>
      <c r="C4477" s="127" t="str">
        <f>IF(RIGHT(Table13[[#This Row],[Occupational Series]],5)="SECCM","SECCM",IF(OR(RIGHT(Table13[[#This Row],[Occupational Series]],1)="A",RIGHT(Table13[[#This Row],[Occupational Series]],1)="B",RIGHT(Table13[[#This Row],[Occupational Series]],1)="C"),"0301",RIGHT(Table13[[#This Row],[Occupational Series]],4)))</f>
        <v>6501</v>
      </c>
      <c r="D4477" s="129" t="s">
        <v>852</v>
      </c>
      <c r="E4477" s="129" t="s">
        <v>853</v>
      </c>
    </row>
    <row r="4478" spans="1:5" ht="15.75" thickBot="1" x14ac:dyDescent="0.3">
      <c r="A4478" s="129" t="s">
        <v>665</v>
      </c>
      <c r="B4478" s="127" t="str">
        <f>Table13[[#This Row],[Series]]&amp;Table13[[#This Row],[Competency Name]]</f>
        <v>6501ABILITY TO INSPECT</v>
      </c>
      <c r="C4478" s="127" t="str">
        <f>IF(RIGHT(Table13[[#This Row],[Occupational Series]],5)="SECCM","SECCM",IF(OR(RIGHT(Table13[[#This Row],[Occupational Series]],1)="A",RIGHT(Table13[[#This Row],[Occupational Series]],1)="B",RIGHT(Table13[[#This Row],[Occupational Series]],1)="C"),"0301",RIGHT(Table13[[#This Row],[Occupational Series]],4)))</f>
        <v>6501</v>
      </c>
      <c r="D4478" s="129" t="s">
        <v>866</v>
      </c>
      <c r="E4478" s="129" t="s">
        <v>867</v>
      </c>
    </row>
    <row r="4479" spans="1:5" ht="15.75" thickBot="1" x14ac:dyDescent="0.3">
      <c r="A4479" s="128" t="s">
        <v>665</v>
      </c>
      <c r="B4479" s="127" t="str">
        <f>Table13[[#This Row],[Series]]&amp;Table13[[#This Row],[Competency Name]]</f>
        <v>6501ABILITY TO INSTRUCT</v>
      </c>
      <c r="C4479" s="127" t="str">
        <f>IF(RIGHT(Table13[[#This Row],[Occupational Series]],5)="SECCM","SECCM",IF(OR(RIGHT(Table13[[#This Row],[Occupational Series]],1)="A",RIGHT(Table13[[#This Row],[Occupational Series]],1)="B",RIGHT(Table13[[#This Row],[Occupational Series]],1)="C"),"0301",RIGHT(Table13[[#This Row],[Occupational Series]],4)))</f>
        <v>6501</v>
      </c>
      <c r="D4479" s="128" t="s">
        <v>868</v>
      </c>
      <c r="E4479" s="128" t="s">
        <v>869</v>
      </c>
    </row>
    <row r="4480" spans="1:5" ht="39" thickBot="1" x14ac:dyDescent="0.3">
      <c r="A4480" s="51" t="s">
        <v>665</v>
      </c>
      <c r="B4480" s="127" t="str">
        <f>Table13[[#This Row],[Series]]&amp;Table13[[#This Row],[Competency Name]]</f>
        <v>6501ABILITY TO PROVIDE PRODUCTION SUPPORT SERVICES</v>
      </c>
      <c r="C4480" s="127" t="str">
        <f>IF(RIGHT(Table13[[#This Row],[Occupational Series]],5)="SECCM","SECCM",IF(OR(RIGHT(Table13[[#This Row],[Occupational Series]],1)="A",RIGHT(Table13[[#This Row],[Occupational Series]],1)="B",RIGHT(Table13[[#This Row],[Occupational Series]],1)="C"),"0301",RIGHT(Table13[[#This Row],[Occupational Series]],4)))</f>
        <v>6501</v>
      </c>
      <c r="D4480" s="51" t="s">
        <v>870</v>
      </c>
      <c r="E4480" s="51" t="s">
        <v>871</v>
      </c>
    </row>
    <row r="4481" spans="1:5" ht="26.25" thickBot="1" x14ac:dyDescent="0.3">
      <c r="A4481" s="129" t="s">
        <v>665</v>
      </c>
      <c r="B4481" s="127" t="str">
        <f>Table13[[#This Row],[Series]]&amp;Table13[[#This Row],[Competency Name]]</f>
        <v>6501ABILITY TO LEAD OR SUPERVISE</v>
      </c>
      <c r="C4481" s="127" t="str">
        <f>IF(RIGHT(Table13[[#This Row],[Occupational Series]],5)="SECCM","SECCM",IF(OR(RIGHT(Table13[[#This Row],[Occupational Series]],1)="A",RIGHT(Table13[[#This Row],[Occupational Series]],1)="B",RIGHT(Table13[[#This Row],[Occupational Series]],1)="C"),"0301",RIGHT(Table13[[#This Row],[Occupational Series]],4)))</f>
        <v>6501</v>
      </c>
      <c r="D4481" s="129" t="s">
        <v>872</v>
      </c>
      <c r="E4481" s="129" t="s">
        <v>873</v>
      </c>
    </row>
    <row r="4482" spans="1:5" ht="64.5" thickBot="1" x14ac:dyDescent="0.3">
      <c r="A4482" s="54" t="s">
        <v>665</v>
      </c>
      <c r="B4482" s="127" t="str">
        <f>Table13[[#This Row],[Series]]&amp;Table13[[#This Row],[Competency Name]]</f>
        <v>6501DEXTERITY AND SAFETY</v>
      </c>
      <c r="C4482" s="127" t="str">
        <f>IF(RIGHT(Table13[[#This Row],[Occupational Series]],5)="SECCM","SECCM",IF(OR(RIGHT(Table13[[#This Row],[Occupational Series]],1)="A",RIGHT(Table13[[#This Row],[Occupational Series]],1)="B",RIGHT(Table13[[#This Row],[Occupational Series]],1)="C"),"0301",RIGHT(Table13[[#This Row],[Occupational Series]],4)))</f>
        <v>6501</v>
      </c>
      <c r="D4482" s="54" t="s">
        <v>888</v>
      </c>
      <c r="E4482" s="54" t="s">
        <v>889</v>
      </c>
    </row>
    <row r="4483" spans="1:5" ht="39" thickBot="1" x14ac:dyDescent="0.3">
      <c r="A4483" s="51" t="s">
        <v>665</v>
      </c>
      <c r="B4483" s="127" t="str">
        <f>Table13[[#This Row],[Series]]&amp;Table13[[#This Row],[Competency Name]]</f>
        <v>6501KNOWLEDGE OF EQUIPMENT ASSEMBLY, INSTALLATION, REPAIR, ETC.</v>
      </c>
      <c r="C4483" s="127" t="str">
        <f>IF(RIGHT(Table13[[#This Row],[Occupational Series]],5)="SECCM","SECCM",IF(OR(RIGHT(Table13[[#This Row],[Occupational Series]],1)="A",RIGHT(Table13[[#This Row],[Occupational Series]],1)="B",RIGHT(Table13[[#This Row],[Occupational Series]],1)="C"),"0301",RIGHT(Table13[[#This Row],[Occupational Series]],4)))</f>
        <v>6501</v>
      </c>
      <c r="D4483" s="51" t="s">
        <v>910</v>
      </c>
      <c r="E4483" s="51" t="s">
        <v>911</v>
      </c>
    </row>
    <row r="4484" spans="1:5" ht="90" thickBot="1" x14ac:dyDescent="0.3">
      <c r="A4484" s="51" t="s">
        <v>665</v>
      </c>
      <c r="B4484" s="127" t="str">
        <f>Table13[[#This Row],[Series]]&amp;Table13[[#This Row],[Competency Name]]</f>
        <v>6501USE OF MEASURING INSTRUMENTS (MECHANICAL, ELECTRICAL, ELECTRONIC, AS APPROPRIATE TO LINE OF WORK)</v>
      </c>
      <c r="C4484" s="127" t="str">
        <f>IF(RIGHT(Table13[[#This Row],[Occupational Series]],5)="SECCM","SECCM",IF(OR(RIGHT(Table13[[#This Row],[Occupational Series]],1)="A",RIGHT(Table13[[#This Row],[Occupational Series]],1)="B",RIGHT(Table13[[#This Row],[Occupational Series]],1)="C"),"0301",RIGHT(Table13[[#This Row],[Occupational Series]],4)))</f>
        <v>6501</v>
      </c>
      <c r="D4484" s="51" t="s">
        <v>986</v>
      </c>
      <c r="E4484" s="51" t="s">
        <v>987</v>
      </c>
    </row>
    <row r="4485" spans="1:5" ht="64.5" thickBot="1" x14ac:dyDescent="0.3">
      <c r="A4485" s="54" t="s">
        <v>660</v>
      </c>
      <c r="B4485" s="127" t="str">
        <f>Table13[[#This Row],[Series]]&amp;Table13[[#This Row],[Competency Name]]</f>
        <v>6502ABILITY TO INTERPRET INSTRUCTIONS, SPECIFICATIONS, ETC. (OTHER THAN BLUEPRINTS)</v>
      </c>
      <c r="C4485" s="127" t="str">
        <f>IF(RIGHT(Table13[[#This Row],[Occupational Series]],5)="SECCM","SECCM",IF(OR(RIGHT(Table13[[#This Row],[Occupational Series]],1)="A",RIGHT(Table13[[#This Row],[Occupational Series]],1)="B",RIGHT(Table13[[#This Row],[Occupational Series]],1)="C"),"0301",RIGHT(Table13[[#This Row],[Occupational Series]],4)))</f>
        <v>6502</v>
      </c>
      <c r="D4485" s="54" t="s">
        <v>645</v>
      </c>
      <c r="E4485" s="54" t="s">
        <v>646</v>
      </c>
    </row>
    <row r="4486" spans="1:5" ht="26.25" thickBot="1" x14ac:dyDescent="0.3">
      <c r="A4486" s="51" t="s">
        <v>660</v>
      </c>
      <c r="B4486" s="127" t="str">
        <f>Table13[[#This Row],[Series]]&amp;Table13[[#This Row],[Competency Name]]</f>
        <v>6502KNOWLEDGE OF MATERIALS</v>
      </c>
      <c r="C4486" s="127" t="str">
        <f>IF(RIGHT(Table13[[#This Row],[Occupational Series]],5)="SECCM","SECCM",IF(OR(RIGHT(Table13[[#This Row],[Occupational Series]],1)="A",RIGHT(Table13[[#This Row],[Occupational Series]],1)="B",RIGHT(Table13[[#This Row],[Occupational Series]],1)="C"),"0301",RIGHT(Table13[[#This Row],[Occupational Series]],4)))</f>
        <v>6502</v>
      </c>
      <c r="D4486" s="51" t="s">
        <v>679</v>
      </c>
      <c r="E4486" s="51" t="s">
        <v>680</v>
      </c>
    </row>
    <row r="4487" spans="1:5" ht="115.5" thickBot="1" x14ac:dyDescent="0.3">
      <c r="A4487" s="51" t="s">
        <v>660</v>
      </c>
      <c r="B4487" s="127" t="str">
        <f>Table13[[#This Row],[Series]]&amp;Table13[[#This Row],[Competency Name]]</f>
        <v>6502TECHNICAL PRACTICES (THEORETICAL, PRECISE, ARTISTIC)</v>
      </c>
      <c r="C4487" s="127" t="str">
        <f>IF(RIGHT(Table13[[#This Row],[Occupational Series]],5)="SECCM","SECCM",IF(OR(RIGHT(Table13[[#This Row],[Occupational Series]],1)="A",RIGHT(Table13[[#This Row],[Occupational Series]],1)="B",RIGHT(Table13[[#This Row],[Occupational Series]],1)="C"),"0301",RIGHT(Table13[[#This Row],[Occupational Series]],4)))</f>
        <v>6502</v>
      </c>
      <c r="D4487" s="51" t="s">
        <v>716</v>
      </c>
      <c r="E4487" s="51" t="s">
        <v>717</v>
      </c>
    </row>
    <row r="4488" spans="1:5" ht="51.75" thickBot="1" x14ac:dyDescent="0.3">
      <c r="A4488" s="128" t="s">
        <v>660</v>
      </c>
      <c r="B4488" s="127" t="str">
        <f>Table13[[#This Row],[Series]]&amp;Table13[[#This Row],[Competency Name]]</f>
        <v>6502ABILITY TO DO THE WORK OF THE POSITION WITHOUT MORE THAN NORMAL SUPERVISION</v>
      </c>
      <c r="C4488" s="127" t="str">
        <f>IF(RIGHT(Table13[[#This Row],[Occupational Series]],5)="SECCM","SECCM",IF(OR(RIGHT(Table13[[#This Row],[Occupational Series]],1)="A",RIGHT(Table13[[#This Row],[Occupational Series]],1)="B",RIGHT(Table13[[#This Row],[Occupational Series]],1)="C"),"0301",RIGHT(Table13[[#This Row],[Occupational Series]],4)))</f>
        <v>6502</v>
      </c>
      <c r="D4488" s="128" t="s">
        <v>852</v>
      </c>
      <c r="E4488" s="128" t="s">
        <v>853</v>
      </c>
    </row>
    <row r="4489" spans="1:5" ht="15.75" thickBot="1" x14ac:dyDescent="0.3">
      <c r="A4489" s="129" t="s">
        <v>660</v>
      </c>
      <c r="B4489" s="127" t="str">
        <f>Table13[[#This Row],[Series]]&amp;Table13[[#This Row],[Competency Name]]</f>
        <v>6502ABILITY TO INSPECT</v>
      </c>
      <c r="C4489" s="127" t="str">
        <f>IF(RIGHT(Table13[[#This Row],[Occupational Series]],5)="SECCM","SECCM",IF(OR(RIGHT(Table13[[#This Row],[Occupational Series]],1)="A",RIGHT(Table13[[#This Row],[Occupational Series]],1)="B",RIGHT(Table13[[#This Row],[Occupational Series]],1)="C"),"0301",RIGHT(Table13[[#This Row],[Occupational Series]],4)))</f>
        <v>6502</v>
      </c>
      <c r="D4489" s="129" t="s">
        <v>866</v>
      </c>
      <c r="E4489" s="129" t="s">
        <v>867</v>
      </c>
    </row>
    <row r="4490" spans="1:5" ht="15.75" thickBot="1" x14ac:dyDescent="0.3">
      <c r="A4490" s="129" t="s">
        <v>660</v>
      </c>
      <c r="B4490" s="127" t="str">
        <f>Table13[[#This Row],[Series]]&amp;Table13[[#This Row],[Competency Name]]</f>
        <v>6502ABILITY TO INSTRUCT</v>
      </c>
      <c r="C4490" s="127" t="str">
        <f>IF(RIGHT(Table13[[#This Row],[Occupational Series]],5)="SECCM","SECCM",IF(OR(RIGHT(Table13[[#This Row],[Occupational Series]],1)="A",RIGHT(Table13[[#This Row],[Occupational Series]],1)="B",RIGHT(Table13[[#This Row],[Occupational Series]],1)="C"),"0301",RIGHT(Table13[[#This Row],[Occupational Series]],4)))</f>
        <v>6502</v>
      </c>
      <c r="D4490" s="129" t="s">
        <v>868</v>
      </c>
      <c r="E4490" s="129" t="s">
        <v>869</v>
      </c>
    </row>
    <row r="4491" spans="1:5" ht="39" thickBot="1" x14ac:dyDescent="0.3">
      <c r="A4491" s="54" t="s">
        <v>660</v>
      </c>
      <c r="B4491" s="127" t="str">
        <f>Table13[[#This Row],[Series]]&amp;Table13[[#This Row],[Competency Name]]</f>
        <v>6502ABILITY TO PROVIDE PRODUCTION SUPPORT SERVICES</v>
      </c>
      <c r="C4491" s="127" t="str">
        <f>IF(RIGHT(Table13[[#This Row],[Occupational Series]],5)="SECCM","SECCM",IF(OR(RIGHT(Table13[[#This Row],[Occupational Series]],1)="A",RIGHT(Table13[[#This Row],[Occupational Series]],1)="B",RIGHT(Table13[[#This Row],[Occupational Series]],1)="C"),"0301",RIGHT(Table13[[#This Row],[Occupational Series]],4)))</f>
        <v>6502</v>
      </c>
      <c r="D4491" s="54" t="s">
        <v>870</v>
      </c>
      <c r="E4491" s="54" t="s">
        <v>871</v>
      </c>
    </row>
    <row r="4492" spans="1:5" ht="26.25" thickBot="1" x14ac:dyDescent="0.3">
      <c r="A4492" s="129" t="s">
        <v>660</v>
      </c>
      <c r="B4492" s="127" t="str">
        <f>Table13[[#This Row],[Series]]&amp;Table13[[#This Row],[Competency Name]]</f>
        <v>6502ABILITY TO LEAD OR SUPERVISE</v>
      </c>
      <c r="C4492" s="127" t="str">
        <f>IF(RIGHT(Table13[[#This Row],[Occupational Series]],5)="SECCM","SECCM",IF(OR(RIGHT(Table13[[#This Row],[Occupational Series]],1)="A",RIGHT(Table13[[#This Row],[Occupational Series]],1)="B",RIGHT(Table13[[#This Row],[Occupational Series]],1)="C"),"0301",RIGHT(Table13[[#This Row],[Occupational Series]],4)))</f>
        <v>6502</v>
      </c>
      <c r="D4492" s="129" t="s">
        <v>872</v>
      </c>
      <c r="E4492" s="129" t="s">
        <v>873</v>
      </c>
    </row>
    <row r="4493" spans="1:5" ht="39" thickBot="1" x14ac:dyDescent="0.3">
      <c r="A4493" s="51" t="s">
        <v>660</v>
      </c>
      <c r="B4493" s="127" t="str">
        <f>Table13[[#This Row],[Series]]&amp;Table13[[#This Row],[Competency Name]]</f>
        <v>6502ABILITY TO FOLLOW DIRECTIONS IN A SHOP</v>
      </c>
      <c r="C4493" s="127" t="str">
        <f>IF(RIGHT(Table13[[#This Row],[Occupational Series]],5)="SECCM","SECCM",IF(OR(RIGHT(Table13[[#This Row],[Occupational Series]],1)="A",RIGHT(Table13[[#This Row],[Occupational Series]],1)="B",RIGHT(Table13[[#This Row],[Occupational Series]],1)="C"),"0301",RIGHT(Table13[[#This Row],[Occupational Series]],4)))</f>
        <v>6502</v>
      </c>
      <c r="D4493" s="51" t="s">
        <v>882</v>
      </c>
      <c r="E4493" s="51" t="s">
        <v>883</v>
      </c>
    </row>
    <row r="4494" spans="1:5" ht="64.5" thickBot="1" x14ac:dyDescent="0.3">
      <c r="A4494" s="54" t="s">
        <v>660</v>
      </c>
      <c r="B4494" s="127" t="str">
        <f>Table13[[#This Row],[Series]]&amp;Table13[[#This Row],[Competency Name]]</f>
        <v>6502DEXTERITY AND SAFETY</v>
      </c>
      <c r="C4494" s="127" t="str">
        <f>IF(RIGHT(Table13[[#This Row],[Occupational Series]],5)="SECCM","SECCM",IF(OR(RIGHT(Table13[[#This Row],[Occupational Series]],1)="A",RIGHT(Table13[[#This Row],[Occupational Series]],1)="B",RIGHT(Table13[[#This Row],[Occupational Series]],1)="C"),"0301",RIGHT(Table13[[#This Row],[Occupational Series]],4)))</f>
        <v>6502</v>
      </c>
      <c r="D4494" s="54" t="s">
        <v>888</v>
      </c>
      <c r="E4494" s="54" t="s">
        <v>889</v>
      </c>
    </row>
    <row r="4495" spans="1:5" ht="39" thickBot="1" x14ac:dyDescent="0.3">
      <c r="A4495" s="51" t="s">
        <v>660</v>
      </c>
      <c r="B4495" s="127" t="str">
        <f>Table13[[#This Row],[Series]]&amp;Table13[[#This Row],[Competency Name]]</f>
        <v>6502RELIABILITY AND DEPENDABILITY</v>
      </c>
      <c r="C4495" s="127" t="str">
        <f>IF(RIGHT(Table13[[#This Row],[Occupational Series]],5)="SECCM","SECCM",IF(OR(RIGHT(Table13[[#This Row],[Occupational Series]],1)="A",RIGHT(Table13[[#This Row],[Occupational Series]],1)="B",RIGHT(Table13[[#This Row],[Occupational Series]],1)="C"),"0301",RIGHT(Table13[[#This Row],[Occupational Series]],4)))</f>
        <v>6502</v>
      </c>
      <c r="D4495" s="51" t="s">
        <v>900</v>
      </c>
      <c r="E4495" s="51" t="s">
        <v>901</v>
      </c>
    </row>
    <row r="4496" spans="1:5" ht="39" thickBot="1" x14ac:dyDescent="0.3">
      <c r="A4496" s="51" t="s">
        <v>660</v>
      </c>
      <c r="B4496" s="127" t="str">
        <f>Table13[[#This Row],[Series]]&amp;Table13[[#This Row],[Competency Name]]</f>
        <v>6502KNOWLEDGE OF EQUIPMENT ASSEMBLY, INSTALLATION, REPAIR, ETC.</v>
      </c>
      <c r="C4496" s="127" t="str">
        <f>IF(RIGHT(Table13[[#This Row],[Occupational Series]],5)="SECCM","SECCM",IF(OR(RIGHT(Table13[[#This Row],[Occupational Series]],1)="A",RIGHT(Table13[[#This Row],[Occupational Series]],1)="B",RIGHT(Table13[[#This Row],[Occupational Series]],1)="C"),"0301",RIGHT(Table13[[#This Row],[Occupational Series]],4)))</f>
        <v>6502</v>
      </c>
      <c r="D4496" s="51" t="s">
        <v>910</v>
      </c>
      <c r="E4496" s="51" t="s">
        <v>911</v>
      </c>
    </row>
    <row r="4497" spans="1:5" ht="90" thickBot="1" x14ac:dyDescent="0.3">
      <c r="A4497" s="54" t="s">
        <v>660</v>
      </c>
      <c r="B4497" s="127" t="str">
        <f>Table13[[#This Row],[Series]]&amp;Table13[[#This Row],[Competency Name]]</f>
        <v>6502USE OF MEASURING INSTRUMENTS (MECHANICAL, ELECTRICAL, ELECTRONIC, AS APPROPRIATE TO LINE OF WORK)</v>
      </c>
      <c r="C4497" s="127" t="str">
        <f>IF(RIGHT(Table13[[#This Row],[Occupational Series]],5)="SECCM","SECCM",IF(OR(RIGHT(Table13[[#This Row],[Occupational Series]],1)="A",RIGHT(Table13[[#This Row],[Occupational Series]],1)="B",RIGHT(Table13[[#This Row],[Occupational Series]],1)="C"),"0301",RIGHT(Table13[[#This Row],[Occupational Series]],4)))</f>
        <v>6502</v>
      </c>
      <c r="D4497" s="54" t="s">
        <v>986</v>
      </c>
      <c r="E4497" s="54" t="s">
        <v>987</v>
      </c>
    </row>
    <row r="4498" spans="1:5" ht="39" thickBot="1" x14ac:dyDescent="0.3">
      <c r="A4498" s="51" t="s">
        <v>660</v>
      </c>
      <c r="B4498" s="127" t="str">
        <f>Table13[[#This Row],[Series]]&amp;Table13[[#This Row],[Competency Name]]</f>
        <v>6502ABILITY TO WORK AS A MEMBER OF A TEAM</v>
      </c>
      <c r="C4498" s="127" t="str">
        <f>IF(RIGHT(Table13[[#This Row],[Occupational Series]],5)="SECCM","SECCM",IF(OR(RIGHT(Table13[[#This Row],[Occupational Series]],1)="A",RIGHT(Table13[[#This Row],[Occupational Series]],1)="B",RIGHT(Table13[[#This Row],[Occupational Series]],1)="C"),"0301",RIGHT(Table13[[#This Row],[Occupational Series]],4)))</f>
        <v>6502</v>
      </c>
      <c r="D4498" s="51" t="s">
        <v>1017</v>
      </c>
      <c r="E4498" s="51" t="s">
        <v>1018</v>
      </c>
    </row>
    <row r="4499" spans="1:5" ht="26.25" thickBot="1" x14ac:dyDescent="0.3">
      <c r="A4499" s="129" t="s">
        <v>660</v>
      </c>
      <c r="B4499" s="127" t="str">
        <f>Table13[[#This Row],[Series]]&amp;Table13[[#This Row],[Competency Name]]</f>
        <v>6502SHOP APTITUDE AND INTEREST</v>
      </c>
      <c r="C4499" s="127" t="str">
        <f>IF(RIGHT(Table13[[#This Row],[Occupational Series]],5)="SECCM","SECCM",IF(OR(RIGHT(Table13[[#This Row],[Occupational Series]],1)="A",RIGHT(Table13[[#This Row],[Occupational Series]],1)="B",RIGHT(Table13[[#This Row],[Occupational Series]],1)="C"),"0301",RIGHT(Table13[[#This Row],[Occupational Series]],4)))</f>
        <v>6502</v>
      </c>
      <c r="D4499" s="129" t="s">
        <v>1021</v>
      </c>
      <c r="E4499" s="129" t="s">
        <v>1022</v>
      </c>
    </row>
    <row r="4500" spans="1:5" ht="115.5" thickBot="1" x14ac:dyDescent="0.3">
      <c r="A4500" s="51" t="s">
        <v>756</v>
      </c>
      <c r="B4500" s="127" t="str">
        <f>Table13[[#This Row],[Series]]&amp;Table13[[#This Row],[Competency Name]]</f>
        <v>6610TECHNICAL PRACTICES (THEORETICAL, PRECISE, ARTISTIC)</v>
      </c>
      <c r="C4500" s="127" t="str">
        <f>IF(RIGHT(Table13[[#This Row],[Occupational Series]],5)="SECCM","SECCM",IF(OR(RIGHT(Table13[[#This Row],[Occupational Series]],1)="A",RIGHT(Table13[[#This Row],[Occupational Series]],1)="B",RIGHT(Table13[[#This Row],[Occupational Series]],1)="C"),"0301",RIGHT(Table13[[#This Row],[Occupational Series]],4)))</f>
        <v>6610</v>
      </c>
      <c r="D4500" s="51" t="s">
        <v>716</v>
      </c>
      <c r="E4500" s="51" t="s">
        <v>717</v>
      </c>
    </row>
    <row r="4501" spans="1:5" ht="51.75" thickBot="1" x14ac:dyDescent="0.3">
      <c r="A4501" s="129" t="s">
        <v>756</v>
      </c>
      <c r="B4501" s="127" t="str">
        <f>Table13[[#This Row],[Series]]&amp;Table13[[#This Row],[Competency Name]]</f>
        <v>6610ABILITY TO DO THE WORK OF THE POSITION WITHOUT MORE THAN NORMAL SUPERVISION</v>
      </c>
      <c r="C4501" s="127" t="str">
        <f>IF(RIGHT(Table13[[#This Row],[Occupational Series]],5)="SECCM","SECCM",IF(OR(RIGHT(Table13[[#This Row],[Occupational Series]],1)="A",RIGHT(Table13[[#This Row],[Occupational Series]],1)="B",RIGHT(Table13[[#This Row],[Occupational Series]],1)="C"),"0301",RIGHT(Table13[[#This Row],[Occupational Series]],4)))</f>
        <v>6610</v>
      </c>
      <c r="D4501" s="129" t="s">
        <v>852</v>
      </c>
      <c r="E4501" s="129" t="s">
        <v>853</v>
      </c>
    </row>
    <row r="4502" spans="1:5" ht="15.75" thickBot="1" x14ac:dyDescent="0.3">
      <c r="A4502" s="128" t="s">
        <v>756</v>
      </c>
      <c r="B4502" s="127" t="str">
        <f>Table13[[#This Row],[Series]]&amp;Table13[[#This Row],[Competency Name]]</f>
        <v>6610ABILITY TO INSPECT</v>
      </c>
      <c r="C4502" s="127" t="str">
        <f>IF(RIGHT(Table13[[#This Row],[Occupational Series]],5)="SECCM","SECCM",IF(OR(RIGHT(Table13[[#This Row],[Occupational Series]],1)="A",RIGHT(Table13[[#This Row],[Occupational Series]],1)="B",RIGHT(Table13[[#This Row],[Occupational Series]],1)="C"),"0301",RIGHT(Table13[[#This Row],[Occupational Series]],4)))</f>
        <v>6610</v>
      </c>
      <c r="D4502" s="128" t="s">
        <v>866</v>
      </c>
      <c r="E4502" s="128" t="s">
        <v>867</v>
      </c>
    </row>
    <row r="4503" spans="1:5" ht="15.75" thickBot="1" x14ac:dyDescent="0.3">
      <c r="A4503" s="129" t="s">
        <v>756</v>
      </c>
      <c r="B4503" s="127" t="str">
        <f>Table13[[#This Row],[Series]]&amp;Table13[[#This Row],[Competency Name]]</f>
        <v>6610ABILITY TO INSTRUCT</v>
      </c>
      <c r="C4503" s="127" t="str">
        <f>IF(RIGHT(Table13[[#This Row],[Occupational Series]],5)="SECCM","SECCM",IF(OR(RIGHT(Table13[[#This Row],[Occupational Series]],1)="A",RIGHT(Table13[[#This Row],[Occupational Series]],1)="B",RIGHT(Table13[[#This Row],[Occupational Series]],1)="C"),"0301",RIGHT(Table13[[#This Row],[Occupational Series]],4)))</f>
        <v>6610</v>
      </c>
      <c r="D4503" s="129" t="s">
        <v>868</v>
      </c>
      <c r="E4503" s="129" t="s">
        <v>869</v>
      </c>
    </row>
    <row r="4504" spans="1:5" ht="39" thickBot="1" x14ac:dyDescent="0.3">
      <c r="A4504" s="51" t="s">
        <v>756</v>
      </c>
      <c r="B4504" s="127" t="str">
        <f>Table13[[#This Row],[Series]]&amp;Table13[[#This Row],[Competency Name]]</f>
        <v>6610ABILITY TO PROVIDE PRODUCTION SUPPORT SERVICES</v>
      </c>
      <c r="C4504" s="127" t="str">
        <f>IF(RIGHT(Table13[[#This Row],[Occupational Series]],5)="SECCM","SECCM",IF(OR(RIGHT(Table13[[#This Row],[Occupational Series]],1)="A",RIGHT(Table13[[#This Row],[Occupational Series]],1)="B",RIGHT(Table13[[#This Row],[Occupational Series]],1)="C"),"0301",RIGHT(Table13[[#This Row],[Occupational Series]],4)))</f>
        <v>6610</v>
      </c>
      <c r="D4504" s="51" t="s">
        <v>870</v>
      </c>
      <c r="E4504" s="51" t="s">
        <v>871</v>
      </c>
    </row>
    <row r="4505" spans="1:5" ht="26.25" thickBot="1" x14ac:dyDescent="0.3">
      <c r="A4505" s="128" t="s">
        <v>756</v>
      </c>
      <c r="B4505" s="127" t="str">
        <f>Table13[[#This Row],[Series]]&amp;Table13[[#This Row],[Competency Name]]</f>
        <v>6610ABILITY TO LEAD OR SUPERVISE</v>
      </c>
      <c r="C4505" s="127" t="str">
        <f>IF(RIGHT(Table13[[#This Row],[Occupational Series]],5)="SECCM","SECCM",IF(OR(RIGHT(Table13[[#This Row],[Occupational Series]],1)="A",RIGHT(Table13[[#This Row],[Occupational Series]],1)="B",RIGHT(Table13[[#This Row],[Occupational Series]],1)="C"),"0301",RIGHT(Table13[[#This Row],[Occupational Series]],4)))</f>
        <v>6610</v>
      </c>
      <c r="D4505" s="128" t="s">
        <v>872</v>
      </c>
      <c r="E4505" s="128" t="s">
        <v>873</v>
      </c>
    </row>
    <row r="4506" spans="1:5" ht="77.25" thickBot="1" x14ac:dyDescent="0.3">
      <c r="A4506" s="51" t="s">
        <v>756</v>
      </c>
      <c r="B4506" s="127" t="str">
        <f>Table13[[#This Row],[Series]]&amp;Table13[[#This Row],[Competency Name]]</f>
        <v>6610ABILITY TO INTERPRET INSTRUCTIONS AND SPECIFICATIONS, INCLUDING BLUEPRINT READING</v>
      </c>
      <c r="C4506" s="127" t="str">
        <f>IF(RIGHT(Table13[[#This Row],[Occupational Series]],5)="SECCM","SECCM",IF(OR(RIGHT(Table13[[#This Row],[Occupational Series]],1)="A",RIGHT(Table13[[#This Row],[Occupational Series]],1)="B",RIGHT(Table13[[#This Row],[Occupational Series]],1)="C"),"0301",RIGHT(Table13[[#This Row],[Occupational Series]],4)))</f>
        <v>6610</v>
      </c>
      <c r="D4506" s="51" t="s">
        <v>906</v>
      </c>
      <c r="E4506" s="51" t="s">
        <v>907</v>
      </c>
    </row>
    <row r="4507" spans="1:5" ht="51.75" thickBot="1" x14ac:dyDescent="0.3">
      <c r="A4507" s="51" t="s">
        <v>756</v>
      </c>
      <c r="B4507" s="127" t="str">
        <f>Table13[[#This Row],[Series]]&amp;Table13[[#This Row],[Competency Name]]</f>
        <v>6610ABILITY TO USE AND MAINTAIN TOOLS AND EQUIPMENT</v>
      </c>
      <c r="C4507" s="127" t="str">
        <f>IF(RIGHT(Table13[[#This Row],[Occupational Series]],5)="SECCM","SECCM",IF(OR(RIGHT(Table13[[#This Row],[Occupational Series]],1)="A",RIGHT(Table13[[#This Row],[Occupational Series]],1)="B",RIGHT(Table13[[#This Row],[Occupational Series]],1)="C"),"0301",RIGHT(Table13[[#This Row],[Occupational Series]],4)))</f>
        <v>6610</v>
      </c>
      <c r="D4507" s="51" t="s">
        <v>908</v>
      </c>
      <c r="E4507" s="51" t="s">
        <v>909</v>
      </c>
    </row>
    <row r="4508" spans="1:5" ht="39" thickBot="1" x14ac:dyDescent="0.3">
      <c r="A4508" s="54" t="s">
        <v>756</v>
      </c>
      <c r="B4508" s="127" t="str">
        <f>Table13[[#This Row],[Series]]&amp;Table13[[#This Row],[Competency Name]]</f>
        <v>6610KNOWLEDGE OF EQUIPMENT ASSEMBLY, INSTALLATION, REPAIR, ETC.</v>
      </c>
      <c r="C4508" s="127" t="str">
        <f>IF(RIGHT(Table13[[#This Row],[Occupational Series]],5)="SECCM","SECCM",IF(OR(RIGHT(Table13[[#This Row],[Occupational Series]],1)="A",RIGHT(Table13[[#This Row],[Occupational Series]],1)="B",RIGHT(Table13[[#This Row],[Occupational Series]],1)="C"),"0301",RIGHT(Table13[[#This Row],[Occupational Series]],4)))</f>
        <v>6610</v>
      </c>
      <c r="D4508" s="54" t="s">
        <v>910</v>
      </c>
      <c r="E4508" s="54" t="s">
        <v>911</v>
      </c>
    </row>
    <row r="4509" spans="1:5" ht="51.75" thickBot="1" x14ac:dyDescent="0.3">
      <c r="A4509" s="51" t="s">
        <v>756</v>
      </c>
      <c r="B4509" s="127" t="str">
        <f>Table13[[#This Row],[Series]]&amp;Table13[[#This Row],[Competency Name]]</f>
        <v>6610TROUBLESHOOTING</v>
      </c>
      <c r="C4509" s="127" t="str">
        <f>IF(RIGHT(Table13[[#This Row],[Occupational Series]],5)="SECCM","SECCM",IF(OR(RIGHT(Table13[[#This Row],[Occupational Series]],1)="A",RIGHT(Table13[[#This Row],[Occupational Series]],1)="B",RIGHT(Table13[[#This Row],[Occupational Series]],1)="C"),"0301",RIGHT(Table13[[#This Row],[Occupational Series]],4)))</f>
        <v>6610</v>
      </c>
      <c r="D4509" s="51" t="s">
        <v>912</v>
      </c>
      <c r="E4509" s="51" t="s">
        <v>913</v>
      </c>
    </row>
    <row r="4510" spans="1:5" ht="90" thickBot="1" x14ac:dyDescent="0.3">
      <c r="A4510" s="51" t="s">
        <v>756</v>
      </c>
      <c r="B4510" s="127" t="str">
        <f>Table13[[#This Row],[Series]]&amp;Table13[[#This Row],[Competency Name]]</f>
        <v>6610USE OF MEASURING INSTRUMENTS (MECHANICAL, ELECTRICAL, ELECTRONIC, AS APPROPRIATE TO LINE OF WORK)</v>
      </c>
      <c r="C4510" s="127" t="str">
        <f>IF(RIGHT(Table13[[#This Row],[Occupational Series]],5)="SECCM","SECCM",IF(OR(RIGHT(Table13[[#This Row],[Occupational Series]],1)="A",RIGHT(Table13[[#This Row],[Occupational Series]],1)="B",RIGHT(Table13[[#This Row],[Occupational Series]],1)="C"),"0301",RIGHT(Table13[[#This Row],[Occupational Series]],4)))</f>
        <v>6610</v>
      </c>
      <c r="D4510" s="51" t="s">
        <v>986</v>
      </c>
      <c r="E4510" s="51" t="s">
        <v>987</v>
      </c>
    </row>
    <row r="4511" spans="1:5" ht="115.5" thickBot="1" x14ac:dyDescent="0.3">
      <c r="A4511" s="54" t="s">
        <v>743</v>
      </c>
      <c r="B4511" s="127" t="str">
        <f>Table13[[#This Row],[Series]]&amp;Table13[[#This Row],[Competency Name]]</f>
        <v>6641TECHNICAL PRACTICES (THEORETICAL, PRECISE, ARTISTIC)</v>
      </c>
      <c r="C4511" s="127" t="str">
        <f>IF(RIGHT(Table13[[#This Row],[Occupational Series]],5)="SECCM","SECCM",IF(OR(RIGHT(Table13[[#This Row],[Occupational Series]],1)="A",RIGHT(Table13[[#This Row],[Occupational Series]],1)="B",RIGHT(Table13[[#This Row],[Occupational Series]],1)="C"),"0301",RIGHT(Table13[[#This Row],[Occupational Series]],4)))</f>
        <v>6641</v>
      </c>
      <c r="D4511" s="54" t="s">
        <v>716</v>
      </c>
      <c r="E4511" s="54" t="s">
        <v>717</v>
      </c>
    </row>
    <row r="4512" spans="1:5" ht="51.75" thickBot="1" x14ac:dyDescent="0.3">
      <c r="A4512" s="129" t="s">
        <v>743</v>
      </c>
      <c r="B4512" s="127" t="str">
        <f>Table13[[#This Row],[Series]]&amp;Table13[[#This Row],[Competency Name]]</f>
        <v>6641ABILITY TO DO THE WORK OF THE POSITION WITHOUT MORE THAN NORMAL SUPERVISION</v>
      </c>
      <c r="C4512" s="127" t="str">
        <f>IF(RIGHT(Table13[[#This Row],[Occupational Series]],5)="SECCM","SECCM",IF(OR(RIGHT(Table13[[#This Row],[Occupational Series]],1)="A",RIGHT(Table13[[#This Row],[Occupational Series]],1)="B",RIGHT(Table13[[#This Row],[Occupational Series]],1)="C"),"0301",RIGHT(Table13[[#This Row],[Occupational Series]],4)))</f>
        <v>6641</v>
      </c>
      <c r="D4512" s="129" t="s">
        <v>852</v>
      </c>
      <c r="E4512" s="129" t="s">
        <v>853</v>
      </c>
    </row>
    <row r="4513" spans="1:5" ht="15.75" thickBot="1" x14ac:dyDescent="0.3">
      <c r="A4513" s="129" t="s">
        <v>743</v>
      </c>
      <c r="B4513" s="127" t="str">
        <f>Table13[[#This Row],[Series]]&amp;Table13[[#This Row],[Competency Name]]</f>
        <v>6641ABILITY TO INSPECT</v>
      </c>
      <c r="C4513" s="127" t="str">
        <f>IF(RIGHT(Table13[[#This Row],[Occupational Series]],5)="SECCM","SECCM",IF(OR(RIGHT(Table13[[#This Row],[Occupational Series]],1)="A",RIGHT(Table13[[#This Row],[Occupational Series]],1)="B",RIGHT(Table13[[#This Row],[Occupational Series]],1)="C"),"0301",RIGHT(Table13[[#This Row],[Occupational Series]],4)))</f>
        <v>6641</v>
      </c>
      <c r="D4513" s="129" t="s">
        <v>866</v>
      </c>
      <c r="E4513" s="129" t="s">
        <v>867</v>
      </c>
    </row>
    <row r="4514" spans="1:5" ht="15.75" thickBot="1" x14ac:dyDescent="0.3">
      <c r="A4514" s="128" t="s">
        <v>743</v>
      </c>
      <c r="B4514" s="127" t="str">
        <f>Table13[[#This Row],[Series]]&amp;Table13[[#This Row],[Competency Name]]</f>
        <v>6641ABILITY TO INSTRUCT</v>
      </c>
      <c r="C4514" s="127" t="str">
        <f>IF(RIGHT(Table13[[#This Row],[Occupational Series]],5)="SECCM","SECCM",IF(OR(RIGHT(Table13[[#This Row],[Occupational Series]],1)="A",RIGHT(Table13[[#This Row],[Occupational Series]],1)="B",RIGHT(Table13[[#This Row],[Occupational Series]],1)="C"),"0301",RIGHT(Table13[[#This Row],[Occupational Series]],4)))</f>
        <v>6641</v>
      </c>
      <c r="D4514" s="128" t="s">
        <v>868</v>
      </c>
      <c r="E4514" s="128" t="s">
        <v>869</v>
      </c>
    </row>
    <row r="4515" spans="1:5" ht="39" thickBot="1" x14ac:dyDescent="0.3">
      <c r="A4515" s="51" t="s">
        <v>743</v>
      </c>
      <c r="B4515" s="127" t="str">
        <f>Table13[[#This Row],[Series]]&amp;Table13[[#This Row],[Competency Name]]</f>
        <v>6641ABILITY TO PROVIDE PRODUCTION SUPPORT SERVICES</v>
      </c>
      <c r="C4515" s="127" t="str">
        <f>IF(RIGHT(Table13[[#This Row],[Occupational Series]],5)="SECCM","SECCM",IF(OR(RIGHT(Table13[[#This Row],[Occupational Series]],1)="A",RIGHT(Table13[[#This Row],[Occupational Series]],1)="B",RIGHT(Table13[[#This Row],[Occupational Series]],1)="C"),"0301",RIGHT(Table13[[#This Row],[Occupational Series]],4)))</f>
        <v>6641</v>
      </c>
      <c r="D4515" s="51" t="s">
        <v>870</v>
      </c>
      <c r="E4515" s="51" t="s">
        <v>871</v>
      </c>
    </row>
    <row r="4516" spans="1:5" ht="26.25" thickBot="1" x14ac:dyDescent="0.3">
      <c r="A4516" s="129" t="s">
        <v>743</v>
      </c>
      <c r="B4516" s="127" t="str">
        <f>Table13[[#This Row],[Series]]&amp;Table13[[#This Row],[Competency Name]]</f>
        <v>6641ABILITY TO LEAD OR SUPERVISE</v>
      </c>
      <c r="C4516" s="127" t="str">
        <f>IF(RIGHT(Table13[[#This Row],[Occupational Series]],5)="SECCM","SECCM",IF(OR(RIGHT(Table13[[#This Row],[Occupational Series]],1)="A",RIGHT(Table13[[#This Row],[Occupational Series]],1)="B",RIGHT(Table13[[#This Row],[Occupational Series]],1)="C"),"0301",RIGHT(Table13[[#This Row],[Occupational Series]],4)))</f>
        <v>6641</v>
      </c>
      <c r="D4516" s="129" t="s">
        <v>872</v>
      </c>
      <c r="E4516" s="129" t="s">
        <v>873</v>
      </c>
    </row>
    <row r="4517" spans="1:5" ht="39" thickBot="1" x14ac:dyDescent="0.3">
      <c r="A4517" s="54" t="s">
        <v>743</v>
      </c>
      <c r="B4517" s="127" t="str">
        <f>Table13[[#This Row],[Series]]&amp;Table13[[#This Row],[Competency Name]]</f>
        <v>6641ABILITY TO FOLLOW DIRECTIONS IN A SHOP</v>
      </c>
      <c r="C4517" s="127" t="str">
        <f>IF(RIGHT(Table13[[#This Row],[Occupational Series]],5)="SECCM","SECCM",IF(OR(RIGHT(Table13[[#This Row],[Occupational Series]],1)="A",RIGHT(Table13[[#This Row],[Occupational Series]],1)="B",RIGHT(Table13[[#This Row],[Occupational Series]],1)="C"),"0301",RIGHT(Table13[[#This Row],[Occupational Series]],4)))</f>
        <v>6641</v>
      </c>
      <c r="D4517" s="54" t="s">
        <v>882</v>
      </c>
      <c r="E4517" s="54" t="s">
        <v>883</v>
      </c>
    </row>
    <row r="4518" spans="1:5" ht="64.5" thickBot="1" x14ac:dyDescent="0.3">
      <c r="A4518" s="51" t="s">
        <v>743</v>
      </c>
      <c r="B4518" s="127" t="str">
        <f>Table13[[#This Row],[Series]]&amp;Table13[[#This Row],[Competency Name]]</f>
        <v>6641DEXTERITY AND SAFETY</v>
      </c>
      <c r="C4518" s="127" t="str">
        <f>IF(RIGHT(Table13[[#This Row],[Occupational Series]],5)="SECCM","SECCM",IF(OR(RIGHT(Table13[[#This Row],[Occupational Series]],1)="A",RIGHT(Table13[[#This Row],[Occupational Series]],1)="B",RIGHT(Table13[[#This Row],[Occupational Series]],1)="C"),"0301",RIGHT(Table13[[#This Row],[Occupational Series]],4)))</f>
        <v>6641</v>
      </c>
      <c r="D4518" s="51" t="s">
        <v>888</v>
      </c>
      <c r="E4518" s="51" t="s">
        <v>889</v>
      </c>
    </row>
    <row r="4519" spans="1:5" ht="77.25" thickBot="1" x14ac:dyDescent="0.3">
      <c r="A4519" s="51" t="s">
        <v>743</v>
      </c>
      <c r="B4519" s="127" t="str">
        <f>Table13[[#This Row],[Series]]&amp;Table13[[#This Row],[Competency Name]]</f>
        <v>6641INGENUITY (ABILITY TO SUGGEST AND APPLY NEW METHODS)</v>
      </c>
      <c r="C4519" s="127" t="str">
        <f>IF(RIGHT(Table13[[#This Row],[Occupational Series]],5)="SECCM","SECCM",IF(OR(RIGHT(Table13[[#This Row],[Occupational Series]],1)="A",RIGHT(Table13[[#This Row],[Occupational Series]],1)="B",RIGHT(Table13[[#This Row],[Occupational Series]],1)="C"),"0301",RIGHT(Table13[[#This Row],[Occupational Series]],4)))</f>
        <v>6641</v>
      </c>
      <c r="D4519" s="51" t="s">
        <v>890</v>
      </c>
      <c r="E4519" s="51" t="s">
        <v>891</v>
      </c>
    </row>
    <row r="4520" spans="1:5" ht="39" thickBot="1" x14ac:dyDescent="0.3">
      <c r="A4520" s="54" t="s">
        <v>743</v>
      </c>
      <c r="B4520" s="127" t="str">
        <f>Table13[[#This Row],[Series]]&amp;Table13[[#This Row],[Competency Name]]</f>
        <v>6641ABILITY TO SUPERVISE THROUGH SUBORDINATE SUPERVISORS</v>
      </c>
      <c r="C4520" s="127" t="str">
        <f>IF(RIGHT(Table13[[#This Row],[Occupational Series]],5)="SECCM","SECCM",IF(OR(RIGHT(Table13[[#This Row],[Occupational Series]],1)="A",RIGHT(Table13[[#This Row],[Occupational Series]],1)="B",RIGHT(Table13[[#This Row],[Occupational Series]],1)="C"),"0301",RIGHT(Table13[[#This Row],[Occupational Series]],4)))</f>
        <v>6641</v>
      </c>
      <c r="D4520" s="54" t="s">
        <v>898</v>
      </c>
      <c r="E4520" s="54" t="s">
        <v>899</v>
      </c>
    </row>
    <row r="4521" spans="1:5" ht="39" thickBot="1" x14ac:dyDescent="0.3">
      <c r="A4521" s="51" t="s">
        <v>743</v>
      </c>
      <c r="B4521" s="127" t="str">
        <f>Table13[[#This Row],[Series]]&amp;Table13[[#This Row],[Competency Name]]</f>
        <v>6641RELIABILITY AND DEPENDABILITY</v>
      </c>
      <c r="C4521" s="127" t="str">
        <f>IF(RIGHT(Table13[[#This Row],[Occupational Series]],5)="SECCM","SECCM",IF(OR(RIGHT(Table13[[#This Row],[Occupational Series]],1)="A",RIGHT(Table13[[#This Row],[Occupational Series]],1)="B",RIGHT(Table13[[#This Row],[Occupational Series]],1)="C"),"0301",RIGHT(Table13[[#This Row],[Occupational Series]],4)))</f>
        <v>6641</v>
      </c>
      <c r="D4521" s="51" t="s">
        <v>900</v>
      </c>
      <c r="E4521" s="51" t="s">
        <v>901</v>
      </c>
    </row>
    <row r="4522" spans="1:5" ht="77.25" thickBot="1" x14ac:dyDescent="0.3">
      <c r="A4522" s="51" t="s">
        <v>743</v>
      </c>
      <c r="B4522" s="127" t="str">
        <f>Table13[[#This Row],[Series]]&amp;Table13[[#This Row],[Competency Name]]</f>
        <v>6641ABILITY TO INTERPRET INSTRUCTIONS AND SPECIFICATIONS, INCLUDING BLUEPRINT READING</v>
      </c>
      <c r="C4522" s="127" t="str">
        <f>IF(RIGHT(Table13[[#This Row],[Occupational Series]],5)="SECCM","SECCM",IF(OR(RIGHT(Table13[[#This Row],[Occupational Series]],1)="A",RIGHT(Table13[[#This Row],[Occupational Series]],1)="B",RIGHT(Table13[[#This Row],[Occupational Series]],1)="C"),"0301",RIGHT(Table13[[#This Row],[Occupational Series]],4)))</f>
        <v>6641</v>
      </c>
      <c r="D4522" s="51" t="s">
        <v>906</v>
      </c>
      <c r="E4522" s="51" t="s">
        <v>907</v>
      </c>
    </row>
    <row r="4523" spans="1:5" ht="51.75" thickBot="1" x14ac:dyDescent="0.3">
      <c r="A4523" s="54" t="s">
        <v>743</v>
      </c>
      <c r="B4523" s="127" t="str">
        <f>Table13[[#This Row],[Series]]&amp;Table13[[#This Row],[Competency Name]]</f>
        <v>6641ABILITY TO USE AND MAINTAIN TOOLS AND EQUIPMENT</v>
      </c>
      <c r="C4523" s="127" t="str">
        <f>IF(RIGHT(Table13[[#This Row],[Occupational Series]],5)="SECCM","SECCM",IF(OR(RIGHT(Table13[[#This Row],[Occupational Series]],1)="A",RIGHT(Table13[[#This Row],[Occupational Series]],1)="B",RIGHT(Table13[[#This Row],[Occupational Series]],1)="C"),"0301",RIGHT(Table13[[#This Row],[Occupational Series]],4)))</f>
        <v>6641</v>
      </c>
      <c r="D4523" s="54" t="s">
        <v>908</v>
      </c>
      <c r="E4523" s="54" t="s">
        <v>909</v>
      </c>
    </row>
    <row r="4524" spans="1:5" ht="39" thickBot="1" x14ac:dyDescent="0.3">
      <c r="A4524" s="51" t="s">
        <v>743</v>
      </c>
      <c r="B4524" s="127" t="str">
        <f>Table13[[#This Row],[Series]]&amp;Table13[[#This Row],[Competency Name]]</f>
        <v>6641KNOWLEDGE OF EQUIPMENT ASSEMBLY, INSTALLATION, REPAIR, ETC.</v>
      </c>
      <c r="C4524" s="127" t="str">
        <f>IF(RIGHT(Table13[[#This Row],[Occupational Series]],5)="SECCM","SECCM",IF(OR(RIGHT(Table13[[#This Row],[Occupational Series]],1)="A",RIGHT(Table13[[#This Row],[Occupational Series]],1)="B",RIGHT(Table13[[#This Row],[Occupational Series]],1)="C"),"0301",RIGHT(Table13[[#This Row],[Occupational Series]],4)))</f>
        <v>6641</v>
      </c>
      <c r="D4524" s="51" t="s">
        <v>910</v>
      </c>
      <c r="E4524" s="51" t="s">
        <v>911</v>
      </c>
    </row>
    <row r="4525" spans="1:5" ht="51.75" thickBot="1" x14ac:dyDescent="0.3">
      <c r="A4525" s="51" t="s">
        <v>743</v>
      </c>
      <c r="B4525" s="127" t="str">
        <f>Table13[[#This Row],[Series]]&amp;Table13[[#This Row],[Competency Name]]</f>
        <v>6641TROUBLESHOOTING</v>
      </c>
      <c r="C4525" s="127" t="str">
        <f>IF(RIGHT(Table13[[#This Row],[Occupational Series]],5)="SECCM","SECCM",IF(OR(RIGHT(Table13[[#This Row],[Occupational Series]],1)="A",RIGHT(Table13[[#This Row],[Occupational Series]],1)="B",RIGHT(Table13[[#This Row],[Occupational Series]],1)="C"),"0301",RIGHT(Table13[[#This Row],[Occupational Series]],4)))</f>
        <v>6641</v>
      </c>
      <c r="D4525" s="51" t="s">
        <v>912</v>
      </c>
      <c r="E4525" s="51" t="s">
        <v>913</v>
      </c>
    </row>
    <row r="4526" spans="1:5" ht="90" thickBot="1" x14ac:dyDescent="0.3">
      <c r="A4526" s="54" t="s">
        <v>743</v>
      </c>
      <c r="B4526" s="127" t="str">
        <f>Table13[[#This Row],[Series]]&amp;Table13[[#This Row],[Competency Name]]</f>
        <v>6641USE OF MEASURING INSTRUMENTS (MECHANICAL, ELECTRICAL, ELECTRONIC, AS APPROPRIATE TO LINE OF WORK)</v>
      </c>
      <c r="C4526" s="127" t="str">
        <f>IF(RIGHT(Table13[[#This Row],[Occupational Series]],5)="SECCM","SECCM",IF(OR(RIGHT(Table13[[#This Row],[Occupational Series]],1)="A",RIGHT(Table13[[#This Row],[Occupational Series]],1)="B",RIGHT(Table13[[#This Row],[Occupational Series]],1)="C"),"0301",RIGHT(Table13[[#This Row],[Occupational Series]],4)))</f>
        <v>6641</v>
      </c>
      <c r="D4526" s="54" t="s">
        <v>986</v>
      </c>
      <c r="E4526" s="54" t="s">
        <v>987</v>
      </c>
    </row>
    <row r="4527" spans="1:5" ht="51.75" thickBot="1" x14ac:dyDescent="0.3">
      <c r="A4527" s="51" t="s">
        <v>743</v>
      </c>
      <c r="B4527" s="127" t="str">
        <f>Table13[[#This Row],[Series]]&amp;Table13[[#This Row],[Competency Name]]</f>
        <v>6641ABILITY TO MEET DEADLINE DATES UNDER PRESSURE</v>
      </c>
      <c r="C4527" s="127" t="str">
        <f>IF(RIGHT(Table13[[#This Row],[Occupational Series]],5)="SECCM","SECCM",IF(OR(RIGHT(Table13[[#This Row],[Occupational Series]],1)="A",RIGHT(Table13[[#This Row],[Occupational Series]],1)="B",RIGHT(Table13[[#This Row],[Occupational Series]],1)="C"),"0301",RIGHT(Table13[[#This Row],[Occupational Series]],4)))</f>
        <v>6641</v>
      </c>
      <c r="D4527" s="51" t="s">
        <v>1005</v>
      </c>
      <c r="E4527" s="51" t="s">
        <v>1006</v>
      </c>
    </row>
    <row r="4528" spans="1:5" ht="39" thickBot="1" x14ac:dyDescent="0.3">
      <c r="A4528" s="51" t="s">
        <v>743</v>
      </c>
      <c r="B4528" s="127" t="str">
        <f>Table13[[#This Row],[Series]]&amp;Table13[[#This Row],[Competency Name]]</f>
        <v>6641ABILITY TO PLAN AND ORGANIZE THE WORK</v>
      </c>
      <c r="C4528" s="127" t="str">
        <f>IF(RIGHT(Table13[[#This Row],[Occupational Series]],5)="SECCM","SECCM",IF(OR(RIGHT(Table13[[#This Row],[Occupational Series]],1)="A",RIGHT(Table13[[#This Row],[Occupational Series]],1)="B",RIGHT(Table13[[#This Row],[Occupational Series]],1)="C"),"0301",RIGHT(Table13[[#This Row],[Occupational Series]],4)))</f>
        <v>6641</v>
      </c>
      <c r="D4528" s="51" t="s">
        <v>1007</v>
      </c>
      <c r="E4528" s="51" t="s">
        <v>1008</v>
      </c>
    </row>
    <row r="4529" spans="1:5" ht="39" thickBot="1" x14ac:dyDescent="0.3">
      <c r="A4529" s="54" t="s">
        <v>743</v>
      </c>
      <c r="B4529" s="127" t="str">
        <f>Table13[[#This Row],[Series]]&amp;Table13[[#This Row],[Competency Name]]</f>
        <v>6641ABILITY TO WORK AS A MEMBER OF A TEAM</v>
      </c>
      <c r="C4529" s="127" t="str">
        <f>IF(RIGHT(Table13[[#This Row],[Occupational Series]],5)="SECCM","SECCM",IF(OR(RIGHT(Table13[[#This Row],[Occupational Series]],1)="A",RIGHT(Table13[[#This Row],[Occupational Series]],1)="B",RIGHT(Table13[[#This Row],[Occupational Series]],1)="C"),"0301",RIGHT(Table13[[#This Row],[Occupational Series]],4)))</f>
        <v>6641</v>
      </c>
      <c r="D4529" s="54" t="s">
        <v>1017</v>
      </c>
      <c r="E4529" s="54" t="s">
        <v>1018</v>
      </c>
    </row>
    <row r="4530" spans="1:5" ht="39" thickBot="1" x14ac:dyDescent="0.3">
      <c r="A4530" s="51" t="s">
        <v>743</v>
      </c>
      <c r="B4530" s="127" t="str">
        <f>Table13[[#This Row],[Series]]&amp;Table13[[#This Row],[Competency Name]]</f>
        <v>6641ABILITY TO WORK WITH OTHERS</v>
      </c>
      <c r="C4530" s="127" t="str">
        <f>IF(RIGHT(Table13[[#This Row],[Occupational Series]],5)="SECCM","SECCM",IF(OR(RIGHT(Table13[[#This Row],[Occupational Series]],1)="A",RIGHT(Table13[[#This Row],[Occupational Series]],1)="B",RIGHT(Table13[[#This Row],[Occupational Series]],1)="C"),"0301",RIGHT(Table13[[#This Row],[Occupational Series]],4)))</f>
        <v>6641</v>
      </c>
      <c r="D4530" s="51" t="s">
        <v>1019</v>
      </c>
      <c r="E4530" s="51" t="s">
        <v>1020</v>
      </c>
    </row>
    <row r="4531" spans="1:5" ht="26.25" thickBot="1" x14ac:dyDescent="0.3">
      <c r="A4531" s="129" t="s">
        <v>743</v>
      </c>
      <c r="B4531" s="127" t="str">
        <f>Table13[[#This Row],[Series]]&amp;Table13[[#This Row],[Competency Name]]</f>
        <v>6641SHOP APTITUDE AND INTEREST</v>
      </c>
      <c r="C4531" s="127" t="str">
        <f>IF(RIGHT(Table13[[#This Row],[Occupational Series]],5)="SECCM","SECCM",IF(OR(RIGHT(Table13[[#This Row],[Occupational Series]],1)="A",RIGHT(Table13[[#This Row],[Occupational Series]],1)="B",RIGHT(Table13[[#This Row],[Occupational Series]],1)="C"),"0301",RIGHT(Table13[[#This Row],[Occupational Series]],4)))</f>
        <v>6641</v>
      </c>
      <c r="D4531" s="129" t="s">
        <v>1021</v>
      </c>
      <c r="E4531" s="129" t="s">
        <v>1022</v>
      </c>
    </row>
    <row r="4532" spans="1:5" ht="115.5" thickBot="1" x14ac:dyDescent="0.3">
      <c r="A4532" s="54" t="s">
        <v>735</v>
      </c>
      <c r="B4532" s="127" t="str">
        <f>Table13[[#This Row],[Series]]&amp;Table13[[#This Row],[Competency Name]]</f>
        <v>6652TECHNICAL PRACTICES (THEORETICAL, PRECISE, ARTISTIC)</v>
      </c>
      <c r="C4532" s="127" t="str">
        <f>IF(RIGHT(Table13[[#This Row],[Occupational Series]],5)="SECCM","SECCM",IF(OR(RIGHT(Table13[[#This Row],[Occupational Series]],1)="A",RIGHT(Table13[[#This Row],[Occupational Series]],1)="B",RIGHT(Table13[[#This Row],[Occupational Series]],1)="C"),"0301",RIGHT(Table13[[#This Row],[Occupational Series]],4)))</f>
        <v>6652</v>
      </c>
      <c r="D4532" s="54" t="s">
        <v>716</v>
      </c>
      <c r="E4532" s="54" t="s">
        <v>717</v>
      </c>
    </row>
    <row r="4533" spans="1:5" ht="51.75" thickBot="1" x14ac:dyDescent="0.3">
      <c r="A4533" s="129" t="s">
        <v>735</v>
      </c>
      <c r="B4533" s="127" t="str">
        <f>Table13[[#This Row],[Series]]&amp;Table13[[#This Row],[Competency Name]]</f>
        <v>6652ABILITY TO DO THE WORK OF THE POSITION WITHOUT MORE THAN NORMAL SUPERVISION</v>
      </c>
      <c r="C4533" s="127" t="str">
        <f>IF(RIGHT(Table13[[#This Row],[Occupational Series]],5)="SECCM","SECCM",IF(OR(RIGHT(Table13[[#This Row],[Occupational Series]],1)="A",RIGHT(Table13[[#This Row],[Occupational Series]],1)="B",RIGHT(Table13[[#This Row],[Occupational Series]],1)="C"),"0301",RIGHT(Table13[[#This Row],[Occupational Series]],4)))</f>
        <v>6652</v>
      </c>
      <c r="D4533" s="129" t="s">
        <v>852</v>
      </c>
      <c r="E4533" s="129" t="s">
        <v>853</v>
      </c>
    </row>
    <row r="4534" spans="1:5" ht="15.75" thickBot="1" x14ac:dyDescent="0.3">
      <c r="A4534" s="129" t="s">
        <v>735</v>
      </c>
      <c r="B4534" s="127" t="str">
        <f>Table13[[#This Row],[Series]]&amp;Table13[[#This Row],[Competency Name]]</f>
        <v>6652ABILITY TO INSPECT</v>
      </c>
      <c r="C4534" s="127" t="str">
        <f>IF(RIGHT(Table13[[#This Row],[Occupational Series]],5)="SECCM","SECCM",IF(OR(RIGHT(Table13[[#This Row],[Occupational Series]],1)="A",RIGHT(Table13[[#This Row],[Occupational Series]],1)="B",RIGHT(Table13[[#This Row],[Occupational Series]],1)="C"),"0301",RIGHT(Table13[[#This Row],[Occupational Series]],4)))</f>
        <v>6652</v>
      </c>
      <c r="D4534" s="129" t="s">
        <v>866</v>
      </c>
      <c r="E4534" s="129" t="s">
        <v>867</v>
      </c>
    </row>
    <row r="4535" spans="1:5" ht="15.75" thickBot="1" x14ac:dyDescent="0.3">
      <c r="A4535" s="128" t="s">
        <v>735</v>
      </c>
      <c r="B4535" s="127" t="str">
        <f>Table13[[#This Row],[Series]]&amp;Table13[[#This Row],[Competency Name]]</f>
        <v>6652ABILITY TO INSTRUCT</v>
      </c>
      <c r="C4535" s="127" t="str">
        <f>IF(RIGHT(Table13[[#This Row],[Occupational Series]],5)="SECCM","SECCM",IF(OR(RIGHT(Table13[[#This Row],[Occupational Series]],1)="A",RIGHT(Table13[[#This Row],[Occupational Series]],1)="B",RIGHT(Table13[[#This Row],[Occupational Series]],1)="C"),"0301",RIGHT(Table13[[#This Row],[Occupational Series]],4)))</f>
        <v>6652</v>
      </c>
      <c r="D4535" s="128" t="s">
        <v>868</v>
      </c>
      <c r="E4535" s="128" t="s">
        <v>869</v>
      </c>
    </row>
    <row r="4536" spans="1:5" ht="39" thickBot="1" x14ac:dyDescent="0.3">
      <c r="A4536" s="51" t="s">
        <v>735</v>
      </c>
      <c r="B4536" s="127" t="str">
        <f>Table13[[#This Row],[Series]]&amp;Table13[[#This Row],[Competency Name]]</f>
        <v>6652ABILITY TO PROVIDE PRODUCTION SUPPORT SERVICES</v>
      </c>
      <c r="C4536" s="127" t="str">
        <f>IF(RIGHT(Table13[[#This Row],[Occupational Series]],5)="SECCM","SECCM",IF(OR(RIGHT(Table13[[#This Row],[Occupational Series]],1)="A",RIGHT(Table13[[#This Row],[Occupational Series]],1)="B",RIGHT(Table13[[#This Row],[Occupational Series]],1)="C"),"0301",RIGHT(Table13[[#This Row],[Occupational Series]],4)))</f>
        <v>6652</v>
      </c>
      <c r="D4536" s="51" t="s">
        <v>870</v>
      </c>
      <c r="E4536" s="51" t="s">
        <v>871</v>
      </c>
    </row>
    <row r="4537" spans="1:5" ht="26.25" thickBot="1" x14ac:dyDescent="0.3">
      <c r="A4537" s="129" t="s">
        <v>735</v>
      </c>
      <c r="B4537" s="127" t="str">
        <f>Table13[[#This Row],[Series]]&amp;Table13[[#This Row],[Competency Name]]</f>
        <v>6652ABILITY TO LEAD OR SUPERVISE</v>
      </c>
      <c r="C4537" s="127" t="str">
        <f>IF(RIGHT(Table13[[#This Row],[Occupational Series]],5)="SECCM","SECCM",IF(OR(RIGHT(Table13[[#This Row],[Occupational Series]],1)="A",RIGHT(Table13[[#This Row],[Occupational Series]],1)="B",RIGHT(Table13[[#This Row],[Occupational Series]],1)="C"),"0301",RIGHT(Table13[[#This Row],[Occupational Series]],4)))</f>
        <v>6652</v>
      </c>
      <c r="D4537" s="129" t="s">
        <v>872</v>
      </c>
      <c r="E4537" s="129" t="s">
        <v>873</v>
      </c>
    </row>
    <row r="4538" spans="1:5" ht="77.25" thickBot="1" x14ac:dyDescent="0.3">
      <c r="A4538" s="54" t="s">
        <v>735</v>
      </c>
      <c r="B4538" s="127" t="str">
        <f>Table13[[#This Row],[Series]]&amp;Table13[[#This Row],[Competency Name]]</f>
        <v>6652ABILITY TO INTERPRET INSTRUCTIONS AND SPECIFICATIONS, INCLUDING BLUEPRINT READING</v>
      </c>
      <c r="C4538" s="127" t="str">
        <f>IF(RIGHT(Table13[[#This Row],[Occupational Series]],5)="SECCM","SECCM",IF(OR(RIGHT(Table13[[#This Row],[Occupational Series]],1)="A",RIGHT(Table13[[#This Row],[Occupational Series]],1)="B",RIGHT(Table13[[#This Row],[Occupational Series]],1)="C"),"0301",RIGHT(Table13[[#This Row],[Occupational Series]],4)))</f>
        <v>6652</v>
      </c>
      <c r="D4538" s="54" t="s">
        <v>906</v>
      </c>
      <c r="E4538" s="54" t="s">
        <v>907</v>
      </c>
    </row>
    <row r="4539" spans="1:5" ht="51.75" thickBot="1" x14ac:dyDescent="0.3">
      <c r="A4539" s="51" t="s">
        <v>735</v>
      </c>
      <c r="B4539" s="127" t="str">
        <f>Table13[[#This Row],[Series]]&amp;Table13[[#This Row],[Competency Name]]</f>
        <v>6652ABILITY TO USE AND MAINTAIN TOOLS AND EQUIPMENT</v>
      </c>
      <c r="C4539" s="127" t="str">
        <f>IF(RIGHT(Table13[[#This Row],[Occupational Series]],5)="SECCM","SECCM",IF(OR(RIGHT(Table13[[#This Row],[Occupational Series]],1)="A",RIGHT(Table13[[#This Row],[Occupational Series]],1)="B",RIGHT(Table13[[#This Row],[Occupational Series]],1)="C"),"0301",RIGHT(Table13[[#This Row],[Occupational Series]],4)))</f>
        <v>6652</v>
      </c>
      <c r="D4539" s="51" t="s">
        <v>908</v>
      </c>
      <c r="E4539" s="51" t="s">
        <v>909</v>
      </c>
    </row>
    <row r="4540" spans="1:5" ht="39" thickBot="1" x14ac:dyDescent="0.3">
      <c r="A4540" s="51" t="s">
        <v>735</v>
      </c>
      <c r="B4540" s="127" t="str">
        <f>Table13[[#This Row],[Series]]&amp;Table13[[#This Row],[Competency Name]]</f>
        <v>6652KNOWLEDGE OF EQUIPMENT ASSEMBLY, INSTALLATION, REPAIR, ETC.</v>
      </c>
      <c r="C4540" s="127" t="str">
        <f>IF(RIGHT(Table13[[#This Row],[Occupational Series]],5)="SECCM","SECCM",IF(OR(RIGHT(Table13[[#This Row],[Occupational Series]],1)="A",RIGHT(Table13[[#This Row],[Occupational Series]],1)="B",RIGHT(Table13[[#This Row],[Occupational Series]],1)="C"),"0301",RIGHT(Table13[[#This Row],[Occupational Series]],4)))</f>
        <v>6652</v>
      </c>
      <c r="D4540" s="51" t="s">
        <v>910</v>
      </c>
      <c r="E4540" s="51" t="s">
        <v>911</v>
      </c>
    </row>
    <row r="4541" spans="1:5" ht="51.75" thickBot="1" x14ac:dyDescent="0.3">
      <c r="A4541" s="51" t="s">
        <v>735</v>
      </c>
      <c r="B4541" s="127" t="str">
        <f>Table13[[#This Row],[Series]]&amp;Table13[[#This Row],[Competency Name]]</f>
        <v>6652TROUBLESHOOTING</v>
      </c>
      <c r="C4541" s="127" t="str">
        <f>IF(RIGHT(Table13[[#This Row],[Occupational Series]],5)="SECCM","SECCM",IF(OR(RIGHT(Table13[[#This Row],[Occupational Series]],1)="A",RIGHT(Table13[[#This Row],[Occupational Series]],1)="B",RIGHT(Table13[[#This Row],[Occupational Series]],1)="C"),"0301",RIGHT(Table13[[#This Row],[Occupational Series]],4)))</f>
        <v>6652</v>
      </c>
      <c r="D4541" s="51" t="s">
        <v>912</v>
      </c>
      <c r="E4541" s="51" t="s">
        <v>913</v>
      </c>
    </row>
    <row r="4542" spans="1:5" ht="90" thickBot="1" x14ac:dyDescent="0.3">
      <c r="A4542" s="51" t="s">
        <v>735</v>
      </c>
      <c r="B4542" s="127" t="str">
        <f>Table13[[#This Row],[Series]]&amp;Table13[[#This Row],[Competency Name]]</f>
        <v>6652USE OF MEASURING INSTRUMENTS (MECHANICAL, ELECTRICAL, ELECTRONIC, AS APPROPRIATE TO LINE OF WORK)</v>
      </c>
      <c r="C4542" s="127" t="str">
        <f>IF(RIGHT(Table13[[#This Row],[Occupational Series]],5)="SECCM","SECCM",IF(OR(RIGHT(Table13[[#This Row],[Occupational Series]],1)="A",RIGHT(Table13[[#This Row],[Occupational Series]],1)="B",RIGHT(Table13[[#This Row],[Occupational Series]],1)="C"),"0301",RIGHT(Table13[[#This Row],[Occupational Series]],4)))</f>
        <v>6652</v>
      </c>
      <c r="D4542" s="51" t="s">
        <v>986</v>
      </c>
      <c r="E4542" s="51" t="s">
        <v>987</v>
      </c>
    </row>
    <row r="4543" spans="1:5" ht="64.5" thickBot="1" x14ac:dyDescent="0.3">
      <c r="A4543" s="51" t="s">
        <v>664</v>
      </c>
      <c r="B4543" s="127" t="str">
        <f>Table13[[#This Row],[Series]]&amp;Table13[[#This Row],[Competency Name]]</f>
        <v>6901ABILITY TO INTERPRET INSTRUCTIONS, SPECIFICATIONS, ETC. (OTHER THAN BLUEPRINTS)</v>
      </c>
      <c r="C4543" s="127" t="str">
        <f>IF(RIGHT(Table13[[#This Row],[Occupational Series]],5)="SECCM","SECCM",IF(OR(RIGHT(Table13[[#This Row],[Occupational Series]],1)="A",RIGHT(Table13[[#This Row],[Occupational Series]],1)="B",RIGHT(Table13[[#This Row],[Occupational Series]],1)="C"),"0301",RIGHT(Table13[[#This Row],[Occupational Series]],4)))</f>
        <v>6901</v>
      </c>
      <c r="D4543" s="51" t="s">
        <v>645</v>
      </c>
      <c r="E4543" s="51" t="s">
        <v>646</v>
      </c>
    </row>
    <row r="4544" spans="1:5" ht="26.25" thickBot="1" x14ac:dyDescent="0.3">
      <c r="A4544" s="51" t="s">
        <v>664</v>
      </c>
      <c r="B4544" s="127" t="str">
        <f>Table13[[#This Row],[Series]]&amp;Table13[[#This Row],[Competency Name]]</f>
        <v>6901KNOWLEDGE OF MATERIALS</v>
      </c>
      <c r="C4544" s="127" t="str">
        <f>IF(RIGHT(Table13[[#This Row],[Occupational Series]],5)="SECCM","SECCM",IF(OR(RIGHT(Table13[[#This Row],[Occupational Series]],1)="A",RIGHT(Table13[[#This Row],[Occupational Series]],1)="B",RIGHT(Table13[[#This Row],[Occupational Series]],1)="C"),"0301",RIGHT(Table13[[#This Row],[Occupational Series]],4)))</f>
        <v>6901</v>
      </c>
      <c r="D4544" s="51" t="s">
        <v>679</v>
      </c>
      <c r="E4544" s="51" t="s">
        <v>680</v>
      </c>
    </row>
    <row r="4545" spans="1:5" ht="115.5" thickBot="1" x14ac:dyDescent="0.3">
      <c r="A4545" s="51" t="s">
        <v>664</v>
      </c>
      <c r="B4545" s="127" t="str">
        <f>Table13[[#This Row],[Series]]&amp;Table13[[#This Row],[Competency Name]]</f>
        <v>6901TECHNICAL PRACTICES (THEORETICAL, PRECISE, ARTISTIC)</v>
      </c>
      <c r="C4545" s="127" t="str">
        <f>IF(RIGHT(Table13[[#This Row],[Occupational Series]],5)="SECCM","SECCM",IF(OR(RIGHT(Table13[[#This Row],[Occupational Series]],1)="A",RIGHT(Table13[[#This Row],[Occupational Series]],1)="B",RIGHT(Table13[[#This Row],[Occupational Series]],1)="C"),"0301",RIGHT(Table13[[#This Row],[Occupational Series]],4)))</f>
        <v>6901</v>
      </c>
      <c r="D4545" s="51" t="s">
        <v>716</v>
      </c>
      <c r="E4545" s="51" t="s">
        <v>717</v>
      </c>
    </row>
    <row r="4546" spans="1:5" ht="51.75" thickBot="1" x14ac:dyDescent="0.3">
      <c r="A4546" s="51" t="s">
        <v>664</v>
      </c>
      <c r="B4546" s="127" t="str">
        <f>Table13[[#This Row],[Series]]&amp;Table13[[#This Row],[Competency Name]]</f>
        <v>6901WORK PRACTICES (INCLUDES KEEPING THINGS NEAT, CLEAN AND IN ORDER)</v>
      </c>
      <c r="C4546" s="127" t="str">
        <f>IF(RIGHT(Table13[[#This Row],[Occupational Series]],5)="SECCM","SECCM",IF(OR(RIGHT(Table13[[#This Row],[Occupational Series]],1)="A",RIGHT(Table13[[#This Row],[Occupational Series]],1)="B",RIGHT(Table13[[#This Row],[Occupational Series]],1)="C"),"0301",RIGHT(Table13[[#This Row],[Occupational Series]],4)))</f>
        <v>6901</v>
      </c>
      <c r="D4546" s="51" t="s">
        <v>761</v>
      </c>
      <c r="E4546" s="51" t="s">
        <v>762</v>
      </c>
    </row>
    <row r="4547" spans="1:5" ht="51.75" thickBot="1" x14ac:dyDescent="0.3">
      <c r="A4547" s="129" t="s">
        <v>664</v>
      </c>
      <c r="B4547" s="127" t="str">
        <f>Table13[[#This Row],[Series]]&amp;Table13[[#This Row],[Competency Name]]</f>
        <v>6901ABILITY TO DO THE WORK OF THE POSITION WITHOUT MORE THAN NORMAL SUPERVISION</v>
      </c>
      <c r="C4547" s="127" t="str">
        <f>IF(RIGHT(Table13[[#This Row],[Occupational Series]],5)="SECCM","SECCM",IF(OR(RIGHT(Table13[[#This Row],[Occupational Series]],1)="A",RIGHT(Table13[[#This Row],[Occupational Series]],1)="B",RIGHT(Table13[[#This Row],[Occupational Series]],1)="C"),"0301",RIGHT(Table13[[#This Row],[Occupational Series]],4)))</f>
        <v>6901</v>
      </c>
      <c r="D4547" s="129" t="s">
        <v>852</v>
      </c>
      <c r="E4547" s="129" t="s">
        <v>853</v>
      </c>
    </row>
    <row r="4548" spans="1:5" ht="15.75" thickBot="1" x14ac:dyDescent="0.3">
      <c r="A4548" s="129" t="s">
        <v>664</v>
      </c>
      <c r="B4548" s="127" t="str">
        <f>Table13[[#This Row],[Series]]&amp;Table13[[#This Row],[Competency Name]]</f>
        <v>6901ABILITY TO INSPECT</v>
      </c>
      <c r="C4548" s="127" t="str">
        <f>IF(RIGHT(Table13[[#This Row],[Occupational Series]],5)="SECCM","SECCM",IF(OR(RIGHT(Table13[[#This Row],[Occupational Series]],1)="A",RIGHT(Table13[[#This Row],[Occupational Series]],1)="B",RIGHT(Table13[[#This Row],[Occupational Series]],1)="C"),"0301",RIGHT(Table13[[#This Row],[Occupational Series]],4)))</f>
        <v>6901</v>
      </c>
      <c r="D4548" s="129" t="s">
        <v>866</v>
      </c>
      <c r="E4548" s="129" t="s">
        <v>867</v>
      </c>
    </row>
    <row r="4549" spans="1:5" ht="15.75" thickBot="1" x14ac:dyDescent="0.3">
      <c r="A4549" s="129" t="s">
        <v>664</v>
      </c>
      <c r="B4549" s="127" t="str">
        <f>Table13[[#This Row],[Series]]&amp;Table13[[#This Row],[Competency Name]]</f>
        <v>6901ABILITY TO INSTRUCT</v>
      </c>
      <c r="C4549" s="127" t="str">
        <f>IF(RIGHT(Table13[[#This Row],[Occupational Series]],5)="SECCM","SECCM",IF(OR(RIGHT(Table13[[#This Row],[Occupational Series]],1)="A",RIGHT(Table13[[#This Row],[Occupational Series]],1)="B",RIGHT(Table13[[#This Row],[Occupational Series]],1)="C"),"0301",RIGHT(Table13[[#This Row],[Occupational Series]],4)))</f>
        <v>6901</v>
      </c>
      <c r="D4549" s="129" t="s">
        <v>868</v>
      </c>
      <c r="E4549" s="129" t="s">
        <v>869</v>
      </c>
    </row>
    <row r="4550" spans="1:5" ht="39" thickBot="1" x14ac:dyDescent="0.3">
      <c r="A4550" s="51" t="s">
        <v>664</v>
      </c>
      <c r="B4550" s="127" t="str">
        <f>Table13[[#This Row],[Series]]&amp;Table13[[#This Row],[Competency Name]]</f>
        <v>6901ABILITY TO PROVIDE PRODUCTION SUPPORT SERVICES</v>
      </c>
      <c r="C4550" s="127" t="str">
        <f>IF(RIGHT(Table13[[#This Row],[Occupational Series]],5)="SECCM","SECCM",IF(OR(RIGHT(Table13[[#This Row],[Occupational Series]],1)="A",RIGHT(Table13[[#This Row],[Occupational Series]],1)="B",RIGHT(Table13[[#This Row],[Occupational Series]],1)="C"),"0301",RIGHT(Table13[[#This Row],[Occupational Series]],4)))</f>
        <v>6901</v>
      </c>
      <c r="D4550" s="51" t="s">
        <v>870</v>
      </c>
      <c r="E4550" s="51" t="s">
        <v>871</v>
      </c>
    </row>
    <row r="4551" spans="1:5" ht="26.25" thickBot="1" x14ac:dyDescent="0.3">
      <c r="A4551" s="129" t="s">
        <v>664</v>
      </c>
      <c r="B4551" s="127" t="str">
        <f>Table13[[#This Row],[Series]]&amp;Table13[[#This Row],[Competency Name]]</f>
        <v>6901ABILITY TO LEAD OR SUPERVISE</v>
      </c>
      <c r="C4551" s="127" t="str">
        <f>IF(RIGHT(Table13[[#This Row],[Occupational Series]],5)="SECCM","SECCM",IF(OR(RIGHT(Table13[[#This Row],[Occupational Series]],1)="A",RIGHT(Table13[[#This Row],[Occupational Series]],1)="B",RIGHT(Table13[[#This Row],[Occupational Series]],1)="C"),"0301",RIGHT(Table13[[#This Row],[Occupational Series]],4)))</f>
        <v>6901</v>
      </c>
      <c r="D4551" s="129" t="s">
        <v>872</v>
      </c>
      <c r="E4551" s="129" t="s">
        <v>873</v>
      </c>
    </row>
    <row r="4552" spans="1:5" ht="64.5" thickBot="1" x14ac:dyDescent="0.3">
      <c r="A4552" s="51" t="s">
        <v>664</v>
      </c>
      <c r="B4552" s="127" t="str">
        <f>Table13[[#This Row],[Series]]&amp;Table13[[#This Row],[Competency Name]]</f>
        <v>6901DEXTERITY AND SAFETY</v>
      </c>
      <c r="C4552" s="127" t="str">
        <f>IF(RIGHT(Table13[[#This Row],[Occupational Series]],5)="SECCM","SECCM",IF(OR(RIGHT(Table13[[#This Row],[Occupational Series]],1)="A",RIGHT(Table13[[#This Row],[Occupational Series]],1)="B",RIGHT(Table13[[#This Row],[Occupational Series]],1)="C"),"0301",RIGHT(Table13[[#This Row],[Occupational Series]],4)))</f>
        <v>6901</v>
      </c>
      <c r="D4552" s="51" t="s">
        <v>888</v>
      </c>
      <c r="E4552" s="51" t="s">
        <v>889</v>
      </c>
    </row>
    <row r="4553" spans="1:5" ht="64.5" thickBot="1" x14ac:dyDescent="0.3">
      <c r="A4553" s="51" t="s">
        <v>657</v>
      </c>
      <c r="B4553" s="127" t="str">
        <f>Table13[[#This Row],[Series]]&amp;Table13[[#This Row],[Competency Name]]</f>
        <v>6904ABILITY TO INTERPRET INSTRUCTIONS, SPECIFICATIONS, ETC. (OTHER THAN BLUEPRINTS)</v>
      </c>
      <c r="C4553" s="127" t="str">
        <f>IF(RIGHT(Table13[[#This Row],[Occupational Series]],5)="SECCM","SECCM",IF(OR(RIGHT(Table13[[#This Row],[Occupational Series]],1)="A",RIGHT(Table13[[#This Row],[Occupational Series]],1)="B",RIGHT(Table13[[#This Row],[Occupational Series]],1)="C"),"0301",RIGHT(Table13[[#This Row],[Occupational Series]],4)))</f>
        <v>6904</v>
      </c>
      <c r="D4553" s="51" t="s">
        <v>645</v>
      </c>
      <c r="E4553" s="51" t="s">
        <v>646</v>
      </c>
    </row>
    <row r="4554" spans="1:5" ht="26.25" thickBot="1" x14ac:dyDescent="0.3">
      <c r="A4554" s="51" t="s">
        <v>657</v>
      </c>
      <c r="B4554" s="127" t="str">
        <f>Table13[[#This Row],[Series]]&amp;Table13[[#This Row],[Competency Name]]</f>
        <v>6904KNOWLEDGE OF MATERIALS</v>
      </c>
      <c r="C4554" s="127" t="str">
        <f>IF(RIGHT(Table13[[#This Row],[Occupational Series]],5)="SECCM","SECCM",IF(OR(RIGHT(Table13[[#This Row],[Occupational Series]],1)="A",RIGHT(Table13[[#This Row],[Occupational Series]],1)="B",RIGHT(Table13[[#This Row],[Occupational Series]],1)="C"),"0301",RIGHT(Table13[[#This Row],[Occupational Series]],4)))</f>
        <v>6904</v>
      </c>
      <c r="D4554" s="51" t="s">
        <v>679</v>
      </c>
      <c r="E4554" s="51" t="s">
        <v>680</v>
      </c>
    </row>
    <row r="4555" spans="1:5" ht="115.5" thickBot="1" x14ac:dyDescent="0.3">
      <c r="A4555" s="51" t="s">
        <v>657</v>
      </c>
      <c r="B4555" s="127" t="str">
        <f>Table13[[#This Row],[Series]]&amp;Table13[[#This Row],[Competency Name]]</f>
        <v>6904TECHNICAL PRACTICES (THEORETICAL, PRECISE, ARTISTIC)</v>
      </c>
      <c r="C4555" s="127" t="str">
        <f>IF(RIGHT(Table13[[#This Row],[Occupational Series]],5)="SECCM","SECCM",IF(OR(RIGHT(Table13[[#This Row],[Occupational Series]],1)="A",RIGHT(Table13[[#This Row],[Occupational Series]],1)="B",RIGHT(Table13[[#This Row],[Occupational Series]],1)="C"),"0301",RIGHT(Table13[[#This Row],[Occupational Series]],4)))</f>
        <v>6904</v>
      </c>
      <c r="D4555" s="51" t="s">
        <v>716</v>
      </c>
      <c r="E4555" s="51" t="s">
        <v>717</v>
      </c>
    </row>
    <row r="4556" spans="1:5" ht="51.75" thickBot="1" x14ac:dyDescent="0.3">
      <c r="A4556" s="51" t="s">
        <v>657</v>
      </c>
      <c r="B4556" s="127" t="str">
        <f>Table13[[#This Row],[Series]]&amp;Table13[[#This Row],[Competency Name]]</f>
        <v>6904WORK PRACTICES (INCLUDES KEEPING THINGS NEAT, CLEAN AND IN ORDER)</v>
      </c>
      <c r="C4556" s="127" t="str">
        <f>IF(RIGHT(Table13[[#This Row],[Occupational Series]],5)="SECCM","SECCM",IF(OR(RIGHT(Table13[[#This Row],[Occupational Series]],1)="A",RIGHT(Table13[[#This Row],[Occupational Series]],1)="B",RIGHT(Table13[[#This Row],[Occupational Series]],1)="C"),"0301",RIGHT(Table13[[#This Row],[Occupational Series]],4)))</f>
        <v>6904</v>
      </c>
      <c r="D4556" s="51" t="s">
        <v>761</v>
      </c>
      <c r="E4556" s="51" t="s">
        <v>762</v>
      </c>
    </row>
    <row r="4557" spans="1:5" ht="51.75" thickBot="1" x14ac:dyDescent="0.3">
      <c r="A4557" s="129" t="s">
        <v>657</v>
      </c>
      <c r="B4557" s="127" t="str">
        <f>Table13[[#This Row],[Series]]&amp;Table13[[#This Row],[Competency Name]]</f>
        <v>6904ABILITY TO DO THE WORK OF THE POSITION WITHOUT MORE THAN NORMAL SUPERVISION</v>
      </c>
      <c r="C4557" s="127" t="str">
        <f>IF(RIGHT(Table13[[#This Row],[Occupational Series]],5)="SECCM","SECCM",IF(OR(RIGHT(Table13[[#This Row],[Occupational Series]],1)="A",RIGHT(Table13[[#This Row],[Occupational Series]],1)="B",RIGHT(Table13[[#This Row],[Occupational Series]],1)="C"),"0301",RIGHT(Table13[[#This Row],[Occupational Series]],4)))</f>
        <v>6904</v>
      </c>
      <c r="D4557" s="129" t="s">
        <v>852</v>
      </c>
      <c r="E4557" s="129" t="s">
        <v>853</v>
      </c>
    </row>
    <row r="4558" spans="1:5" ht="15.75" thickBot="1" x14ac:dyDescent="0.3">
      <c r="A4558" s="129" t="s">
        <v>657</v>
      </c>
      <c r="B4558" s="127" t="str">
        <f>Table13[[#This Row],[Series]]&amp;Table13[[#This Row],[Competency Name]]</f>
        <v>6904ABILITY TO INSPECT</v>
      </c>
      <c r="C4558" s="127" t="str">
        <f>IF(RIGHT(Table13[[#This Row],[Occupational Series]],5)="SECCM","SECCM",IF(OR(RIGHT(Table13[[#This Row],[Occupational Series]],1)="A",RIGHT(Table13[[#This Row],[Occupational Series]],1)="B",RIGHT(Table13[[#This Row],[Occupational Series]],1)="C"),"0301",RIGHT(Table13[[#This Row],[Occupational Series]],4)))</f>
        <v>6904</v>
      </c>
      <c r="D4558" s="129" t="s">
        <v>866</v>
      </c>
      <c r="E4558" s="129" t="s">
        <v>867</v>
      </c>
    </row>
    <row r="4559" spans="1:5" ht="15.75" thickBot="1" x14ac:dyDescent="0.3">
      <c r="A4559" s="129" t="s">
        <v>657</v>
      </c>
      <c r="B4559" s="127" t="str">
        <f>Table13[[#This Row],[Series]]&amp;Table13[[#This Row],[Competency Name]]</f>
        <v>6904ABILITY TO INSTRUCT</v>
      </c>
      <c r="C4559" s="127" t="str">
        <f>IF(RIGHT(Table13[[#This Row],[Occupational Series]],5)="SECCM","SECCM",IF(OR(RIGHT(Table13[[#This Row],[Occupational Series]],1)="A",RIGHT(Table13[[#This Row],[Occupational Series]],1)="B",RIGHT(Table13[[#This Row],[Occupational Series]],1)="C"),"0301",RIGHT(Table13[[#This Row],[Occupational Series]],4)))</f>
        <v>6904</v>
      </c>
      <c r="D4559" s="129" t="s">
        <v>868</v>
      </c>
      <c r="E4559" s="129" t="s">
        <v>869</v>
      </c>
    </row>
    <row r="4560" spans="1:5" ht="39" thickBot="1" x14ac:dyDescent="0.3">
      <c r="A4560" s="51" t="s">
        <v>657</v>
      </c>
      <c r="B4560" s="127" t="str">
        <f>Table13[[#This Row],[Series]]&amp;Table13[[#This Row],[Competency Name]]</f>
        <v>6904ABILITY TO PROVIDE PRODUCTION SUPPORT SERVICES</v>
      </c>
      <c r="C4560" s="127" t="str">
        <f>IF(RIGHT(Table13[[#This Row],[Occupational Series]],5)="SECCM","SECCM",IF(OR(RIGHT(Table13[[#This Row],[Occupational Series]],1)="A",RIGHT(Table13[[#This Row],[Occupational Series]],1)="B",RIGHT(Table13[[#This Row],[Occupational Series]],1)="C"),"0301",RIGHT(Table13[[#This Row],[Occupational Series]],4)))</f>
        <v>6904</v>
      </c>
      <c r="D4560" s="51" t="s">
        <v>870</v>
      </c>
      <c r="E4560" s="51" t="s">
        <v>871</v>
      </c>
    </row>
    <row r="4561" spans="1:5" ht="26.25" thickBot="1" x14ac:dyDescent="0.3">
      <c r="A4561" s="129" t="s">
        <v>657</v>
      </c>
      <c r="B4561" s="127" t="str">
        <f>Table13[[#This Row],[Series]]&amp;Table13[[#This Row],[Competency Name]]</f>
        <v>6904ABILITY TO LEAD OR SUPERVISE</v>
      </c>
      <c r="C4561" s="127" t="str">
        <f>IF(RIGHT(Table13[[#This Row],[Occupational Series]],5)="SECCM","SECCM",IF(OR(RIGHT(Table13[[#This Row],[Occupational Series]],1)="A",RIGHT(Table13[[#This Row],[Occupational Series]],1)="B",RIGHT(Table13[[#This Row],[Occupational Series]],1)="C"),"0301",RIGHT(Table13[[#This Row],[Occupational Series]],4)))</f>
        <v>6904</v>
      </c>
      <c r="D4561" s="129" t="s">
        <v>872</v>
      </c>
      <c r="E4561" s="129" t="s">
        <v>873</v>
      </c>
    </row>
    <row r="4562" spans="1:5" ht="39" thickBot="1" x14ac:dyDescent="0.3">
      <c r="A4562" s="51" t="s">
        <v>657</v>
      </c>
      <c r="B4562" s="127" t="str">
        <f>Table13[[#This Row],[Series]]&amp;Table13[[#This Row],[Competency Name]]</f>
        <v>6904ABILITY TO FOLLOW DIRECTIONS IN A SHOP</v>
      </c>
      <c r="C4562" s="127" t="str">
        <f>IF(RIGHT(Table13[[#This Row],[Occupational Series]],5)="SECCM","SECCM",IF(OR(RIGHT(Table13[[#This Row],[Occupational Series]],1)="A",RIGHT(Table13[[#This Row],[Occupational Series]],1)="B",RIGHT(Table13[[#This Row],[Occupational Series]],1)="C"),"0301",RIGHT(Table13[[#This Row],[Occupational Series]],4)))</f>
        <v>6904</v>
      </c>
      <c r="D4562" s="51" t="s">
        <v>882</v>
      </c>
      <c r="E4562" s="51" t="s">
        <v>883</v>
      </c>
    </row>
    <row r="4563" spans="1:5" ht="64.5" thickBot="1" x14ac:dyDescent="0.3">
      <c r="A4563" s="51" t="s">
        <v>657</v>
      </c>
      <c r="B4563" s="127" t="str">
        <f>Table13[[#This Row],[Series]]&amp;Table13[[#This Row],[Competency Name]]</f>
        <v>6904DEXTERITY AND SAFETY</v>
      </c>
      <c r="C4563" s="127" t="str">
        <f>IF(RIGHT(Table13[[#This Row],[Occupational Series]],5)="SECCM","SECCM",IF(OR(RIGHT(Table13[[#This Row],[Occupational Series]],1)="A",RIGHT(Table13[[#This Row],[Occupational Series]],1)="B",RIGHT(Table13[[#This Row],[Occupational Series]],1)="C"),"0301",RIGHT(Table13[[#This Row],[Occupational Series]],4)))</f>
        <v>6904</v>
      </c>
      <c r="D4563" s="51" t="s">
        <v>888</v>
      </c>
      <c r="E4563" s="51" t="s">
        <v>889</v>
      </c>
    </row>
    <row r="4564" spans="1:5" ht="39" thickBot="1" x14ac:dyDescent="0.3">
      <c r="A4564" s="51" t="s">
        <v>657</v>
      </c>
      <c r="B4564" s="127" t="str">
        <f>Table13[[#This Row],[Series]]&amp;Table13[[#This Row],[Competency Name]]</f>
        <v>6904RELIABILITY AND DEPENDABILITY</v>
      </c>
      <c r="C4564" s="127" t="str">
        <f>IF(RIGHT(Table13[[#This Row],[Occupational Series]],5)="SECCM","SECCM",IF(OR(RIGHT(Table13[[#This Row],[Occupational Series]],1)="A",RIGHT(Table13[[#This Row],[Occupational Series]],1)="B",RIGHT(Table13[[#This Row],[Occupational Series]],1)="C"),"0301",RIGHT(Table13[[#This Row],[Occupational Series]],4)))</f>
        <v>6904</v>
      </c>
      <c r="D4564" s="51" t="s">
        <v>900</v>
      </c>
      <c r="E4564" s="51" t="s">
        <v>901</v>
      </c>
    </row>
    <row r="4565" spans="1:5" ht="39" thickBot="1" x14ac:dyDescent="0.3">
      <c r="A4565" s="51" t="s">
        <v>657</v>
      </c>
      <c r="B4565" s="127" t="str">
        <f>Table13[[#This Row],[Series]]&amp;Table13[[#This Row],[Competency Name]]</f>
        <v>6904ABILITY TO WORK AS A MEMBER OF A TEAM</v>
      </c>
      <c r="C4565" s="127" t="str">
        <f>IF(RIGHT(Table13[[#This Row],[Occupational Series]],5)="SECCM","SECCM",IF(OR(RIGHT(Table13[[#This Row],[Occupational Series]],1)="A",RIGHT(Table13[[#This Row],[Occupational Series]],1)="B",RIGHT(Table13[[#This Row],[Occupational Series]],1)="C"),"0301",RIGHT(Table13[[#This Row],[Occupational Series]],4)))</f>
        <v>6904</v>
      </c>
      <c r="D4565" s="51" t="s">
        <v>1017</v>
      </c>
      <c r="E4565" s="51" t="s">
        <v>1018</v>
      </c>
    </row>
    <row r="4566" spans="1:5" ht="26.25" thickBot="1" x14ac:dyDescent="0.3">
      <c r="A4566" s="129" t="s">
        <v>657</v>
      </c>
      <c r="B4566" s="127" t="str">
        <f>Table13[[#This Row],[Series]]&amp;Table13[[#This Row],[Competency Name]]</f>
        <v>6904SHOP APTITUDE AND INTEREST</v>
      </c>
      <c r="C4566" s="127" t="str">
        <f>IF(RIGHT(Table13[[#This Row],[Occupational Series]],5)="SECCM","SECCM",IF(OR(RIGHT(Table13[[#This Row],[Occupational Series]],1)="A",RIGHT(Table13[[#This Row],[Occupational Series]],1)="B",RIGHT(Table13[[#This Row],[Occupational Series]],1)="C"),"0301",RIGHT(Table13[[#This Row],[Occupational Series]],4)))</f>
        <v>6904</v>
      </c>
      <c r="D4566" s="129" t="s">
        <v>1021</v>
      </c>
      <c r="E4566" s="129" t="s">
        <v>1022</v>
      </c>
    </row>
    <row r="4567" spans="1:5" ht="64.5" thickBot="1" x14ac:dyDescent="0.3">
      <c r="A4567" s="51" t="s">
        <v>677</v>
      </c>
      <c r="B4567" s="127" t="str">
        <f>Table13[[#This Row],[Series]]&amp;Table13[[#This Row],[Competency Name]]</f>
        <v>6907ABILITY TO INTERPRET INSTRUCTIONS, SPECIFICATIONS, ETC. (OTHER THAN BLUEPRINTS)</v>
      </c>
      <c r="C4567" s="127" t="str">
        <f>IF(RIGHT(Table13[[#This Row],[Occupational Series]],5)="SECCM","SECCM",IF(OR(RIGHT(Table13[[#This Row],[Occupational Series]],1)="A",RIGHT(Table13[[#This Row],[Occupational Series]],1)="B",RIGHT(Table13[[#This Row],[Occupational Series]],1)="C"),"0301",RIGHT(Table13[[#This Row],[Occupational Series]],4)))</f>
        <v>6907</v>
      </c>
      <c r="D4567" s="51" t="s">
        <v>645</v>
      </c>
      <c r="E4567" s="51" t="s">
        <v>646</v>
      </c>
    </row>
    <row r="4568" spans="1:5" ht="26.25" thickBot="1" x14ac:dyDescent="0.3">
      <c r="A4568" s="51" t="s">
        <v>677</v>
      </c>
      <c r="B4568" s="127" t="str">
        <f>Table13[[#This Row],[Series]]&amp;Table13[[#This Row],[Competency Name]]</f>
        <v>6907KNOWLEDGE OF MATERIALS</v>
      </c>
      <c r="C4568" s="127" t="str">
        <f>IF(RIGHT(Table13[[#This Row],[Occupational Series]],5)="SECCM","SECCM",IF(OR(RIGHT(Table13[[#This Row],[Occupational Series]],1)="A",RIGHT(Table13[[#This Row],[Occupational Series]],1)="B",RIGHT(Table13[[#This Row],[Occupational Series]],1)="C"),"0301",RIGHT(Table13[[#This Row],[Occupational Series]],4)))</f>
        <v>6907</v>
      </c>
      <c r="D4568" s="51" t="s">
        <v>679</v>
      </c>
      <c r="E4568" s="51" t="s">
        <v>680</v>
      </c>
    </row>
    <row r="4569" spans="1:5" ht="115.5" thickBot="1" x14ac:dyDescent="0.3">
      <c r="A4569" s="51" t="s">
        <v>677</v>
      </c>
      <c r="B4569" s="127" t="str">
        <f>Table13[[#This Row],[Series]]&amp;Table13[[#This Row],[Competency Name]]</f>
        <v>6907TECHNICAL PRACTICES (THEORETICAL, PRECISE, ARTISTIC)</v>
      </c>
      <c r="C4569" s="127" t="str">
        <f>IF(RIGHT(Table13[[#This Row],[Occupational Series]],5)="SECCM","SECCM",IF(OR(RIGHT(Table13[[#This Row],[Occupational Series]],1)="A",RIGHT(Table13[[#This Row],[Occupational Series]],1)="B",RIGHT(Table13[[#This Row],[Occupational Series]],1)="C"),"0301",RIGHT(Table13[[#This Row],[Occupational Series]],4)))</f>
        <v>6907</v>
      </c>
      <c r="D4569" s="51" t="s">
        <v>716</v>
      </c>
      <c r="E4569" s="51" t="s">
        <v>717</v>
      </c>
    </row>
    <row r="4570" spans="1:5" ht="51.75" thickBot="1" x14ac:dyDescent="0.3">
      <c r="A4570" s="51" t="s">
        <v>677</v>
      </c>
      <c r="B4570" s="127" t="str">
        <f>Table13[[#This Row],[Series]]&amp;Table13[[#This Row],[Competency Name]]</f>
        <v>6907WORK PRACTICES (INCLUDES KEEPING THINGS NEAT, CLEAN AND IN ORDER)</v>
      </c>
      <c r="C4570" s="127" t="str">
        <f>IF(RIGHT(Table13[[#This Row],[Occupational Series]],5)="SECCM","SECCM",IF(OR(RIGHT(Table13[[#This Row],[Occupational Series]],1)="A",RIGHT(Table13[[#This Row],[Occupational Series]],1)="B",RIGHT(Table13[[#This Row],[Occupational Series]],1)="C"),"0301",RIGHT(Table13[[#This Row],[Occupational Series]],4)))</f>
        <v>6907</v>
      </c>
      <c r="D4570" s="51" t="s">
        <v>761</v>
      </c>
      <c r="E4570" s="51" t="s">
        <v>762</v>
      </c>
    </row>
    <row r="4571" spans="1:5" ht="51.75" thickBot="1" x14ac:dyDescent="0.3">
      <c r="A4571" s="129" t="s">
        <v>677</v>
      </c>
      <c r="B4571" s="127" t="str">
        <f>Table13[[#This Row],[Series]]&amp;Table13[[#This Row],[Competency Name]]</f>
        <v>6907ABILITY TO DO THE WORK OF THE POSITION WITHOUT MORE THAN NORMAL SUPERVISION</v>
      </c>
      <c r="C4571" s="127" t="str">
        <f>IF(RIGHT(Table13[[#This Row],[Occupational Series]],5)="SECCM","SECCM",IF(OR(RIGHT(Table13[[#This Row],[Occupational Series]],1)="A",RIGHT(Table13[[#This Row],[Occupational Series]],1)="B",RIGHT(Table13[[#This Row],[Occupational Series]],1)="C"),"0301",RIGHT(Table13[[#This Row],[Occupational Series]],4)))</f>
        <v>6907</v>
      </c>
      <c r="D4571" s="129" t="s">
        <v>852</v>
      </c>
      <c r="E4571" s="129" t="s">
        <v>853</v>
      </c>
    </row>
    <row r="4572" spans="1:5" ht="15.75" thickBot="1" x14ac:dyDescent="0.3">
      <c r="A4572" s="129" t="s">
        <v>677</v>
      </c>
      <c r="B4572" s="127" t="str">
        <f>Table13[[#This Row],[Series]]&amp;Table13[[#This Row],[Competency Name]]</f>
        <v>6907ABILITY TO INSPECT</v>
      </c>
      <c r="C4572" s="127" t="str">
        <f>IF(RIGHT(Table13[[#This Row],[Occupational Series]],5)="SECCM","SECCM",IF(OR(RIGHT(Table13[[#This Row],[Occupational Series]],1)="A",RIGHT(Table13[[#This Row],[Occupational Series]],1)="B",RIGHT(Table13[[#This Row],[Occupational Series]],1)="C"),"0301",RIGHT(Table13[[#This Row],[Occupational Series]],4)))</f>
        <v>6907</v>
      </c>
      <c r="D4572" s="129" t="s">
        <v>866</v>
      </c>
      <c r="E4572" s="129" t="s">
        <v>867</v>
      </c>
    </row>
    <row r="4573" spans="1:5" ht="15.75" thickBot="1" x14ac:dyDescent="0.3">
      <c r="A4573" s="129" t="s">
        <v>677</v>
      </c>
      <c r="B4573" s="127" t="str">
        <f>Table13[[#This Row],[Series]]&amp;Table13[[#This Row],[Competency Name]]</f>
        <v>6907ABILITY TO INSTRUCT</v>
      </c>
      <c r="C4573" s="127" t="str">
        <f>IF(RIGHT(Table13[[#This Row],[Occupational Series]],5)="SECCM","SECCM",IF(OR(RIGHT(Table13[[#This Row],[Occupational Series]],1)="A",RIGHT(Table13[[#This Row],[Occupational Series]],1)="B",RIGHT(Table13[[#This Row],[Occupational Series]],1)="C"),"0301",RIGHT(Table13[[#This Row],[Occupational Series]],4)))</f>
        <v>6907</v>
      </c>
      <c r="D4573" s="129" t="s">
        <v>868</v>
      </c>
      <c r="E4573" s="129" t="s">
        <v>869</v>
      </c>
    </row>
    <row r="4574" spans="1:5" ht="39" thickBot="1" x14ac:dyDescent="0.3">
      <c r="A4574" s="51" t="s">
        <v>677</v>
      </c>
      <c r="B4574" s="127" t="str">
        <f>Table13[[#This Row],[Series]]&amp;Table13[[#This Row],[Competency Name]]</f>
        <v>6907ABILITY TO PROVIDE PRODUCTION SUPPORT SERVICES</v>
      </c>
      <c r="C4574" s="127" t="str">
        <f>IF(RIGHT(Table13[[#This Row],[Occupational Series]],5)="SECCM","SECCM",IF(OR(RIGHT(Table13[[#This Row],[Occupational Series]],1)="A",RIGHT(Table13[[#This Row],[Occupational Series]],1)="B",RIGHT(Table13[[#This Row],[Occupational Series]],1)="C"),"0301",RIGHT(Table13[[#This Row],[Occupational Series]],4)))</f>
        <v>6907</v>
      </c>
      <c r="D4574" s="51" t="s">
        <v>870</v>
      </c>
      <c r="E4574" s="51" t="s">
        <v>871</v>
      </c>
    </row>
    <row r="4575" spans="1:5" ht="26.25" thickBot="1" x14ac:dyDescent="0.3">
      <c r="A4575" s="129" t="s">
        <v>677</v>
      </c>
      <c r="B4575" s="127" t="str">
        <f>Table13[[#This Row],[Series]]&amp;Table13[[#This Row],[Competency Name]]</f>
        <v>6907ABILITY TO LEAD OR SUPERVISE</v>
      </c>
      <c r="C4575" s="127" t="str">
        <f>IF(RIGHT(Table13[[#This Row],[Occupational Series]],5)="SECCM","SECCM",IF(OR(RIGHT(Table13[[#This Row],[Occupational Series]],1)="A",RIGHT(Table13[[#This Row],[Occupational Series]],1)="B",RIGHT(Table13[[#This Row],[Occupational Series]],1)="C"),"0301",RIGHT(Table13[[#This Row],[Occupational Series]],4)))</f>
        <v>6907</v>
      </c>
      <c r="D4575" s="129" t="s">
        <v>872</v>
      </c>
      <c r="E4575" s="129" t="s">
        <v>873</v>
      </c>
    </row>
    <row r="4576" spans="1:5" ht="64.5" thickBot="1" x14ac:dyDescent="0.3">
      <c r="A4576" s="51" t="s">
        <v>677</v>
      </c>
      <c r="B4576" s="127" t="str">
        <f>Table13[[#This Row],[Series]]&amp;Table13[[#This Row],[Competency Name]]</f>
        <v>6907DEXTERITY AND SAFETY</v>
      </c>
      <c r="C4576" s="127" t="str">
        <f>IF(RIGHT(Table13[[#This Row],[Occupational Series]],5)="SECCM","SECCM",IF(OR(RIGHT(Table13[[#This Row],[Occupational Series]],1)="A",RIGHT(Table13[[#This Row],[Occupational Series]],1)="B",RIGHT(Table13[[#This Row],[Occupational Series]],1)="C"),"0301",RIGHT(Table13[[#This Row],[Occupational Series]],4)))</f>
        <v>6907</v>
      </c>
      <c r="D4576" s="51" t="s">
        <v>888</v>
      </c>
      <c r="E4576" s="51" t="s">
        <v>889</v>
      </c>
    </row>
    <row r="4577" spans="1:5" ht="64.5" thickBot="1" x14ac:dyDescent="0.3">
      <c r="A4577" s="51" t="s">
        <v>647</v>
      </c>
      <c r="B4577" s="127" t="str">
        <f>Table13[[#This Row],[Series]]&amp;Table13[[#This Row],[Competency Name]]</f>
        <v>6910ABILITY TO INTERPRET INSTRUCTIONS, SPECIFICATIONS, ETC. (OTHER THAN BLUEPRINTS)</v>
      </c>
      <c r="C4577" s="127" t="str">
        <f>IF(RIGHT(Table13[[#This Row],[Occupational Series]],5)="SECCM","SECCM",IF(OR(RIGHT(Table13[[#This Row],[Occupational Series]],1)="A",RIGHT(Table13[[#This Row],[Occupational Series]],1)="B",RIGHT(Table13[[#This Row],[Occupational Series]],1)="C"),"0301",RIGHT(Table13[[#This Row],[Occupational Series]],4)))</f>
        <v>6910</v>
      </c>
      <c r="D4577" s="51" t="s">
        <v>645</v>
      </c>
      <c r="E4577" s="51" t="s">
        <v>646</v>
      </c>
    </row>
    <row r="4578" spans="1:5" ht="26.25" thickBot="1" x14ac:dyDescent="0.3">
      <c r="A4578" s="51" t="s">
        <v>647</v>
      </c>
      <c r="B4578" s="127" t="str">
        <f>Table13[[#This Row],[Series]]&amp;Table13[[#This Row],[Competency Name]]</f>
        <v>6910KNOWLEDGE OF MATERIALS</v>
      </c>
      <c r="C4578" s="127" t="str">
        <f>IF(RIGHT(Table13[[#This Row],[Occupational Series]],5)="SECCM","SECCM",IF(OR(RIGHT(Table13[[#This Row],[Occupational Series]],1)="A",RIGHT(Table13[[#This Row],[Occupational Series]],1)="B",RIGHT(Table13[[#This Row],[Occupational Series]],1)="C"),"0301",RIGHT(Table13[[#This Row],[Occupational Series]],4)))</f>
        <v>6910</v>
      </c>
      <c r="D4578" s="51" t="s">
        <v>679</v>
      </c>
      <c r="E4578" s="51" t="s">
        <v>680</v>
      </c>
    </row>
    <row r="4579" spans="1:5" ht="115.5" thickBot="1" x14ac:dyDescent="0.3">
      <c r="A4579" s="51" t="s">
        <v>647</v>
      </c>
      <c r="B4579" s="127" t="str">
        <f>Table13[[#This Row],[Series]]&amp;Table13[[#This Row],[Competency Name]]</f>
        <v>6910TECHNICAL PRACTICES (THEORETICAL, PRECISE, ARTISTIC)</v>
      </c>
      <c r="C4579" s="127" t="str">
        <f>IF(RIGHT(Table13[[#This Row],[Occupational Series]],5)="SECCM","SECCM",IF(OR(RIGHT(Table13[[#This Row],[Occupational Series]],1)="A",RIGHT(Table13[[#This Row],[Occupational Series]],1)="B",RIGHT(Table13[[#This Row],[Occupational Series]],1)="C"),"0301",RIGHT(Table13[[#This Row],[Occupational Series]],4)))</f>
        <v>6910</v>
      </c>
      <c r="D4579" s="51" t="s">
        <v>716</v>
      </c>
      <c r="E4579" s="51" t="s">
        <v>717</v>
      </c>
    </row>
    <row r="4580" spans="1:5" ht="51.75" thickBot="1" x14ac:dyDescent="0.3">
      <c r="A4580" s="51" t="s">
        <v>647</v>
      </c>
      <c r="B4580" s="127" t="str">
        <f>Table13[[#This Row],[Series]]&amp;Table13[[#This Row],[Competency Name]]</f>
        <v>6910WORK PRACTICES (INCLUDES KEEPING THINGS NEAT, CLEAN AND IN ORDER)</v>
      </c>
      <c r="C4580" s="127" t="str">
        <f>IF(RIGHT(Table13[[#This Row],[Occupational Series]],5)="SECCM","SECCM",IF(OR(RIGHT(Table13[[#This Row],[Occupational Series]],1)="A",RIGHT(Table13[[#This Row],[Occupational Series]],1)="B",RIGHT(Table13[[#This Row],[Occupational Series]],1)="C"),"0301",RIGHT(Table13[[#This Row],[Occupational Series]],4)))</f>
        <v>6910</v>
      </c>
      <c r="D4580" s="51" t="s">
        <v>761</v>
      </c>
      <c r="E4580" s="51" t="s">
        <v>762</v>
      </c>
    </row>
    <row r="4581" spans="1:5" ht="51.75" thickBot="1" x14ac:dyDescent="0.3">
      <c r="A4581" s="129" t="s">
        <v>647</v>
      </c>
      <c r="B4581" s="127" t="str">
        <f>Table13[[#This Row],[Series]]&amp;Table13[[#This Row],[Competency Name]]</f>
        <v>6910ABILITY TO DO THE WORK OF THE POSITION WITHOUT MORE THAN NORMAL SUPERVISION</v>
      </c>
      <c r="C4581" s="127" t="str">
        <f>IF(RIGHT(Table13[[#This Row],[Occupational Series]],5)="SECCM","SECCM",IF(OR(RIGHT(Table13[[#This Row],[Occupational Series]],1)="A",RIGHT(Table13[[#This Row],[Occupational Series]],1)="B",RIGHT(Table13[[#This Row],[Occupational Series]],1)="C"),"0301",RIGHT(Table13[[#This Row],[Occupational Series]],4)))</f>
        <v>6910</v>
      </c>
      <c r="D4581" s="129" t="s">
        <v>852</v>
      </c>
      <c r="E4581" s="129" t="s">
        <v>853</v>
      </c>
    </row>
    <row r="4582" spans="1:5" ht="15.75" thickBot="1" x14ac:dyDescent="0.3">
      <c r="A4582" s="129" t="s">
        <v>647</v>
      </c>
      <c r="B4582" s="127" t="str">
        <f>Table13[[#This Row],[Series]]&amp;Table13[[#This Row],[Competency Name]]</f>
        <v>6910ABILITY TO INSPECT</v>
      </c>
      <c r="C4582" s="127" t="str">
        <f>IF(RIGHT(Table13[[#This Row],[Occupational Series]],5)="SECCM","SECCM",IF(OR(RIGHT(Table13[[#This Row],[Occupational Series]],1)="A",RIGHT(Table13[[#This Row],[Occupational Series]],1)="B",RIGHT(Table13[[#This Row],[Occupational Series]],1)="C"),"0301",RIGHT(Table13[[#This Row],[Occupational Series]],4)))</f>
        <v>6910</v>
      </c>
      <c r="D4582" s="129" t="s">
        <v>866</v>
      </c>
      <c r="E4582" s="129" t="s">
        <v>867</v>
      </c>
    </row>
    <row r="4583" spans="1:5" ht="15.75" thickBot="1" x14ac:dyDescent="0.3">
      <c r="A4583" s="129" t="s">
        <v>647</v>
      </c>
      <c r="B4583" s="127" t="str">
        <f>Table13[[#This Row],[Series]]&amp;Table13[[#This Row],[Competency Name]]</f>
        <v>6910ABILITY TO INSTRUCT</v>
      </c>
      <c r="C4583" s="127" t="str">
        <f>IF(RIGHT(Table13[[#This Row],[Occupational Series]],5)="SECCM","SECCM",IF(OR(RIGHT(Table13[[#This Row],[Occupational Series]],1)="A",RIGHT(Table13[[#This Row],[Occupational Series]],1)="B",RIGHT(Table13[[#This Row],[Occupational Series]],1)="C"),"0301",RIGHT(Table13[[#This Row],[Occupational Series]],4)))</f>
        <v>6910</v>
      </c>
      <c r="D4583" s="129" t="s">
        <v>868</v>
      </c>
      <c r="E4583" s="129" t="s">
        <v>869</v>
      </c>
    </row>
    <row r="4584" spans="1:5" ht="39" thickBot="1" x14ac:dyDescent="0.3">
      <c r="A4584" s="51" t="s">
        <v>647</v>
      </c>
      <c r="B4584" s="127" t="str">
        <f>Table13[[#This Row],[Series]]&amp;Table13[[#This Row],[Competency Name]]</f>
        <v>6910ABILITY TO PROVIDE PRODUCTION SUPPORT SERVICES</v>
      </c>
      <c r="C4584" s="127" t="str">
        <f>IF(RIGHT(Table13[[#This Row],[Occupational Series]],5)="SECCM","SECCM",IF(OR(RIGHT(Table13[[#This Row],[Occupational Series]],1)="A",RIGHT(Table13[[#This Row],[Occupational Series]],1)="B",RIGHT(Table13[[#This Row],[Occupational Series]],1)="C"),"0301",RIGHT(Table13[[#This Row],[Occupational Series]],4)))</f>
        <v>6910</v>
      </c>
      <c r="D4584" s="51" t="s">
        <v>870</v>
      </c>
      <c r="E4584" s="51" t="s">
        <v>871</v>
      </c>
    </row>
    <row r="4585" spans="1:5" ht="26.25" thickBot="1" x14ac:dyDescent="0.3">
      <c r="A4585" s="129" t="s">
        <v>647</v>
      </c>
      <c r="B4585" s="127" t="str">
        <f>Table13[[#This Row],[Series]]&amp;Table13[[#This Row],[Competency Name]]</f>
        <v>6910ABILITY TO LEAD OR SUPERVISE</v>
      </c>
      <c r="C4585" s="127" t="str">
        <f>IF(RIGHT(Table13[[#This Row],[Occupational Series]],5)="SECCM","SECCM",IF(OR(RIGHT(Table13[[#This Row],[Occupational Series]],1)="A",RIGHT(Table13[[#This Row],[Occupational Series]],1)="B",RIGHT(Table13[[#This Row],[Occupational Series]],1)="C"),"0301",RIGHT(Table13[[#This Row],[Occupational Series]],4)))</f>
        <v>6910</v>
      </c>
      <c r="D4585" s="129" t="s">
        <v>872</v>
      </c>
      <c r="E4585" s="129" t="s">
        <v>873</v>
      </c>
    </row>
    <row r="4586" spans="1:5" ht="39" thickBot="1" x14ac:dyDescent="0.3">
      <c r="A4586" s="51" t="s">
        <v>647</v>
      </c>
      <c r="B4586" s="127" t="str">
        <f>Table13[[#This Row],[Series]]&amp;Table13[[#This Row],[Competency Name]]</f>
        <v>6910ABILITY TO FOLLOW DIRECTIONS IN A SHOP</v>
      </c>
      <c r="C4586" s="127" t="str">
        <f>IF(RIGHT(Table13[[#This Row],[Occupational Series]],5)="SECCM","SECCM",IF(OR(RIGHT(Table13[[#This Row],[Occupational Series]],1)="A",RIGHT(Table13[[#This Row],[Occupational Series]],1)="B",RIGHT(Table13[[#This Row],[Occupational Series]],1)="C"),"0301",RIGHT(Table13[[#This Row],[Occupational Series]],4)))</f>
        <v>6910</v>
      </c>
      <c r="D4586" s="51" t="s">
        <v>882</v>
      </c>
      <c r="E4586" s="51" t="s">
        <v>883</v>
      </c>
    </row>
    <row r="4587" spans="1:5" ht="64.5" thickBot="1" x14ac:dyDescent="0.3">
      <c r="A4587" s="51" t="s">
        <v>647</v>
      </c>
      <c r="B4587" s="127" t="str">
        <f>Table13[[#This Row],[Series]]&amp;Table13[[#This Row],[Competency Name]]</f>
        <v>6910DEXTERITY AND SAFETY</v>
      </c>
      <c r="C4587" s="127" t="str">
        <f>IF(RIGHT(Table13[[#This Row],[Occupational Series]],5)="SECCM","SECCM",IF(OR(RIGHT(Table13[[#This Row],[Occupational Series]],1)="A",RIGHT(Table13[[#This Row],[Occupational Series]],1)="B",RIGHT(Table13[[#This Row],[Occupational Series]],1)="C"),"0301",RIGHT(Table13[[#This Row],[Occupational Series]],4)))</f>
        <v>6910</v>
      </c>
      <c r="D4587" s="51" t="s">
        <v>888</v>
      </c>
      <c r="E4587" s="51" t="s">
        <v>889</v>
      </c>
    </row>
    <row r="4588" spans="1:5" ht="39" thickBot="1" x14ac:dyDescent="0.3">
      <c r="A4588" s="51" t="s">
        <v>647</v>
      </c>
      <c r="B4588" s="127" t="str">
        <f>Table13[[#This Row],[Series]]&amp;Table13[[#This Row],[Competency Name]]</f>
        <v>6910RELIABILITY AND DEPENDABILITY</v>
      </c>
      <c r="C4588" s="127" t="str">
        <f>IF(RIGHT(Table13[[#This Row],[Occupational Series]],5)="SECCM","SECCM",IF(OR(RIGHT(Table13[[#This Row],[Occupational Series]],1)="A",RIGHT(Table13[[#This Row],[Occupational Series]],1)="B",RIGHT(Table13[[#This Row],[Occupational Series]],1)="C"),"0301",RIGHT(Table13[[#This Row],[Occupational Series]],4)))</f>
        <v>6910</v>
      </c>
      <c r="D4588" s="51" t="s">
        <v>900</v>
      </c>
      <c r="E4588" s="51" t="s">
        <v>901</v>
      </c>
    </row>
    <row r="4589" spans="1:5" ht="39" thickBot="1" x14ac:dyDescent="0.3">
      <c r="A4589" s="51" t="s">
        <v>647</v>
      </c>
      <c r="B4589" s="127" t="str">
        <f>Table13[[#This Row],[Series]]&amp;Table13[[#This Row],[Competency Name]]</f>
        <v>6910ABILITY TO WORK AS A MEMBER OF A TEAM</v>
      </c>
      <c r="C4589" s="127" t="str">
        <f>IF(RIGHT(Table13[[#This Row],[Occupational Series]],5)="SECCM","SECCM",IF(OR(RIGHT(Table13[[#This Row],[Occupational Series]],1)="A",RIGHT(Table13[[#This Row],[Occupational Series]],1)="B",RIGHT(Table13[[#This Row],[Occupational Series]],1)="C"),"0301",RIGHT(Table13[[#This Row],[Occupational Series]],4)))</f>
        <v>6910</v>
      </c>
      <c r="D4589" s="51" t="s">
        <v>1017</v>
      </c>
      <c r="E4589" s="51" t="s">
        <v>1018</v>
      </c>
    </row>
    <row r="4590" spans="1:5" ht="26.25" thickBot="1" x14ac:dyDescent="0.3">
      <c r="A4590" s="129" t="s">
        <v>647</v>
      </c>
      <c r="B4590" s="127" t="str">
        <f>Table13[[#This Row],[Series]]&amp;Table13[[#This Row],[Competency Name]]</f>
        <v>6910SHOP APTITUDE AND INTEREST</v>
      </c>
      <c r="C4590" s="127" t="str">
        <f>IF(RIGHT(Table13[[#This Row],[Occupational Series]],5)="SECCM","SECCM",IF(OR(RIGHT(Table13[[#This Row],[Occupational Series]],1)="A",RIGHT(Table13[[#This Row],[Occupational Series]],1)="B",RIGHT(Table13[[#This Row],[Occupational Series]],1)="C"),"0301",RIGHT(Table13[[#This Row],[Occupational Series]],4)))</f>
        <v>6910</v>
      </c>
      <c r="D4590" s="129" t="s">
        <v>1021</v>
      </c>
      <c r="E4590" s="129" t="s">
        <v>1022</v>
      </c>
    </row>
    <row r="4591" spans="1:5" ht="64.5" thickBot="1" x14ac:dyDescent="0.3">
      <c r="A4591" s="51" t="s">
        <v>654</v>
      </c>
      <c r="B4591" s="127" t="str">
        <f>Table13[[#This Row],[Series]]&amp;Table13[[#This Row],[Competency Name]]</f>
        <v>6912ABILITY TO INTERPRET INSTRUCTIONS, SPECIFICATIONS, ETC. (OTHER THAN BLUEPRINTS)</v>
      </c>
      <c r="C4591" s="127" t="str">
        <f>IF(RIGHT(Table13[[#This Row],[Occupational Series]],5)="SECCM","SECCM",IF(OR(RIGHT(Table13[[#This Row],[Occupational Series]],1)="A",RIGHT(Table13[[#This Row],[Occupational Series]],1)="B",RIGHT(Table13[[#This Row],[Occupational Series]],1)="C"),"0301",RIGHT(Table13[[#This Row],[Occupational Series]],4)))</f>
        <v>6912</v>
      </c>
      <c r="D4591" s="51" t="s">
        <v>645</v>
      </c>
      <c r="E4591" s="51" t="s">
        <v>646</v>
      </c>
    </row>
    <row r="4592" spans="1:5" ht="26.25" thickBot="1" x14ac:dyDescent="0.3">
      <c r="A4592" s="51" t="s">
        <v>654</v>
      </c>
      <c r="B4592" s="127" t="str">
        <f>Table13[[#This Row],[Series]]&amp;Table13[[#This Row],[Competency Name]]</f>
        <v>6912KNOWLEDGE OF MATERIALS</v>
      </c>
      <c r="C4592" s="127" t="str">
        <f>IF(RIGHT(Table13[[#This Row],[Occupational Series]],5)="SECCM","SECCM",IF(OR(RIGHT(Table13[[#This Row],[Occupational Series]],1)="A",RIGHT(Table13[[#This Row],[Occupational Series]],1)="B",RIGHT(Table13[[#This Row],[Occupational Series]],1)="C"),"0301",RIGHT(Table13[[#This Row],[Occupational Series]],4)))</f>
        <v>6912</v>
      </c>
      <c r="D4592" s="51" t="s">
        <v>679</v>
      </c>
      <c r="E4592" s="51" t="s">
        <v>680</v>
      </c>
    </row>
    <row r="4593" spans="1:5" ht="115.5" thickBot="1" x14ac:dyDescent="0.3">
      <c r="A4593" s="51" t="s">
        <v>654</v>
      </c>
      <c r="B4593" s="127" t="str">
        <f>Table13[[#This Row],[Series]]&amp;Table13[[#This Row],[Competency Name]]</f>
        <v>6912TECHNICAL PRACTICES (THEORETICAL, PRECISE, ARTISTIC)</v>
      </c>
      <c r="C4593" s="127" t="str">
        <f>IF(RIGHT(Table13[[#This Row],[Occupational Series]],5)="SECCM","SECCM",IF(OR(RIGHT(Table13[[#This Row],[Occupational Series]],1)="A",RIGHT(Table13[[#This Row],[Occupational Series]],1)="B",RIGHT(Table13[[#This Row],[Occupational Series]],1)="C"),"0301",RIGHT(Table13[[#This Row],[Occupational Series]],4)))</f>
        <v>6912</v>
      </c>
      <c r="D4593" s="51" t="s">
        <v>716</v>
      </c>
      <c r="E4593" s="51" t="s">
        <v>717</v>
      </c>
    </row>
    <row r="4594" spans="1:5" ht="51.75" thickBot="1" x14ac:dyDescent="0.3">
      <c r="A4594" s="51" t="s">
        <v>654</v>
      </c>
      <c r="B4594" s="127" t="str">
        <f>Table13[[#This Row],[Series]]&amp;Table13[[#This Row],[Competency Name]]</f>
        <v>6912WORK PRACTICES (INCLUDES KEEPING THINGS NEAT, CLEAN AND IN ORDER)</v>
      </c>
      <c r="C4594" s="127" t="str">
        <f>IF(RIGHT(Table13[[#This Row],[Occupational Series]],5)="SECCM","SECCM",IF(OR(RIGHT(Table13[[#This Row],[Occupational Series]],1)="A",RIGHT(Table13[[#This Row],[Occupational Series]],1)="B",RIGHT(Table13[[#This Row],[Occupational Series]],1)="C"),"0301",RIGHT(Table13[[#This Row],[Occupational Series]],4)))</f>
        <v>6912</v>
      </c>
      <c r="D4594" s="51" t="s">
        <v>761</v>
      </c>
      <c r="E4594" s="51" t="s">
        <v>762</v>
      </c>
    </row>
    <row r="4595" spans="1:5" ht="51.75" thickBot="1" x14ac:dyDescent="0.3">
      <c r="A4595" s="129" t="s">
        <v>654</v>
      </c>
      <c r="B4595" s="127" t="str">
        <f>Table13[[#This Row],[Series]]&amp;Table13[[#This Row],[Competency Name]]</f>
        <v>6912ABILITY TO DO THE WORK OF THE POSITION WITHOUT MORE THAN NORMAL SUPERVISION</v>
      </c>
      <c r="C4595" s="127" t="str">
        <f>IF(RIGHT(Table13[[#This Row],[Occupational Series]],5)="SECCM","SECCM",IF(OR(RIGHT(Table13[[#This Row],[Occupational Series]],1)="A",RIGHT(Table13[[#This Row],[Occupational Series]],1)="B",RIGHT(Table13[[#This Row],[Occupational Series]],1)="C"),"0301",RIGHT(Table13[[#This Row],[Occupational Series]],4)))</f>
        <v>6912</v>
      </c>
      <c r="D4595" s="129" t="s">
        <v>852</v>
      </c>
      <c r="E4595" s="129" t="s">
        <v>853</v>
      </c>
    </row>
    <row r="4596" spans="1:5" ht="15.75" thickBot="1" x14ac:dyDescent="0.3">
      <c r="A4596" s="129" t="s">
        <v>654</v>
      </c>
      <c r="B4596" s="127" t="str">
        <f>Table13[[#This Row],[Series]]&amp;Table13[[#This Row],[Competency Name]]</f>
        <v>6912ABILITY TO INSPECT</v>
      </c>
      <c r="C4596" s="127" t="str">
        <f>IF(RIGHT(Table13[[#This Row],[Occupational Series]],5)="SECCM","SECCM",IF(OR(RIGHT(Table13[[#This Row],[Occupational Series]],1)="A",RIGHT(Table13[[#This Row],[Occupational Series]],1)="B",RIGHT(Table13[[#This Row],[Occupational Series]],1)="C"),"0301",RIGHT(Table13[[#This Row],[Occupational Series]],4)))</f>
        <v>6912</v>
      </c>
      <c r="D4596" s="129" t="s">
        <v>866</v>
      </c>
      <c r="E4596" s="129" t="s">
        <v>867</v>
      </c>
    </row>
    <row r="4597" spans="1:5" ht="15.75" thickBot="1" x14ac:dyDescent="0.3">
      <c r="A4597" s="129" t="s">
        <v>654</v>
      </c>
      <c r="B4597" s="127" t="str">
        <f>Table13[[#This Row],[Series]]&amp;Table13[[#This Row],[Competency Name]]</f>
        <v>6912ABILITY TO INSTRUCT</v>
      </c>
      <c r="C4597" s="127" t="str">
        <f>IF(RIGHT(Table13[[#This Row],[Occupational Series]],5)="SECCM","SECCM",IF(OR(RIGHT(Table13[[#This Row],[Occupational Series]],1)="A",RIGHT(Table13[[#This Row],[Occupational Series]],1)="B",RIGHT(Table13[[#This Row],[Occupational Series]],1)="C"),"0301",RIGHT(Table13[[#This Row],[Occupational Series]],4)))</f>
        <v>6912</v>
      </c>
      <c r="D4597" s="129" t="s">
        <v>868</v>
      </c>
      <c r="E4597" s="129" t="s">
        <v>869</v>
      </c>
    </row>
    <row r="4598" spans="1:5" ht="39" thickBot="1" x14ac:dyDescent="0.3">
      <c r="A4598" s="51" t="s">
        <v>654</v>
      </c>
      <c r="B4598" s="127" t="str">
        <f>Table13[[#This Row],[Series]]&amp;Table13[[#This Row],[Competency Name]]</f>
        <v>6912ABILITY TO PROVIDE PRODUCTION SUPPORT SERVICES</v>
      </c>
      <c r="C4598" s="127" t="str">
        <f>IF(RIGHT(Table13[[#This Row],[Occupational Series]],5)="SECCM","SECCM",IF(OR(RIGHT(Table13[[#This Row],[Occupational Series]],1)="A",RIGHT(Table13[[#This Row],[Occupational Series]],1)="B",RIGHT(Table13[[#This Row],[Occupational Series]],1)="C"),"0301",RIGHT(Table13[[#This Row],[Occupational Series]],4)))</f>
        <v>6912</v>
      </c>
      <c r="D4598" s="51" t="s">
        <v>870</v>
      </c>
      <c r="E4598" s="51" t="s">
        <v>871</v>
      </c>
    </row>
    <row r="4599" spans="1:5" ht="26.25" thickBot="1" x14ac:dyDescent="0.3">
      <c r="A4599" s="129" t="s">
        <v>654</v>
      </c>
      <c r="B4599" s="127" t="str">
        <f>Table13[[#This Row],[Series]]&amp;Table13[[#This Row],[Competency Name]]</f>
        <v>6912ABILITY TO LEAD OR SUPERVISE</v>
      </c>
      <c r="C4599" s="127" t="str">
        <f>IF(RIGHT(Table13[[#This Row],[Occupational Series]],5)="SECCM","SECCM",IF(OR(RIGHT(Table13[[#This Row],[Occupational Series]],1)="A",RIGHT(Table13[[#This Row],[Occupational Series]],1)="B",RIGHT(Table13[[#This Row],[Occupational Series]],1)="C"),"0301",RIGHT(Table13[[#This Row],[Occupational Series]],4)))</f>
        <v>6912</v>
      </c>
      <c r="D4599" s="129" t="s">
        <v>872</v>
      </c>
      <c r="E4599" s="129" t="s">
        <v>873</v>
      </c>
    </row>
    <row r="4600" spans="1:5" ht="64.5" thickBot="1" x14ac:dyDescent="0.3">
      <c r="A4600" s="51" t="s">
        <v>654</v>
      </c>
      <c r="B4600" s="127" t="str">
        <f>Table13[[#This Row],[Series]]&amp;Table13[[#This Row],[Competency Name]]</f>
        <v>6912DEXTERITY AND SAFETY</v>
      </c>
      <c r="C4600" s="127" t="str">
        <f>IF(RIGHT(Table13[[#This Row],[Occupational Series]],5)="SECCM","SECCM",IF(OR(RIGHT(Table13[[#This Row],[Occupational Series]],1)="A",RIGHT(Table13[[#This Row],[Occupational Series]],1)="B",RIGHT(Table13[[#This Row],[Occupational Series]],1)="C"),"0301",RIGHT(Table13[[#This Row],[Occupational Series]],4)))</f>
        <v>6912</v>
      </c>
      <c r="D4600" s="51" t="s">
        <v>888</v>
      </c>
      <c r="E4600" s="51" t="s">
        <v>889</v>
      </c>
    </row>
    <row r="4601" spans="1:5" ht="64.5" thickBot="1" x14ac:dyDescent="0.3">
      <c r="A4601" s="51" t="s">
        <v>676</v>
      </c>
      <c r="B4601" s="127" t="str">
        <f>Table13[[#This Row],[Series]]&amp;Table13[[#This Row],[Competency Name]]</f>
        <v>6913ABILITY TO INTERPRET INSTRUCTIONS, SPECIFICATIONS, ETC. (OTHER THAN BLUEPRINTS)</v>
      </c>
      <c r="C4601" s="127" t="str">
        <f>IF(RIGHT(Table13[[#This Row],[Occupational Series]],5)="SECCM","SECCM",IF(OR(RIGHT(Table13[[#This Row],[Occupational Series]],1)="A",RIGHT(Table13[[#This Row],[Occupational Series]],1)="B",RIGHT(Table13[[#This Row],[Occupational Series]],1)="C"),"0301",RIGHT(Table13[[#This Row],[Occupational Series]],4)))</f>
        <v>6913</v>
      </c>
      <c r="D4601" s="51" t="s">
        <v>645</v>
      </c>
      <c r="E4601" s="51" t="s">
        <v>646</v>
      </c>
    </row>
    <row r="4602" spans="1:5" ht="26.25" thickBot="1" x14ac:dyDescent="0.3">
      <c r="A4602" s="51" t="s">
        <v>676</v>
      </c>
      <c r="B4602" s="127" t="str">
        <f>Table13[[#This Row],[Series]]&amp;Table13[[#This Row],[Competency Name]]</f>
        <v>6913KNOWLEDGE OF MATERIALS</v>
      </c>
      <c r="C4602" s="127" t="str">
        <f>IF(RIGHT(Table13[[#This Row],[Occupational Series]],5)="SECCM","SECCM",IF(OR(RIGHT(Table13[[#This Row],[Occupational Series]],1)="A",RIGHT(Table13[[#This Row],[Occupational Series]],1)="B",RIGHT(Table13[[#This Row],[Occupational Series]],1)="C"),"0301",RIGHT(Table13[[#This Row],[Occupational Series]],4)))</f>
        <v>6913</v>
      </c>
      <c r="D4602" s="51" t="s">
        <v>679</v>
      </c>
      <c r="E4602" s="51" t="s">
        <v>680</v>
      </c>
    </row>
    <row r="4603" spans="1:5" ht="115.5" thickBot="1" x14ac:dyDescent="0.3">
      <c r="A4603" s="51" t="s">
        <v>676</v>
      </c>
      <c r="B4603" s="127" t="str">
        <f>Table13[[#This Row],[Series]]&amp;Table13[[#This Row],[Competency Name]]</f>
        <v>6913TECHNICAL PRACTICES (THEORETICAL, PRECISE, ARTISTIC)</v>
      </c>
      <c r="C4603" s="127" t="str">
        <f>IF(RIGHT(Table13[[#This Row],[Occupational Series]],5)="SECCM","SECCM",IF(OR(RIGHT(Table13[[#This Row],[Occupational Series]],1)="A",RIGHT(Table13[[#This Row],[Occupational Series]],1)="B",RIGHT(Table13[[#This Row],[Occupational Series]],1)="C"),"0301",RIGHT(Table13[[#This Row],[Occupational Series]],4)))</f>
        <v>6913</v>
      </c>
      <c r="D4603" s="51" t="s">
        <v>716</v>
      </c>
      <c r="E4603" s="51" t="s">
        <v>717</v>
      </c>
    </row>
    <row r="4604" spans="1:5" ht="51.75" thickBot="1" x14ac:dyDescent="0.3">
      <c r="A4604" s="51" t="s">
        <v>676</v>
      </c>
      <c r="B4604" s="127" t="str">
        <f>Table13[[#This Row],[Series]]&amp;Table13[[#This Row],[Competency Name]]</f>
        <v>6913WORK PRACTICES (INCLUDES KEEPING THINGS NEAT, CLEAN AND IN ORDER)</v>
      </c>
      <c r="C4604" s="127" t="str">
        <f>IF(RIGHT(Table13[[#This Row],[Occupational Series]],5)="SECCM","SECCM",IF(OR(RIGHT(Table13[[#This Row],[Occupational Series]],1)="A",RIGHT(Table13[[#This Row],[Occupational Series]],1)="B",RIGHT(Table13[[#This Row],[Occupational Series]],1)="C"),"0301",RIGHT(Table13[[#This Row],[Occupational Series]],4)))</f>
        <v>6913</v>
      </c>
      <c r="D4604" s="51" t="s">
        <v>761</v>
      </c>
      <c r="E4604" s="51" t="s">
        <v>762</v>
      </c>
    </row>
    <row r="4605" spans="1:5" ht="51.75" thickBot="1" x14ac:dyDescent="0.3">
      <c r="A4605" s="129" t="s">
        <v>676</v>
      </c>
      <c r="B4605" s="127" t="str">
        <f>Table13[[#This Row],[Series]]&amp;Table13[[#This Row],[Competency Name]]</f>
        <v>6913ABILITY TO DO THE WORK OF THE POSITION WITHOUT MORE THAN NORMAL SUPERVISION</v>
      </c>
      <c r="C4605" s="127" t="str">
        <f>IF(RIGHT(Table13[[#This Row],[Occupational Series]],5)="SECCM","SECCM",IF(OR(RIGHT(Table13[[#This Row],[Occupational Series]],1)="A",RIGHT(Table13[[#This Row],[Occupational Series]],1)="B",RIGHT(Table13[[#This Row],[Occupational Series]],1)="C"),"0301",RIGHT(Table13[[#This Row],[Occupational Series]],4)))</f>
        <v>6913</v>
      </c>
      <c r="D4605" s="129" t="s">
        <v>852</v>
      </c>
      <c r="E4605" s="129" t="s">
        <v>853</v>
      </c>
    </row>
    <row r="4606" spans="1:5" ht="15.75" thickBot="1" x14ac:dyDescent="0.3">
      <c r="A4606" s="129" t="s">
        <v>676</v>
      </c>
      <c r="B4606" s="127" t="str">
        <f>Table13[[#This Row],[Series]]&amp;Table13[[#This Row],[Competency Name]]</f>
        <v>6913ABILITY TO INSPECT</v>
      </c>
      <c r="C4606" s="127" t="str">
        <f>IF(RIGHT(Table13[[#This Row],[Occupational Series]],5)="SECCM","SECCM",IF(OR(RIGHT(Table13[[#This Row],[Occupational Series]],1)="A",RIGHT(Table13[[#This Row],[Occupational Series]],1)="B",RIGHT(Table13[[#This Row],[Occupational Series]],1)="C"),"0301",RIGHT(Table13[[#This Row],[Occupational Series]],4)))</f>
        <v>6913</v>
      </c>
      <c r="D4606" s="129" t="s">
        <v>866</v>
      </c>
      <c r="E4606" s="129" t="s">
        <v>867</v>
      </c>
    </row>
    <row r="4607" spans="1:5" ht="15.75" thickBot="1" x14ac:dyDescent="0.3">
      <c r="A4607" s="129" t="s">
        <v>676</v>
      </c>
      <c r="B4607" s="127" t="str">
        <f>Table13[[#This Row],[Series]]&amp;Table13[[#This Row],[Competency Name]]</f>
        <v>6913ABILITY TO INSTRUCT</v>
      </c>
      <c r="C4607" s="127" t="str">
        <f>IF(RIGHT(Table13[[#This Row],[Occupational Series]],5)="SECCM","SECCM",IF(OR(RIGHT(Table13[[#This Row],[Occupational Series]],1)="A",RIGHT(Table13[[#This Row],[Occupational Series]],1)="B",RIGHT(Table13[[#This Row],[Occupational Series]],1)="C"),"0301",RIGHT(Table13[[#This Row],[Occupational Series]],4)))</f>
        <v>6913</v>
      </c>
      <c r="D4607" s="129" t="s">
        <v>868</v>
      </c>
      <c r="E4607" s="129" t="s">
        <v>869</v>
      </c>
    </row>
    <row r="4608" spans="1:5" ht="39" thickBot="1" x14ac:dyDescent="0.3">
      <c r="A4608" s="51" t="s">
        <v>676</v>
      </c>
      <c r="B4608" s="127" t="str">
        <f>Table13[[#This Row],[Series]]&amp;Table13[[#This Row],[Competency Name]]</f>
        <v>6913ABILITY TO PROVIDE PRODUCTION SUPPORT SERVICES</v>
      </c>
      <c r="C4608" s="127" t="str">
        <f>IF(RIGHT(Table13[[#This Row],[Occupational Series]],5)="SECCM","SECCM",IF(OR(RIGHT(Table13[[#This Row],[Occupational Series]],1)="A",RIGHT(Table13[[#This Row],[Occupational Series]],1)="B",RIGHT(Table13[[#This Row],[Occupational Series]],1)="C"),"0301",RIGHT(Table13[[#This Row],[Occupational Series]],4)))</f>
        <v>6913</v>
      </c>
      <c r="D4608" s="51" t="s">
        <v>870</v>
      </c>
      <c r="E4608" s="51" t="s">
        <v>871</v>
      </c>
    </row>
    <row r="4609" spans="1:5" ht="26.25" thickBot="1" x14ac:dyDescent="0.3">
      <c r="A4609" s="129" t="s">
        <v>676</v>
      </c>
      <c r="B4609" s="127" t="str">
        <f>Table13[[#This Row],[Series]]&amp;Table13[[#This Row],[Competency Name]]</f>
        <v>6913ABILITY TO LEAD OR SUPERVISE</v>
      </c>
      <c r="C4609" s="127" t="str">
        <f>IF(RIGHT(Table13[[#This Row],[Occupational Series]],5)="SECCM","SECCM",IF(OR(RIGHT(Table13[[#This Row],[Occupational Series]],1)="A",RIGHT(Table13[[#This Row],[Occupational Series]],1)="B",RIGHT(Table13[[#This Row],[Occupational Series]],1)="C"),"0301",RIGHT(Table13[[#This Row],[Occupational Series]],4)))</f>
        <v>6913</v>
      </c>
      <c r="D4609" s="129" t="s">
        <v>872</v>
      </c>
      <c r="E4609" s="129" t="s">
        <v>873</v>
      </c>
    </row>
    <row r="4610" spans="1:5" ht="64.5" thickBot="1" x14ac:dyDescent="0.3">
      <c r="A4610" s="51" t="s">
        <v>676</v>
      </c>
      <c r="B4610" s="127" t="str">
        <f>Table13[[#This Row],[Series]]&amp;Table13[[#This Row],[Competency Name]]</f>
        <v>6913DEXTERITY AND SAFETY</v>
      </c>
      <c r="C4610" s="127" t="str">
        <f>IF(RIGHT(Table13[[#This Row],[Occupational Series]],5)="SECCM","SECCM",IF(OR(RIGHT(Table13[[#This Row],[Occupational Series]],1)="A",RIGHT(Table13[[#This Row],[Occupational Series]],1)="B",RIGHT(Table13[[#This Row],[Occupational Series]],1)="C"),"0301",RIGHT(Table13[[#This Row],[Occupational Series]],4)))</f>
        <v>6913</v>
      </c>
      <c r="D4610" s="51" t="s">
        <v>888</v>
      </c>
      <c r="E4610" s="51" t="s">
        <v>889</v>
      </c>
    </row>
    <row r="4611" spans="1:5" ht="64.5" thickBot="1" x14ac:dyDescent="0.3">
      <c r="A4611" s="51" t="s">
        <v>652</v>
      </c>
      <c r="B4611" s="127" t="str">
        <f>Table13[[#This Row],[Series]]&amp;Table13[[#This Row],[Competency Name]]</f>
        <v>6968ABILITY TO INTERPRET INSTRUCTIONS, SPECIFICATIONS, ETC. (OTHER THAN BLUEPRINTS)</v>
      </c>
      <c r="C4611" s="127" t="str">
        <f>IF(RIGHT(Table13[[#This Row],[Occupational Series]],5)="SECCM","SECCM",IF(OR(RIGHT(Table13[[#This Row],[Occupational Series]],1)="A",RIGHT(Table13[[#This Row],[Occupational Series]],1)="B",RIGHT(Table13[[#This Row],[Occupational Series]],1)="C"),"0301",RIGHT(Table13[[#This Row],[Occupational Series]],4)))</f>
        <v>6968</v>
      </c>
      <c r="D4611" s="51" t="s">
        <v>645</v>
      </c>
      <c r="E4611" s="51" t="s">
        <v>646</v>
      </c>
    </row>
    <row r="4612" spans="1:5" ht="26.25" thickBot="1" x14ac:dyDescent="0.3">
      <c r="A4612" s="51" t="s">
        <v>652</v>
      </c>
      <c r="B4612" s="127" t="str">
        <f>Table13[[#This Row],[Series]]&amp;Table13[[#This Row],[Competency Name]]</f>
        <v>6968KNOWLEDGE OF MATERIALS</v>
      </c>
      <c r="C4612" s="127" t="str">
        <f>IF(RIGHT(Table13[[#This Row],[Occupational Series]],5)="SECCM","SECCM",IF(OR(RIGHT(Table13[[#This Row],[Occupational Series]],1)="A",RIGHT(Table13[[#This Row],[Occupational Series]],1)="B",RIGHT(Table13[[#This Row],[Occupational Series]],1)="C"),"0301",RIGHT(Table13[[#This Row],[Occupational Series]],4)))</f>
        <v>6968</v>
      </c>
      <c r="D4612" s="51" t="s">
        <v>679</v>
      </c>
      <c r="E4612" s="51" t="s">
        <v>680</v>
      </c>
    </row>
    <row r="4613" spans="1:5" ht="115.5" thickBot="1" x14ac:dyDescent="0.3">
      <c r="A4613" s="51" t="s">
        <v>652</v>
      </c>
      <c r="B4613" s="127" t="str">
        <f>Table13[[#This Row],[Series]]&amp;Table13[[#This Row],[Competency Name]]</f>
        <v>6968TECHNICAL PRACTICES (THEORETICAL, PRECISE, ARTISTIC)</v>
      </c>
      <c r="C4613" s="127" t="str">
        <f>IF(RIGHT(Table13[[#This Row],[Occupational Series]],5)="SECCM","SECCM",IF(OR(RIGHT(Table13[[#This Row],[Occupational Series]],1)="A",RIGHT(Table13[[#This Row],[Occupational Series]],1)="B",RIGHT(Table13[[#This Row],[Occupational Series]],1)="C"),"0301",RIGHT(Table13[[#This Row],[Occupational Series]],4)))</f>
        <v>6968</v>
      </c>
      <c r="D4613" s="51" t="s">
        <v>716</v>
      </c>
      <c r="E4613" s="51" t="s">
        <v>717</v>
      </c>
    </row>
    <row r="4614" spans="1:5" ht="51.75" thickBot="1" x14ac:dyDescent="0.3">
      <c r="A4614" s="51" t="s">
        <v>652</v>
      </c>
      <c r="B4614" s="127" t="str">
        <f>Table13[[#This Row],[Series]]&amp;Table13[[#This Row],[Competency Name]]</f>
        <v>6968WORK PRACTICES (INCLUDES KEEPING THINGS NEAT, CLEAN AND IN ORDER)</v>
      </c>
      <c r="C4614" s="127" t="str">
        <f>IF(RIGHT(Table13[[#This Row],[Occupational Series]],5)="SECCM","SECCM",IF(OR(RIGHT(Table13[[#This Row],[Occupational Series]],1)="A",RIGHT(Table13[[#This Row],[Occupational Series]],1)="B",RIGHT(Table13[[#This Row],[Occupational Series]],1)="C"),"0301",RIGHT(Table13[[#This Row],[Occupational Series]],4)))</f>
        <v>6968</v>
      </c>
      <c r="D4614" s="51" t="s">
        <v>761</v>
      </c>
      <c r="E4614" s="51" t="s">
        <v>762</v>
      </c>
    </row>
    <row r="4615" spans="1:5" ht="51.75" thickBot="1" x14ac:dyDescent="0.3">
      <c r="A4615" s="129" t="s">
        <v>652</v>
      </c>
      <c r="B4615" s="127" t="str">
        <f>Table13[[#This Row],[Series]]&amp;Table13[[#This Row],[Competency Name]]</f>
        <v>6968ABILITY TO DO THE WORK OF THE POSITION WITHOUT MORE THAN NORMAL SUPERVISION</v>
      </c>
      <c r="C4615" s="127" t="str">
        <f>IF(RIGHT(Table13[[#This Row],[Occupational Series]],5)="SECCM","SECCM",IF(OR(RIGHT(Table13[[#This Row],[Occupational Series]],1)="A",RIGHT(Table13[[#This Row],[Occupational Series]],1)="B",RIGHT(Table13[[#This Row],[Occupational Series]],1)="C"),"0301",RIGHT(Table13[[#This Row],[Occupational Series]],4)))</f>
        <v>6968</v>
      </c>
      <c r="D4615" s="129" t="s">
        <v>852</v>
      </c>
      <c r="E4615" s="129" t="s">
        <v>853</v>
      </c>
    </row>
    <row r="4616" spans="1:5" ht="15.75" thickBot="1" x14ac:dyDescent="0.3">
      <c r="A4616" s="129" t="s">
        <v>652</v>
      </c>
      <c r="B4616" s="127" t="str">
        <f>Table13[[#This Row],[Series]]&amp;Table13[[#This Row],[Competency Name]]</f>
        <v>6968ABILITY TO INSPECT</v>
      </c>
      <c r="C4616" s="127" t="str">
        <f>IF(RIGHT(Table13[[#This Row],[Occupational Series]],5)="SECCM","SECCM",IF(OR(RIGHT(Table13[[#This Row],[Occupational Series]],1)="A",RIGHT(Table13[[#This Row],[Occupational Series]],1)="B",RIGHT(Table13[[#This Row],[Occupational Series]],1)="C"),"0301",RIGHT(Table13[[#This Row],[Occupational Series]],4)))</f>
        <v>6968</v>
      </c>
      <c r="D4616" s="129" t="s">
        <v>866</v>
      </c>
      <c r="E4616" s="129" t="s">
        <v>867</v>
      </c>
    </row>
    <row r="4617" spans="1:5" ht="15.75" thickBot="1" x14ac:dyDescent="0.3">
      <c r="A4617" s="129" t="s">
        <v>652</v>
      </c>
      <c r="B4617" s="127" t="str">
        <f>Table13[[#This Row],[Series]]&amp;Table13[[#This Row],[Competency Name]]</f>
        <v>6968ABILITY TO INSTRUCT</v>
      </c>
      <c r="C4617" s="127" t="str">
        <f>IF(RIGHT(Table13[[#This Row],[Occupational Series]],5)="SECCM","SECCM",IF(OR(RIGHT(Table13[[#This Row],[Occupational Series]],1)="A",RIGHT(Table13[[#This Row],[Occupational Series]],1)="B",RIGHT(Table13[[#This Row],[Occupational Series]],1)="C"),"0301",RIGHT(Table13[[#This Row],[Occupational Series]],4)))</f>
        <v>6968</v>
      </c>
      <c r="D4617" s="129" t="s">
        <v>868</v>
      </c>
      <c r="E4617" s="129" t="s">
        <v>869</v>
      </c>
    </row>
    <row r="4618" spans="1:5" ht="39" thickBot="1" x14ac:dyDescent="0.3">
      <c r="A4618" s="51" t="s">
        <v>652</v>
      </c>
      <c r="B4618" s="127" t="str">
        <f>Table13[[#This Row],[Series]]&amp;Table13[[#This Row],[Competency Name]]</f>
        <v>6968ABILITY TO PROVIDE PRODUCTION SUPPORT SERVICES</v>
      </c>
      <c r="C4618" s="127" t="str">
        <f>IF(RIGHT(Table13[[#This Row],[Occupational Series]],5)="SECCM","SECCM",IF(OR(RIGHT(Table13[[#This Row],[Occupational Series]],1)="A",RIGHT(Table13[[#This Row],[Occupational Series]],1)="B",RIGHT(Table13[[#This Row],[Occupational Series]],1)="C"),"0301",RIGHT(Table13[[#This Row],[Occupational Series]],4)))</f>
        <v>6968</v>
      </c>
      <c r="D4618" s="51" t="s">
        <v>870</v>
      </c>
      <c r="E4618" s="51" t="s">
        <v>871</v>
      </c>
    </row>
    <row r="4619" spans="1:5" ht="26.25" thickBot="1" x14ac:dyDescent="0.3">
      <c r="A4619" s="129" t="s">
        <v>652</v>
      </c>
      <c r="B4619" s="127" t="str">
        <f>Table13[[#This Row],[Series]]&amp;Table13[[#This Row],[Competency Name]]</f>
        <v>6968ABILITY TO LEAD OR SUPERVISE</v>
      </c>
      <c r="C4619" s="127" t="str">
        <f>IF(RIGHT(Table13[[#This Row],[Occupational Series]],5)="SECCM","SECCM",IF(OR(RIGHT(Table13[[#This Row],[Occupational Series]],1)="A",RIGHT(Table13[[#This Row],[Occupational Series]],1)="B",RIGHT(Table13[[#This Row],[Occupational Series]],1)="C"),"0301",RIGHT(Table13[[#This Row],[Occupational Series]],4)))</f>
        <v>6968</v>
      </c>
      <c r="D4619" s="129" t="s">
        <v>872</v>
      </c>
      <c r="E4619" s="129" t="s">
        <v>873</v>
      </c>
    </row>
    <row r="4620" spans="1:5" ht="64.5" thickBot="1" x14ac:dyDescent="0.3">
      <c r="A4620" s="51" t="s">
        <v>652</v>
      </c>
      <c r="B4620" s="127" t="str">
        <f>Table13[[#This Row],[Series]]&amp;Table13[[#This Row],[Competency Name]]</f>
        <v>6968DEXTERITY AND SAFETY</v>
      </c>
      <c r="C4620" s="127" t="str">
        <f>IF(RIGHT(Table13[[#This Row],[Occupational Series]],5)="SECCM","SECCM",IF(OR(RIGHT(Table13[[#This Row],[Occupational Series]],1)="A",RIGHT(Table13[[#This Row],[Occupational Series]],1)="B",RIGHT(Table13[[#This Row],[Occupational Series]],1)="C"),"0301",RIGHT(Table13[[#This Row],[Occupational Series]],4)))</f>
        <v>6968</v>
      </c>
      <c r="D4620" s="51" t="s">
        <v>888</v>
      </c>
      <c r="E4620" s="51" t="s">
        <v>889</v>
      </c>
    </row>
    <row r="4621" spans="1:5" ht="64.5" thickBot="1" x14ac:dyDescent="0.3">
      <c r="A4621" s="51" t="s">
        <v>651</v>
      </c>
      <c r="B4621" s="127" t="str">
        <f>Table13[[#This Row],[Series]]&amp;Table13[[#This Row],[Competency Name]]</f>
        <v>7002ABILITY TO INTERPRET INSTRUCTIONS, SPECIFICATIONS, ETC. (OTHER THAN BLUEPRINTS)</v>
      </c>
      <c r="C4621" s="127" t="str">
        <f>IF(RIGHT(Table13[[#This Row],[Occupational Series]],5)="SECCM","SECCM",IF(OR(RIGHT(Table13[[#This Row],[Occupational Series]],1)="A",RIGHT(Table13[[#This Row],[Occupational Series]],1)="B",RIGHT(Table13[[#This Row],[Occupational Series]],1)="C"),"0301",RIGHT(Table13[[#This Row],[Occupational Series]],4)))</f>
        <v>7002</v>
      </c>
      <c r="D4621" s="51" t="s">
        <v>645</v>
      </c>
      <c r="E4621" s="51" t="s">
        <v>646</v>
      </c>
    </row>
    <row r="4622" spans="1:5" ht="26.25" thickBot="1" x14ac:dyDescent="0.3">
      <c r="A4622" s="51" t="s">
        <v>651</v>
      </c>
      <c r="B4622" s="127" t="str">
        <f>Table13[[#This Row],[Series]]&amp;Table13[[#This Row],[Competency Name]]</f>
        <v>7002KNOWLEDGE OF MATERIALS</v>
      </c>
      <c r="C4622" s="127" t="str">
        <f>IF(RIGHT(Table13[[#This Row],[Occupational Series]],5)="SECCM","SECCM",IF(OR(RIGHT(Table13[[#This Row],[Occupational Series]],1)="A",RIGHT(Table13[[#This Row],[Occupational Series]],1)="B",RIGHT(Table13[[#This Row],[Occupational Series]],1)="C"),"0301",RIGHT(Table13[[#This Row],[Occupational Series]],4)))</f>
        <v>7002</v>
      </c>
      <c r="D4622" s="51" t="s">
        <v>679</v>
      </c>
      <c r="E4622" s="51" t="s">
        <v>680</v>
      </c>
    </row>
    <row r="4623" spans="1:5" ht="115.5" thickBot="1" x14ac:dyDescent="0.3">
      <c r="A4623" s="51" t="s">
        <v>651</v>
      </c>
      <c r="B4623" s="127" t="str">
        <f>Table13[[#This Row],[Series]]&amp;Table13[[#This Row],[Competency Name]]</f>
        <v>7002TECHNICAL PRACTICES (THEORETICAL, PRECISE, ARTISTIC)</v>
      </c>
      <c r="C4623" s="127" t="str">
        <f>IF(RIGHT(Table13[[#This Row],[Occupational Series]],5)="SECCM","SECCM",IF(OR(RIGHT(Table13[[#This Row],[Occupational Series]],1)="A",RIGHT(Table13[[#This Row],[Occupational Series]],1)="B",RIGHT(Table13[[#This Row],[Occupational Series]],1)="C"),"0301",RIGHT(Table13[[#This Row],[Occupational Series]],4)))</f>
        <v>7002</v>
      </c>
      <c r="D4623" s="51" t="s">
        <v>716</v>
      </c>
      <c r="E4623" s="51" t="s">
        <v>717</v>
      </c>
    </row>
    <row r="4624" spans="1:5" ht="51.75" thickBot="1" x14ac:dyDescent="0.3">
      <c r="A4624" s="51" t="s">
        <v>651</v>
      </c>
      <c r="B4624" s="127" t="str">
        <f>Table13[[#This Row],[Series]]&amp;Table13[[#This Row],[Competency Name]]</f>
        <v>7002WORK PRACTICES (INCLUDES KEEPING THINGS NEAT, CLEAN AND IN ORDER)</v>
      </c>
      <c r="C4624" s="127" t="str">
        <f>IF(RIGHT(Table13[[#This Row],[Occupational Series]],5)="SECCM","SECCM",IF(OR(RIGHT(Table13[[#This Row],[Occupational Series]],1)="A",RIGHT(Table13[[#This Row],[Occupational Series]],1)="B",RIGHT(Table13[[#This Row],[Occupational Series]],1)="C"),"0301",RIGHT(Table13[[#This Row],[Occupational Series]],4)))</f>
        <v>7002</v>
      </c>
      <c r="D4624" s="51" t="s">
        <v>761</v>
      </c>
      <c r="E4624" s="51" t="s">
        <v>762</v>
      </c>
    </row>
    <row r="4625" spans="1:5" ht="51.75" thickBot="1" x14ac:dyDescent="0.3">
      <c r="A4625" s="129" t="s">
        <v>651</v>
      </c>
      <c r="B4625" s="127" t="str">
        <f>Table13[[#This Row],[Series]]&amp;Table13[[#This Row],[Competency Name]]</f>
        <v>7002ABILITY TO DO THE WORK OF THE POSITION WITHOUT MORE THAN NORMAL SUPERVISION</v>
      </c>
      <c r="C4625" s="127" t="str">
        <f>IF(RIGHT(Table13[[#This Row],[Occupational Series]],5)="SECCM","SECCM",IF(OR(RIGHT(Table13[[#This Row],[Occupational Series]],1)="A",RIGHT(Table13[[#This Row],[Occupational Series]],1)="B",RIGHT(Table13[[#This Row],[Occupational Series]],1)="C"),"0301",RIGHT(Table13[[#This Row],[Occupational Series]],4)))</f>
        <v>7002</v>
      </c>
      <c r="D4625" s="129" t="s">
        <v>852</v>
      </c>
      <c r="E4625" s="129" t="s">
        <v>853</v>
      </c>
    </row>
    <row r="4626" spans="1:5" ht="15.75" thickBot="1" x14ac:dyDescent="0.3">
      <c r="A4626" s="129" t="s">
        <v>651</v>
      </c>
      <c r="B4626" s="127" t="str">
        <f>Table13[[#This Row],[Series]]&amp;Table13[[#This Row],[Competency Name]]</f>
        <v>7002ABILITY TO INSPECT</v>
      </c>
      <c r="C4626" s="127" t="str">
        <f>IF(RIGHT(Table13[[#This Row],[Occupational Series]],5)="SECCM","SECCM",IF(OR(RIGHT(Table13[[#This Row],[Occupational Series]],1)="A",RIGHT(Table13[[#This Row],[Occupational Series]],1)="B",RIGHT(Table13[[#This Row],[Occupational Series]],1)="C"),"0301",RIGHT(Table13[[#This Row],[Occupational Series]],4)))</f>
        <v>7002</v>
      </c>
      <c r="D4626" s="129" t="s">
        <v>866</v>
      </c>
      <c r="E4626" s="129" t="s">
        <v>867</v>
      </c>
    </row>
    <row r="4627" spans="1:5" ht="15.75" thickBot="1" x14ac:dyDescent="0.3">
      <c r="A4627" s="129" t="s">
        <v>651</v>
      </c>
      <c r="B4627" s="127" t="str">
        <f>Table13[[#This Row],[Series]]&amp;Table13[[#This Row],[Competency Name]]</f>
        <v>7002ABILITY TO INSTRUCT</v>
      </c>
      <c r="C4627" s="127" t="str">
        <f>IF(RIGHT(Table13[[#This Row],[Occupational Series]],5)="SECCM","SECCM",IF(OR(RIGHT(Table13[[#This Row],[Occupational Series]],1)="A",RIGHT(Table13[[#This Row],[Occupational Series]],1)="B",RIGHT(Table13[[#This Row],[Occupational Series]],1)="C"),"0301",RIGHT(Table13[[#This Row],[Occupational Series]],4)))</f>
        <v>7002</v>
      </c>
      <c r="D4627" s="129" t="s">
        <v>868</v>
      </c>
      <c r="E4627" s="129" t="s">
        <v>869</v>
      </c>
    </row>
    <row r="4628" spans="1:5" ht="39" thickBot="1" x14ac:dyDescent="0.3">
      <c r="A4628" s="51" t="s">
        <v>651</v>
      </c>
      <c r="B4628" s="127" t="str">
        <f>Table13[[#This Row],[Series]]&amp;Table13[[#This Row],[Competency Name]]</f>
        <v>7002ABILITY TO PROVIDE PRODUCTION SUPPORT SERVICES</v>
      </c>
      <c r="C4628" s="127" t="str">
        <f>IF(RIGHT(Table13[[#This Row],[Occupational Series]],5)="SECCM","SECCM",IF(OR(RIGHT(Table13[[#This Row],[Occupational Series]],1)="A",RIGHT(Table13[[#This Row],[Occupational Series]],1)="B",RIGHT(Table13[[#This Row],[Occupational Series]],1)="C"),"0301",RIGHT(Table13[[#This Row],[Occupational Series]],4)))</f>
        <v>7002</v>
      </c>
      <c r="D4628" s="51" t="s">
        <v>870</v>
      </c>
      <c r="E4628" s="51" t="s">
        <v>871</v>
      </c>
    </row>
    <row r="4629" spans="1:5" ht="26.25" thickBot="1" x14ac:dyDescent="0.3">
      <c r="A4629" s="129" t="s">
        <v>651</v>
      </c>
      <c r="B4629" s="127" t="str">
        <f>Table13[[#This Row],[Series]]&amp;Table13[[#This Row],[Competency Name]]</f>
        <v>7002ABILITY TO LEAD OR SUPERVISE</v>
      </c>
      <c r="C4629" s="127" t="str">
        <f>IF(RIGHT(Table13[[#This Row],[Occupational Series]],5)="SECCM","SECCM",IF(OR(RIGHT(Table13[[#This Row],[Occupational Series]],1)="A",RIGHT(Table13[[#This Row],[Occupational Series]],1)="B",RIGHT(Table13[[#This Row],[Occupational Series]],1)="C"),"0301",RIGHT(Table13[[#This Row],[Occupational Series]],4)))</f>
        <v>7002</v>
      </c>
      <c r="D4629" s="129" t="s">
        <v>872</v>
      </c>
      <c r="E4629" s="129" t="s">
        <v>873</v>
      </c>
    </row>
    <row r="4630" spans="1:5" ht="64.5" thickBot="1" x14ac:dyDescent="0.3">
      <c r="A4630" s="51" t="s">
        <v>651</v>
      </c>
      <c r="B4630" s="127" t="str">
        <f>Table13[[#This Row],[Series]]&amp;Table13[[#This Row],[Competency Name]]</f>
        <v>7002DEXTERITY AND SAFETY</v>
      </c>
      <c r="C4630" s="127" t="str">
        <f>IF(RIGHT(Table13[[#This Row],[Occupational Series]],5)="SECCM","SECCM",IF(OR(RIGHT(Table13[[#This Row],[Occupational Series]],1)="A",RIGHT(Table13[[#This Row],[Occupational Series]],1)="B",RIGHT(Table13[[#This Row],[Occupational Series]],1)="C"),"0301",RIGHT(Table13[[#This Row],[Occupational Series]],4)))</f>
        <v>7002</v>
      </c>
      <c r="D4630" s="51" t="s">
        <v>888</v>
      </c>
      <c r="E4630" s="51" t="s">
        <v>889</v>
      </c>
    </row>
    <row r="4631" spans="1:5" ht="51.75" thickBot="1" x14ac:dyDescent="0.3">
      <c r="A4631" s="51" t="s">
        <v>651</v>
      </c>
      <c r="B4631" s="127" t="str">
        <f>Table13[[#This Row],[Series]]&amp;Table13[[#This Row],[Competency Name]]</f>
        <v>7002ABILITY TO USE AND MAINTAIN TOOLS AND EQUIPMENT</v>
      </c>
      <c r="C4631" s="127" t="str">
        <f>IF(RIGHT(Table13[[#This Row],[Occupational Series]],5)="SECCM","SECCM",IF(OR(RIGHT(Table13[[#This Row],[Occupational Series]],1)="A",RIGHT(Table13[[#This Row],[Occupational Series]],1)="B",RIGHT(Table13[[#This Row],[Occupational Series]],1)="C"),"0301",RIGHT(Table13[[#This Row],[Occupational Series]],4)))</f>
        <v>7002</v>
      </c>
      <c r="D4631" s="51" t="s">
        <v>908</v>
      </c>
      <c r="E4631" s="51" t="s">
        <v>909</v>
      </c>
    </row>
    <row r="4632" spans="1:5" ht="64.5" thickBot="1" x14ac:dyDescent="0.3">
      <c r="A4632" s="51" t="s">
        <v>662</v>
      </c>
      <c r="B4632" s="127" t="str">
        <f>Table13[[#This Row],[Series]]&amp;Table13[[#This Row],[Competency Name]]</f>
        <v>7009ABILITY TO INTERPRET INSTRUCTIONS, SPECIFICATIONS, ETC. (OTHER THAN BLUEPRINTS)</v>
      </c>
      <c r="C4632" s="127" t="str">
        <f>IF(RIGHT(Table13[[#This Row],[Occupational Series]],5)="SECCM","SECCM",IF(OR(RIGHT(Table13[[#This Row],[Occupational Series]],1)="A",RIGHT(Table13[[#This Row],[Occupational Series]],1)="B",RIGHT(Table13[[#This Row],[Occupational Series]],1)="C"),"0301",RIGHT(Table13[[#This Row],[Occupational Series]],4)))</f>
        <v>7009</v>
      </c>
      <c r="D4632" s="51" t="s">
        <v>645</v>
      </c>
      <c r="E4632" s="51" t="s">
        <v>646</v>
      </c>
    </row>
    <row r="4633" spans="1:5" ht="26.25" thickBot="1" x14ac:dyDescent="0.3">
      <c r="A4633" s="51" t="s">
        <v>662</v>
      </c>
      <c r="B4633" s="127" t="str">
        <f>Table13[[#This Row],[Series]]&amp;Table13[[#This Row],[Competency Name]]</f>
        <v>7009KNOWLEDGE OF MATERIALS</v>
      </c>
      <c r="C4633" s="127" t="str">
        <f>IF(RIGHT(Table13[[#This Row],[Occupational Series]],5)="SECCM","SECCM",IF(OR(RIGHT(Table13[[#This Row],[Occupational Series]],1)="A",RIGHT(Table13[[#This Row],[Occupational Series]],1)="B",RIGHT(Table13[[#This Row],[Occupational Series]],1)="C"),"0301",RIGHT(Table13[[#This Row],[Occupational Series]],4)))</f>
        <v>7009</v>
      </c>
      <c r="D4633" s="51" t="s">
        <v>679</v>
      </c>
      <c r="E4633" s="51" t="s">
        <v>680</v>
      </c>
    </row>
    <row r="4634" spans="1:5" ht="115.5" thickBot="1" x14ac:dyDescent="0.3">
      <c r="A4634" s="51" t="s">
        <v>662</v>
      </c>
      <c r="B4634" s="127" t="str">
        <f>Table13[[#This Row],[Series]]&amp;Table13[[#This Row],[Competency Name]]</f>
        <v>7009TECHNICAL PRACTICES (THEORETICAL, PRECISE, ARTISTIC)</v>
      </c>
      <c r="C4634" s="127" t="str">
        <f>IF(RIGHT(Table13[[#This Row],[Occupational Series]],5)="SECCM","SECCM",IF(OR(RIGHT(Table13[[#This Row],[Occupational Series]],1)="A",RIGHT(Table13[[#This Row],[Occupational Series]],1)="B",RIGHT(Table13[[#This Row],[Occupational Series]],1)="C"),"0301",RIGHT(Table13[[#This Row],[Occupational Series]],4)))</f>
        <v>7009</v>
      </c>
      <c r="D4634" s="51" t="s">
        <v>716</v>
      </c>
      <c r="E4634" s="51" t="s">
        <v>717</v>
      </c>
    </row>
    <row r="4635" spans="1:5" ht="51.75" thickBot="1" x14ac:dyDescent="0.3">
      <c r="A4635" s="51" t="s">
        <v>662</v>
      </c>
      <c r="B4635" s="127" t="str">
        <f>Table13[[#This Row],[Series]]&amp;Table13[[#This Row],[Competency Name]]</f>
        <v>7009WORK PRACTICES (INCLUDES KEEPING THINGS NEAT, CLEAN AND IN ORDER)</v>
      </c>
      <c r="C4635" s="127" t="str">
        <f>IF(RIGHT(Table13[[#This Row],[Occupational Series]],5)="SECCM","SECCM",IF(OR(RIGHT(Table13[[#This Row],[Occupational Series]],1)="A",RIGHT(Table13[[#This Row],[Occupational Series]],1)="B",RIGHT(Table13[[#This Row],[Occupational Series]],1)="C"),"0301",RIGHT(Table13[[#This Row],[Occupational Series]],4)))</f>
        <v>7009</v>
      </c>
      <c r="D4635" s="51" t="s">
        <v>761</v>
      </c>
      <c r="E4635" s="51" t="s">
        <v>762</v>
      </c>
    </row>
    <row r="4636" spans="1:5" ht="51.75" thickBot="1" x14ac:dyDescent="0.3">
      <c r="A4636" s="129" t="s">
        <v>662</v>
      </c>
      <c r="B4636" s="127" t="str">
        <f>Table13[[#This Row],[Series]]&amp;Table13[[#This Row],[Competency Name]]</f>
        <v>7009ABILITY TO DO THE WORK OF THE POSITION WITHOUT MORE THAN NORMAL SUPERVISION</v>
      </c>
      <c r="C4636" s="127" t="str">
        <f>IF(RIGHT(Table13[[#This Row],[Occupational Series]],5)="SECCM","SECCM",IF(OR(RIGHT(Table13[[#This Row],[Occupational Series]],1)="A",RIGHT(Table13[[#This Row],[Occupational Series]],1)="B",RIGHT(Table13[[#This Row],[Occupational Series]],1)="C"),"0301",RIGHT(Table13[[#This Row],[Occupational Series]],4)))</f>
        <v>7009</v>
      </c>
      <c r="D4636" s="129" t="s">
        <v>852</v>
      </c>
      <c r="E4636" s="129" t="s">
        <v>853</v>
      </c>
    </row>
    <row r="4637" spans="1:5" ht="15.75" thickBot="1" x14ac:dyDescent="0.3">
      <c r="A4637" s="129" t="s">
        <v>662</v>
      </c>
      <c r="B4637" s="127" t="str">
        <f>Table13[[#This Row],[Series]]&amp;Table13[[#This Row],[Competency Name]]</f>
        <v>7009ABILITY TO INSPECT</v>
      </c>
      <c r="C4637" s="127" t="str">
        <f>IF(RIGHT(Table13[[#This Row],[Occupational Series]],5)="SECCM","SECCM",IF(OR(RIGHT(Table13[[#This Row],[Occupational Series]],1)="A",RIGHT(Table13[[#This Row],[Occupational Series]],1)="B",RIGHT(Table13[[#This Row],[Occupational Series]],1)="C"),"0301",RIGHT(Table13[[#This Row],[Occupational Series]],4)))</f>
        <v>7009</v>
      </c>
      <c r="D4637" s="129" t="s">
        <v>866</v>
      </c>
      <c r="E4637" s="129" t="s">
        <v>867</v>
      </c>
    </row>
    <row r="4638" spans="1:5" ht="15.75" thickBot="1" x14ac:dyDescent="0.3">
      <c r="A4638" s="129" t="s">
        <v>662</v>
      </c>
      <c r="B4638" s="127" t="str">
        <f>Table13[[#This Row],[Series]]&amp;Table13[[#This Row],[Competency Name]]</f>
        <v>7009ABILITY TO INSTRUCT</v>
      </c>
      <c r="C4638" s="127" t="str">
        <f>IF(RIGHT(Table13[[#This Row],[Occupational Series]],5)="SECCM","SECCM",IF(OR(RIGHT(Table13[[#This Row],[Occupational Series]],1)="A",RIGHT(Table13[[#This Row],[Occupational Series]],1)="B",RIGHT(Table13[[#This Row],[Occupational Series]],1)="C"),"0301",RIGHT(Table13[[#This Row],[Occupational Series]],4)))</f>
        <v>7009</v>
      </c>
      <c r="D4638" s="129" t="s">
        <v>868</v>
      </c>
      <c r="E4638" s="129" t="s">
        <v>869</v>
      </c>
    </row>
    <row r="4639" spans="1:5" ht="39" thickBot="1" x14ac:dyDescent="0.3">
      <c r="A4639" s="51" t="s">
        <v>662</v>
      </c>
      <c r="B4639" s="127" t="str">
        <f>Table13[[#This Row],[Series]]&amp;Table13[[#This Row],[Competency Name]]</f>
        <v>7009ABILITY TO PROVIDE PRODUCTION SUPPORT SERVICES</v>
      </c>
      <c r="C4639" s="127" t="str">
        <f>IF(RIGHT(Table13[[#This Row],[Occupational Series]],5)="SECCM","SECCM",IF(OR(RIGHT(Table13[[#This Row],[Occupational Series]],1)="A",RIGHT(Table13[[#This Row],[Occupational Series]],1)="B",RIGHT(Table13[[#This Row],[Occupational Series]],1)="C"),"0301",RIGHT(Table13[[#This Row],[Occupational Series]],4)))</f>
        <v>7009</v>
      </c>
      <c r="D4639" s="51" t="s">
        <v>870</v>
      </c>
      <c r="E4639" s="51" t="s">
        <v>871</v>
      </c>
    </row>
    <row r="4640" spans="1:5" ht="26.25" thickBot="1" x14ac:dyDescent="0.3">
      <c r="A4640" s="129" t="s">
        <v>662</v>
      </c>
      <c r="B4640" s="127" t="str">
        <f>Table13[[#This Row],[Series]]&amp;Table13[[#This Row],[Competency Name]]</f>
        <v>7009ABILITY TO LEAD OR SUPERVISE</v>
      </c>
      <c r="C4640" s="127" t="str">
        <f>IF(RIGHT(Table13[[#This Row],[Occupational Series]],5)="SECCM","SECCM",IF(OR(RIGHT(Table13[[#This Row],[Occupational Series]],1)="A",RIGHT(Table13[[#This Row],[Occupational Series]],1)="B",RIGHT(Table13[[#This Row],[Occupational Series]],1)="C"),"0301",RIGHT(Table13[[#This Row],[Occupational Series]],4)))</f>
        <v>7009</v>
      </c>
      <c r="D4640" s="129" t="s">
        <v>872</v>
      </c>
      <c r="E4640" s="129" t="s">
        <v>873</v>
      </c>
    </row>
    <row r="4641" spans="1:5" ht="64.5" thickBot="1" x14ac:dyDescent="0.3">
      <c r="A4641" s="51" t="s">
        <v>662</v>
      </c>
      <c r="B4641" s="127" t="str">
        <f>Table13[[#This Row],[Series]]&amp;Table13[[#This Row],[Competency Name]]</f>
        <v>7009DEXTERITY AND SAFETY</v>
      </c>
      <c r="C4641" s="127" t="str">
        <f>IF(RIGHT(Table13[[#This Row],[Occupational Series]],5)="SECCM","SECCM",IF(OR(RIGHT(Table13[[#This Row],[Occupational Series]],1)="A",RIGHT(Table13[[#This Row],[Occupational Series]],1)="B",RIGHT(Table13[[#This Row],[Occupational Series]],1)="C"),"0301",RIGHT(Table13[[#This Row],[Occupational Series]],4)))</f>
        <v>7009</v>
      </c>
      <c r="D4641" s="51" t="s">
        <v>888</v>
      </c>
      <c r="E4641" s="51" t="s">
        <v>889</v>
      </c>
    </row>
    <row r="4642" spans="1:5" ht="77.25" thickBot="1" x14ac:dyDescent="0.3">
      <c r="A4642" s="51" t="s">
        <v>662</v>
      </c>
      <c r="B4642" s="127" t="str">
        <f>Table13[[#This Row],[Series]]&amp;Table13[[#This Row],[Competency Name]]</f>
        <v>7009INGENUITY (ABILITY TO SUGGEST AND APPLY NEW METHODS)</v>
      </c>
      <c r="C4642" s="127" t="str">
        <f>IF(RIGHT(Table13[[#This Row],[Occupational Series]],5)="SECCM","SECCM",IF(OR(RIGHT(Table13[[#This Row],[Occupational Series]],1)="A",RIGHT(Table13[[#This Row],[Occupational Series]],1)="B",RIGHT(Table13[[#This Row],[Occupational Series]],1)="C"),"0301",RIGHT(Table13[[#This Row],[Occupational Series]],4)))</f>
        <v>7009</v>
      </c>
      <c r="D4642" s="51" t="s">
        <v>890</v>
      </c>
      <c r="E4642" s="51" t="s">
        <v>891</v>
      </c>
    </row>
    <row r="4643" spans="1:5" ht="39" thickBot="1" x14ac:dyDescent="0.3">
      <c r="A4643" s="51" t="s">
        <v>662</v>
      </c>
      <c r="B4643" s="127" t="str">
        <f>Table13[[#This Row],[Series]]&amp;Table13[[#This Row],[Competency Name]]</f>
        <v>7009ABILITY TO SUPERVISE THROUGH SUBORDINATE SUPERVISORS</v>
      </c>
      <c r="C4643" s="127" t="str">
        <f>IF(RIGHT(Table13[[#This Row],[Occupational Series]],5)="SECCM","SECCM",IF(OR(RIGHT(Table13[[#This Row],[Occupational Series]],1)="A",RIGHT(Table13[[#This Row],[Occupational Series]],1)="B",RIGHT(Table13[[#This Row],[Occupational Series]],1)="C"),"0301",RIGHT(Table13[[#This Row],[Occupational Series]],4)))</f>
        <v>7009</v>
      </c>
      <c r="D4643" s="51" t="s">
        <v>898</v>
      </c>
      <c r="E4643" s="51" t="s">
        <v>899</v>
      </c>
    </row>
    <row r="4644" spans="1:5" ht="51.75" thickBot="1" x14ac:dyDescent="0.3">
      <c r="A4644" s="51" t="s">
        <v>662</v>
      </c>
      <c r="B4644" s="127" t="str">
        <f>Table13[[#This Row],[Series]]&amp;Table13[[#This Row],[Competency Name]]</f>
        <v>7009ABILITY TO USE AND MAINTAIN TOOLS AND EQUIPMENT</v>
      </c>
      <c r="C4644" s="127" t="str">
        <f>IF(RIGHT(Table13[[#This Row],[Occupational Series]],5)="SECCM","SECCM",IF(OR(RIGHT(Table13[[#This Row],[Occupational Series]],1)="A",RIGHT(Table13[[#This Row],[Occupational Series]],1)="B",RIGHT(Table13[[#This Row],[Occupational Series]],1)="C"),"0301",RIGHT(Table13[[#This Row],[Occupational Series]],4)))</f>
        <v>7009</v>
      </c>
      <c r="D4644" s="51" t="s">
        <v>908</v>
      </c>
      <c r="E4644" s="51" t="s">
        <v>909</v>
      </c>
    </row>
    <row r="4645" spans="1:5" ht="51.75" thickBot="1" x14ac:dyDescent="0.3">
      <c r="A4645" s="51" t="s">
        <v>662</v>
      </c>
      <c r="B4645" s="127" t="str">
        <f>Table13[[#This Row],[Series]]&amp;Table13[[#This Row],[Competency Name]]</f>
        <v>7009ABILITY TO MEET DEADLINE DATES UNDER PRESSURE</v>
      </c>
      <c r="C4645" s="127" t="str">
        <f>IF(RIGHT(Table13[[#This Row],[Occupational Series]],5)="SECCM","SECCM",IF(OR(RIGHT(Table13[[#This Row],[Occupational Series]],1)="A",RIGHT(Table13[[#This Row],[Occupational Series]],1)="B",RIGHT(Table13[[#This Row],[Occupational Series]],1)="C"),"0301",RIGHT(Table13[[#This Row],[Occupational Series]],4)))</f>
        <v>7009</v>
      </c>
      <c r="D4645" s="51" t="s">
        <v>1005</v>
      </c>
      <c r="E4645" s="51" t="s">
        <v>1006</v>
      </c>
    </row>
    <row r="4646" spans="1:5" ht="39" thickBot="1" x14ac:dyDescent="0.3">
      <c r="A4646" s="51" t="s">
        <v>662</v>
      </c>
      <c r="B4646" s="127" t="str">
        <f>Table13[[#This Row],[Series]]&amp;Table13[[#This Row],[Competency Name]]</f>
        <v>7009ABILITY TO PLAN AND ORGANIZE THE WORK</v>
      </c>
      <c r="C4646" s="127" t="str">
        <f>IF(RIGHT(Table13[[#This Row],[Occupational Series]],5)="SECCM","SECCM",IF(OR(RIGHT(Table13[[#This Row],[Occupational Series]],1)="A",RIGHT(Table13[[#This Row],[Occupational Series]],1)="B",RIGHT(Table13[[#This Row],[Occupational Series]],1)="C"),"0301",RIGHT(Table13[[#This Row],[Occupational Series]],4)))</f>
        <v>7009</v>
      </c>
      <c r="D4646" s="51" t="s">
        <v>1007</v>
      </c>
      <c r="E4646" s="51" t="s">
        <v>1008</v>
      </c>
    </row>
    <row r="4647" spans="1:5" ht="39" thickBot="1" x14ac:dyDescent="0.3">
      <c r="A4647" s="51" t="s">
        <v>662</v>
      </c>
      <c r="B4647" s="127" t="str">
        <f>Table13[[#This Row],[Series]]&amp;Table13[[#This Row],[Competency Name]]</f>
        <v>7009ABILITY TO WORK WITH OTHERS</v>
      </c>
      <c r="C4647" s="127" t="str">
        <f>IF(RIGHT(Table13[[#This Row],[Occupational Series]],5)="SECCM","SECCM",IF(OR(RIGHT(Table13[[#This Row],[Occupational Series]],1)="A",RIGHT(Table13[[#This Row],[Occupational Series]],1)="B",RIGHT(Table13[[#This Row],[Occupational Series]],1)="C"),"0301",RIGHT(Table13[[#This Row],[Occupational Series]],4)))</f>
        <v>7009</v>
      </c>
      <c r="D4647" s="51" t="s">
        <v>1019</v>
      </c>
      <c r="E4647" s="51" t="s">
        <v>1020</v>
      </c>
    </row>
    <row r="4648" spans="1:5" ht="64.5" thickBot="1" x14ac:dyDescent="0.3">
      <c r="A4648" s="51" t="s">
        <v>678</v>
      </c>
      <c r="B4648" s="127" t="str">
        <f>Table13[[#This Row],[Series]]&amp;Table13[[#This Row],[Competency Name]]</f>
        <v>7304ABILITY TO INTERPRET INSTRUCTIONS, SPECIFICATIONS, ETC. (OTHER THAN BLUEPRINTS)</v>
      </c>
      <c r="C4648" s="127" t="str">
        <f>IF(RIGHT(Table13[[#This Row],[Occupational Series]],5)="SECCM","SECCM",IF(OR(RIGHT(Table13[[#This Row],[Occupational Series]],1)="A",RIGHT(Table13[[#This Row],[Occupational Series]],1)="B",RIGHT(Table13[[#This Row],[Occupational Series]],1)="C"),"0301",RIGHT(Table13[[#This Row],[Occupational Series]],4)))</f>
        <v>7304</v>
      </c>
      <c r="D4648" s="51" t="s">
        <v>645</v>
      </c>
      <c r="E4648" s="51" t="s">
        <v>646</v>
      </c>
    </row>
    <row r="4649" spans="1:5" ht="26.25" thickBot="1" x14ac:dyDescent="0.3">
      <c r="A4649" s="51" t="s">
        <v>678</v>
      </c>
      <c r="B4649" s="127" t="str">
        <f>Table13[[#This Row],[Series]]&amp;Table13[[#This Row],[Competency Name]]</f>
        <v>7304KNOWLEDGE OF MATERIALS</v>
      </c>
      <c r="C4649" s="127" t="str">
        <f>IF(RIGHT(Table13[[#This Row],[Occupational Series]],5)="SECCM","SECCM",IF(OR(RIGHT(Table13[[#This Row],[Occupational Series]],1)="A",RIGHT(Table13[[#This Row],[Occupational Series]],1)="B",RIGHT(Table13[[#This Row],[Occupational Series]],1)="C"),"0301",RIGHT(Table13[[#This Row],[Occupational Series]],4)))</f>
        <v>7304</v>
      </c>
      <c r="D4649" s="51" t="s">
        <v>679</v>
      </c>
      <c r="E4649" s="51" t="s">
        <v>680</v>
      </c>
    </row>
    <row r="4650" spans="1:5" ht="115.5" thickBot="1" x14ac:dyDescent="0.3">
      <c r="A4650" s="51" t="s">
        <v>678</v>
      </c>
      <c r="B4650" s="127" t="str">
        <f>Table13[[#This Row],[Series]]&amp;Table13[[#This Row],[Competency Name]]</f>
        <v>7304TECHNICAL PRACTICES (THEORETICAL, PRECISE, ARTISTIC)</v>
      </c>
      <c r="C4650" s="127" t="str">
        <f>IF(RIGHT(Table13[[#This Row],[Occupational Series]],5)="SECCM","SECCM",IF(OR(RIGHT(Table13[[#This Row],[Occupational Series]],1)="A",RIGHT(Table13[[#This Row],[Occupational Series]],1)="B",RIGHT(Table13[[#This Row],[Occupational Series]],1)="C"),"0301",RIGHT(Table13[[#This Row],[Occupational Series]],4)))</f>
        <v>7304</v>
      </c>
      <c r="D4650" s="51" t="s">
        <v>716</v>
      </c>
      <c r="E4650" s="51" t="s">
        <v>717</v>
      </c>
    </row>
    <row r="4651" spans="1:5" ht="51.75" thickBot="1" x14ac:dyDescent="0.3">
      <c r="A4651" s="51" t="s">
        <v>678</v>
      </c>
      <c r="B4651" s="127" t="str">
        <f>Table13[[#This Row],[Series]]&amp;Table13[[#This Row],[Competency Name]]</f>
        <v>7304WORK PRACTICES (INCLUDES KEEPING THINGS NEAT, CLEAN AND IN ORDER)</v>
      </c>
      <c r="C4651" s="127" t="str">
        <f>IF(RIGHT(Table13[[#This Row],[Occupational Series]],5)="SECCM","SECCM",IF(OR(RIGHT(Table13[[#This Row],[Occupational Series]],1)="A",RIGHT(Table13[[#This Row],[Occupational Series]],1)="B",RIGHT(Table13[[#This Row],[Occupational Series]],1)="C"),"0301",RIGHT(Table13[[#This Row],[Occupational Series]],4)))</f>
        <v>7304</v>
      </c>
      <c r="D4651" s="51" t="s">
        <v>761</v>
      </c>
      <c r="E4651" s="51" t="s">
        <v>762</v>
      </c>
    </row>
    <row r="4652" spans="1:5" ht="51.75" thickBot="1" x14ac:dyDescent="0.3">
      <c r="A4652" s="129" t="s">
        <v>678</v>
      </c>
      <c r="B4652" s="127" t="str">
        <f>Table13[[#This Row],[Series]]&amp;Table13[[#This Row],[Competency Name]]</f>
        <v>7304ABILITY TO DO THE WORK OF THE POSITION WITHOUT MORE THAN NORMAL SUPERVISION</v>
      </c>
      <c r="C4652" s="127" t="str">
        <f>IF(RIGHT(Table13[[#This Row],[Occupational Series]],5)="SECCM","SECCM",IF(OR(RIGHT(Table13[[#This Row],[Occupational Series]],1)="A",RIGHT(Table13[[#This Row],[Occupational Series]],1)="B",RIGHT(Table13[[#This Row],[Occupational Series]],1)="C"),"0301",RIGHT(Table13[[#This Row],[Occupational Series]],4)))</f>
        <v>7304</v>
      </c>
      <c r="D4652" s="129" t="s">
        <v>852</v>
      </c>
      <c r="E4652" s="129" t="s">
        <v>853</v>
      </c>
    </row>
    <row r="4653" spans="1:5" ht="15.75" thickBot="1" x14ac:dyDescent="0.3">
      <c r="A4653" s="129" t="s">
        <v>678</v>
      </c>
      <c r="B4653" s="127" t="str">
        <f>Table13[[#This Row],[Series]]&amp;Table13[[#This Row],[Competency Name]]</f>
        <v>7304ABILITY TO INSPECT</v>
      </c>
      <c r="C4653" s="127" t="str">
        <f>IF(RIGHT(Table13[[#This Row],[Occupational Series]],5)="SECCM","SECCM",IF(OR(RIGHT(Table13[[#This Row],[Occupational Series]],1)="A",RIGHT(Table13[[#This Row],[Occupational Series]],1)="B",RIGHT(Table13[[#This Row],[Occupational Series]],1)="C"),"0301",RIGHT(Table13[[#This Row],[Occupational Series]],4)))</f>
        <v>7304</v>
      </c>
      <c r="D4653" s="129" t="s">
        <v>866</v>
      </c>
      <c r="E4653" s="129" t="s">
        <v>867</v>
      </c>
    </row>
    <row r="4654" spans="1:5" ht="15.75" thickBot="1" x14ac:dyDescent="0.3">
      <c r="A4654" s="129" t="s">
        <v>678</v>
      </c>
      <c r="B4654" s="127" t="str">
        <f>Table13[[#This Row],[Series]]&amp;Table13[[#This Row],[Competency Name]]</f>
        <v>7304ABILITY TO INSTRUCT</v>
      </c>
      <c r="C4654" s="127" t="str">
        <f>IF(RIGHT(Table13[[#This Row],[Occupational Series]],5)="SECCM","SECCM",IF(OR(RIGHT(Table13[[#This Row],[Occupational Series]],1)="A",RIGHT(Table13[[#This Row],[Occupational Series]],1)="B",RIGHT(Table13[[#This Row],[Occupational Series]],1)="C"),"0301",RIGHT(Table13[[#This Row],[Occupational Series]],4)))</f>
        <v>7304</v>
      </c>
      <c r="D4654" s="129" t="s">
        <v>868</v>
      </c>
      <c r="E4654" s="129" t="s">
        <v>869</v>
      </c>
    </row>
    <row r="4655" spans="1:5" ht="39" thickBot="1" x14ac:dyDescent="0.3">
      <c r="A4655" s="51" t="s">
        <v>678</v>
      </c>
      <c r="B4655" s="127" t="str">
        <f>Table13[[#This Row],[Series]]&amp;Table13[[#This Row],[Competency Name]]</f>
        <v>7304ABILITY TO PROVIDE PRODUCTION SUPPORT SERVICES</v>
      </c>
      <c r="C4655" s="127" t="str">
        <f>IF(RIGHT(Table13[[#This Row],[Occupational Series]],5)="SECCM","SECCM",IF(OR(RIGHT(Table13[[#This Row],[Occupational Series]],1)="A",RIGHT(Table13[[#This Row],[Occupational Series]],1)="B",RIGHT(Table13[[#This Row],[Occupational Series]],1)="C"),"0301",RIGHT(Table13[[#This Row],[Occupational Series]],4)))</f>
        <v>7304</v>
      </c>
      <c r="D4655" s="51" t="s">
        <v>870</v>
      </c>
      <c r="E4655" s="51" t="s">
        <v>871</v>
      </c>
    </row>
    <row r="4656" spans="1:5" ht="26.25" thickBot="1" x14ac:dyDescent="0.3">
      <c r="A4656" s="129" t="s">
        <v>678</v>
      </c>
      <c r="B4656" s="127" t="str">
        <f>Table13[[#This Row],[Series]]&amp;Table13[[#This Row],[Competency Name]]</f>
        <v>7304ABILITY TO LEAD OR SUPERVISE</v>
      </c>
      <c r="C4656" s="127" t="str">
        <f>IF(RIGHT(Table13[[#This Row],[Occupational Series]],5)="SECCM","SECCM",IF(OR(RIGHT(Table13[[#This Row],[Occupational Series]],1)="A",RIGHT(Table13[[#This Row],[Occupational Series]],1)="B",RIGHT(Table13[[#This Row],[Occupational Series]],1)="C"),"0301",RIGHT(Table13[[#This Row],[Occupational Series]],4)))</f>
        <v>7304</v>
      </c>
      <c r="D4656" s="129" t="s">
        <v>872</v>
      </c>
      <c r="E4656" s="129" t="s">
        <v>873</v>
      </c>
    </row>
    <row r="4657" spans="1:5" ht="39" thickBot="1" x14ac:dyDescent="0.3">
      <c r="A4657" s="51" t="s">
        <v>678</v>
      </c>
      <c r="B4657" s="127" t="str">
        <f>Table13[[#This Row],[Series]]&amp;Table13[[#This Row],[Competency Name]]</f>
        <v>7304ABILITY TO FOLLOW DIRECTIONS IN A SHOP</v>
      </c>
      <c r="C4657" s="127" t="str">
        <f>IF(RIGHT(Table13[[#This Row],[Occupational Series]],5)="SECCM","SECCM",IF(OR(RIGHT(Table13[[#This Row],[Occupational Series]],1)="A",RIGHT(Table13[[#This Row],[Occupational Series]],1)="B",RIGHT(Table13[[#This Row],[Occupational Series]],1)="C"),"0301",RIGHT(Table13[[#This Row],[Occupational Series]],4)))</f>
        <v>7304</v>
      </c>
      <c r="D4657" s="51" t="s">
        <v>882</v>
      </c>
      <c r="E4657" s="51" t="s">
        <v>883</v>
      </c>
    </row>
    <row r="4658" spans="1:5" ht="64.5" thickBot="1" x14ac:dyDescent="0.3">
      <c r="A4658" s="51" t="s">
        <v>678</v>
      </c>
      <c r="B4658" s="127" t="str">
        <f>Table13[[#This Row],[Series]]&amp;Table13[[#This Row],[Competency Name]]</f>
        <v>7304DEXTERITY AND SAFETY</v>
      </c>
      <c r="C4658" s="127" t="str">
        <f>IF(RIGHT(Table13[[#This Row],[Occupational Series]],5)="SECCM","SECCM",IF(OR(RIGHT(Table13[[#This Row],[Occupational Series]],1)="A",RIGHT(Table13[[#This Row],[Occupational Series]],1)="B",RIGHT(Table13[[#This Row],[Occupational Series]],1)="C"),"0301",RIGHT(Table13[[#This Row],[Occupational Series]],4)))</f>
        <v>7304</v>
      </c>
      <c r="D4658" s="51" t="s">
        <v>888</v>
      </c>
      <c r="E4658" s="51" t="s">
        <v>889</v>
      </c>
    </row>
    <row r="4659" spans="1:5" ht="39" thickBot="1" x14ac:dyDescent="0.3">
      <c r="A4659" s="51" t="s">
        <v>678</v>
      </c>
      <c r="B4659" s="127" t="str">
        <f>Table13[[#This Row],[Series]]&amp;Table13[[#This Row],[Competency Name]]</f>
        <v>7304RELIABILITY AND DEPENDABILITY</v>
      </c>
      <c r="C4659" s="127" t="str">
        <f>IF(RIGHT(Table13[[#This Row],[Occupational Series]],5)="SECCM","SECCM",IF(OR(RIGHT(Table13[[#This Row],[Occupational Series]],1)="A",RIGHT(Table13[[#This Row],[Occupational Series]],1)="B",RIGHT(Table13[[#This Row],[Occupational Series]],1)="C"),"0301",RIGHT(Table13[[#This Row],[Occupational Series]],4)))</f>
        <v>7304</v>
      </c>
      <c r="D4659" s="51" t="s">
        <v>900</v>
      </c>
      <c r="E4659" s="51" t="s">
        <v>901</v>
      </c>
    </row>
    <row r="4660" spans="1:5" ht="26.25" thickBot="1" x14ac:dyDescent="0.3">
      <c r="A4660" s="129" t="s">
        <v>678</v>
      </c>
      <c r="B4660" s="127" t="str">
        <f>Table13[[#This Row],[Series]]&amp;Table13[[#This Row],[Competency Name]]</f>
        <v>7304ABILITY TO HANDLE WEIGHTS AND LOADS</v>
      </c>
      <c r="C4660" s="127" t="str">
        <f>IF(RIGHT(Table13[[#This Row],[Occupational Series]],5)="SECCM","SECCM",IF(OR(RIGHT(Table13[[#This Row],[Occupational Series]],1)="A",RIGHT(Table13[[#This Row],[Occupational Series]],1)="B",RIGHT(Table13[[#This Row],[Occupational Series]],1)="C"),"0301",RIGHT(Table13[[#This Row],[Occupational Series]],4)))</f>
        <v>7304</v>
      </c>
      <c r="D4660" s="129" t="s">
        <v>988</v>
      </c>
      <c r="E4660" s="129" t="s">
        <v>989</v>
      </c>
    </row>
    <row r="4661" spans="1:5" ht="39" thickBot="1" x14ac:dyDescent="0.3">
      <c r="A4661" s="51" t="s">
        <v>678</v>
      </c>
      <c r="B4661" s="127" t="str">
        <f>Table13[[#This Row],[Series]]&amp;Table13[[#This Row],[Competency Name]]</f>
        <v>7304ABILITY TO WORK AS A MEMBER OF A TEAM</v>
      </c>
      <c r="C4661" s="127" t="str">
        <f>IF(RIGHT(Table13[[#This Row],[Occupational Series]],5)="SECCM","SECCM",IF(OR(RIGHT(Table13[[#This Row],[Occupational Series]],1)="A",RIGHT(Table13[[#This Row],[Occupational Series]],1)="B",RIGHT(Table13[[#This Row],[Occupational Series]],1)="C"),"0301",RIGHT(Table13[[#This Row],[Occupational Series]],4)))</f>
        <v>7304</v>
      </c>
      <c r="D4661" s="51" t="s">
        <v>1017</v>
      </c>
      <c r="E4661" s="51" t="s">
        <v>1018</v>
      </c>
    </row>
    <row r="4662" spans="1:5" ht="26.25" thickBot="1" x14ac:dyDescent="0.3">
      <c r="A4662" s="129" t="s">
        <v>678</v>
      </c>
      <c r="B4662" s="127" t="str">
        <f>Table13[[#This Row],[Series]]&amp;Table13[[#This Row],[Competency Name]]</f>
        <v>7304SHOP APTITUDE AND INTEREST</v>
      </c>
      <c r="C4662" s="127" t="str">
        <f>IF(RIGHT(Table13[[#This Row],[Occupational Series]],5)="SECCM","SECCM",IF(OR(RIGHT(Table13[[#This Row],[Occupational Series]],1)="A",RIGHT(Table13[[#This Row],[Occupational Series]],1)="B",RIGHT(Table13[[#This Row],[Occupational Series]],1)="C"),"0301",RIGHT(Table13[[#This Row],[Occupational Series]],4)))</f>
        <v>7304</v>
      </c>
      <c r="D4662" s="129" t="s">
        <v>1021</v>
      </c>
      <c r="E4662" s="129" t="s">
        <v>1022</v>
      </c>
    </row>
    <row r="4663" spans="1:5" ht="39" thickBot="1" x14ac:dyDescent="0.3">
      <c r="A4663" s="51" t="s">
        <v>678</v>
      </c>
      <c r="B4663" s="127" t="str">
        <f>Table13[[#This Row],[Series]]&amp;Table13[[#This Row],[Competency Name]]</f>
        <v>7304OPERATION OF EQUIPMENT, MACHINERY, ETC.</v>
      </c>
      <c r="C4663" s="127" t="str">
        <f>IF(RIGHT(Table13[[#This Row],[Occupational Series]],5)="SECCM","SECCM",IF(OR(RIGHT(Table13[[#This Row],[Occupational Series]],1)="A",RIGHT(Table13[[#This Row],[Occupational Series]],1)="B",RIGHT(Table13[[#This Row],[Occupational Series]],1)="C"),"0301",RIGHT(Table13[[#This Row],[Occupational Series]],4)))</f>
        <v>7304</v>
      </c>
      <c r="D4663" s="51" t="s">
        <v>1063</v>
      </c>
      <c r="E4663" s="51" t="s">
        <v>1064</v>
      </c>
    </row>
    <row r="4664" spans="1:5" ht="64.5" thickBot="1" x14ac:dyDescent="0.3">
      <c r="A4664" s="51" t="s">
        <v>661</v>
      </c>
      <c r="B4664" s="127" t="str">
        <f>Table13[[#This Row],[Series]]&amp;Table13[[#This Row],[Competency Name]]</f>
        <v>7305ABILITY TO INTERPRET INSTRUCTIONS, SPECIFICATIONS, ETC. (OTHER THAN BLUEPRINTS)</v>
      </c>
      <c r="C4664" s="127" t="str">
        <f>IF(RIGHT(Table13[[#This Row],[Occupational Series]],5)="SECCM","SECCM",IF(OR(RIGHT(Table13[[#This Row],[Occupational Series]],1)="A",RIGHT(Table13[[#This Row],[Occupational Series]],1)="B",RIGHT(Table13[[#This Row],[Occupational Series]],1)="C"),"0301",RIGHT(Table13[[#This Row],[Occupational Series]],4)))</f>
        <v>7305</v>
      </c>
      <c r="D4664" s="51" t="s">
        <v>645</v>
      </c>
      <c r="E4664" s="51" t="s">
        <v>646</v>
      </c>
    </row>
    <row r="4665" spans="1:5" ht="26.25" thickBot="1" x14ac:dyDescent="0.3">
      <c r="A4665" s="51" t="s">
        <v>661</v>
      </c>
      <c r="B4665" s="127" t="str">
        <f>Table13[[#This Row],[Series]]&amp;Table13[[#This Row],[Competency Name]]</f>
        <v>7305KNOWLEDGE OF MATERIALS</v>
      </c>
      <c r="C4665" s="127" t="str">
        <f>IF(RIGHT(Table13[[#This Row],[Occupational Series]],5)="SECCM","SECCM",IF(OR(RIGHT(Table13[[#This Row],[Occupational Series]],1)="A",RIGHT(Table13[[#This Row],[Occupational Series]],1)="B",RIGHT(Table13[[#This Row],[Occupational Series]],1)="C"),"0301",RIGHT(Table13[[#This Row],[Occupational Series]],4)))</f>
        <v>7305</v>
      </c>
      <c r="D4665" s="51" t="s">
        <v>679</v>
      </c>
      <c r="E4665" s="51" t="s">
        <v>680</v>
      </c>
    </row>
    <row r="4666" spans="1:5" ht="115.5" thickBot="1" x14ac:dyDescent="0.3">
      <c r="A4666" s="51" t="s">
        <v>661</v>
      </c>
      <c r="B4666" s="127" t="str">
        <f>Table13[[#This Row],[Series]]&amp;Table13[[#This Row],[Competency Name]]</f>
        <v>7305TECHNICAL PRACTICES (THEORETICAL, PRECISE, ARTISTIC)</v>
      </c>
      <c r="C4666" s="127" t="str">
        <f>IF(RIGHT(Table13[[#This Row],[Occupational Series]],5)="SECCM","SECCM",IF(OR(RIGHT(Table13[[#This Row],[Occupational Series]],1)="A",RIGHT(Table13[[#This Row],[Occupational Series]],1)="B",RIGHT(Table13[[#This Row],[Occupational Series]],1)="C"),"0301",RIGHT(Table13[[#This Row],[Occupational Series]],4)))</f>
        <v>7305</v>
      </c>
      <c r="D4666" s="51" t="s">
        <v>716</v>
      </c>
      <c r="E4666" s="51" t="s">
        <v>717</v>
      </c>
    </row>
    <row r="4667" spans="1:5" ht="51.75" thickBot="1" x14ac:dyDescent="0.3">
      <c r="A4667" s="51" t="s">
        <v>661</v>
      </c>
      <c r="B4667" s="127" t="str">
        <f>Table13[[#This Row],[Series]]&amp;Table13[[#This Row],[Competency Name]]</f>
        <v>7305WORK PRACTICES (INCLUDES KEEPING THINGS NEAT, CLEAN AND IN ORDER)</v>
      </c>
      <c r="C4667" s="127" t="str">
        <f>IF(RIGHT(Table13[[#This Row],[Occupational Series]],5)="SECCM","SECCM",IF(OR(RIGHT(Table13[[#This Row],[Occupational Series]],1)="A",RIGHT(Table13[[#This Row],[Occupational Series]],1)="B",RIGHT(Table13[[#This Row],[Occupational Series]],1)="C"),"0301",RIGHT(Table13[[#This Row],[Occupational Series]],4)))</f>
        <v>7305</v>
      </c>
      <c r="D4667" s="51" t="s">
        <v>761</v>
      </c>
      <c r="E4667" s="51" t="s">
        <v>762</v>
      </c>
    </row>
    <row r="4668" spans="1:5" ht="51.75" thickBot="1" x14ac:dyDescent="0.3">
      <c r="A4668" s="129" t="s">
        <v>661</v>
      </c>
      <c r="B4668" s="127" t="str">
        <f>Table13[[#This Row],[Series]]&amp;Table13[[#This Row],[Competency Name]]</f>
        <v>7305ABILITY TO DO THE WORK OF THE POSITION WITHOUT MORE THAN NORMAL SUPERVISION</v>
      </c>
      <c r="C4668" s="127" t="str">
        <f>IF(RIGHT(Table13[[#This Row],[Occupational Series]],5)="SECCM","SECCM",IF(OR(RIGHT(Table13[[#This Row],[Occupational Series]],1)="A",RIGHT(Table13[[#This Row],[Occupational Series]],1)="B",RIGHT(Table13[[#This Row],[Occupational Series]],1)="C"),"0301",RIGHT(Table13[[#This Row],[Occupational Series]],4)))</f>
        <v>7305</v>
      </c>
      <c r="D4668" s="129" t="s">
        <v>852</v>
      </c>
      <c r="E4668" s="129" t="s">
        <v>853</v>
      </c>
    </row>
    <row r="4669" spans="1:5" ht="15.75" thickBot="1" x14ac:dyDescent="0.3">
      <c r="A4669" s="129" t="s">
        <v>661</v>
      </c>
      <c r="B4669" s="127" t="str">
        <f>Table13[[#This Row],[Series]]&amp;Table13[[#This Row],[Competency Name]]</f>
        <v>7305ABILITY TO INSPECT</v>
      </c>
      <c r="C4669" s="127" t="str">
        <f>IF(RIGHT(Table13[[#This Row],[Occupational Series]],5)="SECCM","SECCM",IF(OR(RIGHT(Table13[[#This Row],[Occupational Series]],1)="A",RIGHT(Table13[[#This Row],[Occupational Series]],1)="B",RIGHT(Table13[[#This Row],[Occupational Series]],1)="C"),"0301",RIGHT(Table13[[#This Row],[Occupational Series]],4)))</f>
        <v>7305</v>
      </c>
      <c r="D4669" s="129" t="s">
        <v>866</v>
      </c>
      <c r="E4669" s="129" t="s">
        <v>867</v>
      </c>
    </row>
    <row r="4670" spans="1:5" ht="15.75" thickBot="1" x14ac:dyDescent="0.3">
      <c r="A4670" s="129" t="s">
        <v>661</v>
      </c>
      <c r="B4670" s="127" t="str">
        <f>Table13[[#This Row],[Series]]&amp;Table13[[#This Row],[Competency Name]]</f>
        <v>7305ABILITY TO INSTRUCT</v>
      </c>
      <c r="C4670" s="127" t="str">
        <f>IF(RIGHT(Table13[[#This Row],[Occupational Series]],5)="SECCM","SECCM",IF(OR(RIGHT(Table13[[#This Row],[Occupational Series]],1)="A",RIGHT(Table13[[#This Row],[Occupational Series]],1)="B",RIGHT(Table13[[#This Row],[Occupational Series]],1)="C"),"0301",RIGHT(Table13[[#This Row],[Occupational Series]],4)))</f>
        <v>7305</v>
      </c>
      <c r="D4670" s="129" t="s">
        <v>868</v>
      </c>
      <c r="E4670" s="129" t="s">
        <v>869</v>
      </c>
    </row>
    <row r="4671" spans="1:5" ht="39" thickBot="1" x14ac:dyDescent="0.3">
      <c r="A4671" s="51" t="s">
        <v>661</v>
      </c>
      <c r="B4671" s="127" t="str">
        <f>Table13[[#This Row],[Series]]&amp;Table13[[#This Row],[Competency Name]]</f>
        <v>7305ABILITY TO PROVIDE PRODUCTION SUPPORT SERVICES</v>
      </c>
      <c r="C4671" s="127" t="str">
        <f>IF(RIGHT(Table13[[#This Row],[Occupational Series]],5)="SECCM","SECCM",IF(OR(RIGHT(Table13[[#This Row],[Occupational Series]],1)="A",RIGHT(Table13[[#This Row],[Occupational Series]],1)="B",RIGHT(Table13[[#This Row],[Occupational Series]],1)="C"),"0301",RIGHT(Table13[[#This Row],[Occupational Series]],4)))</f>
        <v>7305</v>
      </c>
      <c r="D4671" s="51" t="s">
        <v>870</v>
      </c>
      <c r="E4671" s="51" t="s">
        <v>871</v>
      </c>
    </row>
    <row r="4672" spans="1:5" ht="26.25" thickBot="1" x14ac:dyDescent="0.3">
      <c r="A4672" s="129" t="s">
        <v>661</v>
      </c>
      <c r="B4672" s="127" t="str">
        <f>Table13[[#This Row],[Series]]&amp;Table13[[#This Row],[Competency Name]]</f>
        <v>7305ABILITY TO LEAD OR SUPERVISE</v>
      </c>
      <c r="C4672" s="127" t="str">
        <f>IF(RIGHT(Table13[[#This Row],[Occupational Series]],5)="SECCM","SECCM",IF(OR(RIGHT(Table13[[#This Row],[Occupational Series]],1)="A",RIGHT(Table13[[#This Row],[Occupational Series]],1)="B",RIGHT(Table13[[#This Row],[Occupational Series]],1)="C"),"0301",RIGHT(Table13[[#This Row],[Occupational Series]],4)))</f>
        <v>7305</v>
      </c>
      <c r="D4672" s="129" t="s">
        <v>872</v>
      </c>
      <c r="E4672" s="129" t="s">
        <v>873</v>
      </c>
    </row>
    <row r="4673" spans="1:5" ht="39" thickBot="1" x14ac:dyDescent="0.3">
      <c r="A4673" s="51" t="s">
        <v>661</v>
      </c>
      <c r="B4673" s="127" t="str">
        <f>Table13[[#This Row],[Series]]&amp;Table13[[#This Row],[Competency Name]]</f>
        <v>7305ABILITY TO FOLLOW DIRECTIONS IN A SHOP</v>
      </c>
      <c r="C4673" s="127" t="str">
        <f>IF(RIGHT(Table13[[#This Row],[Occupational Series]],5)="SECCM","SECCM",IF(OR(RIGHT(Table13[[#This Row],[Occupational Series]],1)="A",RIGHT(Table13[[#This Row],[Occupational Series]],1)="B",RIGHT(Table13[[#This Row],[Occupational Series]],1)="C"),"0301",RIGHT(Table13[[#This Row],[Occupational Series]],4)))</f>
        <v>7305</v>
      </c>
      <c r="D4673" s="51" t="s">
        <v>882</v>
      </c>
      <c r="E4673" s="51" t="s">
        <v>883</v>
      </c>
    </row>
    <row r="4674" spans="1:5" ht="64.5" thickBot="1" x14ac:dyDescent="0.3">
      <c r="A4674" s="51" t="s">
        <v>661</v>
      </c>
      <c r="B4674" s="127" t="str">
        <f>Table13[[#This Row],[Series]]&amp;Table13[[#This Row],[Competency Name]]</f>
        <v>7305DEXTERITY AND SAFETY</v>
      </c>
      <c r="C4674" s="127" t="str">
        <f>IF(RIGHT(Table13[[#This Row],[Occupational Series]],5)="SECCM","SECCM",IF(OR(RIGHT(Table13[[#This Row],[Occupational Series]],1)="A",RIGHT(Table13[[#This Row],[Occupational Series]],1)="B",RIGHT(Table13[[#This Row],[Occupational Series]],1)="C"),"0301",RIGHT(Table13[[#This Row],[Occupational Series]],4)))</f>
        <v>7305</v>
      </c>
      <c r="D4674" s="51" t="s">
        <v>888</v>
      </c>
      <c r="E4674" s="51" t="s">
        <v>889</v>
      </c>
    </row>
    <row r="4675" spans="1:5" ht="39" thickBot="1" x14ac:dyDescent="0.3">
      <c r="A4675" s="51" t="s">
        <v>661</v>
      </c>
      <c r="B4675" s="127" t="str">
        <f>Table13[[#This Row],[Series]]&amp;Table13[[#This Row],[Competency Name]]</f>
        <v>7305RELIABILITY AND DEPENDABILITY</v>
      </c>
      <c r="C4675" s="127" t="str">
        <f>IF(RIGHT(Table13[[#This Row],[Occupational Series]],5)="SECCM","SECCM",IF(OR(RIGHT(Table13[[#This Row],[Occupational Series]],1)="A",RIGHT(Table13[[#This Row],[Occupational Series]],1)="B",RIGHT(Table13[[#This Row],[Occupational Series]],1)="C"),"0301",RIGHT(Table13[[#This Row],[Occupational Series]],4)))</f>
        <v>7305</v>
      </c>
      <c r="D4675" s="51" t="s">
        <v>900</v>
      </c>
      <c r="E4675" s="51" t="s">
        <v>901</v>
      </c>
    </row>
    <row r="4676" spans="1:5" ht="26.25" thickBot="1" x14ac:dyDescent="0.3">
      <c r="A4676" s="129" t="s">
        <v>661</v>
      </c>
      <c r="B4676" s="127" t="str">
        <f>Table13[[#This Row],[Series]]&amp;Table13[[#This Row],[Competency Name]]</f>
        <v>7305ABILITY TO HANDLE WEIGHTS AND LOADS</v>
      </c>
      <c r="C4676" s="127" t="str">
        <f>IF(RIGHT(Table13[[#This Row],[Occupational Series]],5)="SECCM","SECCM",IF(OR(RIGHT(Table13[[#This Row],[Occupational Series]],1)="A",RIGHT(Table13[[#This Row],[Occupational Series]],1)="B",RIGHT(Table13[[#This Row],[Occupational Series]],1)="C"),"0301",RIGHT(Table13[[#This Row],[Occupational Series]],4)))</f>
        <v>7305</v>
      </c>
      <c r="D4676" s="129" t="s">
        <v>988</v>
      </c>
      <c r="E4676" s="129" t="s">
        <v>989</v>
      </c>
    </row>
    <row r="4677" spans="1:5" ht="39" thickBot="1" x14ac:dyDescent="0.3">
      <c r="A4677" s="51" t="s">
        <v>661</v>
      </c>
      <c r="B4677" s="127" t="str">
        <f>Table13[[#This Row],[Series]]&amp;Table13[[#This Row],[Competency Name]]</f>
        <v>7305ABILITY TO WORK AS A MEMBER OF A TEAM</v>
      </c>
      <c r="C4677" s="127" t="str">
        <f>IF(RIGHT(Table13[[#This Row],[Occupational Series]],5)="SECCM","SECCM",IF(OR(RIGHT(Table13[[#This Row],[Occupational Series]],1)="A",RIGHT(Table13[[#This Row],[Occupational Series]],1)="B",RIGHT(Table13[[#This Row],[Occupational Series]],1)="C"),"0301",RIGHT(Table13[[#This Row],[Occupational Series]],4)))</f>
        <v>7305</v>
      </c>
      <c r="D4677" s="51" t="s">
        <v>1017</v>
      </c>
      <c r="E4677" s="51" t="s">
        <v>1018</v>
      </c>
    </row>
    <row r="4678" spans="1:5" ht="26.25" thickBot="1" x14ac:dyDescent="0.3">
      <c r="A4678" s="129" t="s">
        <v>661</v>
      </c>
      <c r="B4678" s="127" t="str">
        <f>Table13[[#This Row],[Series]]&amp;Table13[[#This Row],[Competency Name]]</f>
        <v>7305SHOP APTITUDE AND INTEREST</v>
      </c>
      <c r="C4678" s="127" t="str">
        <f>IF(RIGHT(Table13[[#This Row],[Occupational Series]],5)="SECCM","SECCM",IF(OR(RIGHT(Table13[[#This Row],[Occupational Series]],1)="A",RIGHT(Table13[[#This Row],[Occupational Series]],1)="B",RIGHT(Table13[[#This Row],[Occupational Series]],1)="C"),"0301",RIGHT(Table13[[#This Row],[Occupational Series]],4)))</f>
        <v>7305</v>
      </c>
      <c r="D4678" s="129" t="s">
        <v>1021</v>
      </c>
      <c r="E4678" s="129" t="s">
        <v>1022</v>
      </c>
    </row>
    <row r="4679" spans="1:5" ht="39" thickBot="1" x14ac:dyDescent="0.3">
      <c r="A4679" s="51" t="s">
        <v>661</v>
      </c>
      <c r="B4679" s="127" t="str">
        <f>Table13[[#This Row],[Series]]&amp;Table13[[#This Row],[Competency Name]]</f>
        <v>7305OPERATION OF EQUIPMENT, MACHINERY, ETC.</v>
      </c>
      <c r="C4679" s="127" t="str">
        <f>IF(RIGHT(Table13[[#This Row],[Occupational Series]],5)="SECCM","SECCM",IF(OR(RIGHT(Table13[[#This Row],[Occupational Series]],1)="A",RIGHT(Table13[[#This Row],[Occupational Series]],1)="B",RIGHT(Table13[[#This Row],[Occupational Series]],1)="C"),"0301",RIGHT(Table13[[#This Row],[Occupational Series]],4)))</f>
        <v>7305</v>
      </c>
      <c r="D4679" s="51" t="s">
        <v>1063</v>
      </c>
      <c r="E4679" s="51" t="s">
        <v>1064</v>
      </c>
    </row>
    <row r="4680" spans="1:5" ht="64.5" thickBot="1" x14ac:dyDescent="0.3">
      <c r="A4680" s="51" t="s">
        <v>663</v>
      </c>
      <c r="B4680" s="127" t="str">
        <f>Table13[[#This Row],[Series]]&amp;Table13[[#This Row],[Competency Name]]</f>
        <v>7404ABILITY TO INTERPRET INSTRUCTIONS, SPECIFICATIONS, ETC. (OTHER THAN BLUEPRINTS)</v>
      </c>
      <c r="C4680" s="127" t="str">
        <f>IF(RIGHT(Table13[[#This Row],[Occupational Series]],5)="SECCM","SECCM",IF(OR(RIGHT(Table13[[#This Row],[Occupational Series]],1)="A",RIGHT(Table13[[#This Row],[Occupational Series]],1)="B",RIGHT(Table13[[#This Row],[Occupational Series]],1)="C"),"0301",RIGHT(Table13[[#This Row],[Occupational Series]],4)))</f>
        <v>7404</v>
      </c>
      <c r="D4680" s="51" t="s">
        <v>645</v>
      </c>
      <c r="E4680" s="51" t="s">
        <v>646</v>
      </c>
    </row>
    <row r="4681" spans="1:5" ht="26.25" thickBot="1" x14ac:dyDescent="0.3">
      <c r="A4681" s="51" t="s">
        <v>663</v>
      </c>
      <c r="B4681" s="127" t="str">
        <f>Table13[[#This Row],[Series]]&amp;Table13[[#This Row],[Competency Name]]</f>
        <v>7404KNOWLEDGE OF MATERIALS</v>
      </c>
      <c r="C4681" s="127" t="str">
        <f>IF(RIGHT(Table13[[#This Row],[Occupational Series]],5)="SECCM","SECCM",IF(OR(RIGHT(Table13[[#This Row],[Occupational Series]],1)="A",RIGHT(Table13[[#This Row],[Occupational Series]],1)="B",RIGHT(Table13[[#This Row],[Occupational Series]],1)="C"),"0301",RIGHT(Table13[[#This Row],[Occupational Series]],4)))</f>
        <v>7404</v>
      </c>
      <c r="D4681" s="51" t="s">
        <v>679</v>
      </c>
      <c r="E4681" s="51" t="s">
        <v>680</v>
      </c>
    </row>
    <row r="4682" spans="1:5" ht="115.5" thickBot="1" x14ac:dyDescent="0.3">
      <c r="A4682" s="51" t="s">
        <v>663</v>
      </c>
      <c r="B4682" s="127" t="str">
        <f>Table13[[#This Row],[Series]]&amp;Table13[[#This Row],[Competency Name]]</f>
        <v>7404TECHNICAL PRACTICES (THEORETICAL, PRECISE, ARTISTIC)</v>
      </c>
      <c r="C4682" s="127" t="str">
        <f>IF(RIGHT(Table13[[#This Row],[Occupational Series]],5)="SECCM","SECCM",IF(OR(RIGHT(Table13[[#This Row],[Occupational Series]],1)="A",RIGHT(Table13[[#This Row],[Occupational Series]],1)="B",RIGHT(Table13[[#This Row],[Occupational Series]],1)="C"),"0301",RIGHT(Table13[[#This Row],[Occupational Series]],4)))</f>
        <v>7404</v>
      </c>
      <c r="D4682" s="51" t="s">
        <v>716</v>
      </c>
      <c r="E4682" s="51" t="s">
        <v>717</v>
      </c>
    </row>
    <row r="4683" spans="1:5" ht="51.75" thickBot="1" x14ac:dyDescent="0.3">
      <c r="A4683" s="51" t="s">
        <v>663</v>
      </c>
      <c r="B4683" s="127" t="str">
        <f>Table13[[#This Row],[Series]]&amp;Table13[[#This Row],[Competency Name]]</f>
        <v>7404WORK PRACTICES (INCLUDES KEEPING THINGS NEAT, CLEAN AND IN ORDER)</v>
      </c>
      <c r="C4683" s="127" t="str">
        <f>IF(RIGHT(Table13[[#This Row],[Occupational Series]],5)="SECCM","SECCM",IF(OR(RIGHT(Table13[[#This Row],[Occupational Series]],1)="A",RIGHT(Table13[[#This Row],[Occupational Series]],1)="B",RIGHT(Table13[[#This Row],[Occupational Series]],1)="C"),"0301",RIGHT(Table13[[#This Row],[Occupational Series]],4)))</f>
        <v>7404</v>
      </c>
      <c r="D4683" s="51" t="s">
        <v>761</v>
      </c>
      <c r="E4683" s="51" t="s">
        <v>762</v>
      </c>
    </row>
    <row r="4684" spans="1:5" ht="51.75" thickBot="1" x14ac:dyDescent="0.3">
      <c r="A4684" s="129" t="s">
        <v>663</v>
      </c>
      <c r="B4684" s="127" t="str">
        <f>Table13[[#This Row],[Series]]&amp;Table13[[#This Row],[Competency Name]]</f>
        <v>7404ABILITY TO DO THE WORK OF THE POSITION WITHOUT MORE THAN NORMAL SUPERVISION</v>
      </c>
      <c r="C4684" s="127" t="str">
        <f>IF(RIGHT(Table13[[#This Row],[Occupational Series]],5)="SECCM","SECCM",IF(OR(RIGHT(Table13[[#This Row],[Occupational Series]],1)="A",RIGHT(Table13[[#This Row],[Occupational Series]],1)="B",RIGHT(Table13[[#This Row],[Occupational Series]],1)="C"),"0301",RIGHT(Table13[[#This Row],[Occupational Series]],4)))</f>
        <v>7404</v>
      </c>
      <c r="D4684" s="129" t="s">
        <v>852</v>
      </c>
      <c r="E4684" s="129" t="s">
        <v>853</v>
      </c>
    </row>
    <row r="4685" spans="1:5" ht="15.75" thickBot="1" x14ac:dyDescent="0.3">
      <c r="A4685" s="129" t="s">
        <v>663</v>
      </c>
      <c r="B4685" s="127" t="str">
        <f>Table13[[#This Row],[Series]]&amp;Table13[[#This Row],[Competency Name]]</f>
        <v>7404ABILITY TO INSPECT</v>
      </c>
      <c r="C4685" s="127" t="str">
        <f>IF(RIGHT(Table13[[#This Row],[Occupational Series]],5)="SECCM","SECCM",IF(OR(RIGHT(Table13[[#This Row],[Occupational Series]],1)="A",RIGHT(Table13[[#This Row],[Occupational Series]],1)="B",RIGHT(Table13[[#This Row],[Occupational Series]],1)="C"),"0301",RIGHT(Table13[[#This Row],[Occupational Series]],4)))</f>
        <v>7404</v>
      </c>
      <c r="D4685" s="129" t="s">
        <v>866</v>
      </c>
      <c r="E4685" s="129" t="s">
        <v>867</v>
      </c>
    </row>
    <row r="4686" spans="1:5" ht="15.75" thickBot="1" x14ac:dyDescent="0.3">
      <c r="A4686" s="129" t="s">
        <v>663</v>
      </c>
      <c r="B4686" s="127" t="str">
        <f>Table13[[#This Row],[Series]]&amp;Table13[[#This Row],[Competency Name]]</f>
        <v>7404ABILITY TO INSTRUCT</v>
      </c>
      <c r="C4686" s="127" t="str">
        <f>IF(RIGHT(Table13[[#This Row],[Occupational Series]],5)="SECCM","SECCM",IF(OR(RIGHT(Table13[[#This Row],[Occupational Series]],1)="A",RIGHT(Table13[[#This Row],[Occupational Series]],1)="B",RIGHT(Table13[[#This Row],[Occupational Series]],1)="C"),"0301",RIGHT(Table13[[#This Row],[Occupational Series]],4)))</f>
        <v>7404</v>
      </c>
      <c r="D4686" s="129" t="s">
        <v>868</v>
      </c>
      <c r="E4686" s="129" t="s">
        <v>869</v>
      </c>
    </row>
    <row r="4687" spans="1:5" ht="39" thickBot="1" x14ac:dyDescent="0.3">
      <c r="A4687" s="51" t="s">
        <v>663</v>
      </c>
      <c r="B4687" s="127" t="str">
        <f>Table13[[#This Row],[Series]]&amp;Table13[[#This Row],[Competency Name]]</f>
        <v>7404ABILITY TO PROVIDE PRODUCTION SUPPORT SERVICES</v>
      </c>
      <c r="C4687" s="127" t="str">
        <f>IF(RIGHT(Table13[[#This Row],[Occupational Series]],5)="SECCM","SECCM",IF(OR(RIGHT(Table13[[#This Row],[Occupational Series]],1)="A",RIGHT(Table13[[#This Row],[Occupational Series]],1)="B",RIGHT(Table13[[#This Row],[Occupational Series]],1)="C"),"0301",RIGHT(Table13[[#This Row],[Occupational Series]],4)))</f>
        <v>7404</v>
      </c>
      <c r="D4687" s="51" t="s">
        <v>870</v>
      </c>
      <c r="E4687" s="51" t="s">
        <v>871</v>
      </c>
    </row>
    <row r="4688" spans="1:5" ht="26.25" thickBot="1" x14ac:dyDescent="0.3">
      <c r="A4688" s="129" t="s">
        <v>663</v>
      </c>
      <c r="B4688" s="127" t="str">
        <f>Table13[[#This Row],[Series]]&amp;Table13[[#This Row],[Competency Name]]</f>
        <v>7404ABILITY TO LEAD OR SUPERVISE</v>
      </c>
      <c r="C4688" s="127" t="str">
        <f>IF(RIGHT(Table13[[#This Row],[Occupational Series]],5)="SECCM","SECCM",IF(OR(RIGHT(Table13[[#This Row],[Occupational Series]],1)="A",RIGHT(Table13[[#This Row],[Occupational Series]],1)="B",RIGHT(Table13[[#This Row],[Occupational Series]],1)="C"),"0301",RIGHT(Table13[[#This Row],[Occupational Series]],4)))</f>
        <v>7404</v>
      </c>
      <c r="D4688" s="129" t="s">
        <v>872</v>
      </c>
      <c r="E4688" s="129" t="s">
        <v>873</v>
      </c>
    </row>
    <row r="4689" spans="1:5" ht="64.5" thickBot="1" x14ac:dyDescent="0.3">
      <c r="A4689" s="51" t="s">
        <v>663</v>
      </c>
      <c r="B4689" s="127" t="str">
        <f>Table13[[#This Row],[Series]]&amp;Table13[[#This Row],[Competency Name]]</f>
        <v>7404DEXTERITY AND SAFETY</v>
      </c>
      <c r="C4689" s="127" t="str">
        <f>IF(RIGHT(Table13[[#This Row],[Occupational Series]],5)="SECCM","SECCM",IF(OR(RIGHT(Table13[[#This Row],[Occupational Series]],1)="A",RIGHT(Table13[[#This Row],[Occupational Series]],1)="B",RIGHT(Table13[[#This Row],[Occupational Series]],1)="C"),"0301",RIGHT(Table13[[#This Row],[Occupational Series]],4)))</f>
        <v>7404</v>
      </c>
      <c r="D4689" s="51" t="s">
        <v>888</v>
      </c>
      <c r="E4689" s="51" t="s">
        <v>889</v>
      </c>
    </row>
    <row r="4690" spans="1:5" ht="77.25" thickBot="1" x14ac:dyDescent="0.3">
      <c r="A4690" s="51" t="s">
        <v>663</v>
      </c>
      <c r="B4690" s="127" t="str">
        <f>Table13[[#This Row],[Series]]&amp;Table13[[#This Row],[Competency Name]]</f>
        <v>7404INGENUITY (ABILITY TO SUGGEST AND APPLY NEW METHODS)</v>
      </c>
      <c r="C4690" s="127" t="str">
        <f>IF(RIGHT(Table13[[#This Row],[Occupational Series]],5)="SECCM","SECCM",IF(OR(RIGHT(Table13[[#This Row],[Occupational Series]],1)="A",RIGHT(Table13[[#This Row],[Occupational Series]],1)="B",RIGHT(Table13[[#This Row],[Occupational Series]],1)="C"),"0301",RIGHT(Table13[[#This Row],[Occupational Series]],4)))</f>
        <v>7404</v>
      </c>
      <c r="D4690" s="51" t="s">
        <v>890</v>
      </c>
      <c r="E4690" s="51" t="s">
        <v>891</v>
      </c>
    </row>
    <row r="4691" spans="1:5" ht="39" thickBot="1" x14ac:dyDescent="0.3">
      <c r="A4691" s="51" t="s">
        <v>663</v>
      </c>
      <c r="B4691" s="127" t="str">
        <f>Table13[[#This Row],[Series]]&amp;Table13[[#This Row],[Competency Name]]</f>
        <v>7404ABILITY TO SUPERVISE THROUGH SUBORDINATE SUPERVISORS</v>
      </c>
      <c r="C4691" s="127" t="str">
        <f>IF(RIGHT(Table13[[#This Row],[Occupational Series]],5)="SECCM","SECCM",IF(OR(RIGHT(Table13[[#This Row],[Occupational Series]],1)="A",RIGHT(Table13[[#This Row],[Occupational Series]],1)="B",RIGHT(Table13[[#This Row],[Occupational Series]],1)="C"),"0301",RIGHT(Table13[[#This Row],[Occupational Series]],4)))</f>
        <v>7404</v>
      </c>
      <c r="D4691" s="51" t="s">
        <v>898</v>
      </c>
      <c r="E4691" s="51" t="s">
        <v>899</v>
      </c>
    </row>
    <row r="4692" spans="1:5" ht="51.75" thickBot="1" x14ac:dyDescent="0.3">
      <c r="A4692" s="51" t="s">
        <v>663</v>
      </c>
      <c r="B4692" s="127" t="str">
        <f>Table13[[#This Row],[Series]]&amp;Table13[[#This Row],[Competency Name]]</f>
        <v>7404ABILITY TO USE AND MAINTAIN TOOLS AND EQUIPMENT</v>
      </c>
      <c r="C4692" s="127" t="str">
        <f>IF(RIGHT(Table13[[#This Row],[Occupational Series]],5)="SECCM","SECCM",IF(OR(RIGHT(Table13[[#This Row],[Occupational Series]],1)="A",RIGHT(Table13[[#This Row],[Occupational Series]],1)="B",RIGHT(Table13[[#This Row],[Occupational Series]],1)="C"),"0301",RIGHT(Table13[[#This Row],[Occupational Series]],4)))</f>
        <v>7404</v>
      </c>
      <c r="D4692" s="51" t="s">
        <v>908</v>
      </c>
      <c r="E4692" s="51" t="s">
        <v>909</v>
      </c>
    </row>
    <row r="4693" spans="1:5" ht="51.75" thickBot="1" x14ac:dyDescent="0.3">
      <c r="A4693" s="51" t="s">
        <v>663</v>
      </c>
      <c r="B4693" s="127" t="str">
        <f>Table13[[#This Row],[Series]]&amp;Table13[[#This Row],[Competency Name]]</f>
        <v>7404ABILITY TO MEET DEADLINE DATES UNDER PRESSURE</v>
      </c>
      <c r="C4693" s="127" t="str">
        <f>IF(RIGHT(Table13[[#This Row],[Occupational Series]],5)="SECCM","SECCM",IF(OR(RIGHT(Table13[[#This Row],[Occupational Series]],1)="A",RIGHT(Table13[[#This Row],[Occupational Series]],1)="B",RIGHT(Table13[[#This Row],[Occupational Series]],1)="C"),"0301",RIGHT(Table13[[#This Row],[Occupational Series]],4)))</f>
        <v>7404</v>
      </c>
      <c r="D4693" s="51" t="s">
        <v>1005</v>
      </c>
      <c r="E4693" s="51" t="s">
        <v>1006</v>
      </c>
    </row>
    <row r="4694" spans="1:5" ht="39" thickBot="1" x14ac:dyDescent="0.3">
      <c r="A4694" s="51" t="s">
        <v>663</v>
      </c>
      <c r="B4694" s="127" t="str">
        <f>Table13[[#This Row],[Series]]&amp;Table13[[#This Row],[Competency Name]]</f>
        <v>7404ABILITY TO PLAN AND ORGANIZE THE WORK</v>
      </c>
      <c r="C4694" s="127" t="str">
        <f>IF(RIGHT(Table13[[#This Row],[Occupational Series]],5)="SECCM","SECCM",IF(OR(RIGHT(Table13[[#This Row],[Occupational Series]],1)="A",RIGHT(Table13[[#This Row],[Occupational Series]],1)="B",RIGHT(Table13[[#This Row],[Occupational Series]],1)="C"),"0301",RIGHT(Table13[[#This Row],[Occupational Series]],4)))</f>
        <v>7404</v>
      </c>
      <c r="D4694" s="51" t="s">
        <v>1007</v>
      </c>
      <c r="E4694" s="51" t="s">
        <v>1008</v>
      </c>
    </row>
    <row r="4695" spans="1:5" ht="39" thickBot="1" x14ac:dyDescent="0.3">
      <c r="A4695" s="51" t="s">
        <v>663</v>
      </c>
      <c r="B4695" s="127" t="str">
        <f>Table13[[#This Row],[Series]]&amp;Table13[[#This Row],[Competency Name]]</f>
        <v>7404ABILITY TO WORK WITH OTHERS</v>
      </c>
      <c r="C4695" s="127" t="str">
        <f>IF(RIGHT(Table13[[#This Row],[Occupational Series]],5)="SECCM","SECCM",IF(OR(RIGHT(Table13[[#This Row],[Occupational Series]],1)="A",RIGHT(Table13[[#This Row],[Occupational Series]],1)="B",RIGHT(Table13[[#This Row],[Occupational Series]],1)="C"),"0301",RIGHT(Table13[[#This Row],[Occupational Series]],4)))</f>
        <v>7404</v>
      </c>
      <c r="D4695" s="51" t="s">
        <v>1019</v>
      </c>
      <c r="E4695" s="51" t="s">
        <v>1020</v>
      </c>
    </row>
    <row r="4696" spans="1:5" ht="64.5" thickBot="1" x14ac:dyDescent="0.3">
      <c r="A4696" s="51" t="s">
        <v>669</v>
      </c>
      <c r="B4696" s="127" t="str">
        <f>Table13[[#This Row],[Series]]&amp;Table13[[#This Row],[Competency Name]]</f>
        <v>7408ABILITY TO INTERPRET INSTRUCTIONS, SPECIFICATIONS, ETC. (OTHER THAN BLUEPRINTS)</v>
      </c>
      <c r="C4696" s="127" t="str">
        <f>IF(RIGHT(Table13[[#This Row],[Occupational Series]],5)="SECCM","SECCM",IF(OR(RIGHT(Table13[[#This Row],[Occupational Series]],1)="A",RIGHT(Table13[[#This Row],[Occupational Series]],1)="B",RIGHT(Table13[[#This Row],[Occupational Series]],1)="C"),"0301",RIGHT(Table13[[#This Row],[Occupational Series]],4)))</f>
        <v>7408</v>
      </c>
      <c r="D4696" s="51" t="s">
        <v>645</v>
      </c>
      <c r="E4696" s="51" t="s">
        <v>646</v>
      </c>
    </row>
    <row r="4697" spans="1:5" ht="26.25" thickBot="1" x14ac:dyDescent="0.3">
      <c r="A4697" s="51" t="s">
        <v>669</v>
      </c>
      <c r="B4697" s="127" t="str">
        <f>Table13[[#This Row],[Series]]&amp;Table13[[#This Row],[Competency Name]]</f>
        <v>7408KNOWLEDGE OF MATERIALS</v>
      </c>
      <c r="C4697" s="127" t="str">
        <f>IF(RIGHT(Table13[[#This Row],[Occupational Series]],5)="SECCM","SECCM",IF(OR(RIGHT(Table13[[#This Row],[Occupational Series]],1)="A",RIGHT(Table13[[#This Row],[Occupational Series]],1)="B",RIGHT(Table13[[#This Row],[Occupational Series]],1)="C"),"0301",RIGHT(Table13[[#This Row],[Occupational Series]],4)))</f>
        <v>7408</v>
      </c>
      <c r="D4697" s="51" t="s">
        <v>679</v>
      </c>
      <c r="E4697" s="51" t="s">
        <v>680</v>
      </c>
    </row>
    <row r="4698" spans="1:5" ht="115.5" thickBot="1" x14ac:dyDescent="0.3">
      <c r="A4698" s="51" t="s">
        <v>669</v>
      </c>
      <c r="B4698" s="127" t="str">
        <f>Table13[[#This Row],[Series]]&amp;Table13[[#This Row],[Competency Name]]</f>
        <v>7408TECHNICAL PRACTICES (THEORETICAL, PRECISE, ARTISTIC)</v>
      </c>
      <c r="C4698" s="127" t="str">
        <f>IF(RIGHT(Table13[[#This Row],[Occupational Series]],5)="SECCM","SECCM",IF(OR(RIGHT(Table13[[#This Row],[Occupational Series]],1)="A",RIGHT(Table13[[#This Row],[Occupational Series]],1)="B",RIGHT(Table13[[#This Row],[Occupational Series]],1)="C"),"0301",RIGHT(Table13[[#This Row],[Occupational Series]],4)))</f>
        <v>7408</v>
      </c>
      <c r="D4698" s="51" t="s">
        <v>716</v>
      </c>
      <c r="E4698" s="51" t="s">
        <v>717</v>
      </c>
    </row>
    <row r="4699" spans="1:5" ht="51.75" thickBot="1" x14ac:dyDescent="0.3">
      <c r="A4699" s="51" t="s">
        <v>669</v>
      </c>
      <c r="B4699" s="127" t="str">
        <f>Table13[[#This Row],[Series]]&amp;Table13[[#This Row],[Competency Name]]</f>
        <v>7408WORK PRACTICES (INCLUDES KEEPING THINGS NEAT, CLEAN AND IN ORDER)</v>
      </c>
      <c r="C4699" s="127" t="str">
        <f>IF(RIGHT(Table13[[#This Row],[Occupational Series]],5)="SECCM","SECCM",IF(OR(RIGHT(Table13[[#This Row],[Occupational Series]],1)="A",RIGHT(Table13[[#This Row],[Occupational Series]],1)="B",RIGHT(Table13[[#This Row],[Occupational Series]],1)="C"),"0301",RIGHT(Table13[[#This Row],[Occupational Series]],4)))</f>
        <v>7408</v>
      </c>
      <c r="D4699" s="51" t="s">
        <v>761</v>
      </c>
      <c r="E4699" s="51" t="s">
        <v>762</v>
      </c>
    </row>
    <row r="4700" spans="1:5" ht="51.75" thickBot="1" x14ac:dyDescent="0.3">
      <c r="A4700" s="129" t="s">
        <v>669</v>
      </c>
      <c r="B4700" s="127" t="str">
        <f>Table13[[#This Row],[Series]]&amp;Table13[[#This Row],[Competency Name]]</f>
        <v>7408ABILITY TO DO THE WORK OF THE POSITION WITHOUT MORE THAN NORMAL SUPERVISION</v>
      </c>
      <c r="C4700" s="127" t="str">
        <f>IF(RIGHT(Table13[[#This Row],[Occupational Series]],5)="SECCM","SECCM",IF(OR(RIGHT(Table13[[#This Row],[Occupational Series]],1)="A",RIGHT(Table13[[#This Row],[Occupational Series]],1)="B",RIGHT(Table13[[#This Row],[Occupational Series]],1)="C"),"0301",RIGHT(Table13[[#This Row],[Occupational Series]],4)))</f>
        <v>7408</v>
      </c>
      <c r="D4700" s="129" t="s">
        <v>852</v>
      </c>
      <c r="E4700" s="129" t="s">
        <v>853</v>
      </c>
    </row>
    <row r="4701" spans="1:5" ht="15.75" thickBot="1" x14ac:dyDescent="0.3">
      <c r="A4701" s="129" t="s">
        <v>669</v>
      </c>
      <c r="B4701" s="127" t="str">
        <f>Table13[[#This Row],[Series]]&amp;Table13[[#This Row],[Competency Name]]</f>
        <v>7408ABILITY TO INSPECT</v>
      </c>
      <c r="C4701" s="127" t="str">
        <f>IF(RIGHT(Table13[[#This Row],[Occupational Series]],5)="SECCM","SECCM",IF(OR(RIGHT(Table13[[#This Row],[Occupational Series]],1)="A",RIGHT(Table13[[#This Row],[Occupational Series]],1)="B",RIGHT(Table13[[#This Row],[Occupational Series]],1)="C"),"0301",RIGHT(Table13[[#This Row],[Occupational Series]],4)))</f>
        <v>7408</v>
      </c>
      <c r="D4701" s="129" t="s">
        <v>866</v>
      </c>
      <c r="E4701" s="129" t="s">
        <v>867</v>
      </c>
    </row>
    <row r="4702" spans="1:5" ht="15.75" thickBot="1" x14ac:dyDescent="0.3">
      <c r="A4702" s="129" t="s">
        <v>669</v>
      </c>
      <c r="B4702" s="127" t="str">
        <f>Table13[[#This Row],[Series]]&amp;Table13[[#This Row],[Competency Name]]</f>
        <v>7408ABILITY TO INSTRUCT</v>
      </c>
      <c r="C4702" s="127" t="str">
        <f>IF(RIGHT(Table13[[#This Row],[Occupational Series]],5)="SECCM","SECCM",IF(OR(RIGHT(Table13[[#This Row],[Occupational Series]],1)="A",RIGHT(Table13[[#This Row],[Occupational Series]],1)="B",RIGHT(Table13[[#This Row],[Occupational Series]],1)="C"),"0301",RIGHT(Table13[[#This Row],[Occupational Series]],4)))</f>
        <v>7408</v>
      </c>
      <c r="D4702" s="129" t="s">
        <v>868</v>
      </c>
      <c r="E4702" s="129" t="s">
        <v>869</v>
      </c>
    </row>
    <row r="4703" spans="1:5" ht="39" thickBot="1" x14ac:dyDescent="0.3">
      <c r="A4703" s="51" t="s">
        <v>669</v>
      </c>
      <c r="B4703" s="127" t="str">
        <f>Table13[[#This Row],[Series]]&amp;Table13[[#This Row],[Competency Name]]</f>
        <v>7408ABILITY TO PROVIDE PRODUCTION SUPPORT SERVICES</v>
      </c>
      <c r="C4703" s="127" t="str">
        <f>IF(RIGHT(Table13[[#This Row],[Occupational Series]],5)="SECCM","SECCM",IF(OR(RIGHT(Table13[[#This Row],[Occupational Series]],1)="A",RIGHT(Table13[[#This Row],[Occupational Series]],1)="B",RIGHT(Table13[[#This Row],[Occupational Series]],1)="C"),"0301",RIGHT(Table13[[#This Row],[Occupational Series]],4)))</f>
        <v>7408</v>
      </c>
      <c r="D4703" s="51" t="s">
        <v>870</v>
      </c>
      <c r="E4703" s="51" t="s">
        <v>871</v>
      </c>
    </row>
    <row r="4704" spans="1:5" ht="64.5" thickBot="1" x14ac:dyDescent="0.3">
      <c r="A4704" s="51" t="s">
        <v>669</v>
      </c>
      <c r="B4704" s="127" t="str">
        <f>Table13[[#This Row],[Series]]&amp;Table13[[#This Row],[Competency Name]]</f>
        <v>7408DEXTERITY AND SAFETY</v>
      </c>
      <c r="C4704" s="127" t="str">
        <f>IF(RIGHT(Table13[[#This Row],[Occupational Series]],5)="SECCM","SECCM",IF(OR(RIGHT(Table13[[#This Row],[Occupational Series]],1)="A",RIGHT(Table13[[#This Row],[Occupational Series]],1)="B",RIGHT(Table13[[#This Row],[Occupational Series]],1)="C"),"0301",RIGHT(Table13[[#This Row],[Occupational Series]],4)))</f>
        <v>7408</v>
      </c>
      <c r="D4704" s="51" t="s">
        <v>888</v>
      </c>
      <c r="E4704" s="51" t="s">
        <v>889</v>
      </c>
    </row>
    <row r="4705" spans="1:5" ht="51.75" thickBot="1" x14ac:dyDescent="0.3">
      <c r="A4705" s="51" t="s">
        <v>669</v>
      </c>
      <c r="B4705" s="127" t="str">
        <f>Table13[[#This Row],[Series]]&amp;Table13[[#This Row],[Competency Name]]</f>
        <v>7408ABILITY TO USE AND MAINTAIN TOOLS AND EQUIPMENT</v>
      </c>
      <c r="C4705" s="127" t="str">
        <f>IF(RIGHT(Table13[[#This Row],[Occupational Series]],5)="SECCM","SECCM",IF(OR(RIGHT(Table13[[#This Row],[Occupational Series]],1)="A",RIGHT(Table13[[#This Row],[Occupational Series]],1)="B",RIGHT(Table13[[#This Row],[Occupational Series]],1)="C"),"0301",RIGHT(Table13[[#This Row],[Occupational Series]],4)))</f>
        <v>7408</v>
      </c>
      <c r="D4705" s="51" t="s">
        <v>908</v>
      </c>
      <c r="E4705" s="51" t="s">
        <v>909</v>
      </c>
    </row>
    <row r="4706" spans="1:5" ht="115.5" thickBot="1" x14ac:dyDescent="0.3">
      <c r="A4706" s="51" t="s">
        <v>758</v>
      </c>
      <c r="B4706" s="127" t="str">
        <f>Table13[[#This Row],[Series]]&amp;Table13[[#This Row],[Competency Name]]</f>
        <v>8201TECHNICAL PRACTICES (THEORETICAL, PRECISE, ARTISTIC)</v>
      </c>
      <c r="C4706" s="127" t="str">
        <f>IF(RIGHT(Table13[[#This Row],[Occupational Series]],5)="SECCM","SECCM",IF(OR(RIGHT(Table13[[#This Row],[Occupational Series]],1)="A",RIGHT(Table13[[#This Row],[Occupational Series]],1)="B",RIGHT(Table13[[#This Row],[Occupational Series]],1)="C"),"0301",RIGHT(Table13[[#This Row],[Occupational Series]],4)))</f>
        <v>8201</v>
      </c>
      <c r="D4706" s="51" t="s">
        <v>716</v>
      </c>
      <c r="E4706" s="51" t="s">
        <v>717</v>
      </c>
    </row>
    <row r="4707" spans="1:5" ht="51.75" thickBot="1" x14ac:dyDescent="0.3">
      <c r="A4707" s="129" t="s">
        <v>758</v>
      </c>
      <c r="B4707" s="127" t="str">
        <f>Table13[[#This Row],[Series]]&amp;Table13[[#This Row],[Competency Name]]</f>
        <v>8201ABILITY TO DO THE WORK OF THE POSITION WITHOUT MORE THAN NORMAL SUPERVISION</v>
      </c>
      <c r="C4707" s="127" t="str">
        <f>IF(RIGHT(Table13[[#This Row],[Occupational Series]],5)="SECCM","SECCM",IF(OR(RIGHT(Table13[[#This Row],[Occupational Series]],1)="A",RIGHT(Table13[[#This Row],[Occupational Series]],1)="B",RIGHT(Table13[[#This Row],[Occupational Series]],1)="C"),"0301",RIGHT(Table13[[#This Row],[Occupational Series]],4)))</f>
        <v>8201</v>
      </c>
      <c r="D4707" s="129" t="s">
        <v>852</v>
      </c>
      <c r="E4707" s="129" t="s">
        <v>853</v>
      </c>
    </row>
    <row r="4708" spans="1:5" ht="15.75" thickBot="1" x14ac:dyDescent="0.3">
      <c r="A4708" s="129" t="s">
        <v>758</v>
      </c>
      <c r="B4708" s="127" t="str">
        <f>Table13[[#This Row],[Series]]&amp;Table13[[#This Row],[Competency Name]]</f>
        <v>8201ABILITY TO INSPECT</v>
      </c>
      <c r="C4708" s="127" t="str">
        <f>IF(RIGHT(Table13[[#This Row],[Occupational Series]],5)="SECCM","SECCM",IF(OR(RIGHT(Table13[[#This Row],[Occupational Series]],1)="A",RIGHT(Table13[[#This Row],[Occupational Series]],1)="B",RIGHT(Table13[[#This Row],[Occupational Series]],1)="C"),"0301",RIGHT(Table13[[#This Row],[Occupational Series]],4)))</f>
        <v>8201</v>
      </c>
      <c r="D4708" s="129" t="s">
        <v>866</v>
      </c>
      <c r="E4708" s="129" t="s">
        <v>867</v>
      </c>
    </row>
    <row r="4709" spans="1:5" ht="15.75" thickBot="1" x14ac:dyDescent="0.3">
      <c r="A4709" s="129" t="s">
        <v>758</v>
      </c>
      <c r="B4709" s="127" t="str">
        <f>Table13[[#This Row],[Series]]&amp;Table13[[#This Row],[Competency Name]]</f>
        <v>8201ABILITY TO INSTRUCT</v>
      </c>
      <c r="C4709" s="127" t="str">
        <f>IF(RIGHT(Table13[[#This Row],[Occupational Series]],5)="SECCM","SECCM",IF(OR(RIGHT(Table13[[#This Row],[Occupational Series]],1)="A",RIGHT(Table13[[#This Row],[Occupational Series]],1)="B",RIGHT(Table13[[#This Row],[Occupational Series]],1)="C"),"0301",RIGHT(Table13[[#This Row],[Occupational Series]],4)))</f>
        <v>8201</v>
      </c>
      <c r="D4709" s="129" t="s">
        <v>868</v>
      </c>
      <c r="E4709" s="129" t="s">
        <v>869</v>
      </c>
    </row>
    <row r="4710" spans="1:5" ht="39" thickBot="1" x14ac:dyDescent="0.3">
      <c r="A4710" s="51" t="s">
        <v>758</v>
      </c>
      <c r="B4710" s="127" t="str">
        <f>Table13[[#This Row],[Series]]&amp;Table13[[#This Row],[Competency Name]]</f>
        <v>8201ABILITY TO PROVIDE PRODUCTION SUPPORT SERVICES</v>
      </c>
      <c r="C4710" s="127" t="str">
        <f>IF(RIGHT(Table13[[#This Row],[Occupational Series]],5)="SECCM","SECCM",IF(OR(RIGHT(Table13[[#This Row],[Occupational Series]],1)="A",RIGHT(Table13[[#This Row],[Occupational Series]],1)="B",RIGHT(Table13[[#This Row],[Occupational Series]],1)="C"),"0301",RIGHT(Table13[[#This Row],[Occupational Series]],4)))</f>
        <v>8201</v>
      </c>
      <c r="D4710" s="51" t="s">
        <v>870</v>
      </c>
      <c r="E4710" s="51" t="s">
        <v>871</v>
      </c>
    </row>
    <row r="4711" spans="1:5" ht="26.25" thickBot="1" x14ac:dyDescent="0.3">
      <c r="A4711" s="129" t="s">
        <v>758</v>
      </c>
      <c r="B4711" s="127" t="str">
        <f>Table13[[#This Row],[Series]]&amp;Table13[[#This Row],[Competency Name]]</f>
        <v>8201ABILITY TO LEAD OR SUPERVISE</v>
      </c>
      <c r="C4711" s="127" t="str">
        <f>IF(RIGHT(Table13[[#This Row],[Occupational Series]],5)="SECCM","SECCM",IF(OR(RIGHT(Table13[[#This Row],[Occupational Series]],1)="A",RIGHT(Table13[[#This Row],[Occupational Series]],1)="B",RIGHT(Table13[[#This Row],[Occupational Series]],1)="C"),"0301",RIGHT(Table13[[#This Row],[Occupational Series]],4)))</f>
        <v>8201</v>
      </c>
      <c r="D4711" s="129" t="s">
        <v>872</v>
      </c>
      <c r="E4711" s="129" t="s">
        <v>873</v>
      </c>
    </row>
    <row r="4712" spans="1:5" ht="77.25" thickBot="1" x14ac:dyDescent="0.3">
      <c r="A4712" s="51" t="s">
        <v>758</v>
      </c>
      <c r="B4712" s="127" t="str">
        <f>Table13[[#This Row],[Series]]&amp;Table13[[#This Row],[Competency Name]]</f>
        <v>8201ABILITY TO INTERPRET INSTRUCTIONS AND SPECIFICATIONS, INCLUDING BLUEPRINT READING</v>
      </c>
      <c r="C4712" s="127" t="str">
        <f>IF(RIGHT(Table13[[#This Row],[Occupational Series]],5)="SECCM","SECCM",IF(OR(RIGHT(Table13[[#This Row],[Occupational Series]],1)="A",RIGHT(Table13[[#This Row],[Occupational Series]],1)="B",RIGHT(Table13[[#This Row],[Occupational Series]],1)="C"),"0301",RIGHT(Table13[[#This Row],[Occupational Series]],4)))</f>
        <v>8201</v>
      </c>
      <c r="D4712" s="51" t="s">
        <v>906</v>
      </c>
      <c r="E4712" s="51" t="s">
        <v>907</v>
      </c>
    </row>
    <row r="4713" spans="1:5" ht="51.75" thickBot="1" x14ac:dyDescent="0.3">
      <c r="A4713" s="51" t="s">
        <v>758</v>
      </c>
      <c r="B4713" s="127" t="str">
        <f>Table13[[#This Row],[Series]]&amp;Table13[[#This Row],[Competency Name]]</f>
        <v>8201ABILITY TO USE AND MAINTAIN TOOLS AND EQUIPMENT</v>
      </c>
      <c r="C4713" s="127" t="str">
        <f>IF(RIGHT(Table13[[#This Row],[Occupational Series]],5)="SECCM","SECCM",IF(OR(RIGHT(Table13[[#This Row],[Occupational Series]],1)="A",RIGHT(Table13[[#This Row],[Occupational Series]],1)="B",RIGHT(Table13[[#This Row],[Occupational Series]],1)="C"),"0301",RIGHT(Table13[[#This Row],[Occupational Series]],4)))</f>
        <v>8201</v>
      </c>
      <c r="D4713" s="51" t="s">
        <v>908</v>
      </c>
      <c r="E4713" s="51" t="s">
        <v>909</v>
      </c>
    </row>
    <row r="4714" spans="1:5" ht="39" thickBot="1" x14ac:dyDescent="0.3">
      <c r="A4714" s="51" t="s">
        <v>758</v>
      </c>
      <c r="B4714" s="127" t="str">
        <f>Table13[[#This Row],[Series]]&amp;Table13[[#This Row],[Competency Name]]</f>
        <v>8201KNOWLEDGE OF EQUIPMENT ASSEMBLY, INSTALLATION, REPAIR, ETC.</v>
      </c>
      <c r="C4714" s="127" t="str">
        <f>IF(RIGHT(Table13[[#This Row],[Occupational Series]],5)="SECCM","SECCM",IF(OR(RIGHT(Table13[[#This Row],[Occupational Series]],1)="A",RIGHT(Table13[[#This Row],[Occupational Series]],1)="B",RIGHT(Table13[[#This Row],[Occupational Series]],1)="C"),"0301",RIGHT(Table13[[#This Row],[Occupational Series]],4)))</f>
        <v>8201</v>
      </c>
      <c r="D4714" s="51" t="s">
        <v>910</v>
      </c>
      <c r="E4714" s="51" t="s">
        <v>911</v>
      </c>
    </row>
    <row r="4715" spans="1:5" ht="51.75" thickBot="1" x14ac:dyDescent="0.3">
      <c r="A4715" s="51" t="s">
        <v>758</v>
      </c>
      <c r="B4715" s="127" t="str">
        <f>Table13[[#This Row],[Series]]&amp;Table13[[#This Row],[Competency Name]]</f>
        <v>8201TROUBLESHOOTING</v>
      </c>
      <c r="C4715" s="127" t="str">
        <f>IF(RIGHT(Table13[[#This Row],[Occupational Series]],5)="SECCM","SECCM",IF(OR(RIGHT(Table13[[#This Row],[Occupational Series]],1)="A",RIGHT(Table13[[#This Row],[Occupational Series]],1)="B",RIGHT(Table13[[#This Row],[Occupational Series]],1)="C"),"0301",RIGHT(Table13[[#This Row],[Occupational Series]],4)))</f>
        <v>8201</v>
      </c>
      <c r="D4715" s="51" t="s">
        <v>912</v>
      </c>
      <c r="E4715" s="51" t="s">
        <v>913</v>
      </c>
    </row>
    <row r="4716" spans="1:5" ht="90" thickBot="1" x14ac:dyDescent="0.3">
      <c r="A4716" s="51" t="s">
        <v>758</v>
      </c>
      <c r="B4716" s="127" t="str">
        <f>Table13[[#This Row],[Series]]&amp;Table13[[#This Row],[Competency Name]]</f>
        <v>8201USE OF MEASURING INSTRUMENTS (MECHANICAL, ELECTRICAL, ELECTRONIC, AS APPROPRIATE TO LINE OF WORK)</v>
      </c>
      <c r="C4716" s="127" t="str">
        <f>IF(RIGHT(Table13[[#This Row],[Occupational Series]],5)="SECCM","SECCM",IF(OR(RIGHT(Table13[[#This Row],[Occupational Series]],1)="A",RIGHT(Table13[[#This Row],[Occupational Series]],1)="B",RIGHT(Table13[[#This Row],[Occupational Series]],1)="C"),"0301",RIGHT(Table13[[#This Row],[Occupational Series]],4)))</f>
        <v>8201</v>
      </c>
      <c r="D4716" s="51" t="s">
        <v>986</v>
      </c>
      <c r="E4716" s="51" t="s">
        <v>987</v>
      </c>
    </row>
    <row r="4717" spans="1:5" ht="115.5" thickBot="1" x14ac:dyDescent="0.3">
      <c r="A4717" s="51" t="s">
        <v>749</v>
      </c>
      <c r="B4717" s="127" t="str">
        <f>Table13[[#This Row],[Series]]&amp;Table13[[#This Row],[Competency Name]]</f>
        <v>8255TECHNICAL PRACTICES (THEORETICAL, PRECISE, ARTISTIC)</v>
      </c>
      <c r="C4717" s="127" t="str">
        <f>IF(RIGHT(Table13[[#This Row],[Occupational Series]],5)="SECCM","SECCM",IF(OR(RIGHT(Table13[[#This Row],[Occupational Series]],1)="A",RIGHT(Table13[[#This Row],[Occupational Series]],1)="B",RIGHT(Table13[[#This Row],[Occupational Series]],1)="C"),"0301",RIGHT(Table13[[#This Row],[Occupational Series]],4)))</f>
        <v>8255</v>
      </c>
      <c r="D4717" s="51" t="s">
        <v>716</v>
      </c>
      <c r="E4717" s="51" t="s">
        <v>717</v>
      </c>
    </row>
    <row r="4718" spans="1:5" ht="51.75" thickBot="1" x14ac:dyDescent="0.3">
      <c r="A4718" s="129" t="s">
        <v>749</v>
      </c>
      <c r="B4718" s="127" t="str">
        <f>Table13[[#This Row],[Series]]&amp;Table13[[#This Row],[Competency Name]]</f>
        <v>8255ABILITY TO DO THE WORK OF THE POSITION WITHOUT MORE THAN NORMAL SUPERVISION</v>
      </c>
      <c r="C4718" s="127" t="str">
        <f>IF(RIGHT(Table13[[#This Row],[Occupational Series]],5)="SECCM","SECCM",IF(OR(RIGHT(Table13[[#This Row],[Occupational Series]],1)="A",RIGHT(Table13[[#This Row],[Occupational Series]],1)="B",RIGHT(Table13[[#This Row],[Occupational Series]],1)="C"),"0301",RIGHT(Table13[[#This Row],[Occupational Series]],4)))</f>
        <v>8255</v>
      </c>
      <c r="D4718" s="129" t="s">
        <v>852</v>
      </c>
      <c r="E4718" s="129" t="s">
        <v>853</v>
      </c>
    </row>
    <row r="4719" spans="1:5" ht="15.75" thickBot="1" x14ac:dyDescent="0.3">
      <c r="A4719" s="129" t="s">
        <v>749</v>
      </c>
      <c r="B4719" s="127" t="str">
        <f>Table13[[#This Row],[Series]]&amp;Table13[[#This Row],[Competency Name]]</f>
        <v>8255ABILITY TO INSPECT</v>
      </c>
      <c r="C4719" s="127" t="str">
        <f>IF(RIGHT(Table13[[#This Row],[Occupational Series]],5)="SECCM","SECCM",IF(OR(RIGHT(Table13[[#This Row],[Occupational Series]],1)="A",RIGHT(Table13[[#This Row],[Occupational Series]],1)="B",RIGHT(Table13[[#This Row],[Occupational Series]],1)="C"),"0301",RIGHT(Table13[[#This Row],[Occupational Series]],4)))</f>
        <v>8255</v>
      </c>
      <c r="D4719" s="129" t="s">
        <v>866</v>
      </c>
      <c r="E4719" s="129" t="s">
        <v>867</v>
      </c>
    </row>
    <row r="4720" spans="1:5" ht="15.75" thickBot="1" x14ac:dyDescent="0.3">
      <c r="A4720" s="129" t="s">
        <v>749</v>
      </c>
      <c r="B4720" s="127" t="str">
        <f>Table13[[#This Row],[Series]]&amp;Table13[[#This Row],[Competency Name]]</f>
        <v>8255ABILITY TO INSTRUCT</v>
      </c>
      <c r="C4720" s="127" t="str">
        <f>IF(RIGHT(Table13[[#This Row],[Occupational Series]],5)="SECCM","SECCM",IF(OR(RIGHT(Table13[[#This Row],[Occupational Series]],1)="A",RIGHT(Table13[[#This Row],[Occupational Series]],1)="B",RIGHT(Table13[[#This Row],[Occupational Series]],1)="C"),"0301",RIGHT(Table13[[#This Row],[Occupational Series]],4)))</f>
        <v>8255</v>
      </c>
      <c r="D4720" s="129" t="s">
        <v>868</v>
      </c>
      <c r="E4720" s="129" t="s">
        <v>869</v>
      </c>
    </row>
    <row r="4721" spans="1:5" ht="39" thickBot="1" x14ac:dyDescent="0.3">
      <c r="A4721" s="51" t="s">
        <v>749</v>
      </c>
      <c r="B4721" s="127" t="str">
        <f>Table13[[#This Row],[Series]]&amp;Table13[[#This Row],[Competency Name]]</f>
        <v>8255ABILITY TO PROVIDE PRODUCTION SUPPORT SERVICES</v>
      </c>
      <c r="C4721" s="127" t="str">
        <f>IF(RIGHT(Table13[[#This Row],[Occupational Series]],5)="SECCM","SECCM",IF(OR(RIGHT(Table13[[#This Row],[Occupational Series]],1)="A",RIGHT(Table13[[#This Row],[Occupational Series]],1)="B",RIGHT(Table13[[#This Row],[Occupational Series]],1)="C"),"0301",RIGHT(Table13[[#This Row],[Occupational Series]],4)))</f>
        <v>8255</v>
      </c>
      <c r="D4721" s="51" t="s">
        <v>870</v>
      </c>
      <c r="E4721" s="51" t="s">
        <v>871</v>
      </c>
    </row>
    <row r="4722" spans="1:5" ht="26.25" thickBot="1" x14ac:dyDescent="0.3">
      <c r="A4722" s="129" t="s">
        <v>749</v>
      </c>
      <c r="B4722" s="127" t="str">
        <f>Table13[[#This Row],[Series]]&amp;Table13[[#This Row],[Competency Name]]</f>
        <v>8255ABILITY TO LEAD OR SUPERVISE</v>
      </c>
      <c r="C4722" s="127" t="str">
        <f>IF(RIGHT(Table13[[#This Row],[Occupational Series]],5)="SECCM","SECCM",IF(OR(RIGHT(Table13[[#This Row],[Occupational Series]],1)="A",RIGHT(Table13[[#This Row],[Occupational Series]],1)="B",RIGHT(Table13[[#This Row],[Occupational Series]],1)="C"),"0301",RIGHT(Table13[[#This Row],[Occupational Series]],4)))</f>
        <v>8255</v>
      </c>
      <c r="D4722" s="129" t="s">
        <v>872</v>
      </c>
      <c r="E4722" s="129" t="s">
        <v>873</v>
      </c>
    </row>
    <row r="4723" spans="1:5" ht="77.25" thickBot="1" x14ac:dyDescent="0.3">
      <c r="A4723" s="51" t="s">
        <v>749</v>
      </c>
      <c r="B4723" s="127" t="str">
        <f>Table13[[#This Row],[Series]]&amp;Table13[[#This Row],[Competency Name]]</f>
        <v>8255ABILITY TO INTERPRET INSTRUCTIONS AND SPECIFICATIONS, INCLUDING BLUEPRINT READING</v>
      </c>
      <c r="C4723" s="127" t="str">
        <f>IF(RIGHT(Table13[[#This Row],[Occupational Series]],5)="SECCM","SECCM",IF(OR(RIGHT(Table13[[#This Row],[Occupational Series]],1)="A",RIGHT(Table13[[#This Row],[Occupational Series]],1)="B",RIGHT(Table13[[#This Row],[Occupational Series]],1)="C"),"0301",RIGHT(Table13[[#This Row],[Occupational Series]],4)))</f>
        <v>8255</v>
      </c>
      <c r="D4723" s="51" t="s">
        <v>906</v>
      </c>
      <c r="E4723" s="51" t="s">
        <v>907</v>
      </c>
    </row>
    <row r="4724" spans="1:5" ht="51.75" thickBot="1" x14ac:dyDescent="0.3">
      <c r="A4724" s="51" t="s">
        <v>749</v>
      </c>
      <c r="B4724" s="127" t="str">
        <f>Table13[[#This Row],[Series]]&amp;Table13[[#This Row],[Competency Name]]</f>
        <v>8255ABILITY TO USE AND MAINTAIN TOOLS AND EQUIPMENT</v>
      </c>
      <c r="C4724" s="127" t="str">
        <f>IF(RIGHT(Table13[[#This Row],[Occupational Series]],5)="SECCM","SECCM",IF(OR(RIGHT(Table13[[#This Row],[Occupational Series]],1)="A",RIGHT(Table13[[#This Row],[Occupational Series]],1)="B",RIGHT(Table13[[#This Row],[Occupational Series]],1)="C"),"0301",RIGHT(Table13[[#This Row],[Occupational Series]],4)))</f>
        <v>8255</v>
      </c>
      <c r="D4724" s="51" t="s">
        <v>908</v>
      </c>
      <c r="E4724" s="51" t="s">
        <v>909</v>
      </c>
    </row>
    <row r="4725" spans="1:5" ht="39" thickBot="1" x14ac:dyDescent="0.3">
      <c r="A4725" s="51" t="s">
        <v>749</v>
      </c>
      <c r="B4725" s="127" t="str">
        <f>Table13[[#This Row],[Series]]&amp;Table13[[#This Row],[Competency Name]]</f>
        <v>8255KNOWLEDGE OF EQUIPMENT ASSEMBLY, INSTALLATION, REPAIR, ETC.</v>
      </c>
      <c r="C4725" s="127" t="str">
        <f>IF(RIGHT(Table13[[#This Row],[Occupational Series]],5)="SECCM","SECCM",IF(OR(RIGHT(Table13[[#This Row],[Occupational Series]],1)="A",RIGHT(Table13[[#This Row],[Occupational Series]],1)="B",RIGHT(Table13[[#This Row],[Occupational Series]],1)="C"),"0301",RIGHT(Table13[[#This Row],[Occupational Series]],4)))</f>
        <v>8255</v>
      </c>
      <c r="D4725" s="51" t="s">
        <v>910</v>
      </c>
      <c r="E4725" s="51" t="s">
        <v>911</v>
      </c>
    </row>
    <row r="4726" spans="1:5" ht="51.75" thickBot="1" x14ac:dyDescent="0.3">
      <c r="A4726" s="51" t="s">
        <v>749</v>
      </c>
      <c r="B4726" s="127" t="str">
        <f>Table13[[#This Row],[Series]]&amp;Table13[[#This Row],[Competency Name]]</f>
        <v>8255TROUBLESHOOTING</v>
      </c>
      <c r="C4726" s="127" t="str">
        <f>IF(RIGHT(Table13[[#This Row],[Occupational Series]],5)="SECCM","SECCM",IF(OR(RIGHT(Table13[[#This Row],[Occupational Series]],1)="A",RIGHT(Table13[[#This Row],[Occupational Series]],1)="B",RIGHT(Table13[[#This Row],[Occupational Series]],1)="C"),"0301",RIGHT(Table13[[#This Row],[Occupational Series]],4)))</f>
        <v>8255</v>
      </c>
      <c r="D4726" s="51" t="s">
        <v>912</v>
      </c>
      <c r="E4726" s="51" t="s">
        <v>913</v>
      </c>
    </row>
    <row r="4727" spans="1:5" ht="90" thickBot="1" x14ac:dyDescent="0.3">
      <c r="A4727" s="51" t="s">
        <v>749</v>
      </c>
      <c r="B4727" s="127" t="str">
        <f>Table13[[#This Row],[Series]]&amp;Table13[[#This Row],[Competency Name]]</f>
        <v>8255USE OF MEASURING INSTRUMENTS</v>
      </c>
      <c r="C4727" s="127" t="str">
        <f>IF(RIGHT(Table13[[#This Row],[Occupational Series]],5)="SECCM","SECCM",IF(OR(RIGHT(Table13[[#This Row],[Occupational Series]],1)="A",RIGHT(Table13[[#This Row],[Occupational Series]],1)="B",RIGHT(Table13[[#This Row],[Occupational Series]],1)="C"),"0301",RIGHT(Table13[[#This Row],[Occupational Series]],4)))</f>
        <v>8255</v>
      </c>
      <c r="D4727" s="51" t="s">
        <v>914</v>
      </c>
      <c r="E4727" s="51" t="s">
        <v>915</v>
      </c>
    </row>
    <row r="4728" spans="1:5" ht="115.5" thickBot="1" x14ac:dyDescent="0.3">
      <c r="A4728" s="51" t="s">
        <v>755</v>
      </c>
      <c r="B4728" s="127" t="str">
        <f>Table13[[#This Row],[Series]]&amp;Table13[[#This Row],[Competency Name]]</f>
        <v>8602TECHNICAL PRACTICES (THEORETICAL, PRECISE, ARTISTIC)</v>
      </c>
      <c r="C4728" s="127" t="str">
        <f>IF(RIGHT(Table13[[#This Row],[Occupational Series]],5)="SECCM","SECCM",IF(OR(RIGHT(Table13[[#This Row],[Occupational Series]],1)="A",RIGHT(Table13[[#This Row],[Occupational Series]],1)="B",RIGHT(Table13[[#This Row],[Occupational Series]],1)="C"),"0301",RIGHT(Table13[[#This Row],[Occupational Series]],4)))</f>
        <v>8602</v>
      </c>
      <c r="D4728" s="51" t="s">
        <v>716</v>
      </c>
      <c r="E4728" s="51" t="s">
        <v>717</v>
      </c>
    </row>
    <row r="4729" spans="1:5" ht="51.75" thickBot="1" x14ac:dyDescent="0.3">
      <c r="A4729" s="129" t="s">
        <v>755</v>
      </c>
      <c r="B4729" s="127" t="str">
        <f>Table13[[#This Row],[Series]]&amp;Table13[[#This Row],[Competency Name]]</f>
        <v>8602ABILITY TO DO THE WORK OF THE POSITION WITHOUT MORE THAN NORMAL SUPERVISION</v>
      </c>
      <c r="C4729" s="127" t="str">
        <f>IF(RIGHT(Table13[[#This Row],[Occupational Series]],5)="SECCM","SECCM",IF(OR(RIGHT(Table13[[#This Row],[Occupational Series]],1)="A",RIGHT(Table13[[#This Row],[Occupational Series]],1)="B",RIGHT(Table13[[#This Row],[Occupational Series]],1)="C"),"0301",RIGHT(Table13[[#This Row],[Occupational Series]],4)))</f>
        <v>8602</v>
      </c>
      <c r="D4729" s="129" t="s">
        <v>852</v>
      </c>
      <c r="E4729" s="129" t="s">
        <v>853</v>
      </c>
    </row>
    <row r="4730" spans="1:5" ht="15.75" thickBot="1" x14ac:dyDescent="0.3">
      <c r="A4730" s="129" t="s">
        <v>755</v>
      </c>
      <c r="B4730" s="127" t="str">
        <f>Table13[[#This Row],[Series]]&amp;Table13[[#This Row],[Competency Name]]</f>
        <v>8602ABILITY TO INSPECT</v>
      </c>
      <c r="C4730" s="127" t="str">
        <f>IF(RIGHT(Table13[[#This Row],[Occupational Series]],5)="SECCM","SECCM",IF(OR(RIGHT(Table13[[#This Row],[Occupational Series]],1)="A",RIGHT(Table13[[#This Row],[Occupational Series]],1)="B",RIGHT(Table13[[#This Row],[Occupational Series]],1)="C"),"0301",RIGHT(Table13[[#This Row],[Occupational Series]],4)))</f>
        <v>8602</v>
      </c>
      <c r="D4730" s="129" t="s">
        <v>866</v>
      </c>
      <c r="E4730" s="129" t="s">
        <v>867</v>
      </c>
    </row>
    <row r="4731" spans="1:5" ht="15.75" thickBot="1" x14ac:dyDescent="0.3">
      <c r="A4731" s="129" t="s">
        <v>755</v>
      </c>
      <c r="B4731" s="127" t="str">
        <f>Table13[[#This Row],[Series]]&amp;Table13[[#This Row],[Competency Name]]</f>
        <v>8602ABILITY TO INSTRUCT</v>
      </c>
      <c r="C4731" s="127" t="str">
        <f>IF(RIGHT(Table13[[#This Row],[Occupational Series]],5)="SECCM","SECCM",IF(OR(RIGHT(Table13[[#This Row],[Occupational Series]],1)="A",RIGHT(Table13[[#This Row],[Occupational Series]],1)="B",RIGHT(Table13[[#This Row],[Occupational Series]],1)="C"),"0301",RIGHT(Table13[[#This Row],[Occupational Series]],4)))</f>
        <v>8602</v>
      </c>
      <c r="D4731" s="129" t="s">
        <v>868</v>
      </c>
      <c r="E4731" s="129" t="s">
        <v>869</v>
      </c>
    </row>
    <row r="4732" spans="1:5" ht="39" thickBot="1" x14ac:dyDescent="0.3">
      <c r="A4732" s="51" t="s">
        <v>755</v>
      </c>
      <c r="B4732" s="127" t="str">
        <f>Table13[[#This Row],[Series]]&amp;Table13[[#This Row],[Competency Name]]</f>
        <v>8602ABILITY TO PROVIDE PRODUCTION SUPPORT SERVICES</v>
      </c>
      <c r="C4732" s="127" t="str">
        <f>IF(RIGHT(Table13[[#This Row],[Occupational Series]],5)="SECCM","SECCM",IF(OR(RIGHT(Table13[[#This Row],[Occupational Series]],1)="A",RIGHT(Table13[[#This Row],[Occupational Series]],1)="B",RIGHT(Table13[[#This Row],[Occupational Series]],1)="C"),"0301",RIGHT(Table13[[#This Row],[Occupational Series]],4)))</f>
        <v>8602</v>
      </c>
      <c r="D4732" s="51" t="s">
        <v>870</v>
      </c>
      <c r="E4732" s="51" t="s">
        <v>871</v>
      </c>
    </row>
    <row r="4733" spans="1:5" ht="26.25" thickBot="1" x14ac:dyDescent="0.3">
      <c r="A4733" s="129" t="s">
        <v>755</v>
      </c>
      <c r="B4733" s="127" t="str">
        <f>Table13[[#This Row],[Series]]&amp;Table13[[#This Row],[Competency Name]]</f>
        <v>8602ABILITY TO LEAD OR SUPERVISE</v>
      </c>
      <c r="C4733" s="127" t="str">
        <f>IF(RIGHT(Table13[[#This Row],[Occupational Series]],5)="SECCM","SECCM",IF(OR(RIGHT(Table13[[#This Row],[Occupational Series]],1)="A",RIGHT(Table13[[#This Row],[Occupational Series]],1)="B",RIGHT(Table13[[#This Row],[Occupational Series]],1)="C"),"0301",RIGHT(Table13[[#This Row],[Occupational Series]],4)))</f>
        <v>8602</v>
      </c>
      <c r="D4733" s="129" t="s">
        <v>872</v>
      </c>
      <c r="E4733" s="129" t="s">
        <v>873</v>
      </c>
    </row>
    <row r="4734" spans="1:5" ht="39" thickBot="1" x14ac:dyDescent="0.3">
      <c r="A4734" s="51" t="s">
        <v>755</v>
      </c>
      <c r="B4734" s="127" t="str">
        <f>Table13[[#This Row],[Series]]&amp;Table13[[#This Row],[Competency Name]]</f>
        <v>8602ABILITY TO FOLLOW DIRECTIONS IN A SHOP</v>
      </c>
      <c r="C4734" s="127" t="str">
        <f>IF(RIGHT(Table13[[#This Row],[Occupational Series]],5)="SECCM","SECCM",IF(OR(RIGHT(Table13[[#This Row],[Occupational Series]],1)="A",RIGHT(Table13[[#This Row],[Occupational Series]],1)="B",RIGHT(Table13[[#This Row],[Occupational Series]],1)="C"),"0301",RIGHT(Table13[[#This Row],[Occupational Series]],4)))</f>
        <v>8602</v>
      </c>
      <c r="D4734" s="51" t="s">
        <v>882</v>
      </c>
      <c r="E4734" s="51" t="s">
        <v>883</v>
      </c>
    </row>
    <row r="4735" spans="1:5" ht="64.5" thickBot="1" x14ac:dyDescent="0.3">
      <c r="A4735" s="51" t="s">
        <v>755</v>
      </c>
      <c r="B4735" s="127" t="str">
        <f>Table13[[#This Row],[Series]]&amp;Table13[[#This Row],[Competency Name]]</f>
        <v>8602DEXTERITY AND SAFETY</v>
      </c>
      <c r="C4735" s="127" t="str">
        <f>IF(RIGHT(Table13[[#This Row],[Occupational Series]],5)="SECCM","SECCM",IF(OR(RIGHT(Table13[[#This Row],[Occupational Series]],1)="A",RIGHT(Table13[[#This Row],[Occupational Series]],1)="B",RIGHT(Table13[[#This Row],[Occupational Series]],1)="C"),"0301",RIGHT(Table13[[#This Row],[Occupational Series]],4)))</f>
        <v>8602</v>
      </c>
      <c r="D4735" s="51" t="s">
        <v>888</v>
      </c>
      <c r="E4735" s="51" t="s">
        <v>889</v>
      </c>
    </row>
    <row r="4736" spans="1:5" ht="39" thickBot="1" x14ac:dyDescent="0.3">
      <c r="A4736" s="51" t="s">
        <v>755</v>
      </c>
      <c r="B4736" s="127" t="str">
        <f>Table13[[#This Row],[Series]]&amp;Table13[[#This Row],[Competency Name]]</f>
        <v>8602RELIABILITY AND DEPENDABILITY</v>
      </c>
      <c r="C4736" s="127" t="str">
        <f>IF(RIGHT(Table13[[#This Row],[Occupational Series]],5)="SECCM","SECCM",IF(OR(RIGHT(Table13[[#This Row],[Occupational Series]],1)="A",RIGHT(Table13[[#This Row],[Occupational Series]],1)="B",RIGHT(Table13[[#This Row],[Occupational Series]],1)="C"),"0301",RIGHT(Table13[[#This Row],[Occupational Series]],4)))</f>
        <v>8602</v>
      </c>
      <c r="D4736" s="51" t="s">
        <v>900</v>
      </c>
      <c r="E4736" s="51" t="s">
        <v>901</v>
      </c>
    </row>
    <row r="4737" spans="1:5" ht="77.25" thickBot="1" x14ac:dyDescent="0.3">
      <c r="A4737" s="51" t="s">
        <v>755</v>
      </c>
      <c r="B4737" s="127" t="str">
        <f>Table13[[#This Row],[Series]]&amp;Table13[[#This Row],[Competency Name]]</f>
        <v>8602ABILITY TO INTERPRET INSTRUCTIONS AND SPECIFICATIONS, INCLUDING BLUEPRINT READING</v>
      </c>
      <c r="C4737" s="127" t="str">
        <f>IF(RIGHT(Table13[[#This Row],[Occupational Series]],5)="SECCM","SECCM",IF(OR(RIGHT(Table13[[#This Row],[Occupational Series]],1)="A",RIGHT(Table13[[#This Row],[Occupational Series]],1)="B",RIGHT(Table13[[#This Row],[Occupational Series]],1)="C"),"0301",RIGHT(Table13[[#This Row],[Occupational Series]],4)))</f>
        <v>8602</v>
      </c>
      <c r="D4737" s="51" t="s">
        <v>906</v>
      </c>
      <c r="E4737" s="51" t="s">
        <v>907</v>
      </c>
    </row>
    <row r="4738" spans="1:5" ht="51.75" thickBot="1" x14ac:dyDescent="0.3">
      <c r="A4738" s="51" t="s">
        <v>755</v>
      </c>
      <c r="B4738" s="127" t="str">
        <f>Table13[[#This Row],[Series]]&amp;Table13[[#This Row],[Competency Name]]</f>
        <v>8602ABILITY TO USE AND MAINTAIN TOOLS AND EQUIPMENT</v>
      </c>
      <c r="C4738" s="127" t="str">
        <f>IF(RIGHT(Table13[[#This Row],[Occupational Series]],5)="SECCM","SECCM",IF(OR(RIGHT(Table13[[#This Row],[Occupational Series]],1)="A",RIGHT(Table13[[#This Row],[Occupational Series]],1)="B",RIGHT(Table13[[#This Row],[Occupational Series]],1)="C"),"0301",RIGHT(Table13[[#This Row],[Occupational Series]],4)))</f>
        <v>8602</v>
      </c>
      <c r="D4738" s="51" t="s">
        <v>908</v>
      </c>
      <c r="E4738" s="51" t="s">
        <v>909</v>
      </c>
    </row>
    <row r="4739" spans="1:5" ht="39" thickBot="1" x14ac:dyDescent="0.3">
      <c r="A4739" s="51" t="s">
        <v>755</v>
      </c>
      <c r="B4739" s="127" t="str">
        <f>Table13[[#This Row],[Series]]&amp;Table13[[#This Row],[Competency Name]]</f>
        <v>8602KNOWLEDGE OF EQUIPMENT ASSEMBLY, INSTALLATION, REPAIR, ETC.</v>
      </c>
      <c r="C4739" s="127" t="str">
        <f>IF(RIGHT(Table13[[#This Row],[Occupational Series]],5)="SECCM","SECCM",IF(OR(RIGHT(Table13[[#This Row],[Occupational Series]],1)="A",RIGHT(Table13[[#This Row],[Occupational Series]],1)="B",RIGHT(Table13[[#This Row],[Occupational Series]],1)="C"),"0301",RIGHT(Table13[[#This Row],[Occupational Series]],4)))</f>
        <v>8602</v>
      </c>
      <c r="D4739" s="51" t="s">
        <v>910</v>
      </c>
      <c r="E4739" s="51" t="s">
        <v>911</v>
      </c>
    </row>
    <row r="4740" spans="1:5" ht="51.75" thickBot="1" x14ac:dyDescent="0.3">
      <c r="A4740" s="51" t="s">
        <v>755</v>
      </c>
      <c r="B4740" s="127" t="str">
        <f>Table13[[#This Row],[Series]]&amp;Table13[[#This Row],[Competency Name]]</f>
        <v>8602TROUBLESHOOTING</v>
      </c>
      <c r="C4740" s="127" t="str">
        <f>IF(RIGHT(Table13[[#This Row],[Occupational Series]],5)="SECCM","SECCM",IF(OR(RIGHT(Table13[[#This Row],[Occupational Series]],1)="A",RIGHT(Table13[[#This Row],[Occupational Series]],1)="B",RIGHT(Table13[[#This Row],[Occupational Series]],1)="C"),"0301",RIGHT(Table13[[#This Row],[Occupational Series]],4)))</f>
        <v>8602</v>
      </c>
      <c r="D4740" s="51" t="s">
        <v>912</v>
      </c>
      <c r="E4740" s="51" t="s">
        <v>913</v>
      </c>
    </row>
    <row r="4741" spans="1:5" ht="90" thickBot="1" x14ac:dyDescent="0.3">
      <c r="A4741" s="51" t="s">
        <v>755</v>
      </c>
      <c r="B4741" s="127" t="str">
        <f>Table13[[#This Row],[Series]]&amp;Table13[[#This Row],[Competency Name]]</f>
        <v>8602USE OF MEASURING INSTRUMENTS (MECHANICAL, ELECTRICAL, ELECTRONIC, AS APPROPRIATE TO LINE OF WORK)</v>
      </c>
      <c r="C4741" s="127" t="str">
        <f>IF(RIGHT(Table13[[#This Row],[Occupational Series]],5)="SECCM","SECCM",IF(OR(RIGHT(Table13[[#This Row],[Occupational Series]],1)="A",RIGHT(Table13[[#This Row],[Occupational Series]],1)="B",RIGHT(Table13[[#This Row],[Occupational Series]],1)="C"),"0301",RIGHT(Table13[[#This Row],[Occupational Series]],4)))</f>
        <v>8602</v>
      </c>
      <c r="D4741" s="51" t="s">
        <v>986</v>
      </c>
      <c r="E4741" s="51" t="s">
        <v>987</v>
      </c>
    </row>
    <row r="4742" spans="1:5" ht="39" thickBot="1" x14ac:dyDescent="0.3">
      <c r="A4742" s="51" t="s">
        <v>755</v>
      </c>
      <c r="B4742" s="127" t="str">
        <f>Table13[[#This Row],[Series]]&amp;Table13[[#This Row],[Competency Name]]</f>
        <v>8602ABILITY TO WORK AS A MEMBER OF A TEAM</v>
      </c>
      <c r="C4742" s="127" t="str">
        <f>IF(RIGHT(Table13[[#This Row],[Occupational Series]],5)="SECCM","SECCM",IF(OR(RIGHT(Table13[[#This Row],[Occupational Series]],1)="A",RIGHT(Table13[[#This Row],[Occupational Series]],1)="B",RIGHT(Table13[[#This Row],[Occupational Series]],1)="C"),"0301",RIGHT(Table13[[#This Row],[Occupational Series]],4)))</f>
        <v>8602</v>
      </c>
      <c r="D4742" s="51" t="s">
        <v>1017</v>
      </c>
      <c r="E4742" s="51" t="s">
        <v>1018</v>
      </c>
    </row>
    <row r="4743" spans="1:5" ht="26.25" thickBot="1" x14ac:dyDescent="0.3">
      <c r="A4743" s="129" t="s">
        <v>755</v>
      </c>
      <c r="B4743" s="127" t="str">
        <f>Table13[[#This Row],[Series]]&amp;Table13[[#This Row],[Competency Name]]</f>
        <v>8602SHOP APTITUDE AND INTEREST</v>
      </c>
      <c r="C4743" s="127" t="str">
        <f>IF(RIGHT(Table13[[#This Row],[Occupational Series]],5)="SECCM","SECCM",IF(OR(RIGHT(Table13[[#This Row],[Occupational Series]],1)="A",RIGHT(Table13[[#This Row],[Occupational Series]],1)="B",RIGHT(Table13[[#This Row],[Occupational Series]],1)="C"),"0301",RIGHT(Table13[[#This Row],[Occupational Series]],4)))</f>
        <v>8602</v>
      </c>
      <c r="D4743" s="129" t="s">
        <v>1021</v>
      </c>
      <c r="E4743" s="129" t="s">
        <v>1022</v>
      </c>
    </row>
    <row r="4744" spans="1:5" ht="115.5" thickBot="1" x14ac:dyDescent="0.3">
      <c r="A4744" s="51" t="s">
        <v>750</v>
      </c>
      <c r="B4744" s="127" t="str">
        <f>Table13[[#This Row],[Series]]&amp;Table13[[#This Row],[Competency Name]]</f>
        <v>8801TECHNICAL PRACTICES (THEORETICAL, PRECISE, ARTISTIC)</v>
      </c>
      <c r="C4744" s="127" t="str">
        <f>IF(RIGHT(Table13[[#This Row],[Occupational Series]],5)="SECCM","SECCM",IF(OR(RIGHT(Table13[[#This Row],[Occupational Series]],1)="A",RIGHT(Table13[[#This Row],[Occupational Series]],1)="B",RIGHT(Table13[[#This Row],[Occupational Series]],1)="C"),"0301",RIGHT(Table13[[#This Row],[Occupational Series]],4)))</f>
        <v>8801</v>
      </c>
      <c r="D4744" s="51" t="s">
        <v>716</v>
      </c>
      <c r="E4744" s="51" t="s">
        <v>717</v>
      </c>
    </row>
    <row r="4745" spans="1:5" ht="51.75" thickBot="1" x14ac:dyDescent="0.3">
      <c r="A4745" s="129" t="s">
        <v>750</v>
      </c>
      <c r="B4745" s="127" t="str">
        <f>Table13[[#This Row],[Series]]&amp;Table13[[#This Row],[Competency Name]]</f>
        <v>8801ABILITY TO DO THE WORK OF THE POSITION WITHOUT MORE THAN NORMAL SUPERVISION</v>
      </c>
      <c r="C4745" s="127" t="str">
        <f>IF(RIGHT(Table13[[#This Row],[Occupational Series]],5)="SECCM","SECCM",IF(OR(RIGHT(Table13[[#This Row],[Occupational Series]],1)="A",RIGHT(Table13[[#This Row],[Occupational Series]],1)="B",RIGHT(Table13[[#This Row],[Occupational Series]],1)="C"),"0301",RIGHT(Table13[[#This Row],[Occupational Series]],4)))</f>
        <v>8801</v>
      </c>
      <c r="D4745" s="129" t="s">
        <v>852</v>
      </c>
      <c r="E4745" s="129" t="s">
        <v>853</v>
      </c>
    </row>
    <row r="4746" spans="1:5" ht="15.75" thickBot="1" x14ac:dyDescent="0.3">
      <c r="A4746" s="129" t="s">
        <v>750</v>
      </c>
      <c r="B4746" s="127" t="str">
        <f>Table13[[#This Row],[Series]]&amp;Table13[[#This Row],[Competency Name]]</f>
        <v>8801ABILITY TO INSPECT</v>
      </c>
      <c r="C4746" s="127" t="str">
        <f>IF(RIGHT(Table13[[#This Row],[Occupational Series]],5)="SECCM","SECCM",IF(OR(RIGHT(Table13[[#This Row],[Occupational Series]],1)="A",RIGHT(Table13[[#This Row],[Occupational Series]],1)="B",RIGHT(Table13[[#This Row],[Occupational Series]],1)="C"),"0301",RIGHT(Table13[[#This Row],[Occupational Series]],4)))</f>
        <v>8801</v>
      </c>
      <c r="D4746" s="129" t="s">
        <v>866</v>
      </c>
      <c r="E4746" s="129" t="s">
        <v>867</v>
      </c>
    </row>
    <row r="4747" spans="1:5" ht="15.75" thickBot="1" x14ac:dyDescent="0.3">
      <c r="A4747" s="129" t="s">
        <v>750</v>
      </c>
      <c r="B4747" s="127" t="str">
        <f>Table13[[#This Row],[Series]]&amp;Table13[[#This Row],[Competency Name]]</f>
        <v>8801ABILITY TO INSTRUCT</v>
      </c>
      <c r="C4747" s="127" t="str">
        <f>IF(RIGHT(Table13[[#This Row],[Occupational Series]],5)="SECCM","SECCM",IF(OR(RIGHT(Table13[[#This Row],[Occupational Series]],1)="A",RIGHT(Table13[[#This Row],[Occupational Series]],1)="B",RIGHT(Table13[[#This Row],[Occupational Series]],1)="C"),"0301",RIGHT(Table13[[#This Row],[Occupational Series]],4)))</f>
        <v>8801</v>
      </c>
      <c r="D4747" s="129" t="s">
        <v>868</v>
      </c>
      <c r="E4747" s="129" t="s">
        <v>869</v>
      </c>
    </row>
    <row r="4748" spans="1:5" ht="39" thickBot="1" x14ac:dyDescent="0.3">
      <c r="A4748" s="51" t="s">
        <v>750</v>
      </c>
      <c r="B4748" s="127" t="str">
        <f>Table13[[#This Row],[Series]]&amp;Table13[[#This Row],[Competency Name]]</f>
        <v>8801ABILITY TO PROVIDE PRODUCTION SUPPORT SERVICES</v>
      </c>
      <c r="C4748" s="127" t="str">
        <f>IF(RIGHT(Table13[[#This Row],[Occupational Series]],5)="SECCM","SECCM",IF(OR(RIGHT(Table13[[#This Row],[Occupational Series]],1)="A",RIGHT(Table13[[#This Row],[Occupational Series]],1)="B",RIGHT(Table13[[#This Row],[Occupational Series]],1)="C"),"0301",RIGHT(Table13[[#This Row],[Occupational Series]],4)))</f>
        <v>8801</v>
      </c>
      <c r="D4748" s="51" t="s">
        <v>870</v>
      </c>
      <c r="E4748" s="51" t="s">
        <v>871</v>
      </c>
    </row>
    <row r="4749" spans="1:5" ht="26.25" thickBot="1" x14ac:dyDescent="0.3">
      <c r="A4749" s="129" t="s">
        <v>750</v>
      </c>
      <c r="B4749" s="127" t="str">
        <f>Table13[[#This Row],[Series]]&amp;Table13[[#This Row],[Competency Name]]</f>
        <v>8801ABILITY TO LEAD OR SUPERVISE</v>
      </c>
      <c r="C4749" s="127" t="str">
        <f>IF(RIGHT(Table13[[#This Row],[Occupational Series]],5)="SECCM","SECCM",IF(OR(RIGHT(Table13[[#This Row],[Occupational Series]],1)="A",RIGHT(Table13[[#This Row],[Occupational Series]],1)="B",RIGHT(Table13[[#This Row],[Occupational Series]],1)="C"),"0301",RIGHT(Table13[[#This Row],[Occupational Series]],4)))</f>
        <v>8801</v>
      </c>
      <c r="D4749" s="129" t="s">
        <v>872</v>
      </c>
      <c r="E4749" s="129" t="s">
        <v>873</v>
      </c>
    </row>
    <row r="4750" spans="1:5" ht="77.25" thickBot="1" x14ac:dyDescent="0.3">
      <c r="A4750" s="51" t="s">
        <v>750</v>
      </c>
      <c r="B4750" s="127" t="str">
        <f>Table13[[#This Row],[Series]]&amp;Table13[[#This Row],[Competency Name]]</f>
        <v>8801ABILITY TO INTERPRET INSTRUCTIONS AND SPECIFICATIONS, INCLUDING BLUEPRINT READING</v>
      </c>
      <c r="C4750" s="127" t="str">
        <f>IF(RIGHT(Table13[[#This Row],[Occupational Series]],5)="SECCM","SECCM",IF(OR(RIGHT(Table13[[#This Row],[Occupational Series]],1)="A",RIGHT(Table13[[#This Row],[Occupational Series]],1)="B",RIGHT(Table13[[#This Row],[Occupational Series]],1)="C"),"0301",RIGHT(Table13[[#This Row],[Occupational Series]],4)))</f>
        <v>8801</v>
      </c>
      <c r="D4750" s="51" t="s">
        <v>906</v>
      </c>
      <c r="E4750" s="51" t="s">
        <v>907</v>
      </c>
    </row>
    <row r="4751" spans="1:5" ht="51.75" thickBot="1" x14ac:dyDescent="0.3">
      <c r="A4751" s="51" t="s">
        <v>750</v>
      </c>
      <c r="B4751" s="127" t="str">
        <f>Table13[[#This Row],[Series]]&amp;Table13[[#This Row],[Competency Name]]</f>
        <v>8801ABILITY TO USE AND MAINTAIN TOOLS AND EQUIPMENT</v>
      </c>
      <c r="C4751" s="127" t="str">
        <f>IF(RIGHT(Table13[[#This Row],[Occupational Series]],5)="SECCM","SECCM",IF(OR(RIGHT(Table13[[#This Row],[Occupational Series]],1)="A",RIGHT(Table13[[#This Row],[Occupational Series]],1)="B",RIGHT(Table13[[#This Row],[Occupational Series]],1)="C"),"0301",RIGHT(Table13[[#This Row],[Occupational Series]],4)))</f>
        <v>8801</v>
      </c>
      <c r="D4751" s="51" t="s">
        <v>908</v>
      </c>
      <c r="E4751" s="51" t="s">
        <v>909</v>
      </c>
    </row>
    <row r="4752" spans="1:5" ht="39" thickBot="1" x14ac:dyDescent="0.3">
      <c r="A4752" s="51" t="s">
        <v>750</v>
      </c>
      <c r="B4752" s="127" t="str">
        <f>Table13[[#This Row],[Series]]&amp;Table13[[#This Row],[Competency Name]]</f>
        <v>8801KNOWLEDGE OF EQUIPMENT ASSEMBLY, INSTALLATION, REPAIR, ETC.</v>
      </c>
      <c r="C4752" s="127" t="str">
        <f>IF(RIGHT(Table13[[#This Row],[Occupational Series]],5)="SECCM","SECCM",IF(OR(RIGHT(Table13[[#This Row],[Occupational Series]],1)="A",RIGHT(Table13[[#This Row],[Occupational Series]],1)="B",RIGHT(Table13[[#This Row],[Occupational Series]],1)="C"),"0301",RIGHT(Table13[[#This Row],[Occupational Series]],4)))</f>
        <v>8801</v>
      </c>
      <c r="D4752" s="51" t="s">
        <v>910</v>
      </c>
      <c r="E4752" s="51" t="s">
        <v>911</v>
      </c>
    </row>
    <row r="4753" spans="1:5" ht="51.75" thickBot="1" x14ac:dyDescent="0.3">
      <c r="A4753" s="51" t="s">
        <v>750</v>
      </c>
      <c r="B4753" s="127" t="str">
        <f>Table13[[#This Row],[Series]]&amp;Table13[[#This Row],[Competency Name]]</f>
        <v>8801TROUBLESHOOTING</v>
      </c>
      <c r="C4753" s="127" t="str">
        <f>IF(RIGHT(Table13[[#This Row],[Occupational Series]],5)="SECCM","SECCM",IF(OR(RIGHT(Table13[[#This Row],[Occupational Series]],1)="A",RIGHT(Table13[[#This Row],[Occupational Series]],1)="B",RIGHT(Table13[[#This Row],[Occupational Series]],1)="C"),"0301",RIGHT(Table13[[#This Row],[Occupational Series]],4)))</f>
        <v>8801</v>
      </c>
      <c r="D4753" s="51" t="s">
        <v>912</v>
      </c>
      <c r="E4753" s="51" t="s">
        <v>913</v>
      </c>
    </row>
    <row r="4754" spans="1:5" ht="90" thickBot="1" x14ac:dyDescent="0.3">
      <c r="A4754" s="51" t="s">
        <v>750</v>
      </c>
      <c r="B4754" s="127" t="str">
        <f>Table13[[#This Row],[Series]]&amp;Table13[[#This Row],[Competency Name]]</f>
        <v>8801USE OF MEASURING INSTRUMENTS (MECHANICAL, ELECTRICAL, ELECTRONIC, AS APPROPRIATE TO LINE OF WORK)</v>
      </c>
      <c r="C4754" s="127" t="str">
        <f>IF(RIGHT(Table13[[#This Row],[Occupational Series]],5)="SECCM","SECCM",IF(OR(RIGHT(Table13[[#This Row],[Occupational Series]],1)="A",RIGHT(Table13[[#This Row],[Occupational Series]],1)="B",RIGHT(Table13[[#This Row],[Occupational Series]],1)="C"),"0301",RIGHT(Table13[[#This Row],[Occupational Series]],4)))</f>
        <v>8801</v>
      </c>
      <c r="D4754" s="51" t="s">
        <v>986</v>
      </c>
      <c r="E4754" s="51" t="s">
        <v>987</v>
      </c>
    </row>
    <row r="4755" spans="1:5" ht="115.5" thickBot="1" x14ac:dyDescent="0.3">
      <c r="A4755" s="51" t="s">
        <v>757</v>
      </c>
      <c r="B4755" s="127" t="str">
        <f>Table13[[#This Row],[Series]]&amp;Table13[[#This Row],[Competency Name]]</f>
        <v>8840TECHNICAL PRACTICES (THEORETICAL, PRECISE, ARTISTIC)</v>
      </c>
      <c r="C4755" s="127" t="str">
        <f>IF(RIGHT(Table13[[#This Row],[Occupational Series]],5)="SECCM","SECCM",IF(OR(RIGHT(Table13[[#This Row],[Occupational Series]],1)="A",RIGHT(Table13[[#This Row],[Occupational Series]],1)="B",RIGHT(Table13[[#This Row],[Occupational Series]],1)="C"),"0301",RIGHT(Table13[[#This Row],[Occupational Series]],4)))</f>
        <v>8840</v>
      </c>
      <c r="D4755" s="51" t="s">
        <v>716</v>
      </c>
      <c r="E4755" s="51" t="s">
        <v>717</v>
      </c>
    </row>
    <row r="4756" spans="1:5" ht="51.75" thickBot="1" x14ac:dyDescent="0.3">
      <c r="A4756" s="129" t="s">
        <v>757</v>
      </c>
      <c r="B4756" s="127" t="str">
        <f>Table13[[#This Row],[Series]]&amp;Table13[[#This Row],[Competency Name]]</f>
        <v>8840ABILITY TO DO THE WORK OF THE POSITION WITHOUT MORE THAN NORMAL SUPERVISION</v>
      </c>
      <c r="C4756" s="127" t="str">
        <f>IF(RIGHT(Table13[[#This Row],[Occupational Series]],5)="SECCM","SECCM",IF(OR(RIGHT(Table13[[#This Row],[Occupational Series]],1)="A",RIGHT(Table13[[#This Row],[Occupational Series]],1)="B",RIGHT(Table13[[#This Row],[Occupational Series]],1)="C"),"0301",RIGHT(Table13[[#This Row],[Occupational Series]],4)))</f>
        <v>8840</v>
      </c>
      <c r="D4756" s="129" t="s">
        <v>852</v>
      </c>
      <c r="E4756" s="129" t="s">
        <v>853</v>
      </c>
    </row>
    <row r="4757" spans="1:5" ht="15.75" thickBot="1" x14ac:dyDescent="0.3">
      <c r="A4757" s="129" t="s">
        <v>757</v>
      </c>
      <c r="B4757" s="127" t="str">
        <f>Table13[[#This Row],[Series]]&amp;Table13[[#This Row],[Competency Name]]</f>
        <v>8840ABILITY TO INSPECT</v>
      </c>
      <c r="C4757" s="127" t="str">
        <f>IF(RIGHT(Table13[[#This Row],[Occupational Series]],5)="SECCM","SECCM",IF(OR(RIGHT(Table13[[#This Row],[Occupational Series]],1)="A",RIGHT(Table13[[#This Row],[Occupational Series]],1)="B",RIGHT(Table13[[#This Row],[Occupational Series]],1)="C"),"0301",RIGHT(Table13[[#This Row],[Occupational Series]],4)))</f>
        <v>8840</v>
      </c>
      <c r="D4757" s="129" t="s">
        <v>866</v>
      </c>
      <c r="E4757" s="129" t="s">
        <v>867</v>
      </c>
    </row>
    <row r="4758" spans="1:5" ht="15.75" thickBot="1" x14ac:dyDescent="0.3">
      <c r="A4758" s="129" t="s">
        <v>757</v>
      </c>
      <c r="B4758" s="127" t="str">
        <f>Table13[[#This Row],[Series]]&amp;Table13[[#This Row],[Competency Name]]</f>
        <v>8840ABILITY TO INSTRUCT</v>
      </c>
      <c r="C4758" s="127" t="str">
        <f>IF(RIGHT(Table13[[#This Row],[Occupational Series]],5)="SECCM","SECCM",IF(OR(RIGHT(Table13[[#This Row],[Occupational Series]],1)="A",RIGHT(Table13[[#This Row],[Occupational Series]],1)="B",RIGHT(Table13[[#This Row],[Occupational Series]],1)="C"),"0301",RIGHT(Table13[[#This Row],[Occupational Series]],4)))</f>
        <v>8840</v>
      </c>
      <c r="D4758" s="129" t="s">
        <v>868</v>
      </c>
      <c r="E4758" s="129" t="s">
        <v>869</v>
      </c>
    </row>
    <row r="4759" spans="1:5" ht="39" thickBot="1" x14ac:dyDescent="0.3">
      <c r="A4759" s="51" t="s">
        <v>757</v>
      </c>
      <c r="B4759" s="127" t="str">
        <f>Table13[[#This Row],[Series]]&amp;Table13[[#This Row],[Competency Name]]</f>
        <v>8840ABILITY TO PROVIDE PRODUCTION SUPPORT SERVICES</v>
      </c>
      <c r="C4759" s="127" t="str">
        <f>IF(RIGHT(Table13[[#This Row],[Occupational Series]],5)="SECCM","SECCM",IF(OR(RIGHT(Table13[[#This Row],[Occupational Series]],1)="A",RIGHT(Table13[[#This Row],[Occupational Series]],1)="B",RIGHT(Table13[[#This Row],[Occupational Series]],1)="C"),"0301",RIGHT(Table13[[#This Row],[Occupational Series]],4)))</f>
        <v>8840</v>
      </c>
      <c r="D4759" s="51" t="s">
        <v>870</v>
      </c>
      <c r="E4759" s="51" t="s">
        <v>871</v>
      </c>
    </row>
    <row r="4760" spans="1:5" ht="26.25" thickBot="1" x14ac:dyDescent="0.3">
      <c r="A4760" s="129" t="s">
        <v>757</v>
      </c>
      <c r="B4760" s="127" t="str">
        <f>Table13[[#This Row],[Series]]&amp;Table13[[#This Row],[Competency Name]]</f>
        <v>8840ABILITY TO LEAD OR SUPERVISE</v>
      </c>
      <c r="C4760" s="127" t="str">
        <f>IF(RIGHT(Table13[[#This Row],[Occupational Series]],5)="SECCM","SECCM",IF(OR(RIGHT(Table13[[#This Row],[Occupational Series]],1)="A",RIGHT(Table13[[#This Row],[Occupational Series]],1)="B",RIGHT(Table13[[#This Row],[Occupational Series]],1)="C"),"0301",RIGHT(Table13[[#This Row],[Occupational Series]],4)))</f>
        <v>8840</v>
      </c>
      <c r="D4760" s="129" t="s">
        <v>872</v>
      </c>
      <c r="E4760" s="129" t="s">
        <v>873</v>
      </c>
    </row>
    <row r="4761" spans="1:5" ht="39" thickBot="1" x14ac:dyDescent="0.3">
      <c r="A4761" s="51" t="s">
        <v>757</v>
      </c>
      <c r="B4761" s="127" t="str">
        <f>Table13[[#This Row],[Series]]&amp;Table13[[#This Row],[Competency Name]]</f>
        <v>8840ABILITY TO FOLLOW DIRECTIONS IN A SHOP</v>
      </c>
      <c r="C4761" s="127" t="str">
        <f>IF(RIGHT(Table13[[#This Row],[Occupational Series]],5)="SECCM","SECCM",IF(OR(RIGHT(Table13[[#This Row],[Occupational Series]],1)="A",RIGHT(Table13[[#This Row],[Occupational Series]],1)="B",RIGHT(Table13[[#This Row],[Occupational Series]],1)="C"),"0301",RIGHT(Table13[[#This Row],[Occupational Series]],4)))</f>
        <v>8840</v>
      </c>
      <c r="D4761" s="51" t="s">
        <v>882</v>
      </c>
      <c r="E4761" s="51" t="s">
        <v>883</v>
      </c>
    </row>
    <row r="4762" spans="1:5" ht="64.5" thickBot="1" x14ac:dyDescent="0.3">
      <c r="A4762" s="51" t="s">
        <v>757</v>
      </c>
      <c r="B4762" s="127" t="str">
        <f>Table13[[#This Row],[Series]]&amp;Table13[[#This Row],[Competency Name]]</f>
        <v>8840DEXTERITY AND SAFETY</v>
      </c>
      <c r="C4762" s="127" t="str">
        <f>IF(RIGHT(Table13[[#This Row],[Occupational Series]],5)="SECCM","SECCM",IF(OR(RIGHT(Table13[[#This Row],[Occupational Series]],1)="A",RIGHT(Table13[[#This Row],[Occupational Series]],1)="B",RIGHT(Table13[[#This Row],[Occupational Series]],1)="C"),"0301",RIGHT(Table13[[#This Row],[Occupational Series]],4)))</f>
        <v>8840</v>
      </c>
      <c r="D4762" s="51" t="s">
        <v>888</v>
      </c>
      <c r="E4762" s="51" t="s">
        <v>889</v>
      </c>
    </row>
    <row r="4763" spans="1:5" ht="39" thickBot="1" x14ac:dyDescent="0.3">
      <c r="A4763" s="51" t="s">
        <v>757</v>
      </c>
      <c r="B4763" s="127" t="str">
        <f>Table13[[#This Row],[Series]]&amp;Table13[[#This Row],[Competency Name]]</f>
        <v>8840RELIABILITY AND DEPENDABILITY</v>
      </c>
      <c r="C4763" s="127" t="str">
        <f>IF(RIGHT(Table13[[#This Row],[Occupational Series]],5)="SECCM","SECCM",IF(OR(RIGHT(Table13[[#This Row],[Occupational Series]],1)="A",RIGHT(Table13[[#This Row],[Occupational Series]],1)="B",RIGHT(Table13[[#This Row],[Occupational Series]],1)="C"),"0301",RIGHT(Table13[[#This Row],[Occupational Series]],4)))</f>
        <v>8840</v>
      </c>
      <c r="D4763" s="51" t="s">
        <v>900</v>
      </c>
      <c r="E4763" s="51" t="s">
        <v>901</v>
      </c>
    </row>
    <row r="4764" spans="1:5" ht="77.25" thickBot="1" x14ac:dyDescent="0.3">
      <c r="A4764" s="51" t="s">
        <v>757</v>
      </c>
      <c r="B4764" s="127" t="str">
        <f>Table13[[#This Row],[Series]]&amp;Table13[[#This Row],[Competency Name]]</f>
        <v>8840ABILITY TO INTERPRET INSTRUCTIONS AND SPECIFICATIONS, INCLUDING BLUEPRINT READING</v>
      </c>
      <c r="C4764" s="127" t="str">
        <f>IF(RIGHT(Table13[[#This Row],[Occupational Series]],5)="SECCM","SECCM",IF(OR(RIGHT(Table13[[#This Row],[Occupational Series]],1)="A",RIGHT(Table13[[#This Row],[Occupational Series]],1)="B",RIGHT(Table13[[#This Row],[Occupational Series]],1)="C"),"0301",RIGHT(Table13[[#This Row],[Occupational Series]],4)))</f>
        <v>8840</v>
      </c>
      <c r="D4764" s="51" t="s">
        <v>906</v>
      </c>
      <c r="E4764" s="51" t="s">
        <v>907</v>
      </c>
    </row>
    <row r="4765" spans="1:5" ht="51.75" thickBot="1" x14ac:dyDescent="0.3">
      <c r="A4765" s="51" t="s">
        <v>757</v>
      </c>
      <c r="B4765" s="127" t="str">
        <f>Table13[[#This Row],[Series]]&amp;Table13[[#This Row],[Competency Name]]</f>
        <v>8840ABILITY TO USE AND MAINTAIN TOOLS AND EQUIPMENT</v>
      </c>
      <c r="C4765" s="127" t="str">
        <f>IF(RIGHT(Table13[[#This Row],[Occupational Series]],5)="SECCM","SECCM",IF(OR(RIGHT(Table13[[#This Row],[Occupational Series]],1)="A",RIGHT(Table13[[#This Row],[Occupational Series]],1)="B",RIGHT(Table13[[#This Row],[Occupational Series]],1)="C"),"0301",RIGHT(Table13[[#This Row],[Occupational Series]],4)))</f>
        <v>8840</v>
      </c>
      <c r="D4765" s="51" t="s">
        <v>908</v>
      </c>
      <c r="E4765" s="51" t="s">
        <v>909</v>
      </c>
    </row>
    <row r="4766" spans="1:5" ht="39" thickBot="1" x14ac:dyDescent="0.3">
      <c r="A4766" s="51" t="s">
        <v>757</v>
      </c>
      <c r="B4766" s="127" t="str">
        <f>Table13[[#This Row],[Series]]&amp;Table13[[#This Row],[Competency Name]]</f>
        <v>8840KNOWLEDGE OF EQUIPMENT ASSEMBLY, INSTALLATION, REPAIR, ETC.</v>
      </c>
      <c r="C4766" s="127" t="str">
        <f>IF(RIGHT(Table13[[#This Row],[Occupational Series]],5)="SECCM","SECCM",IF(OR(RIGHT(Table13[[#This Row],[Occupational Series]],1)="A",RIGHT(Table13[[#This Row],[Occupational Series]],1)="B",RIGHT(Table13[[#This Row],[Occupational Series]],1)="C"),"0301",RIGHT(Table13[[#This Row],[Occupational Series]],4)))</f>
        <v>8840</v>
      </c>
      <c r="D4766" s="51" t="s">
        <v>910</v>
      </c>
      <c r="E4766" s="51" t="s">
        <v>911</v>
      </c>
    </row>
    <row r="4767" spans="1:5" ht="51.75" thickBot="1" x14ac:dyDescent="0.3">
      <c r="A4767" s="51" t="s">
        <v>757</v>
      </c>
      <c r="B4767" s="127" t="str">
        <f>Table13[[#This Row],[Series]]&amp;Table13[[#This Row],[Competency Name]]</f>
        <v>8840TROUBLESHOOTING</v>
      </c>
      <c r="C4767" s="127" t="str">
        <f>IF(RIGHT(Table13[[#This Row],[Occupational Series]],5)="SECCM","SECCM",IF(OR(RIGHT(Table13[[#This Row],[Occupational Series]],1)="A",RIGHT(Table13[[#This Row],[Occupational Series]],1)="B",RIGHT(Table13[[#This Row],[Occupational Series]],1)="C"),"0301",RIGHT(Table13[[#This Row],[Occupational Series]],4)))</f>
        <v>8840</v>
      </c>
      <c r="D4767" s="51" t="s">
        <v>912</v>
      </c>
      <c r="E4767" s="51" t="s">
        <v>913</v>
      </c>
    </row>
    <row r="4768" spans="1:5" ht="90" thickBot="1" x14ac:dyDescent="0.3">
      <c r="A4768" s="51" t="s">
        <v>757</v>
      </c>
      <c r="B4768" s="127" t="str">
        <f>Table13[[#This Row],[Series]]&amp;Table13[[#This Row],[Competency Name]]</f>
        <v>8840USE OF MEASURING INSTRUMENTS (MECHANICAL, ELECTRICAL, ELECTRONIC, AS APPROPRIATE TO LINE OF WORK)</v>
      </c>
      <c r="C4768" s="127" t="str">
        <f>IF(RIGHT(Table13[[#This Row],[Occupational Series]],5)="SECCM","SECCM",IF(OR(RIGHT(Table13[[#This Row],[Occupational Series]],1)="A",RIGHT(Table13[[#This Row],[Occupational Series]],1)="B",RIGHT(Table13[[#This Row],[Occupational Series]],1)="C"),"0301",RIGHT(Table13[[#This Row],[Occupational Series]],4)))</f>
        <v>8840</v>
      </c>
      <c r="D4768" s="51" t="s">
        <v>986</v>
      </c>
      <c r="E4768" s="51" t="s">
        <v>987</v>
      </c>
    </row>
    <row r="4769" spans="1:5" ht="39" thickBot="1" x14ac:dyDescent="0.3">
      <c r="A4769" s="51" t="s">
        <v>757</v>
      </c>
      <c r="B4769" s="127" t="str">
        <f>Table13[[#This Row],[Series]]&amp;Table13[[#This Row],[Competency Name]]</f>
        <v>8840ABILITY TO WORK AS A MEMBER OF A TEAM</v>
      </c>
      <c r="C4769" s="127" t="str">
        <f>IF(RIGHT(Table13[[#This Row],[Occupational Series]],5)="SECCM","SECCM",IF(OR(RIGHT(Table13[[#This Row],[Occupational Series]],1)="A",RIGHT(Table13[[#This Row],[Occupational Series]],1)="B",RIGHT(Table13[[#This Row],[Occupational Series]],1)="C"),"0301",RIGHT(Table13[[#This Row],[Occupational Series]],4)))</f>
        <v>8840</v>
      </c>
      <c r="D4769" s="51" t="s">
        <v>1017</v>
      </c>
      <c r="E4769" s="51" t="s">
        <v>1018</v>
      </c>
    </row>
    <row r="4770" spans="1:5" ht="26.25" thickBot="1" x14ac:dyDescent="0.3">
      <c r="A4770" s="129" t="s">
        <v>757</v>
      </c>
      <c r="B4770" s="127" t="str">
        <f>Table13[[#This Row],[Series]]&amp;Table13[[#This Row],[Competency Name]]</f>
        <v>8840SHOP APTITUDE AND INTEREST</v>
      </c>
      <c r="C4770" s="127" t="str">
        <f>IF(RIGHT(Table13[[#This Row],[Occupational Series]],5)="SECCM","SECCM",IF(OR(RIGHT(Table13[[#This Row],[Occupational Series]],1)="A",RIGHT(Table13[[#This Row],[Occupational Series]],1)="B",RIGHT(Table13[[#This Row],[Occupational Series]],1)="C"),"0301",RIGHT(Table13[[#This Row],[Occupational Series]],4)))</f>
        <v>8840</v>
      </c>
      <c r="D4770" s="129" t="s">
        <v>1021</v>
      </c>
      <c r="E4770" s="129" t="s">
        <v>1022</v>
      </c>
    </row>
    <row r="4771" spans="1:5" ht="115.5" thickBot="1" x14ac:dyDescent="0.3">
      <c r="A4771" s="51" t="s">
        <v>718</v>
      </c>
      <c r="B4771" s="127" t="str">
        <f>Table13[[#This Row],[Series]]&amp;Table13[[#This Row],[Competency Name]]</f>
        <v>8852TECHNICAL PRACTICES (THEORETICAL, PRECISE, ARTISTIC)</v>
      </c>
      <c r="C4771" s="127" t="str">
        <f>IF(RIGHT(Table13[[#This Row],[Occupational Series]],5)="SECCM","SECCM",IF(OR(RIGHT(Table13[[#This Row],[Occupational Series]],1)="A",RIGHT(Table13[[#This Row],[Occupational Series]],1)="B",RIGHT(Table13[[#This Row],[Occupational Series]],1)="C"),"0301",RIGHT(Table13[[#This Row],[Occupational Series]],4)))</f>
        <v>8852</v>
      </c>
      <c r="D4771" s="51" t="s">
        <v>716</v>
      </c>
      <c r="E4771" s="51" t="s">
        <v>717</v>
      </c>
    </row>
    <row r="4772" spans="1:5" ht="51.75" thickBot="1" x14ac:dyDescent="0.3">
      <c r="A4772" s="129" t="s">
        <v>718</v>
      </c>
      <c r="B4772" s="127" t="str">
        <f>Table13[[#This Row],[Series]]&amp;Table13[[#This Row],[Competency Name]]</f>
        <v>8852ABILITY TO DO THE WORK OF THE POSITION WITHOUT MORE THAN NORMAL SUPERVISION</v>
      </c>
      <c r="C4772" s="127" t="str">
        <f>IF(RIGHT(Table13[[#This Row],[Occupational Series]],5)="SECCM","SECCM",IF(OR(RIGHT(Table13[[#This Row],[Occupational Series]],1)="A",RIGHT(Table13[[#This Row],[Occupational Series]],1)="B",RIGHT(Table13[[#This Row],[Occupational Series]],1)="C"),"0301",RIGHT(Table13[[#This Row],[Occupational Series]],4)))</f>
        <v>8852</v>
      </c>
      <c r="D4772" s="129" t="s">
        <v>852</v>
      </c>
      <c r="E4772" s="129" t="s">
        <v>853</v>
      </c>
    </row>
    <row r="4773" spans="1:5" ht="15.75" thickBot="1" x14ac:dyDescent="0.3">
      <c r="A4773" s="129" t="s">
        <v>718</v>
      </c>
      <c r="B4773" s="127" t="str">
        <f>Table13[[#This Row],[Series]]&amp;Table13[[#This Row],[Competency Name]]</f>
        <v>8852ABILITY TO INSPECT</v>
      </c>
      <c r="C4773" s="127" t="str">
        <f>IF(RIGHT(Table13[[#This Row],[Occupational Series]],5)="SECCM","SECCM",IF(OR(RIGHT(Table13[[#This Row],[Occupational Series]],1)="A",RIGHT(Table13[[#This Row],[Occupational Series]],1)="B",RIGHT(Table13[[#This Row],[Occupational Series]],1)="C"),"0301",RIGHT(Table13[[#This Row],[Occupational Series]],4)))</f>
        <v>8852</v>
      </c>
      <c r="D4773" s="129" t="s">
        <v>866</v>
      </c>
      <c r="E4773" s="129" t="s">
        <v>867</v>
      </c>
    </row>
    <row r="4774" spans="1:5" ht="15.75" thickBot="1" x14ac:dyDescent="0.3">
      <c r="A4774" s="129" t="s">
        <v>718</v>
      </c>
      <c r="B4774" s="127" t="str">
        <f>Table13[[#This Row],[Series]]&amp;Table13[[#This Row],[Competency Name]]</f>
        <v>8852ABILITY TO INSTRUCT</v>
      </c>
      <c r="C4774" s="127" t="str">
        <f>IF(RIGHT(Table13[[#This Row],[Occupational Series]],5)="SECCM","SECCM",IF(OR(RIGHT(Table13[[#This Row],[Occupational Series]],1)="A",RIGHT(Table13[[#This Row],[Occupational Series]],1)="B",RIGHT(Table13[[#This Row],[Occupational Series]],1)="C"),"0301",RIGHT(Table13[[#This Row],[Occupational Series]],4)))</f>
        <v>8852</v>
      </c>
      <c r="D4774" s="129" t="s">
        <v>868</v>
      </c>
      <c r="E4774" s="129" t="s">
        <v>869</v>
      </c>
    </row>
    <row r="4775" spans="1:5" ht="39" thickBot="1" x14ac:dyDescent="0.3">
      <c r="A4775" s="51" t="s">
        <v>718</v>
      </c>
      <c r="B4775" s="127" t="str">
        <f>Table13[[#This Row],[Series]]&amp;Table13[[#This Row],[Competency Name]]</f>
        <v>8852ABILITY TO PROVIDE PRODUCTION SUPPORT SERVICES</v>
      </c>
      <c r="C4775" s="127" t="str">
        <f>IF(RIGHT(Table13[[#This Row],[Occupational Series]],5)="SECCM","SECCM",IF(OR(RIGHT(Table13[[#This Row],[Occupational Series]],1)="A",RIGHT(Table13[[#This Row],[Occupational Series]],1)="B",RIGHT(Table13[[#This Row],[Occupational Series]],1)="C"),"0301",RIGHT(Table13[[#This Row],[Occupational Series]],4)))</f>
        <v>8852</v>
      </c>
      <c r="D4775" s="51" t="s">
        <v>870</v>
      </c>
      <c r="E4775" s="51" t="s">
        <v>871</v>
      </c>
    </row>
    <row r="4776" spans="1:5" ht="26.25" thickBot="1" x14ac:dyDescent="0.3">
      <c r="A4776" s="129" t="s">
        <v>718</v>
      </c>
      <c r="B4776" s="127" t="str">
        <f>Table13[[#This Row],[Series]]&amp;Table13[[#This Row],[Competency Name]]</f>
        <v>8852ABILITY TO LEAD OR SUPERVISE</v>
      </c>
      <c r="C4776" s="127" t="str">
        <f>IF(RIGHT(Table13[[#This Row],[Occupational Series]],5)="SECCM","SECCM",IF(OR(RIGHT(Table13[[#This Row],[Occupational Series]],1)="A",RIGHT(Table13[[#This Row],[Occupational Series]],1)="B",RIGHT(Table13[[#This Row],[Occupational Series]],1)="C"),"0301",RIGHT(Table13[[#This Row],[Occupational Series]],4)))</f>
        <v>8852</v>
      </c>
      <c r="D4776" s="129" t="s">
        <v>872</v>
      </c>
      <c r="E4776" s="129" t="s">
        <v>873</v>
      </c>
    </row>
    <row r="4777" spans="1:5" ht="39" thickBot="1" x14ac:dyDescent="0.3">
      <c r="A4777" s="51" t="s">
        <v>718</v>
      </c>
      <c r="B4777" s="127" t="str">
        <f>Table13[[#This Row],[Series]]&amp;Table13[[#This Row],[Competency Name]]</f>
        <v>8852ABILITY TO FOLLOW DIRECTIONS IN A SHOP</v>
      </c>
      <c r="C4777" s="127" t="str">
        <f>IF(RIGHT(Table13[[#This Row],[Occupational Series]],5)="SECCM","SECCM",IF(OR(RIGHT(Table13[[#This Row],[Occupational Series]],1)="A",RIGHT(Table13[[#This Row],[Occupational Series]],1)="B",RIGHT(Table13[[#This Row],[Occupational Series]],1)="C"),"0301",RIGHT(Table13[[#This Row],[Occupational Series]],4)))</f>
        <v>8852</v>
      </c>
      <c r="D4777" s="51" t="s">
        <v>882</v>
      </c>
      <c r="E4777" s="51" t="s">
        <v>883</v>
      </c>
    </row>
    <row r="4778" spans="1:5" ht="64.5" thickBot="1" x14ac:dyDescent="0.3">
      <c r="A4778" s="51" t="s">
        <v>718</v>
      </c>
      <c r="B4778" s="127" t="str">
        <f>Table13[[#This Row],[Series]]&amp;Table13[[#This Row],[Competency Name]]</f>
        <v>8852DEXTERITY AND SAFETY</v>
      </c>
      <c r="C4778" s="127" t="str">
        <f>IF(RIGHT(Table13[[#This Row],[Occupational Series]],5)="SECCM","SECCM",IF(OR(RIGHT(Table13[[#This Row],[Occupational Series]],1)="A",RIGHT(Table13[[#This Row],[Occupational Series]],1)="B",RIGHT(Table13[[#This Row],[Occupational Series]],1)="C"),"0301",RIGHT(Table13[[#This Row],[Occupational Series]],4)))</f>
        <v>8852</v>
      </c>
      <c r="D4778" s="51" t="s">
        <v>888</v>
      </c>
      <c r="E4778" s="51" t="s">
        <v>889</v>
      </c>
    </row>
    <row r="4779" spans="1:5" ht="39" thickBot="1" x14ac:dyDescent="0.3">
      <c r="A4779" s="51" t="s">
        <v>718</v>
      </c>
      <c r="B4779" s="127" t="str">
        <f>Table13[[#This Row],[Series]]&amp;Table13[[#This Row],[Competency Name]]</f>
        <v>8852RELIABILITY AND DEPENDABILITY</v>
      </c>
      <c r="C4779" s="127" t="str">
        <f>IF(RIGHT(Table13[[#This Row],[Occupational Series]],5)="SECCM","SECCM",IF(OR(RIGHT(Table13[[#This Row],[Occupational Series]],1)="A",RIGHT(Table13[[#This Row],[Occupational Series]],1)="B",RIGHT(Table13[[#This Row],[Occupational Series]],1)="C"),"0301",RIGHT(Table13[[#This Row],[Occupational Series]],4)))</f>
        <v>8852</v>
      </c>
      <c r="D4779" s="51" t="s">
        <v>900</v>
      </c>
      <c r="E4779" s="51" t="s">
        <v>901</v>
      </c>
    </row>
    <row r="4780" spans="1:5" ht="77.25" thickBot="1" x14ac:dyDescent="0.3">
      <c r="A4780" s="51" t="s">
        <v>718</v>
      </c>
      <c r="B4780" s="127" t="str">
        <f>Table13[[#This Row],[Series]]&amp;Table13[[#This Row],[Competency Name]]</f>
        <v>8852ABILITY TO INTERPRET INSTRUCTIONS AND SPECIFICATIONS, INCLUDING BLUEPRINT READING</v>
      </c>
      <c r="C4780" s="127" t="str">
        <f>IF(RIGHT(Table13[[#This Row],[Occupational Series]],5)="SECCM","SECCM",IF(OR(RIGHT(Table13[[#This Row],[Occupational Series]],1)="A",RIGHT(Table13[[#This Row],[Occupational Series]],1)="B",RIGHT(Table13[[#This Row],[Occupational Series]],1)="C"),"0301",RIGHT(Table13[[#This Row],[Occupational Series]],4)))</f>
        <v>8852</v>
      </c>
      <c r="D4780" s="51" t="s">
        <v>906</v>
      </c>
      <c r="E4780" s="51" t="s">
        <v>907</v>
      </c>
    </row>
    <row r="4781" spans="1:5" ht="51.75" thickBot="1" x14ac:dyDescent="0.3">
      <c r="A4781" s="51" t="s">
        <v>718</v>
      </c>
      <c r="B4781" s="127" t="str">
        <f>Table13[[#This Row],[Series]]&amp;Table13[[#This Row],[Competency Name]]</f>
        <v>8852ABILITY TO USE AND MAINTAIN TOOLS AND EQUIPMENT</v>
      </c>
      <c r="C4781" s="127" t="str">
        <f>IF(RIGHT(Table13[[#This Row],[Occupational Series]],5)="SECCM","SECCM",IF(OR(RIGHT(Table13[[#This Row],[Occupational Series]],1)="A",RIGHT(Table13[[#This Row],[Occupational Series]],1)="B",RIGHT(Table13[[#This Row],[Occupational Series]],1)="C"),"0301",RIGHT(Table13[[#This Row],[Occupational Series]],4)))</f>
        <v>8852</v>
      </c>
      <c r="D4781" s="51" t="s">
        <v>908</v>
      </c>
      <c r="E4781" s="51" t="s">
        <v>909</v>
      </c>
    </row>
    <row r="4782" spans="1:5" ht="39" thickBot="1" x14ac:dyDescent="0.3">
      <c r="A4782" s="51" t="s">
        <v>718</v>
      </c>
      <c r="B4782" s="127" t="str">
        <f>Table13[[#This Row],[Series]]&amp;Table13[[#This Row],[Competency Name]]</f>
        <v>8852KNOWLEDGE OF EQUIPMENT ASSEMBLY, INSTALLATION, REPAIR, ETC.</v>
      </c>
      <c r="C4782" s="127" t="str">
        <f>IF(RIGHT(Table13[[#This Row],[Occupational Series]],5)="SECCM","SECCM",IF(OR(RIGHT(Table13[[#This Row],[Occupational Series]],1)="A",RIGHT(Table13[[#This Row],[Occupational Series]],1)="B",RIGHT(Table13[[#This Row],[Occupational Series]],1)="C"),"0301",RIGHT(Table13[[#This Row],[Occupational Series]],4)))</f>
        <v>8852</v>
      </c>
      <c r="D4782" s="51" t="s">
        <v>910</v>
      </c>
      <c r="E4782" s="51" t="s">
        <v>911</v>
      </c>
    </row>
    <row r="4783" spans="1:5" ht="51.75" thickBot="1" x14ac:dyDescent="0.3">
      <c r="A4783" s="51" t="s">
        <v>718</v>
      </c>
      <c r="B4783" s="127" t="str">
        <f>Table13[[#This Row],[Series]]&amp;Table13[[#This Row],[Competency Name]]</f>
        <v>8852TROUBLESHOOTING</v>
      </c>
      <c r="C4783" s="127" t="str">
        <f>IF(RIGHT(Table13[[#This Row],[Occupational Series]],5)="SECCM","SECCM",IF(OR(RIGHT(Table13[[#This Row],[Occupational Series]],1)="A",RIGHT(Table13[[#This Row],[Occupational Series]],1)="B",RIGHT(Table13[[#This Row],[Occupational Series]],1)="C"),"0301",RIGHT(Table13[[#This Row],[Occupational Series]],4)))</f>
        <v>8852</v>
      </c>
      <c r="D4783" s="51" t="s">
        <v>912</v>
      </c>
      <c r="E4783" s="51" t="s">
        <v>913</v>
      </c>
    </row>
    <row r="4784" spans="1:5" ht="90" thickBot="1" x14ac:dyDescent="0.3">
      <c r="A4784" s="51" t="s">
        <v>718</v>
      </c>
      <c r="B4784" s="127" t="str">
        <f>Table13[[#This Row],[Series]]&amp;Table13[[#This Row],[Competency Name]]</f>
        <v>8852USE OF MEASURING INSTRUMENTS (MECHANICAL, ELECTRICAL, ELECTRONIC, AS APPROPRIATE TO LINE OF WORK)</v>
      </c>
      <c r="C4784" s="127" t="str">
        <f>IF(RIGHT(Table13[[#This Row],[Occupational Series]],5)="SECCM","SECCM",IF(OR(RIGHT(Table13[[#This Row],[Occupational Series]],1)="A",RIGHT(Table13[[#This Row],[Occupational Series]],1)="B",RIGHT(Table13[[#This Row],[Occupational Series]],1)="C"),"0301",RIGHT(Table13[[#This Row],[Occupational Series]],4)))</f>
        <v>8852</v>
      </c>
      <c r="D4784" s="51" t="s">
        <v>986</v>
      </c>
      <c r="E4784" s="51" t="s">
        <v>987</v>
      </c>
    </row>
    <row r="4785" spans="1:5" ht="39" thickBot="1" x14ac:dyDescent="0.3">
      <c r="A4785" s="51" t="s">
        <v>718</v>
      </c>
      <c r="B4785" s="127" t="str">
        <f>Table13[[#This Row],[Series]]&amp;Table13[[#This Row],[Competency Name]]</f>
        <v>8852ABILITY TO WORK AS A MEMBER OF A TEAM</v>
      </c>
      <c r="C4785" s="127" t="str">
        <f>IF(RIGHT(Table13[[#This Row],[Occupational Series]],5)="SECCM","SECCM",IF(OR(RIGHT(Table13[[#This Row],[Occupational Series]],1)="A",RIGHT(Table13[[#This Row],[Occupational Series]],1)="B",RIGHT(Table13[[#This Row],[Occupational Series]],1)="C"),"0301",RIGHT(Table13[[#This Row],[Occupational Series]],4)))</f>
        <v>8852</v>
      </c>
      <c r="D4785" s="51" t="s">
        <v>1017</v>
      </c>
      <c r="E4785" s="51" t="s">
        <v>1018</v>
      </c>
    </row>
    <row r="4786" spans="1:5" ht="26.25" thickBot="1" x14ac:dyDescent="0.3">
      <c r="A4786" s="129" t="s">
        <v>718</v>
      </c>
      <c r="B4786" s="127" t="str">
        <f>Table13[[#This Row],[Series]]&amp;Table13[[#This Row],[Competency Name]]</f>
        <v>8852SHOP APTITUDE AND INTEREST</v>
      </c>
      <c r="C4786" s="127" t="str">
        <f>IF(RIGHT(Table13[[#This Row],[Occupational Series]],5)="SECCM","SECCM",IF(OR(RIGHT(Table13[[#This Row],[Occupational Series]],1)="A",RIGHT(Table13[[#This Row],[Occupational Series]],1)="B",RIGHT(Table13[[#This Row],[Occupational Series]],1)="C"),"0301",RIGHT(Table13[[#This Row],[Occupational Series]],4)))</f>
        <v>8852</v>
      </c>
      <c r="D4786" s="129" t="s">
        <v>1021</v>
      </c>
      <c r="E4786" s="129" t="s">
        <v>1022</v>
      </c>
    </row>
    <row r="4787" spans="1:5" ht="115.5" thickBot="1" x14ac:dyDescent="0.3">
      <c r="A4787" s="51" t="s">
        <v>727</v>
      </c>
      <c r="B4787" s="127" t="str">
        <f>Table13[[#This Row],[Series]]&amp;Table13[[#This Row],[Competency Name]]</f>
        <v>8862TECHNICAL PRACTICES (THEORETICAL, PRECISE, ARTISTIC)</v>
      </c>
      <c r="C4787" s="127" t="str">
        <f>IF(RIGHT(Table13[[#This Row],[Occupational Series]],5)="SECCM","SECCM",IF(OR(RIGHT(Table13[[#This Row],[Occupational Series]],1)="A",RIGHT(Table13[[#This Row],[Occupational Series]],1)="B",RIGHT(Table13[[#This Row],[Occupational Series]],1)="C"),"0301",RIGHT(Table13[[#This Row],[Occupational Series]],4)))</f>
        <v>8862</v>
      </c>
      <c r="D4787" s="51" t="s">
        <v>716</v>
      </c>
      <c r="E4787" s="51" t="s">
        <v>717</v>
      </c>
    </row>
    <row r="4788" spans="1:5" ht="51.75" thickBot="1" x14ac:dyDescent="0.3">
      <c r="A4788" s="129" t="s">
        <v>727</v>
      </c>
      <c r="B4788" s="127" t="str">
        <f>Table13[[#This Row],[Series]]&amp;Table13[[#This Row],[Competency Name]]</f>
        <v>8862ABILITY TO DO THE WORK OF THE POSITION WITHOUT MORE THAN NORMAL SUPERVISION</v>
      </c>
      <c r="C4788" s="127" t="str">
        <f>IF(RIGHT(Table13[[#This Row],[Occupational Series]],5)="SECCM","SECCM",IF(OR(RIGHT(Table13[[#This Row],[Occupational Series]],1)="A",RIGHT(Table13[[#This Row],[Occupational Series]],1)="B",RIGHT(Table13[[#This Row],[Occupational Series]],1)="C"),"0301",RIGHT(Table13[[#This Row],[Occupational Series]],4)))</f>
        <v>8862</v>
      </c>
      <c r="D4788" s="129" t="s">
        <v>852</v>
      </c>
      <c r="E4788" s="129" t="s">
        <v>853</v>
      </c>
    </row>
    <row r="4789" spans="1:5" ht="15.75" thickBot="1" x14ac:dyDescent="0.3">
      <c r="A4789" s="129" t="s">
        <v>727</v>
      </c>
      <c r="B4789" s="127" t="str">
        <f>Table13[[#This Row],[Series]]&amp;Table13[[#This Row],[Competency Name]]</f>
        <v>8862ABILITY TO INSPECT</v>
      </c>
      <c r="C4789" s="127" t="str">
        <f>IF(RIGHT(Table13[[#This Row],[Occupational Series]],5)="SECCM","SECCM",IF(OR(RIGHT(Table13[[#This Row],[Occupational Series]],1)="A",RIGHT(Table13[[#This Row],[Occupational Series]],1)="B",RIGHT(Table13[[#This Row],[Occupational Series]],1)="C"),"0301",RIGHT(Table13[[#This Row],[Occupational Series]],4)))</f>
        <v>8862</v>
      </c>
      <c r="D4789" s="129" t="s">
        <v>866</v>
      </c>
      <c r="E4789" s="129" t="s">
        <v>867</v>
      </c>
    </row>
    <row r="4790" spans="1:5" ht="15.75" thickBot="1" x14ac:dyDescent="0.3">
      <c r="A4790" s="129" t="s">
        <v>727</v>
      </c>
      <c r="B4790" s="127" t="str">
        <f>Table13[[#This Row],[Series]]&amp;Table13[[#This Row],[Competency Name]]</f>
        <v>8862ABILITY TO INSTRUCT</v>
      </c>
      <c r="C4790" s="127" t="str">
        <f>IF(RIGHT(Table13[[#This Row],[Occupational Series]],5)="SECCM","SECCM",IF(OR(RIGHT(Table13[[#This Row],[Occupational Series]],1)="A",RIGHT(Table13[[#This Row],[Occupational Series]],1)="B",RIGHT(Table13[[#This Row],[Occupational Series]],1)="C"),"0301",RIGHT(Table13[[#This Row],[Occupational Series]],4)))</f>
        <v>8862</v>
      </c>
      <c r="D4790" s="129" t="s">
        <v>868</v>
      </c>
      <c r="E4790" s="129" t="s">
        <v>869</v>
      </c>
    </row>
    <row r="4791" spans="1:5" ht="39" thickBot="1" x14ac:dyDescent="0.3">
      <c r="A4791" s="51" t="s">
        <v>727</v>
      </c>
      <c r="B4791" s="127" t="str">
        <f>Table13[[#This Row],[Series]]&amp;Table13[[#This Row],[Competency Name]]</f>
        <v>8862ABILITY TO PROVIDE PRODUCTION SUPPORT SERVICES</v>
      </c>
      <c r="C4791" s="127" t="str">
        <f>IF(RIGHT(Table13[[#This Row],[Occupational Series]],5)="SECCM","SECCM",IF(OR(RIGHT(Table13[[#This Row],[Occupational Series]],1)="A",RIGHT(Table13[[#This Row],[Occupational Series]],1)="B",RIGHT(Table13[[#This Row],[Occupational Series]],1)="C"),"0301",RIGHT(Table13[[#This Row],[Occupational Series]],4)))</f>
        <v>8862</v>
      </c>
      <c r="D4791" s="51" t="s">
        <v>870</v>
      </c>
      <c r="E4791" s="51" t="s">
        <v>871</v>
      </c>
    </row>
    <row r="4792" spans="1:5" ht="26.25" thickBot="1" x14ac:dyDescent="0.3">
      <c r="A4792" s="129" t="s">
        <v>727</v>
      </c>
      <c r="B4792" s="127" t="str">
        <f>Table13[[#This Row],[Series]]&amp;Table13[[#This Row],[Competency Name]]</f>
        <v>8862ABILITY TO LEAD OR SUPERVISE</v>
      </c>
      <c r="C4792" s="127" t="str">
        <f>IF(RIGHT(Table13[[#This Row],[Occupational Series]],5)="SECCM","SECCM",IF(OR(RIGHT(Table13[[#This Row],[Occupational Series]],1)="A",RIGHT(Table13[[#This Row],[Occupational Series]],1)="B",RIGHT(Table13[[#This Row],[Occupational Series]],1)="C"),"0301",RIGHT(Table13[[#This Row],[Occupational Series]],4)))</f>
        <v>8862</v>
      </c>
      <c r="D4792" s="129" t="s">
        <v>872</v>
      </c>
      <c r="E4792" s="129" t="s">
        <v>873</v>
      </c>
    </row>
    <row r="4793" spans="1:5" ht="77.25" thickBot="1" x14ac:dyDescent="0.3">
      <c r="A4793" s="51" t="s">
        <v>727</v>
      </c>
      <c r="B4793" s="127" t="str">
        <f>Table13[[#This Row],[Series]]&amp;Table13[[#This Row],[Competency Name]]</f>
        <v>8862ABILITY TO INTERPRET INSTRUCTIONS AND SPECIFICATIONS, INCLUDING BLUEPRINT READING</v>
      </c>
      <c r="C4793" s="127" t="str">
        <f>IF(RIGHT(Table13[[#This Row],[Occupational Series]],5)="SECCM","SECCM",IF(OR(RIGHT(Table13[[#This Row],[Occupational Series]],1)="A",RIGHT(Table13[[#This Row],[Occupational Series]],1)="B",RIGHT(Table13[[#This Row],[Occupational Series]],1)="C"),"0301",RIGHT(Table13[[#This Row],[Occupational Series]],4)))</f>
        <v>8862</v>
      </c>
      <c r="D4793" s="51" t="s">
        <v>906</v>
      </c>
      <c r="E4793" s="51" t="s">
        <v>907</v>
      </c>
    </row>
    <row r="4794" spans="1:5" ht="51.75" thickBot="1" x14ac:dyDescent="0.3">
      <c r="A4794" s="51" t="s">
        <v>727</v>
      </c>
      <c r="B4794" s="127" t="str">
        <f>Table13[[#This Row],[Series]]&amp;Table13[[#This Row],[Competency Name]]</f>
        <v>8862ABILITY TO USE AND MAINTAIN TOOLS AND EQUIPMENT</v>
      </c>
      <c r="C4794" s="127" t="str">
        <f>IF(RIGHT(Table13[[#This Row],[Occupational Series]],5)="SECCM","SECCM",IF(OR(RIGHT(Table13[[#This Row],[Occupational Series]],1)="A",RIGHT(Table13[[#This Row],[Occupational Series]],1)="B",RIGHT(Table13[[#This Row],[Occupational Series]],1)="C"),"0301",RIGHT(Table13[[#This Row],[Occupational Series]],4)))</f>
        <v>8862</v>
      </c>
      <c r="D4794" s="51" t="s">
        <v>908</v>
      </c>
      <c r="E4794" s="51" t="s">
        <v>909</v>
      </c>
    </row>
    <row r="4795" spans="1:5" ht="39" thickBot="1" x14ac:dyDescent="0.3">
      <c r="A4795" s="51" t="s">
        <v>727</v>
      </c>
      <c r="B4795" s="127" t="str">
        <f>Table13[[#This Row],[Series]]&amp;Table13[[#This Row],[Competency Name]]</f>
        <v>8862KNOWLEDGE OF EQUIPMENT ASSEMBLY, INSTALLATION, REPAIR, ETC.</v>
      </c>
      <c r="C4795" s="127" t="str">
        <f>IF(RIGHT(Table13[[#This Row],[Occupational Series]],5)="SECCM","SECCM",IF(OR(RIGHT(Table13[[#This Row],[Occupational Series]],1)="A",RIGHT(Table13[[#This Row],[Occupational Series]],1)="B",RIGHT(Table13[[#This Row],[Occupational Series]],1)="C"),"0301",RIGHT(Table13[[#This Row],[Occupational Series]],4)))</f>
        <v>8862</v>
      </c>
      <c r="D4795" s="51" t="s">
        <v>910</v>
      </c>
      <c r="E4795" s="51" t="s">
        <v>911</v>
      </c>
    </row>
    <row r="4796" spans="1:5" ht="51.75" thickBot="1" x14ac:dyDescent="0.3">
      <c r="A4796" s="51" t="s">
        <v>727</v>
      </c>
      <c r="B4796" s="127" t="str">
        <f>Table13[[#This Row],[Series]]&amp;Table13[[#This Row],[Competency Name]]</f>
        <v>8862TROUBLESHOOTING</v>
      </c>
      <c r="C4796" s="127" t="str">
        <f>IF(RIGHT(Table13[[#This Row],[Occupational Series]],5)="SECCM","SECCM",IF(OR(RIGHT(Table13[[#This Row],[Occupational Series]],1)="A",RIGHT(Table13[[#This Row],[Occupational Series]],1)="B",RIGHT(Table13[[#This Row],[Occupational Series]],1)="C"),"0301",RIGHT(Table13[[#This Row],[Occupational Series]],4)))</f>
        <v>8862</v>
      </c>
      <c r="D4796" s="51" t="s">
        <v>912</v>
      </c>
      <c r="E4796" s="51" t="s">
        <v>913</v>
      </c>
    </row>
    <row r="4797" spans="1:5" ht="90" thickBot="1" x14ac:dyDescent="0.3">
      <c r="A4797" s="51" t="s">
        <v>727</v>
      </c>
      <c r="B4797" s="127" t="str">
        <f>Table13[[#This Row],[Series]]&amp;Table13[[#This Row],[Competency Name]]</f>
        <v>8862USE OF MEASURING INSTRUMENTS (MECHANICAL, ELECTRICAL, ELECTRONIC, AS APPROPRIATE TO LINE OF WORK)</v>
      </c>
      <c r="C4797" s="127" t="str">
        <f>IF(RIGHT(Table13[[#This Row],[Occupational Series]],5)="SECCM","SECCM",IF(OR(RIGHT(Table13[[#This Row],[Occupational Series]],1)="A",RIGHT(Table13[[#This Row],[Occupational Series]],1)="B",RIGHT(Table13[[#This Row],[Occupational Series]],1)="C"),"0301",RIGHT(Table13[[#This Row],[Occupational Series]],4)))</f>
        <v>8862</v>
      </c>
      <c r="D4797" s="51" t="s">
        <v>986</v>
      </c>
      <c r="E4797" s="51" t="s">
        <v>987</v>
      </c>
    </row>
    <row r="4798" spans="1:5" ht="51.75" thickBot="1" x14ac:dyDescent="0.3">
      <c r="A4798" s="129" t="s">
        <v>863</v>
      </c>
      <c r="B4798" s="127" t="str">
        <f>Table13[[#This Row],[Series]]&amp;Table13[[#This Row],[Competency Name]]</f>
        <v>9904ABILITY TO DO THE WORK OF THE POSITION WITHOUT MORE THAN NORMAL SUPERVISION</v>
      </c>
      <c r="C4798" s="127" t="str">
        <f>IF(RIGHT(Table13[[#This Row],[Occupational Series]],5)="SECCM","SECCM",IF(OR(RIGHT(Table13[[#This Row],[Occupational Series]],1)="A",RIGHT(Table13[[#This Row],[Occupational Series]],1)="B",RIGHT(Table13[[#This Row],[Occupational Series]],1)="C"),"0301",RIGHT(Table13[[#This Row],[Occupational Series]],4)))</f>
        <v>9904</v>
      </c>
      <c r="D4798" s="129" t="s">
        <v>852</v>
      </c>
      <c r="E4798" s="129" t="s">
        <v>853</v>
      </c>
    </row>
    <row r="4799" spans="1:5" ht="26.25" thickBot="1" x14ac:dyDescent="0.3">
      <c r="A4799" s="129" t="s">
        <v>863</v>
      </c>
      <c r="B4799" s="127" t="str">
        <f>Table13[[#This Row],[Series]]&amp;Table13[[#This Row],[Competency Name]]</f>
        <v>9904OPERATION OF VESSELS/SHIPS</v>
      </c>
      <c r="C4799" s="127" t="str">
        <f>IF(RIGHT(Table13[[#This Row],[Occupational Series]],5)="SECCM","SECCM",IF(OR(RIGHT(Table13[[#This Row],[Occupational Series]],1)="A",RIGHT(Table13[[#This Row],[Occupational Series]],1)="B",RIGHT(Table13[[#This Row],[Occupational Series]],1)="C"),"0301",RIGHT(Table13[[#This Row],[Occupational Series]],4)))</f>
        <v>9904</v>
      </c>
      <c r="D4799" s="129" t="s">
        <v>1978</v>
      </c>
      <c r="E4799" s="129" t="s">
        <v>1979</v>
      </c>
    </row>
    <row r="4800" spans="1:5" ht="39" thickBot="1" x14ac:dyDescent="0.3">
      <c r="A4800" s="51" t="s">
        <v>281</v>
      </c>
      <c r="B4800" s="127" t="str">
        <f>Table13[[#This Row],[Series]]&amp;Table13[[#This Row],[Competency Name]]</f>
        <v>SECCMINFLUENCING/NEGOTIATING</v>
      </c>
      <c r="C4800" s="127" t="str">
        <f>IF(RIGHT(Table13[[#This Row],[Occupational Series]],5)="SECCM","SECCM",IF(OR(RIGHT(Table13[[#This Row],[Occupational Series]],1)="A",RIGHT(Table13[[#This Row],[Occupational Series]],1)="B",RIGHT(Table13[[#This Row],[Occupational Series]],1)="C"),"0301",RIGHT(Table13[[#This Row],[Occupational Series]],4)))</f>
        <v>SECCM</v>
      </c>
      <c r="D4800" s="51" t="s">
        <v>267</v>
      </c>
      <c r="E4800" s="51" t="s">
        <v>268</v>
      </c>
    </row>
    <row r="4801" spans="1:5" ht="51.75" thickBot="1" x14ac:dyDescent="0.3">
      <c r="A4801" s="51" t="s">
        <v>281</v>
      </c>
      <c r="B4801" s="127" t="str">
        <f>Table13[[#This Row],[Series]]&amp;Table13[[#This Row],[Competency Name]]</f>
        <v>SECCMFINANCIAL MANAGEMENT</v>
      </c>
      <c r="C4801" s="127" t="str">
        <f>IF(RIGHT(Table13[[#This Row],[Occupational Series]],5)="SECCM","SECCM",IF(OR(RIGHT(Table13[[#This Row],[Occupational Series]],1)="A",RIGHT(Table13[[#This Row],[Occupational Series]],1)="B",RIGHT(Table13[[#This Row],[Occupational Series]],1)="C"),"0301",RIGHT(Table13[[#This Row],[Occupational Series]],4)))</f>
        <v>SECCM</v>
      </c>
      <c r="D4801" s="51" t="s">
        <v>438</v>
      </c>
      <c r="E4801" s="51" t="s">
        <v>439</v>
      </c>
    </row>
    <row r="4802" spans="1:5" ht="15.75" thickBot="1" x14ac:dyDescent="0.3">
      <c r="A4802" s="129" t="s">
        <v>281</v>
      </c>
      <c r="B4802" s="127" t="str">
        <f>Table13[[#This Row],[Series]]&amp;Table13[[#This Row],[Competency Name]]</f>
        <v>SECCMPARTNERING</v>
      </c>
      <c r="C4802" s="127" t="str">
        <f>IF(RIGHT(Table13[[#This Row],[Occupational Series]],5)="SECCM","SECCM",IF(OR(RIGHT(Table13[[#This Row],[Occupational Series]],1)="A",RIGHT(Table13[[#This Row],[Occupational Series]],1)="B",RIGHT(Table13[[#This Row],[Occupational Series]],1)="C"),"0301",RIGHT(Table13[[#This Row],[Occupational Series]],4)))</f>
        <v>SECCM</v>
      </c>
      <c r="D4802" s="129" t="s">
        <v>491</v>
      </c>
      <c r="E4802" s="129" t="s">
        <v>492</v>
      </c>
    </row>
    <row r="4803" spans="1:5" ht="26.25" thickBot="1" x14ac:dyDescent="0.3">
      <c r="A4803" s="51" t="s">
        <v>281</v>
      </c>
      <c r="B4803" s="127" t="str">
        <f>Table13[[#This Row],[Series]]&amp;Table13[[#This Row],[Competency Name]]</f>
        <v>SECCMWRITTEN COMMUNICATION</v>
      </c>
      <c r="C4803" s="127" t="str">
        <f>IF(RIGHT(Table13[[#This Row],[Occupational Series]],5)="SECCM","SECCM",IF(OR(RIGHT(Table13[[#This Row],[Occupational Series]],1)="A",RIGHT(Table13[[#This Row],[Occupational Series]],1)="B",RIGHT(Table13[[#This Row],[Occupational Series]],1)="C"),"0301",RIGHT(Table13[[#This Row],[Occupational Series]],4)))</f>
        <v>SECCM</v>
      </c>
      <c r="D4803" s="51" t="s">
        <v>507</v>
      </c>
      <c r="E4803" s="51" t="s">
        <v>508</v>
      </c>
    </row>
    <row r="4804" spans="1:5" ht="26.25" thickBot="1" x14ac:dyDescent="0.3">
      <c r="A4804" s="51" t="s">
        <v>281</v>
      </c>
      <c r="B4804" s="127" t="str">
        <f>Table13[[#This Row],[Series]]&amp;Table13[[#This Row],[Competency Name]]</f>
        <v>SECCMORAL COMMUNICATION</v>
      </c>
      <c r="C4804" s="127" t="str">
        <f>IF(RIGHT(Table13[[#This Row],[Occupational Series]],5)="SECCM","SECCM",IF(OR(RIGHT(Table13[[#This Row],[Occupational Series]],1)="A",RIGHT(Table13[[#This Row],[Occupational Series]],1)="B",RIGHT(Table13[[#This Row],[Occupational Series]],1)="C"),"0301",RIGHT(Table13[[#This Row],[Occupational Series]],4)))</f>
        <v>SECCM</v>
      </c>
      <c r="D4804" s="51" t="s">
        <v>537</v>
      </c>
      <c r="E4804" s="51" t="s">
        <v>538</v>
      </c>
    </row>
    <row r="4805" spans="1:5" ht="39" thickBot="1" x14ac:dyDescent="0.3">
      <c r="A4805" s="51" t="s">
        <v>281</v>
      </c>
      <c r="B4805" s="127" t="str">
        <f>Table13[[#This Row],[Series]]&amp;Table13[[#This Row],[Competency Name]]</f>
        <v>SECCMDEVELOPING OTHERS</v>
      </c>
      <c r="C4805" s="127" t="str">
        <f>IF(RIGHT(Table13[[#This Row],[Occupational Series]],5)="SECCM","SECCM",IF(OR(RIGHT(Table13[[#This Row],[Occupational Series]],1)="A",RIGHT(Table13[[#This Row],[Occupational Series]],1)="B",RIGHT(Table13[[#This Row],[Occupational Series]],1)="C"),"0301",RIGHT(Table13[[#This Row],[Occupational Series]],4)))</f>
        <v>SECCM</v>
      </c>
      <c r="D4805" s="51" t="s">
        <v>585</v>
      </c>
      <c r="E4805" s="51" t="s">
        <v>586</v>
      </c>
    </row>
    <row r="4806" spans="1:5" ht="39" thickBot="1" x14ac:dyDescent="0.3">
      <c r="A4806" s="51" t="s">
        <v>281</v>
      </c>
      <c r="B4806" s="127" t="str">
        <f>Table13[[#This Row],[Series]]&amp;Table13[[#This Row],[Competency Name]]</f>
        <v>SECCMPROBLEM SOLVING</v>
      </c>
      <c r="C4806" s="127" t="str">
        <f>IF(RIGHT(Table13[[#This Row],[Occupational Series]],5)="SECCM","SECCM",IF(OR(RIGHT(Table13[[#This Row],[Occupational Series]],1)="A",RIGHT(Table13[[#This Row],[Occupational Series]],1)="B",RIGHT(Table13[[#This Row],[Occupational Series]],1)="C"),"0301",RIGHT(Table13[[#This Row],[Occupational Series]],4)))</f>
        <v>SECCM</v>
      </c>
      <c r="D4806" s="51" t="s">
        <v>596</v>
      </c>
      <c r="E4806" s="51" t="s">
        <v>597</v>
      </c>
    </row>
    <row r="4807" spans="1:5" ht="15.75" thickBot="1" x14ac:dyDescent="0.3">
      <c r="A4807" s="129" t="s">
        <v>281</v>
      </c>
      <c r="B4807" s="127" t="str">
        <f>Table13[[#This Row],[Series]]&amp;Table13[[#This Row],[Competency Name]]</f>
        <v>SECCMRISK MANAGEMENT</v>
      </c>
      <c r="C4807" s="127" t="str">
        <f>IF(RIGHT(Table13[[#This Row],[Occupational Series]],5)="SECCM","SECCM",IF(OR(RIGHT(Table13[[#This Row],[Occupational Series]],1)="A",RIGHT(Table13[[#This Row],[Occupational Series]],1)="B",RIGHT(Table13[[#This Row],[Occupational Series]],1)="C"),"0301",RIGHT(Table13[[#This Row],[Occupational Series]],4)))</f>
        <v>SECCM</v>
      </c>
      <c r="D4807" s="129" t="s">
        <v>638</v>
      </c>
      <c r="E4807" s="129" t="s">
        <v>639</v>
      </c>
    </row>
    <row r="4808" spans="1:5" ht="39" thickBot="1" x14ac:dyDescent="0.3">
      <c r="A4808" s="51" t="s">
        <v>281</v>
      </c>
      <c r="B4808" s="127" t="str">
        <f>Table13[[#This Row],[Series]]&amp;Table13[[#This Row],[Competency Name]]</f>
        <v>SECCMSTRATEGIC THINKING</v>
      </c>
      <c r="C4808" s="127" t="str">
        <f>IF(RIGHT(Table13[[#This Row],[Occupational Series]],5)="SECCM","SECCM",IF(OR(RIGHT(Table13[[#This Row],[Occupational Series]],1)="A",RIGHT(Table13[[#This Row],[Occupational Series]],1)="B",RIGHT(Table13[[#This Row],[Occupational Series]],1)="C"),"0301",RIGHT(Table13[[#This Row],[Occupational Series]],4)))</f>
        <v>SECCM</v>
      </c>
      <c r="D4808" s="51" t="s">
        <v>826</v>
      </c>
      <c r="E4808" s="51" t="s">
        <v>827</v>
      </c>
    </row>
    <row r="4809" spans="1:5" ht="26.25" thickBot="1" x14ac:dyDescent="0.3">
      <c r="A4809" s="51" t="s">
        <v>281</v>
      </c>
      <c r="B4809" s="127" t="str">
        <f>Table13[[#This Row],[Series]]&amp;Table13[[#This Row],[Competency Name]]</f>
        <v>SECCMREQUIREMENTS ANALYSIS</v>
      </c>
      <c r="C4809" s="127" t="str">
        <f>IF(RIGHT(Table13[[#This Row],[Occupational Series]],5)="SECCM","SECCM",IF(OR(RIGHT(Table13[[#This Row],[Occupational Series]],1)="A",RIGHT(Table13[[#This Row],[Occupational Series]],1)="B",RIGHT(Table13[[#This Row],[Occupational Series]],1)="C"),"0301",RIGHT(Table13[[#This Row],[Occupational Series]],4)))</f>
        <v>SECCM</v>
      </c>
      <c r="D4809" s="51" t="s">
        <v>838</v>
      </c>
      <c r="E4809" s="51" t="s">
        <v>839</v>
      </c>
    </row>
    <row r="4810" spans="1:5" ht="39" thickBot="1" x14ac:dyDescent="0.3">
      <c r="A4810" s="51" t="s">
        <v>281</v>
      </c>
      <c r="B4810" s="127" t="str">
        <f>Table13[[#This Row],[Series]]&amp;Table13[[#This Row],[Competency Name]]</f>
        <v>SECCMDECISIVENESS</v>
      </c>
      <c r="C4810" s="127" t="str">
        <f>IF(RIGHT(Table13[[#This Row],[Occupational Series]],5)="SECCM","SECCM",IF(OR(RIGHT(Table13[[#This Row],[Occupational Series]],1)="A",RIGHT(Table13[[#This Row],[Occupational Series]],1)="B",RIGHT(Table13[[#This Row],[Occupational Series]],1)="C"),"0301",RIGHT(Table13[[#This Row],[Occupational Series]],4)))</f>
        <v>SECCM</v>
      </c>
      <c r="D4810" s="51" t="s">
        <v>1009</v>
      </c>
      <c r="E4810" s="51" t="s">
        <v>1010</v>
      </c>
    </row>
    <row r="4811" spans="1:5" ht="26.25" thickBot="1" x14ac:dyDescent="0.3">
      <c r="A4811" s="129" t="s">
        <v>281</v>
      </c>
      <c r="B4811" s="127" t="str">
        <f>Table13[[#This Row],[Series]]&amp;Table13[[#This Row],[Competency Name]]</f>
        <v>SECCMSYSTEM PERFORMANCE AND ANALYSIS</v>
      </c>
      <c r="C4811" s="127" t="str">
        <f>IF(RIGHT(Table13[[#This Row],[Occupational Series]],5)="SECCM","SECCM",IF(OR(RIGHT(Table13[[#This Row],[Occupational Series]],1)="A",RIGHT(Table13[[#This Row],[Occupational Series]],1)="B",RIGHT(Table13[[#This Row],[Occupational Series]],1)="C"),"0301",RIGHT(Table13[[#This Row],[Occupational Series]],4)))</f>
        <v>SECCM</v>
      </c>
      <c r="D4811" s="129" t="s">
        <v>1323</v>
      </c>
      <c r="E4811" s="129" t="s">
        <v>1324</v>
      </c>
    </row>
    <row r="4812" spans="1:5" ht="26.25" thickBot="1" x14ac:dyDescent="0.3">
      <c r="A4812" s="51" t="s">
        <v>281</v>
      </c>
      <c r="B4812" s="127" t="str">
        <f>Table13[[#This Row],[Series]]&amp;Table13[[#This Row],[Competency Name]]</f>
        <v>SECCMDATA MANAGEMENT</v>
      </c>
      <c r="C4812" s="127" t="str">
        <f>IF(RIGHT(Table13[[#This Row],[Occupational Series]],5)="SECCM","SECCM",IF(OR(RIGHT(Table13[[#This Row],[Occupational Series]],1)="A",RIGHT(Table13[[#This Row],[Occupational Series]],1)="B",RIGHT(Table13[[#This Row],[Occupational Series]],1)="C"),"0301",RIGHT(Table13[[#This Row],[Occupational Series]],4)))</f>
        <v>SECCM</v>
      </c>
      <c r="D4812" s="51" t="s">
        <v>1420</v>
      </c>
      <c r="E4812" s="51" t="s">
        <v>1421</v>
      </c>
    </row>
    <row r="4813" spans="1:5" ht="26.25" thickBot="1" x14ac:dyDescent="0.3">
      <c r="A4813" s="51" t="s">
        <v>281</v>
      </c>
      <c r="B4813" s="127" t="str">
        <f>Table13[[#This Row],[Series]]&amp;Table13[[#This Row],[Competency Name]]</f>
        <v>SECCMCONFIGURATION MANAGEMENT</v>
      </c>
      <c r="C4813" s="127" t="str">
        <f>IF(RIGHT(Table13[[#This Row],[Occupational Series]],5)="SECCM","SECCM",IF(OR(RIGHT(Table13[[#This Row],[Occupational Series]],1)="A",RIGHT(Table13[[#This Row],[Occupational Series]],1)="B",RIGHT(Table13[[#This Row],[Occupational Series]],1)="C"),"0301",RIGHT(Table13[[#This Row],[Occupational Series]],4)))</f>
        <v>SECCM</v>
      </c>
      <c r="D4813" s="51" t="s">
        <v>773</v>
      </c>
      <c r="E4813" s="51" t="s">
        <v>1438</v>
      </c>
    </row>
    <row r="4814" spans="1:5" ht="26.25" thickBot="1" x14ac:dyDescent="0.3">
      <c r="A4814" s="51" t="s">
        <v>281</v>
      </c>
      <c r="B4814" s="127" t="str">
        <f>Table13[[#This Row],[Series]]&amp;Table13[[#This Row],[Competency Name]]</f>
        <v>SECCMMISSION-LEVEL ASSESSMENT</v>
      </c>
      <c r="C4814" s="127" t="str">
        <f>IF(RIGHT(Table13[[#This Row],[Occupational Series]],5)="SECCM","SECCM",IF(OR(RIGHT(Table13[[#This Row],[Occupational Series]],1)="A",RIGHT(Table13[[#This Row],[Occupational Series]],1)="B",RIGHT(Table13[[#This Row],[Occupational Series]],1)="C"),"0301",RIGHT(Table13[[#This Row],[Occupational Series]],4)))</f>
        <v>SECCM</v>
      </c>
      <c r="D4814" s="51" t="s">
        <v>1913</v>
      </c>
      <c r="E4814" s="51" t="s">
        <v>1914</v>
      </c>
    </row>
    <row r="4815" spans="1:5" ht="26.25" thickBot="1" x14ac:dyDescent="0.3">
      <c r="A4815" s="51" t="s">
        <v>281</v>
      </c>
      <c r="B4815" s="127" t="str">
        <f>Table13[[#This Row],[Series]]&amp;Table13[[#This Row],[Competency Name]]</f>
        <v>SECCMSTAKEHOLDER REQUIREMENTS DEFINITION</v>
      </c>
      <c r="C4815" s="127" t="str">
        <f>IF(RIGHT(Table13[[#This Row],[Occupational Series]],5)="SECCM","SECCM",IF(OR(RIGHT(Table13[[#This Row],[Occupational Series]],1)="A",RIGHT(Table13[[#This Row],[Occupational Series]],1)="B",RIGHT(Table13[[#This Row],[Occupational Series]],1)="C"),"0301",RIGHT(Table13[[#This Row],[Occupational Series]],4)))</f>
        <v>SECCM</v>
      </c>
      <c r="D4815" s="51" t="s">
        <v>1915</v>
      </c>
      <c r="E4815" s="51" t="s">
        <v>1916</v>
      </c>
    </row>
    <row r="4816" spans="1:5" ht="26.25" thickBot="1" x14ac:dyDescent="0.3">
      <c r="A4816" s="51" t="s">
        <v>281</v>
      </c>
      <c r="B4816" s="127" t="str">
        <f>Table13[[#This Row],[Series]]&amp;Table13[[#This Row],[Competency Name]]</f>
        <v>SECCMARCHITECTURE DESIGN</v>
      </c>
      <c r="C4816" s="127" t="str">
        <f>IF(RIGHT(Table13[[#This Row],[Occupational Series]],5)="SECCM","SECCM",IF(OR(RIGHT(Table13[[#This Row],[Occupational Series]],1)="A",RIGHT(Table13[[#This Row],[Occupational Series]],1)="B",RIGHT(Table13[[#This Row],[Occupational Series]],1)="C"),"0301",RIGHT(Table13[[#This Row],[Occupational Series]],4)))</f>
        <v>SECCM</v>
      </c>
      <c r="D4816" s="51" t="s">
        <v>1917</v>
      </c>
      <c r="E4816" s="51" t="s">
        <v>1918</v>
      </c>
    </row>
    <row r="4817" spans="1:5" ht="26.25" thickBot="1" x14ac:dyDescent="0.3">
      <c r="A4817" s="129" t="s">
        <v>281</v>
      </c>
      <c r="B4817" s="127" t="str">
        <f>Table13[[#This Row],[Series]]&amp;Table13[[#This Row],[Competency Name]]</f>
        <v>SECCMIMPLEMENTATION</v>
      </c>
      <c r="C4817" s="127" t="str">
        <f>IF(RIGHT(Table13[[#This Row],[Occupational Series]],5)="SECCM","SECCM",IF(OR(RIGHT(Table13[[#This Row],[Occupational Series]],1)="A",RIGHT(Table13[[#This Row],[Occupational Series]],1)="B",RIGHT(Table13[[#This Row],[Occupational Series]],1)="C"),"0301",RIGHT(Table13[[#This Row],[Occupational Series]],4)))</f>
        <v>SECCM</v>
      </c>
      <c r="D4817" s="129" t="s">
        <v>1919</v>
      </c>
      <c r="E4817" s="129" t="s">
        <v>1920</v>
      </c>
    </row>
    <row r="4818" spans="1:5" ht="15.75" thickBot="1" x14ac:dyDescent="0.3">
      <c r="A4818" s="129" t="s">
        <v>281</v>
      </c>
      <c r="B4818" s="127" t="str">
        <f>Table13[[#This Row],[Series]]&amp;Table13[[#This Row],[Competency Name]]</f>
        <v>SECCMINTEGRATION</v>
      </c>
      <c r="C4818" s="127" t="str">
        <f>IF(RIGHT(Table13[[#This Row],[Occupational Series]],5)="SECCM","SECCM",IF(OR(RIGHT(Table13[[#This Row],[Occupational Series]],1)="A",RIGHT(Table13[[#This Row],[Occupational Series]],1)="B",RIGHT(Table13[[#This Row],[Occupational Series]],1)="C"),"0301",RIGHT(Table13[[#This Row],[Occupational Series]],4)))</f>
        <v>SECCM</v>
      </c>
      <c r="D4818" s="129" t="s">
        <v>1921</v>
      </c>
      <c r="E4818" s="129" t="s">
        <v>1922</v>
      </c>
    </row>
    <row r="4819" spans="1:5" ht="26.25" thickBot="1" x14ac:dyDescent="0.3">
      <c r="A4819" s="51" t="s">
        <v>281</v>
      </c>
      <c r="B4819" s="127" t="str">
        <f>Table13[[#This Row],[Series]]&amp;Table13[[#This Row],[Competency Name]]</f>
        <v>SECCMVERIFICATION</v>
      </c>
      <c r="C4819" s="127" t="str">
        <f>IF(RIGHT(Table13[[#This Row],[Occupational Series]],5)="SECCM","SECCM",IF(OR(RIGHT(Table13[[#This Row],[Occupational Series]],1)="A",RIGHT(Table13[[#This Row],[Occupational Series]],1)="B",RIGHT(Table13[[#This Row],[Occupational Series]],1)="C"),"0301",RIGHT(Table13[[#This Row],[Occupational Series]],4)))</f>
        <v>SECCM</v>
      </c>
      <c r="D4819" s="51" t="s">
        <v>1923</v>
      </c>
      <c r="E4819" s="51" t="s">
        <v>1924</v>
      </c>
    </row>
    <row r="4820" spans="1:5" ht="26.25" thickBot="1" x14ac:dyDescent="0.3">
      <c r="A4820" s="51" t="s">
        <v>281</v>
      </c>
      <c r="B4820" s="127" t="str">
        <f>Table13[[#This Row],[Series]]&amp;Table13[[#This Row],[Competency Name]]</f>
        <v>SECCMVALIDATION</v>
      </c>
      <c r="C4820" s="127" t="str">
        <f>IF(RIGHT(Table13[[#This Row],[Occupational Series]],5)="SECCM","SECCM",IF(OR(RIGHT(Table13[[#This Row],[Occupational Series]],1)="A",RIGHT(Table13[[#This Row],[Occupational Series]],1)="B",RIGHT(Table13[[#This Row],[Occupational Series]],1)="C"),"0301",RIGHT(Table13[[#This Row],[Occupational Series]],4)))</f>
        <v>SECCM</v>
      </c>
      <c r="D4820" s="51" t="s">
        <v>1925</v>
      </c>
      <c r="E4820" s="51" t="s">
        <v>1926</v>
      </c>
    </row>
    <row r="4821" spans="1:5" ht="15.75" thickBot="1" x14ac:dyDescent="0.3">
      <c r="A4821" s="129" t="s">
        <v>281</v>
      </c>
      <c r="B4821" s="127" t="str">
        <f>Table13[[#This Row],[Series]]&amp;Table13[[#This Row],[Competency Name]]</f>
        <v>SECCMTRANSITION</v>
      </c>
      <c r="C4821" s="127" t="str">
        <f>IF(RIGHT(Table13[[#This Row],[Occupational Series]],5)="SECCM","SECCM",IF(OR(RIGHT(Table13[[#This Row],[Occupational Series]],1)="A",RIGHT(Table13[[#This Row],[Occupational Series]],1)="B",RIGHT(Table13[[#This Row],[Occupational Series]],1)="C"),"0301",RIGHT(Table13[[#This Row],[Occupational Series]],4)))</f>
        <v>SECCM</v>
      </c>
      <c r="D4821" s="129" t="s">
        <v>1927</v>
      </c>
      <c r="E4821" s="129" t="s">
        <v>1928</v>
      </c>
    </row>
    <row r="4822" spans="1:5" ht="26.25" thickBot="1" x14ac:dyDescent="0.3">
      <c r="A4822" s="129" t="s">
        <v>281</v>
      </c>
      <c r="B4822" s="127" t="str">
        <f>Table13[[#This Row],[Series]]&amp;Table13[[#This Row],[Competency Name]]</f>
        <v>SECCMDESIGN CONSIDERATIONS</v>
      </c>
      <c r="C4822" s="127" t="str">
        <f>IF(RIGHT(Table13[[#This Row],[Occupational Series]],5)="SECCM","SECCM",IF(OR(RIGHT(Table13[[#This Row],[Occupational Series]],1)="A",RIGHT(Table13[[#This Row],[Occupational Series]],1)="B",RIGHT(Table13[[#This Row],[Occupational Series]],1)="C"),"0301",RIGHT(Table13[[#This Row],[Occupational Series]],4)))</f>
        <v>SECCM</v>
      </c>
      <c r="D4822" s="129" t="s">
        <v>1929</v>
      </c>
      <c r="E4822" s="129" t="s">
        <v>1930</v>
      </c>
    </row>
    <row r="4823" spans="1:5" ht="26.25" thickBot="1" x14ac:dyDescent="0.3">
      <c r="A4823" s="129" t="s">
        <v>281</v>
      </c>
      <c r="B4823" s="127" t="str">
        <f>Table13[[#This Row],[Series]]&amp;Table13[[#This Row],[Competency Name]]</f>
        <v>SECCMTOOLS AND TECHNIQUES</v>
      </c>
      <c r="C4823" s="127" t="str">
        <f>IF(RIGHT(Table13[[#This Row],[Occupational Series]],5)="SECCM","SECCM",IF(OR(RIGHT(Table13[[#This Row],[Occupational Series]],1)="A",RIGHT(Table13[[#This Row],[Occupational Series]],1)="B",RIGHT(Table13[[#This Row],[Occupational Series]],1)="C"),"0301",RIGHT(Table13[[#This Row],[Occupational Series]],4)))</f>
        <v>SECCM</v>
      </c>
      <c r="D4823" s="129" t="s">
        <v>1931</v>
      </c>
      <c r="E4823" s="129" t="s">
        <v>1932</v>
      </c>
    </row>
    <row r="4824" spans="1:5" ht="26.25" thickBot="1" x14ac:dyDescent="0.3">
      <c r="A4824" s="129" t="s">
        <v>281</v>
      </c>
      <c r="B4824" s="127" t="str">
        <f>Table13[[#This Row],[Series]]&amp;Table13[[#This Row],[Competency Name]]</f>
        <v>SECCMDECISION ANALYSIS</v>
      </c>
      <c r="C4824" s="127" t="str">
        <f>IF(RIGHT(Table13[[#This Row],[Occupational Series]],5)="SECCM","SECCM",IF(OR(RIGHT(Table13[[#This Row],[Occupational Series]],1)="A",RIGHT(Table13[[#This Row],[Occupational Series]],1)="B",RIGHT(Table13[[#This Row],[Occupational Series]],1)="C"),"0301",RIGHT(Table13[[#This Row],[Occupational Series]],4)))</f>
        <v>SECCM</v>
      </c>
      <c r="D4824" s="129" t="s">
        <v>1933</v>
      </c>
      <c r="E4824" s="129" t="s">
        <v>1934</v>
      </c>
    </row>
    <row r="4825" spans="1:5" ht="15.75" thickBot="1" x14ac:dyDescent="0.3">
      <c r="A4825" s="129" t="s">
        <v>281</v>
      </c>
      <c r="B4825" s="127" t="str">
        <f>Table13[[#This Row],[Series]]&amp;Table13[[#This Row],[Competency Name]]</f>
        <v>SECCMTECHNICAL PLANNING</v>
      </c>
      <c r="C4825" s="127" t="str">
        <f>IF(RIGHT(Table13[[#This Row],[Occupational Series]],5)="SECCM","SECCM",IF(OR(RIGHT(Table13[[#This Row],[Occupational Series]],1)="A",RIGHT(Table13[[#This Row],[Occupational Series]],1)="B",RIGHT(Table13[[#This Row],[Occupational Series]],1)="C"),"0301",RIGHT(Table13[[#This Row],[Occupational Series]],4)))</f>
        <v>SECCM</v>
      </c>
      <c r="D4825" s="129" t="s">
        <v>1935</v>
      </c>
      <c r="E4825" s="129" t="s">
        <v>1936</v>
      </c>
    </row>
    <row r="4826" spans="1:5" ht="26.25" thickBot="1" x14ac:dyDescent="0.3">
      <c r="A4826" s="51" t="s">
        <v>281</v>
      </c>
      <c r="B4826" s="127" t="str">
        <f>Table13[[#This Row],[Series]]&amp;Table13[[#This Row],[Competency Name]]</f>
        <v>SECCMTECHNICAL ASSESSMENT</v>
      </c>
      <c r="C4826" s="127" t="str">
        <f>IF(RIGHT(Table13[[#This Row],[Occupational Series]],5)="SECCM","SECCM",IF(OR(RIGHT(Table13[[#This Row],[Occupational Series]],1)="A",RIGHT(Table13[[#This Row],[Occupational Series]],1)="B",RIGHT(Table13[[#This Row],[Occupational Series]],1)="C"),"0301",RIGHT(Table13[[#This Row],[Occupational Series]],4)))</f>
        <v>SECCM</v>
      </c>
      <c r="D4826" s="51" t="s">
        <v>1937</v>
      </c>
      <c r="E4826" s="51" t="s">
        <v>1938</v>
      </c>
    </row>
    <row r="4827" spans="1:5" ht="26.25" thickBot="1" x14ac:dyDescent="0.3">
      <c r="A4827" s="51" t="s">
        <v>281</v>
      </c>
      <c r="B4827" s="127" t="str">
        <f>Table13[[#This Row],[Series]]&amp;Table13[[#This Row],[Competency Name]]</f>
        <v>SECCMREQUIREMENTS MANAGEMENT</v>
      </c>
      <c r="C4827" s="127" t="str">
        <f>IF(RIGHT(Table13[[#This Row],[Occupational Series]],5)="SECCM","SECCM",IF(OR(RIGHT(Table13[[#This Row],[Occupational Series]],1)="A",RIGHT(Table13[[#This Row],[Occupational Series]],1)="B",RIGHT(Table13[[#This Row],[Occupational Series]],1)="C"),"0301",RIGHT(Table13[[#This Row],[Occupational Series]],4)))</f>
        <v>SECCM</v>
      </c>
      <c r="D4827" s="51" t="s">
        <v>1939</v>
      </c>
      <c r="E4827" s="51" t="s">
        <v>1940</v>
      </c>
    </row>
    <row r="4828" spans="1:5" ht="26.25" thickBot="1" x14ac:dyDescent="0.3">
      <c r="A4828" s="51" t="s">
        <v>281</v>
      </c>
      <c r="B4828" s="127" t="str">
        <f>Table13[[#This Row],[Series]]&amp;Table13[[#This Row],[Competency Name]]</f>
        <v>SECCMINTERFACE MANAGEMENT</v>
      </c>
      <c r="C4828" s="127" t="str">
        <f>IF(RIGHT(Table13[[#This Row],[Occupational Series]],5)="SECCM","SECCM",IF(OR(RIGHT(Table13[[#This Row],[Occupational Series]],1)="A",RIGHT(Table13[[#This Row],[Occupational Series]],1)="B",RIGHT(Table13[[#This Row],[Occupational Series]],1)="C"),"0301",RIGHT(Table13[[#This Row],[Occupational Series]],4)))</f>
        <v>SECCM</v>
      </c>
      <c r="D4828" s="51" t="s">
        <v>1941</v>
      </c>
      <c r="E4828" s="51" t="s">
        <v>1942</v>
      </c>
    </row>
    <row r="4829" spans="1:5" ht="26.25" thickBot="1" x14ac:dyDescent="0.3">
      <c r="A4829" s="51" t="s">
        <v>281</v>
      </c>
      <c r="B4829" s="127" t="str">
        <f>Table13[[#This Row],[Series]]&amp;Table13[[#This Row],[Competency Name]]</f>
        <v>SECCMSOFTWARE ENGINEERING MANAGEMENT</v>
      </c>
      <c r="C4829" s="127" t="str">
        <f>IF(RIGHT(Table13[[#This Row],[Occupational Series]],5)="SECCM","SECCM",IF(OR(RIGHT(Table13[[#This Row],[Occupational Series]],1)="A",RIGHT(Table13[[#This Row],[Occupational Series]],1)="B",RIGHT(Table13[[#This Row],[Occupational Series]],1)="C"),"0301",RIGHT(Table13[[#This Row],[Occupational Series]],4)))</f>
        <v>SECCM</v>
      </c>
      <c r="D4829" s="51" t="s">
        <v>1943</v>
      </c>
      <c r="E4829" s="51" t="s">
        <v>1944</v>
      </c>
    </row>
    <row r="4830" spans="1:5" ht="26.25" thickBot="1" x14ac:dyDescent="0.3">
      <c r="A4830" s="129" t="s">
        <v>281</v>
      </c>
      <c r="B4830" s="127" t="str">
        <f>Table13[[#This Row],[Series]]&amp;Table13[[#This Row],[Competency Name]]</f>
        <v>SECCMACQUISITION SYSTEMS ENGINEERING</v>
      </c>
      <c r="C4830" s="127" t="str">
        <f>IF(RIGHT(Table13[[#This Row],[Occupational Series]],5)="SECCM","SECCM",IF(OR(RIGHT(Table13[[#This Row],[Occupational Series]],1)="A",RIGHT(Table13[[#This Row],[Occupational Series]],1)="B",RIGHT(Table13[[#This Row],[Occupational Series]],1)="C"),"0301",RIGHT(Table13[[#This Row],[Occupational Series]],4)))</f>
        <v>SECCM</v>
      </c>
      <c r="D4830" s="129" t="s">
        <v>1945</v>
      </c>
      <c r="E4830" s="129" t="s">
        <v>1439</v>
      </c>
    </row>
    <row r="4831" spans="1:5" ht="15.75" thickBot="1" x14ac:dyDescent="0.3">
      <c r="A4831" s="129" t="s">
        <v>281</v>
      </c>
      <c r="B4831" s="127" t="str">
        <f>Table13[[#This Row],[Series]]&amp;Table13[[#This Row],[Competency Name]]</f>
        <v>SECCMPROFESSIONAL ETHICS</v>
      </c>
      <c r="C4831" s="127" t="str">
        <f>IF(RIGHT(Table13[[#This Row],[Occupational Series]],5)="SECCM","SECCM",IF(OR(RIGHT(Table13[[#This Row],[Occupational Series]],1)="A",RIGHT(Table13[[#This Row],[Occupational Series]],1)="B",RIGHT(Table13[[#This Row],[Occupational Series]],1)="C"),"0301",RIGHT(Table13[[#This Row],[Occupational Series]],4)))</f>
        <v>SECCM</v>
      </c>
      <c r="D4831" s="129" t="s">
        <v>1946</v>
      </c>
      <c r="E4831" s="129" t="s">
        <v>1947</v>
      </c>
    </row>
    <row r="4832" spans="1:5" ht="26.25" thickBot="1" x14ac:dyDescent="0.3">
      <c r="A4832" s="129" t="s">
        <v>281</v>
      </c>
      <c r="B4832" s="127" t="str">
        <f>Table13[[#This Row],[Series]]&amp;Table13[[#This Row],[Competency Name]]</f>
        <v>SECCMLEADING HIGH-PERFORMANCE TEAMS</v>
      </c>
      <c r="C4832" s="127" t="str">
        <f>IF(RIGHT(Table13[[#This Row],[Occupational Series]],5)="SECCM","SECCM",IF(OR(RIGHT(Table13[[#This Row],[Occupational Series]],1)="A",RIGHT(Table13[[#This Row],[Occupational Series]],1)="B",RIGHT(Table13[[#This Row],[Occupational Series]],1)="C"),"0301",RIGHT(Table13[[#This Row],[Occupational Series]],4)))</f>
        <v>SECCM</v>
      </c>
      <c r="D4832" s="129" t="s">
        <v>1948</v>
      </c>
      <c r="E4832" s="129" t="s">
        <v>1949</v>
      </c>
    </row>
    <row r="4833" spans="1:5" ht="26.25" thickBot="1" x14ac:dyDescent="0.3">
      <c r="A4833" s="51" t="s">
        <v>281</v>
      </c>
      <c r="B4833" s="127" t="str">
        <f>Table13[[#This Row],[Series]]&amp;Table13[[#This Row],[Competency Name]]</f>
        <v>SECCMMANAGING STAKEHOLDERS</v>
      </c>
      <c r="C4833" s="127" t="str">
        <f>IF(RIGHT(Table13[[#This Row],[Occupational Series]],5)="SECCM","SECCM",IF(OR(RIGHT(Table13[[#This Row],[Occupational Series]],1)="A",RIGHT(Table13[[#This Row],[Occupational Series]],1)="B",RIGHT(Table13[[#This Row],[Occupational Series]],1)="C"),"0301",RIGHT(Table13[[#This Row],[Occupational Series]],4)))</f>
        <v>SECCM</v>
      </c>
      <c r="D4833" s="51" t="s">
        <v>1950</v>
      </c>
      <c r="E4833" s="51" t="s">
        <v>1951</v>
      </c>
    </row>
    <row r="4834" spans="1:5" ht="26.25" thickBot="1" x14ac:dyDescent="0.3">
      <c r="A4834" s="129" t="s">
        <v>281</v>
      </c>
      <c r="B4834" s="127" t="str">
        <f>Table13[[#This Row],[Series]]&amp;Table13[[#This Row],[Competency Name]]</f>
        <v>SECCMMISSION AND RESULTS FOCUS</v>
      </c>
      <c r="C4834" s="127" t="str">
        <f>IF(RIGHT(Table13[[#This Row],[Occupational Series]],5)="SECCM","SECCM",IF(OR(RIGHT(Table13[[#This Row],[Occupational Series]],1)="A",RIGHT(Table13[[#This Row],[Occupational Series]],1)="B",RIGHT(Table13[[#This Row],[Occupational Series]],1)="C"),"0301",RIGHT(Table13[[#This Row],[Occupational Series]],4)))</f>
        <v>SECCM</v>
      </c>
      <c r="D4834" s="129" t="s">
        <v>1952</v>
      </c>
      <c r="E4834" s="129" t="s">
        <v>1953</v>
      </c>
    </row>
    <row r="4835" spans="1:5" ht="39" thickBot="1" x14ac:dyDescent="0.3">
      <c r="A4835" s="129" t="s">
        <v>281</v>
      </c>
      <c r="B4835" s="127" t="str">
        <f>Table13[[#This Row],[Series]]&amp;Table13[[#This Row],[Competency Name]]</f>
        <v>SECCMPERSONAL EFFECTIVENESS / PEER INTERACTION</v>
      </c>
      <c r="C4835" s="127" t="str">
        <f>IF(RIGHT(Table13[[#This Row],[Occupational Series]],5)="SECCM","SECCM",IF(OR(RIGHT(Table13[[#This Row],[Occupational Series]],1)="A",RIGHT(Table13[[#This Row],[Occupational Series]],1)="B",RIGHT(Table13[[#This Row],[Occupational Series]],1)="C"),"0301",RIGHT(Table13[[#This Row],[Occupational Series]],4)))</f>
        <v>SECCM</v>
      </c>
      <c r="D4835" s="129" t="s">
        <v>1954</v>
      </c>
      <c r="E4835" s="129" t="s">
        <v>1955</v>
      </c>
    </row>
    <row r="4836" spans="1:5" ht="26.25" thickBot="1" x14ac:dyDescent="0.3">
      <c r="A4836" s="129" t="s">
        <v>281</v>
      </c>
      <c r="B4836" s="127" t="str">
        <f>Table13[[#This Row],[Series]]&amp;Table13[[#This Row],[Competency Name]]</f>
        <v>SECCMINDUSTRY AWARENESS</v>
      </c>
      <c r="C4836" s="127" t="str">
        <f>IF(RIGHT(Table13[[#This Row],[Occupational Series]],5)="SECCM","SECCM",IF(OR(RIGHT(Table13[[#This Row],[Occupational Series]],1)="A",RIGHT(Table13[[#This Row],[Occupational Series]],1)="B",RIGHT(Table13[[#This Row],[Occupational Series]],1)="C"),"0301",RIGHT(Table13[[#This Row],[Occupational Series]],4)))</f>
        <v>SECCM</v>
      </c>
      <c r="D4836" s="129" t="s">
        <v>1956</v>
      </c>
      <c r="E4836" s="129" t="s">
        <v>1957</v>
      </c>
    </row>
    <row r="4837" spans="1:5" ht="26.25" thickBot="1" x14ac:dyDescent="0.3">
      <c r="A4837" s="51" t="s">
        <v>281</v>
      </c>
      <c r="B4837" s="127" t="str">
        <f>Table13[[#This Row],[Series]]&amp;Table13[[#This Row],[Competency Name]]</f>
        <v>SECCMBUSINESS STRATEGY</v>
      </c>
      <c r="C4837" s="127" t="str">
        <f>IF(RIGHT(Table13[[#This Row],[Occupational Series]],5)="SECCM","SECCM",IF(OR(RIGHT(Table13[[#This Row],[Occupational Series]],1)="A",RIGHT(Table13[[#This Row],[Occupational Series]],1)="B",RIGHT(Table13[[#This Row],[Occupational Series]],1)="C"),"0301",RIGHT(Table13[[#This Row],[Occupational Series]],4)))</f>
        <v>SECCM</v>
      </c>
      <c r="D4837" s="51" t="s">
        <v>1958</v>
      </c>
      <c r="E4837" s="51" t="s">
        <v>1959</v>
      </c>
    </row>
    <row r="4838" spans="1:5" ht="26.25" thickBot="1" x14ac:dyDescent="0.3">
      <c r="A4838" s="54" t="s">
        <v>281</v>
      </c>
      <c r="B4838" s="127" t="str">
        <f>Table13[[#This Row],[Series]]&amp;Table13[[#This Row],[Competency Name]]</f>
        <v>SECCMCONTRACT NEGOTIATIONS</v>
      </c>
      <c r="C4838" s="127" t="str">
        <f>IF(RIGHT(Table13[[#This Row],[Occupational Series]],5)="SECCM","SECCM",IF(OR(RIGHT(Table13[[#This Row],[Occupational Series]],1)="A",RIGHT(Table13[[#This Row],[Occupational Series]],1)="B",RIGHT(Table13[[#This Row],[Occupational Series]],1)="C"),"0301",RIGHT(Table13[[#This Row],[Occupational Series]],4)))</f>
        <v>SECCM</v>
      </c>
      <c r="D4838" s="54" t="s">
        <v>1960</v>
      </c>
      <c r="E4838" s="54" t="s">
        <v>1961</v>
      </c>
    </row>
    <row r="4839" spans="1:5" ht="63.75" x14ac:dyDescent="0.25">
      <c r="A4839" s="159" t="s">
        <v>370</v>
      </c>
      <c r="B4839" s="159" t="str">
        <f>Table13[[#This Row],[Series]]&amp;Table13[[#This Row],[Competency Name]]</f>
        <v>1410ACCOUNTABILITY</v>
      </c>
      <c r="C4839" s="159" t="str">
        <f>IF(RIGHT(Table13[[#This Row],[Occupational Series]],5)="SECCM","SECCM",IF(OR(RIGHT(Table13[[#This Row],[Occupational Series]],1)="A",RIGHT(Table13[[#This Row],[Occupational Series]],1)="B",RIGHT(Table13[[#This Row],[Occupational Series]],1)="C"),"0301",RIGHT(Table13[[#This Row],[Occupational Series]],4)))</f>
        <v>1410</v>
      </c>
      <c r="D4839" s="157" t="s">
        <v>579</v>
      </c>
      <c r="E4839" s="161" t="s">
        <v>580</v>
      </c>
    </row>
    <row r="4840" spans="1:5" ht="26.25" thickBot="1" x14ac:dyDescent="0.3">
      <c r="A4840" s="158" t="s">
        <v>370</v>
      </c>
      <c r="B4840" s="158" t="str">
        <f>Table13[[#This Row],[Series]]&amp;Table13[[#This Row],[Competency Name]]</f>
        <v>1410COMMUNICATIONS AND MEDIA</v>
      </c>
      <c r="C4840" s="158" t="str">
        <f>IF(RIGHT(Table13[[#This Row],[Occupational Series]],5)="SECCM","SECCM",IF(OR(RIGHT(Table13[[#This Row],[Occupational Series]],1)="A",RIGHT(Table13[[#This Row],[Occupational Series]],1)="B",RIGHT(Table13[[#This Row],[Occupational Series]],1)="C"),"0301",RIGHT(Table13[[#This Row],[Occupational Series]],4)))</f>
        <v>1410</v>
      </c>
      <c r="D4840" s="160" t="s">
        <v>1501</v>
      </c>
      <c r="E4840" s="162" t="s">
        <v>1502</v>
      </c>
    </row>
    <row r="4841" spans="1:5" ht="25.5" x14ac:dyDescent="0.25">
      <c r="A4841" s="159" t="s">
        <v>370</v>
      </c>
      <c r="B4841" s="159" t="str">
        <f>Table13[[#This Row],[Series]]&amp;Table13[[#This Row],[Competency Name]]</f>
        <v>1410COMPUTER LITERACY</v>
      </c>
      <c r="C4841" s="159" t="str">
        <f>IF(RIGHT(Table13[[#This Row],[Occupational Series]],5)="SECCM","SECCM",IF(OR(RIGHT(Table13[[#This Row],[Occupational Series]],1)="A",RIGHT(Table13[[#This Row],[Occupational Series]],1)="B",RIGHT(Table13[[#This Row],[Occupational Series]],1)="C"),"0301",RIGHT(Table13[[#This Row],[Occupational Series]],4)))</f>
        <v>1410</v>
      </c>
      <c r="D4841" s="160" t="s">
        <v>456</v>
      </c>
      <c r="E4841" s="162" t="s">
        <v>457</v>
      </c>
    </row>
    <row r="4842" spans="1:5" ht="25.5" x14ac:dyDescent="0.25">
      <c r="A4842" s="159" t="s">
        <v>370</v>
      </c>
      <c r="B4842" s="159" t="str">
        <f>Table13[[#This Row],[Series]]&amp;Table13[[#This Row],[Competency Name]]</f>
        <v>1410CREATIVITY AND INNOVATION</v>
      </c>
      <c r="C4842" s="159" t="str">
        <f>IF(RIGHT(Table13[[#This Row],[Occupational Series]],5)="SECCM","SECCM",IF(OR(RIGHT(Table13[[#This Row],[Occupational Series]],1)="A",RIGHT(Table13[[#This Row],[Occupational Series]],1)="B",RIGHT(Table13[[#This Row],[Occupational Series]],1)="C"),"0301",RIGHT(Table13[[#This Row],[Occupational Series]],4)))</f>
        <v>1410</v>
      </c>
      <c r="D4842" s="160" t="s">
        <v>1214</v>
      </c>
      <c r="E4842" s="162" t="s">
        <v>1215</v>
      </c>
    </row>
    <row r="4843" spans="1:5" ht="25.5" x14ac:dyDescent="0.25">
      <c r="A4843" s="159" t="s">
        <v>370</v>
      </c>
      <c r="B4843" s="159" t="str">
        <f>Table13[[#This Row],[Series]]&amp;Table13[[#This Row],[Competency Name]]</f>
        <v>1410CUSTOMER SERVICE</v>
      </c>
      <c r="C4843" s="159" t="str">
        <f>IF(RIGHT(Table13[[#This Row],[Occupational Series]],5)="SECCM","SECCM",IF(OR(RIGHT(Table13[[#This Row],[Occupational Series]],1)="A",RIGHT(Table13[[#This Row],[Occupational Series]],1)="B",RIGHT(Table13[[#This Row],[Occupational Series]],1)="C"),"0301",RIGHT(Table13[[#This Row],[Occupational Series]],4)))</f>
        <v>1410</v>
      </c>
      <c r="D4843" s="160" t="s">
        <v>418</v>
      </c>
      <c r="E4843" s="162" t="s">
        <v>419</v>
      </c>
    </row>
    <row r="4844" spans="1:5" ht="51" x14ac:dyDescent="0.25">
      <c r="A4844" s="159" t="s">
        <v>370</v>
      </c>
      <c r="B4844" s="159" t="str">
        <f>Table13[[#This Row],[Series]]&amp;Table13[[#This Row],[Competency Name]]</f>
        <v>1410DECISIVENESS</v>
      </c>
      <c r="C4844" s="159" t="str">
        <f>IF(RIGHT(Table13[[#This Row],[Occupational Series]],5)="SECCM","SECCM",IF(OR(RIGHT(Table13[[#This Row],[Occupational Series]],1)="A",RIGHT(Table13[[#This Row],[Occupational Series]],1)="B",RIGHT(Table13[[#This Row],[Occupational Series]],1)="C"),"0301",RIGHT(Table13[[#This Row],[Occupational Series]],4)))</f>
        <v>1410</v>
      </c>
      <c r="D4844" s="160" t="s">
        <v>1009</v>
      </c>
      <c r="E4844" s="162" t="s">
        <v>1010</v>
      </c>
    </row>
    <row r="4845" spans="1:5" ht="38.25" x14ac:dyDescent="0.25">
      <c r="A4845" s="159" t="s">
        <v>370</v>
      </c>
      <c r="B4845" s="159" t="str">
        <f>Table13[[#This Row],[Series]]&amp;Table13[[#This Row],[Competency Name]]</f>
        <v>1410DEVELOPING OTHERS</v>
      </c>
      <c r="C4845" s="159" t="str">
        <f>IF(RIGHT(Table13[[#This Row],[Occupational Series]],5)="SECCM","SECCM",IF(OR(RIGHT(Table13[[#This Row],[Occupational Series]],1)="A",RIGHT(Table13[[#This Row],[Occupational Series]],1)="B",RIGHT(Table13[[#This Row],[Occupational Series]],1)="C"),"0301",RIGHT(Table13[[#This Row],[Occupational Series]],4)))</f>
        <v>1410</v>
      </c>
      <c r="D4845" s="160" t="s">
        <v>585</v>
      </c>
      <c r="E4845" s="162" t="s">
        <v>586</v>
      </c>
    </row>
    <row r="4846" spans="1:5" ht="51" x14ac:dyDescent="0.25">
      <c r="A4846" s="159" t="s">
        <v>370</v>
      </c>
      <c r="B4846" s="159" t="str">
        <f>Table13[[#This Row],[Series]]&amp;Table13[[#This Row],[Competency Name]]</f>
        <v>1410FINANCIAL MANAGEMENT</v>
      </c>
      <c r="C4846" s="159" t="str">
        <f>IF(RIGHT(Table13[[#This Row],[Occupational Series]],5)="SECCM","SECCM",IF(OR(RIGHT(Table13[[#This Row],[Occupational Series]],1)="A",RIGHT(Table13[[#This Row],[Occupational Series]],1)="B",RIGHT(Table13[[#This Row],[Occupational Series]],1)="C"),"0301",RIGHT(Table13[[#This Row],[Occupational Series]],4)))</f>
        <v>1410</v>
      </c>
      <c r="D4846" s="160" t="s">
        <v>438</v>
      </c>
      <c r="E4846" s="162" t="s">
        <v>439</v>
      </c>
    </row>
    <row r="4847" spans="1:5" ht="25.5" x14ac:dyDescent="0.25">
      <c r="A4847" s="159" t="s">
        <v>370</v>
      </c>
      <c r="B4847" s="159" t="str">
        <f>Table13[[#This Row],[Series]]&amp;Table13[[#This Row],[Competency Name]]</f>
        <v>1410INFORMATION MANAGEMENT</v>
      </c>
      <c r="C4847" s="159" t="str">
        <f>IF(RIGHT(Table13[[#This Row],[Occupational Series]],5)="SECCM","SECCM",IF(OR(RIGHT(Table13[[#This Row],[Occupational Series]],1)="A",RIGHT(Table13[[#This Row],[Occupational Series]],1)="B",RIGHT(Table13[[#This Row],[Occupational Series]],1)="C"),"0301",RIGHT(Table13[[#This Row],[Occupational Series]],4)))</f>
        <v>1410</v>
      </c>
      <c r="D4847" s="160" t="s">
        <v>311</v>
      </c>
      <c r="E4847" s="162" t="s">
        <v>312</v>
      </c>
    </row>
    <row r="4848" spans="1:5" ht="51" x14ac:dyDescent="0.25">
      <c r="A4848" s="159" t="s">
        <v>370</v>
      </c>
      <c r="B4848" s="159" t="str">
        <f>Table13[[#This Row],[Series]]&amp;Table13[[#This Row],[Competency Name]]</f>
        <v>1410LIBRARY SCIENCE</v>
      </c>
      <c r="C4848" s="159" t="str">
        <f>IF(RIGHT(Table13[[#This Row],[Occupational Series]],5)="SECCM","SECCM",IF(OR(RIGHT(Table13[[#This Row],[Occupational Series]],1)="A",RIGHT(Table13[[#This Row],[Occupational Series]],1)="B",RIGHT(Table13[[#This Row],[Occupational Series]],1)="C"),"0301",RIGHT(Table13[[#This Row],[Occupational Series]],4)))</f>
        <v>1410</v>
      </c>
      <c r="D4848" s="160" t="s">
        <v>1659</v>
      </c>
      <c r="E4848" s="162" t="s">
        <v>1660</v>
      </c>
    </row>
    <row r="4849" spans="1:5" ht="38.25" x14ac:dyDescent="0.25">
      <c r="A4849" s="159" t="s">
        <v>370</v>
      </c>
      <c r="B4849" s="159" t="str">
        <f>Table13[[#This Row],[Series]]&amp;Table13[[#This Row],[Competency Name]]</f>
        <v>1410MANAGING HUMAN RESOURCES</v>
      </c>
      <c r="C4849" s="159" t="str">
        <f>IF(RIGHT(Table13[[#This Row],[Occupational Series]],5)="SECCM","SECCM",IF(OR(RIGHT(Table13[[#This Row],[Occupational Series]],1)="A",RIGHT(Table13[[#This Row],[Occupational Series]],1)="B",RIGHT(Table13[[#This Row],[Occupational Series]],1)="C"),"0301",RIGHT(Table13[[#This Row],[Occupational Series]],4)))</f>
        <v>1410</v>
      </c>
      <c r="D4849" s="160" t="s">
        <v>590</v>
      </c>
      <c r="E4849" s="162" t="s">
        <v>591</v>
      </c>
    </row>
    <row r="4850" spans="1:5" ht="25.5" x14ac:dyDescent="0.25">
      <c r="A4850" s="159" t="s">
        <v>370</v>
      </c>
      <c r="B4850" s="159" t="str">
        <f>Table13[[#This Row],[Series]]&amp;Table13[[#This Row],[Competency Name]]</f>
        <v>1410ORAL COMMUNICATION</v>
      </c>
      <c r="C4850" s="159" t="str">
        <f>IF(RIGHT(Table13[[#This Row],[Occupational Series]],5)="SECCM","SECCM",IF(OR(RIGHT(Table13[[#This Row],[Occupational Series]],1)="A",RIGHT(Table13[[#This Row],[Occupational Series]],1)="B",RIGHT(Table13[[#This Row],[Occupational Series]],1)="C"),"0301",RIGHT(Table13[[#This Row],[Occupational Series]],4)))</f>
        <v>1410</v>
      </c>
      <c r="D4850" s="160" t="s">
        <v>537</v>
      </c>
      <c r="E4850" s="162" t="s">
        <v>538</v>
      </c>
    </row>
    <row r="4851" spans="1:5" ht="15.75" thickBot="1" x14ac:dyDescent="0.3">
      <c r="A4851" s="158" t="s">
        <v>370</v>
      </c>
      <c r="B4851" s="158" t="str">
        <f>Table13[[#This Row],[Series]]&amp;Table13[[#This Row],[Competency Name]]</f>
        <v>1410PARTNERING</v>
      </c>
      <c r="C4851" s="158" t="str">
        <f>IF(RIGHT(Table13[[#This Row],[Occupational Series]],5)="SECCM","SECCM",IF(OR(RIGHT(Table13[[#This Row],[Occupational Series]],1)="A",RIGHT(Table13[[#This Row],[Occupational Series]],1)="B",RIGHT(Table13[[#This Row],[Occupational Series]],1)="C"),"0301",RIGHT(Table13[[#This Row],[Occupational Series]],4)))</f>
        <v>1410</v>
      </c>
      <c r="D4851" s="160" t="s">
        <v>491</v>
      </c>
      <c r="E4851" s="162" t="s">
        <v>492</v>
      </c>
    </row>
    <row r="4852" spans="1:5" ht="25.5" x14ac:dyDescent="0.25">
      <c r="A4852" s="159" t="s">
        <v>370</v>
      </c>
      <c r="B4852" s="159" t="str">
        <f>Table13[[#This Row],[Series]]&amp;Table13[[#This Row],[Competency Name]]</f>
        <v>1410PLANNING AND EVALUATING</v>
      </c>
      <c r="C4852" s="159" t="str">
        <f>IF(RIGHT(Table13[[#This Row],[Occupational Series]],5)="SECCM","SECCM",IF(OR(RIGHT(Table13[[#This Row],[Occupational Series]],1)="A",RIGHT(Table13[[#This Row],[Occupational Series]],1)="B",RIGHT(Table13[[#This Row],[Occupational Series]],1)="C"),"0301",RIGHT(Table13[[#This Row],[Occupational Series]],4)))</f>
        <v>1410</v>
      </c>
      <c r="D4852" s="160" t="s">
        <v>571</v>
      </c>
      <c r="E4852" s="162" t="s">
        <v>572</v>
      </c>
    </row>
    <row r="4853" spans="1:5" ht="38.25" x14ac:dyDescent="0.25">
      <c r="A4853" s="159" t="s">
        <v>370</v>
      </c>
      <c r="B4853" s="159" t="str">
        <f>Table13[[#This Row],[Series]]&amp;Table13[[#This Row],[Competency Name]]</f>
        <v>1410PROBLEM SOLVING</v>
      </c>
      <c r="C4853" s="159" t="str">
        <f>IF(RIGHT(Table13[[#This Row],[Occupational Series]],5)="SECCM","SECCM",IF(OR(RIGHT(Table13[[#This Row],[Occupational Series]],1)="A",RIGHT(Table13[[#This Row],[Occupational Series]],1)="B",RIGHT(Table13[[#This Row],[Occupational Series]],1)="C"),"0301",RIGHT(Table13[[#This Row],[Occupational Series]],4)))</f>
        <v>1410</v>
      </c>
      <c r="D4853" s="160" t="s">
        <v>596</v>
      </c>
      <c r="E4853" s="162" t="s">
        <v>597</v>
      </c>
    </row>
    <row r="4854" spans="1:5" ht="51" x14ac:dyDescent="0.25">
      <c r="A4854" s="159" t="s">
        <v>370</v>
      </c>
      <c r="B4854" s="159" t="str">
        <f>Table13[[#This Row],[Series]]&amp;Table13[[#This Row],[Competency Name]]</f>
        <v>1410PROCESS IMPROVEMENT</v>
      </c>
      <c r="C4854" s="159" t="str">
        <f>IF(RIGHT(Table13[[#This Row],[Occupational Series]],5)="SECCM","SECCM",IF(OR(RIGHT(Table13[[#This Row],[Occupational Series]],1)="A",RIGHT(Table13[[#This Row],[Occupational Series]],1)="B",RIGHT(Table13[[#This Row],[Occupational Series]],1)="C"),"0301",RIGHT(Table13[[#This Row],[Occupational Series]],4)))</f>
        <v>1410</v>
      </c>
      <c r="D4854" s="160" t="s">
        <v>1199</v>
      </c>
      <c r="E4854" s="162" t="s">
        <v>1200</v>
      </c>
    </row>
    <row r="4855" spans="1:5" ht="25.5" x14ac:dyDescent="0.25">
      <c r="A4855" s="159" t="s">
        <v>370</v>
      </c>
      <c r="B4855" s="159" t="str">
        <f>Table13[[#This Row],[Series]]&amp;Table13[[#This Row],[Competency Name]]</f>
        <v>1410PROJECT MANAGEMENT</v>
      </c>
      <c r="C4855" s="159" t="str">
        <f>IF(RIGHT(Table13[[#This Row],[Occupational Series]],5)="SECCM","SECCM",IF(OR(RIGHT(Table13[[#This Row],[Occupational Series]],1)="A",RIGHT(Table13[[#This Row],[Occupational Series]],1)="B",RIGHT(Table13[[#This Row],[Occupational Series]],1)="C"),"0301",RIGHT(Table13[[#This Row],[Occupational Series]],4)))</f>
        <v>1410</v>
      </c>
      <c r="D4855" s="160" t="s">
        <v>381</v>
      </c>
      <c r="E4855" s="162" t="s">
        <v>382</v>
      </c>
    </row>
    <row r="4856" spans="1:5" ht="15.75" thickBot="1" x14ac:dyDescent="0.3">
      <c r="A4856" s="158" t="s">
        <v>370</v>
      </c>
      <c r="B4856" s="158" t="str">
        <f>Table13[[#This Row],[Series]]&amp;Table13[[#This Row],[Competency Name]]</f>
        <v>1410RESEARCH AND ANALYSIS</v>
      </c>
      <c r="C4856" s="158" t="str">
        <f>IF(RIGHT(Table13[[#This Row],[Occupational Series]],5)="SECCM","SECCM",IF(OR(RIGHT(Table13[[#This Row],[Occupational Series]],1)="A",RIGHT(Table13[[#This Row],[Occupational Series]],1)="B",RIGHT(Table13[[#This Row],[Occupational Series]],1)="C"),"0301",RIGHT(Table13[[#This Row],[Occupational Series]],4)))</f>
        <v>1410</v>
      </c>
      <c r="D4856" s="160" t="s">
        <v>1195</v>
      </c>
      <c r="E4856" s="162" t="s">
        <v>1196</v>
      </c>
    </row>
    <row r="4857" spans="1:5" ht="26.25" thickBot="1" x14ac:dyDescent="0.3">
      <c r="A4857" s="158" t="s">
        <v>370</v>
      </c>
      <c r="B4857" s="158" t="str">
        <f>Table13[[#This Row],[Series]]&amp;Table13[[#This Row],[Competency Name]]</f>
        <v>1410RULEMAKING AND REGULATION</v>
      </c>
      <c r="C4857" s="158" t="str">
        <f>IF(RIGHT(Table13[[#This Row],[Occupational Series]],5)="SECCM","SECCM",IF(OR(RIGHT(Table13[[#This Row],[Occupational Series]],1)="A",RIGHT(Table13[[#This Row],[Occupational Series]],1)="B",RIGHT(Table13[[#This Row],[Occupational Series]],1)="C"),"0301",RIGHT(Table13[[#This Row],[Occupational Series]],4)))</f>
        <v>1410</v>
      </c>
      <c r="D4857" s="160" t="s">
        <v>958</v>
      </c>
      <c r="E4857" s="162" t="s">
        <v>959</v>
      </c>
    </row>
    <row r="4858" spans="1:5" ht="38.25" x14ac:dyDescent="0.25">
      <c r="A4858" s="159" t="s">
        <v>370</v>
      </c>
      <c r="B4858" s="159" t="str">
        <f>Table13[[#This Row],[Series]]&amp;Table13[[#This Row],[Competency Name]]</f>
        <v>1410STRATEGIC THINKING</v>
      </c>
      <c r="C4858" s="159" t="str">
        <f>IF(RIGHT(Table13[[#This Row],[Occupational Series]],5)="SECCM","SECCM",IF(OR(RIGHT(Table13[[#This Row],[Occupational Series]],1)="A",RIGHT(Table13[[#This Row],[Occupational Series]],1)="B",RIGHT(Table13[[#This Row],[Occupational Series]],1)="C"),"0301",RIGHT(Table13[[#This Row],[Occupational Series]],4)))</f>
        <v>1410</v>
      </c>
      <c r="D4858" s="160" t="s">
        <v>826</v>
      </c>
      <c r="E4858" s="162" t="s">
        <v>827</v>
      </c>
    </row>
    <row r="4859" spans="1:5" ht="25.5" x14ac:dyDescent="0.25">
      <c r="A4859" s="159" t="s">
        <v>370</v>
      </c>
      <c r="B4859" s="159" t="str">
        <f>Table13[[#This Row],[Series]]&amp;Table13[[#This Row],[Competency Name]]</f>
        <v>1410WRITTEN COMMUNICATION</v>
      </c>
      <c r="C4859" s="159" t="str">
        <f>IF(RIGHT(Table13[[#This Row],[Occupational Series]],5)="SECCM","SECCM",IF(OR(RIGHT(Table13[[#This Row],[Occupational Series]],1)="A",RIGHT(Table13[[#This Row],[Occupational Series]],1)="B",RIGHT(Table13[[#This Row],[Occupational Series]],1)="C"),"0301",RIGHT(Table13[[#This Row],[Occupational Series]],4)))</f>
        <v>1410</v>
      </c>
      <c r="D4859" s="160" t="s">
        <v>507</v>
      </c>
      <c r="E4859" s="162" t="s">
        <v>508</v>
      </c>
    </row>
    <row r="4860" spans="1:5" ht="38.25" x14ac:dyDescent="0.25">
      <c r="A4860" s="159" t="s">
        <v>2422</v>
      </c>
      <c r="B4860" s="159" t="str">
        <f>Table13[[#This Row],[Series]]&amp;Table13[[#This Row],[Competency Name]]</f>
        <v>1560DATA ANALYTICS</v>
      </c>
      <c r="C4860" s="159" t="str">
        <f>IF(RIGHT(Table13[[#This Row],[Occupational Series]],5)="SECCM","SECCM",IF(OR(RIGHT(Table13[[#This Row],[Occupational Series]],1)="A",RIGHT(Table13[[#This Row],[Occupational Series]],1)="B",RIGHT(Table13[[#This Row],[Occupational Series]],1)="C"),"0301",RIGHT(Table13[[#This Row],[Occupational Series]],4)))</f>
        <v>1560</v>
      </c>
      <c r="D4860" s="160" t="s">
        <v>2423</v>
      </c>
      <c r="E4860" s="162" t="s">
        <v>2424</v>
      </c>
    </row>
    <row r="4861" spans="1:5" ht="25.5" x14ac:dyDescent="0.25">
      <c r="A4861" s="159" t="s">
        <v>2422</v>
      </c>
      <c r="B4861" s="159" t="str">
        <f>Table13[[#This Row],[Series]]&amp;Table13[[#This Row],[Competency Name]]</f>
        <v>1560DATA MANAGEMENT</v>
      </c>
      <c r="C4861" s="159" t="str">
        <f>IF(RIGHT(Table13[[#This Row],[Occupational Series]],5)="SECCM","SECCM",IF(OR(RIGHT(Table13[[#This Row],[Occupational Series]],1)="A",RIGHT(Table13[[#This Row],[Occupational Series]],1)="B",RIGHT(Table13[[#This Row],[Occupational Series]],1)="C"),"0301",RIGHT(Table13[[#This Row],[Occupational Series]],4)))</f>
        <v>1560</v>
      </c>
      <c r="D4861" s="160" t="s">
        <v>1420</v>
      </c>
      <c r="E4861" s="162" t="s">
        <v>1421</v>
      </c>
    </row>
    <row r="4862" spans="1:5" ht="51" x14ac:dyDescent="0.25">
      <c r="A4862" s="159" t="s">
        <v>2422</v>
      </c>
      <c r="B4862" s="159" t="str">
        <f>Table13[[#This Row],[Series]]&amp;Table13[[#This Row],[Competency Name]]</f>
        <v>1560DATA SCIENCE</v>
      </c>
      <c r="C4862" s="159" t="str">
        <f>IF(RIGHT(Table13[[#This Row],[Occupational Series]],5)="SECCM","SECCM",IF(OR(RIGHT(Table13[[#This Row],[Occupational Series]],1)="A",RIGHT(Table13[[#This Row],[Occupational Series]],1)="B",RIGHT(Table13[[#This Row],[Occupational Series]],1)="C"),"0301",RIGHT(Table13[[#This Row],[Occupational Series]],4)))</f>
        <v>1560</v>
      </c>
      <c r="D4862" s="160" t="s">
        <v>2425</v>
      </c>
      <c r="E4862" s="162" t="s">
        <v>2426</v>
      </c>
    </row>
    <row r="4863" spans="1:5" ht="25.5" x14ac:dyDescent="0.25">
      <c r="A4863" s="159" t="s">
        <v>2422</v>
      </c>
      <c r="B4863" s="159" t="str">
        <f>Table13[[#This Row],[Series]]&amp;Table13[[#This Row],[Competency Name]]</f>
        <v>1560MATHEMATICS</v>
      </c>
      <c r="C4863" s="159" t="str">
        <f>IF(RIGHT(Table13[[#This Row],[Occupational Series]],5)="SECCM","SECCM",IF(OR(RIGHT(Table13[[#This Row],[Occupational Series]],1)="A",RIGHT(Table13[[#This Row],[Occupational Series]],1)="B",RIGHT(Table13[[#This Row],[Occupational Series]],1)="C"),"0301",RIGHT(Table13[[#This Row],[Occupational Series]],4)))</f>
        <v>1560</v>
      </c>
      <c r="D4863" s="160" t="s">
        <v>781</v>
      </c>
      <c r="E4863" s="162" t="s">
        <v>782</v>
      </c>
    </row>
    <row r="4864" spans="1:5" ht="38.25" x14ac:dyDescent="0.25">
      <c r="A4864" s="159" t="s">
        <v>2422</v>
      </c>
      <c r="B4864" s="159" t="str">
        <f>Table13[[#This Row],[Series]]&amp;Table13[[#This Row],[Competency Name]]</f>
        <v>1560MODELING AND SIMULATION</v>
      </c>
      <c r="C4864" s="159" t="str">
        <f>IF(RIGHT(Table13[[#This Row],[Occupational Series]],5)="SECCM","SECCM",IF(OR(RIGHT(Table13[[#This Row],[Occupational Series]],1)="A",RIGHT(Table13[[#This Row],[Occupational Series]],1)="B",RIGHT(Table13[[#This Row],[Occupational Series]],1)="C"),"0301",RIGHT(Table13[[#This Row],[Occupational Series]],4)))</f>
        <v>1560</v>
      </c>
      <c r="D4864" s="160" t="s">
        <v>783</v>
      </c>
      <c r="E4864" s="162" t="s">
        <v>784</v>
      </c>
    </row>
    <row r="4865" spans="1:5" ht="25.5" x14ac:dyDescent="0.25">
      <c r="A4865" s="159" t="s">
        <v>2422</v>
      </c>
      <c r="B4865" s="159" t="str">
        <f>Table13[[#This Row],[Series]]&amp;Table13[[#This Row],[Competency Name]]</f>
        <v>1560ORAL COMMUNICATION</v>
      </c>
      <c r="C4865" s="159" t="str">
        <f>IF(RIGHT(Table13[[#This Row],[Occupational Series]],5)="SECCM","SECCM",IF(OR(RIGHT(Table13[[#This Row],[Occupational Series]],1)="A",RIGHT(Table13[[#This Row],[Occupational Series]],1)="B",RIGHT(Table13[[#This Row],[Occupational Series]],1)="C"),"0301",RIGHT(Table13[[#This Row],[Occupational Series]],4)))</f>
        <v>1560</v>
      </c>
      <c r="D4865" s="160" t="s">
        <v>537</v>
      </c>
      <c r="E4865" s="162" t="s">
        <v>538</v>
      </c>
    </row>
    <row r="4866" spans="1:5" ht="15.75" thickBot="1" x14ac:dyDescent="0.3">
      <c r="A4866" s="158" t="s">
        <v>2422</v>
      </c>
      <c r="B4866" s="158" t="str">
        <f>Table13[[#This Row],[Series]]&amp;Table13[[#This Row],[Competency Name]]</f>
        <v>1560PARTNERING</v>
      </c>
      <c r="C4866" s="158" t="str">
        <f>IF(RIGHT(Table13[[#This Row],[Occupational Series]],5)="SECCM","SECCM",IF(OR(RIGHT(Table13[[#This Row],[Occupational Series]],1)="A",RIGHT(Table13[[#This Row],[Occupational Series]],1)="B",RIGHT(Table13[[#This Row],[Occupational Series]],1)="C"),"0301",RIGHT(Table13[[#This Row],[Occupational Series]],4)))</f>
        <v>1560</v>
      </c>
      <c r="D4866" s="160" t="s">
        <v>491</v>
      </c>
      <c r="E4866" s="162" t="s">
        <v>492</v>
      </c>
    </row>
    <row r="4867" spans="1:5" ht="25.5" x14ac:dyDescent="0.25">
      <c r="A4867" s="159" t="s">
        <v>2422</v>
      </c>
      <c r="B4867" s="159" t="str">
        <f>Table13[[#This Row],[Series]]&amp;Table13[[#This Row],[Competency Name]]</f>
        <v>1560PROGRAMMING LANGUAGES</v>
      </c>
      <c r="C4867" s="159" t="str">
        <f>IF(RIGHT(Table13[[#This Row],[Occupational Series]],5)="SECCM","SECCM",IF(OR(RIGHT(Table13[[#This Row],[Occupational Series]],1)="A",RIGHT(Table13[[#This Row],[Occupational Series]],1)="B",RIGHT(Table13[[#This Row],[Occupational Series]],1)="C"),"0301",RIGHT(Table13[[#This Row],[Occupational Series]],4)))</f>
        <v>1560</v>
      </c>
      <c r="D4867" s="160" t="s">
        <v>836</v>
      </c>
      <c r="E4867" s="162" t="s">
        <v>837</v>
      </c>
    </row>
    <row r="4868" spans="1:5" ht="25.5" x14ac:dyDescent="0.25">
      <c r="A4868" s="159" t="s">
        <v>2422</v>
      </c>
      <c r="B4868" s="159" t="str">
        <f>Table13[[#This Row],[Series]]&amp;Table13[[#This Row],[Competency Name]]</f>
        <v>1560REQUIREMENTS ANALYSIS</v>
      </c>
      <c r="C4868" s="159" t="str">
        <f>IF(RIGHT(Table13[[#This Row],[Occupational Series]],5)="SECCM","SECCM",IF(OR(RIGHT(Table13[[#This Row],[Occupational Series]],1)="A",RIGHT(Table13[[#This Row],[Occupational Series]],1)="B",RIGHT(Table13[[#This Row],[Occupational Series]],1)="C"),"0301",RIGHT(Table13[[#This Row],[Occupational Series]],4)))</f>
        <v>1560</v>
      </c>
      <c r="D4868" s="160" t="s">
        <v>838</v>
      </c>
      <c r="E4868" s="162" t="s">
        <v>839</v>
      </c>
    </row>
    <row r="4869" spans="1:5" ht="25.5" x14ac:dyDescent="0.25">
      <c r="A4869" s="159" t="s">
        <v>2422</v>
      </c>
      <c r="B4869" s="159" t="str">
        <f>Table13[[#This Row],[Series]]&amp;Table13[[#This Row],[Competency Name]]</f>
        <v>1560STATISTICAL ANALYSIS</v>
      </c>
      <c r="C4869" s="159" t="str">
        <f>IF(RIGHT(Table13[[#This Row],[Occupational Series]],5)="SECCM","SECCM",IF(OR(RIGHT(Table13[[#This Row],[Occupational Series]],1)="A",RIGHT(Table13[[#This Row],[Occupational Series]],1)="B",RIGHT(Table13[[#This Row],[Occupational Series]],1)="C"),"0301",RIGHT(Table13[[#This Row],[Occupational Series]],4)))</f>
        <v>1560</v>
      </c>
      <c r="D4869" s="160" t="s">
        <v>606</v>
      </c>
      <c r="E4869" s="162" t="s">
        <v>607</v>
      </c>
    </row>
    <row r="4870" spans="1:5" ht="25.5" x14ac:dyDescent="0.25">
      <c r="A4870" s="159" t="s">
        <v>2422</v>
      </c>
      <c r="B4870" s="159" t="str">
        <f>Table13[[#This Row],[Series]]&amp;Table13[[#This Row],[Competency Name]]</f>
        <v>1560WRITTEN COMMUNICATION</v>
      </c>
      <c r="C4870" s="159" t="str">
        <f>IF(RIGHT(Table13[[#This Row],[Occupational Series]],5)="SECCM","SECCM",IF(OR(RIGHT(Table13[[#This Row],[Occupational Series]],1)="A",RIGHT(Table13[[#This Row],[Occupational Series]],1)="B",RIGHT(Table13[[#This Row],[Occupational Series]],1)="C"),"0301",RIGHT(Table13[[#This Row],[Occupational Series]],4)))</f>
        <v>1560</v>
      </c>
      <c r="D4870" s="160" t="s">
        <v>507</v>
      </c>
      <c r="E4870" s="162" t="s">
        <v>508</v>
      </c>
    </row>
    <row r="4871" spans="1:5" ht="15.75" thickBot="1" x14ac:dyDescent="0.3">
      <c r="A4871" s="130"/>
      <c r="B4871" s="130"/>
      <c r="C4871" s="130"/>
      <c r="D4871" s="130"/>
      <c r="E4871" s="130"/>
    </row>
    <row r="4872" spans="1:5" ht="15.75" thickBot="1" x14ac:dyDescent="0.3">
      <c r="A4872" s="130"/>
      <c r="B4872" s="130"/>
      <c r="C4872" s="130"/>
      <c r="D4872" s="130"/>
      <c r="E4872" s="130"/>
    </row>
    <row r="4873" spans="1:5" ht="15.75" thickBot="1" x14ac:dyDescent="0.3">
      <c r="A4873" s="130"/>
      <c r="B4873" s="130"/>
      <c r="C4873" s="130"/>
      <c r="D4873" s="130"/>
      <c r="E4873" s="130"/>
    </row>
    <row r="4874" spans="1:5" ht="15.75" thickBot="1" x14ac:dyDescent="0.3">
      <c r="A4874" s="130"/>
      <c r="B4874" s="130"/>
      <c r="C4874" s="130"/>
      <c r="D4874" s="130"/>
      <c r="E4874" s="130"/>
    </row>
    <row r="4875" spans="1:5" ht="15.75" thickBot="1" x14ac:dyDescent="0.3">
      <c r="A4875" s="130"/>
      <c r="B4875" s="130"/>
      <c r="C4875" s="130"/>
      <c r="D4875" s="130"/>
      <c r="E4875" s="130"/>
    </row>
    <row r="4876" spans="1:5" ht="15.75" thickBot="1" x14ac:dyDescent="0.3">
      <c r="A4876" s="130"/>
      <c r="B4876" s="130"/>
      <c r="C4876" s="130"/>
      <c r="D4876" s="130"/>
      <c r="E4876" s="130"/>
    </row>
    <row r="4877" spans="1:5" ht="15.75" thickBot="1" x14ac:dyDescent="0.3">
      <c r="A4877" s="130"/>
      <c r="B4877" s="130"/>
      <c r="C4877" s="130"/>
      <c r="D4877" s="130"/>
      <c r="E4877" s="130"/>
    </row>
    <row r="4878" spans="1:5" ht="15.75" thickBot="1" x14ac:dyDescent="0.3">
      <c r="A4878" s="130"/>
      <c r="B4878" s="130"/>
      <c r="C4878" s="130"/>
      <c r="D4878" s="130"/>
      <c r="E4878" s="130"/>
    </row>
    <row r="4879" spans="1:5" ht="15.75" thickBot="1" x14ac:dyDescent="0.3">
      <c r="A4879" s="130"/>
      <c r="B4879" s="130"/>
      <c r="C4879" s="130"/>
      <c r="D4879" s="130"/>
      <c r="E4879" s="130"/>
    </row>
    <row r="4880" spans="1:5" ht="15.75" thickBot="1" x14ac:dyDescent="0.3">
      <c r="A4880" s="130"/>
      <c r="B4880" s="130"/>
      <c r="C4880" s="130"/>
      <c r="D4880" s="130"/>
      <c r="E4880" s="130"/>
    </row>
    <row r="4881" spans="1:5" ht="15.75" thickBot="1" x14ac:dyDescent="0.3">
      <c r="A4881" s="130"/>
      <c r="B4881" s="130"/>
      <c r="C4881" s="130"/>
      <c r="D4881" s="130"/>
      <c r="E4881" s="130"/>
    </row>
    <row r="4882" spans="1:5" ht="15.75" thickBot="1" x14ac:dyDescent="0.3">
      <c r="A4882" s="130"/>
      <c r="B4882" s="130"/>
      <c r="C4882" s="130"/>
      <c r="D4882" s="130"/>
      <c r="E4882" s="130"/>
    </row>
    <row r="4883" spans="1:5" ht="15.75" thickBot="1" x14ac:dyDescent="0.3">
      <c r="A4883" s="130"/>
      <c r="B4883" s="130"/>
      <c r="C4883" s="130"/>
      <c r="D4883" s="130"/>
      <c r="E4883" s="130"/>
    </row>
    <row r="4884" spans="1:5" ht="15.75" thickBot="1" x14ac:dyDescent="0.3">
      <c r="A4884" s="130"/>
      <c r="B4884" s="130"/>
      <c r="C4884" s="130"/>
      <c r="D4884" s="130"/>
      <c r="E4884" s="130"/>
    </row>
    <row r="4885" spans="1:5" ht="15.75" thickBot="1" x14ac:dyDescent="0.3">
      <c r="A4885" s="130"/>
      <c r="B4885" s="130"/>
      <c r="C4885" s="130"/>
      <c r="D4885" s="130"/>
      <c r="E4885" s="130"/>
    </row>
    <row r="4886" spans="1:5" ht="15.75" thickBot="1" x14ac:dyDescent="0.3">
      <c r="A4886" s="130"/>
      <c r="B4886" s="130"/>
      <c r="C4886" s="130"/>
      <c r="D4886" s="130"/>
      <c r="E4886" s="130"/>
    </row>
    <row r="4887" spans="1:5" ht="15.75" thickBot="1" x14ac:dyDescent="0.3">
      <c r="A4887" s="130"/>
      <c r="B4887" s="130"/>
      <c r="C4887" s="130"/>
      <c r="D4887" s="130"/>
      <c r="E4887" s="130"/>
    </row>
    <row r="4888" spans="1:5" ht="15.75" thickBot="1" x14ac:dyDescent="0.3">
      <c r="A4888" s="130"/>
      <c r="B4888" s="130"/>
      <c r="C4888" s="130"/>
      <c r="D4888" s="130"/>
      <c r="E4888" s="130"/>
    </row>
    <row r="4889" spans="1:5" ht="15.75" thickBot="1" x14ac:dyDescent="0.3">
      <c r="A4889" s="130"/>
      <c r="B4889" s="130"/>
      <c r="C4889" s="130"/>
      <c r="D4889" s="130"/>
      <c r="E4889" s="130"/>
    </row>
    <row r="4890" spans="1:5" ht="15.75" thickBot="1" x14ac:dyDescent="0.3">
      <c r="A4890" s="130"/>
      <c r="B4890" s="130"/>
      <c r="C4890" s="130"/>
      <c r="D4890" s="130"/>
      <c r="E4890" s="130"/>
    </row>
    <row r="4891" spans="1:5" ht="15.75" thickBot="1" x14ac:dyDescent="0.3">
      <c r="A4891" s="130"/>
      <c r="B4891" s="130"/>
      <c r="C4891" s="130"/>
      <c r="D4891" s="130"/>
      <c r="E4891" s="130"/>
    </row>
    <row r="4892" spans="1:5" ht="15.75" thickBot="1" x14ac:dyDescent="0.3">
      <c r="A4892" s="130"/>
      <c r="B4892" s="130"/>
      <c r="C4892" s="130"/>
      <c r="D4892" s="130"/>
      <c r="E4892" s="130"/>
    </row>
    <row r="4893" spans="1:5" ht="15.75" thickBot="1" x14ac:dyDescent="0.3">
      <c r="A4893" s="130"/>
      <c r="B4893" s="130"/>
      <c r="C4893" s="130"/>
      <c r="D4893" s="130"/>
      <c r="E4893" s="130"/>
    </row>
    <row r="4894" spans="1:5" ht="15.75" thickBot="1" x14ac:dyDescent="0.3">
      <c r="A4894" s="130"/>
      <c r="B4894" s="130"/>
      <c r="C4894" s="130"/>
      <c r="D4894" s="130"/>
      <c r="E4894" s="130"/>
    </row>
    <row r="4895" spans="1:5" ht="15.75" thickBot="1" x14ac:dyDescent="0.3">
      <c r="A4895" s="130"/>
      <c r="B4895" s="130"/>
      <c r="C4895" s="130"/>
      <c r="D4895" s="130"/>
      <c r="E4895" s="130"/>
    </row>
    <row r="4896" spans="1:5" ht="15.75" thickBot="1" x14ac:dyDescent="0.3">
      <c r="A4896" s="130"/>
      <c r="B4896" s="130"/>
      <c r="C4896" s="130"/>
      <c r="D4896" s="130"/>
      <c r="E4896" s="130"/>
    </row>
    <row r="4897" spans="1:5" ht="15.75" thickBot="1" x14ac:dyDescent="0.3">
      <c r="A4897" s="130"/>
      <c r="B4897" s="130"/>
      <c r="C4897" s="130"/>
      <c r="D4897" s="130"/>
      <c r="E4897" s="130"/>
    </row>
    <row r="4898" spans="1:5" ht="15.75" thickBot="1" x14ac:dyDescent="0.3">
      <c r="A4898" s="130"/>
      <c r="B4898" s="130"/>
      <c r="C4898" s="130"/>
      <c r="D4898" s="130"/>
      <c r="E4898" s="130"/>
    </row>
    <row r="4899" spans="1:5" ht="15.75" thickBot="1" x14ac:dyDescent="0.3">
      <c r="A4899" s="130"/>
      <c r="B4899" s="130"/>
      <c r="C4899" s="130"/>
      <c r="D4899" s="130"/>
      <c r="E4899" s="130"/>
    </row>
    <row r="4900" spans="1:5" ht="15.75" thickBot="1" x14ac:dyDescent="0.3">
      <c r="A4900" s="130"/>
      <c r="B4900" s="130"/>
      <c r="C4900" s="130"/>
      <c r="D4900" s="130"/>
      <c r="E4900" s="130"/>
    </row>
    <row r="4901" spans="1:5" ht="15.75" thickBot="1" x14ac:dyDescent="0.3">
      <c r="A4901" s="130"/>
      <c r="B4901" s="130"/>
      <c r="C4901" s="130"/>
      <c r="D4901" s="130"/>
      <c r="E4901" s="130"/>
    </row>
    <row r="4902" spans="1:5" ht="15.75" thickBot="1" x14ac:dyDescent="0.3">
      <c r="A4902" s="130"/>
      <c r="B4902" s="130"/>
      <c r="C4902" s="130"/>
      <c r="D4902" s="130"/>
      <c r="E4902" s="130"/>
    </row>
    <row r="4903" spans="1:5" ht="15.75" thickBot="1" x14ac:dyDescent="0.3">
      <c r="A4903" s="130"/>
      <c r="B4903" s="130"/>
      <c r="C4903" s="130"/>
      <c r="D4903" s="130"/>
      <c r="E4903" s="130"/>
    </row>
    <row r="4904" spans="1:5" ht="15.75" thickBot="1" x14ac:dyDescent="0.3">
      <c r="A4904" s="130"/>
      <c r="B4904" s="130"/>
      <c r="C4904" s="130"/>
      <c r="D4904" s="130"/>
      <c r="E4904" s="130"/>
    </row>
    <row r="4905" spans="1:5" ht="15.75" thickBot="1" x14ac:dyDescent="0.3">
      <c r="A4905" s="130"/>
      <c r="B4905" s="130"/>
      <c r="C4905" s="130"/>
      <c r="D4905" s="130"/>
      <c r="E4905" s="130"/>
    </row>
    <row r="4906" spans="1:5" ht="15.75" thickBot="1" x14ac:dyDescent="0.3">
      <c r="A4906" s="130"/>
      <c r="B4906" s="130"/>
      <c r="C4906" s="130"/>
      <c r="D4906" s="130"/>
      <c r="E4906" s="130"/>
    </row>
    <row r="4907" spans="1:5" ht="15.75" thickBot="1" x14ac:dyDescent="0.3">
      <c r="A4907" s="130"/>
      <c r="B4907" s="130"/>
      <c r="C4907" s="130"/>
      <c r="D4907" s="130"/>
      <c r="E4907" s="130"/>
    </row>
    <row r="4908" spans="1:5" ht="15.75" thickBot="1" x14ac:dyDescent="0.3">
      <c r="A4908" s="130"/>
      <c r="B4908" s="130"/>
      <c r="C4908" s="130"/>
      <c r="D4908" s="130"/>
      <c r="E4908" s="130"/>
    </row>
    <row r="4909" spans="1:5" ht="15.75" thickBot="1" x14ac:dyDescent="0.3">
      <c r="A4909" s="130"/>
      <c r="B4909" s="130"/>
      <c r="C4909" s="130"/>
      <c r="D4909" s="130"/>
      <c r="E4909" s="130"/>
    </row>
    <row r="4910" spans="1:5" ht="15.75" thickBot="1" x14ac:dyDescent="0.3">
      <c r="A4910" s="130"/>
      <c r="B4910" s="130"/>
      <c r="C4910" s="130"/>
      <c r="D4910" s="130"/>
      <c r="E4910" s="130"/>
    </row>
    <row r="4911" spans="1:5" ht="15.75" thickBot="1" x14ac:dyDescent="0.3">
      <c r="A4911" s="130"/>
      <c r="B4911" s="130"/>
      <c r="C4911" s="130"/>
      <c r="D4911" s="130"/>
      <c r="E4911" s="130"/>
    </row>
    <row r="4912" spans="1:5" ht="15.75" thickBot="1" x14ac:dyDescent="0.3">
      <c r="A4912" s="130"/>
      <c r="B4912" s="130"/>
      <c r="C4912" s="130"/>
      <c r="D4912" s="130"/>
      <c r="E4912" s="130"/>
    </row>
    <row r="4913" spans="1:5" ht="15.75" thickBot="1" x14ac:dyDescent="0.3">
      <c r="A4913" s="130"/>
      <c r="B4913" s="130"/>
      <c r="C4913" s="130"/>
      <c r="D4913" s="130"/>
      <c r="E4913" s="130"/>
    </row>
    <row r="4914" spans="1:5" ht="15.75" thickBot="1" x14ac:dyDescent="0.3">
      <c r="A4914" s="130"/>
      <c r="B4914" s="130"/>
      <c r="C4914" s="130"/>
      <c r="D4914" s="130"/>
      <c r="E4914" s="130"/>
    </row>
    <row r="4915" spans="1:5" ht="15.75" thickBot="1" x14ac:dyDescent="0.3">
      <c r="A4915" s="130"/>
      <c r="B4915" s="130"/>
      <c r="C4915" s="130"/>
      <c r="D4915" s="130"/>
      <c r="E4915" s="130"/>
    </row>
    <row r="4916" spans="1:5" ht="15.75" thickBot="1" x14ac:dyDescent="0.3">
      <c r="A4916" s="130"/>
      <c r="B4916" s="130"/>
      <c r="C4916" s="130"/>
      <c r="D4916" s="130"/>
      <c r="E4916" s="130"/>
    </row>
    <row r="4917" spans="1:5" ht="15.75" thickBot="1" x14ac:dyDescent="0.3">
      <c r="A4917" s="130"/>
      <c r="B4917" s="130"/>
      <c r="C4917" s="130"/>
      <c r="D4917" s="130"/>
      <c r="E4917" s="130"/>
    </row>
    <row r="4918" spans="1:5" ht="15.75" thickBot="1" x14ac:dyDescent="0.3">
      <c r="A4918" s="130"/>
      <c r="B4918" s="130"/>
      <c r="C4918" s="130"/>
      <c r="D4918" s="130"/>
      <c r="E4918" s="130"/>
    </row>
    <row r="4919" spans="1:5" ht="15.75" thickBot="1" x14ac:dyDescent="0.3">
      <c r="A4919" s="130"/>
      <c r="B4919" s="130"/>
      <c r="C4919" s="130"/>
      <c r="D4919" s="130"/>
      <c r="E4919" s="130"/>
    </row>
    <row r="4920" spans="1:5" ht="15.75" thickBot="1" x14ac:dyDescent="0.3">
      <c r="A4920" s="130"/>
      <c r="B4920" s="130"/>
      <c r="C4920" s="130"/>
      <c r="D4920" s="130"/>
      <c r="E4920" s="130"/>
    </row>
    <row r="4921" spans="1:5" ht="15.75" thickBot="1" x14ac:dyDescent="0.3">
      <c r="A4921" s="130"/>
      <c r="B4921" s="130"/>
      <c r="C4921" s="130"/>
      <c r="D4921" s="130"/>
      <c r="E4921" s="130"/>
    </row>
    <row r="4922" spans="1:5" ht="15.75" thickBot="1" x14ac:dyDescent="0.3">
      <c r="A4922" s="130"/>
      <c r="B4922" s="130"/>
      <c r="C4922" s="130"/>
      <c r="D4922" s="130"/>
      <c r="E4922" s="130"/>
    </row>
    <row r="4923" spans="1:5" ht="15.75" thickBot="1" x14ac:dyDescent="0.3">
      <c r="A4923" s="130"/>
      <c r="B4923" s="130"/>
      <c r="C4923" s="130"/>
      <c r="D4923" s="130"/>
      <c r="E4923" s="130"/>
    </row>
    <row r="4924" spans="1:5" ht="15.75" thickBot="1" x14ac:dyDescent="0.3">
      <c r="A4924" s="130"/>
      <c r="B4924" s="130"/>
      <c r="C4924" s="130"/>
      <c r="D4924" s="130"/>
      <c r="E4924" s="130"/>
    </row>
    <row r="4925" spans="1:5" ht="15.75" thickBot="1" x14ac:dyDescent="0.3">
      <c r="A4925" s="130"/>
      <c r="B4925" s="130"/>
      <c r="C4925" s="130"/>
      <c r="D4925" s="130"/>
      <c r="E4925" s="130"/>
    </row>
    <row r="4926" spans="1:5" ht="15.75" thickBot="1" x14ac:dyDescent="0.3">
      <c r="A4926" s="130"/>
      <c r="B4926" s="130"/>
      <c r="C4926" s="130"/>
      <c r="D4926" s="130"/>
      <c r="E4926" s="130"/>
    </row>
    <row r="4927" spans="1:5" ht="15.75" thickBot="1" x14ac:dyDescent="0.3">
      <c r="A4927" s="130"/>
      <c r="B4927" s="130"/>
      <c r="C4927" s="130"/>
      <c r="D4927" s="130"/>
      <c r="E4927" s="130"/>
    </row>
    <row r="4928" spans="1:5" ht="15.75" thickBot="1" x14ac:dyDescent="0.3">
      <c r="A4928" s="130"/>
      <c r="B4928" s="130"/>
      <c r="C4928" s="130"/>
      <c r="D4928" s="130"/>
      <c r="E4928" s="130"/>
    </row>
    <row r="4929" spans="1:5" ht="15.75" thickBot="1" x14ac:dyDescent="0.3">
      <c r="A4929" s="130"/>
      <c r="B4929" s="130"/>
      <c r="C4929" s="130"/>
      <c r="D4929" s="130"/>
      <c r="E4929" s="130"/>
    </row>
    <row r="4930" spans="1:5" ht="15.75" thickBot="1" x14ac:dyDescent="0.3">
      <c r="A4930" s="130"/>
      <c r="B4930" s="130"/>
      <c r="C4930" s="130"/>
      <c r="D4930" s="130"/>
      <c r="E4930" s="130"/>
    </row>
    <row r="4931" spans="1:5" ht="15.75" thickBot="1" x14ac:dyDescent="0.3">
      <c r="A4931" s="130"/>
      <c r="B4931" s="130"/>
      <c r="C4931" s="130"/>
      <c r="D4931" s="130"/>
      <c r="E4931" s="130"/>
    </row>
    <row r="4932" spans="1:5" ht="15.75" thickBot="1" x14ac:dyDescent="0.3">
      <c r="A4932" s="130"/>
      <c r="B4932" s="130"/>
      <c r="C4932" s="130"/>
      <c r="D4932" s="130"/>
      <c r="E4932" s="130"/>
    </row>
    <row r="4933" spans="1:5" ht="15.75" thickBot="1" x14ac:dyDescent="0.3">
      <c r="A4933" s="130"/>
      <c r="B4933" s="130"/>
      <c r="C4933" s="130"/>
      <c r="D4933" s="130"/>
      <c r="E4933" s="130"/>
    </row>
    <row r="4934" spans="1:5" ht="15.75" thickBot="1" x14ac:dyDescent="0.3">
      <c r="A4934" s="130"/>
      <c r="B4934" s="130"/>
      <c r="C4934" s="130"/>
      <c r="D4934" s="130"/>
      <c r="E4934" s="130"/>
    </row>
    <row r="4935" spans="1:5" ht="15.75" thickBot="1" x14ac:dyDescent="0.3">
      <c r="A4935" s="130"/>
      <c r="B4935" s="130"/>
      <c r="C4935" s="130"/>
      <c r="D4935" s="130"/>
      <c r="E4935" s="130"/>
    </row>
    <row r="4936" spans="1:5" ht="15.75" thickBot="1" x14ac:dyDescent="0.3">
      <c r="A4936" s="130"/>
      <c r="B4936" s="130"/>
      <c r="C4936" s="130"/>
      <c r="D4936" s="130"/>
      <c r="E4936" s="130"/>
    </row>
    <row r="4937" spans="1:5" ht="15.75" thickBot="1" x14ac:dyDescent="0.3">
      <c r="A4937" s="130"/>
      <c r="B4937" s="130"/>
      <c r="C4937" s="130"/>
      <c r="D4937" s="130"/>
      <c r="E4937" s="130"/>
    </row>
    <row r="4938" spans="1:5" ht="15.75" thickBot="1" x14ac:dyDescent="0.3">
      <c r="A4938" s="130"/>
      <c r="B4938" s="130"/>
      <c r="C4938" s="130"/>
      <c r="D4938" s="130"/>
      <c r="E4938" s="130"/>
    </row>
    <row r="4939" spans="1:5" ht="15.75" thickBot="1" x14ac:dyDescent="0.3">
      <c r="A4939" s="130"/>
      <c r="B4939" s="130"/>
      <c r="C4939" s="130"/>
      <c r="D4939" s="130"/>
      <c r="E4939" s="130"/>
    </row>
    <row r="4940" spans="1:5" ht="15.75" thickBot="1" x14ac:dyDescent="0.3">
      <c r="A4940" s="130"/>
      <c r="B4940" s="130"/>
      <c r="C4940" s="130"/>
      <c r="D4940" s="130"/>
      <c r="E4940" s="130"/>
    </row>
    <row r="4941" spans="1:5" ht="15.75" thickBot="1" x14ac:dyDescent="0.3">
      <c r="A4941" s="130"/>
      <c r="B4941" s="130"/>
      <c r="C4941" s="130"/>
      <c r="D4941" s="130"/>
      <c r="E4941" s="130"/>
    </row>
    <row r="4942" spans="1:5" ht="15.75" thickBot="1" x14ac:dyDescent="0.3">
      <c r="A4942" s="130"/>
      <c r="B4942" s="130"/>
      <c r="C4942" s="130"/>
      <c r="D4942" s="130"/>
      <c r="E4942" s="130"/>
    </row>
    <row r="4943" spans="1:5" ht="15.75" thickBot="1" x14ac:dyDescent="0.3">
      <c r="A4943" s="130"/>
      <c r="B4943" s="130"/>
      <c r="C4943" s="130"/>
      <c r="D4943" s="130"/>
      <c r="E4943" s="130"/>
    </row>
    <row r="4944" spans="1:5" ht="15.75" thickBot="1" x14ac:dyDescent="0.3">
      <c r="A4944" s="130"/>
      <c r="B4944" s="130"/>
      <c r="C4944" s="130"/>
      <c r="D4944" s="130"/>
      <c r="E4944" s="130"/>
    </row>
    <row r="4945" spans="1:5" ht="15.75" thickBot="1" x14ac:dyDescent="0.3">
      <c r="A4945" s="130"/>
      <c r="B4945" s="130"/>
      <c r="C4945" s="130"/>
      <c r="D4945" s="130"/>
      <c r="E4945" s="130"/>
    </row>
    <row r="4946" spans="1:5" ht="15.75" thickBot="1" x14ac:dyDescent="0.3">
      <c r="A4946" s="130"/>
      <c r="B4946" s="130"/>
      <c r="C4946" s="130"/>
      <c r="D4946" s="130"/>
      <c r="E4946" s="130"/>
    </row>
    <row r="4947" spans="1:5" ht="15.75" thickBot="1" x14ac:dyDescent="0.3">
      <c r="A4947" s="130"/>
      <c r="B4947" s="130"/>
      <c r="C4947" s="130"/>
      <c r="D4947" s="130"/>
      <c r="E4947" s="130"/>
    </row>
    <row r="4948" spans="1:5" ht="15.75" thickBot="1" x14ac:dyDescent="0.3">
      <c r="A4948" s="130"/>
      <c r="B4948" s="130"/>
      <c r="C4948" s="130"/>
      <c r="D4948" s="130"/>
      <c r="E4948" s="130"/>
    </row>
    <row r="4949" spans="1:5" ht="15.75" thickBot="1" x14ac:dyDescent="0.3">
      <c r="A4949" s="130"/>
      <c r="B4949" s="130"/>
      <c r="C4949" s="130"/>
      <c r="D4949" s="130"/>
      <c r="E4949" s="130"/>
    </row>
    <row r="4950" spans="1:5" ht="15.75" thickBot="1" x14ac:dyDescent="0.3">
      <c r="A4950" s="130"/>
      <c r="B4950" s="130"/>
      <c r="C4950" s="130"/>
      <c r="D4950" s="130"/>
      <c r="E4950" s="130"/>
    </row>
    <row r="4951" spans="1:5" ht="15.75" thickBot="1" x14ac:dyDescent="0.3">
      <c r="A4951" s="130"/>
      <c r="B4951" s="130"/>
      <c r="C4951" s="130"/>
      <c r="D4951" s="130"/>
      <c r="E4951" s="130"/>
    </row>
    <row r="4952" spans="1:5" ht="15.75" thickBot="1" x14ac:dyDescent="0.3">
      <c r="A4952" s="130"/>
      <c r="B4952" s="130"/>
      <c r="C4952" s="130"/>
      <c r="D4952" s="130"/>
      <c r="E4952" s="130"/>
    </row>
    <row r="4953" spans="1:5" ht="15.75" thickBot="1" x14ac:dyDescent="0.3">
      <c r="A4953" s="130"/>
      <c r="B4953" s="130"/>
      <c r="C4953" s="130"/>
      <c r="D4953" s="130"/>
      <c r="E4953" s="130"/>
    </row>
    <row r="4954" spans="1:5" ht="15.75" thickBot="1" x14ac:dyDescent="0.3">
      <c r="A4954" s="130"/>
      <c r="B4954" s="130"/>
      <c r="C4954" s="130"/>
      <c r="D4954" s="130"/>
      <c r="E4954" s="130"/>
    </row>
    <row r="4955" spans="1:5" ht="15.75" thickBot="1" x14ac:dyDescent="0.3">
      <c r="A4955" s="130"/>
      <c r="B4955" s="130"/>
      <c r="C4955" s="130"/>
      <c r="D4955" s="130"/>
      <c r="E4955" s="130"/>
    </row>
    <row r="4956" spans="1:5" ht="15.75" thickBot="1" x14ac:dyDescent="0.3">
      <c r="A4956" s="130"/>
      <c r="B4956" s="130"/>
      <c r="C4956" s="130"/>
      <c r="D4956" s="130"/>
      <c r="E4956" s="130"/>
    </row>
    <row r="4957" spans="1:5" ht="15.75" thickBot="1" x14ac:dyDescent="0.3">
      <c r="A4957" s="130"/>
      <c r="B4957" s="130"/>
      <c r="C4957" s="130"/>
      <c r="D4957" s="130"/>
      <c r="E4957" s="130"/>
    </row>
    <row r="4958" spans="1:5" ht="15.75" thickBot="1" x14ac:dyDescent="0.3">
      <c r="A4958" s="130"/>
      <c r="B4958" s="130"/>
      <c r="C4958" s="130"/>
      <c r="D4958" s="130"/>
      <c r="E4958" s="130"/>
    </row>
    <row r="4959" spans="1:5" ht="15.75" thickBot="1" x14ac:dyDescent="0.3">
      <c r="A4959" s="130"/>
      <c r="B4959" s="130"/>
      <c r="C4959" s="130"/>
      <c r="D4959" s="130"/>
      <c r="E4959" s="130"/>
    </row>
    <row r="4960" spans="1:5" ht="15.75" thickBot="1" x14ac:dyDescent="0.3">
      <c r="A4960" s="130"/>
      <c r="B4960" s="130"/>
      <c r="C4960" s="130"/>
      <c r="D4960" s="130"/>
      <c r="E4960" s="130"/>
    </row>
    <row r="4961" spans="1:5" ht="15.75" thickBot="1" x14ac:dyDescent="0.3">
      <c r="A4961" s="130"/>
      <c r="B4961" s="130"/>
      <c r="C4961" s="130"/>
      <c r="D4961" s="130"/>
      <c r="E4961" s="130"/>
    </row>
    <row r="4962" spans="1:5" ht="15.75" thickBot="1" x14ac:dyDescent="0.3">
      <c r="A4962" s="130"/>
      <c r="B4962" s="130"/>
      <c r="C4962" s="130"/>
      <c r="D4962" s="130"/>
      <c r="E4962" s="130"/>
    </row>
    <row r="4963" spans="1:5" ht="15.75" thickBot="1" x14ac:dyDescent="0.3">
      <c r="A4963" s="130"/>
      <c r="B4963" s="130"/>
      <c r="C4963" s="130"/>
      <c r="D4963" s="130"/>
      <c r="E4963" s="130"/>
    </row>
    <row r="4964" spans="1:5" ht="15.75" thickBot="1" x14ac:dyDescent="0.3">
      <c r="A4964" s="130"/>
      <c r="B4964" s="130"/>
      <c r="C4964" s="130"/>
      <c r="D4964" s="130"/>
      <c r="E4964" s="130"/>
    </row>
    <row r="4965" spans="1:5" ht="15.75" thickBot="1" x14ac:dyDescent="0.3">
      <c r="A4965" s="130"/>
      <c r="B4965" s="130"/>
      <c r="C4965" s="130"/>
      <c r="D4965" s="130"/>
      <c r="E4965" s="130"/>
    </row>
    <row r="4966" spans="1:5" ht="15.75" thickBot="1" x14ac:dyDescent="0.3">
      <c r="A4966" s="130"/>
      <c r="B4966" s="130"/>
      <c r="C4966" s="130"/>
      <c r="D4966" s="130"/>
      <c r="E4966" s="130"/>
    </row>
    <row r="4967" spans="1:5" ht="15.75" thickBot="1" x14ac:dyDescent="0.3">
      <c r="A4967" s="130"/>
      <c r="B4967" s="130"/>
      <c r="C4967" s="130"/>
      <c r="D4967" s="130"/>
      <c r="E4967" s="130"/>
    </row>
    <row r="4968" spans="1:5" ht="15.75" thickBot="1" x14ac:dyDescent="0.3">
      <c r="A4968" s="130"/>
      <c r="B4968" s="130"/>
      <c r="C4968" s="130"/>
      <c r="D4968" s="130"/>
      <c r="E4968" s="130"/>
    </row>
    <row r="4969" spans="1:5" ht="15.75" thickBot="1" x14ac:dyDescent="0.3">
      <c r="A4969" s="130"/>
      <c r="B4969" s="130"/>
      <c r="C4969" s="130"/>
      <c r="D4969" s="130"/>
      <c r="E4969" s="130"/>
    </row>
    <row r="4970" spans="1:5" ht="15.75" thickBot="1" x14ac:dyDescent="0.3">
      <c r="A4970" s="130"/>
      <c r="B4970" s="130"/>
      <c r="C4970" s="130"/>
      <c r="D4970" s="130"/>
      <c r="E4970" s="130"/>
    </row>
    <row r="4971" spans="1:5" ht="15.75" thickBot="1" x14ac:dyDescent="0.3">
      <c r="A4971" s="130"/>
      <c r="B4971" s="130"/>
      <c r="C4971" s="130"/>
      <c r="D4971" s="130"/>
      <c r="E4971" s="130"/>
    </row>
    <row r="4972" spans="1:5" ht="15.75" thickBot="1" x14ac:dyDescent="0.3">
      <c r="A4972" s="130"/>
      <c r="B4972" s="130"/>
      <c r="C4972" s="130"/>
      <c r="D4972" s="130"/>
      <c r="E4972" s="130"/>
    </row>
    <row r="4973" spans="1:5" ht="15.75" thickBot="1" x14ac:dyDescent="0.3">
      <c r="A4973" s="130"/>
      <c r="B4973" s="130"/>
      <c r="C4973" s="130"/>
      <c r="D4973" s="130"/>
      <c r="E4973" s="130"/>
    </row>
    <row r="4974" spans="1:5" ht="15.75" thickBot="1" x14ac:dyDescent="0.3">
      <c r="A4974" s="130"/>
      <c r="B4974" s="130"/>
      <c r="C4974" s="130"/>
      <c r="D4974" s="130"/>
      <c r="E4974" s="130"/>
    </row>
    <row r="4975" spans="1:5" ht="15.75" thickBot="1" x14ac:dyDescent="0.3">
      <c r="A4975" s="130"/>
      <c r="B4975" s="130"/>
      <c r="C4975" s="130"/>
      <c r="D4975" s="130"/>
      <c r="E4975" s="130"/>
    </row>
    <row r="4976" spans="1:5" ht="15.75" thickBot="1" x14ac:dyDescent="0.3">
      <c r="A4976" s="130"/>
      <c r="B4976" s="130"/>
      <c r="C4976" s="130"/>
      <c r="D4976" s="130"/>
      <c r="E4976" s="130"/>
    </row>
    <row r="4977" spans="1:5" ht="15.75" thickBot="1" x14ac:dyDescent="0.3">
      <c r="A4977" s="130"/>
      <c r="B4977" s="130"/>
      <c r="C4977" s="130"/>
      <c r="D4977" s="130"/>
      <c r="E4977" s="130"/>
    </row>
    <row r="4978" spans="1:5" ht="15.75" thickBot="1" x14ac:dyDescent="0.3">
      <c r="A4978" s="130"/>
      <c r="B4978" s="130"/>
      <c r="C4978" s="130"/>
      <c r="D4978" s="130"/>
      <c r="E4978" s="130"/>
    </row>
    <row r="4979" spans="1:5" ht="15.75" thickBot="1" x14ac:dyDescent="0.3">
      <c r="A4979" s="130"/>
      <c r="B4979" s="130"/>
      <c r="C4979" s="130"/>
      <c r="D4979" s="130"/>
      <c r="E4979" s="130"/>
    </row>
    <row r="4980" spans="1:5" ht="15.75" thickBot="1" x14ac:dyDescent="0.3">
      <c r="A4980" s="130"/>
      <c r="B4980" s="130"/>
      <c r="C4980" s="130"/>
      <c r="D4980" s="130"/>
      <c r="E4980" s="130"/>
    </row>
    <row r="4981" spans="1:5" ht="15.75" thickBot="1" x14ac:dyDescent="0.3">
      <c r="A4981" s="130"/>
      <c r="B4981" s="130"/>
      <c r="C4981" s="130"/>
      <c r="D4981" s="130"/>
      <c r="E4981" s="130"/>
    </row>
    <row r="4982" spans="1:5" ht="15.75" thickBot="1" x14ac:dyDescent="0.3">
      <c r="A4982" s="130"/>
      <c r="B4982" s="130"/>
      <c r="C4982" s="130"/>
      <c r="D4982" s="130"/>
      <c r="E4982" s="130"/>
    </row>
    <row r="4983" spans="1:5" ht="15.75" thickBot="1" x14ac:dyDescent="0.3">
      <c r="A4983" s="130"/>
      <c r="B4983" s="130"/>
      <c r="C4983" s="130"/>
      <c r="D4983" s="130"/>
      <c r="E4983" s="130"/>
    </row>
    <row r="4984" spans="1:5" ht="15.75" thickBot="1" x14ac:dyDescent="0.3">
      <c r="A4984" s="130"/>
      <c r="B4984" s="130"/>
      <c r="C4984" s="130"/>
      <c r="D4984" s="130"/>
      <c r="E4984" s="130"/>
    </row>
    <row r="4985" spans="1:5" ht="15.75" thickBot="1" x14ac:dyDescent="0.3">
      <c r="A4985" s="130"/>
      <c r="B4985" s="130"/>
      <c r="C4985" s="130"/>
      <c r="D4985" s="130"/>
      <c r="E4985" s="130"/>
    </row>
    <row r="4986" spans="1:5" ht="15.75" thickBot="1" x14ac:dyDescent="0.3">
      <c r="A4986" s="130"/>
      <c r="B4986" s="130"/>
      <c r="C4986" s="130"/>
      <c r="D4986" s="130"/>
      <c r="E4986" s="130"/>
    </row>
    <row r="4987" spans="1:5" ht="15.75" thickBot="1" x14ac:dyDescent="0.3">
      <c r="A4987" s="130"/>
      <c r="B4987" s="130"/>
      <c r="C4987" s="130"/>
      <c r="D4987" s="130"/>
      <c r="E4987" s="130"/>
    </row>
    <row r="4988" spans="1:5" ht="15.75" thickBot="1" x14ac:dyDescent="0.3">
      <c r="A4988" s="130"/>
      <c r="B4988" s="130"/>
      <c r="C4988" s="130"/>
      <c r="D4988" s="130"/>
      <c r="E4988" s="130"/>
    </row>
    <row r="4989" spans="1:5" ht="15.75" thickBot="1" x14ac:dyDescent="0.3">
      <c r="A4989" s="130"/>
      <c r="B4989" s="130"/>
      <c r="C4989" s="130"/>
      <c r="D4989" s="130"/>
      <c r="E4989" s="130"/>
    </row>
    <row r="4990" spans="1:5" ht="15.75" thickBot="1" x14ac:dyDescent="0.3">
      <c r="A4990" s="130"/>
      <c r="B4990" s="130"/>
      <c r="C4990" s="130"/>
      <c r="D4990" s="130"/>
      <c r="E4990" s="130"/>
    </row>
    <row r="4991" spans="1:5" ht="15.75" thickBot="1" x14ac:dyDescent="0.3">
      <c r="A4991" s="130"/>
      <c r="B4991" s="130"/>
      <c r="C4991" s="130"/>
      <c r="D4991" s="130"/>
      <c r="E4991" s="130"/>
    </row>
    <row r="4992" spans="1:5" ht="15.75" thickBot="1" x14ac:dyDescent="0.3">
      <c r="A4992" s="130"/>
      <c r="B4992" s="130"/>
      <c r="C4992" s="130"/>
      <c r="D4992" s="130"/>
      <c r="E4992" s="130"/>
    </row>
    <row r="4993" spans="1:5" ht="15.75" thickBot="1" x14ac:dyDescent="0.3">
      <c r="A4993" s="130"/>
      <c r="B4993" s="130"/>
      <c r="C4993" s="130"/>
      <c r="D4993" s="130"/>
      <c r="E4993" s="130"/>
    </row>
    <row r="4994" spans="1:5" ht="15.75" thickBot="1" x14ac:dyDescent="0.3">
      <c r="A4994" s="130"/>
      <c r="B4994" s="130"/>
      <c r="C4994" s="130"/>
      <c r="D4994" s="130"/>
      <c r="E4994" s="130"/>
    </row>
    <row r="4995" spans="1:5" ht="15.75" thickBot="1" x14ac:dyDescent="0.3">
      <c r="A4995" s="130"/>
      <c r="B4995" s="130"/>
      <c r="C4995" s="130"/>
      <c r="D4995" s="130"/>
      <c r="E4995" s="130"/>
    </row>
    <row r="4996" spans="1:5" ht="15.75" thickBot="1" x14ac:dyDescent="0.3">
      <c r="A4996" s="130"/>
      <c r="B4996" s="130"/>
      <c r="C4996" s="130"/>
      <c r="D4996" s="130"/>
      <c r="E4996" s="130"/>
    </row>
    <row r="4997" spans="1:5" ht="15.75" thickBot="1" x14ac:dyDescent="0.3">
      <c r="A4997" s="130"/>
      <c r="B4997" s="130"/>
      <c r="C4997" s="130"/>
      <c r="D4997" s="130"/>
      <c r="E4997" s="130"/>
    </row>
    <row r="4998" spans="1:5" ht="15.75" thickBot="1" x14ac:dyDescent="0.3">
      <c r="A4998" s="130"/>
      <c r="B4998" s="130"/>
      <c r="C4998" s="130"/>
      <c r="D4998" s="130"/>
      <c r="E4998" s="130"/>
    </row>
    <row r="4999" spans="1:5" ht="15.75" thickBot="1" x14ac:dyDescent="0.3">
      <c r="A4999" s="130"/>
      <c r="B4999" s="130"/>
      <c r="C4999" s="130"/>
      <c r="D4999" s="130"/>
      <c r="E4999" s="130"/>
    </row>
    <row r="5000" spans="1:5" ht="15.75" thickBot="1" x14ac:dyDescent="0.3">
      <c r="A5000" s="130"/>
      <c r="B5000" s="130"/>
      <c r="C5000" s="130"/>
      <c r="D5000" s="130"/>
      <c r="E5000" s="130"/>
    </row>
    <row r="5001" spans="1:5" ht="15.75" thickBot="1" x14ac:dyDescent="0.3">
      <c r="A5001" s="130"/>
      <c r="B5001" s="130"/>
      <c r="C5001" s="130"/>
      <c r="D5001" s="130"/>
      <c r="E5001" s="130"/>
    </row>
    <row r="5002" spans="1:5" ht="15.75" thickBot="1" x14ac:dyDescent="0.3">
      <c r="A5002" s="130"/>
      <c r="B5002" s="130"/>
      <c r="C5002" s="130"/>
      <c r="D5002" s="130"/>
      <c r="E5002" s="130"/>
    </row>
    <row r="5003" spans="1:5" ht="15.75" thickBot="1" x14ac:dyDescent="0.3">
      <c r="A5003" s="130"/>
      <c r="B5003" s="130"/>
      <c r="C5003" s="130"/>
      <c r="D5003" s="130"/>
      <c r="E5003" s="130"/>
    </row>
    <row r="5004" spans="1:5" ht="15.75" thickBot="1" x14ac:dyDescent="0.3">
      <c r="A5004" s="130"/>
      <c r="B5004" s="130"/>
      <c r="C5004" s="130"/>
      <c r="D5004" s="130"/>
      <c r="E5004" s="130"/>
    </row>
    <row r="5005" spans="1:5" ht="15.75" thickBot="1" x14ac:dyDescent="0.3">
      <c r="A5005" s="130"/>
      <c r="B5005" s="130"/>
      <c r="C5005" s="130"/>
      <c r="D5005" s="130"/>
      <c r="E5005" s="130"/>
    </row>
    <row r="5006" spans="1:5" ht="15.75" thickBot="1" x14ac:dyDescent="0.3">
      <c r="A5006" s="130"/>
      <c r="B5006" s="130"/>
      <c r="C5006" s="130"/>
      <c r="D5006" s="130"/>
      <c r="E5006" s="130"/>
    </row>
    <row r="5007" spans="1:5" ht="15.75" thickBot="1" x14ac:dyDescent="0.3">
      <c r="A5007" s="130"/>
      <c r="B5007" s="130"/>
      <c r="C5007" s="130"/>
      <c r="D5007" s="130"/>
      <c r="E5007" s="130"/>
    </row>
    <row r="5008" spans="1:5" ht="15.75" thickBot="1" x14ac:dyDescent="0.3">
      <c r="A5008" s="130"/>
      <c r="B5008" s="130"/>
      <c r="C5008" s="130"/>
      <c r="D5008" s="130"/>
      <c r="E5008" s="130"/>
    </row>
    <row r="5009" spans="1:5" ht="15.75" thickBot="1" x14ac:dyDescent="0.3">
      <c r="A5009" s="130"/>
      <c r="B5009" s="130"/>
      <c r="C5009" s="130"/>
      <c r="D5009" s="130"/>
      <c r="E5009" s="130"/>
    </row>
    <row r="5010" spans="1:5" ht="15.75" thickBot="1" x14ac:dyDescent="0.3">
      <c r="A5010" s="130"/>
      <c r="B5010" s="130"/>
      <c r="C5010" s="130"/>
      <c r="D5010" s="130"/>
      <c r="E5010" s="130"/>
    </row>
    <row r="5011" spans="1:5" ht="15.75" thickBot="1" x14ac:dyDescent="0.3">
      <c r="A5011" s="130"/>
      <c r="B5011" s="130"/>
      <c r="C5011" s="130"/>
      <c r="D5011" s="130"/>
      <c r="E5011" s="130"/>
    </row>
    <row r="5012" spans="1:5" ht="15.75" thickBot="1" x14ac:dyDescent="0.3">
      <c r="A5012" s="130"/>
      <c r="B5012" s="130"/>
      <c r="C5012" s="130"/>
      <c r="D5012" s="130"/>
      <c r="E5012" s="130"/>
    </row>
    <row r="5013" spans="1:5" ht="15.75" thickBot="1" x14ac:dyDescent="0.3">
      <c r="A5013" s="130"/>
      <c r="B5013" s="130"/>
      <c r="C5013" s="130"/>
      <c r="D5013" s="130"/>
      <c r="E5013" s="130"/>
    </row>
    <row r="5014" spans="1:5" ht="15.75" thickBot="1" x14ac:dyDescent="0.3">
      <c r="A5014" s="130"/>
      <c r="B5014" s="130"/>
      <c r="C5014" s="130"/>
      <c r="D5014" s="130"/>
      <c r="E5014" s="130"/>
    </row>
    <row r="5015" spans="1:5" ht="15.75" thickBot="1" x14ac:dyDescent="0.3">
      <c r="A5015" s="130"/>
      <c r="B5015" s="130"/>
      <c r="C5015" s="130"/>
      <c r="D5015" s="130"/>
      <c r="E5015" s="130"/>
    </row>
    <row r="5016" spans="1:5" ht="15.75" thickBot="1" x14ac:dyDescent="0.3">
      <c r="A5016" s="130"/>
      <c r="B5016" s="130"/>
      <c r="C5016" s="130"/>
      <c r="D5016" s="130"/>
      <c r="E5016" s="130"/>
    </row>
    <row r="5017" spans="1:5" ht="15.75" thickBot="1" x14ac:dyDescent="0.3">
      <c r="A5017" s="130"/>
      <c r="B5017" s="130"/>
      <c r="C5017" s="130"/>
      <c r="D5017" s="130"/>
      <c r="E5017" s="130"/>
    </row>
    <row r="5018" spans="1:5" ht="15.75" thickBot="1" x14ac:dyDescent="0.3">
      <c r="A5018" s="130"/>
      <c r="B5018" s="130"/>
      <c r="C5018" s="130"/>
      <c r="D5018" s="130"/>
      <c r="E5018" s="130"/>
    </row>
    <row r="5019" spans="1:5" ht="15.75" thickBot="1" x14ac:dyDescent="0.3">
      <c r="A5019" s="130"/>
      <c r="B5019" s="130"/>
      <c r="C5019" s="130"/>
      <c r="D5019" s="130"/>
      <c r="E5019" s="130"/>
    </row>
    <row r="5020" spans="1:5" ht="15.75" thickBot="1" x14ac:dyDescent="0.3">
      <c r="A5020" s="130"/>
      <c r="B5020" s="130"/>
      <c r="C5020" s="130"/>
      <c r="D5020" s="130"/>
      <c r="E5020" s="130"/>
    </row>
    <row r="5021" spans="1:5" ht="15.75" thickBot="1" x14ac:dyDescent="0.3">
      <c r="A5021" s="130"/>
      <c r="B5021" s="130"/>
      <c r="C5021" s="130"/>
      <c r="D5021" s="130"/>
      <c r="E5021" s="130"/>
    </row>
    <row r="5022" spans="1:5" ht="15.75" thickBot="1" x14ac:dyDescent="0.3">
      <c r="A5022" s="130"/>
      <c r="B5022" s="130"/>
      <c r="C5022" s="130"/>
      <c r="D5022" s="130"/>
      <c r="E5022" s="130"/>
    </row>
    <row r="5023" spans="1:5" ht="15.75" thickBot="1" x14ac:dyDescent="0.3">
      <c r="A5023" s="130"/>
      <c r="B5023" s="130"/>
      <c r="C5023" s="130"/>
      <c r="D5023" s="130"/>
      <c r="E5023" s="130"/>
    </row>
    <row r="5024" spans="1:5" ht="15.75" thickBot="1" x14ac:dyDescent="0.3">
      <c r="A5024" s="130"/>
      <c r="B5024" s="130"/>
      <c r="C5024" s="130"/>
      <c r="D5024" s="130"/>
      <c r="E5024" s="130"/>
    </row>
    <row r="5025" spans="1:5" ht="15.75" thickBot="1" x14ac:dyDescent="0.3">
      <c r="A5025" s="130"/>
      <c r="B5025" s="130"/>
      <c r="C5025" s="130"/>
      <c r="D5025" s="130"/>
      <c r="E5025" s="130"/>
    </row>
    <row r="5026" spans="1:5" ht="15.75" thickBot="1" x14ac:dyDescent="0.3">
      <c r="A5026" s="130"/>
      <c r="B5026" s="130"/>
      <c r="C5026" s="130"/>
      <c r="D5026" s="130"/>
      <c r="E5026" s="130"/>
    </row>
    <row r="5027" spans="1:5" ht="15.75" thickBot="1" x14ac:dyDescent="0.3">
      <c r="A5027" s="130"/>
      <c r="B5027" s="130"/>
      <c r="C5027" s="130"/>
      <c r="D5027" s="130"/>
      <c r="E5027" s="130"/>
    </row>
    <row r="5028" spans="1:5" ht="15.75" thickBot="1" x14ac:dyDescent="0.3">
      <c r="A5028" s="130"/>
      <c r="B5028" s="130"/>
      <c r="C5028" s="130"/>
      <c r="D5028" s="130"/>
      <c r="E5028" s="130"/>
    </row>
    <row r="5029" spans="1:5" ht="15.75" thickBot="1" x14ac:dyDescent="0.3">
      <c r="A5029" s="130"/>
      <c r="B5029" s="130"/>
      <c r="C5029" s="130"/>
      <c r="D5029" s="130"/>
      <c r="E5029" s="130"/>
    </row>
    <row r="5030" spans="1:5" ht="15.75" thickBot="1" x14ac:dyDescent="0.3">
      <c r="A5030" s="130"/>
      <c r="B5030" s="130"/>
      <c r="C5030" s="130"/>
      <c r="D5030" s="130"/>
      <c r="E5030" s="130"/>
    </row>
    <row r="5031" spans="1:5" ht="15.75" thickBot="1" x14ac:dyDescent="0.3">
      <c r="A5031" s="130"/>
      <c r="B5031" s="130"/>
      <c r="C5031" s="130"/>
      <c r="D5031" s="130"/>
      <c r="E5031" s="130"/>
    </row>
    <row r="5032" spans="1:5" ht="15.75" thickBot="1" x14ac:dyDescent="0.3">
      <c r="A5032" s="130"/>
      <c r="B5032" s="130"/>
      <c r="C5032" s="130"/>
      <c r="D5032" s="130"/>
      <c r="E5032" s="130"/>
    </row>
    <row r="5033" spans="1:5" ht="15.75" thickBot="1" x14ac:dyDescent="0.3">
      <c r="A5033" s="130"/>
      <c r="B5033" s="130"/>
      <c r="C5033" s="130"/>
      <c r="D5033" s="130"/>
      <c r="E5033" s="130"/>
    </row>
    <row r="5034" spans="1:5" ht="15.75" thickBot="1" x14ac:dyDescent="0.3">
      <c r="A5034" s="130"/>
      <c r="B5034" s="130"/>
      <c r="C5034" s="130"/>
      <c r="D5034" s="130"/>
      <c r="E5034" s="130"/>
    </row>
    <row r="5035" spans="1:5" ht="15.75" thickBot="1" x14ac:dyDescent="0.3">
      <c r="A5035" s="130"/>
      <c r="B5035" s="130"/>
      <c r="C5035" s="130"/>
      <c r="D5035" s="130"/>
      <c r="E5035" s="130"/>
    </row>
    <row r="5036" spans="1:5" ht="15.75" thickBot="1" x14ac:dyDescent="0.3">
      <c r="A5036" s="130"/>
      <c r="B5036" s="130"/>
      <c r="C5036" s="130"/>
      <c r="D5036" s="130"/>
      <c r="E5036" s="130"/>
    </row>
    <row r="5037" spans="1:5" ht="15.75" thickBot="1" x14ac:dyDescent="0.3">
      <c r="A5037" s="130"/>
      <c r="B5037" s="130"/>
      <c r="C5037" s="130"/>
      <c r="D5037" s="130"/>
      <c r="E5037" s="130"/>
    </row>
    <row r="5038" spans="1:5" ht="15.75" thickBot="1" x14ac:dyDescent="0.3">
      <c r="A5038" s="130"/>
      <c r="B5038" s="130"/>
      <c r="C5038" s="130"/>
      <c r="D5038" s="130"/>
      <c r="E5038" s="130"/>
    </row>
    <row r="5039" spans="1:5" ht="15.75" thickBot="1" x14ac:dyDescent="0.3">
      <c r="A5039" s="130"/>
      <c r="B5039" s="130"/>
      <c r="C5039" s="130"/>
      <c r="D5039" s="130"/>
      <c r="E5039" s="130"/>
    </row>
    <row r="5040" spans="1:5" ht="15.75" thickBot="1" x14ac:dyDescent="0.3">
      <c r="A5040" s="130"/>
      <c r="B5040" s="130"/>
      <c r="C5040" s="130"/>
      <c r="D5040" s="130"/>
      <c r="E5040" s="130"/>
    </row>
    <row r="5041" spans="1:5" ht="15.75" thickBot="1" x14ac:dyDescent="0.3">
      <c r="A5041" s="130"/>
      <c r="B5041" s="130"/>
      <c r="C5041" s="130"/>
      <c r="D5041" s="130"/>
      <c r="E5041" s="130"/>
    </row>
    <row r="5042" spans="1:5" ht="15.75" thickBot="1" x14ac:dyDescent="0.3">
      <c r="A5042" s="130"/>
      <c r="B5042" s="130"/>
      <c r="C5042" s="130"/>
      <c r="D5042" s="130"/>
      <c r="E5042" s="130"/>
    </row>
    <row r="5043" spans="1:5" ht="15.75" thickBot="1" x14ac:dyDescent="0.3">
      <c r="A5043" s="130"/>
      <c r="B5043" s="130"/>
      <c r="C5043" s="130"/>
      <c r="D5043" s="130"/>
      <c r="E5043" s="130"/>
    </row>
    <row r="5044" spans="1:5" ht="15.75" thickBot="1" x14ac:dyDescent="0.3">
      <c r="A5044" s="130"/>
      <c r="B5044" s="130"/>
      <c r="C5044" s="130"/>
      <c r="D5044" s="130"/>
      <c r="E5044" s="130"/>
    </row>
    <row r="5045" spans="1:5" ht="15.75" thickBot="1" x14ac:dyDescent="0.3">
      <c r="A5045" s="130"/>
      <c r="B5045" s="130"/>
      <c r="C5045" s="130"/>
      <c r="D5045" s="130"/>
      <c r="E5045" s="130"/>
    </row>
    <row r="5046" spans="1:5" ht="15.75" thickBot="1" x14ac:dyDescent="0.3">
      <c r="A5046" s="130"/>
      <c r="B5046" s="130"/>
      <c r="C5046" s="130"/>
      <c r="D5046" s="130"/>
      <c r="E5046" s="130"/>
    </row>
    <row r="5047" spans="1:5" ht="15.75" thickBot="1" x14ac:dyDescent="0.3">
      <c r="A5047" s="130"/>
      <c r="B5047" s="130"/>
      <c r="C5047" s="130"/>
      <c r="D5047" s="130"/>
      <c r="E5047" s="130"/>
    </row>
    <row r="5048" spans="1:5" ht="15.75" thickBot="1" x14ac:dyDescent="0.3">
      <c r="A5048" s="130"/>
      <c r="B5048" s="130"/>
      <c r="C5048" s="130"/>
      <c r="D5048" s="130"/>
      <c r="E5048" s="130"/>
    </row>
    <row r="5049" spans="1:5" ht="15.75" thickBot="1" x14ac:dyDescent="0.3">
      <c r="A5049" s="130"/>
      <c r="B5049" s="130"/>
      <c r="C5049" s="130"/>
      <c r="D5049" s="130"/>
      <c r="E5049" s="130"/>
    </row>
    <row r="5050" spans="1:5" ht="15.75" thickBot="1" x14ac:dyDescent="0.3">
      <c r="A5050" s="130"/>
      <c r="B5050" s="130"/>
      <c r="C5050" s="130"/>
      <c r="D5050" s="130"/>
      <c r="E5050" s="130"/>
    </row>
    <row r="5051" spans="1:5" ht="15.75" thickBot="1" x14ac:dyDescent="0.3">
      <c r="A5051" s="130"/>
      <c r="B5051" s="130"/>
      <c r="C5051" s="130"/>
      <c r="D5051" s="130"/>
      <c r="E5051" s="130"/>
    </row>
    <row r="5052" spans="1:5" ht="15.75" thickBot="1" x14ac:dyDescent="0.3">
      <c r="A5052" s="130"/>
      <c r="B5052" s="130"/>
      <c r="C5052" s="130"/>
      <c r="D5052" s="130"/>
      <c r="E5052" s="130"/>
    </row>
    <row r="5053" spans="1:5" ht="15.75" thickBot="1" x14ac:dyDescent="0.3">
      <c r="A5053" s="130"/>
      <c r="B5053" s="130"/>
      <c r="C5053" s="130"/>
      <c r="D5053" s="130"/>
      <c r="E5053" s="130"/>
    </row>
    <row r="5054" spans="1:5" ht="15.75" thickBot="1" x14ac:dyDescent="0.3">
      <c r="A5054" s="130"/>
      <c r="B5054" s="130"/>
      <c r="C5054" s="130"/>
      <c r="D5054" s="130"/>
      <c r="E5054" s="130"/>
    </row>
    <row r="5055" spans="1:5" ht="15.75" thickBot="1" x14ac:dyDescent="0.3">
      <c r="A5055" s="130"/>
      <c r="B5055" s="130"/>
      <c r="C5055" s="130"/>
      <c r="D5055" s="130"/>
      <c r="E5055" s="130"/>
    </row>
    <row r="5056" spans="1:5" ht="15.75" thickBot="1" x14ac:dyDescent="0.3">
      <c r="A5056" s="130"/>
      <c r="B5056" s="130"/>
      <c r="C5056" s="130"/>
      <c r="D5056" s="130"/>
      <c r="E5056" s="130"/>
    </row>
    <row r="5057" spans="1:5" ht="15.75" thickBot="1" x14ac:dyDescent="0.3">
      <c r="A5057" s="130"/>
      <c r="B5057" s="130"/>
      <c r="C5057" s="130"/>
      <c r="D5057" s="130"/>
      <c r="E5057" s="130"/>
    </row>
    <row r="5058" spans="1:5" ht="15.75" thickBot="1" x14ac:dyDescent="0.3">
      <c r="A5058" s="130"/>
      <c r="B5058" s="130"/>
      <c r="C5058" s="130"/>
      <c r="D5058" s="130"/>
      <c r="E5058" s="130"/>
    </row>
    <row r="5059" spans="1:5" ht="15.75" thickBot="1" x14ac:dyDescent="0.3">
      <c r="A5059" s="130"/>
      <c r="B5059" s="130"/>
      <c r="C5059" s="130"/>
      <c r="D5059" s="130"/>
      <c r="E5059" s="130"/>
    </row>
    <row r="5060" spans="1:5" ht="15.75" thickBot="1" x14ac:dyDescent="0.3">
      <c r="A5060" s="130"/>
      <c r="B5060" s="130"/>
      <c r="C5060" s="130"/>
      <c r="D5060" s="130"/>
      <c r="E5060" s="130"/>
    </row>
    <row r="5061" spans="1:5" ht="15.75" thickBot="1" x14ac:dyDescent="0.3">
      <c r="A5061" s="130"/>
      <c r="B5061" s="130"/>
      <c r="C5061" s="130"/>
      <c r="D5061" s="130"/>
      <c r="E5061" s="130"/>
    </row>
    <row r="5062" spans="1:5" ht="15.75" thickBot="1" x14ac:dyDescent="0.3">
      <c r="A5062" s="130"/>
      <c r="B5062" s="130"/>
      <c r="C5062" s="130"/>
      <c r="D5062" s="130"/>
      <c r="E5062" s="130"/>
    </row>
    <row r="5063" spans="1:5" ht="15.75" thickBot="1" x14ac:dyDescent="0.3">
      <c r="A5063" s="130"/>
      <c r="B5063" s="130"/>
      <c r="C5063" s="130"/>
      <c r="D5063" s="130"/>
      <c r="E5063" s="130"/>
    </row>
    <row r="5064" spans="1:5" ht="15.75" thickBot="1" x14ac:dyDescent="0.3">
      <c r="A5064" s="130"/>
      <c r="B5064" s="130"/>
      <c r="C5064" s="130"/>
      <c r="D5064" s="130"/>
      <c r="E5064" s="130"/>
    </row>
    <row r="5065" spans="1:5" ht="15.75" thickBot="1" x14ac:dyDescent="0.3">
      <c r="A5065" s="130"/>
      <c r="B5065" s="130"/>
      <c r="C5065" s="130"/>
      <c r="D5065" s="130"/>
      <c r="E5065" s="130"/>
    </row>
    <row r="5066" spans="1:5" ht="15.75" thickBot="1" x14ac:dyDescent="0.3">
      <c r="A5066" s="130"/>
      <c r="B5066" s="130"/>
      <c r="C5066" s="130"/>
      <c r="D5066" s="130"/>
      <c r="E5066" s="130"/>
    </row>
    <row r="5067" spans="1:5" ht="15.75" thickBot="1" x14ac:dyDescent="0.3">
      <c r="A5067" s="130"/>
      <c r="B5067" s="130"/>
      <c r="C5067" s="130"/>
      <c r="D5067" s="130"/>
      <c r="E5067" s="130"/>
    </row>
    <row r="5068" spans="1:5" ht="15.75" thickBot="1" x14ac:dyDescent="0.3">
      <c r="A5068" s="130"/>
      <c r="B5068" s="130"/>
      <c r="C5068" s="130"/>
      <c r="D5068" s="130"/>
      <c r="E5068" s="130"/>
    </row>
    <row r="5069" spans="1:5" ht="15.75" thickBot="1" x14ac:dyDescent="0.3">
      <c r="A5069" s="130"/>
      <c r="B5069" s="130"/>
      <c r="C5069" s="130"/>
      <c r="D5069" s="130"/>
      <c r="E5069" s="130"/>
    </row>
    <row r="5070" spans="1:5" ht="15.75" thickBot="1" x14ac:dyDescent="0.3">
      <c r="A5070" s="130"/>
      <c r="B5070" s="130"/>
      <c r="C5070" s="130"/>
      <c r="D5070" s="130"/>
      <c r="E5070" s="130"/>
    </row>
    <row r="5071" spans="1:5" ht="15.75" thickBot="1" x14ac:dyDescent="0.3">
      <c r="A5071" s="130"/>
      <c r="B5071" s="130"/>
      <c r="C5071" s="130"/>
      <c r="D5071" s="130"/>
      <c r="E5071" s="130"/>
    </row>
    <row r="5072" spans="1:5" ht="15.75" thickBot="1" x14ac:dyDescent="0.3">
      <c r="A5072" s="130"/>
      <c r="B5072" s="130"/>
      <c r="C5072" s="130"/>
      <c r="D5072" s="130"/>
      <c r="E5072" s="130"/>
    </row>
    <row r="5073" spans="1:5" ht="15.75" thickBot="1" x14ac:dyDescent="0.3">
      <c r="A5073" s="130"/>
      <c r="B5073" s="130"/>
      <c r="C5073" s="130"/>
      <c r="D5073" s="130"/>
      <c r="E5073" s="130"/>
    </row>
    <row r="5074" spans="1:5" ht="15.75" thickBot="1" x14ac:dyDescent="0.3">
      <c r="A5074" s="130"/>
      <c r="B5074" s="130"/>
      <c r="C5074" s="130"/>
      <c r="D5074" s="130"/>
      <c r="E5074" s="130"/>
    </row>
    <row r="5075" spans="1:5" ht="15.75" thickBot="1" x14ac:dyDescent="0.3">
      <c r="A5075" s="130"/>
      <c r="B5075" s="130"/>
      <c r="C5075" s="130"/>
      <c r="D5075" s="130"/>
      <c r="E5075" s="130"/>
    </row>
    <row r="5076" spans="1:5" ht="15.75" thickBot="1" x14ac:dyDescent="0.3">
      <c r="A5076" s="130"/>
      <c r="B5076" s="130"/>
      <c r="C5076" s="130"/>
      <c r="D5076" s="130"/>
      <c r="E5076" s="130"/>
    </row>
    <row r="5077" spans="1:5" ht="15.75" thickBot="1" x14ac:dyDescent="0.3">
      <c r="A5077" s="130"/>
      <c r="B5077" s="130"/>
      <c r="C5077" s="130"/>
      <c r="D5077" s="130"/>
      <c r="E5077" s="130"/>
    </row>
    <row r="5078" spans="1:5" ht="15.75" thickBot="1" x14ac:dyDescent="0.3">
      <c r="A5078" s="130"/>
      <c r="B5078" s="130"/>
      <c r="C5078" s="130"/>
      <c r="D5078" s="130"/>
      <c r="E5078" s="130"/>
    </row>
    <row r="5079" spans="1:5" ht="15.75" thickBot="1" x14ac:dyDescent="0.3">
      <c r="A5079" s="130"/>
      <c r="B5079" s="130"/>
      <c r="C5079" s="130"/>
      <c r="D5079" s="130"/>
      <c r="E5079" s="130"/>
    </row>
    <row r="5080" spans="1:5" ht="15.75" thickBot="1" x14ac:dyDescent="0.3">
      <c r="A5080" s="130"/>
      <c r="B5080" s="130"/>
      <c r="C5080" s="130"/>
      <c r="D5080" s="130"/>
      <c r="E5080" s="130"/>
    </row>
    <row r="5081" spans="1:5" ht="15.75" thickBot="1" x14ac:dyDescent="0.3">
      <c r="A5081" s="130"/>
      <c r="B5081" s="130"/>
      <c r="C5081" s="130"/>
      <c r="D5081" s="130"/>
      <c r="E5081" s="130"/>
    </row>
    <row r="5082" spans="1:5" ht="15.75" thickBot="1" x14ac:dyDescent="0.3">
      <c r="A5082" s="130"/>
      <c r="B5082" s="130"/>
      <c r="C5082" s="130"/>
      <c r="D5082" s="130"/>
      <c r="E5082" s="130"/>
    </row>
    <row r="5083" spans="1:5" ht="15.75" thickBot="1" x14ac:dyDescent="0.3">
      <c r="A5083" s="130"/>
      <c r="B5083" s="130"/>
      <c r="C5083" s="130"/>
      <c r="D5083" s="130"/>
      <c r="E5083" s="130"/>
    </row>
    <row r="5084" spans="1:5" ht="15.75" thickBot="1" x14ac:dyDescent="0.3">
      <c r="A5084" s="130"/>
      <c r="B5084" s="130"/>
      <c r="C5084" s="130"/>
      <c r="D5084" s="130"/>
      <c r="E5084" s="130"/>
    </row>
    <row r="5085" spans="1:5" ht="15.75" thickBot="1" x14ac:dyDescent="0.3">
      <c r="A5085" s="130"/>
      <c r="B5085" s="130"/>
      <c r="C5085" s="130"/>
      <c r="D5085" s="130"/>
      <c r="E5085" s="130"/>
    </row>
    <row r="5086" spans="1:5" ht="15.75" thickBot="1" x14ac:dyDescent="0.3">
      <c r="A5086" s="130"/>
      <c r="B5086" s="130"/>
      <c r="C5086" s="130"/>
      <c r="D5086" s="130"/>
      <c r="E5086" s="130"/>
    </row>
    <row r="5087" spans="1:5" ht="15.75" thickBot="1" x14ac:dyDescent="0.3">
      <c r="A5087" s="130"/>
      <c r="B5087" s="130"/>
      <c r="C5087" s="130"/>
      <c r="D5087" s="130"/>
      <c r="E5087" s="130"/>
    </row>
    <row r="5088" spans="1:5" ht="15.75" thickBot="1" x14ac:dyDescent="0.3">
      <c r="A5088" s="130"/>
      <c r="B5088" s="130"/>
      <c r="C5088" s="130"/>
      <c r="D5088" s="130"/>
      <c r="E5088" s="130"/>
    </row>
    <row r="5089" spans="1:5" ht="15.75" thickBot="1" x14ac:dyDescent="0.3">
      <c r="A5089" s="130"/>
      <c r="B5089" s="130"/>
      <c r="C5089" s="130"/>
      <c r="D5089" s="130"/>
      <c r="E5089" s="130"/>
    </row>
    <row r="5090" spans="1:5" ht="15.75" thickBot="1" x14ac:dyDescent="0.3">
      <c r="A5090" s="130"/>
      <c r="B5090" s="130"/>
      <c r="C5090" s="130"/>
      <c r="D5090" s="130"/>
      <c r="E5090" s="130"/>
    </row>
    <row r="5091" spans="1:5" ht="15.75" thickBot="1" x14ac:dyDescent="0.3">
      <c r="A5091" s="130"/>
      <c r="B5091" s="130"/>
      <c r="C5091" s="130"/>
      <c r="D5091" s="130"/>
      <c r="E5091" s="130"/>
    </row>
    <row r="5092" spans="1:5" ht="15.75" thickBot="1" x14ac:dyDescent="0.3">
      <c r="A5092" s="130"/>
      <c r="B5092" s="130"/>
      <c r="C5092" s="130"/>
      <c r="D5092" s="130"/>
      <c r="E5092" s="130"/>
    </row>
    <row r="5093" spans="1:5" ht="15.75" thickBot="1" x14ac:dyDescent="0.3">
      <c r="A5093" s="130"/>
      <c r="B5093" s="130"/>
      <c r="C5093" s="130"/>
      <c r="D5093" s="130"/>
      <c r="E5093" s="130"/>
    </row>
    <row r="5094" spans="1:5" ht="15.75" thickBot="1" x14ac:dyDescent="0.3">
      <c r="A5094" s="130"/>
      <c r="B5094" s="130"/>
      <c r="C5094" s="130"/>
      <c r="D5094" s="130"/>
      <c r="E5094" s="130"/>
    </row>
    <row r="5095" spans="1:5" ht="15.75" thickBot="1" x14ac:dyDescent="0.3">
      <c r="A5095" s="130"/>
      <c r="B5095" s="130"/>
      <c r="C5095" s="130"/>
      <c r="D5095" s="130"/>
      <c r="E5095" s="130"/>
    </row>
    <row r="5096" spans="1:5" ht="15.75" thickBot="1" x14ac:dyDescent="0.3">
      <c r="A5096" s="130"/>
      <c r="B5096" s="130"/>
      <c r="C5096" s="130"/>
      <c r="D5096" s="130"/>
      <c r="E5096" s="130"/>
    </row>
    <row r="5097" spans="1:5" ht="15.75" thickBot="1" x14ac:dyDescent="0.3">
      <c r="A5097" s="130"/>
      <c r="B5097" s="130"/>
      <c r="C5097" s="130"/>
      <c r="D5097" s="130"/>
      <c r="E5097" s="130"/>
    </row>
    <row r="5098" spans="1:5" ht="15.75" thickBot="1" x14ac:dyDescent="0.3">
      <c r="A5098" s="130"/>
      <c r="B5098" s="130"/>
      <c r="C5098" s="130"/>
      <c r="D5098" s="130"/>
      <c r="E5098" s="130"/>
    </row>
    <row r="5099" spans="1:5" ht="15.75" thickBot="1" x14ac:dyDescent="0.3">
      <c r="A5099" s="130"/>
      <c r="B5099" s="130"/>
      <c r="C5099" s="130"/>
      <c r="D5099" s="130"/>
      <c r="E5099" s="130"/>
    </row>
    <row r="5100" spans="1:5" ht="15.75" thickBot="1" x14ac:dyDescent="0.3">
      <c r="A5100" s="130"/>
      <c r="B5100" s="130"/>
      <c r="C5100" s="130"/>
      <c r="D5100" s="130"/>
      <c r="E5100" s="130"/>
    </row>
    <row r="5101" spans="1:5" ht="15.75" thickBot="1" x14ac:dyDescent="0.3">
      <c r="A5101" s="130"/>
      <c r="B5101" s="130"/>
      <c r="C5101" s="130"/>
      <c r="D5101" s="130"/>
      <c r="E5101" s="130"/>
    </row>
    <row r="5102" spans="1:5" ht="15.75" thickBot="1" x14ac:dyDescent="0.3">
      <c r="A5102" s="130"/>
      <c r="B5102" s="130"/>
      <c r="C5102" s="130"/>
      <c r="D5102" s="130"/>
      <c r="E5102" s="130"/>
    </row>
    <row r="5103" spans="1:5" ht="15.75" thickBot="1" x14ac:dyDescent="0.3">
      <c r="A5103" s="130"/>
      <c r="B5103" s="130"/>
      <c r="C5103" s="130"/>
      <c r="D5103" s="130"/>
      <c r="E5103" s="130"/>
    </row>
    <row r="5104" spans="1:5" ht="15.75" thickBot="1" x14ac:dyDescent="0.3">
      <c r="A5104" s="130"/>
      <c r="B5104" s="130"/>
      <c r="C5104" s="130"/>
      <c r="D5104" s="130"/>
      <c r="E5104" s="130"/>
    </row>
    <row r="5105" spans="1:5" ht="15.75" thickBot="1" x14ac:dyDescent="0.3">
      <c r="A5105" s="130"/>
      <c r="B5105" s="130"/>
      <c r="C5105" s="130"/>
      <c r="D5105" s="130"/>
      <c r="E5105" s="130"/>
    </row>
    <row r="5106" spans="1:5" ht="15.75" thickBot="1" x14ac:dyDescent="0.3">
      <c r="A5106" s="130"/>
      <c r="B5106" s="130"/>
      <c r="C5106" s="130"/>
      <c r="D5106" s="130"/>
      <c r="E5106" s="130"/>
    </row>
    <row r="5107" spans="1:5" ht="15.75" thickBot="1" x14ac:dyDescent="0.3">
      <c r="A5107" s="130"/>
      <c r="B5107" s="130"/>
      <c r="C5107" s="130"/>
      <c r="D5107" s="130"/>
      <c r="E5107" s="130"/>
    </row>
    <row r="5108" spans="1:5" ht="15.75" thickBot="1" x14ac:dyDescent="0.3">
      <c r="A5108" s="130"/>
      <c r="B5108" s="130"/>
      <c r="C5108" s="130"/>
      <c r="D5108" s="130"/>
      <c r="E5108" s="130"/>
    </row>
    <row r="5109" spans="1:5" ht="15.75" thickBot="1" x14ac:dyDescent="0.3">
      <c r="A5109" s="130"/>
      <c r="B5109" s="130"/>
      <c r="C5109" s="130"/>
      <c r="D5109" s="130"/>
      <c r="E5109" s="130"/>
    </row>
    <row r="5110" spans="1:5" ht="15.75" thickBot="1" x14ac:dyDescent="0.3">
      <c r="A5110" s="130"/>
      <c r="B5110" s="130"/>
      <c r="C5110" s="130"/>
      <c r="D5110" s="130"/>
      <c r="E5110" s="130"/>
    </row>
    <row r="5111" spans="1:5" ht="15.75" thickBot="1" x14ac:dyDescent="0.3">
      <c r="A5111" s="130"/>
      <c r="B5111" s="130"/>
      <c r="C5111" s="130"/>
      <c r="D5111" s="130"/>
      <c r="E5111" s="130"/>
    </row>
    <row r="5112" spans="1:5" ht="15.75" thickBot="1" x14ac:dyDescent="0.3">
      <c r="A5112" s="130"/>
      <c r="B5112" s="130"/>
      <c r="C5112" s="130"/>
      <c r="D5112" s="130"/>
      <c r="E5112" s="130"/>
    </row>
    <row r="5113" spans="1:5" ht="15.75" thickBot="1" x14ac:dyDescent="0.3">
      <c r="A5113" s="130"/>
      <c r="B5113" s="130"/>
      <c r="C5113" s="130"/>
      <c r="D5113" s="130"/>
      <c r="E5113" s="130"/>
    </row>
    <row r="5114" spans="1:5" ht="15.75" thickBot="1" x14ac:dyDescent="0.3">
      <c r="A5114" s="130"/>
      <c r="B5114" s="130"/>
      <c r="C5114" s="130"/>
      <c r="D5114" s="130"/>
      <c r="E5114" s="130"/>
    </row>
    <row r="5115" spans="1:5" ht="15.75" thickBot="1" x14ac:dyDescent="0.3">
      <c r="A5115" s="130"/>
      <c r="B5115" s="130"/>
      <c r="C5115" s="130"/>
      <c r="D5115" s="130"/>
      <c r="E5115" s="130"/>
    </row>
    <row r="5116" spans="1:5" ht="15.75" thickBot="1" x14ac:dyDescent="0.3">
      <c r="A5116" s="130"/>
      <c r="B5116" s="130"/>
      <c r="C5116" s="130"/>
      <c r="D5116" s="130"/>
      <c r="E5116" s="130"/>
    </row>
    <row r="5117" spans="1:5" ht="15.75" thickBot="1" x14ac:dyDescent="0.3">
      <c r="A5117" s="130"/>
      <c r="B5117" s="130"/>
      <c r="C5117" s="130"/>
      <c r="D5117" s="130"/>
      <c r="E5117" s="130"/>
    </row>
    <row r="5118" spans="1:5" ht="15.75" thickBot="1" x14ac:dyDescent="0.3">
      <c r="A5118" s="130"/>
      <c r="B5118" s="130"/>
      <c r="C5118" s="130"/>
      <c r="D5118" s="130"/>
      <c r="E5118" s="130"/>
    </row>
    <row r="5119" spans="1:5" ht="15.75" thickBot="1" x14ac:dyDescent="0.3">
      <c r="A5119" s="130"/>
      <c r="B5119" s="130"/>
      <c r="C5119" s="130"/>
      <c r="D5119" s="130"/>
      <c r="E5119" s="130"/>
    </row>
    <row r="5120" spans="1:5" ht="15.75" thickBot="1" x14ac:dyDescent="0.3">
      <c r="A5120" s="130"/>
      <c r="B5120" s="130"/>
      <c r="C5120" s="130"/>
      <c r="D5120" s="130"/>
      <c r="E5120" s="130"/>
    </row>
    <row r="5121" spans="1:5" ht="15.75" thickBot="1" x14ac:dyDescent="0.3">
      <c r="A5121" s="130"/>
      <c r="B5121" s="130"/>
      <c r="C5121" s="130"/>
      <c r="D5121" s="130"/>
      <c r="E5121" s="130"/>
    </row>
    <row r="5122" spans="1:5" ht="15.75" thickBot="1" x14ac:dyDescent="0.3">
      <c r="A5122" s="130"/>
      <c r="B5122" s="130"/>
      <c r="C5122" s="130"/>
      <c r="D5122" s="130"/>
      <c r="E5122" s="130"/>
    </row>
    <row r="5123" spans="1:5" ht="15.75" thickBot="1" x14ac:dyDescent="0.3">
      <c r="A5123" s="130"/>
      <c r="B5123" s="130"/>
      <c r="C5123" s="130"/>
      <c r="D5123" s="130"/>
      <c r="E5123" s="130"/>
    </row>
    <row r="5124" spans="1:5" ht="15.75" thickBot="1" x14ac:dyDescent="0.3">
      <c r="A5124" s="130"/>
      <c r="B5124" s="130"/>
      <c r="C5124" s="130"/>
      <c r="D5124" s="130"/>
      <c r="E5124" s="130"/>
    </row>
    <row r="5125" spans="1:5" ht="15.75" thickBot="1" x14ac:dyDescent="0.3">
      <c r="A5125" s="130"/>
      <c r="B5125" s="130"/>
      <c r="C5125" s="130"/>
      <c r="D5125" s="130"/>
      <c r="E5125" s="130"/>
    </row>
    <row r="5126" spans="1:5" ht="15.75" thickBot="1" x14ac:dyDescent="0.3">
      <c r="A5126" s="130"/>
      <c r="B5126" s="130"/>
      <c r="C5126" s="130"/>
      <c r="D5126" s="130"/>
      <c r="E5126" s="130"/>
    </row>
    <row r="5127" spans="1:5" ht="15.75" thickBot="1" x14ac:dyDescent="0.3">
      <c r="A5127" s="130"/>
      <c r="B5127" s="130"/>
      <c r="C5127" s="130"/>
      <c r="D5127" s="130"/>
      <c r="E5127" s="130"/>
    </row>
    <row r="5128" spans="1:5" ht="15.75" thickBot="1" x14ac:dyDescent="0.3">
      <c r="A5128" s="130"/>
      <c r="B5128" s="130"/>
      <c r="C5128" s="130"/>
      <c r="D5128" s="130"/>
      <c r="E5128" s="130"/>
    </row>
    <row r="5129" spans="1:5" ht="15.75" thickBot="1" x14ac:dyDescent="0.3">
      <c r="A5129" s="130"/>
      <c r="B5129" s="130"/>
      <c r="C5129" s="130"/>
      <c r="D5129" s="130"/>
      <c r="E5129" s="130"/>
    </row>
    <row r="5130" spans="1:5" ht="15.75" thickBot="1" x14ac:dyDescent="0.3">
      <c r="A5130" s="130"/>
      <c r="B5130" s="130"/>
      <c r="C5130" s="130"/>
      <c r="D5130" s="130"/>
      <c r="E5130" s="130"/>
    </row>
    <row r="5131" spans="1:5" ht="15.75" thickBot="1" x14ac:dyDescent="0.3">
      <c r="A5131" s="130"/>
      <c r="B5131" s="130"/>
      <c r="C5131" s="130"/>
      <c r="D5131" s="130"/>
      <c r="E5131" s="130"/>
    </row>
    <row r="5132" spans="1:5" ht="15.75" thickBot="1" x14ac:dyDescent="0.3">
      <c r="A5132" s="130"/>
      <c r="B5132" s="130"/>
      <c r="C5132" s="130"/>
      <c r="D5132" s="130"/>
      <c r="E5132" s="130"/>
    </row>
    <row r="5133" spans="1:5" ht="15.75" thickBot="1" x14ac:dyDescent="0.3">
      <c r="A5133" s="130"/>
      <c r="B5133" s="130"/>
      <c r="C5133" s="130"/>
      <c r="D5133" s="130"/>
      <c r="E5133" s="130"/>
    </row>
    <row r="5134" spans="1:5" ht="15.75" thickBot="1" x14ac:dyDescent="0.3">
      <c r="A5134" s="130"/>
      <c r="B5134" s="130"/>
      <c r="C5134" s="130"/>
      <c r="D5134" s="130"/>
      <c r="E5134" s="130"/>
    </row>
    <row r="5135" spans="1:5" ht="15.75" thickBot="1" x14ac:dyDescent="0.3">
      <c r="A5135" s="130"/>
      <c r="B5135" s="130"/>
      <c r="C5135" s="130"/>
      <c r="D5135" s="130"/>
      <c r="E5135" s="130"/>
    </row>
    <row r="5136" spans="1:5" ht="15.75" thickBot="1" x14ac:dyDescent="0.3">
      <c r="A5136" s="130"/>
      <c r="B5136" s="130"/>
      <c r="C5136" s="130"/>
      <c r="D5136" s="130"/>
      <c r="E5136" s="130"/>
    </row>
    <row r="5137" spans="1:5" ht="15.75" thickBot="1" x14ac:dyDescent="0.3">
      <c r="A5137" s="130"/>
      <c r="B5137" s="130"/>
      <c r="C5137" s="130"/>
      <c r="D5137" s="130"/>
      <c r="E5137" s="130"/>
    </row>
    <row r="5138" spans="1:5" ht="15.75" thickBot="1" x14ac:dyDescent="0.3">
      <c r="A5138" s="130"/>
      <c r="B5138" s="130"/>
      <c r="C5138" s="130"/>
      <c r="D5138" s="130"/>
      <c r="E5138" s="130"/>
    </row>
    <row r="5139" spans="1:5" ht="15.75" thickBot="1" x14ac:dyDescent="0.3">
      <c r="A5139" s="130"/>
      <c r="B5139" s="130"/>
      <c r="C5139" s="130"/>
      <c r="D5139" s="130"/>
      <c r="E5139" s="130"/>
    </row>
    <row r="5140" spans="1:5" ht="15.75" thickBot="1" x14ac:dyDescent="0.3">
      <c r="A5140" s="130"/>
      <c r="B5140" s="130"/>
      <c r="C5140" s="130"/>
      <c r="D5140" s="130"/>
      <c r="E5140" s="130"/>
    </row>
    <row r="5141" spans="1:5" ht="15.75" thickBot="1" x14ac:dyDescent="0.3">
      <c r="A5141" s="130"/>
      <c r="B5141" s="130"/>
      <c r="C5141" s="130"/>
      <c r="D5141" s="130"/>
      <c r="E5141" s="130"/>
    </row>
    <row r="5142" spans="1:5" ht="15.75" thickBot="1" x14ac:dyDescent="0.3">
      <c r="A5142" s="130"/>
      <c r="B5142" s="130"/>
      <c r="C5142" s="130"/>
      <c r="D5142" s="130"/>
      <c r="E5142" s="130"/>
    </row>
    <row r="5143" spans="1:5" ht="15.75" thickBot="1" x14ac:dyDescent="0.3">
      <c r="A5143" s="130"/>
      <c r="B5143" s="130"/>
      <c r="C5143" s="130"/>
      <c r="D5143" s="130"/>
      <c r="E5143" s="130"/>
    </row>
    <row r="5144" spans="1:5" ht="15.75" thickBot="1" x14ac:dyDescent="0.3">
      <c r="A5144" s="130"/>
      <c r="B5144" s="130"/>
      <c r="C5144" s="130"/>
      <c r="D5144" s="130"/>
      <c r="E5144" s="130"/>
    </row>
    <row r="5145" spans="1:5" ht="15.75" thickBot="1" x14ac:dyDescent="0.3">
      <c r="A5145" s="130"/>
      <c r="B5145" s="130"/>
      <c r="C5145" s="130"/>
      <c r="D5145" s="130"/>
      <c r="E5145" s="130"/>
    </row>
    <row r="5146" spans="1:5" ht="15.75" thickBot="1" x14ac:dyDescent="0.3">
      <c r="A5146" s="130"/>
      <c r="B5146" s="130"/>
      <c r="C5146" s="130"/>
      <c r="D5146" s="130"/>
      <c r="E5146" s="130"/>
    </row>
    <row r="5147" spans="1:5" ht="15.75" thickBot="1" x14ac:dyDescent="0.3">
      <c r="A5147" s="130"/>
      <c r="B5147" s="130"/>
      <c r="C5147" s="130"/>
      <c r="D5147" s="130"/>
      <c r="E5147" s="130"/>
    </row>
    <row r="5148" spans="1:5" ht="15.75" thickBot="1" x14ac:dyDescent="0.3">
      <c r="A5148" s="130"/>
      <c r="B5148" s="130"/>
      <c r="C5148" s="130"/>
      <c r="D5148" s="130"/>
      <c r="E5148" s="130"/>
    </row>
    <row r="5149" spans="1:5" ht="15.75" thickBot="1" x14ac:dyDescent="0.3">
      <c r="A5149" s="130"/>
      <c r="B5149" s="130"/>
      <c r="C5149" s="130"/>
      <c r="D5149" s="130"/>
      <c r="E5149" s="130"/>
    </row>
    <row r="5150" spans="1:5" ht="15.75" thickBot="1" x14ac:dyDescent="0.3">
      <c r="A5150" s="130"/>
      <c r="B5150" s="130"/>
      <c r="C5150" s="130"/>
      <c r="D5150" s="130"/>
      <c r="E5150" s="130"/>
    </row>
    <row r="5151" spans="1:5" ht="15.75" thickBot="1" x14ac:dyDescent="0.3">
      <c r="A5151" s="130"/>
      <c r="B5151" s="130"/>
      <c r="C5151" s="130"/>
      <c r="D5151" s="130"/>
      <c r="E5151" s="130"/>
    </row>
    <row r="5152" spans="1:5" ht="15.75" thickBot="1" x14ac:dyDescent="0.3">
      <c r="A5152" s="130"/>
      <c r="B5152" s="130"/>
      <c r="C5152" s="130"/>
      <c r="D5152" s="130"/>
      <c r="E5152" s="130"/>
    </row>
    <row r="5153" spans="1:5" ht="15.75" thickBot="1" x14ac:dyDescent="0.3">
      <c r="A5153" s="130"/>
      <c r="B5153" s="130"/>
      <c r="C5153" s="130"/>
      <c r="D5153" s="130"/>
      <c r="E5153" s="130"/>
    </row>
    <row r="5154" spans="1:5" ht="15.75" thickBot="1" x14ac:dyDescent="0.3">
      <c r="A5154" s="130"/>
      <c r="B5154" s="130"/>
      <c r="C5154" s="130"/>
      <c r="D5154" s="130"/>
      <c r="E5154" s="130"/>
    </row>
    <row r="5155" spans="1:5" ht="15.75" thickBot="1" x14ac:dyDescent="0.3">
      <c r="A5155" s="130"/>
      <c r="B5155" s="130"/>
      <c r="C5155" s="130"/>
      <c r="D5155" s="130"/>
      <c r="E5155" s="130"/>
    </row>
    <row r="5156" spans="1:5" ht="15.75" thickBot="1" x14ac:dyDescent="0.3">
      <c r="A5156" s="130"/>
      <c r="B5156" s="130"/>
      <c r="C5156" s="130"/>
      <c r="D5156" s="130"/>
      <c r="E5156" s="130"/>
    </row>
    <row r="5157" spans="1:5" ht="15.75" thickBot="1" x14ac:dyDescent="0.3">
      <c r="A5157" s="130"/>
      <c r="B5157" s="130"/>
      <c r="C5157" s="130"/>
      <c r="D5157" s="130"/>
      <c r="E5157" s="130"/>
    </row>
    <row r="5158" spans="1:5" ht="15.75" thickBot="1" x14ac:dyDescent="0.3">
      <c r="A5158" s="130"/>
      <c r="B5158" s="130"/>
      <c r="C5158" s="130"/>
      <c r="D5158" s="130"/>
      <c r="E5158" s="130"/>
    </row>
    <row r="5159" spans="1:5" ht="15.75" thickBot="1" x14ac:dyDescent="0.3">
      <c r="A5159" s="130"/>
      <c r="B5159" s="130"/>
      <c r="C5159" s="130"/>
      <c r="D5159" s="130"/>
      <c r="E5159" s="130"/>
    </row>
    <row r="5160" spans="1:5" ht="15.75" thickBot="1" x14ac:dyDescent="0.3">
      <c r="A5160" s="130"/>
      <c r="B5160" s="130"/>
      <c r="C5160" s="130"/>
      <c r="D5160" s="130"/>
      <c r="E5160" s="130"/>
    </row>
    <row r="5161" spans="1:5" ht="15.75" thickBot="1" x14ac:dyDescent="0.3">
      <c r="A5161" s="130"/>
      <c r="B5161" s="130"/>
      <c r="C5161" s="130"/>
      <c r="D5161" s="130"/>
      <c r="E5161" s="130"/>
    </row>
    <row r="5162" spans="1:5" ht="15.75" thickBot="1" x14ac:dyDescent="0.3">
      <c r="A5162" s="130"/>
      <c r="B5162" s="130"/>
      <c r="C5162" s="130"/>
      <c r="D5162" s="130"/>
      <c r="E5162" s="130"/>
    </row>
    <row r="5163" spans="1:5" ht="15.75" thickBot="1" x14ac:dyDescent="0.3">
      <c r="A5163" s="130"/>
      <c r="B5163" s="130"/>
      <c r="C5163" s="130"/>
      <c r="D5163" s="130"/>
      <c r="E5163" s="130"/>
    </row>
    <row r="5164" spans="1:5" ht="15.75" thickBot="1" x14ac:dyDescent="0.3">
      <c r="A5164" s="130"/>
      <c r="B5164" s="130"/>
      <c r="C5164" s="130"/>
      <c r="D5164" s="130"/>
      <c r="E5164" s="130"/>
    </row>
    <row r="5165" spans="1:5" ht="15.75" thickBot="1" x14ac:dyDescent="0.3">
      <c r="A5165" s="130"/>
      <c r="B5165" s="130"/>
      <c r="C5165" s="130"/>
      <c r="D5165" s="130"/>
      <c r="E5165" s="130"/>
    </row>
    <row r="5166" spans="1:5" ht="15.75" thickBot="1" x14ac:dyDescent="0.3">
      <c r="A5166" s="130"/>
      <c r="B5166" s="130"/>
      <c r="C5166" s="130"/>
      <c r="D5166" s="130"/>
      <c r="E5166" s="130"/>
    </row>
    <row r="5167" spans="1:5" ht="15.75" thickBot="1" x14ac:dyDescent="0.3">
      <c r="A5167" s="130"/>
      <c r="B5167" s="130"/>
      <c r="C5167" s="130"/>
      <c r="D5167" s="130"/>
      <c r="E5167" s="130"/>
    </row>
    <row r="5168" spans="1:5" ht="15.75" thickBot="1" x14ac:dyDescent="0.3">
      <c r="A5168" s="130"/>
      <c r="B5168" s="130"/>
      <c r="C5168" s="130"/>
      <c r="D5168" s="130"/>
      <c r="E5168" s="130"/>
    </row>
    <row r="5169" spans="1:5" ht="15.75" thickBot="1" x14ac:dyDescent="0.3">
      <c r="A5169" s="130"/>
      <c r="B5169" s="130"/>
      <c r="C5169" s="130"/>
      <c r="D5169" s="130"/>
      <c r="E5169" s="130"/>
    </row>
    <row r="5170" spans="1:5" ht="15.75" thickBot="1" x14ac:dyDescent="0.3">
      <c r="A5170" s="130"/>
      <c r="B5170" s="130"/>
      <c r="C5170" s="130"/>
      <c r="D5170" s="130"/>
      <c r="E5170" s="130"/>
    </row>
    <row r="5171" spans="1:5" ht="15.75" thickBot="1" x14ac:dyDescent="0.3">
      <c r="A5171" s="130"/>
      <c r="B5171" s="130"/>
      <c r="C5171" s="130"/>
      <c r="D5171" s="130"/>
      <c r="E5171" s="130"/>
    </row>
    <row r="5172" spans="1:5" ht="15.75" thickBot="1" x14ac:dyDescent="0.3">
      <c r="A5172" s="130"/>
      <c r="B5172" s="130"/>
      <c r="C5172" s="130"/>
      <c r="D5172" s="130"/>
      <c r="E5172" s="130"/>
    </row>
    <row r="5173" spans="1:5" ht="15.75" thickBot="1" x14ac:dyDescent="0.3">
      <c r="A5173" s="130"/>
      <c r="B5173" s="130"/>
      <c r="C5173" s="130"/>
      <c r="D5173" s="130"/>
      <c r="E5173" s="130"/>
    </row>
    <row r="5174" spans="1:5" ht="15.75" thickBot="1" x14ac:dyDescent="0.3">
      <c r="A5174" s="130"/>
      <c r="B5174" s="130"/>
      <c r="C5174" s="130"/>
      <c r="D5174" s="130"/>
      <c r="E5174" s="130"/>
    </row>
    <row r="5175" spans="1:5" ht="15.75" thickBot="1" x14ac:dyDescent="0.3">
      <c r="A5175" s="130"/>
      <c r="B5175" s="130"/>
      <c r="C5175" s="130"/>
      <c r="D5175" s="130"/>
      <c r="E5175" s="130"/>
    </row>
    <row r="5176" spans="1:5" ht="15.75" thickBot="1" x14ac:dyDescent="0.3">
      <c r="A5176" s="130"/>
      <c r="B5176" s="130"/>
      <c r="C5176" s="130"/>
      <c r="D5176" s="130"/>
      <c r="E5176" s="130"/>
    </row>
    <row r="5177" spans="1:5" ht="15.75" thickBot="1" x14ac:dyDescent="0.3">
      <c r="A5177" s="130"/>
      <c r="B5177" s="130"/>
      <c r="C5177" s="130"/>
      <c r="D5177" s="130"/>
      <c r="E5177" s="130"/>
    </row>
    <row r="5178" spans="1:5" ht="15.75" thickBot="1" x14ac:dyDescent="0.3">
      <c r="A5178" s="130"/>
      <c r="B5178" s="130"/>
      <c r="C5178" s="130"/>
      <c r="D5178" s="130"/>
      <c r="E5178" s="130"/>
    </row>
    <row r="5179" spans="1:5" ht="15.75" thickBot="1" x14ac:dyDescent="0.3">
      <c r="A5179" s="130"/>
      <c r="B5179" s="130"/>
      <c r="C5179" s="130"/>
      <c r="D5179" s="130"/>
      <c r="E5179" s="130"/>
    </row>
    <row r="5180" spans="1:5" ht="15.75" thickBot="1" x14ac:dyDescent="0.3">
      <c r="A5180" s="130"/>
      <c r="B5180" s="130"/>
      <c r="C5180" s="130"/>
      <c r="D5180" s="130"/>
      <c r="E5180" s="130"/>
    </row>
    <row r="5181" spans="1:5" ht="15.75" thickBot="1" x14ac:dyDescent="0.3">
      <c r="A5181" s="130"/>
      <c r="B5181" s="130"/>
      <c r="C5181" s="130"/>
      <c r="D5181" s="130"/>
      <c r="E5181" s="130"/>
    </row>
    <row r="5182" spans="1:5" ht="15.75" thickBot="1" x14ac:dyDescent="0.3">
      <c r="A5182" s="130"/>
      <c r="B5182" s="130"/>
      <c r="C5182" s="130"/>
      <c r="D5182" s="130"/>
      <c r="E5182" s="130"/>
    </row>
    <row r="5183" spans="1:5" ht="15.75" thickBot="1" x14ac:dyDescent="0.3">
      <c r="A5183" s="130"/>
      <c r="B5183" s="130"/>
      <c r="C5183" s="130"/>
      <c r="D5183" s="130"/>
      <c r="E5183" s="130"/>
    </row>
    <row r="5184" spans="1:5" ht="15.75" thickBot="1" x14ac:dyDescent="0.3">
      <c r="A5184" s="130"/>
      <c r="B5184" s="130"/>
      <c r="C5184" s="130"/>
      <c r="D5184" s="130"/>
      <c r="E5184" s="130"/>
    </row>
    <row r="5185" spans="1:5" ht="15.75" thickBot="1" x14ac:dyDescent="0.3">
      <c r="A5185" s="130"/>
      <c r="B5185" s="130"/>
      <c r="C5185" s="130"/>
      <c r="D5185" s="130"/>
      <c r="E5185" s="130"/>
    </row>
    <row r="5186" spans="1:5" ht="15.75" thickBot="1" x14ac:dyDescent="0.3">
      <c r="A5186" s="130"/>
      <c r="B5186" s="130"/>
      <c r="C5186" s="130"/>
      <c r="D5186" s="130"/>
      <c r="E5186" s="130"/>
    </row>
    <row r="5187" spans="1:5" ht="15.75" thickBot="1" x14ac:dyDescent="0.3">
      <c r="A5187" s="130"/>
      <c r="B5187" s="130"/>
      <c r="C5187" s="130"/>
      <c r="D5187" s="130"/>
      <c r="E5187" s="130"/>
    </row>
    <row r="5188" spans="1:5" ht="15.75" thickBot="1" x14ac:dyDescent="0.3">
      <c r="A5188" s="130"/>
      <c r="B5188" s="130"/>
      <c r="C5188" s="130"/>
      <c r="D5188" s="130"/>
      <c r="E5188" s="130"/>
    </row>
    <row r="5189" spans="1:5" ht="15.75" thickBot="1" x14ac:dyDescent="0.3">
      <c r="A5189" s="130"/>
      <c r="B5189" s="130"/>
      <c r="C5189" s="130"/>
      <c r="D5189" s="130"/>
      <c r="E5189" s="130"/>
    </row>
    <row r="5190" spans="1:5" ht="15.75" thickBot="1" x14ac:dyDescent="0.3">
      <c r="A5190" s="130"/>
      <c r="B5190" s="130"/>
      <c r="C5190" s="130"/>
      <c r="D5190" s="130"/>
      <c r="E5190" s="130"/>
    </row>
    <row r="5191" spans="1:5" ht="15.75" thickBot="1" x14ac:dyDescent="0.3">
      <c r="A5191" s="130"/>
      <c r="B5191" s="130"/>
      <c r="C5191" s="130"/>
      <c r="D5191" s="130"/>
      <c r="E5191" s="130"/>
    </row>
    <row r="5192" spans="1:5" ht="15.75" thickBot="1" x14ac:dyDescent="0.3">
      <c r="A5192" s="130"/>
      <c r="B5192" s="130"/>
      <c r="C5192" s="130"/>
      <c r="D5192" s="130"/>
      <c r="E5192" s="130"/>
    </row>
    <row r="5193" spans="1:5" ht="15.75" thickBot="1" x14ac:dyDescent="0.3">
      <c r="A5193" s="130"/>
      <c r="B5193" s="130"/>
      <c r="C5193" s="130"/>
      <c r="D5193" s="130"/>
      <c r="E5193" s="130"/>
    </row>
    <row r="5194" spans="1:5" ht="15.75" thickBot="1" x14ac:dyDescent="0.3">
      <c r="A5194" s="130"/>
      <c r="B5194" s="130"/>
      <c r="C5194" s="130"/>
      <c r="D5194" s="130"/>
      <c r="E5194" s="130"/>
    </row>
    <row r="5195" spans="1:5" ht="15.75" thickBot="1" x14ac:dyDescent="0.3">
      <c r="A5195" s="130"/>
      <c r="B5195" s="130"/>
      <c r="C5195" s="130"/>
      <c r="D5195" s="130"/>
      <c r="E5195" s="130"/>
    </row>
    <row r="5196" spans="1:5" ht="15.75" thickBot="1" x14ac:dyDescent="0.3">
      <c r="A5196" s="130"/>
      <c r="B5196" s="130"/>
      <c r="C5196" s="130"/>
      <c r="D5196" s="130"/>
      <c r="E5196" s="130"/>
    </row>
    <row r="5197" spans="1:5" ht="15.75" thickBot="1" x14ac:dyDescent="0.3">
      <c r="A5197" s="130"/>
      <c r="B5197" s="130"/>
      <c r="C5197" s="130"/>
      <c r="D5197" s="130"/>
      <c r="E5197" s="130"/>
    </row>
    <row r="5198" spans="1:5" ht="15.75" thickBot="1" x14ac:dyDescent="0.3">
      <c r="A5198" s="130"/>
      <c r="B5198" s="130"/>
      <c r="C5198" s="130"/>
      <c r="D5198" s="130"/>
      <c r="E5198" s="130"/>
    </row>
    <row r="5199" spans="1:5" ht="15.75" thickBot="1" x14ac:dyDescent="0.3">
      <c r="A5199" s="130"/>
      <c r="B5199" s="130"/>
      <c r="C5199" s="130"/>
      <c r="D5199" s="130"/>
      <c r="E5199" s="130"/>
    </row>
    <row r="5200" spans="1:5" ht="15.75" thickBot="1" x14ac:dyDescent="0.3">
      <c r="A5200" s="130"/>
      <c r="B5200" s="130"/>
      <c r="C5200" s="130"/>
      <c r="D5200" s="130"/>
      <c r="E5200" s="130"/>
    </row>
    <row r="5201" spans="1:5" ht="15.75" thickBot="1" x14ac:dyDescent="0.3">
      <c r="A5201" s="130"/>
      <c r="B5201" s="130"/>
      <c r="C5201" s="130"/>
      <c r="D5201" s="130"/>
      <c r="E5201" s="130"/>
    </row>
    <row r="5202" spans="1:5" ht="15.75" thickBot="1" x14ac:dyDescent="0.3">
      <c r="A5202" s="130"/>
      <c r="B5202" s="130"/>
      <c r="C5202" s="130"/>
      <c r="D5202" s="130"/>
      <c r="E5202" s="130"/>
    </row>
    <row r="5203" spans="1:5" ht="15.75" thickBot="1" x14ac:dyDescent="0.3">
      <c r="A5203" s="130"/>
      <c r="B5203" s="130"/>
      <c r="C5203" s="130"/>
      <c r="D5203" s="130"/>
      <c r="E5203" s="130"/>
    </row>
    <row r="5204" spans="1:5" ht="15.75" thickBot="1" x14ac:dyDescent="0.3">
      <c r="A5204" s="130"/>
      <c r="B5204" s="130"/>
      <c r="C5204" s="130"/>
      <c r="D5204" s="130"/>
      <c r="E5204" s="130"/>
    </row>
    <row r="5205" spans="1:5" ht="15.75" thickBot="1" x14ac:dyDescent="0.3">
      <c r="A5205" s="130"/>
      <c r="B5205" s="130"/>
      <c r="C5205" s="130"/>
      <c r="D5205" s="130"/>
      <c r="E5205" s="130"/>
    </row>
    <row r="5206" spans="1:5" ht="15.75" thickBot="1" x14ac:dyDescent="0.3">
      <c r="A5206" s="130"/>
      <c r="B5206" s="130"/>
      <c r="C5206" s="130"/>
      <c r="D5206" s="130"/>
      <c r="E5206" s="130"/>
    </row>
    <row r="5207" spans="1:5" ht="15.75" thickBot="1" x14ac:dyDescent="0.3">
      <c r="A5207" s="130"/>
      <c r="B5207" s="130"/>
      <c r="C5207" s="130"/>
      <c r="D5207" s="130"/>
      <c r="E5207" s="130"/>
    </row>
    <row r="5208" spans="1:5" ht="15.75" thickBot="1" x14ac:dyDescent="0.3">
      <c r="A5208" s="130"/>
      <c r="B5208" s="130"/>
      <c r="C5208" s="130"/>
      <c r="D5208" s="130"/>
      <c r="E5208" s="130"/>
    </row>
    <row r="5209" spans="1:5" ht="15.75" thickBot="1" x14ac:dyDescent="0.3">
      <c r="A5209" s="130"/>
      <c r="B5209" s="130"/>
      <c r="C5209" s="130"/>
      <c r="D5209" s="130"/>
      <c r="E5209" s="130"/>
    </row>
    <row r="5210" spans="1:5" ht="15.75" thickBot="1" x14ac:dyDescent="0.3">
      <c r="A5210" s="130"/>
      <c r="B5210" s="130"/>
      <c r="C5210" s="130"/>
      <c r="D5210" s="130"/>
      <c r="E5210" s="130"/>
    </row>
    <row r="5211" spans="1:5" ht="15.75" thickBot="1" x14ac:dyDescent="0.3">
      <c r="A5211" s="130"/>
      <c r="B5211" s="130"/>
      <c r="C5211" s="130"/>
      <c r="D5211" s="130"/>
      <c r="E5211" s="130"/>
    </row>
    <row r="5212" spans="1:5" ht="15.75" thickBot="1" x14ac:dyDescent="0.3">
      <c r="A5212" s="130"/>
      <c r="B5212" s="130"/>
      <c r="C5212" s="130"/>
      <c r="D5212" s="130"/>
      <c r="E5212" s="130"/>
    </row>
    <row r="5213" spans="1:5" ht="15.75" thickBot="1" x14ac:dyDescent="0.3">
      <c r="A5213" s="130"/>
      <c r="B5213" s="130"/>
      <c r="C5213" s="130"/>
      <c r="D5213" s="130"/>
      <c r="E5213" s="130"/>
    </row>
    <row r="5214" spans="1:5" ht="15.75" thickBot="1" x14ac:dyDescent="0.3">
      <c r="A5214" s="130"/>
      <c r="B5214" s="130"/>
      <c r="C5214" s="130"/>
      <c r="D5214" s="130"/>
      <c r="E5214" s="130"/>
    </row>
    <row r="5215" spans="1:5" ht="15.75" thickBot="1" x14ac:dyDescent="0.3">
      <c r="A5215" s="130"/>
      <c r="B5215" s="130"/>
      <c r="C5215" s="130"/>
      <c r="D5215" s="130"/>
      <c r="E5215" s="130"/>
    </row>
    <row r="5216" spans="1:5" ht="15.75" thickBot="1" x14ac:dyDescent="0.3">
      <c r="A5216" s="130"/>
      <c r="B5216" s="130"/>
      <c r="C5216" s="130"/>
      <c r="D5216" s="130"/>
      <c r="E5216" s="130"/>
    </row>
    <row r="5217" spans="1:5" ht="15.75" thickBot="1" x14ac:dyDescent="0.3">
      <c r="A5217" s="130"/>
      <c r="B5217" s="130"/>
      <c r="C5217" s="130"/>
      <c r="D5217" s="130"/>
      <c r="E5217" s="130"/>
    </row>
    <row r="5218" spans="1:5" ht="15.75" thickBot="1" x14ac:dyDescent="0.3">
      <c r="A5218" s="130"/>
      <c r="B5218" s="130"/>
      <c r="C5218" s="130"/>
      <c r="D5218" s="130"/>
      <c r="E5218" s="130"/>
    </row>
    <row r="5219" spans="1:5" ht="15.75" thickBot="1" x14ac:dyDescent="0.3">
      <c r="A5219" s="130"/>
      <c r="B5219" s="130"/>
      <c r="C5219" s="130"/>
      <c r="D5219" s="130"/>
      <c r="E5219" s="130"/>
    </row>
    <row r="5220" spans="1:5" ht="15.75" thickBot="1" x14ac:dyDescent="0.3">
      <c r="A5220" s="130"/>
      <c r="B5220" s="130"/>
      <c r="C5220" s="130"/>
      <c r="D5220" s="130"/>
      <c r="E5220" s="130"/>
    </row>
    <row r="5221" spans="1:5" ht="15.75" thickBot="1" x14ac:dyDescent="0.3">
      <c r="A5221" s="130"/>
      <c r="B5221" s="130"/>
      <c r="C5221" s="130"/>
      <c r="D5221" s="130"/>
      <c r="E5221" s="130"/>
    </row>
    <row r="5222" spans="1:5" ht="15.75" thickBot="1" x14ac:dyDescent="0.3">
      <c r="A5222" s="130"/>
      <c r="B5222" s="130"/>
      <c r="C5222" s="130"/>
      <c r="D5222" s="130"/>
      <c r="E5222" s="130"/>
    </row>
    <row r="5223" spans="1:5" ht="15.75" thickBot="1" x14ac:dyDescent="0.3">
      <c r="A5223" s="130"/>
      <c r="B5223" s="130"/>
      <c r="C5223" s="130"/>
      <c r="D5223" s="130"/>
      <c r="E5223" s="130"/>
    </row>
    <row r="5224" spans="1:5" ht="15.75" thickBot="1" x14ac:dyDescent="0.3">
      <c r="A5224" s="130"/>
      <c r="B5224" s="130"/>
      <c r="C5224" s="130"/>
      <c r="D5224" s="130"/>
      <c r="E5224" s="130"/>
    </row>
    <row r="5225" spans="1:5" ht="15.75" thickBot="1" x14ac:dyDescent="0.3">
      <c r="A5225" s="130"/>
      <c r="B5225" s="130"/>
      <c r="C5225" s="130"/>
      <c r="D5225" s="130"/>
      <c r="E5225" s="130"/>
    </row>
    <row r="5226" spans="1:5" ht="15.75" thickBot="1" x14ac:dyDescent="0.3">
      <c r="A5226" s="130"/>
      <c r="B5226" s="130"/>
      <c r="C5226" s="130"/>
      <c r="D5226" s="130"/>
      <c r="E5226" s="130"/>
    </row>
    <row r="5227" spans="1:5" ht="15.75" thickBot="1" x14ac:dyDescent="0.3">
      <c r="A5227" s="130"/>
      <c r="B5227" s="130"/>
      <c r="C5227" s="130"/>
      <c r="D5227" s="130"/>
      <c r="E5227" s="130"/>
    </row>
    <row r="5228" spans="1:5" ht="15.75" thickBot="1" x14ac:dyDescent="0.3">
      <c r="A5228" s="130"/>
      <c r="B5228" s="130"/>
      <c r="C5228" s="130"/>
      <c r="D5228" s="130"/>
      <c r="E5228" s="130"/>
    </row>
    <row r="5229" spans="1:5" ht="15.75" thickBot="1" x14ac:dyDescent="0.3">
      <c r="A5229" s="130"/>
      <c r="B5229" s="130"/>
      <c r="C5229" s="130"/>
      <c r="D5229" s="130"/>
      <c r="E5229" s="130"/>
    </row>
    <row r="5230" spans="1:5" ht="15.75" thickBot="1" x14ac:dyDescent="0.3">
      <c r="A5230" s="130"/>
      <c r="B5230" s="130"/>
      <c r="C5230" s="130"/>
      <c r="D5230" s="130"/>
      <c r="E5230" s="130"/>
    </row>
    <row r="5231" spans="1:5" ht="15.75" thickBot="1" x14ac:dyDescent="0.3">
      <c r="A5231" s="130"/>
      <c r="B5231" s="130"/>
      <c r="C5231" s="130"/>
      <c r="D5231" s="130"/>
      <c r="E5231" s="130"/>
    </row>
    <row r="5232" spans="1:5" ht="15.75" thickBot="1" x14ac:dyDescent="0.3">
      <c r="A5232" s="130"/>
      <c r="B5232" s="130"/>
      <c r="C5232" s="130"/>
      <c r="D5232" s="130"/>
      <c r="E5232" s="130"/>
    </row>
    <row r="5233" spans="1:5" ht="15.75" thickBot="1" x14ac:dyDescent="0.3">
      <c r="A5233" s="130"/>
      <c r="B5233" s="130"/>
      <c r="C5233" s="130"/>
      <c r="D5233" s="130"/>
      <c r="E5233" s="130"/>
    </row>
    <row r="5234" spans="1:5" ht="15.75" thickBot="1" x14ac:dyDescent="0.3">
      <c r="A5234" s="130"/>
      <c r="B5234" s="130"/>
      <c r="C5234" s="130"/>
      <c r="D5234" s="130"/>
      <c r="E5234" s="130"/>
    </row>
    <row r="5235" spans="1:5" ht="15.75" thickBot="1" x14ac:dyDescent="0.3">
      <c r="A5235" s="130"/>
      <c r="B5235" s="130"/>
      <c r="C5235" s="130"/>
      <c r="D5235" s="130"/>
      <c r="E5235" s="130"/>
    </row>
    <row r="5236" spans="1:5" ht="15.75" thickBot="1" x14ac:dyDescent="0.3">
      <c r="A5236" s="130"/>
      <c r="B5236" s="130"/>
      <c r="C5236" s="130"/>
      <c r="D5236" s="130"/>
      <c r="E5236" s="130"/>
    </row>
    <row r="5237" spans="1:5" ht="15.75" thickBot="1" x14ac:dyDescent="0.3">
      <c r="A5237" s="130"/>
      <c r="B5237" s="130"/>
      <c r="C5237" s="130"/>
      <c r="D5237" s="130"/>
      <c r="E5237" s="130"/>
    </row>
    <row r="5238" spans="1:5" ht="15.75" thickBot="1" x14ac:dyDescent="0.3">
      <c r="A5238" s="130"/>
      <c r="B5238" s="130"/>
      <c r="C5238" s="130"/>
      <c r="D5238" s="130"/>
      <c r="E5238" s="130"/>
    </row>
    <row r="5239" spans="1:5" ht="15.75" thickBot="1" x14ac:dyDescent="0.3">
      <c r="A5239" s="130"/>
      <c r="B5239" s="130"/>
      <c r="C5239" s="130"/>
      <c r="D5239" s="130"/>
      <c r="E5239" s="130"/>
    </row>
    <row r="5240" spans="1:5" ht="15.75" thickBot="1" x14ac:dyDescent="0.3">
      <c r="A5240" s="130"/>
      <c r="B5240" s="130"/>
      <c r="C5240" s="130"/>
      <c r="D5240" s="130"/>
      <c r="E5240" s="130"/>
    </row>
    <row r="5241" spans="1:5" ht="15.75" thickBot="1" x14ac:dyDescent="0.3">
      <c r="A5241" s="130"/>
      <c r="B5241" s="130"/>
      <c r="C5241" s="130"/>
      <c r="D5241" s="130"/>
      <c r="E5241" s="130"/>
    </row>
    <row r="5242" spans="1:5" ht="15.75" thickBot="1" x14ac:dyDescent="0.3">
      <c r="A5242" s="130"/>
      <c r="B5242" s="130"/>
      <c r="C5242" s="130"/>
      <c r="D5242" s="130"/>
      <c r="E5242" s="130"/>
    </row>
    <row r="5243" spans="1:5" ht="15.75" thickBot="1" x14ac:dyDescent="0.3">
      <c r="A5243" s="130"/>
      <c r="B5243" s="130"/>
      <c r="C5243" s="130"/>
      <c r="D5243" s="130"/>
      <c r="E5243" s="130"/>
    </row>
    <row r="5244" spans="1:5" ht="15.75" thickBot="1" x14ac:dyDescent="0.3">
      <c r="A5244" s="130"/>
      <c r="B5244" s="130"/>
      <c r="C5244" s="130"/>
      <c r="D5244" s="130"/>
      <c r="E5244" s="130"/>
    </row>
    <row r="5245" spans="1:5" ht="15.75" thickBot="1" x14ac:dyDescent="0.3">
      <c r="A5245" s="130"/>
      <c r="B5245" s="130"/>
      <c r="C5245" s="130"/>
      <c r="D5245" s="130"/>
      <c r="E5245" s="130"/>
    </row>
    <row r="5246" spans="1:5" ht="15.75" thickBot="1" x14ac:dyDescent="0.3">
      <c r="A5246" s="130"/>
      <c r="B5246" s="130"/>
      <c r="C5246" s="130"/>
      <c r="D5246" s="130"/>
      <c r="E5246" s="130"/>
    </row>
    <row r="5247" spans="1:5" ht="15.75" thickBot="1" x14ac:dyDescent="0.3">
      <c r="A5247" s="130"/>
      <c r="B5247" s="130"/>
      <c r="C5247" s="130"/>
      <c r="D5247" s="130"/>
      <c r="E5247" s="130"/>
    </row>
    <row r="5248" spans="1:5" ht="15.75" thickBot="1" x14ac:dyDescent="0.3">
      <c r="A5248" s="130"/>
      <c r="B5248" s="130"/>
      <c r="C5248" s="130"/>
      <c r="D5248" s="130"/>
      <c r="E5248" s="130"/>
    </row>
    <row r="5249" spans="1:5" ht="15.75" thickBot="1" x14ac:dyDescent="0.3">
      <c r="A5249" s="130"/>
      <c r="B5249" s="130"/>
      <c r="C5249" s="130"/>
      <c r="D5249" s="130"/>
      <c r="E5249" s="130"/>
    </row>
    <row r="5250" spans="1:5" ht="15.75" thickBot="1" x14ac:dyDescent="0.3">
      <c r="A5250" s="130"/>
      <c r="B5250" s="130"/>
      <c r="C5250" s="130"/>
      <c r="D5250" s="130"/>
      <c r="E5250" s="130"/>
    </row>
    <row r="5251" spans="1:5" ht="15.75" thickBot="1" x14ac:dyDescent="0.3">
      <c r="A5251" s="130"/>
      <c r="B5251" s="130"/>
      <c r="C5251" s="130"/>
      <c r="D5251" s="130"/>
      <c r="E5251" s="130"/>
    </row>
    <row r="5252" spans="1:5" ht="15.75" thickBot="1" x14ac:dyDescent="0.3">
      <c r="A5252" s="130"/>
      <c r="B5252" s="130"/>
      <c r="C5252" s="130"/>
      <c r="D5252" s="130"/>
      <c r="E5252" s="130"/>
    </row>
    <row r="5253" spans="1:5" ht="15.75" thickBot="1" x14ac:dyDescent="0.3">
      <c r="A5253" s="130"/>
      <c r="B5253" s="130"/>
      <c r="C5253" s="130"/>
      <c r="D5253" s="130"/>
      <c r="E5253" s="130"/>
    </row>
    <row r="5254" spans="1:5" ht="15.75" thickBot="1" x14ac:dyDescent="0.3">
      <c r="A5254" s="130"/>
      <c r="B5254" s="130"/>
      <c r="C5254" s="130"/>
      <c r="D5254" s="130"/>
      <c r="E5254" s="130"/>
    </row>
    <row r="5255" spans="1:5" ht="15.75" thickBot="1" x14ac:dyDescent="0.3">
      <c r="A5255" s="130"/>
      <c r="B5255" s="130"/>
      <c r="C5255" s="130"/>
      <c r="D5255" s="130"/>
      <c r="E5255" s="130"/>
    </row>
    <row r="5256" spans="1:5" ht="15.75" thickBot="1" x14ac:dyDescent="0.3">
      <c r="A5256" s="130"/>
      <c r="B5256" s="130"/>
      <c r="C5256" s="130"/>
      <c r="D5256" s="130"/>
      <c r="E5256" s="130"/>
    </row>
    <row r="5257" spans="1:5" ht="15.75" thickBot="1" x14ac:dyDescent="0.3">
      <c r="A5257" s="130"/>
      <c r="B5257" s="130"/>
      <c r="C5257" s="130"/>
      <c r="D5257" s="130"/>
      <c r="E5257" s="130"/>
    </row>
    <row r="5258" spans="1:5" ht="15.75" thickBot="1" x14ac:dyDescent="0.3">
      <c r="A5258" s="130"/>
      <c r="B5258" s="130"/>
      <c r="C5258" s="130"/>
      <c r="D5258" s="130"/>
      <c r="E5258" s="130"/>
    </row>
    <row r="5259" spans="1:5" ht="15.75" thickBot="1" x14ac:dyDescent="0.3">
      <c r="A5259" s="130"/>
      <c r="B5259" s="130"/>
      <c r="C5259" s="130"/>
      <c r="D5259" s="130"/>
      <c r="E5259" s="130"/>
    </row>
    <row r="5260" spans="1:5" ht="15.75" thickBot="1" x14ac:dyDescent="0.3">
      <c r="A5260" s="130"/>
      <c r="B5260" s="130"/>
      <c r="C5260" s="130"/>
      <c r="D5260" s="130"/>
      <c r="E5260" s="130"/>
    </row>
    <row r="5261" spans="1:5" ht="15.75" thickBot="1" x14ac:dyDescent="0.3">
      <c r="A5261" s="130"/>
      <c r="B5261" s="130"/>
      <c r="C5261" s="130"/>
      <c r="D5261" s="130"/>
      <c r="E5261" s="130"/>
    </row>
    <row r="5262" spans="1:5" ht="15.75" thickBot="1" x14ac:dyDescent="0.3">
      <c r="A5262" s="130"/>
      <c r="B5262" s="130"/>
      <c r="C5262" s="130"/>
      <c r="D5262" s="130"/>
      <c r="E5262" s="130"/>
    </row>
    <row r="5263" spans="1:5" ht="15.75" thickBot="1" x14ac:dyDescent="0.3">
      <c r="A5263" s="130"/>
      <c r="B5263" s="130"/>
      <c r="C5263" s="130"/>
      <c r="D5263" s="130"/>
      <c r="E5263" s="130"/>
    </row>
    <row r="5264" spans="1:5" ht="15.75" thickBot="1" x14ac:dyDescent="0.3">
      <c r="A5264" s="130"/>
      <c r="B5264" s="130"/>
      <c r="C5264" s="130"/>
      <c r="D5264" s="130"/>
      <c r="E5264" s="130"/>
    </row>
    <row r="5265" spans="1:5" ht="15.75" thickBot="1" x14ac:dyDescent="0.3">
      <c r="A5265" s="130"/>
      <c r="B5265" s="130"/>
      <c r="C5265" s="130"/>
      <c r="D5265" s="130"/>
      <c r="E5265" s="130"/>
    </row>
    <row r="5266" spans="1:5" ht="15.75" thickBot="1" x14ac:dyDescent="0.3">
      <c r="A5266" s="130"/>
      <c r="B5266" s="130"/>
      <c r="C5266" s="130"/>
      <c r="D5266" s="130"/>
      <c r="E5266" s="130"/>
    </row>
    <row r="5267" spans="1:5" ht="15.75" thickBot="1" x14ac:dyDescent="0.3">
      <c r="A5267" s="130"/>
      <c r="B5267" s="130"/>
      <c r="C5267" s="130"/>
      <c r="D5267" s="130"/>
      <c r="E5267" s="130"/>
    </row>
    <row r="5268" spans="1:5" ht="15.75" thickBot="1" x14ac:dyDescent="0.3">
      <c r="A5268" s="130"/>
      <c r="B5268" s="130"/>
      <c r="C5268" s="130"/>
      <c r="D5268" s="130"/>
      <c r="E5268" s="130"/>
    </row>
    <row r="5269" spans="1:5" ht="15.75" thickBot="1" x14ac:dyDescent="0.3">
      <c r="A5269" s="130"/>
      <c r="B5269" s="130"/>
      <c r="C5269" s="130"/>
      <c r="D5269" s="130"/>
      <c r="E5269" s="130"/>
    </row>
    <row r="5270" spans="1:5" ht="15.75" thickBot="1" x14ac:dyDescent="0.3">
      <c r="A5270" s="130"/>
      <c r="B5270" s="130"/>
      <c r="C5270" s="130"/>
      <c r="D5270" s="130"/>
      <c r="E5270" s="130"/>
    </row>
    <row r="5271" spans="1:5" ht="15.75" thickBot="1" x14ac:dyDescent="0.3">
      <c r="A5271" s="130"/>
      <c r="B5271" s="130"/>
      <c r="C5271" s="130"/>
      <c r="D5271" s="130"/>
      <c r="E5271" s="130"/>
    </row>
    <row r="5272" spans="1:5" ht="15.75" thickBot="1" x14ac:dyDescent="0.3">
      <c r="A5272" s="130"/>
      <c r="B5272" s="130"/>
      <c r="C5272" s="130"/>
      <c r="D5272" s="130"/>
      <c r="E5272" s="130"/>
    </row>
    <row r="5273" spans="1:5" ht="15.75" thickBot="1" x14ac:dyDescent="0.3">
      <c r="A5273" s="130"/>
      <c r="B5273" s="130"/>
      <c r="C5273" s="130"/>
      <c r="D5273" s="130"/>
      <c r="E5273" s="130"/>
    </row>
    <row r="5274" spans="1:5" ht="15.75" thickBot="1" x14ac:dyDescent="0.3">
      <c r="A5274" s="130"/>
      <c r="B5274" s="130"/>
      <c r="C5274" s="130"/>
      <c r="D5274" s="130"/>
      <c r="E5274" s="130"/>
    </row>
    <row r="5275" spans="1:5" ht="15.75" thickBot="1" x14ac:dyDescent="0.3">
      <c r="A5275" s="130"/>
      <c r="B5275" s="130"/>
      <c r="C5275" s="130"/>
      <c r="D5275" s="130"/>
      <c r="E5275" s="130"/>
    </row>
    <row r="5276" spans="1:5" ht="15.75" thickBot="1" x14ac:dyDescent="0.3">
      <c r="A5276" s="130"/>
      <c r="B5276" s="130"/>
      <c r="C5276" s="130"/>
      <c r="D5276" s="130"/>
      <c r="E5276" s="130"/>
    </row>
    <row r="5277" spans="1:5" ht="15.75" thickBot="1" x14ac:dyDescent="0.3">
      <c r="A5277" s="130"/>
      <c r="B5277" s="130"/>
      <c r="C5277" s="130"/>
      <c r="D5277" s="130"/>
      <c r="E5277" s="130"/>
    </row>
    <row r="5278" spans="1:5" ht="15.75" thickBot="1" x14ac:dyDescent="0.3">
      <c r="A5278" s="130"/>
      <c r="B5278" s="130"/>
      <c r="C5278" s="130"/>
      <c r="D5278" s="130"/>
      <c r="E5278" s="130"/>
    </row>
    <row r="5279" spans="1:5" ht="15.75" thickBot="1" x14ac:dyDescent="0.3">
      <c r="A5279" s="130"/>
      <c r="B5279" s="130"/>
      <c r="C5279" s="130"/>
      <c r="D5279" s="130"/>
      <c r="E5279" s="130"/>
    </row>
    <row r="5280" spans="1:5" ht="15.75" thickBot="1" x14ac:dyDescent="0.3">
      <c r="A5280" s="130"/>
      <c r="B5280" s="130"/>
      <c r="C5280" s="130"/>
      <c r="D5280" s="130"/>
      <c r="E5280" s="130"/>
    </row>
    <row r="5281" spans="1:5" ht="15.75" thickBot="1" x14ac:dyDescent="0.3">
      <c r="A5281" s="130"/>
      <c r="B5281" s="130"/>
      <c r="C5281" s="130"/>
      <c r="D5281" s="130"/>
      <c r="E5281" s="130"/>
    </row>
    <row r="5282" spans="1:5" ht="15.75" thickBot="1" x14ac:dyDescent="0.3">
      <c r="A5282" s="130"/>
      <c r="B5282" s="130"/>
      <c r="C5282" s="130"/>
      <c r="D5282" s="130"/>
      <c r="E5282" s="130"/>
    </row>
    <row r="5283" spans="1:5" ht="15.75" thickBot="1" x14ac:dyDescent="0.3">
      <c r="A5283" s="130"/>
      <c r="B5283" s="130"/>
      <c r="C5283" s="130"/>
      <c r="D5283" s="130"/>
      <c r="E5283" s="130"/>
    </row>
    <row r="5284" spans="1:5" ht="15.75" thickBot="1" x14ac:dyDescent="0.3">
      <c r="A5284" s="130"/>
      <c r="B5284" s="130"/>
      <c r="C5284" s="130"/>
      <c r="D5284" s="130"/>
      <c r="E5284" s="130"/>
    </row>
    <row r="5285" spans="1:5" ht="15.75" thickBot="1" x14ac:dyDescent="0.3">
      <c r="A5285" s="130"/>
      <c r="B5285" s="130"/>
      <c r="C5285" s="130"/>
      <c r="D5285" s="130"/>
      <c r="E5285" s="130"/>
    </row>
    <row r="5286" spans="1:5" ht="15.75" thickBot="1" x14ac:dyDescent="0.3">
      <c r="A5286" s="130"/>
      <c r="B5286" s="130"/>
      <c r="C5286" s="130"/>
      <c r="D5286" s="130"/>
      <c r="E5286" s="130"/>
    </row>
    <row r="5287" spans="1:5" ht="15.75" thickBot="1" x14ac:dyDescent="0.3">
      <c r="A5287" s="130"/>
      <c r="B5287" s="130"/>
      <c r="C5287" s="130"/>
      <c r="D5287" s="130"/>
      <c r="E5287" s="130"/>
    </row>
    <row r="5288" spans="1:5" ht="15.75" thickBot="1" x14ac:dyDescent="0.3">
      <c r="A5288" s="130"/>
      <c r="B5288" s="130"/>
      <c r="C5288" s="130"/>
      <c r="D5288" s="130"/>
      <c r="E5288" s="130"/>
    </row>
    <row r="5289" spans="1:5" ht="15.75" thickBot="1" x14ac:dyDescent="0.3">
      <c r="A5289" s="130"/>
      <c r="B5289" s="130"/>
      <c r="C5289" s="130"/>
      <c r="D5289" s="130"/>
      <c r="E5289" s="130"/>
    </row>
    <row r="5290" spans="1:5" ht="15.75" thickBot="1" x14ac:dyDescent="0.3">
      <c r="A5290" s="130"/>
      <c r="B5290" s="130"/>
      <c r="C5290" s="130"/>
      <c r="D5290" s="130"/>
      <c r="E5290" s="130"/>
    </row>
    <row r="5291" spans="1:5" ht="15.75" thickBot="1" x14ac:dyDescent="0.3">
      <c r="A5291" s="130"/>
      <c r="B5291" s="130"/>
      <c r="C5291" s="130"/>
      <c r="D5291" s="130"/>
      <c r="E5291" s="130"/>
    </row>
    <row r="5292" spans="1:5" ht="15.75" thickBot="1" x14ac:dyDescent="0.3">
      <c r="A5292" s="130"/>
      <c r="B5292" s="130"/>
      <c r="C5292" s="130"/>
      <c r="D5292" s="130"/>
      <c r="E5292" s="130"/>
    </row>
    <row r="5293" spans="1:5" ht="15.75" thickBot="1" x14ac:dyDescent="0.3">
      <c r="A5293" s="130"/>
      <c r="B5293" s="130"/>
      <c r="C5293" s="130"/>
      <c r="D5293" s="130"/>
      <c r="E5293" s="130"/>
    </row>
    <row r="5294" spans="1:5" ht="15.75" thickBot="1" x14ac:dyDescent="0.3">
      <c r="A5294" s="130"/>
      <c r="B5294" s="130"/>
      <c r="C5294" s="130"/>
      <c r="D5294" s="130"/>
      <c r="E5294" s="130"/>
    </row>
    <row r="5295" spans="1:5" ht="15.75" thickBot="1" x14ac:dyDescent="0.3">
      <c r="A5295" s="130"/>
      <c r="B5295" s="130"/>
      <c r="C5295" s="130"/>
      <c r="D5295" s="130"/>
      <c r="E5295" s="130"/>
    </row>
    <row r="5296" spans="1:5" ht="15.75" thickBot="1" x14ac:dyDescent="0.3">
      <c r="A5296" s="130"/>
      <c r="B5296" s="130"/>
      <c r="C5296" s="130"/>
      <c r="D5296" s="130"/>
      <c r="E5296" s="130"/>
    </row>
    <row r="5297" spans="1:5" ht="15.75" thickBot="1" x14ac:dyDescent="0.3">
      <c r="A5297" s="130"/>
      <c r="B5297" s="130"/>
      <c r="C5297" s="130"/>
      <c r="D5297" s="130"/>
      <c r="E5297" s="130"/>
    </row>
    <row r="5298" spans="1:5" ht="15.75" thickBot="1" x14ac:dyDescent="0.3">
      <c r="A5298" s="130"/>
      <c r="B5298" s="130"/>
      <c r="C5298" s="130"/>
      <c r="D5298" s="130"/>
      <c r="E5298" s="130"/>
    </row>
    <row r="5299" spans="1:5" ht="15.75" thickBot="1" x14ac:dyDescent="0.3">
      <c r="A5299" s="130"/>
      <c r="B5299" s="130"/>
      <c r="C5299" s="130"/>
      <c r="D5299" s="130"/>
      <c r="E5299" s="130"/>
    </row>
    <row r="5300" spans="1:5" ht="15.75" thickBot="1" x14ac:dyDescent="0.3">
      <c r="A5300" s="130"/>
      <c r="B5300" s="130"/>
      <c r="C5300" s="130"/>
      <c r="D5300" s="130"/>
      <c r="E5300" s="130"/>
    </row>
    <row r="5301" spans="1:5" ht="15.75" thickBot="1" x14ac:dyDescent="0.3">
      <c r="A5301" s="130"/>
      <c r="B5301" s="130"/>
      <c r="C5301" s="130"/>
      <c r="D5301" s="130"/>
      <c r="E5301" s="130"/>
    </row>
    <row r="5302" spans="1:5" ht="15.75" thickBot="1" x14ac:dyDescent="0.3">
      <c r="A5302" s="130"/>
      <c r="B5302" s="130"/>
      <c r="C5302" s="130"/>
      <c r="D5302" s="130"/>
      <c r="E5302" s="130"/>
    </row>
    <row r="5303" spans="1:5" ht="15.75" thickBot="1" x14ac:dyDescent="0.3">
      <c r="A5303" s="130"/>
      <c r="B5303" s="130"/>
      <c r="C5303" s="130"/>
      <c r="D5303" s="130"/>
      <c r="E5303" s="130"/>
    </row>
    <row r="5304" spans="1:5" ht="15.75" thickBot="1" x14ac:dyDescent="0.3">
      <c r="A5304" s="130"/>
      <c r="B5304" s="130"/>
      <c r="C5304" s="130"/>
      <c r="D5304" s="130"/>
      <c r="E5304" s="130"/>
    </row>
    <row r="5305" spans="1:5" ht="15.75" thickBot="1" x14ac:dyDescent="0.3">
      <c r="A5305" s="130"/>
      <c r="B5305" s="130"/>
      <c r="C5305" s="130"/>
      <c r="D5305" s="130"/>
      <c r="E5305" s="130"/>
    </row>
    <row r="5306" spans="1:5" ht="15.75" thickBot="1" x14ac:dyDescent="0.3">
      <c r="A5306" s="130"/>
      <c r="B5306" s="130"/>
      <c r="C5306" s="130"/>
      <c r="D5306" s="130"/>
      <c r="E5306" s="130"/>
    </row>
    <row r="5307" spans="1:5" ht="15.75" thickBot="1" x14ac:dyDescent="0.3">
      <c r="A5307" s="130"/>
      <c r="B5307" s="130"/>
      <c r="C5307" s="130"/>
      <c r="D5307" s="130"/>
      <c r="E5307" s="130"/>
    </row>
    <row r="5308" spans="1:5" ht="15.75" thickBot="1" x14ac:dyDescent="0.3">
      <c r="A5308" s="130"/>
      <c r="B5308" s="130"/>
      <c r="C5308" s="130"/>
      <c r="D5308" s="130"/>
      <c r="E5308" s="130"/>
    </row>
    <row r="5309" spans="1:5" ht="15.75" thickBot="1" x14ac:dyDescent="0.3">
      <c r="A5309" s="130"/>
      <c r="B5309" s="130"/>
      <c r="C5309" s="130"/>
      <c r="D5309" s="130"/>
      <c r="E5309" s="130"/>
    </row>
    <row r="5310" spans="1:5" ht="15.75" thickBot="1" x14ac:dyDescent="0.3">
      <c r="A5310" s="130"/>
      <c r="B5310" s="130"/>
      <c r="C5310" s="130"/>
      <c r="D5310" s="130"/>
      <c r="E5310" s="130"/>
    </row>
    <row r="5311" spans="1:5" ht="15.75" thickBot="1" x14ac:dyDescent="0.3">
      <c r="A5311" s="130"/>
      <c r="B5311" s="130"/>
      <c r="C5311" s="130"/>
      <c r="D5311" s="130"/>
      <c r="E5311" s="130"/>
    </row>
    <row r="5312" spans="1:5" ht="15.75" thickBot="1" x14ac:dyDescent="0.3">
      <c r="A5312" s="130"/>
      <c r="B5312" s="130"/>
      <c r="C5312" s="130"/>
      <c r="D5312" s="130"/>
      <c r="E5312" s="130"/>
    </row>
    <row r="5313" spans="1:5" ht="15.75" thickBot="1" x14ac:dyDescent="0.3">
      <c r="A5313" s="130"/>
      <c r="B5313" s="130"/>
      <c r="C5313" s="130"/>
      <c r="D5313" s="130"/>
      <c r="E5313" s="130"/>
    </row>
    <row r="5314" spans="1:5" ht="15.75" thickBot="1" x14ac:dyDescent="0.3">
      <c r="A5314" s="130"/>
      <c r="B5314" s="130"/>
      <c r="C5314" s="130"/>
      <c r="D5314" s="130"/>
      <c r="E5314" s="130"/>
    </row>
    <row r="5315" spans="1:5" ht="15.75" thickBot="1" x14ac:dyDescent="0.3">
      <c r="A5315" s="130"/>
      <c r="B5315" s="130"/>
      <c r="C5315" s="130"/>
      <c r="D5315" s="130"/>
      <c r="E5315" s="130"/>
    </row>
    <row r="5316" spans="1:5" ht="15.75" thickBot="1" x14ac:dyDescent="0.3">
      <c r="A5316" s="130"/>
      <c r="B5316" s="130"/>
      <c r="C5316" s="130"/>
      <c r="D5316" s="130"/>
      <c r="E5316" s="130"/>
    </row>
    <row r="5317" spans="1:5" ht="15.75" thickBot="1" x14ac:dyDescent="0.3">
      <c r="A5317" s="130"/>
      <c r="B5317" s="130"/>
      <c r="C5317" s="130"/>
      <c r="D5317" s="130"/>
      <c r="E5317" s="130"/>
    </row>
    <row r="5318" spans="1:5" ht="15.75" thickBot="1" x14ac:dyDescent="0.3">
      <c r="A5318" s="130"/>
      <c r="B5318" s="130"/>
      <c r="C5318" s="130"/>
      <c r="D5318" s="130"/>
      <c r="E5318" s="130"/>
    </row>
    <row r="5319" spans="1:5" ht="15.75" thickBot="1" x14ac:dyDescent="0.3">
      <c r="A5319" s="130"/>
      <c r="B5319" s="130"/>
      <c r="C5319" s="130"/>
      <c r="D5319" s="130"/>
      <c r="E5319" s="130"/>
    </row>
    <row r="5320" spans="1:5" ht="15.75" thickBot="1" x14ac:dyDescent="0.3">
      <c r="A5320" s="130"/>
      <c r="B5320" s="130"/>
      <c r="C5320" s="130"/>
      <c r="D5320" s="130"/>
      <c r="E5320" s="130"/>
    </row>
    <row r="5321" spans="1:5" ht="15.75" thickBot="1" x14ac:dyDescent="0.3">
      <c r="A5321" s="130"/>
      <c r="B5321" s="130"/>
      <c r="C5321" s="130"/>
      <c r="D5321" s="130"/>
      <c r="E5321" s="130"/>
    </row>
    <row r="5322" spans="1:5" ht="15.75" thickBot="1" x14ac:dyDescent="0.3">
      <c r="A5322" s="130"/>
      <c r="B5322" s="130"/>
      <c r="C5322" s="130"/>
      <c r="D5322" s="130"/>
      <c r="E5322" s="130"/>
    </row>
    <row r="5323" spans="1:5" ht="15.75" thickBot="1" x14ac:dyDescent="0.3">
      <c r="A5323" s="130"/>
      <c r="B5323" s="130"/>
      <c r="C5323" s="130"/>
      <c r="D5323" s="130"/>
      <c r="E5323" s="130"/>
    </row>
    <row r="5324" spans="1:5" ht="15.75" thickBot="1" x14ac:dyDescent="0.3">
      <c r="A5324" s="130"/>
      <c r="B5324" s="130"/>
      <c r="C5324" s="130"/>
      <c r="D5324" s="130"/>
      <c r="E5324" s="130"/>
    </row>
    <row r="5325" spans="1:5" ht="15.75" thickBot="1" x14ac:dyDescent="0.3">
      <c r="A5325" s="130"/>
      <c r="B5325" s="130"/>
      <c r="C5325" s="130"/>
      <c r="D5325" s="130"/>
      <c r="E5325" s="130"/>
    </row>
    <row r="5326" spans="1:5" ht="15.75" thickBot="1" x14ac:dyDescent="0.3">
      <c r="A5326" s="130"/>
      <c r="B5326" s="130"/>
      <c r="C5326" s="130"/>
      <c r="D5326" s="130"/>
      <c r="E5326" s="130"/>
    </row>
    <row r="5327" spans="1:5" ht="15.75" thickBot="1" x14ac:dyDescent="0.3">
      <c r="A5327" s="130"/>
      <c r="B5327" s="130"/>
      <c r="C5327" s="130"/>
      <c r="D5327" s="130"/>
      <c r="E5327" s="130"/>
    </row>
    <row r="5328" spans="1:5" ht="15.75" thickBot="1" x14ac:dyDescent="0.3">
      <c r="A5328" s="130"/>
      <c r="B5328" s="130"/>
      <c r="C5328" s="130"/>
      <c r="D5328" s="130"/>
      <c r="E5328" s="130"/>
    </row>
    <row r="5329" spans="1:5" ht="15.75" thickBot="1" x14ac:dyDescent="0.3">
      <c r="A5329" s="130"/>
      <c r="B5329" s="130"/>
      <c r="C5329" s="130"/>
      <c r="D5329" s="130"/>
      <c r="E5329" s="130"/>
    </row>
    <row r="5330" spans="1:5" ht="15.75" thickBot="1" x14ac:dyDescent="0.3">
      <c r="A5330" s="130"/>
      <c r="B5330" s="130"/>
      <c r="C5330" s="130"/>
      <c r="D5330" s="130"/>
      <c r="E5330" s="130"/>
    </row>
    <row r="5331" spans="1:5" ht="15.75" thickBot="1" x14ac:dyDescent="0.3">
      <c r="A5331" s="130"/>
      <c r="B5331" s="130"/>
      <c r="C5331" s="130"/>
      <c r="D5331" s="130"/>
      <c r="E5331" s="130"/>
    </row>
    <row r="5332" spans="1:5" ht="15.75" thickBot="1" x14ac:dyDescent="0.3">
      <c r="A5332" s="130"/>
      <c r="B5332" s="130"/>
      <c r="C5332" s="130"/>
      <c r="D5332" s="130"/>
      <c r="E5332" s="130"/>
    </row>
    <row r="5333" spans="1:5" ht="15.75" thickBot="1" x14ac:dyDescent="0.3">
      <c r="A5333" s="130"/>
      <c r="B5333" s="130"/>
      <c r="C5333" s="130"/>
      <c r="D5333" s="130"/>
      <c r="E5333" s="130"/>
    </row>
    <row r="5334" spans="1:5" ht="15.75" thickBot="1" x14ac:dyDescent="0.3">
      <c r="A5334" s="130"/>
      <c r="B5334" s="130"/>
      <c r="C5334" s="130"/>
      <c r="D5334" s="130"/>
      <c r="E5334" s="130"/>
    </row>
    <row r="5335" spans="1:5" ht="15.75" thickBot="1" x14ac:dyDescent="0.3">
      <c r="A5335" s="130"/>
      <c r="B5335" s="130"/>
      <c r="C5335" s="130"/>
      <c r="D5335" s="130"/>
      <c r="E5335" s="130"/>
    </row>
    <row r="5336" spans="1:5" ht="15.75" thickBot="1" x14ac:dyDescent="0.3">
      <c r="A5336" s="130"/>
      <c r="B5336" s="130"/>
      <c r="C5336" s="130"/>
      <c r="D5336" s="130"/>
      <c r="E5336" s="130"/>
    </row>
    <row r="5337" spans="1:5" ht="15.75" thickBot="1" x14ac:dyDescent="0.3">
      <c r="A5337" s="130"/>
      <c r="B5337" s="130"/>
      <c r="C5337" s="130"/>
      <c r="D5337" s="130"/>
      <c r="E5337" s="130"/>
    </row>
    <row r="5338" spans="1:5" ht="15.75" thickBot="1" x14ac:dyDescent="0.3">
      <c r="A5338" s="130"/>
      <c r="B5338" s="130"/>
      <c r="C5338" s="130"/>
      <c r="D5338" s="130"/>
      <c r="E5338" s="130"/>
    </row>
    <row r="5339" spans="1:5" ht="15.75" thickBot="1" x14ac:dyDescent="0.3">
      <c r="A5339" s="130"/>
      <c r="B5339" s="130"/>
      <c r="C5339" s="130"/>
      <c r="D5339" s="130"/>
      <c r="E5339" s="130"/>
    </row>
    <row r="5340" spans="1:5" ht="15.75" thickBot="1" x14ac:dyDescent="0.3">
      <c r="A5340" s="130"/>
      <c r="B5340" s="130"/>
      <c r="C5340" s="130"/>
      <c r="D5340" s="130"/>
      <c r="E5340" s="130"/>
    </row>
    <row r="5341" spans="1:5" ht="15.75" thickBot="1" x14ac:dyDescent="0.3">
      <c r="A5341" s="130"/>
      <c r="B5341" s="130"/>
      <c r="C5341" s="130"/>
      <c r="D5341" s="130"/>
      <c r="E5341" s="130"/>
    </row>
    <row r="5342" spans="1:5" ht="15.75" thickBot="1" x14ac:dyDescent="0.3">
      <c r="A5342" s="130"/>
      <c r="B5342" s="130"/>
      <c r="C5342" s="130"/>
      <c r="D5342" s="130"/>
      <c r="E5342" s="130"/>
    </row>
    <row r="5343" spans="1:5" ht="15.75" thickBot="1" x14ac:dyDescent="0.3">
      <c r="A5343" s="130"/>
      <c r="B5343" s="130"/>
      <c r="C5343" s="130"/>
      <c r="D5343" s="130"/>
      <c r="E5343" s="130"/>
    </row>
    <row r="5344" spans="1:5" ht="15.75" thickBot="1" x14ac:dyDescent="0.3">
      <c r="A5344" s="130"/>
      <c r="B5344" s="130"/>
      <c r="C5344" s="130"/>
      <c r="D5344" s="130"/>
      <c r="E5344" s="130"/>
    </row>
    <row r="5345" spans="1:5" ht="15.75" thickBot="1" x14ac:dyDescent="0.3">
      <c r="A5345" s="130"/>
      <c r="B5345" s="130"/>
      <c r="C5345" s="130"/>
      <c r="D5345" s="130"/>
      <c r="E5345" s="130"/>
    </row>
    <row r="5346" spans="1:5" ht="15.75" thickBot="1" x14ac:dyDescent="0.3">
      <c r="A5346" s="130"/>
      <c r="B5346" s="130"/>
      <c r="C5346" s="130"/>
      <c r="D5346" s="130"/>
      <c r="E5346" s="130"/>
    </row>
    <row r="5347" spans="1:5" ht="15.75" thickBot="1" x14ac:dyDescent="0.3">
      <c r="A5347" s="130"/>
      <c r="B5347" s="130"/>
      <c r="C5347" s="130"/>
      <c r="D5347" s="130"/>
      <c r="E5347" s="130"/>
    </row>
    <row r="5348" spans="1:5" ht="15.75" thickBot="1" x14ac:dyDescent="0.3">
      <c r="A5348" s="130"/>
      <c r="B5348" s="130"/>
      <c r="C5348" s="130"/>
      <c r="D5348" s="130"/>
      <c r="E5348" s="130"/>
    </row>
    <row r="5349" spans="1:5" ht="15.75" thickBot="1" x14ac:dyDescent="0.3">
      <c r="A5349" s="130"/>
      <c r="B5349" s="130"/>
      <c r="C5349" s="130"/>
      <c r="D5349" s="130"/>
      <c r="E5349" s="130"/>
    </row>
    <row r="5350" spans="1:5" ht="15.75" thickBot="1" x14ac:dyDescent="0.3">
      <c r="A5350" s="130"/>
      <c r="B5350" s="130"/>
      <c r="C5350" s="130"/>
      <c r="D5350" s="130"/>
      <c r="E5350" s="130"/>
    </row>
    <row r="5351" spans="1:5" ht="15.75" thickBot="1" x14ac:dyDescent="0.3">
      <c r="A5351" s="130"/>
      <c r="B5351" s="130"/>
      <c r="C5351" s="130"/>
      <c r="D5351" s="130"/>
      <c r="E5351" s="130"/>
    </row>
    <row r="5352" spans="1:5" ht="15.75" thickBot="1" x14ac:dyDescent="0.3">
      <c r="A5352" s="130"/>
      <c r="B5352" s="130"/>
      <c r="C5352" s="130"/>
      <c r="D5352" s="130"/>
      <c r="E5352" s="130"/>
    </row>
    <row r="5353" spans="1:5" ht="15.75" thickBot="1" x14ac:dyDescent="0.3">
      <c r="A5353" s="130"/>
      <c r="B5353" s="130"/>
      <c r="C5353" s="130"/>
      <c r="D5353" s="130"/>
      <c r="E5353" s="130"/>
    </row>
    <row r="5354" spans="1:5" ht="15.75" thickBot="1" x14ac:dyDescent="0.3">
      <c r="A5354" s="130"/>
      <c r="B5354" s="130"/>
      <c r="C5354" s="130"/>
      <c r="D5354" s="130"/>
      <c r="E5354" s="130"/>
    </row>
    <row r="5355" spans="1:5" ht="15.75" thickBot="1" x14ac:dyDescent="0.3">
      <c r="A5355" s="130"/>
      <c r="B5355" s="130"/>
      <c r="C5355" s="130"/>
      <c r="D5355" s="130"/>
      <c r="E5355" s="130"/>
    </row>
    <row r="5356" spans="1:5" ht="15.75" thickBot="1" x14ac:dyDescent="0.3">
      <c r="A5356" s="130"/>
      <c r="B5356" s="130"/>
      <c r="C5356" s="130"/>
      <c r="D5356" s="130"/>
      <c r="E5356" s="130"/>
    </row>
    <row r="5357" spans="1:5" ht="15.75" thickBot="1" x14ac:dyDescent="0.3">
      <c r="A5357" s="130"/>
      <c r="B5357" s="130"/>
      <c r="C5357" s="130"/>
      <c r="D5357" s="130"/>
      <c r="E5357" s="130"/>
    </row>
    <row r="5358" spans="1:5" ht="15.75" thickBot="1" x14ac:dyDescent="0.3">
      <c r="A5358" s="130"/>
      <c r="B5358" s="130"/>
      <c r="C5358" s="130"/>
      <c r="D5358" s="130"/>
      <c r="E5358" s="130"/>
    </row>
    <row r="5359" spans="1:5" ht="15.75" thickBot="1" x14ac:dyDescent="0.3">
      <c r="A5359" s="130"/>
      <c r="B5359" s="130"/>
      <c r="C5359" s="130"/>
      <c r="D5359" s="130"/>
      <c r="E5359" s="130"/>
    </row>
    <row r="5360" spans="1:5" ht="15.75" thickBot="1" x14ac:dyDescent="0.3">
      <c r="A5360" s="130"/>
      <c r="B5360" s="130"/>
      <c r="C5360" s="130"/>
      <c r="D5360" s="130"/>
      <c r="E5360" s="130"/>
    </row>
    <row r="5361" spans="1:5" ht="15.75" thickBot="1" x14ac:dyDescent="0.3">
      <c r="A5361" s="130"/>
      <c r="B5361" s="130"/>
      <c r="C5361" s="130"/>
      <c r="D5361" s="130"/>
      <c r="E5361" s="130"/>
    </row>
    <row r="5362" spans="1:5" ht="15.75" thickBot="1" x14ac:dyDescent="0.3">
      <c r="A5362" s="130"/>
      <c r="B5362" s="130"/>
      <c r="C5362" s="130"/>
      <c r="D5362" s="130"/>
      <c r="E5362" s="130"/>
    </row>
    <row r="5363" spans="1:5" ht="15.75" thickBot="1" x14ac:dyDescent="0.3">
      <c r="A5363" s="130"/>
      <c r="B5363" s="130"/>
      <c r="C5363" s="130"/>
      <c r="D5363" s="130"/>
      <c r="E5363" s="130"/>
    </row>
    <row r="5364" spans="1:5" ht="15.75" thickBot="1" x14ac:dyDescent="0.3">
      <c r="A5364" s="130"/>
      <c r="B5364" s="130"/>
      <c r="C5364" s="130"/>
      <c r="D5364" s="130"/>
      <c r="E5364" s="130"/>
    </row>
    <row r="5365" spans="1:5" ht="15.75" thickBot="1" x14ac:dyDescent="0.3">
      <c r="A5365" s="130"/>
      <c r="B5365" s="130"/>
      <c r="C5365" s="130"/>
      <c r="D5365" s="130"/>
      <c r="E5365" s="130"/>
    </row>
    <row r="5366" spans="1:5" ht="15.75" thickBot="1" x14ac:dyDescent="0.3">
      <c r="A5366" s="130"/>
      <c r="B5366" s="130"/>
      <c r="C5366" s="130"/>
      <c r="D5366" s="130"/>
      <c r="E5366" s="130"/>
    </row>
    <row r="5367" spans="1:5" ht="15.75" thickBot="1" x14ac:dyDescent="0.3">
      <c r="A5367" s="130"/>
      <c r="B5367" s="130"/>
      <c r="C5367" s="130"/>
      <c r="D5367" s="130"/>
      <c r="E5367" s="130"/>
    </row>
    <row r="5368" spans="1:5" ht="15.75" thickBot="1" x14ac:dyDescent="0.3">
      <c r="A5368" s="130"/>
      <c r="B5368" s="130"/>
      <c r="C5368" s="130"/>
      <c r="D5368" s="130"/>
      <c r="E5368" s="130"/>
    </row>
    <row r="5369" spans="1:5" ht="15.75" thickBot="1" x14ac:dyDescent="0.3">
      <c r="A5369" s="130"/>
      <c r="B5369" s="130"/>
      <c r="C5369" s="130"/>
      <c r="D5369" s="130"/>
      <c r="E5369" s="130"/>
    </row>
    <row r="5370" spans="1:5" ht="15.75" thickBot="1" x14ac:dyDescent="0.3">
      <c r="A5370" s="130"/>
      <c r="B5370" s="130"/>
      <c r="C5370" s="130"/>
      <c r="D5370" s="130"/>
      <c r="E5370" s="130"/>
    </row>
    <row r="5371" spans="1:5" ht="15.75" thickBot="1" x14ac:dyDescent="0.3">
      <c r="A5371" s="130"/>
      <c r="B5371" s="130"/>
      <c r="C5371" s="130"/>
      <c r="D5371" s="130"/>
      <c r="E5371" s="130"/>
    </row>
    <row r="5372" spans="1:5" ht="15.75" thickBot="1" x14ac:dyDescent="0.3">
      <c r="A5372" s="130"/>
      <c r="B5372" s="130"/>
      <c r="C5372" s="130"/>
      <c r="D5372" s="130"/>
      <c r="E5372" s="130"/>
    </row>
    <row r="5373" spans="1:5" ht="15.75" thickBot="1" x14ac:dyDescent="0.3">
      <c r="A5373" s="130"/>
      <c r="B5373" s="130"/>
      <c r="C5373" s="130"/>
      <c r="D5373" s="130"/>
      <c r="E5373" s="130"/>
    </row>
    <row r="5374" spans="1:5" ht="15.75" thickBot="1" x14ac:dyDescent="0.3">
      <c r="A5374" s="130"/>
      <c r="B5374" s="130"/>
      <c r="C5374" s="130"/>
      <c r="D5374" s="130"/>
      <c r="E5374" s="130"/>
    </row>
    <row r="5375" spans="1:5" ht="15.75" thickBot="1" x14ac:dyDescent="0.3">
      <c r="A5375" s="130"/>
      <c r="B5375" s="130"/>
      <c r="C5375" s="130"/>
      <c r="D5375" s="130"/>
      <c r="E5375" s="130"/>
    </row>
    <row r="5376" spans="1:5" ht="15.75" thickBot="1" x14ac:dyDescent="0.3">
      <c r="A5376" s="130"/>
      <c r="B5376" s="130"/>
      <c r="C5376" s="130"/>
      <c r="D5376" s="130"/>
      <c r="E5376" s="130"/>
    </row>
    <row r="5377" spans="1:5" ht="15.75" thickBot="1" x14ac:dyDescent="0.3">
      <c r="A5377" s="130"/>
      <c r="B5377" s="130"/>
      <c r="C5377" s="130"/>
      <c r="D5377" s="130"/>
      <c r="E5377" s="130"/>
    </row>
    <row r="5378" spans="1:5" ht="15.75" thickBot="1" x14ac:dyDescent="0.3">
      <c r="A5378" s="130"/>
      <c r="B5378" s="130"/>
      <c r="C5378" s="130"/>
      <c r="D5378" s="130"/>
      <c r="E5378" s="130"/>
    </row>
    <row r="5379" spans="1:5" ht="15.75" thickBot="1" x14ac:dyDescent="0.3">
      <c r="A5379" s="130"/>
      <c r="B5379" s="130"/>
      <c r="C5379" s="130"/>
      <c r="D5379" s="130"/>
      <c r="E5379" s="130"/>
    </row>
    <row r="5380" spans="1:5" ht="15.75" thickBot="1" x14ac:dyDescent="0.3">
      <c r="A5380" s="130"/>
      <c r="B5380" s="130"/>
      <c r="C5380" s="130"/>
      <c r="D5380" s="130"/>
      <c r="E5380" s="130"/>
    </row>
    <row r="5381" spans="1:5" ht="15.75" thickBot="1" x14ac:dyDescent="0.3">
      <c r="A5381" s="130"/>
      <c r="B5381" s="130"/>
      <c r="C5381" s="130"/>
      <c r="D5381" s="130"/>
      <c r="E5381" s="130"/>
    </row>
    <row r="5382" spans="1:5" ht="15.75" thickBot="1" x14ac:dyDescent="0.3">
      <c r="A5382" s="130"/>
      <c r="B5382" s="130"/>
      <c r="C5382" s="130"/>
      <c r="D5382" s="130"/>
      <c r="E5382" s="130"/>
    </row>
    <row r="5383" spans="1:5" ht="15.75" thickBot="1" x14ac:dyDescent="0.3">
      <c r="A5383" s="130"/>
      <c r="B5383" s="130"/>
      <c r="C5383" s="130"/>
      <c r="D5383" s="130"/>
      <c r="E5383" s="130"/>
    </row>
    <row r="5384" spans="1:5" ht="15.75" thickBot="1" x14ac:dyDescent="0.3">
      <c r="A5384" s="130"/>
      <c r="B5384" s="130"/>
      <c r="C5384" s="130"/>
      <c r="D5384" s="130"/>
      <c r="E5384" s="130"/>
    </row>
    <row r="5385" spans="1:5" ht="15.75" thickBot="1" x14ac:dyDescent="0.3">
      <c r="A5385" s="130"/>
      <c r="B5385" s="130"/>
      <c r="C5385" s="130"/>
      <c r="D5385" s="130"/>
      <c r="E5385" s="130"/>
    </row>
    <row r="5386" spans="1:5" ht="15.75" thickBot="1" x14ac:dyDescent="0.3">
      <c r="A5386" s="130"/>
      <c r="B5386" s="130"/>
      <c r="C5386" s="130"/>
      <c r="D5386" s="130"/>
      <c r="E5386" s="130"/>
    </row>
    <row r="5387" spans="1:5" ht="15.75" thickBot="1" x14ac:dyDescent="0.3">
      <c r="A5387" s="130"/>
      <c r="B5387" s="130"/>
      <c r="C5387" s="130"/>
      <c r="D5387" s="130"/>
      <c r="E5387" s="130"/>
    </row>
    <row r="5388" spans="1:5" ht="15.75" thickBot="1" x14ac:dyDescent="0.3">
      <c r="A5388" s="130"/>
      <c r="B5388" s="130"/>
      <c r="C5388" s="130"/>
      <c r="D5388" s="130"/>
      <c r="E5388" s="130"/>
    </row>
    <row r="5389" spans="1:5" ht="15.75" thickBot="1" x14ac:dyDescent="0.3">
      <c r="A5389" s="130"/>
      <c r="B5389" s="130"/>
      <c r="C5389" s="130"/>
      <c r="D5389" s="130"/>
      <c r="E5389" s="130"/>
    </row>
    <row r="5390" spans="1:5" ht="15.75" thickBot="1" x14ac:dyDescent="0.3">
      <c r="A5390" s="130"/>
      <c r="B5390" s="130"/>
      <c r="C5390" s="130"/>
      <c r="D5390" s="130"/>
      <c r="E5390" s="130"/>
    </row>
    <row r="5391" spans="1:5" ht="15.75" thickBot="1" x14ac:dyDescent="0.3">
      <c r="A5391" s="130"/>
      <c r="B5391" s="130"/>
      <c r="C5391" s="130"/>
      <c r="D5391" s="130"/>
      <c r="E5391" s="130"/>
    </row>
    <row r="5392" spans="1:5" ht="15.75" thickBot="1" x14ac:dyDescent="0.3">
      <c r="A5392" s="130"/>
      <c r="B5392" s="130"/>
      <c r="C5392" s="130"/>
      <c r="D5392" s="130"/>
      <c r="E5392" s="130"/>
    </row>
    <row r="5393" spans="1:5" ht="15.75" thickBot="1" x14ac:dyDescent="0.3">
      <c r="A5393" s="130"/>
      <c r="B5393" s="130"/>
      <c r="C5393" s="130"/>
      <c r="D5393" s="130"/>
      <c r="E5393" s="130"/>
    </row>
    <row r="5394" spans="1:5" ht="15.75" thickBot="1" x14ac:dyDescent="0.3">
      <c r="A5394" s="130"/>
      <c r="B5394" s="130"/>
      <c r="C5394" s="130"/>
      <c r="D5394" s="130"/>
      <c r="E5394" s="130"/>
    </row>
    <row r="5395" spans="1:5" ht="15.75" thickBot="1" x14ac:dyDescent="0.3">
      <c r="A5395" s="130"/>
      <c r="B5395" s="130"/>
      <c r="C5395" s="130"/>
      <c r="D5395" s="130"/>
      <c r="E5395" s="130"/>
    </row>
    <row r="5396" spans="1:5" ht="15.75" thickBot="1" x14ac:dyDescent="0.3">
      <c r="A5396" s="130"/>
      <c r="B5396" s="130"/>
      <c r="C5396" s="130"/>
      <c r="D5396" s="130"/>
      <c r="E5396" s="130"/>
    </row>
    <row r="5397" spans="1:5" ht="15.75" thickBot="1" x14ac:dyDescent="0.3">
      <c r="A5397" s="130"/>
      <c r="B5397" s="130"/>
      <c r="C5397" s="130"/>
      <c r="D5397" s="130"/>
      <c r="E5397" s="130"/>
    </row>
    <row r="5398" spans="1:5" ht="15.75" thickBot="1" x14ac:dyDescent="0.3">
      <c r="A5398" s="130"/>
      <c r="B5398" s="130"/>
      <c r="C5398" s="130"/>
      <c r="D5398" s="130"/>
      <c r="E5398" s="130"/>
    </row>
    <row r="5399" spans="1:5" ht="15.75" thickBot="1" x14ac:dyDescent="0.3">
      <c r="A5399" s="130"/>
      <c r="B5399" s="130"/>
      <c r="C5399" s="130"/>
      <c r="D5399" s="130"/>
      <c r="E5399" s="130"/>
    </row>
    <row r="5400" spans="1:5" ht="15.75" thickBot="1" x14ac:dyDescent="0.3">
      <c r="A5400" s="130"/>
      <c r="B5400" s="130"/>
      <c r="C5400" s="130"/>
      <c r="D5400" s="130"/>
      <c r="E5400" s="130"/>
    </row>
    <row r="5401" spans="1:5" ht="15.75" thickBot="1" x14ac:dyDescent="0.3">
      <c r="A5401" s="130"/>
      <c r="B5401" s="130"/>
      <c r="C5401" s="130"/>
      <c r="D5401" s="130"/>
      <c r="E5401" s="130"/>
    </row>
    <row r="5402" spans="1:5" ht="15.75" thickBot="1" x14ac:dyDescent="0.3">
      <c r="A5402" s="130"/>
      <c r="B5402" s="130"/>
      <c r="C5402" s="130"/>
      <c r="D5402" s="130"/>
      <c r="E5402" s="130"/>
    </row>
    <row r="5403" spans="1:5" ht="15.75" thickBot="1" x14ac:dyDescent="0.3">
      <c r="A5403" s="130"/>
      <c r="B5403" s="130"/>
      <c r="C5403" s="130"/>
      <c r="D5403" s="130"/>
      <c r="E5403" s="130"/>
    </row>
    <row r="5404" spans="1:5" ht="15.75" thickBot="1" x14ac:dyDescent="0.3">
      <c r="A5404" s="130"/>
      <c r="B5404" s="130"/>
      <c r="C5404" s="130"/>
      <c r="D5404" s="130"/>
      <c r="E5404" s="130"/>
    </row>
    <row r="5405" spans="1:5" ht="15.75" thickBot="1" x14ac:dyDescent="0.3">
      <c r="A5405" s="130"/>
      <c r="B5405" s="130"/>
      <c r="C5405" s="130"/>
      <c r="D5405" s="130"/>
      <c r="E5405" s="130"/>
    </row>
    <row r="5406" spans="1:5" ht="15.75" thickBot="1" x14ac:dyDescent="0.3">
      <c r="A5406" s="130"/>
      <c r="B5406" s="130"/>
      <c r="C5406" s="130"/>
      <c r="D5406" s="130"/>
      <c r="E5406" s="130"/>
    </row>
    <row r="5407" spans="1:5" x14ac:dyDescent="0.25">
      <c r="A5407" s="131"/>
      <c r="B5407" s="131"/>
      <c r="C5407" s="131"/>
      <c r="D5407" s="131"/>
      <c r="E5407" s="131"/>
    </row>
    <row r="5408" spans="1:5" ht="15.75" thickBot="1" x14ac:dyDescent="0.3">
      <c r="A5408" s="130"/>
      <c r="B5408" s="130"/>
      <c r="C5408" s="130"/>
      <c r="D5408" s="130"/>
      <c r="E5408" s="130"/>
    </row>
    <row r="5409" spans="1:5" ht="15.75" thickBot="1" x14ac:dyDescent="0.3">
      <c r="A5409" s="130"/>
      <c r="B5409" s="130"/>
      <c r="C5409" s="130"/>
      <c r="D5409" s="130"/>
      <c r="E5409" s="130"/>
    </row>
    <row r="5410" spans="1:5" ht="15.75" thickBot="1" x14ac:dyDescent="0.3">
      <c r="A5410" s="130"/>
      <c r="B5410" s="130"/>
      <c r="C5410" s="130"/>
      <c r="D5410" s="130"/>
      <c r="E5410" s="130"/>
    </row>
    <row r="5411" spans="1:5" ht="15.75" thickBot="1" x14ac:dyDescent="0.3">
      <c r="A5411" s="130"/>
      <c r="B5411" s="130"/>
      <c r="C5411" s="130"/>
      <c r="D5411" s="130"/>
      <c r="E5411" s="130"/>
    </row>
    <row r="5412" spans="1:5" x14ac:dyDescent="0.25">
      <c r="A5412" s="131"/>
      <c r="B5412" s="131"/>
      <c r="C5412" s="131"/>
      <c r="D5412" s="131"/>
      <c r="E5412" s="131"/>
    </row>
    <row r="5413" spans="1:5" x14ac:dyDescent="0.25">
      <c r="A5413" s="131"/>
      <c r="B5413" s="131"/>
      <c r="C5413" s="131"/>
      <c r="D5413" s="131"/>
      <c r="E5413" s="131"/>
    </row>
    <row r="5414" spans="1:5" ht="15.75" thickBot="1" x14ac:dyDescent="0.3">
      <c r="A5414" s="130"/>
      <c r="B5414" s="130"/>
      <c r="C5414" s="130"/>
      <c r="D5414" s="130"/>
      <c r="E5414" s="130"/>
    </row>
    <row r="5415" spans="1:5" ht="15.75" thickBot="1" x14ac:dyDescent="0.3">
      <c r="A5415" s="130"/>
      <c r="B5415" s="130"/>
      <c r="C5415" s="130"/>
      <c r="D5415" s="130"/>
      <c r="E5415" s="130"/>
    </row>
    <row r="5416" spans="1:5" x14ac:dyDescent="0.25">
      <c r="A5416" s="131"/>
      <c r="B5416" s="131"/>
      <c r="C5416" s="131"/>
      <c r="D5416" s="131"/>
      <c r="E5416" s="131"/>
    </row>
    <row r="5417" spans="1:5" x14ac:dyDescent="0.25">
      <c r="A5417" s="131"/>
      <c r="B5417" s="131"/>
      <c r="C5417" s="131"/>
      <c r="D5417" s="131"/>
      <c r="E5417" s="131"/>
    </row>
    <row r="5418" spans="1:5" ht="15.75" thickBot="1" x14ac:dyDescent="0.3">
      <c r="A5418" s="130"/>
      <c r="B5418" s="130"/>
      <c r="C5418" s="130"/>
      <c r="D5418" s="130"/>
      <c r="E5418" s="130"/>
    </row>
    <row r="5419" spans="1:5" ht="15.75" thickBot="1" x14ac:dyDescent="0.3">
      <c r="A5419" s="130"/>
      <c r="B5419" s="130"/>
      <c r="C5419" s="130"/>
      <c r="D5419" s="130"/>
      <c r="E5419" s="130"/>
    </row>
    <row r="5420" spans="1:5" x14ac:dyDescent="0.25">
      <c r="A5420" s="131"/>
      <c r="B5420" s="131"/>
      <c r="C5420" s="131"/>
      <c r="D5420" s="131"/>
      <c r="E5420" s="131"/>
    </row>
    <row r="5421" spans="1:5" ht="15.75" thickBot="1" x14ac:dyDescent="0.3">
      <c r="A5421" s="130"/>
      <c r="B5421" s="130"/>
      <c r="C5421" s="130"/>
      <c r="D5421" s="130"/>
      <c r="E5421" s="130"/>
    </row>
    <row r="5422" spans="1:5" ht="15.75" thickBot="1" x14ac:dyDescent="0.3">
      <c r="A5422" s="130"/>
      <c r="B5422" s="130"/>
      <c r="C5422" s="130"/>
      <c r="D5422" s="130"/>
      <c r="E5422" s="130"/>
    </row>
    <row r="5423" spans="1:5" x14ac:dyDescent="0.25">
      <c r="A5423" s="131"/>
      <c r="B5423" s="131"/>
      <c r="C5423" s="131"/>
      <c r="D5423" s="131"/>
      <c r="E5423" s="131"/>
    </row>
    <row r="5424" spans="1:5" ht="15.75" thickBot="1" x14ac:dyDescent="0.3">
      <c r="A5424" s="130"/>
      <c r="B5424" s="130"/>
      <c r="C5424" s="130"/>
      <c r="D5424" s="130"/>
      <c r="E5424" s="130"/>
    </row>
    <row r="5425" spans="1:5" ht="15.75" thickBot="1" x14ac:dyDescent="0.3">
      <c r="A5425" s="130"/>
      <c r="B5425" s="130"/>
      <c r="C5425" s="130"/>
      <c r="D5425" s="130"/>
      <c r="E5425" s="130"/>
    </row>
    <row r="5426" spans="1:5" x14ac:dyDescent="0.25">
      <c r="A5426" s="131"/>
      <c r="B5426" s="131"/>
      <c r="C5426" s="131"/>
      <c r="D5426" s="131"/>
      <c r="E5426" s="131"/>
    </row>
    <row r="5427" spans="1:5" ht="15.75" thickBot="1" x14ac:dyDescent="0.3">
      <c r="A5427" s="130"/>
      <c r="B5427" s="130"/>
      <c r="C5427" s="130"/>
      <c r="D5427" s="130"/>
      <c r="E5427" s="130"/>
    </row>
    <row r="5428" spans="1:5" ht="15.75" thickBot="1" x14ac:dyDescent="0.3">
      <c r="A5428" s="130"/>
      <c r="B5428" s="130"/>
      <c r="C5428" s="130"/>
      <c r="D5428" s="130"/>
      <c r="E5428" s="130"/>
    </row>
    <row r="5429" spans="1:5" x14ac:dyDescent="0.25">
      <c r="A5429" s="131"/>
      <c r="B5429" s="131"/>
      <c r="C5429" s="131"/>
      <c r="D5429" s="131"/>
      <c r="E5429" s="131"/>
    </row>
    <row r="5430" spans="1:5" ht="15.75" thickBot="1" x14ac:dyDescent="0.3">
      <c r="A5430" s="130"/>
      <c r="B5430" s="130"/>
      <c r="C5430" s="130"/>
      <c r="D5430" s="130"/>
      <c r="E5430" s="130"/>
    </row>
    <row r="5431" spans="1:5" ht="15.75" thickBot="1" x14ac:dyDescent="0.3">
      <c r="A5431" s="130"/>
      <c r="B5431" s="130"/>
      <c r="C5431" s="130"/>
      <c r="D5431" s="130"/>
      <c r="E5431" s="130"/>
    </row>
    <row r="5432" spans="1:5" x14ac:dyDescent="0.25">
      <c r="A5432" s="131"/>
      <c r="B5432" s="131"/>
      <c r="C5432" s="131"/>
      <c r="D5432" s="131"/>
      <c r="E5432" s="131"/>
    </row>
    <row r="5433" spans="1:5" ht="15.75" thickBot="1" x14ac:dyDescent="0.3">
      <c r="A5433" s="130"/>
      <c r="B5433" s="130"/>
      <c r="C5433" s="130"/>
      <c r="D5433" s="130"/>
      <c r="E5433" s="130"/>
    </row>
    <row r="5434" spans="1:5" ht="15.75" thickBot="1" x14ac:dyDescent="0.3">
      <c r="A5434" s="130"/>
      <c r="B5434" s="130"/>
      <c r="C5434" s="130"/>
      <c r="D5434" s="130"/>
      <c r="E5434" s="130"/>
    </row>
    <row r="5435" spans="1:5" x14ac:dyDescent="0.25">
      <c r="A5435" s="131"/>
      <c r="B5435" s="131"/>
      <c r="C5435" s="131"/>
      <c r="D5435" s="131"/>
      <c r="E5435" s="131"/>
    </row>
    <row r="5436" spans="1:5" ht="15.75" thickBot="1" x14ac:dyDescent="0.3">
      <c r="A5436" s="130"/>
      <c r="B5436" s="130"/>
      <c r="C5436" s="130"/>
      <c r="D5436" s="130"/>
      <c r="E5436" s="130"/>
    </row>
    <row r="5437" spans="1:5" ht="15.75" thickBot="1" x14ac:dyDescent="0.3">
      <c r="A5437" s="130"/>
      <c r="B5437" s="130"/>
      <c r="C5437" s="130"/>
      <c r="D5437" s="130"/>
      <c r="E5437" s="130"/>
    </row>
    <row r="5438" spans="1:5" x14ac:dyDescent="0.25">
      <c r="A5438" s="131"/>
      <c r="B5438" s="131"/>
      <c r="C5438" s="131"/>
      <c r="D5438" s="131"/>
      <c r="E5438" s="131"/>
    </row>
    <row r="5439" spans="1:5" ht="15.75" thickBot="1" x14ac:dyDescent="0.3">
      <c r="A5439" s="130"/>
      <c r="B5439" s="130"/>
      <c r="C5439" s="130"/>
      <c r="D5439" s="130"/>
      <c r="E5439" s="130"/>
    </row>
    <row r="5440" spans="1:5" ht="15.75" thickBot="1" x14ac:dyDescent="0.3">
      <c r="A5440" s="130"/>
      <c r="B5440" s="130"/>
      <c r="C5440" s="130"/>
      <c r="D5440" s="130"/>
      <c r="E5440" s="130"/>
    </row>
    <row r="5441" spans="1:5" x14ac:dyDescent="0.25">
      <c r="A5441" s="131"/>
      <c r="B5441" s="131"/>
      <c r="C5441" s="131"/>
      <c r="D5441" s="131"/>
      <c r="E5441" s="131"/>
    </row>
    <row r="5442" spans="1:5" ht="15.75" thickBot="1" x14ac:dyDescent="0.3">
      <c r="A5442" s="130"/>
      <c r="B5442" s="130"/>
      <c r="C5442" s="130"/>
      <c r="D5442" s="130"/>
      <c r="E5442" s="130"/>
    </row>
    <row r="5443" spans="1:5" ht="15.75" thickBot="1" x14ac:dyDescent="0.3">
      <c r="A5443" s="130"/>
      <c r="B5443" s="130"/>
      <c r="C5443" s="130"/>
      <c r="D5443" s="130"/>
      <c r="E5443" s="130"/>
    </row>
    <row r="5444" spans="1:5" x14ac:dyDescent="0.25">
      <c r="A5444" s="131"/>
      <c r="B5444" s="131"/>
      <c r="C5444" s="131"/>
      <c r="D5444" s="131"/>
      <c r="E5444" s="131"/>
    </row>
    <row r="5445" spans="1:5" ht="15.75" thickBot="1" x14ac:dyDescent="0.3">
      <c r="A5445" s="130"/>
      <c r="B5445" s="130"/>
      <c r="C5445" s="130"/>
      <c r="D5445" s="130"/>
      <c r="E5445" s="130"/>
    </row>
    <row r="5446" spans="1:5" ht="15.75" thickBot="1" x14ac:dyDescent="0.3">
      <c r="A5446" s="130"/>
      <c r="B5446" s="130"/>
      <c r="C5446" s="130"/>
      <c r="D5446" s="130"/>
      <c r="E5446" s="130"/>
    </row>
    <row r="5447" spans="1:5" x14ac:dyDescent="0.25">
      <c r="A5447" s="131"/>
      <c r="B5447" s="131"/>
      <c r="C5447" s="131"/>
      <c r="D5447" s="131"/>
      <c r="E5447" s="131"/>
    </row>
    <row r="5448" spans="1:5" ht="15.75" thickBot="1" x14ac:dyDescent="0.3">
      <c r="A5448" s="130"/>
      <c r="B5448" s="130"/>
      <c r="C5448" s="130"/>
      <c r="D5448" s="130"/>
      <c r="E5448" s="130"/>
    </row>
    <row r="5449" spans="1:5" ht="15.75" thickBot="1" x14ac:dyDescent="0.3">
      <c r="A5449" s="130"/>
      <c r="B5449" s="130"/>
      <c r="C5449" s="130"/>
      <c r="D5449" s="130"/>
      <c r="E5449" s="130"/>
    </row>
    <row r="5450" spans="1:5" x14ac:dyDescent="0.25">
      <c r="A5450" s="131"/>
      <c r="B5450" s="131"/>
      <c r="C5450" s="131"/>
      <c r="D5450" s="131"/>
      <c r="E5450" s="131"/>
    </row>
    <row r="5451" spans="1:5" ht="15.75" thickBot="1" x14ac:dyDescent="0.3">
      <c r="A5451" s="130"/>
      <c r="B5451" s="130"/>
      <c r="C5451" s="130"/>
      <c r="D5451" s="130"/>
      <c r="E5451" s="130"/>
    </row>
    <row r="5452" spans="1:5" ht="15.75" thickBot="1" x14ac:dyDescent="0.3">
      <c r="A5452" s="130"/>
      <c r="B5452" s="130"/>
      <c r="C5452" s="130"/>
      <c r="D5452" s="130"/>
      <c r="E5452" s="130"/>
    </row>
    <row r="5453" spans="1:5" x14ac:dyDescent="0.25">
      <c r="A5453" s="131"/>
      <c r="B5453" s="131"/>
      <c r="C5453" s="131"/>
      <c r="D5453" s="131"/>
      <c r="E5453" s="131"/>
    </row>
    <row r="5454" spans="1:5" ht="15.75" thickBot="1" x14ac:dyDescent="0.3">
      <c r="A5454" s="130"/>
      <c r="B5454" s="130"/>
      <c r="C5454" s="130"/>
      <c r="D5454" s="130"/>
      <c r="E5454" s="130"/>
    </row>
    <row r="5455" spans="1:5" ht="15.75" thickBot="1" x14ac:dyDescent="0.3">
      <c r="A5455" s="130"/>
      <c r="B5455" s="130"/>
      <c r="C5455" s="130"/>
      <c r="D5455" s="130"/>
      <c r="E5455" s="130"/>
    </row>
    <row r="5456" spans="1:5" x14ac:dyDescent="0.25">
      <c r="A5456" s="131"/>
      <c r="B5456" s="131"/>
      <c r="C5456" s="131"/>
      <c r="D5456" s="131"/>
      <c r="E5456" s="131"/>
    </row>
    <row r="5457" spans="1:5" ht="15.75" thickBot="1" x14ac:dyDescent="0.3">
      <c r="A5457" s="130"/>
      <c r="B5457" s="130"/>
      <c r="C5457" s="130"/>
      <c r="D5457" s="130"/>
      <c r="E5457" s="130"/>
    </row>
    <row r="5458" spans="1:5" ht="15.75" thickBot="1" x14ac:dyDescent="0.3">
      <c r="A5458" s="130"/>
      <c r="B5458" s="130"/>
      <c r="C5458" s="130"/>
      <c r="D5458" s="130"/>
      <c r="E5458" s="130"/>
    </row>
    <row r="5459" spans="1:5" x14ac:dyDescent="0.25">
      <c r="A5459" s="131"/>
      <c r="B5459" s="131"/>
      <c r="C5459" s="131"/>
      <c r="D5459" s="131"/>
      <c r="E5459" s="131"/>
    </row>
    <row r="5460" spans="1:5" ht="15.75" thickBot="1" x14ac:dyDescent="0.3">
      <c r="A5460" s="130"/>
      <c r="B5460" s="130"/>
      <c r="C5460" s="130"/>
      <c r="D5460" s="130"/>
      <c r="E5460" s="130"/>
    </row>
    <row r="5461" spans="1:5" ht="15.75" thickBot="1" x14ac:dyDescent="0.3">
      <c r="A5461" s="130"/>
      <c r="B5461" s="130"/>
      <c r="C5461" s="130"/>
      <c r="D5461" s="130"/>
      <c r="E5461" s="130"/>
    </row>
    <row r="5462" spans="1:5" x14ac:dyDescent="0.25">
      <c r="A5462" s="131"/>
      <c r="B5462" s="131"/>
      <c r="C5462" s="131"/>
      <c r="D5462" s="131"/>
      <c r="E5462" s="131"/>
    </row>
    <row r="5463" spans="1:5" ht="15.75" thickBot="1" x14ac:dyDescent="0.3">
      <c r="A5463" s="130"/>
      <c r="B5463" s="130"/>
      <c r="C5463" s="130"/>
      <c r="D5463" s="130"/>
      <c r="E5463" s="130"/>
    </row>
    <row r="5464" spans="1:5" ht="15.75" thickBot="1" x14ac:dyDescent="0.3">
      <c r="A5464" s="130"/>
      <c r="B5464" s="130"/>
      <c r="C5464" s="130"/>
      <c r="D5464" s="130"/>
      <c r="E5464" s="130"/>
    </row>
    <row r="5465" spans="1:5" x14ac:dyDescent="0.25">
      <c r="A5465" s="131"/>
      <c r="B5465" s="131"/>
      <c r="C5465" s="131"/>
      <c r="D5465" s="131"/>
      <c r="E5465" s="131"/>
    </row>
    <row r="5466" spans="1:5" ht="15.75" thickBot="1" x14ac:dyDescent="0.3">
      <c r="A5466" s="130"/>
      <c r="B5466" s="130"/>
      <c r="C5466" s="130"/>
      <c r="D5466" s="130"/>
      <c r="E5466" s="130"/>
    </row>
    <row r="5467" spans="1:5" ht="15.75" thickBot="1" x14ac:dyDescent="0.3">
      <c r="A5467" s="130"/>
      <c r="B5467" s="130"/>
      <c r="C5467" s="130"/>
      <c r="D5467" s="130"/>
      <c r="E5467" s="130"/>
    </row>
    <row r="5468" spans="1:5" x14ac:dyDescent="0.25">
      <c r="A5468" s="131"/>
      <c r="B5468" s="131"/>
      <c r="C5468" s="131"/>
      <c r="D5468" s="131"/>
      <c r="E5468" s="131"/>
    </row>
    <row r="5469" spans="1:5" ht="15.75" thickBot="1" x14ac:dyDescent="0.3">
      <c r="A5469" s="130"/>
      <c r="B5469" s="130"/>
      <c r="C5469" s="130"/>
      <c r="D5469" s="130"/>
      <c r="E5469" s="130"/>
    </row>
    <row r="5470" spans="1:5" ht="15.75" thickBot="1" x14ac:dyDescent="0.3">
      <c r="A5470" s="130"/>
      <c r="B5470" s="130"/>
      <c r="C5470" s="130"/>
      <c r="D5470" s="130"/>
      <c r="E5470" s="130"/>
    </row>
    <row r="5471" spans="1:5" x14ac:dyDescent="0.25">
      <c r="A5471" s="131"/>
      <c r="B5471" s="131"/>
      <c r="C5471" s="131"/>
      <c r="D5471" s="131"/>
      <c r="E5471" s="131"/>
    </row>
    <row r="5472" spans="1:5" ht="15.75" thickBot="1" x14ac:dyDescent="0.3">
      <c r="A5472" s="130"/>
      <c r="B5472" s="130"/>
      <c r="C5472" s="130"/>
      <c r="D5472" s="130"/>
      <c r="E5472" s="130"/>
    </row>
    <row r="5473" spans="1:5" ht="15.75" thickBot="1" x14ac:dyDescent="0.3">
      <c r="A5473" s="130"/>
      <c r="B5473" s="130"/>
      <c r="C5473" s="130"/>
      <c r="D5473" s="130"/>
      <c r="E5473" s="130"/>
    </row>
    <row r="5474" spans="1:5" x14ac:dyDescent="0.25">
      <c r="A5474" s="131"/>
      <c r="B5474" s="131"/>
      <c r="C5474" s="131"/>
      <c r="D5474" s="131"/>
      <c r="E5474" s="131"/>
    </row>
    <row r="5475" spans="1:5" ht="15.75" thickBot="1" x14ac:dyDescent="0.3">
      <c r="A5475" s="130"/>
      <c r="B5475" s="130"/>
      <c r="C5475" s="130"/>
      <c r="D5475" s="130"/>
      <c r="E5475" s="130"/>
    </row>
    <row r="5476" spans="1:5" ht="15.75" thickBot="1" x14ac:dyDescent="0.3">
      <c r="A5476" s="130"/>
      <c r="B5476" s="130"/>
      <c r="C5476" s="130"/>
      <c r="D5476" s="130"/>
      <c r="E5476" s="130"/>
    </row>
    <row r="5477" spans="1:5" x14ac:dyDescent="0.25">
      <c r="A5477" s="131"/>
      <c r="B5477" s="131"/>
      <c r="C5477" s="131"/>
      <c r="D5477" s="131"/>
      <c r="E5477" s="131"/>
    </row>
    <row r="5478" spans="1:5" ht="15.75" thickBot="1" x14ac:dyDescent="0.3">
      <c r="A5478" s="130"/>
      <c r="B5478" s="130"/>
      <c r="C5478" s="130"/>
      <c r="D5478" s="130"/>
      <c r="E5478" s="130"/>
    </row>
    <row r="5479" spans="1:5" ht="15.75" thickBot="1" x14ac:dyDescent="0.3">
      <c r="A5479" s="130"/>
      <c r="B5479" s="130"/>
      <c r="C5479" s="130"/>
      <c r="D5479" s="130"/>
      <c r="E5479" s="130"/>
    </row>
    <row r="5480" spans="1:5" x14ac:dyDescent="0.25">
      <c r="A5480" s="131"/>
      <c r="B5480" s="131"/>
      <c r="C5480" s="131"/>
      <c r="D5480" s="131"/>
      <c r="E5480" s="131"/>
    </row>
    <row r="5481" spans="1:5" ht="15.75" thickBot="1" x14ac:dyDescent="0.3">
      <c r="A5481" s="130"/>
      <c r="B5481" s="130"/>
      <c r="C5481" s="130"/>
      <c r="D5481" s="130"/>
      <c r="E5481" s="130"/>
    </row>
    <row r="5482" spans="1:5" ht="15.75" thickBot="1" x14ac:dyDescent="0.3">
      <c r="A5482" s="130"/>
      <c r="B5482" s="130"/>
      <c r="C5482" s="130"/>
      <c r="D5482" s="130"/>
      <c r="E5482" s="130"/>
    </row>
    <row r="5483" spans="1:5" x14ac:dyDescent="0.25">
      <c r="A5483" s="131"/>
      <c r="B5483" s="131"/>
      <c r="C5483" s="131"/>
      <c r="D5483" s="131"/>
      <c r="E5483" s="131"/>
    </row>
    <row r="5484" spans="1:5" ht="15.75" thickBot="1" x14ac:dyDescent="0.3">
      <c r="A5484" s="130"/>
      <c r="B5484" s="130"/>
      <c r="C5484" s="130"/>
      <c r="D5484" s="130"/>
      <c r="E5484" s="130"/>
    </row>
    <row r="5485" spans="1:5" ht="15.75" thickBot="1" x14ac:dyDescent="0.3">
      <c r="A5485" s="130"/>
      <c r="B5485" s="130"/>
      <c r="C5485" s="130"/>
      <c r="D5485" s="130"/>
      <c r="E5485" s="130"/>
    </row>
    <row r="5486" spans="1:5" x14ac:dyDescent="0.25">
      <c r="A5486" s="131"/>
      <c r="B5486" s="131"/>
      <c r="C5486" s="131"/>
      <c r="D5486" s="131"/>
      <c r="E5486" s="131"/>
    </row>
    <row r="5487" spans="1:5" ht="15.75" thickBot="1" x14ac:dyDescent="0.3">
      <c r="A5487" s="130"/>
      <c r="B5487" s="130"/>
      <c r="C5487" s="130"/>
      <c r="D5487" s="130"/>
      <c r="E5487" s="130"/>
    </row>
    <row r="5488" spans="1:5" ht="15.75" thickBot="1" x14ac:dyDescent="0.3">
      <c r="A5488" s="130"/>
      <c r="B5488" s="130"/>
      <c r="C5488" s="130"/>
      <c r="D5488" s="130"/>
      <c r="E5488" s="130"/>
    </row>
    <row r="5489" spans="1:5" x14ac:dyDescent="0.25">
      <c r="A5489" s="131"/>
      <c r="B5489" s="131"/>
      <c r="C5489" s="131"/>
      <c r="D5489" s="131"/>
      <c r="E5489" s="131"/>
    </row>
    <row r="5490" spans="1:5" ht="15.75" thickBot="1" x14ac:dyDescent="0.3">
      <c r="A5490" s="130"/>
      <c r="B5490" s="130"/>
      <c r="C5490" s="130"/>
      <c r="D5490" s="130"/>
      <c r="E5490" s="130"/>
    </row>
    <row r="5491" spans="1:5" ht="15.75" thickBot="1" x14ac:dyDescent="0.3">
      <c r="A5491" s="130"/>
      <c r="B5491" s="130"/>
      <c r="C5491" s="130"/>
      <c r="D5491" s="130"/>
      <c r="E5491" s="130"/>
    </row>
    <row r="5492" spans="1:5" x14ac:dyDescent="0.25">
      <c r="A5492" s="131"/>
      <c r="B5492" s="131"/>
      <c r="C5492" s="131"/>
      <c r="D5492" s="131"/>
      <c r="E5492" s="131"/>
    </row>
    <row r="5493" spans="1:5" ht="15.75" thickBot="1" x14ac:dyDescent="0.3">
      <c r="A5493" s="130"/>
      <c r="B5493" s="130"/>
      <c r="C5493" s="130"/>
      <c r="D5493" s="130"/>
      <c r="E5493" s="130"/>
    </row>
    <row r="5494" spans="1:5" ht="15.75" thickBot="1" x14ac:dyDescent="0.3">
      <c r="A5494" s="130"/>
      <c r="B5494" s="130"/>
      <c r="C5494" s="130"/>
      <c r="D5494" s="130"/>
      <c r="E5494" s="130"/>
    </row>
    <row r="5495" spans="1:5" x14ac:dyDescent="0.25">
      <c r="A5495" s="131"/>
      <c r="B5495" s="131"/>
      <c r="C5495" s="131"/>
      <c r="D5495" s="131"/>
      <c r="E5495" s="131"/>
    </row>
    <row r="5496" spans="1:5" ht="15.75" thickBot="1" x14ac:dyDescent="0.3">
      <c r="A5496" s="130"/>
      <c r="B5496" s="130"/>
      <c r="C5496" s="130"/>
      <c r="D5496" s="130"/>
      <c r="E5496" s="130"/>
    </row>
    <row r="5497" spans="1:5" ht="15.75" thickBot="1" x14ac:dyDescent="0.3">
      <c r="A5497" s="130"/>
      <c r="B5497" s="130"/>
      <c r="C5497" s="130"/>
      <c r="D5497" s="130"/>
      <c r="E5497" s="130"/>
    </row>
    <row r="5498" spans="1:5" x14ac:dyDescent="0.25">
      <c r="A5498" s="131"/>
      <c r="B5498" s="131"/>
      <c r="C5498" s="131"/>
      <c r="D5498" s="131"/>
      <c r="E5498" s="131"/>
    </row>
    <row r="5499" spans="1:5" ht="15.75" thickBot="1" x14ac:dyDescent="0.3">
      <c r="A5499" s="130"/>
      <c r="B5499" s="130"/>
      <c r="C5499" s="130"/>
      <c r="D5499" s="130"/>
      <c r="E5499" s="130"/>
    </row>
    <row r="5500" spans="1:5" ht="15.75" thickBot="1" x14ac:dyDescent="0.3">
      <c r="A5500" s="130"/>
      <c r="B5500" s="130"/>
      <c r="C5500" s="130"/>
      <c r="D5500" s="130"/>
      <c r="E5500" s="130"/>
    </row>
    <row r="5501" spans="1:5" x14ac:dyDescent="0.25">
      <c r="A5501" s="131"/>
      <c r="B5501" s="131"/>
      <c r="C5501" s="131"/>
      <c r="D5501" s="131"/>
      <c r="E5501" s="131"/>
    </row>
    <row r="5502" spans="1:5" ht="15.75" thickBot="1" x14ac:dyDescent="0.3">
      <c r="A5502" s="130"/>
      <c r="B5502" s="130"/>
      <c r="C5502" s="130"/>
      <c r="D5502" s="130"/>
      <c r="E5502" s="130"/>
    </row>
    <row r="5503" spans="1:5" ht="15.75" thickBot="1" x14ac:dyDescent="0.3">
      <c r="A5503" s="130"/>
      <c r="B5503" s="130"/>
      <c r="C5503" s="130"/>
      <c r="D5503" s="130"/>
      <c r="E5503" s="130"/>
    </row>
    <row r="5504" spans="1:5" x14ac:dyDescent="0.25">
      <c r="A5504" s="131"/>
      <c r="B5504" s="131"/>
      <c r="C5504" s="131"/>
      <c r="D5504" s="131"/>
      <c r="E5504" s="131"/>
    </row>
    <row r="5505" spans="1:5" ht="15.75" thickBot="1" x14ac:dyDescent="0.3">
      <c r="A5505" s="130"/>
      <c r="B5505" s="130"/>
      <c r="C5505" s="130"/>
      <c r="D5505" s="130"/>
      <c r="E5505" s="130"/>
    </row>
    <row r="5506" spans="1:5" ht="15.75" thickBot="1" x14ac:dyDescent="0.3">
      <c r="A5506" s="130"/>
      <c r="B5506" s="130"/>
      <c r="C5506" s="130"/>
      <c r="D5506" s="130"/>
      <c r="E5506" s="130"/>
    </row>
    <row r="5507" spans="1:5" x14ac:dyDescent="0.25">
      <c r="A5507" s="131"/>
      <c r="B5507" s="131"/>
      <c r="C5507" s="131"/>
      <c r="D5507" s="131"/>
      <c r="E5507" s="131"/>
    </row>
    <row r="5508" spans="1:5" ht="15.75" thickBot="1" x14ac:dyDescent="0.3">
      <c r="A5508" s="130"/>
      <c r="B5508" s="130"/>
      <c r="C5508" s="130"/>
      <c r="D5508" s="130"/>
      <c r="E5508" s="130"/>
    </row>
    <row r="5509" spans="1:5" ht="15.75" thickBot="1" x14ac:dyDescent="0.3">
      <c r="A5509" s="130"/>
      <c r="B5509" s="130"/>
      <c r="C5509" s="130"/>
      <c r="D5509" s="130"/>
      <c r="E5509" s="130"/>
    </row>
    <row r="5510" spans="1:5" x14ac:dyDescent="0.25">
      <c r="A5510" s="131"/>
      <c r="B5510" s="131"/>
      <c r="C5510" s="131"/>
      <c r="D5510" s="131"/>
      <c r="E5510" s="131"/>
    </row>
    <row r="5511" spans="1:5" ht="15.75" thickBot="1" x14ac:dyDescent="0.3">
      <c r="A5511" s="130"/>
      <c r="B5511" s="130"/>
      <c r="C5511" s="130"/>
      <c r="D5511" s="130"/>
      <c r="E5511" s="130"/>
    </row>
    <row r="5512" spans="1:5" ht="15.75" thickBot="1" x14ac:dyDescent="0.3">
      <c r="A5512" s="130"/>
      <c r="B5512" s="130"/>
      <c r="C5512" s="130"/>
      <c r="D5512" s="130"/>
      <c r="E5512" s="130"/>
    </row>
    <row r="5513" spans="1:5" x14ac:dyDescent="0.25">
      <c r="A5513" s="131"/>
      <c r="B5513" s="131"/>
      <c r="C5513" s="131"/>
      <c r="D5513" s="131"/>
      <c r="E5513" s="131"/>
    </row>
    <row r="5514" spans="1:5" ht="15.75" thickBot="1" x14ac:dyDescent="0.3">
      <c r="A5514" s="130"/>
      <c r="B5514" s="130"/>
      <c r="C5514" s="130"/>
      <c r="D5514" s="130"/>
      <c r="E5514" s="130"/>
    </row>
    <row r="5515" spans="1:5" ht="15.75" thickBot="1" x14ac:dyDescent="0.3">
      <c r="A5515" s="130"/>
      <c r="B5515" s="130"/>
      <c r="C5515" s="130"/>
      <c r="D5515" s="130"/>
      <c r="E5515" s="130"/>
    </row>
    <row r="5516" spans="1:5" x14ac:dyDescent="0.25">
      <c r="A5516" s="131"/>
      <c r="B5516" s="131"/>
      <c r="C5516" s="131"/>
      <c r="D5516" s="131"/>
      <c r="E5516" s="131"/>
    </row>
    <row r="5517" spans="1:5" ht="15.75" thickBot="1" x14ac:dyDescent="0.3">
      <c r="A5517" s="130"/>
      <c r="B5517" s="130"/>
      <c r="C5517" s="130"/>
      <c r="D5517" s="130"/>
      <c r="E5517" s="130"/>
    </row>
    <row r="5518" spans="1:5" ht="15.75" thickBot="1" x14ac:dyDescent="0.3">
      <c r="A5518" s="130"/>
      <c r="B5518" s="130"/>
      <c r="C5518" s="130"/>
      <c r="D5518" s="130"/>
      <c r="E5518" s="130"/>
    </row>
    <row r="5519" spans="1:5" x14ac:dyDescent="0.25">
      <c r="A5519" s="131"/>
      <c r="B5519" s="131"/>
      <c r="C5519" s="131"/>
      <c r="D5519" s="131"/>
      <c r="E5519" s="131"/>
    </row>
    <row r="5520" spans="1:5" ht="15.75" thickBot="1" x14ac:dyDescent="0.3">
      <c r="A5520" s="130"/>
      <c r="B5520" s="130"/>
      <c r="C5520" s="130"/>
      <c r="D5520" s="130"/>
      <c r="E5520" s="130"/>
    </row>
    <row r="5521" spans="1:5" ht="15.75" thickBot="1" x14ac:dyDescent="0.3">
      <c r="A5521" s="130"/>
      <c r="B5521" s="130"/>
      <c r="C5521" s="130"/>
      <c r="D5521" s="130"/>
      <c r="E5521" s="130"/>
    </row>
    <row r="5522" spans="1:5" x14ac:dyDescent="0.25">
      <c r="A5522" s="131"/>
      <c r="B5522" s="131"/>
      <c r="C5522" s="131"/>
      <c r="D5522" s="131"/>
      <c r="E5522" s="131"/>
    </row>
    <row r="5523" spans="1:5" ht="15.75" thickBot="1" x14ac:dyDescent="0.3">
      <c r="A5523" s="130"/>
      <c r="B5523" s="130"/>
      <c r="C5523" s="130"/>
      <c r="D5523" s="130"/>
      <c r="E5523" s="130"/>
    </row>
    <row r="5524" spans="1:5" ht="15.75" thickBot="1" x14ac:dyDescent="0.3">
      <c r="A5524" s="130"/>
      <c r="B5524" s="130"/>
      <c r="C5524" s="130"/>
      <c r="D5524" s="130"/>
      <c r="E5524" s="130"/>
    </row>
    <row r="5525" spans="1:5" x14ac:dyDescent="0.25">
      <c r="A5525" s="131"/>
      <c r="B5525" s="131"/>
      <c r="C5525" s="131"/>
      <c r="D5525" s="131"/>
      <c r="E5525" s="131"/>
    </row>
    <row r="5526" spans="1:5" ht="15.75" thickBot="1" x14ac:dyDescent="0.3">
      <c r="A5526" s="130"/>
      <c r="B5526" s="130"/>
      <c r="C5526" s="130"/>
      <c r="D5526" s="130"/>
      <c r="E5526" s="130"/>
    </row>
    <row r="5527" spans="1:5" ht="15.75" thickBot="1" x14ac:dyDescent="0.3">
      <c r="A5527" s="130"/>
      <c r="B5527" s="130"/>
      <c r="C5527" s="130"/>
      <c r="D5527" s="130"/>
      <c r="E5527" s="130"/>
    </row>
    <row r="5528" spans="1:5" x14ac:dyDescent="0.25">
      <c r="A5528" s="131"/>
      <c r="B5528" s="131"/>
      <c r="C5528" s="131"/>
      <c r="D5528" s="131"/>
      <c r="E5528" s="131"/>
    </row>
    <row r="5529" spans="1:5" ht="15.75" thickBot="1" x14ac:dyDescent="0.3">
      <c r="A5529" s="130"/>
      <c r="B5529" s="130"/>
      <c r="C5529" s="130"/>
      <c r="D5529" s="130"/>
      <c r="E5529" s="130"/>
    </row>
    <row r="5530" spans="1:5" ht="15.75" thickBot="1" x14ac:dyDescent="0.3">
      <c r="A5530" s="130"/>
      <c r="B5530" s="130"/>
      <c r="C5530" s="130"/>
      <c r="D5530" s="130"/>
      <c r="E5530" s="130"/>
    </row>
    <row r="5531" spans="1:5" x14ac:dyDescent="0.25">
      <c r="A5531" s="131"/>
      <c r="B5531" s="131"/>
      <c r="C5531" s="131"/>
      <c r="D5531" s="131"/>
      <c r="E5531" s="131"/>
    </row>
    <row r="5532" spans="1:5" ht="15.75" thickBot="1" x14ac:dyDescent="0.3">
      <c r="A5532" s="130"/>
      <c r="B5532" s="130"/>
      <c r="C5532" s="130"/>
      <c r="D5532" s="130"/>
      <c r="E5532" s="130"/>
    </row>
    <row r="5533" spans="1:5" ht="15.75" thickBot="1" x14ac:dyDescent="0.3">
      <c r="A5533" s="130"/>
      <c r="B5533" s="130"/>
      <c r="C5533" s="130"/>
      <c r="D5533" s="130"/>
      <c r="E5533" s="130"/>
    </row>
    <row r="5534" spans="1:5" x14ac:dyDescent="0.25">
      <c r="A5534" s="131"/>
      <c r="B5534" s="131"/>
      <c r="C5534" s="131"/>
      <c r="D5534" s="131"/>
      <c r="E5534" s="131"/>
    </row>
    <row r="5535" spans="1:5" ht="15.75" thickBot="1" x14ac:dyDescent="0.3">
      <c r="A5535" s="130"/>
      <c r="B5535" s="130"/>
      <c r="C5535" s="130"/>
      <c r="D5535" s="130"/>
      <c r="E5535" s="130"/>
    </row>
    <row r="5536" spans="1:5" ht="15.75" thickBot="1" x14ac:dyDescent="0.3">
      <c r="A5536" s="130"/>
      <c r="B5536" s="130"/>
      <c r="C5536" s="130"/>
      <c r="D5536" s="130"/>
      <c r="E5536" s="130"/>
    </row>
    <row r="5537" spans="1:5" x14ac:dyDescent="0.25">
      <c r="A5537" s="131"/>
      <c r="B5537" s="131"/>
      <c r="C5537" s="131"/>
      <c r="D5537" s="131"/>
      <c r="E5537" s="131"/>
    </row>
    <row r="5538" spans="1:5" ht="15.75" thickBot="1" x14ac:dyDescent="0.3">
      <c r="A5538" s="130"/>
      <c r="B5538" s="130"/>
      <c r="C5538" s="130"/>
      <c r="D5538" s="130"/>
      <c r="E5538" s="130"/>
    </row>
    <row r="5539" spans="1:5" ht="15.75" thickBot="1" x14ac:dyDescent="0.3">
      <c r="A5539" s="130"/>
      <c r="B5539" s="130"/>
      <c r="C5539" s="130"/>
      <c r="D5539" s="130"/>
      <c r="E5539" s="130"/>
    </row>
    <row r="5540" spans="1:5" x14ac:dyDescent="0.25">
      <c r="A5540" s="131"/>
      <c r="B5540" s="131"/>
      <c r="C5540" s="131"/>
      <c r="D5540" s="131"/>
      <c r="E5540" s="131"/>
    </row>
    <row r="5541" spans="1:5" ht="15.75" thickBot="1" x14ac:dyDescent="0.3">
      <c r="A5541" s="130"/>
      <c r="B5541" s="130"/>
      <c r="C5541" s="130"/>
      <c r="D5541" s="130"/>
      <c r="E5541" s="130"/>
    </row>
    <row r="5542" spans="1:5" ht="15.75" thickBot="1" x14ac:dyDescent="0.3">
      <c r="A5542" s="130"/>
      <c r="B5542" s="130"/>
      <c r="C5542" s="130"/>
      <c r="D5542" s="130"/>
      <c r="E5542" s="130"/>
    </row>
    <row r="5543" spans="1:5" x14ac:dyDescent="0.25">
      <c r="A5543" s="131"/>
      <c r="B5543" s="131"/>
      <c r="C5543" s="131"/>
      <c r="D5543" s="131"/>
      <c r="E5543" s="131"/>
    </row>
    <row r="5544" spans="1:5" ht="15.75" thickBot="1" x14ac:dyDescent="0.3">
      <c r="A5544" s="130"/>
      <c r="B5544" s="130"/>
      <c r="C5544" s="130"/>
      <c r="D5544" s="130"/>
      <c r="E5544" s="130"/>
    </row>
    <row r="5545" spans="1:5" ht="15.75" thickBot="1" x14ac:dyDescent="0.3">
      <c r="A5545" s="130"/>
      <c r="B5545" s="130"/>
      <c r="C5545" s="130"/>
      <c r="D5545" s="130"/>
      <c r="E5545" s="130"/>
    </row>
    <row r="5546" spans="1:5" x14ac:dyDescent="0.25">
      <c r="A5546" s="131"/>
      <c r="B5546" s="131"/>
      <c r="C5546" s="131"/>
      <c r="D5546" s="131"/>
      <c r="E5546" s="131"/>
    </row>
    <row r="5547" spans="1:5" ht="15.75" thickBot="1" x14ac:dyDescent="0.3">
      <c r="A5547" s="130"/>
      <c r="B5547" s="130"/>
      <c r="C5547" s="130"/>
      <c r="D5547" s="130"/>
      <c r="E5547" s="130"/>
    </row>
    <row r="5548" spans="1:5" ht="15.75" thickBot="1" x14ac:dyDescent="0.3">
      <c r="A5548" s="130"/>
      <c r="B5548" s="130"/>
      <c r="C5548" s="130"/>
      <c r="D5548" s="130"/>
      <c r="E5548" s="130"/>
    </row>
    <row r="5549" spans="1:5" x14ac:dyDescent="0.25">
      <c r="A5549" s="131"/>
      <c r="B5549" s="131"/>
      <c r="C5549" s="131"/>
      <c r="D5549" s="131"/>
      <c r="E5549" s="131"/>
    </row>
    <row r="5550" spans="1:5" ht="15.75" thickBot="1" x14ac:dyDescent="0.3">
      <c r="A5550" s="130"/>
      <c r="B5550" s="130"/>
      <c r="C5550" s="130"/>
      <c r="D5550" s="130"/>
      <c r="E5550" s="130"/>
    </row>
    <row r="5551" spans="1:5" ht="15.75" thickBot="1" x14ac:dyDescent="0.3">
      <c r="A5551" s="130"/>
      <c r="B5551" s="130"/>
      <c r="C5551" s="130"/>
      <c r="D5551" s="130"/>
      <c r="E5551" s="130"/>
    </row>
    <row r="5552" spans="1:5" x14ac:dyDescent="0.25">
      <c r="A5552" s="131"/>
      <c r="B5552" s="131"/>
      <c r="C5552" s="131"/>
      <c r="D5552" s="131"/>
      <c r="E5552" s="131"/>
    </row>
    <row r="5553" spans="1:5" ht="15.75" thickBot="1" x14ac:dyDescent="0.3">
      <c r="A5553" s="130"/>
      <c r="B5553" s="130"/>
      <c r="C5553" s="130"/>
      <c r="D5553" s="130"/>
      <c r="E5553" s="130"/>
    </row>
    <row r="5554" spans="1:5" ht="15.75" thickBot="1" x14ac:dyDescent="0.3">
      <c r="A5554" s="130"/>
      <c r="B5554" s="130"/>
      <c r="C5554" s="130"/>
      <c r="D5554" s="130"/>
      <c r="E5554" s="130"/>
    </row>
    <row r="5555" spans="1:5" x14ac:dyDescent="0.25">
      <c r="A5555" s="131"/>
      <c r="B5555" s="131"/>
      <c r="C5555" s="131"/>
      <c r="D5555" s="131"/>
      <c r="E5555" s="131"/>
    </row>
    <row r="5556" spans="1:5" ht="15.75" thickBot="1" x14ac:dyDescent="0.3">
      <c r="A5556" s="130"/>
      <c r="B5556" s="130"/>
      <c r="C5556" s="130"/>
      <c r="D5556" s="130"/>
      <c r="E5556" s="130"/>
    </row>
    <row r="5557" spans="1:5" ht="15.75" thickBot="1" x14ac:dyDescent="0.3">
      <c r="A5557" s="130"/>
      <c r="B5557" s="130"/>
      <c r="C5557" s="130"/>
      <c r="D5557" s="130"/>
      <c r="E5557" s="130"/>
    </row>
    <row r="5558" spans="1:5" x14ac:dyDescent="0.25">
      <c r="A5558" s="131"/>
      <c r="B5558" s="131"/>
      <c r="C5558" s="131"/>
      <c r="D5558" s="131"/>
      <c r="E5558" s="131"/>
    </row>
    <row r="5559" spans="1:5" ht="15.75" thickBot="1" x14ac:dyDescent="0.3">
      <c r="A5559" s="130"/>
      <c r="B5559" s="130"/>
      <c r="C5559" s="130"/>
      <c r="D5559" s="130"/>
      <c r="E5559" s="130"/>
    </row>
    <row r="5560" spans="1:5" ht="15.75" thickBot="1" x14ac:dyDescent="0.3">
      <c r="A5560" s="130"/>
      <c r="B5560" s="130"/>
      <c r="C5560" s="130"/>
      <c r="D5560" s="130"/>
      <c r="E5560" s="130"/>
    </row>
    <row r="5561" spans="1:5" x14ac:dyDescent="0.25">
      <c r="A5561" s="131"/>
      <c r="B5561" s="131"/>
      <c r="C5561" s="131"/>
      <c r="D5561" s="131"/>
      <c r="E5561" s="131"/>
    </row>
    <row r="5562" spans="1:5" ht="15.75" thickBot="1" x14ac:dyDescent="0.3">
      <c r="A5562" s="130"/>
      <c r="B5562" s="130"/>
      <c r="C5562" s="130"/>
      <c r="D5562" s="130"/>
      <c r="E5562" s="130"/>
    </row>
    <row r="5563" spans="1:5" ht="15.75" thickBot="1" x14ac:dyDescent="0.3">
      <c r="A5563" s="130"/>
      <c r="B5563" s="130"/>
      <c r="C5563" s="130"/>
      <c r="D5563" s="130"/>
      <c r="E5563" s="130"/>
    </row>
    <row r="5564" spans="1:5" x14ac:dyDescent="0.25">
      <c r="A5564" s="131"/>
      <c r="B5564" s="131"/>
      <c r="C5564" s="131"/>
      <c r="D5564" s="131"/>
      <c r="E5564" s="131"/>
    </row>
    <row r="5565" spans="1:5" ht="15.75" thickBot="1" x14ac:dyDescent="0.3">
      <c r="A5565" s="130"/>
      <c r="B5565" s="130"/>
      <c r="C5565" s="130"/>
      <c r="D5565" s="130"/>
      <c r="E5565" s="130"/>
    </row>
    <row r="5566" spans="1:5" ht="15.75" thickBot="1" x14ac:dyDescent="0.3">
      <c r="A5566" s="130"/>
      <c r="B5566" s="130"/>
      <c r="C5566" s="130"/>
      <c r="D5566" s="130"/>
      <c r="E5566" s="130"/>
    </row>
    <row r="5567" spans="1:5" x14ac:dyDescent="0.25">
      <c r="A5567" s="131"/>
      <c r="B5567" s="131"/>
      <c r="C5567" s="131"/>
      <c r="D5567" s="131"/>
      <c r="E5567" s="131"/>
    </row>
    <row r="5568" spans="1:5" ht="15.75" thickBot="1" x14ac:dyDescent="0.3">
      <c r="A5568" s="130"/>
      <c r="B5568" s="130"/>
      <c r="C5568" s="130"/>
      <c r="D5568" s="130"/>
      <c r="E5568" s="130"/>
    </row>
    <row r="5569" spans="1:5" ht="15.75" thickBot="1" x14ac:dyDescent="0.3">
      <c r="A5569" s="130"/>
      <c r="B5569" s="130"/>
      <c r="C5569" s="130"/>
      <c r="D5569" s="130"/>
      <c r="E5569" s="130"/>
    </row>
    <row r="5570" spans="1:5" x14ac:dyDescent="0.25">
      <c r="A5570" s="131"/>
      <c r="B5570" s="131"/>
      <c r="C5570" s="131"/>
      <c r="D5570" s="131"/>
      <c r="E5570" s="131"/>
    </row>
    <row r="5571" spans="1:5" ht="15.75" thickBot="1" x14ac:dyDescent="0.3">
      <c r="A5571" s="130"/>
      <c r="B5571" s="130"/>
      <c r="C5571" s="130"/>
      <c r="D5571" s="130"/>
      <c r="E5571" s="130"/>
    </row>
    <row r="5572" spans="1:5" ht="15.75" thickBot="1" x14ac:dyDescent="0.3">
      <c r="A5572" s="130"/>
      <c r="B5572" s="130"/>
      <c r="C5572" s="130"/>
      <c r="D5572" s="130"/>
      <c r="E5572" s="130"/>
    </row>
    <row r="5573" spans="1:5" x14ac:dyDescent="0.25">
      <c r="A5573" s="131"/>
      <c r="B5573" s="131"/>
      <c r="C5573" s="131"/>
      <c r="D5573" s="131"/>
      <c r="E5573" s="131"/>
    </row>
    <row r="5574" spans="1:5" ht="15.75" thickBot="1" x14ac:dyDescent="0.3">
      <c r="A5574" s="130"/>
      <c r="B5574" s="130"/>
      <c r="C5574" s="130"/>
      <c r="D5574" s="130"/>
      <c r="E5574" s="130"/>
    </row>
    <row r="5575" spans="1:5" ht="15.75" thickBot="1" x14ac:dyDescent="0.3">
      <c r="A5575" s="130"/>
      <c r="B5575" s="130"/>
      <c r="C5575" s="130"/>
      <c r="D5575" s="130"/>
      <c r="E5575" s="130"/>
    </row>
    <row r="5576" spans="1:5" x14ac:dyDescent="0.25">
      <c r="A5576" s="131"/>
      <c r="B5576" s="131"/>
      <c r="C5576" s="131"/>
      <c r="D5576" s="131"/>
      <c r="E5576" s="131"/>
    </row>
    <row r="5577" spans="1:5" ht="15.75" thickBot="1" x14ac:dyDescent="0.3">
      <c r="A5577" s="130"/>
      <c r="B5577" s="130"/>
      <c r="C5577" s="130"/>
      <c r="D5577" s="130"/>
      <c r="E5577" s="130"/>
    </row>
    <row r="5578" spans="1:5" ht="15.75" thickBot="1" x14ac:dyDescent="0.3">
      <c r="A5578" s="130"/>
      <c r="B5578" s="130"/>
      <c r="C5578" s="130"/>
      <c r="D5578" s="130"/>
      <c r="E5578" s="130"/>
    </row>
    <row r="5579" spans="1:5" x14ac:dyDescent="0.25">
      <c r="A5579" s="131"/>
      <c r="B5579" s="131"/>
      <c r="C5579" s="131"/>
      <c r="D5579" s="131"/>
      <c r="E5579" s="131"/>
    </row>
    <row r="5580" spans="1:5" ht="15.75" thickBot="1" x14ac:dyDescent="0.3">
      <c r="A5580" s="130"/>
      <c r="B5580" s="130"/>
      <c r="C5580" s="130"/>
      <c r="D5580" s="130"/>
      <c r="E5580" s="130"/>
    </row>
    <row r="5581" spans="1:5" ht="15.75" thickBot="1" x14ac:dyDescent="0.3">
      <c r="A5581" s="130"/>
      <c r="B5581" s="130"/>
      <c r="C5581" s="130"/>
      <c r="D5581" s="130"/>
      <c r="E5581" s="130"/>
    </row>
    <row r="5582" spans="1:5" x14ac:dyDescent="0.25">
      <c r="A5582" s="131"/>
      <c r="B5582" s="131"/>
      <c r="C5582" s="131"/>
      <c r="D5582" s="131"/>
      <c r="E5582" s="131"/>
    </row>
    <row r="5583" spans="1:5" ht="15.75" thickBot="1" x14ac:dyDescent="0.3">
      <c r="A5583" s="130"/>
      <c r="B5583" s="130"/>
      <c r="C5583" s="130"/>
      <c r="D5583" s="130"/>
      <c r="E5583" s="130"/>
    </row>
    <row r="5584" spans="1:5" ht="15.75" thickBot="1" x14ac:dyDescent="0.3">
      <c r="A5584" s="130"/>
      <c r="B5584" s="130"/>
      <c r="C5584" s="130"/>
      <c r="D5584" s="130"/>
      <c r="E5584" s="130"/>
    </row>
    <row r="5585" spans="1:5" x14ac:dyDescent="0.25">
      <c r="A5585" s="131"/>
      <c r="B5585" s="131"/>
      <c r="C5585" s="131"/>
      <c r="D5585" s="131"/>
      <c r="E5585" s="131"/>
    </row>
    <row r="5586" spans="1:5" ht="15.75" thickBot="1" x14ac:dyDescent="0.3">
      <c r="A5586" s="130"/>
      <c r="B5586" s="130"/>
      <c r="C5586" s="130"/>
      <c r="D5586" s="130"/>
      <c r="E5586" s="130"/>
    </row>
    <row r="5587" spans="1:5" ht="15.75" thickBot="1" x14ac:dyDescent="0.3">
      <c r="A5587" s="130"/>
      <c r="B5587" s="130"/>
      <c r="C5587" s="130"/>
      <c r="D5587" s="130"/>
      <c r="E5587" s="130"/>
    </row>
    <row r="5588" spans="1:5" x14ac:dyDescent="0.25">
      <c r="A5588" s="131"/>
      <c r="B5588" s="131"/>
      <c r="C5588" s="131"/>
      <c r="D5588" s="131"/>
      <c r="E5588" s="131"/>
    </row>
    <row r="5589" spans="1:5" ht="15.75" thickBot="1" x14ac:dyDescent="0.3">
      <c r="A5589" s="130"/>
      <c r="B5589" s="130"/>
      <c r="C5589" s="130"/>
      <c r="D5589" s="130"/>
      <c r="E5589" s="130"/>
    </row>
    <row r="5590" spans="1:5" ht="15.75" thickBot="1" x14ac:dyDescent="0.3">
      <c r="A5590" s="130"/>
      <c r="B5590" s="130"/>
      <c r="C5590" s="130"/>
      <c r="D5590" s="130"/>
      <c r="E5590" s="130"/>
    </row>
    <row r="5591" spans="1:5" x14ac:dyDescent="0.25">
      <c r="A5591" s="131"/>
      <c r="B5591" s="131"/>
      <c r="C5591" s="131"/>
      <c r="D5591" s="131"/>
      <c r="E5591" s="131"/>
    </row>
    <row r="5592" spans="1:5" ht="15.75" thickBot="1" x14ac:dyDescent="0.3">
      <c r="A5592" s="130"/>
      <c r="B5592" s="130"/>
      <c r="C5592" s="130"/>
      <c r="D5592" s="130"/>
      <c r="E5592" s="130"/>
    </row>
    <row r="5593" spans="1:5" ht="15.75" thickBot="1" x14ac:dyDescent="0.3">
      <c r="A5593" s="130"/>
      <c r="B5593" s="130"/>
      <c r="C5593" s="130"/>
      <c r="D5593" s="130"/>
      <c r="E5593" s="130"/>
    </row>
    <row r="5594" spans="1:5" x14ac:dyDescent="0.25">
      <c r="A5594" s="131"/>
      <c r="B5594" s="131"/>
      <c r="C5594" s="131"/>
      <c r="D5594" s="131"/>
      <c r="E5594" s="131"/>
    </row>
    <row r="5595" spans="1:5" ht="15.75" thickBot="1" x14ac:dyDescent="0.3">
      <c r="A5595" s="130"/>
      <c r="B5595" s="130"/>
      <c r="C5595" s="130"/>
      <c r="D5595" s="130"/>
      <c r="E5595" s="130"/>
    </row>
    <row r="5596" spans="1:5" ht="15.75" thickBot="1" x14ac:dyDescent="0.3">
      <c r="A5596" s="130"/>
      <c r="B5596" s="130"/>
      <c r="C5596" s="130"/>
      <c r="D5596" s="130"/>
      <c r="E5596" s="130"/>
    </row>
    <row r="5597" spans="1:5" x14ac:dyDescent="0.25">
      <c r="A5597" s="131"/>
      <c r="B5597" s="131"/>
      <c r="C5597" s="131"/>
      <c r="D5597" s="131"/>
      <c r="E5597" s="131"/>
    </row>
    <row r="5598" spans="1:5" ht="15.75" thickBot="1" x14ac:dyDescent="0.3">
      <c r="A5598" s="130"/>
      <c r="B5598" s="130"/>
      <c r="C5598" s="130"/>
      <c r="D5598" s="130"/>
      <c r="E5598" s="130"/>
    </row>
    <row r="5599" spans="1:5" ht="15.75" thickBot="1" x14ac:dyDescent="0.3">
      <c r="A5599" s="130"/>
      <c r="B5599" s="130"/>
      <c r="C5599" s="130"/>
      <c r="D5599" s="130"/>
      <c r="E5599" s="130"/>
    </row>
    <row r="5600" spans="1:5" x14ac:dyDescent="0.25">
      <c r="A5600" s="131"/>
      <c r="B5600" s="131"/>
      <c r="C5600" s="131"/>
      <c r="D5600" s="131"/>
      <c r="E5600" s="131"/>
    </row>
    <row r="5601" spans="1:5" ht="15.75" thickBot="1" x14ac:dyDescent="0.3">
      <c r="A5601" s="130"/>
      <c r="B5601" s="130"/>
      <c r="C5601" s="130"/>
      <c r="D5601" s="130"/>
      <c r="E5601" s="130"/>
    </row>
    <row r="5602" spans="1:5" ht="15.75" thickBot="1" x14ac:dyDescent="0.3">
      <c r="A5602" s="130"/>
      <c r="B5602" s="130"/>
      <c r="C5602" s="130"/>
      <c r="D5602" s="130"/>
      <c r="E5602" s="130"/>
    </row>
    <row r="5603" spans="1:5" x14ac:dyDescent="0.25">
      <c r="A5603" s="131"/>
      <c r="B5603" s="131"/>
      <c r="C5603" s="131"/>
      <c r="D5603" s="131"/>
      <c r="E5603" s="131"/>
    </row>
    <row r="5604" spans="1:5" ht="15.75" thickBot="1" x14ac:dyDescent="0.3">
      <c r="A5604" s="130"/>
      <c r="B5604" s="130"/>
      <c r="C5604" s="130"/>
      <c r="D5604" s="130"/>
      <c r="E5604" s="130"/>
    </row>
    <row r="5605" spans="1:5" ht="15.75" thickBot="1" x14ac:dyDescent="0.3">
      <c r="A5605" s="130"/>
      <c r="B5605" s="130"/>
      <c r="C5605" s="130"/>
      <c r="D5605" s="130"/>
      <c r="E5605" s="130"/>
    </row>
    <row r="5606" spans="1:5" x14ac:dyDescent="0.25">
      <c r="A5606" s="131"/>
      <c r="B5606" s="131"/>
      <c r="C5606" s="131"/>
      <c r="D5606" s="131"/>
      <c r="E5606" s="131"/>
    </row>
    <row r="5607" spans="1:5" ht="15.75" thickBot="1" x14ac:dyDescent="0.3">
      <c r="A5607" s="130"/>
      <c r="B5607" s="130"/>
      <c r="C5607" s="130"/>
      <c r="D5607" s="130"/>
      <c r="E5607" s="130"/>
    </row>
    <row r="5608" spans="1:5" ht="15.75" thickBot="1" x14ac:dyDescent="0.3">
      <c r="A5608" s="130"/>
      <c r="B5608" s="130"/>
      <c r="C5608" s="130"/>
      <c r="D5608" s="130"/>
      <c r="E5608" s="130"/>
    </row>
    <row r="5609" spans="1:5" x14ac:dyDescent="0.25">
      <c r="A5609" s="131"/>
      <c r="B5609" s="131"/>
      <c r="C5609" s="131"/>
      <c r="D5609" s="131"/>
      <c r="E5609" s="131"/>
    </row>
    <row r="5610" spans="1:5" ht="15.75" thickBot="1" x14ac:dyDescent="0.3">
      <c r="A5610" s="130"/>
      <c r="B5610" s="130"/>
      <c r="C5610" s="130"/>
      <c r="D5610" s="130"/>
      <c r="E5610" s="130"/>
    </row>
    <row r="5611" spans="1:5" ht="15.75" thickBot="1" x14ac:dyDescent="0.3">
      <c r="A5611" s="130"/>
      <c r="B5611" s="130"/>
      <c r="C5611" s="130"/>
      <c r="D5611" s="130"/>
      <c r="E5611" s="130"/>
    </row>
    <row r="5612" spans="1:5" x14ac:dyDescent="0.25">
      <c r="A5612" s="131"/>
      <c r="B5612" s="131"/>
      <c r="C5612" s="131"/>
      <c r="D5612" s="131"/>
      <c r="E5612" s="131"/>
    </row>
    <row r="5613" spans="1:5" ht="15.75" thickBot="1" x14ac:dyDescent="0.3">
      <c r="A5613" s="130"/>
      <c r="B5613" s="130"/>
      <c r="C5613" s="130"/>
      <c r="D5613" s="130"/>
      <c r="E5613" s="130"/>
    </row>
    <row r="5614" spans="1:5" ht="15.75" thickBot="1" x14ac:dyDescent="0.3">
      <c r="A5614" s="130"/>
      <c r="B5614" s="130"/>
      <c r="C5614" s="130"/>
      <c r="D5614" s="130"/>
      <c r="E5614" s="130"/>
    </row>
    <row r="5615" spans="1:5" x14ac:dyDescent="0.25">
      <c r="A5615" s="131"/>
      <c r="B5615" s="131"/>
      <c r="C5615" s="131"/>
      <c r="D5615" s="131"/>
      <c r="E5615" s="131"/>
    </row>
    <row r="5616" spans="1:5" ht="15.75" thickBot="1" x14ac:dyDescent="0.3">
      <c r="A5616" s="130"/>
      <c r="B5616" s="130"/>
      <c r="C5616" s="130"/>
      <c r="D5616" s="130"/>
      <c r="E5616" s="130"/>
    </row>
    <row r="5617" spans="1:5" ht="15.75" thickBot="1" x14ac:dyDescent="0.3">
      <c r="A5617" s="130"/>
      <c r="B5617" s="130"/>
      <c r="C5617" s="130"/>
      <c r="D5617" s="130"/>
      <c r="E5617" s="130"/>
    </row>
    <row r="5618" spans="1:5" ht="15.75" thickBot="1" x14ac:dyDescent="0.3">
      <c r="A5618" s="130"/>
      <c r="B5618" s="130"/>
      <c r="C5618" s="130"/>
      <c r="D5618" s="130"/>
      <c r="E5618" s="130"/>
    </row>
    <row r="5619" spans="1:5" ht="15.75" thickBot="1" x14ac:dyDescent="0.3">
      <c r="A5619" s="130"/>
      <c r="B5619" s="130"/>
      <c r="C5619" s="130"/>
      <c r="D5619" s="130"/>
      <c r="E5619" s="130"/>
    </row>
    <row r="5620" spans="1:5" ht="15.75" thickBot="1" x14ac:dyDescent="0.3">
      <c r="A5620" s="130"/>
      <c r="B5620" s="130"/>
      <c r="C5620" s="130"/>
      <c r="D5620" s="130"/>
      <c r="E5620" s="130"/>
    </row>
    <row r="5621" spans="1:5" ht="15.75" thickBot="1" x14ac:dyDescent="0.3">
      <c r="A5621" s="130"/>
      <c r="B5621" s="130"/>
      <c r="C5621" s="130"/>
      <c r="D5621" s="130"/>
      <c r="E5621" s="130"/>
    </row>
    <row r="5622" spans="1:5" ht="15.75" thickBot="1" x14ac:dyDescent="0.3">
      <c r="A5622" s="130"/>
      <c r="B5622" s="130"/>
      <c r="C5622" s="130"/>
      <c r="D5622" s="130"/>
      <c r="E5622" s="130"/>
    </row>
    <row r="5623" spans="1:5" ht="15.75" thickBot="1" x14ac:dyDescent="0.3">
      <c r="A5623" s="130"/>
      <c r="B5623" s="130"/>
      <c r="C5623" s="130"/>
      <c r="D5623" s="130"/>
      <c r="E5623" s="130"/>
    </row>
    <row r="5624" spans="1:5" ht="15.75" thickBot="1" x14ac:dyDescent="0.3">
      <c r="A5624" s="130"/>
      <c r="B5624" s="130"/>
      <c r="C5624" s="130"/>
      <c r="D5624" s="130"/>
      <c r="E5624" s="130"/>
    </row>
    <row r="5625" spans="1:5" ht="15.75" thickBot="1" x14ac:dyDescent="0.3">
      <c r="A5625" s="130"/>
      <c r="B5625" s="130"/>
      <c r="C5625" s="130"/>
      <c r="D5625" s="130"/>
      <c r="E5625" s="130"/>
    </row>
    <row r="5626" spans="1:5" ht="15.75" thickBot="1" x14ac:dyDescent="0.3">
      <c r="A5626" s="130"/>
      <c r="B5626" s="130"/>
      <c r="C5626" s="130"/>
      <c r="D5626" s="130"/>
      <c r="E5626" s="130"/>
    </row>
    <row r="5627" spans="1:5" ht="15.75" thickBot="1" x14ac:dyDescent="0.3">
      <c r="A5627" s="130"/>
      <c r="B5627" s="130"/>
      <c r="C5627" s="130"/>
      <c r="D5627" s="130"/>
      <c r="E5627" s="130"/>
    </row>
    <row r="5628" spans="1:5" ht="15.75" thickBot="1" x14ac:dyDescent="0.3">
      <c r="A5628" s="130"/>
      <c r="B5628" s="130"/>
      <c r="C5628" s="130"/>
      <c r="D5628" s="130"/>
      <c r="E5628" s="130"/>
    </row>
    <row r="5629" spans="1:5" ht="15.75" thickBot="1" x14ac:dyDescent="0.3">
      <c r="A5629" s="130"/>
      <c r="B5629" s="130"/>
      <c r="C5629" s="130"/>
      <c r="D5629" s="130"/>
      <c r="E5629" s="130"/>
    </row>
    <row r="5630" spans="1:5" ht="15.75" thickBot="1" x14ac:dyDescent="0.3">
      <c r="A5630" s="130"/>
      <c r="B5630" s="130"/>
      <c r="C5630" s="130"/>
      <c r="D5630" s="130"/>
      <c r="E5630" s="130"/>
    </row>
    <row r="5631" spans="1:5" ht="15.75" thickBot="1" x14ac:dyDescent="0.3">
      <c r="A5631" s="130"/>
      <c r="B5631" s="130"/>
      <c r="C5631" s="130"/>
      <c r="D5631" s="130"/>
      <c r="E5631" s="130"/>
    </row>
    <row r="5632" spans="1:5" ht="15.75" thickBot="1" x14ac:dyDescent="0.3">
      <c r="A5632" s="130"/>
      <c r="B5632" s="130"/>
      <c r="C5632" s="130"/>
      <c r="D5632" s="130"/>
      <c r="E5632" s="130"/>
    </row>
    <row r="5633" spans="1:5" x14ac:dyDescent="0.25">
      <c r="A5633" s="131"/>
      <c r="B5633" s="131"/>
      <c r="C5633" s="131"/>
      <c r="D5633" s="131"/>
      <c r="E5633" s="131"/>
    </row>
    <row r="5634" spans="1:5" ht="15.75" thickBot="1" x14ac:dyDescent="0.3">
      <c r="A5634" s="130"/>
      <c r="B5634" s="130"/>
      <c r="C5634" s="130"/>
      <c r="D5634" s="130"/>
      <c r="E5634" s="130"/>
    </row>
    <row r="5635" spans="1:5" ht="15.75" thickBot="1" x14ac:dyDescent="0.3">
      <c r="A5635" s="130"/>
      <c r="B5635" s="130"/>
      <c r="C5635" s="130"/>
      <c r="D5635" s="130"/>
      <c r="E5635" s="130"/>
    </row>
    <row r="5636" spans="1:5" x14ac:dyDescent="0.25">
      <c r="A5636" s="131"/>
      <c r="B5636" s="131"/>
      <c r="C5636" s="131"/>
      <c r="D5636" s="131"/>
      <c r="E5636" s="131"/>
    </row>
    <row r="5637" spans="1:5" ht="15.75" thickBot="1" x14ac:dyDescent="0.3">
      <c r="A5637" s="130"/>
      <c r="B5637" s="130"/>
      <c r="C5637" s="130"/>
      <c r="D5637" s="130"/>
      <c r="E5637" s="130"/>
    </row>
    <row r="5638" spans="1:5" ht="15.75" thickBot="1" x14ac:dyDescent="0.3">
      <c r="A5638" s="130"/>
      <c r="B5638" s="130"/>
      <c r="C5638" s="130"/>
      <c r="D5638" s="130"/>
      <c r="E5638" s="130"/>
    </row>
    <row r="5639" spans="1:5" x14ac:dyDescent="0.25">
      <c r="A5639" s="131"/>
      <c r="B5639" s="131"/>
      <c r="C5639" s="131"/>
      <c r="D5639" s="131"/>
      <c r="E5639" s="131"/>
    </row>
    <row r="5640" spans="1:5" ht="15.75" thickBot="1" x14ac:dyDescent="0.3">
      <c r="A5640" s="130"/>
      <c r="B5640" s="130"/>
      <c r="C5640" s="130"/>
      <c r="D5640" s="130"/>
      <c r="E5640" s="130"/>
    </row>
    <row r="5641" spans="1:5" ht="15.75" thickBot="1" x14ac:dyDescent="0.3">
      <c r="A5641" s="130"/>
      <c r="B5641" s="130"/>
      <c r="C5641" s="130"/>
      <c r="D5641" s="130"/>
      <c r="E5641" s="130"/>
    </row>
    <row r="5642" spans="1:5" x14ac:dyDescent="0.25">
      <c r="A5642" s="131"/>
      <c r="B5642" s="131"/>
      <c r="C5642" s="131"/>
      <c r="D5642" s="131"/>
      <c r="E5642" s="131"/>
    </row>
    <row r="5643" spans="1:5" ht="15.75" thickBot="1" x14ac:dyDescent="0.3">
      <c r="A5643" s="130"/>
      <c r="B5643" s="130"/>
      <c r="C5643" s="130"/>
      <c r="D5643" s="130"/>
      <c r="E5643" s="130"/>
    </row>
    <row r="5644" spans="1:5" ht="15.75" thickBot="1" x14ac:dyDescent="0.3">
      <c r="A5644" s="130"/>
      <c r="B5644" s="130"/>
      <c r="C5644" s="130"/>
      <c r="D5644" s="130"/>
      <c r="E5644" s="130"/>
    </row>
    <row r="5645" spans="1:5" x14ac:dyDescent="0.25">
      <c r="A5645" s="131"/>
      <c r="B5645" s="131"/>
      <c r="C5645" s="131"/>
      <c r="D5645" s="131"/>
      <c r="E5645" s="131"/>
    </row>
    <row r="5646" spans="1:5" ht="15.75" thickBot="1" x14ac:dyDescent="0.3">
      <c r="A5646" s="130"/>
      <c r="B5646" s="130"/>
      <c r="C5646" s="130"/>
      <c r="D5646" s="130"/>
      <c r="E5646" s="130"/>
    </row>
    <row r="5647" spans="1:5" ht="15.75" thickBot="1" x14ac:dyDescent="0.3">
      <c r="A5647" s="130"/>
      <c r="B5647" s="130"/>
      <c r="C5647" s="130"/>
      <c r="D5647" s="130"/>
      <c r="E5647" s="130"/>
    </row>
    <row r="5648" spans="1:5" x14ac:dyDescent="0.25">
      <c r="A5648" s="131"/>
      <c r="B5648" s="131"/>
      <c r="C5648" s="131"/>
      <c r="D5648" s="131"/>
      <c r="E5648" s="131"/>
    </row>
    <row r="5649" spans="1:5" ht="15.75" thickBot="1" x14ac:dyDescent="0.3">
      <c r="A5649" s="130"/>
      <c r="B5649" s="130"/>
      <c r="C5649" s="130"/>
      <c r="D5649" s="130"/>
      <c r="E5649" s="130"/>
    </row>
    <row r="5650" spans="1:5" ht="15.75" thickBot="1" x14ac:dyDescent="0.3">
      <c r="A5650" s="130"/>
      <c r="B5650" s="130"/>
      <c r="C5650" s="130"/>
      <c r="D5650" s="130"/>
      <c r="E5650" s="130"/>
    </row>
    <row r="5651" spans="1:5" x14ac:dyDescent="0.25">
      <c r="A5651" s="131"/>
      <c r="B5651" s="131"/>
      <c r="C5651" s="131"/>
      <c r="D5651" s="131"/>
      <c r="E5651" s="131"/>
    </row>
    <row r="5652" spans="1:5" ht="15.75" thickBot="1" x14ac:dyDescent="0.3">
      <c r="A5652" s="130"/>
      <c r="B5652" s="130"/>
      <c r="C5652" s="130"/>
      <c r="D5652" s="130"/>
      <c r="E5652" s="130"/>
    </row>
    <row r="5653" spans="1:5" ht="15.75" thickBot="1" x14ac:dyDescent="0.3">
      <c r="A5653" s="130"/>
      <c r="B5653" s="130"/>
      <c r="C5653" s="130"/>
      <c r="D5653" s="130"/>
      <c r="E5653" s="130"/>
    </row>
    <row r="5654" spans="1:5" x14ac:dyDescent="0.25">
      <c r="A5654" s="131"/>
      <c r="B5654" s="131"/>
      <c r="C5654" s="131"/>
      <c r="D5654" s="131"/>
      <c r="E5654" s="131"/>
    </row>
    <row r="5655" spans="1:5" ht="15.75" thickBot="1" x14ac:dyDescent="0.3">
      <c r="A5655" s="130"/>
      <c r="B5655" s="130"/>
      <c r="C5655" s="130"/>
      <c r="D5655" s="130"/>
      <c r="E5655" s="130"/>
    </row>
    <row r="5656" spans="1:5" ht="15.75" thickBot="1" x14ac:dyDescent="0.3">
      <c r="A5656" s="130"/>
      <c r="B5656" s="130"/>
      <c r="C5656" s="130"/>
      <c r="D5656" s="130"/>
      <c r="E5656" s="130"/>
    </row>
    <row r="5657" spans="1:5" x14ac:dyDescent="0.25">
      <c r="A5657" s="131"/>
      <c r="B5657" s="131"/>
      <c r="C5657" s="131"/>
      <c r="D5657" s="131"/>
      <c r="E5657" s="131"/>
    </row>
    <row r="5658" spans="1:5" ht="15.75" thickBot="1" x14ac:dyDescent="0.3">
      <c r="A5658" s="130"/>
      <c r="B5658" s="130"/>
      <c r="C5658" s="130"/>
      <c r="D5658" s="130"/>
      <c r="E5658" s="130"/>
    </row>
    <row r="5659" spans="1:5" ht="15.75" thickBot="1" x14ac:dyDescent="0.3">
      <c r="A5659" s="130"/>
      <c r="B5659" s="130"/>
      <c r="C5659" s="130"/>
      <c r="D5659" s="130"/>
      <c r="E5659" s="130"/>
    </row>
    <row r="5660" spans="1:5" x14ac:dyDescent="0.25">
      <c r="A5660" s="131"/>
      <c r="B5660" s="131"/>
      <c r="C5660" s="131"/>
      <c r="D5660" s="131"/>
      <c r="E5660" s="131"/>
    </row>
    <row r="5661" spans="1:5" ht="15.75" thickBot="1" x14ac:dyDescent="0.3">
      <c r="A5661" s="130"/>
      <c r="B5661" s="130"/>
      <c r="C5661" s="130"/>
      <c r="D5661" s="130"/>
      <c r="E5661" s="130"/>
    </row>
    <row r="5662" spans="1:5" ht="15.75" thickBot="1" x14ac:dyDescent="0.3">
      <c r="A5662" s="130"/>
      <c r="B5662" s="130"/>
      <c r="C5662" s="130"/>
      <c r="D5662" s="130"/>
      <c r="E5662" s="130"/>
    </row>
    <row r="5663" spans="1:5" x14ac:dyDescent="0.25">
      <c r="A5663" s="131"/>
      <c r="B5663" s="131"/>
      <c r="C5663" s="131"/>
      <c r="D5663" s="131"/>
      <c r="E5663" s="131"/>
    </row>
    <row r="5664" spans="1:5" ht="15.75" thickBot="1" x14ac:dyDescent="0.3">
      <c r="A5664" s="130"/>
      <c r="B5664" s="130"/>
      <c r="C5664" s="130"/>
      <c r="D5664" s="130"/>
      <c r="E5664" s="130"/>
    </row>
    <row r="5665" spans="1:5" ht="15.75" thickBot="1" x14ac:dyDescent="0.3">
      <c r="A5665" s="130"/>
      <c r="B5665" s="130"/>
      <c r="C5665" s="130"/>
      <c r="D5665" s="130"/>
      <c r="E5665" s="130"/>
    </row>
    <row r="5666" spans="1:5" x14ac:dyDescent="0.25">
      <c r="A5666" s="131"/>
      <c r="B5666" s="131"/>
      <c r="C5666" s="131"/>
      <c r="D5666" s="131"/>
      <c r="E5666" s="131"/>
    </row>
    <row r="5667" spans="1:5" ht="15.75" thickBot="1" x14ac:dyDescent="0.3">
      <c r="A5667" s="130"/>
      <c r="B5667" s="130"/>
      <c r="C5667" s="130"/>
      <c r="D5667" s="130"/>
      <c r="E5667" s="130"/>
    </row>
    <row r="5668" spans="1:5" ht="15.75" thickBot="1" x14ac:dyDescent="0.3">
      <c r="A5668" s="130"/>
      <c r="B5668" s="130"/>
      <c r="C5668" s="130"/>
      <c r="D5668" s="130"/>
      <c r="E5668" s="130"/>
    </row>
    <row r="5669" spans="1:5" x14ac:dyDescent="0.25">
      <c r="A5669" s="131"/>
      <c r="B5669" s="131"/>
      <c r="C5669" s="131"/>
      <c r="D5669" s="131"/>
      <c r="E5669" s="131"/>
    </row>
    <row r="5670" spans="1:5" ht="15.75" thickBot="1" x14ac:dyDescent="0.3">
      <c r="A5670" s="130"/>
      <c r="B5670" s="130"/>
      <c r="C5670" s="130"/>
      <c r="D5670" s="130"/>
      <c r="E5670" s="130"/>
    </row>
    <row r="5671" spans="1:5" ht="15.75" thickBot="1" x14ac:dyDescent="0.3">
      <c r="A5671" s="130"/>
      <c r="B5671" s="130"/>
      <c r="C5671" s="130"/>
      <c r="D5671" s="130"/>
      <c r="E5671" s="130"/>
    </row>
    <row r="5672" spans="1:5" x14ac:dyDescent="0.25">
      <c r="A5672" s="131"/>
      <c r="B5672" s="131"/>
      <c r="C5672" s="131"/>
      <c r="D5672" s="131"/>
      <c r="E5672" s="131"/>
    </row>
    <row r="5673" spans="1:5" ht="15.75" thickBot="1" x14ac:dyDescent="0.3">
      <c r="A5673" s="130"/>
      <c r="B5673" s="130"/>
      <c r="C5673" s="130"/>
      <c r="D5673" s="130"/>
      <c r="E5673" s="130"/>
    </row>
    <row r="5674" spans="1:5" ht="15.75" thickBot="1" x14ac:dyDescent="0.3">
      <c r="A5674" s="130"/>
      <c r="B5674" s="130"/>
      <c r="C5674" s="130"/>
      <c r="D5674" s="130"/>
      <c r="E5674" s="130"/>
    </row>
    <row r="5675" spans="1:5" x14ac:dyDescent="0.25">
      <c r="A5675" s="131"/>
      <c r="B5675" s="131"/>
      <c r="C5675" s="131"/>
      <c r="D5675" s="131"/>
      <c r="E5675" s="131"/>
    </row>
    <row r="5676" spans="1:5" ht="15.75" thickBot="1" x14ac:dyDescent="0.3">
      <c r="A5676" s="130"/>
      <c r="B5676" s="130"/>
      <c r="C5676" s="130"/>
      <c r="D5676" s="130"/>
      <c r="E5676" s="130"/>
    </row>
    <row r="5677" spans="1:5" ht="15.75" thickBot="1" x14ac:dyDescent="0.3">
      <c r="A5677" s="130"/>
      <c r="B5677" s="130"/>
      <c r="C5677" s="130"/>
      <c r="D5677" s="130"/>
      <c r="E5677" s="130"/>
    </row>
    <row r="5678" spans="1:5" x14ac:dyDescent="0.25">
      <c r="A5678" s="131"/>
      <c r="B5678" s="131"/>
      <c r="C5678" s="131"/>
      <c r="D5678" s="131"/>
      <c r="E5678" s="131"/>
    </row>
    <row r="5679" spans="1:5" ht="15.75" thickBot="1" x14ac:dyDescent="0.3">
      <c r="A5679" s="130"/>
      <c r="B5679" s="130"/>
      <c r="C5679" s="130"/>
      <c r="D5679" s="130"/>
      <c r="E5679" s="130"/>
    </row>
    <row r="5680" spans="1:5" ht="15.75" thickBot="1" x14ac:dyDescent="0.3">
      <c r="A5680" s="130"/>
      <c r="B5680" s="130"/>
      <c r="C5680" s="130"/>
      <c r="D5680" s="130"/>
      <c r="E5680" s="130"/>
    </row>
    <row r="5681" spans="1:5" x14ac:dyDescent="0.25">
      <c r="A5681" s="131"/>
      <c r="B5681" s="131"/>
      <c r="C5681" s="131"/>
      <c r="D5681" s="131"/>
      <c r="E5681" s="131"/>
    </row>
    <row r="5682" spans="1:5" ht="15.75" thickBot="1" x14ac:dyDescent="0.3">
      <c r="A5682" s="130"/>
      <c r="B5682" s="130"/>
      <c r="C5682" s="130"/>
      <c r="D5682" s="130"/>
      <c r="E5682" s="130"/>
    </row>
    <row r="5683" spans="1:5" ht="15.75" thickBot="1" x14ac:dyDescent="0.3">
      <c r="A5683" s="130"/>
      <c r="B5683" s="130"/>
      <c r="C5683" s="130"/>
      <c r="D5683" s="130"/>
      <c r="E5683" s="130"/>
    </row>
    <row r="5684" spans="1:5" x14ac:dyDescent="0.25">
      <c r="A5684" s="131"/>
      <c r="B5684" s="131"/>
      <c r="C5684" s="131"/>
      <c r="D5684" s="131"/>
      <c r="E5684" s="131"/>
    </row>
    <row r="5685" spans="1:5" ht="15.75" thickBot="1" x14ac:dyDescent="0.3">
      <c r="A5685" s="130"/>
      <c r="B5685" s="130"/>
      <c r="C5685" s="130"/>
      <c r="D5685" s="130"/>
      <c r="E5685" s="130"/>
    </row>
    <row r="5686" spans="1:5" ht="15.75" thickBot="1" x14ac:dyDescent="0.3">
      <c r="A5686" s="130"/>
      <c r="B5686" s="130"/>
      <c r="C5686" s="130"/>
      <c r="D5686" s="130"/>
      <c r="E5686" s="130"/>
    </row>
    <row r="5687" spans="1:5" x14ac:dyDescent="0.25">
      <c r="A5687" s="131"/>
      <c r="B5687" s="131"/>
      <c r="C5687" s="131"/>
      <c r="D5687" s="131"/>
      <c r="E5687" s="131"/>
    </row>
    <row r="5688" spans="1:5" ht="15.75" thickBot="1" x14ac:dyDescent="0.3">
      <c r="A5688" s="130"/>
      <c r="B5688" s="130"/>
      <c r="C5688" s="130"/>
      <c r="D5688" s="130"/>
      <c r="E5688" s="130"/>
    </row>
    <row r="5689" spans="1:5" ht="15.75" thickBot="1" x14ac:dyDescent="0.3">
      <c r="A5689" s="130"/>
      <c r="B5689" s="130"/>
      <c r="C5689" s="130"/>
      <c r="D5689" s="130"/>
      <c r="E5689" s="130"/>
    </row>
    <row r="5690" spans="1:5" x14ac:dyDescent="0.25">
      <c r="A5690" s="131"/>
      <c r="B5690" s="131"/>
      <c r="C5690" s="131"/>
      <c r="D5690" s="131"/>
      <c r="E5690" s="131"/>
    </row>
    <row r="5691" spans="1:5" ht="15.75" thickBot="1" x14ac:dyDescent="0.3">
      <c r="A5691" s="130"/>
      <c r="B5691" s="130"/>
      <c r="C5691" s="130"/>
      <c r="D5691" s="130"/>
      <c r="E5691" s="130"/>
    </row>
    <row r="5692" spans="1:5" ht="15.75" thickBot="1" x14ac:dyDescent="0.3">
      <c r="A5692" s="130"/>
      <c r="B5692" s="130"/>
      <c r="C5692" s="130"/>
      <c r="D5692" s="130"/>
      <c r="E5692" s="130"/>
    </row>
    <row r="5693" spans="1:5" x14ac:dyDescent="0.25">
      <c r="A5693" s="131"/>
      <c r="B5693" s="131"/>
      <c r="C5693" s="131"/>
      <c r="D5693" s="131"/>
      <c r="E5693" s="131"/>
    </row>
    <row r="5694" spans="1:5" ht="15.75" thickBot="1" x14ac:dyDescent="0.3">
      <c r="A5694" s="130"/>
      <c r="B5694" s="130"/>
      <c r="C5694" s="130"/>
      <c r="D5694" s="130"/>
      <c r="E5694" s="130"/>
    </row>
    <row r="5695" spans="1:5" ht="15.75" thickBot="1" x14ac:dyDescent="0.3">
      <c r="A5695" s="130"/>
      <c r="B5695" s="130"/>
      <c r="C5695" s="130"/>
      <c r="D5695" s="130"/>
      <c r="E5695" s="130"/>
    </row>
    <row r="5696" spans="1:5" x14ac:dyDescent="0.25">
      <c r="A5696" s="131"/>
      <c r="B5696" s="131"/>
      <c r="C5696" s="131"/>
      <c r="D5696" s="131"/>
      <c r="E5696" s="131"/>
    </row>
    <row r="5697" spans="1:5" ht="15.75" thickBot="1" x14ac:dyDescent="0.3">
      <c r="A5697" s="130"/>
      <c r="B5697" s="130"/>
      <c r="C5697" s="130"/>
      <c r="D5697" s="130"/>
      <c r="E5697" s="130"/>
    </row>
    <row r="5698" spans="1:5" ht="15.75" thickBot="1" x14ac:dyDescent="0.3">
      <c r="A5698" s="130"/>
      <c r="B5698" s="130"/>
      <c r="C5698" s="130"/>
      <c r="D5698" s="130"/>
      <c r="E5698" s="130"/>
    </row>
    <row r="5699" spans="1:5" x14ac:dyDescent="0.25">
      <c r="A5699" s="131"/>
      <c r="B5699" s="131"/>
      <c r="C5699" s="131"/>
      <c r="D5699" s="131"/>
      <c r="E5699" s="131"/>
    </row>
    <row r="5700" spans="1:5" ht="15.75" thickBot="1" x14ac:dyDescent="0.3">
      <c r="A5700" s="130"/>
      <c r="B5700" s="130"/>
      <c r="C5700" s="130"/>
      <c r="D5700" s="130"/>
      <c r="E5700" s="130"/>
    </row>
    <row r="5701" spans="1:5" ht="15.75" thickBot="1" x14ac:dyDescent="0.3">
      <c r="A5701" s="130"/>
      <c r="B5701" s="130"/>
      <c r="C5701" s="130"/>
      <c r="D5701" s="130"/>
      <c r="E5701" s="130"/>
    </row>
    <row r="5702" spans="1:5" x14ac:dyDescent="0.25">
      <c r="A5702" s="131"/>
      <c r="B5702" s="131"/>
      <c r="C5702" s="131"/>
      <c r="D5702" s="131"/>
      <c r="E5702" s="131"/>
    </row>
    <row r="5703" spans="1:5" ht="15.75" thickBot="1" x14ac:dyDescent="0.3">
      <c r="A5703" s="130"/>
      <c r="B5703" s="130"/>
      <c r="C5703" s="130"/>
      <c r="D5703" s="130"/>
      <c r="E5703" s="130"/>
    </row>
    <row r="5704" spans="1:5" ht="15.75" thickBot="1" x14ac:dyDescent="0.3">
      <c r="A5704" s="130"/>
      <c r="B5704" s="130"/>
      <c r="C5704" s="130"/>
      <c r="D5704" s="130"/>
      <c r="E5704" s="130"/>
    </row>
    <row r="5705" spans="1:5" x14ac:dyDescent="0.25">
      <c r="A5705" s="131"/>
      <c r="B5705" s="131"/>
      <c r="C5705" s="131"/>
      <c r="D5705" s="131"/>
      <c r="E5705" s="131"/>
    </row>
    <row r="5706" spans="1:5" ht="15.75" thickBot="1" x14ac:dyDescent="0.3">
      <c r="A5706" s="130"/>
      <c r="B5706" s="130"/>
      <c r="C5706" s="130"/>
      <c r="D5706" s="130"/>
      <c r="E5706" s="130"/>
    </row>
    <row r="5707" spans="1:5" ht="15.75" thickBot="1" x14ac:dyDescent="0.3">
      <c r="A5707" s="130"/>
      <c r="B5707" s="130"/>
      <c r="C5707" s="130"/>
      <c r="D5707" s="130"/>
      <c r="E5707" s="130"/>
    </row>
    <row r="5708" spans="1:5" x14ac:dyDescent="0.25">
      <c r="A5708" s="131"/>
      <c r="B5708" s="131"/>
      <c r="C5708" s="131"/>
      <c r="D5708" s="131"/>
      <c r="E5708" s="131"/>
    </row>
    <row r="5709" spans="1:5" ht="15.75" thickBot="1" x14ac:dyDescent="0.3">
      <c r="A5709" s="130"/>
      <c r="B5709" s="130"/>
      <c r="C5709" s="130"/>
      <c r="D5709" s="130"/>
      <c r="E5709" s="130"/>
    </row>
    <row r="5710" spans="1:5" ht="15.75" thickBot="1" x14ac:dyDescent="0.3">
      <c r="A5710" s="130"/>
      <c r="B5710" s="130"/>
      <c r="C5710" s="130"/>
      <c r="D5710" s="130"/>
      <c r="E5710" s="130"/>
    </row>
    <row r="5711" spans="1:5" x14ac:dyDescent="0.25">
      <c r="A5711" s="131"/>
      <c r="B5711" s="131"/>
      <c r="C5711" s="131"/>
      <c r="D5711" s="131"/>
      <c r="E5711" s="131"/>
    </row>
    <row r="5712" spans="1:5" ht="15.75" thickBot="1" x14ac:dyDescent="0.3">
      <c r="A5712" s="130"/>
      <c r="B5712" s="130"/>
      <c r="C5712" s="130"/>
      <c r="D5712" s="130"/>
      <c r="E5712" s="130"/>
    </row>
    <row r="5713" spans="1:5" ht="15.75" thickBot="1" x14ac:dyDescent="0.3">
      <c r="A5713" s="130"/>
      <c r="B5713" s="130"/>
      <c r="C5713" s="130"/>
      <c r="D5713" s="130"/>
      <c r="E5713" s="130"/>
    </row>
    <row r="5714" spans="1:5" x14ac:dyDescent="0.25">
      <c r="A5714" s="131"/>
      <c r="B5714" s="131"/>
      <c r="C5714" s="131"/>
      <c r="D5714" s="131"/>
      <c r="E5714" s="131"/>
    </row>
    <row r="5715" spans="1:5" ht="15.75" thickBot="1" x14ac:dyDescent="0.3">
      <c r="A5715" s="130"/>
      <c r="B5715" s="130"/>
      <c r="C5715" s="130"/>
      <c r="D5715" s="130"/>
      <c r="E5715" s="130"/>
    </row>
    <row r="5716" spans="1:5" ht="15.75" thickBot="1" x14ac:dyDescent="0.3">
      <c r="A5716" s="130"/>
      <c r="B5716" s="130"/>
      <c r="C5716" s="130"/>
      <c r="D5716" s="130"/>
      <c r="E5716" s="130"/>
    </row>
    <row r="5717" spans="1:5" x14ac:dyDescent="0.25">
      <c r="A5717" s="131"/>
      <c r="B5717" s="131"/>
      <c r="C5717" s="131"/>
      <c r="D5717" s="131"/>
      <c r="E5717" s="131"/>
    </row>
    <row r="5718" spans="1:5" ht="15.75" thickBot="1" x14ac:dyDescent="0.3">
      <c r="A5718" s="130"/>
      <c r="B5718" s="130"/>
      <c r="C5718" s="130"/>
      <c r="D5718" s="130"/>
      <c r="E5718" s="130"/>
    </row>
    <row r="5719" spans="1:5" ht="15.75" thickBot="1" x14ac:dyDescent="0.3">
      <c r="A5719" s="130"/>
      <c r="B5719" s="130"/>
      <c r="C5719" s="130"/>
      <c r="D5719" s="130"/>
      <c r="E5719" s="130"/>
    </row>
    <row r="5720" spans="1:5" x14ac:dyDescent="0.25">
      <c r="A5720" s="131"/>
      <c r="B5720" s="131"/>
      <c r="C5720" s="131"/>
      <c r="D5720" s="131"/>
      <c r="E5720" s="131"/>
    </row>
    <row r="5721" spans="1:5" ht="15.75" thickBot="1" x14ac:dyDescent="0.3">
      <c r="A5721" s="130"/>
      <c r="B5721" s="130"/>
      <c r="C5721" s="130"/>
      <c r="D5721" s="130"/>
      <c r="E5721" s="130"/>
    </row>
    <row r="5722" spans="1:5" ht="15.75" thickBot="1" x14ac:dyDescent="0.3">
      <c r="A5722" s="130"/>
      <c r="B5722" s="130"/>
      <c r="C5722" s="130"/>
      <c r="D5722" s="130"/>
      <c r="E5722" s="130"/>
    </row>
    <row r="5723" spans="1:5" x14ac:dyDescent="0.25">
      <c r="A5723" s="131"/>
      <c r="B5723" s="131"/>
      <c r="C5723" s="131"/>
      <c r="D5723" s="131"/>
      <c r="E5723" s="131"/>
    </row>
    <row r="5724" spans="1:5" ht="15.75" thickBot="1" x14ac:dyDescent="0.3">
      <c r="A5724" s="130"/>
      <c r="B5724" s="130"/>
      <c r="C5724" s="130"/>
      <c r="D5724" s="130"/>
      <c r="E5724" s="130"/>
    </row>
    <row r="5725" spans="1:5" ht="15.75" thickBot="1" x14ac:dyDescent="0.3">
      <c r="A5725" s="130"/>
      <c r="B5725" s="130"/>
      <c r="C5725" s="130"/>
      <c r="D5725" s="130"/>
      <c r="E5725" s="130"/>
    </row>
    <row r="5726" spans="1:5" x14ac:dyDescent="0.25">
      <c r="A5726" s="131"/>
      <c r="B5726" s="131"/>
      <c r="C5726" s="131"/>
      <c r="D5726" s="131"/>
      <c r="E5726" s="131"/>
    </row>
    <row r="5727" spans="1:5" ht="15.75" thickBot="1" x14ac:dyDescent="0.3">
      <c r="A5727" s="130"/>
      <c r="B5727" s="130"/>
      <c r="C5727" s="130"/>
      <c r="D5727" s="130"/>
      <c r="E5727" s="130"/>
    </row>
    <row r="5728" spans="1:5" ht="15.75" thickBot="1" x14ac:dyDescent="0.3">
      <c r="A5728" s="130"/>
      <c r="B5728" s="130"/>
      <c r="C5728" s="130"/>
      <c r="D5728" s="130"/>
      <c r="E5728" s="130"/>
    </row>
    <row r="5729" spans="1:5" x14ac:dyDescent="0.25">
      <c r="A5729" s="131"/>
      <c r="B5729" s="131"/>
      <c r="C5729" s="131"/>
      <c r="D5729" s="131"/>
      <c r="E5729" s="131"/>
    </row>
    <row r="5730" spans="1:5" ht="15.75" thickBot="1" x14ac:dyDescent="0.3">
      <c r="A5730" s="130"/>
      <c r="B5730" s="130"/>
      <c r="C5730" s="130"/>
      <c r="D5730" s="130"/>
      <c r="E5730" s="130"/>
    </row>
    <row r="5731" spans="1:5" ht="15.75" thickBot="1" x14ac:dyDescent="0.3">
      <c r="A5731" s="130"/>
      <c r="B5731" s="130"/>
      <c r="C5731" s="130"/>
      <c r="D5731" s="130"/>
      <c r="E5731" s="130"/>
    </row>
    <row r="5732" spans="1:5" x14ac:dyDescent="0.25">
      <c r="A5732" s="131"/>
      <c r="B5732" s="131"/>
      <c r="C5732" s="131"/>
      <c r="D5732" s="131"/>
      <c r="E5732" s="131"/>
    </row>
    <row r="5733" spans="1:5" ht="15.75" thickBot="1" x14ac:dyDescent="0.3">
      <c r="A5733" s="130"/>
      <c r="B5733" s="130"/>
      <c r="C5733" s="130"/>
      <c r="D5733" s="130"/>
      <c r="E5733" s="130"/>
    </row>
    <row r="5734" spans="1:5" ht="15.75" thickBot="1" x14ac:dyDescent="0.3">
      <c r="A5734" s="130"/>
      <c r="B5734" s="130"/>
      <c r="C5734" s="130"/>
      <c r="D5734" s="130"/>
      <c r="E5734" s="130"/>
    </row>
    <row r="5735" spans="1:5" x14ac:dyDescent="0.25">
      <c r="A5735" s="131"/>
      <c r="B5735" s="131"/>
      <c r="C5735" s="131"/>
      <c r="D5735" s="131"/>
      <c r="E5735" s="131"/>
    </row>
    <row r="5736" spans="1:5" ht="15.75" thickBot="1" x14ac:dyDescent="0.3">
      <c r="A5736" s="130"/>
      <c r="B5736" s="130"/>
      <c r="C5736" s="130"/>
      <c r="D5736" s="130"/>
      <c r="E5736" s="130"/>
    </row>
    <row r="5737" spans="1:5" ht="15.75" thickBot="1" x14ac:dyDescent="0.3">
      <c r="A5737" s="130"/>
      <c r="B5737" s="130"/>
      <c r="C5737" s="130"/>
      <c r="D5737" s="130"/>
      <c r="E5737" s="130"/>
    </row>
    <row r="5738" spans="1:5" x14ac:dyDescent="0.25">
      <c r="A5738" s="131"/>
      <c r="B5738" s="131"/>
      <c r="C5738" s="131"/>
      <c r="D5738" s="131"/>
      <c r="E5738" s="131"/>
    </row>
    <row r="5739" spans="1:5" ht="15.75" thickBot="1" x14ac:dyDescent="0.3">
      <c r="A5739" s="130"/>
      <c r="B5739" s="130"/>
      <c r="C5739" s="130"/>
      <c r="D5739" s="130"/>
      <c r="E5739" s="130"/>
    </row>
    <row r="5740" spans="1:5" ht="15.75" thickBot="1" x14ac:dyDescent="0.3">
      <c r="A5740" s="130"/>
      <c r="B5740" s="130"/>
      <c r="C5740" s="130"/>
      <c r="D5740" s="130"/>
      <c r="E5740" s="130"/>
    </row>
    <row r="5741" spans="1:5" x14ac:dyDescent="0.25">
      <c r="A5741" s="131"/>
      <c r="B5741" s="131"/>
      <c r="C5741" s="131"/>
      <c r="D5741" s="131"/>
      <c r="E5741" s="131"/>
    </row>
    <row r="5742" spans="1:5" ht="15.75" thickBot="1" x14ac:dyDescent="0.3">
      <c r="A5742" s="130"/>
      <c r="B5742" s="130"/>
      <c r="C5742" s="130"/>
      <c r="D5742" s="130"/>
      <c r="E5742" s="130"/>
    </row>
    <row r="5743" spans="1:5" ht="15.75" thickBot="1" x14ac:dyDescent="0.3">
      <c r="A5743" s="130"/>
      <c r="B5743" s="130"/>
      <c r="C5743" s="130"/>
      <c r="D5743" s="130"/>
      <c r="E5743" s="130"/>
    </row>
    <row r="5744" spans="1:5" x14ac:dyDescent="0.25">
      <c r="A5744" s="131"/>
      <c r="B5744" s="131"/>
      <c r="C5744" s="131"/>
      <c r="D5744" s="131"/>
      <c r="E5744" s="131"/>
    </row>
    <row r="5745" spans="1:5" ht="15.75" thickBot="1" x14ac:dyDescent="0.3">
      <c r="A5745" s="130"/>
      <c r="B5745" s="130"/>
      <c r="C5745" s="130"/>
      <c r="D5745" s="130"/>
      <c r="E5745" s="130"/>
    </row>
    <row r="5746" spans="1:5" ht="15.75" thickBot="1" x14ac:dyDescent="0.3">
      <c r="A5746" s="130"/>
      <c r="B5746" s="130"/>
      <c r="C5746" s="130"/>
      <c r="D5746" s="130"/>
      <c r="E5746" s="130"/>
    </row>
    <row r="5747" spans="1:5" x14ac:dyDescent="0.25">
      <c r="A5747" s="131"/>
      <c r="B5747" s="131"/>
      <c r="C5747" s="131"/>
      <c r="D5747" s="131"/>
      <c r="E5747" s="131"/>
    </row>
    <row r="5748" spans="1:5" ht="15.75" thickBot="1" x14ac:dyDescent="0.3">
      <c r="A5748" s="130"/>
      <c r="B5748" s="130"/>
      <c r="C5748" s="130"/>
      <c r="D5748" s="130"/>
      <c r="E5748" s="130"/>
    </row>
    <row r="5749" spans="1:5" ht="15.75" thickBot="1" x14ac:dyDescent="0.3">
      <c r="A5749" s="130"/>
      <c r="B5749" s="130"/>
      <c r="C5749" s="130"/>
      <c r="D5749" s="130"/>
      <c r="E5749" s="130"/>
    </row>
    <row r="5750" spans="1:5" x14ac:dyDescent="0.25">
      <c r="A5750" s="131"/>
      <c r="B5750" s="131"/>
      <c r="C5750" s="131"/>
      <c r="D5750" s="131"/>
      <c r="E5750" s="131"/>
    </row>
    <row r="5751" spans="1:5" ht="15.75" thickBot="1" x14ac:dyDescent="0.3">
      <c r="A5751" s="130"/>
      <c r="B5751" s="130"/>
      <c r="C5751" s="130"/>
      <c r="D5751" s="130"/>
      <c r="E5751" s="130"/>
    </row>
    <row r="5752" spans="1:5" ht="15.75" thickBot="1" x14ac:dyDescent="0.3">
      <c r="A5752" s="130"/>
      <c r="B5752" s="130"/>
      <c r="C5752" s="130"/>
      <c r="D5752" s="130"/>
      <c r="E5752" s="130"/>
    </row>
    <row r="5753" spans="1:5" x14ac:dyDescent="0.25">
      <c r="A5753" s="131"/>
      <c r="B5753" s="131"/>
      <c r="C5753" s="131"/>
      <c r="D5753" s="131"/>
      <c r="E5753" s="131"/>
    </row>
    <row r="5754" spans="1:5" ht="15.75" thickBot="1" x14ac:dyDescent="0.3">
      <c r="A5754" s="130"/>
      <c r="B5754" s="130"/>
      <c r="C5754" s="130"/>
      <c r="D5754" s="130"/>
      <c r="E5754" s="130"/>
    </row>
    <row r="5755" spans="1:5" ht="15.75" thickBot="1" x14ac:dyDescent="0.3">
      <c r="A5755" s="130"/>
      <c r="B5755" s="130"/>
      <c r="C5755" s="130"/>
      <c r="D5755" s="130"/>
      <c r="E5755" s="130"/>
    </row>
    <row r="5756" spans="1:5" x14ac:dyDescent="0.25">
      <c r="A5756" s="131"/>
      <c r="B5756" s="131"/>
      <c r="C5756" s="131"/>
      <c r="D5756" s="131"/>
      <c r="E5756" s="131"/>
    </row>
    <row r="5757" spans="1:5" ht="15.75" thickBot="1" x14ac:dyDescent="0.3">
      <c r="A5757" s="130"/>
      <c r="B5757" s="130"/>
      <c r="C5757" s="130"/>
      <c r="D5757" s="130"/>
      <c r="E5757" s="130"/>
    </row>
    <row r="5758" spans="1:5" ht="15.75" thickBot="1" x14ac:dyDescent="0.3">
      <c r="A5758" s="130"/>
      <c r="B5758" s="130"/>
      <c r="C5758" s="130"/>
      <c r="D5758" s="130"/>
      <c r="E5758" s="130"/>
    </row>
    <row r="5759" spans="1:5" x14ac:dyDescent="0.25">
      <c r="A5759" s="131"/>
      <c r="B5759" s="131"/>
      <c r="C5759" s="131"/>
      <c r="D5759" s="131"/>
      <c r="E5759" s="131"/>
    </row>
    <row r="5760" spans="1:5" ht="15.75" thickBot="1" x14ac:dyDescent="0.3">
      <c r="A5760" s="130"/>
      <c r="B5760" s="130"/>
      <c r="C5760" s="130"/>
      <c r="D5760" s="130"/>
      <c r="E5760" s="130"/>
    </row>
    <row r="5761" spans="1:5" ht="15.75" thickBot="1" x14ac:dyDescent="0.3">
      <c r="A5761" s="130"/>
      <c r="B5761" s="130"/>
      <c r="C5761" s="130"/>
      <c r="D5761" s="130"/>
      <c r="E5761" s="130"/>
    </row>
    <row r="5762" spans="1:5" x14ac:dyDescent="0.25">
      <c r="A5762" s="131"/>
      <c r="B5762" s="131"/>
      <c r="C5762" s="131"/>
      <c r="D5762" s="131"/>
      <c r="E5762" s="131"/>
    </row>
    <row r="5763" spans="1:5" ht="15.75" thickBot="1" x14ac:dyDescent="0.3">
      <c r="A5763" s="130"/>
      <c r="B5763" s="130"/>
      <c r="C5763" s="130"/>
      <c r="D5763" s="130"/>
      <c r="E5763" s="130"/>
    </row>
    <row r="5764" spans="1:5" ht="15.75" thickBot="1" x14ac:dyDescent="0.3">
      <c r="A5764" s="130"/>
      <c r="B5764" s="130"/>
      <c r="C5764" s="130"/>
      <c r="D5764" s="130"/>
      <c r="E5764" s="130"/>
    </row>
    <row r="5765" spans="1:5" x14ac:dyDescent="0.25">
      <c r="A5765" s="131"/>
      <c r="B5765" s="131"/>
      <c r="C5765" s="131"/>
      <c r="D5765" s="131"/>
      <c r="E5765" s="131"/>
    </row>
    <row r="5766" spans="1:5" ht="15.75" thickBot="1" x14ac:dyDescent="0.3">
      <c r="A5766" s="130"/>
      <c r="B5766" s="130"/>
      <c r="C5766" s="130"/>
      <c r="D5766" s="130"/>
      <c r="E5766" s="130"/>
    </row>
    <row r="5767" spans="1:5" ht="15.75" thickBot="1" x14ac:dyDescent="0.3">
      <c r="A5767" s="130"/>
      <c r="B5767" s="130"/>
      <c r="C5767" s="130"/>
      <c r="D5767" s="130"/>
      <c r="E5767" s="130"/>
    </row>
    <row r="5768" spans="1:5" x14ac:dyDescent="0.25">
      <c r="A5768" s="131"/>
      <c r="B5768" s="131"/>
      <c r="C5768" s="131"/>
      <c r="D5768" s="131"/>
      <c r="E5768" s="131"/>
    </row>
    <row r="5769" spans="1:5" ht="15.75" thickBot="1" x14ac:dyDescent="0.3">
      <c r="A5769" s="130"/>
      <c r="B5769" s="130"/>
      <c r="C5769" s="130"/>
      <c r="D5769" s="130"/>
      <c r="E5769" s="130"/>
    </row>
    <row r="5770" spans="1:5" ht="15.75" thickBot="1" x14ac:dyDescent="0.3">
      <c r="A5770" s="130"/>
      <c r="B5770" s="130"/>
      <c r="C5770" s="130"/>
      <c r="D5770" s="130"/>
      <c r="E5770" s="130"/>
    </row>
    <row r="5771" spans="1:5" x14ac:dyDescent="0.25">
      <c r="A5771" s="131"/>
      <c r="B5771" s="131"/>
      <c r="C5771" s="131"/>
      <c r="D5771" s="131"/>
      <c r="E5771" s="131"/>
    </row>
    <row r="5772" spans="1:5" ht="15.75" thickBot="1" x14ac:dyDescent="0.3">
      <c r="A5772" s="130"/>
      <c r="B5772" s="130"/>
      <c r="C5772" s="130"/>
      <c r="D5772" s="130"/>
      <c r="E5772" s="130"/>
    </row>
    <row r="5773" spans="1:5" ht="15.75" thickBot="1" x14ac:dyDescent="0.3">
      <c r="A5773" s="130"/>
      <c r="B5773" s="130"/>
      <c r="C5773" s="130"/>
      <c r="D5773" s="130"/>
      <c r="E5773" s="130"/>
    </row>
    <row r="5774" spans="1:5" x14ac:dyDescent="0.25">
      <c r="A5774" s="131"/>
      <c r="B5774" s="131"/>
      <c r="C5774" s="131"/>
      <c r="D5774" s="131"/>
      <c r="E5774" s="131"/>
    </row>
    <row r="5775" spans="1:5" ht="15.75" thickBot="1" x14ac:dyDescent="0.3">
      <c r="A5775" s="130"/>
      <c r="B5775" s="130"/>
      <c r="C5775" s="130"/>
      <c r="D5775" s="130"/>
      <c r="E5775" s="130"/>
    </row>
    <row r="5776" spans="1:5" ht="15.75" thickBot="1" x14ac:dyDescent="0.3">
      <c r="A5776" s="130"/>
      <c r="B5776" s="130"/>
      <c r="C5776" s="130"/>
      <c r="D5776" s="130"/>
      <c r="E5776" s="130"/>
    </row>
    <row r="5777" spans="1:5" x14ac:dyDescent="0.25">
      <c r="A5777" s="131"/>
      <c r="B5777" s="131"/>
      <c r="C5777" s="131"/>
      <c r="D5777" s="131"/>
      <c r="E5777" s="131"/>
    </row>
    <row r="5778" spans="1:5" ht="15.75" thickBot="1" x14ac:dyDescent="0.3">
      <c r="A5778" s="130"/>
      <c r="B5778" s="130"/>
      <c r="C5778" s="130"/>
      <c r="D5778" s="130"/>
      <c r="E5778" s="130"/>
    </row>
    <row r="5779" spans="1:5" ht="15.75" thickBot="1" x14ac:dyDescent="0.3">
      <c r="A5779" s="130"/>
      <c r="B5779" s="130"/>
      <c r="C5779" s="130"/>
      <c r="D5779" s="130"/>
      <c r="E5779" s="130"/>
    </row>
    <row r="5780" spans="1:5" x14ac:dyDescent="0.25">
      <c r="A5780" s="131"/>
      <c r="B5780" s="131"/>
      <c r="C5780" s="131"/>
      <c r="D5780" s="131"/>
      <c r="E5780" s="131"/>
    </row>
    <row r="5781" spans="1:5" ht="15.75" thickBot="1" x14ac:dyDescent="0.3">
      <c r="A5781" s="130"/>
      <c r="B5781" s="130"/>
      <c r="C5781" s="130"/>
      <c r="D5781" s="130"/>
      <c r="E5781" s="130"/>
    </row>
    <row r="5782" spans="1:5" ht="15.75" thickBot="1" x14ac:dyDescent="0.3">
      <c r="A5782" s="130"/>
      <c r="B5782" s="130"/>
      <c r="C5782" s="130"/>
      <c r="D5782" s="130"/>
      <c r="E5782" s="130"/>
    </row>
    <row r="5783" spans="1:5" x14ac:dyDescent="0.25">
      <c r="A5783" s="131"/>
      <c r="B5783" s="131"/>
      <c r="C5783" s="131"/>
      <c r="D5783" s="131"/>
      <c r="E5783" s="131"/>
    </row>
    <row r="5784" spans="1:5" ht="15.75" thickBot="1" x14ac:dyDescent="0.3">
      <c r="A5784" s="130"/>
      <c r="B5784" s="130"/>
      <c r="C5784" s="130"/>
      <c r="D5784" s="130"/>
      <c r="E5784" s="130"/>
    </row>
    <row r="5785" spans="1:5" ht="15.75" thickBot="1" x14ac:dyDescent="0.3">
      <c r="A5785" s="130"/>
      <c r="B5785" s="130"/>
      <c r="C5785" s="130"/>
      <c r="D5785" s="130"/>
      <c r="E5785" s="130"/>
    </row>
    <row r="5786" spans="1:5" x14ac:dyDescent="0.25">
      <c r="A5786" s="131"/>
      <c r="B5786" s="131"/>
      <c r="C5786" s="131"/>
      <c r="D5786" s="131"/>
      <c r="E5786" s="131"/>
    </row>
    <row r="5787" spans="1:5" ht="15.75" thickBot="1" x14ac:dyDescent="0.3">
      <c r="A5787" s="130"/>
      <c r="B5787" s="130"/>
      <c r="C5787" s="130"/>
      <c r="D5787" s="130"/>
      <c r="E5787" s="130"/>
    </row>
    <row r="5788" spans="1:5" ht="15.75" thickBot="1" x14ac:dyDescent="0.3">
      <c r="A5788" s="130"/>
      <c r="B5788" s="130"/>
      <c r="C5788" s="130"/>
      <c r="D5788" s="130"/>
      <c r="E5788" s="130"/>
    </row>
    <row r="5789" spans="1:5" x14ac:dyDescent="0.25">
      <c r="A5789" s="131"/>
      <c r="B5789" s="131"/>
      <c r="C5789" s="131"/>
      <c r="D5789" s="131"/>
      <c r="E5789" s="131"/>
    </row>
    <row r="5790" spans="1:5" ht="15.75" thickBot="1" x14ac:dyDescent="0.3">
      <c r="A5790" s="130"/>
      <c r="B5790" s="130"/>
      <c r="C5790" s="130"/>
      <c r="D5790" s="130"/>
      <c r="E5790" s="130"/>
    </row>
    <row r="5791" spans="1:5" ht="15.75" thickBot="1" x14ac:dyDescent="0.3">
      <c r="A5791" s="130"/>
      <c r="B5791" s="130"/>
      <c r="C5791" s="130"/>
      <c r="D5791" s="130"/>
      <c r="E5791" s="130"/>
    </row>
    <row r="5792" spans="1:5" x14ac:dyDescent="0.25">
      <c r="A5792" s="131"/>
      <c r="B5792" s="131"/>
      <c r="C5792" s="131"/>
      <c r="D5792" s="131"/>
      <c r="E5792" s="131"/>
    </row>
    <row r="5793" spans="1:5" ht="15.75" thickBot="1" x14ac:dyDescent="0.3">
      <c r="A5793" s="130"/>
      <c r="B5793" s="130"/>
      <c r="C5793" s="130"/>
      <c r="D5793" s="130"/>
      <c r="E5793" s="130"/>
    </row>
    <row r="5794" spans="1:5" ht="15.75" thickBot="1" x14ac:dyDescent="0.3">
      <c r="A5794" s="130"/>
      <c r="B5794" s="130"/>
      <c r="C5794" s="130"/>
      <c r="D5794" s="130"/>
      <c r="E5794" s="130"/>
    </row>
    <row r="5795" spans="1:5" x14ac:dyDescent="0.25">
      <c r="A5795" s="131"/>
      <c r="B5795" s="131"/>
      <c r="C5795" s="131"/>
      <c r="D5795" s="131"/>
      <c r="E5795" s="131"/>
    </row>
    <row r="5796" spans="1:5" ht="15.75" thickBot="1" x14ac:dyDescent="0.3">
      <c r="A5796" s="130"/>
      <c r="B5796" s="130"/>
      <c r="C5796" s="130"/>
      <c r="D5796" s="130"/>
      <c r="E5796" s="130"/>
    </row>
    <row r="5797" spans="1:5" ht="15.75" thickBot="1" x14ac:dyDescent="0.3">
      <c r="A5797" s="130"/>
      <c r="B5797" s="130"/>
      <c r="C5797" s="130"/>
      <c r="D5797" s="130"/>
      <c r="E5797" s="130"/>
    </row>
    <row r="5798" spans="1:5" x14ac:dyDescent="0.25">
      <c r="A5798" s="131"/>
      <c r="B5798" s="131"/>
      <c r="C5798" s="131"/>
      <c r="D5798" s="131"/>
      <c r="E5798" s="131"/>
    </row>
    <row r="5799" spans="1:5" ht="15.75" thickBot="1" x14ac:dyDescent="0.3">
      <c r="A5799" s="130"/>
      <c r="B5799" s="130"/>
      <c r="C5799" s="130"/>
      <c r="D5799" s="130"/>
      <c r="E5799" s="130"/>
    </row>
    <row r="5800" spans="1:5" ht="15.75" thickBot="1" x14ac:dyDescent="0.3">
      <c r="A5800" s="130"/>
      <c r="B5800" s="130"/>
      <c r="C5800" s="130"/>
      <c r="D5800" s="130"/>
      <c r="E5800" s="130"/>
    </row>
    <row r="5801" spans="1:5" x14ac:dyDescent="0.25">
      <c r="A5801" s="131"/>
      <c r="B5801" s="131"/>
      <c r="C5801" s="131"/>
      <c r="D5801" s="131"/>
      <c r="E5801" s="131"/>
    </row>
    <row r="5802" spans="1:5" ht="15.75" thickBot="1" x14ac:dyDescent="0.3">
      <c r="A5802" s="130"/>
      <c r="B5802" s="130"/>
      <c r="C5802" s="130"/>
      <c r="D5802" s="130"/>
      <c r="E5802" s="130"/>
    </row>
    <row r="5803" spans="1:5" ht="15.75" thickBot="1" x14ac:dyDescent="0.3">
      <c r="A5803" s="130"/>
      <c r="B5803" s="130"/>
      <c r="C5803" s="130"/>
      <c r="D5803" s="130"/>
      <c r="E5803" s="130"/>
    </row>
    <row r="5804" spans="1:5" x14ac:dyDescent="0.25">
      <c r="A5804" s="131"/>
      <c r="B5804" s="131"/>
      <c r="C5804" s="131"/>
      <c r="D5804" s="131"/>
      <c r="E5804" s="131"/>
    </row>
    <row r="5805" spans="1:5" ht="15.75" thickBot="1" x14ac:dyDescent="0.3">
      <c r="A5805" s="130"/>
      <c r="B5805" s="130"/>
      <c r="C5805" s="130"/>
      <c r="D5805" s="130"/>
      <c r="E5805" s="130"/>
    </row>
    <row r="5806" spans="1:5" ht="15.75" thickBot="1" x14ac:dyDescent="0.3">
      <c r="A5806" s="130"/>
      <c r="B5806" s="130"/>
      <c r="C5806" s="130"/>
      <c r="D5806" s="130"/>
      <c r="E5806" s="130"/>
    </row>
    <row r="5807" spans="1:5" x14ac:dyDescent="0.25">
      <c r="A5807" s="131"/>
      <c r="B5807" s="131"/>
      <c r="C5807" s="131"/>
      <c r="D5807" s="131"/>
      <c r="E5807" s="131"/>
    </row>
    <row r="5808" spans="1:5" ht="15.75" thickBot="1" x14ac:dyDescent="0.3">
      <c r="A5808" s="130"/>
      <c r="B5808" s="130"/>
      <c r="C5808" s="130"/>
      <c r="D5808" s="130"/>
      <c r="E5808" s="130"/>
    </row>
    <row r="5809" spans="1:5" ht="15.75" thickBot="1" x14ac:dyDescent="0.3">
      <c r="A5809" s="130"/>
      <c r="B5809" s="130"/>
      <c r="C5809" s="130"/>
      <c r="D5809" s="130"/>
      <c r="E5809" s="130"/>
    </row>
    <row r="5810" spans="1:5" x14ac:dyDescent="0.25">
      <c r="A5810" s="131"/>
      <c r="B5810" s="131"/>
      <c r="C5810" s="131"/>
      <c r="D5810" s="131"/>
      <c r="E5810" s="131"/>
    </row>
    <row r="5811" spans="1:5" ht="15.75" thickBot="1" x14ac:dyDescent="0.3">
      <c r="A5811" s="130"/>
      <c r="B5811" s="130"/>
      <c r="C5811" s="130"/>
      <c r="D5811" s="130"/>
      <c r="E5811" s="130"/>
    </row>
    <row r="5812" spans="1:5" ht="15.75" thickBot="1" x14ac:dyDescent="0.3">
      <c r="A5812" s="130"/>
      <c r="B5812" s="130"/>
      <c r="C5812" s="130"/>
      <c r="D5812" s="130"/>
      <c r="E5812" s="130"/>
    </row>
    <row r="5813" spans="1:5" x14ac:dyDescent="0.25">
      <c r="A5813" s="131"/>
      <c r="B5813" s="131"/>
      <c r="C5813" s="131"/>
      <c r="D5813" s="131"/>
      <c r="E5813" s="131"/>
    </row>
    <row r="5814" spans="1:5" ht="15.75" thickBot="1" x14ac:dyDescent="0.3">
      <c r="A5814" s="130"/>
      <c r="B5814" s="130"/>
      <c r="C5814" s="130"/>
      <c r="D5814" s="130"/>
      <c r="E5814" s="130"/>
    </row>
    <row r="5815" spans="1:5" ht="15.75" thickBot="1" x14ac:dyDescent="0.3">
      <c r="A5815" s="130"/>
      <c r="B5815" s="130"/>
      <c r="C5815" s="130"/>
      <c r="D5815" s="130"/>
      <c r="E5815" s="130"/>
    </row>
    <row r="5816" spans="1:5" x14ac:dyDescent="0.25">
      <c r="A5816" s="131"/>
      <c r="B5816" s="131"/>
      <c r="C5816" s="131"/>
      <c r="D5816" s="131"/>
      <c r="E5816" s="131"/>
    </row>
    <row r="5817" spans="1:5" ht="15.75" thickBot="1" x14ac:dyDescent="0.3">
      <c r="A5817" s="130"/>
      <c r="B5817" s="130"/>
      <c r="C5817" s="130"/>
      <c r="D5817" s="130"/>
      <c r="E5817" s="130"/>
    </row>
    <row r="5818" spans="1:5" ht="15.75" thickBot="1" x14ac:dyDescent="0.3">
      <c r="A5818" s="130"/>
      <c r="B5818" s="130"/>
      <c r="C5818" s="130"/>
      <c r="D5818" s="130"/>
      <c r="E5818" s="130"/>
    </row>
    <row r="5819" spans="1:5" x14ac:dyDescent="0.25">
      <c r="A5819" s="131"/>
      <c r="B5819" s="131"/>
      <c r="C5819" s="131"/>
      <c r="D5819" s="131"/>
      <c r="E5819" s="131"/>
    </row>
    <row r="5820" spans="1:5" ht="15.75" thickBot="1" x14ac:dyDescent="0.3">
      <c r="A5820" s="130"/>
      <c r="B5820" s="130"/>
      <c r="C5820" s="130"/>
      <c r="D5820" s="130"/>
      <c r="E5820" s="130"/>
    </row>
    <row r="5821" spans="1:5" ht="15.75" thickBot="1" x14ac:dyDescent="0.3">
      <c r="A5821" s="130"/>
      <c r="B5821" s="130"/>
      <c r="C5821" s="130"/>
      <c r="D5821" s="130"/>
      <c r="E5821" s="130"/>
    </row>
    <row r="5822" spans="1:5" x14ac:dyDescent="0.25">
      <c r="A5822" s="131"/>
      <c r="B5822" s="131"/>
      <c r="C5822" s="131"/>
      <c r="D5822" s="131"/>
      <c r="E5822" s="131"/>
    </row>
    <row r="5823" spans="1:5" ht="15.75" thickBot="1" x14ac:dyDescent="0.3">
      <c r="A5823" s="130"/>
      <c r="B5823" s="130"/>
      <c r="C5823" s="130"/>
      <c r="D5823" s="130"/>
      <c r="E5823" s="130"/>
    </row>
    <row r="5824" spans="1:5" ht="15.75" thickBot="1" x14ac:dyDescent="0.3">
      <c r="A5824" s="130"/>
      <c r="B5824" s="130"/>
      <c r="C5824" s="130"/>
      <c r="D5824" s="130"/>
      <c r="E5824" s="130"/>
    </row>
    <row r="5825" spans="1:5" x14ac:dyDescent="0.25">
      <c r="A5825" s="131"/>
      <c r="B5825" s="131"/>
      <c r="C5825" s="131"/>
      <c r="D5825" s="131"/>
      <c r="E5825" s="131"/>
    </row>
    <row r="5826" spans="1:5" ht="15.75" thickBot="1" x14ac:dyDescent="0.3">
      <c r="A5826" s="130"/>
      <c r="B5826" s="130"/>
      <c r="C5826" s="130"/>
      <c r="D5826" s="130"/>
      <c r="E5826" s="130"/>
    </row>
    <row r="5827" spans="1:5" ht="15.75" thickBot="1" x14ac:dyDescent="0.3">
      <c r="A5827" s="130"/>
      <c r="B5827" s="130"/>
      <c r="C5827" s="130"/>
      <c r="D5827" s="130"/>
      <c r="E5827" s="130"/>
    </row>
    <row r="5828" spans="1:5" x14ac:dyDescent="0.25">
      <c r="A5828" s="131"/>
      <c r="B5828" s="131"/>
      <c r="C5828" s="131"/>
      <c r="D5828" s="131"/>
      <c r="E5828" s="131"/>
    </row>
    <row r="5829" spans="1:5" ht="15.75" thickBot="1" x14ac:dyDescent="0.3">
      <c r="A5829" s="130"/>
      <c r="B5829" s="130"/>
      <c r="C5829" s="130"/>
      <c r="D5829" s="130"/>
      <c r="E5829" s="130"/>
    </row>
    <row r="5830" spans="1:5" ht="15.75" thickBot="1" x14ac:dyDescent="0.3">
      <c r="A5830" s="130"/>
      <c r="B5830" s="130"/>
      <c r="C5830" s="130"/>
      <c r="D5830" s="130"/>
      <c r="E5830" s="130"/>
    </row>
    <row r="5831" spans="1:5" x14ac:dyDescent="0.25">
      <c r="A5831" s="131"/>
      <c r="B5831" s="131"/>
      <c r="C5831" s="131"/>
      <c r="D5831" s="131"/>
      <c r="E5831" s="131"/>
    </row>
    <row r="5832" spans="1:5" ht="15.75" thickBot="1" x14ac:dyDescent="0.3">
      <c r="A5832" s="130"/>
      <c r="B5832" s="130"/>
      <c r="C5832" s="130"/>
      <c r="D5832" s="130"/>
      <c r="E5832" s="130"/>
    </row>
    <row r="5833" spans="1:5" ht="15.75" thickBot="1" x14ac:dyDescent="0.3">
      <c r="A5833" s="130"/>
      <c r="B5833" s="130"/>
      <c r="C5833" s="130"/>
      <c r="D5833" s="130"/>
      <c r="E5833" s="130"/>
    </row>
    <row r="5834" spans="1:5" x14ac:dyDescent="0.25">
      <c r="A5834" s="131"/>
      <c r="B5834" s="131"/>
      <c r="C5834" s="131"/>
      <c r="D5834" s="131"/>
      <c r="E5834" s="131"/>
    </row>
    <row r="5835" spans="1:5" ht="15.75" thickBot="1" x14ac:dyDescent="0.3">
      <c r="A5835" s="130"/>
      <c r="B5835" s="130"/>
      <c r="C5835" s="130"/>
      <c r="D5835" s="130"/>
      <c r="E5835" s="130"/>
    </row>
    <row r="5836" spans="1:5" ht="15.75" thickBot="1" x14ac:dyDescent="0.3">
      <c r="A5836" s="130"/>
      <c r="B5836" s="130"/>
      <c r="C5836" s="130"/>
      <c r="D5836" s="130"/>
      <c r="E5836" s="130"/>
    </row>
    <row r="5837" spans="1:5" x14ac:dyDescent="0.25">
      <c r="A5837" s="131"/>
      <c r="B5837" s="131"/>
      <c r="C5837" s="131"/>
      <c r="D5837" s="131"/>
      <c r="E5837" s="131"/>
    </row>
    <row r="5838" spans="1:5" ht="15.75" thickBot="1" x14ac:dyDescent="0.3">
      <c r="A5838" s="130"/>
      <c r="B5838" s="130"/>
      <c r="C5838" s="130"/>
      <c r="D5838" s="130"/>
      <c r="E5838" s="130"/>
    </row>
    <row r="5839" spans="1:5" ht="15.75" thickBot="1" x14ac:dyDescent="0.3">
      <c r="A5839" s="130"/>
      <c r="B5839" s="130"/>
      <c r="C5839" s="130"/>
      <c r="D5839" s="130"/>
      <c r="E5839" s="130"/>
    </row>
    <row r="5840" spans="1:5" x14ac:dyDescent="0.25">
      <c r="A5840" s="131"/>
      <c r="B5840" s="131"/>
      <c r="C5840" s="131"/>
      <c r="D5840" s="131"/>
      <c r="E5840" s="131"/>
    </row>
    <row r="5841" spans="1:5" ht="15.75" thickBot="1" x14ac:dyDescent="0.3">
      <c r="A5841" s="130"/>
      <c r="B5841" s="130"/>
      <c r="C5841" s="130"/>
      <c r="D5841" s="130"/>
      <c r="E5841" s="130"/>
    </row>
    <row r="5842" spans="1:5" ht="15.75" thickBot="1" x14ac:dyDescent="0.3">
      <c r="A5842" s="130"/>
      <c r="B5842" s="130"/>
      <c r="C5842" s="130"/>
      <c r="D5842" s="130"/>
      <c r="E5842" s="130"/>
    </row>
    <row r="5843" spans="1:5" x14ac:dyDescent="0.25">
      <c r="A5843" s="131"/>
      <c r="B5843" s="131"/>
      <c r="C5843" s="131"/>
      <c r="D5843" s="131"/>
      <c r="E5843" s="131"/>
    </row>
    <row r="5844" spans="1:5" ht="15.75" thickBot="1" x14ac:dyDescent="0.3">
      <c r="A5844" s="130"/>
      <c r="B5844" s="130"/>
      <c r="C5844" s="130"/>
      <c r="D5844" s="130"/>
      <c r="E5844" s="130"/>
    </row>
    <row r="5845" spans="1:5" ht="15.75" thickBot="1" x14ac:dyDescent="0.3">
      <c r="A5845" s="130"/>
      <c r="B5845" s="130"/>
      <c r="C5845" s="130"/>
      <c r="D5845" s="130"/>
      <c r="E5845" s="130"/>
    </row>
    <row r="5846" spans="1:5" x14ac:dyDescent="0.25">
      <c r="A5846" s="131"/>
      <c r="B5846" s="131"/>
      <c r="C5846" s="131"/>
      <c r="D5846" s="131"/>
      <c r="E5846" s="131"/>
    </row>
    <row r="5847" spans="1:5" ht="15.75" thickBot="1" x14ac:dyDescent="0.3">
      <c r="A5847" s="130"/>
      <c r="B5847" s="130"/>
      <c r="C5847" s="130"/>
      <c r="D5847" s="130"/>
      <c r="E5847" s="130"/>
    </row>
    <row r="5848" spans="1:5" ht="15.75" thickBot="1" x14ac:dyDescent="0.3">
      <c r="A5848" s="130"/>
      <c r="B5848" s="130"/>
      <c r="C5848" s="130"/>
      <c r="D5848" s="130"/>
      <c r="E5848" s="130"/>
    </row>
    <row r="5849" spans="1:5" x14ac:dyDescent="0.25">
      <c r="A5849" s="131"/>
      <c r="B5849" s="131"/>
      <c r="C5849" s="131"/>
      <c r="D5849" s="131"/>
      <c r="E5849" s="131"/>
    </row>
    <row r="5850" spans="1:5" ht="15.75" thickBot="1" x14ac:dyDescent="0.3">
      <c r="A5850" s="130"/>
      <c r="B5850" s="130"/>
      <c r="C5850" s="130"/>
      <c r="D5850" s="130"/>
      <c r="E5850" s="130"/>
    </row>
    <row r="5851" spans="1:5" ht="15.75" thickBot="1" x14ac:dyDescent="0.3">
      <c r="A5851" s="130"/>
      <c r="B5851" s="130"/>
      <c r="C5851" s="130"/>
      <c r="D5851" s="130"/>
      <c r="E5851" s="130"/>
    </row>
    <row r="5852" spans="1:5" x14ac:dyDescent="0.25">
      <c r="A5852" s="131"/>
      <c r="B5852" s="131"/>
      <c r="C5852" s="131"/>
      <c r="D5852" s="131"/>
      <c r="E5852" s="131"/>
    </row>
    <row r="5853" spans="1:5" ht="15.75" thickBot="1" x14ac:dyDescent="0.3">
      <c r="A5853" s="130"/>
      <c r="B5853" s="130"/>
      <c r="C5853" s="130"/>
      <c r="D5853" s="130"/>
      <c r="E5853" s="130"/>
    </row>
    <row r="5854" spans="1:5" ht="15.75" thickBot="1" x14ac:dyDescent="0.3">
      <c r="A5854" s="130"/>
      <c r="B5854" s="130"/>
      <c r="C5854" s="130"/>
      <c r="D5854" s="130"/>
      <c r="E5854" s="130"/>
    </row>
    <row r="5855" spans="1:5" x14ac:dyDescent="0.25">
      <c r="A5855" s="131"/>
      <c r="B5855" s="131"/>
      <c r="C5855" s="131"/>
      <c r="D5855" s="131"/>
      <c r="E5855" s="131"/>
    </row>
    <row r="5856" spans="1:5" ht="15.75" thickBot="1" x14ac:dyDescent="0.3">
      <c r="A5856" s="130"/>
      <c r="B5856" s="130"/>
      <c r="C5856" s="130"/>
      <c r="D5856" s="130"/>
      <c r="E5856" s="130"/>
    </row>
    <row r="5857" spans="1:5" ht="15.75" thickBot="1" x14ac:dyDescent="0.3">
      <c r="A5857" s="130"/>
      <c r="B5857" s="130"/>
      <c r="C5857" s="130"/>
      <c r="D5857" s="130"/>
      <c r="E5857" s="130"/>
    </row>
    <row r="5858" spans="1:5" x14ac:dyDescent="0.25">
      <c r="A5858" s="131"/>
      <c r="B5858" s="131"/>
      <c r="C5858" s="131"/>
      <c r="D5858" s="131"/>
      <c r="E5858" s="131"/>
    </row>
    <row r="5859" spans="1:5" ht="15.75" thickBot="1" x14ac:dyDescent="0.3">
      <c r="A5859" s="130"/>
      <c r="B5859" s="130"/>
      <c r="C5859" s="130"/>
      <c r="D5859" s="130"/>
      <c r="E5859" s="130"/>
    </row>
    <row r="5860" spans="1:5" ht="15.75" thickBot="1" x14ac:dyDescent="0.3">
      <c r="A5860" s="130"/>
      <c r="B5860" s="130"/>
      <c r="C5860" s="130"/>
      <c r="D5860" s="130"/>
      <c r="E5860" s="130"/>
    </row>
    <row r="5861" spans="1:5" x14ac:dyDescent="0.25">
      <c r="A5861" s="131"/>
      <c r="B5861" s="131"/>
      <c r="C5861" s="131"/>
      <c r="D5861" s="131"/>
      <c r="E5861" s="131"/>
    </row>
    <row r="5862" spans="1:5" ht="15.75" thickBot="1" x14ac:dyDescent="0.3">
      <c r="A5862" s="130"/>
      <c r="B5862" s="130"/>
      <c r="C5862" s="130"/>
      <c r="D5862" s="130"/>
      <c r="E5862" s="130"/>
    </row>
    <row r="5863" spans="1:5" ht="15.75" thickBot="1" x14ac:dyDescent="0.3">
      <c r="A5863" s="130"/>
      <c r="B5863" s="130"/>
      <c r="C5863" s="130"/>
      <c r="D5863" s="130"/>
      <c r="E5863" s="130"/>
    </row>
    <row r="5864" spans="1:5" x14ac:dyDescent="0.25">
      <c r="A5864" s="131"/>
      <c r="B5864" s="131"/>
      <c r="C5864" s="131"/>
      <c r="D5864" s="131"/>
      <c r="E5864" s="131"/>
    </row>
    <row r="5865" spans="1:5" ht="15.75" thickBot="1" x14ac:dyDescent="0.3">
      <c r="A5865" s="130"/>
      <c r="B5865" s="130"/>
      <c r="C5865" s="130"/>
      <c r="D5865" s="130"/>
      <c r="E5865" s="130"/>
    </row>
    <row r="5866" spans="1:5" ht="15.75" thickBot="1" x14ac:dyDescent="0.3">
      <c r="A5866" s="130"/>
      <c r="B5866" s="130"/>
      <c r="C5866" s="130"/>
      <c r="D5866" s="130"/>
      <c r="E5866" s="130"/>
    </row>
    <row r="5867" spans="1:5" x14ac:dyDescent="0.25">
      <c r="A5867" s="131"/>
      <c r="B5867" s="131"/>
      <c r="C5867" s="131"/>
      <c r="D5867" s="131"/>
      <c r="E5867" s="131"/>
    </row>
    <row r="5868" spans="1:5" ht="15.75" thickBot="1" x14ac:dyDescent="0.3">
      <c r="A5868" s="130"/>
      <c r="B5868" s="130"/>
      <c r="C5868" s="130"/>
      <c r="D5868" s="130"/>
      <c r="E5868" s="130"/>
    </row>
    <row r="5869" spans="1:5" ht="15.75" thickBot="1" x14ac:dyDescent="0.3">
      <c r="A5869" s="130"/>
      <c r="B5869" s="130"/>
      <c r="C5869" s="130"/>
      <c r="D5869" s="130"/>
      <c r="E5869" s="130"/>
    </row>
    <row r="5870" spans="1:5" x14ac:dyDescent="0.25">
      <c r="A5870" s="131"/>
      <c r="B5870" s="131"/>
      <c r="C5870" s="131"/>
      <c r="D5870" s="131"/>
      <c r="E5870" s="131"/>
    </row>
    <row r="5871" spans="1:5" ht="15.75" thickBot="1" x14ac:dyDescent="0.3">
      <c r="A5871" s="130"/>
      <c r="B5871" s="130"/>
      <c r="C5871" s="130"/>
      <c r="D5871" s="130"/>
      <c r="E5871" s="130"/>
    </row>
    <row r="5872" spans="1:5" ht="15.75" thickBot="1" x14ac:dyDescent="0.3">
      <c r="A5872" s="130"/>
      <c r="B5872" s="130"/>
      <c r="C5872" s="130"/>
      <c r="D5872" s="130"/>
      <c r="E5872" s="130"/>
    </row>
    <row r="5873" spans="1:5" x14ac:dyDescent="0.25">
      <c r="A5873" s="131"/>
      <c r="B5873" s="131"/>
      <c r="C5873" s="131"/>
      <c r="D5873" s="131"/>
      <c r="E5873" s="131"/>
    </row>
    <row r="5874" spans="1:5" ht="15.75" thickBot="1" x14ac:dyDescent="0.3">
      <c r="A5874" s="130"/>
      <c r="B5874" s="130"/>
      <c r="C5874" s="130"/>
      <c r="D5874" s="130"/>
      <c r="E5874" s="130"/>
    </row>
    <row r="5875" spans="1:5" ht="15.75" thickBot="1" x14ac:dyDescent="0.3">
      <c r="A5875" s="130"/>
      <c r="B5875" s="130"/>
      <c r="C5875" s="130"/>
      <c r="D5875" s="130"/>
      <c r="E5875" s="130"/>
    </row>
    <row r="5876" spans="1:5" x14ac:dyDescent="0.25">
      <c r="A5876" s="131"/>
      <c r="B5876" s="131"/>
      <c r="C5876" s="131"/>
      <c r="D5876" s="131"/>
      <c r="E5876" s="131"/>
    </row>
    <row r="5877" spans="1:5" ht="15.75" thickBot="1" x14ac:dyDescent="0.3">
      <c r="A5877" s="130"/>
      <c r="B5877" s="130"/>
      <c r="C5877" s="130"/>
      <c r="D5877" s="130"/>
      <c r="E5877" s="130"/>
    </row>
    <row r="5878" spans="1:5" ht="15.75" thickBot="1" x14ac:dyDescent="0.3">
      <c r="A5878" s="130"/>
      <c r="B5878" s="130"/>
      <c r="C5878" s="130"/>
      <c r="D5878" s="130"/>
      <c r="E5878" s="130"/>
    </row>
    <row r="5879" spans="1:5" x14ac:dyDescent="0.25">
      <c r="A5879" s="131"/>
      <c r="B5879" s="131"/>
      <c r="C5879" s="131"/>
      <c r="D5879" s="131"/>
      <c r="E5879" s="131"/>
    </row>
    <row r="5880" spans="1:5" ht="15.75" thickBot="1" x14ac:dyDescent="0.3">
      <c r="A5880" s="130"/>
      <c r="B5880" s="130"/>
      <c r="C5880" s="130"/>
      <c r="D5880" s="130"/>
      <c r="E5880" s="130"/>
    </row>
    <row r="5881" spans="1:5" ht="15.75" thickBot="1" x14ac:dyDescent="0.3">
      <c r="A5881" s="130"/>
      <c r="B5881" s="130"/>
      <c r="C5881" s="130"/>
      <c r="D5881" s="130"/>
      <c r="E5881" s="130"/>
    </row>
    <row r="5882" spans="1:5" x14ac:dyDescent="0.25">
      <c r="A5882" s="131"/>
      <c r="B5882" s="131"/>
      <c r="C5882" s="131"/>
      <c r="D5882" s="131"/>
      <c r="E5882" s="131"/>
    </row>
    <row r="5883" spans="1:5" ht="15.75" thickBot="1" x14ac:dyDescent="0.3">
      <c r="A5883" s="130"/>
      <c r="B5883" s="130"/>
      <c r="C5883" s="130"/>
      <c r="D5883" s="130"/>
      <c r="E5883" s="130"/>
    </row>
    <row r="5884" spans="1:5" ht="15.75" thickBot="1" x14ac:dyDescent="0.3">
      <c r="A5884" s="130"/>
      <c r="B5884" s="130"/>
      <c r="C5884" s="130"/>
      <c r="D5884" s="130"/>
      <c r="E5884" s="130"/>
    </row>
    <row r="5885" spans="1:5" x14ac:dyDescent="0.25">
      <c r="A5885" s="131"/>
      <c r="B5885" s="131"/>
      <c r="C5885" s="131"/>
      <c r="D5885" s="131"/>
      <c r="E5885" s="131"/>
    </row>
    <row r="5886" spans="1:5" ht="15.75" thickBot="1" x14ac:dyDescent="0.3">
      <c r="A5886" s="130"/>
      <c r="B5886" s="130"/>
      <c r="C5886" s="130"/>
      <c r="D5886" s="130"/>
      <c r="E5886" s="130"/>
    </row>
    <row r="5887" spans="1:5" ht="15.75" thickBot="1" x14ac:dyDescent="0.3">
      <c r="A5887" s="130"/>
      <c r="B5887" s="130"/>
      <c r="C5887" s="130"/>
      <c r="D5887" s="130"/>
      <c r="E5887" s="130"/>
    </row>
    <row r="5888" spans="1:5" x14ac:dyDescent="0.25">
      <c r="A5888" s="131"/>
      <c r="B5888" s="131"/>
      <c r="C5888" s="131"/>
      <c r="D5888" s="131"/>
      <c r="E5888" s="131"/>
    </row>
    <row r="5889" spans="1:5" ht="15.75" thickBot="1" x14ac:dyDescent="0.3">
      <c r="A5889" s="130"/>
      <c r="B5889" s="130"/>
      <c r="C5889" s="130"/>
      <c r="D5889" s="130"/>
      <c r="E5889" s="130"/>
    </row>
    <row r="5890" spans="1:5" ht="15.75" thickBot="1" x14ac:dyDescent="0.3">
      <c r="A5890" s="130"/>
      <c r="B5890" s="130"/>
      <c r="C5890" s="130"/>
      <c r="D5890" s="130"/>
      <c r="E5890" s="130"/>
    </row>
    <row r="5891" spans="1:5" x14ac:dyDescent="0.25">
      <c r="A5891" s="131"/>
      <c r="B5891" s="131"/>
      <c r="C5891" s="131"/>
      <c r="D5891" s="131"/>
      <c r="E5891" s="131"/>
    </row>
    <row r="5892" spans="1:5" x14ac:dyDescent="0.25">
      <c r="A5892" s="131"/>
      <c r="B5892" s="131"/>
      <c r="C5892" s="131"/>
      <c r="D5892" s="131"/>
      <c r="E5892" s="131"/>
    </row>
    <row r="5893" spans="1:5" x14ac:dyDescent="0.25">
      <c r="A5893" s="131"/>
      <c r="B5893" s="131"/>
      <c r="C5893" s="131"/>
      <c r="D5893" s="131"/>
      <c r="E5893" s="131"/>
    </row>
    <row r="5894" spans="1:5" ht="15.75" thickBot="1" x14ac:dyDescent="0.3">
      <c r="A5894" s="130"/>
      <c r="B5894" s="130"/>
      <c r="C5894" s="130"/>
      <c r="D5894" s="130"/>
      <c r="E5894" s="130"/>
    </row>
    <row r="5895" spans="1:5" ht="15.75" thickBot="1" x14ac:dyDescent="0.3">
      <c r="A5895" s="130"/>
      <c r="B5895" s="130"/>
      <c r="C5895" s="130"/>
      <c r="D5895" s="130"/>
      <c r="E5895" s="130"/>
    </row>
    <row r="5896" spans="1:5" x14ac:dyDescent="0.25">
      <c r="A5896" s="131"/>
      <c r="B5896" s="131"/>
      <c r="C5896" s="131"/>
      <c r="D5896" s="131"/>
      <c r="E5896" s="131"/>
    </row>
    <row r="5897" spans="1:5" x14ac:dyDescent="0.25">
      <c r="A5897" s="131"/>
      <c r="B5897" s="131"/>
      <c r="C5897" s="131"/>
      <c r="D5897" s="131"/>
      <c r="E5897" s="131"/>
    </row>
    <row r="5898" spans="1:5" x14ac:dyDescent="0.25">
      <c r="A5898" s="131"/>
      <c r="B5898" s="131"/>
      <c r="C5898" s="131"/>
      <c r="D5898" s="131"/>
      <c r="E5898" s="131"/>
    </row>
    <row r="5899" spans="1:5" ht="15.75" thickBot="1" x14ac:dyDescent="0.3">
      <c r="A5899" s="130"/>
      <c r="B5899" s="130"/>
      <c r="C5899" s="130"/>
      <c r="D5899" s="130"/>
      <c r="E5899" s="130"/>
    </row>
    <row r="5900" spans="1:5" ht="15.75" thickBot="1" x14ac:dyDescent="0.3">
      <c r="A5900" s="130"/>
      <c r="B5900" s="130"/>
      <c r="C5900" s="130"/>
      <c r="D5900" s="130"/>
      <c r="E5900" s="130"/>
    </row>
    <row r="5901" spans="1:5" x14ac:dyDescent="0.25">
      <c r="A5901" s="131"/>
      <c r="B5901" s="131"/>
      <c r="C5901" s="131"/>
      <c r="D5901" s="131"/>
      <c r="E5901" s="131"/>
    </row>
    <row r="5902" spans="1:5" x14ac:dyDescent="0.25">
      <c r="A5902" s="131"/>
      <c r="B5902" s="131"/>
      <c r="C5902" s="131"/>
      <c r="D5902" s="131"/>
      <c r="E5902" s="131"/>
    </row>
    <row r="5903" spans="1:5" x14ac:dyDescent="0.25">
      <c r="A5903" s="131"/>
      <c r="B5903" s="131"/>
      <c r="C5903" s="131"/>
      <c r="D5903" s="131"/>
      <c r="E5903" s="131"/>
    </row>
    <row r="5904" spans="1:5" ht="15.75" thickBot="1" x14ac:dyDescent="0.3">
      <c r="A5904" s="130"/>
      <c r="B5904" s="130"/>
      <c r="C5904" s="130"/>
      <c r="D5904" s="130"/>
      <c r="E5904" s="130"/>
    </row>
    <row r="5905" spans="1:5" ht="15.75" thickBot="1" x14ac:dyDescent="0.3">
      <c r="A5905" s="130"/>
      <c r="B5905" s="130"/>
      <c r="C5905" s="130"/>
      <c r="D5905" s="130"/>
      <c r="E5905" s="130"/>
    </row>
    <row r="5906" spans="1:5" x14ac:dyDescent="0.25">
      <c r="A5906" s="131"/>
      <c r="B5906" s="131"/>
      <c r="C5906" s="131"/>
      <c r="D5906" s="131"/>
      <c r="E5906" s="131"/>
    </row>
    <row r="5907" spans="1:5" x14ac:dyDescent="0.25">
      <c r="A5907" s="131"/>
      <c r="B5907" s="131"/>
      <c r="C5907" s="131"/>
      <c r="D5907" s="131"/>
      <c r="E5907" s="131"/>
    </row>
    <row r="5908" spans="1:5" x14ac:dyDescent="0.25">
      <c r="A5908" s="131"/>
      <c r="B5908" s="131"/>
      <c r="C5908" s="131"/>
      <c r="D5908" s="131"/>
      <c r="E5908" s="131"/>
    </row>
    <row r="5909" spans="1:5" ht="15.75" thickBot="1" x14ac:dyDescent="0.3">
      <c r="A5909" s="130"/>
      <c r="B5909" s="130"/>
      <c r="C5909" s="130"/>
      <c r="D5909" s="130"/>
      <c r="E5909" s="130"/>
    </row>
    <row r="5910" spans="1:5" ht="15.75" thickBot="1" x14ac:dyDescent="0.3">
      <c r="A5910" s="130"/>
      <c r="B5910" s="130"/>
      <c r="C5910" s="130"/>
      <c r="D5910" s="130"/>
      <c r="E5910" s="130"/>
    </row>
    <row r="5911" spans="1:5" x14ac:dyDescent="0.25">
      <c r="A5911" s="131"/>
      <c r="B5911" s="131"/>
      <c r="C5911" s="131"/>
      <c r="D5911" s="131"/>
      <c r="E5911" s="131"/>
    </row>
    <row r="5912" spans="1:5" x14ac:dyDescent="0.25">
      <c r="A5912" s="131"/>
      <c r="B5912" s="131"/>
      <c r="C5912" s="131"/>
      <c r="D5912" s="131"/>
      <c r="E5912" s="131"/>
    </row>
    <row r="5913" spans="1:5" x14ac:dyDescent="0.25">
      <c r="A5913" s="131"/>
      <c r="B5913" s="131"/>
      <c r="C5913" s="131"/>
      <c r="D5913" s="131"/>
      <c r="E5913" s="131"/>
    </row>
    <row r="5914" spans="1:5" ht="15.75" thickBot="1" x14ac:dyDescent="0.3">
      <c r="A5914" s="130"/>
      <c r="B5914" s="130"/>
      <c r="C5914" s="130"/>
      <c r="D5914" s="130"/>
      <c r="E5914" s="130"/>
    </row>
    <row r="5915" spans="1:5" ht="15.75" thickBot="1" x14ac:dyDescent="0.3">
      <c r="A5915" s="130"/>
      <c r="B5915" s="130"/>
      <c r="C5915" s="130"/>
      <c r="D5915" s="130"/>
      <c r="E5915" s="130"/>
    </row>
    <row r="5916" spans="1:5" x14ac:dyDescent="0.25">
      <c r="A5916" s="131"/>
      <c r="B5916" s="131"/>
      <c r="C5916" s="131"/>
      <c r="D5916" s="131"/>
      <c r="E5916" s="131"/>
    </row>
    <row r="5917" spans="1:5" x14ac:dyDescent="0.25">
      <c r="A5917" s="131"/>
      <c r="B5917" s="131"/>
      <c r="C5917" s="131"/>
      <c r="D5917" s="131"/>
      <c r="E5917" s="131"/>
    </row>
    <row r="5918" spans="1:5" x14ac:dyDescent="0.25">
      <c r="A5918" s="131"/>
      <c r="B5918" s="131"/>
      <c r="C5918" s="131"/>
      <c r="D5918" s="131"/>
      <c r="E5918" s="131"/>
    </row>
    <row r="5919" spans="1:5" ht="15.75" thickBot="1" x14ac:dyDescent="0.3">
      <c r="A5919" s="130"/>
      <c r="B5919" s="130"/>
      <c r="C5919" s="130"/>
      <c r="D5919" s="130"/>
      <c r="E5919" s="130"/>
    </row>
    <row r="5920" spans="1:5" ht="15.75" thickBot="1" x14ac:dyDescent="0.3">
      <c r="A5920" s="130"/>
      <c r="B5920" s="130"/>
      <c r="C5920" s="130"/>
      <c r="D5920" s="130"/>
      <c r="E5920" s="130"/>
    </row>
    <row r="5921" spans="1:5" x14ac:dyDescent="0.25">
      <c r="A5921" s="131"/>
      <c r="B5921" s="131"/>
      <c r="C5921" s="131"/>
      <c r="D5921" s="131"/>
      <c r="E5921" s="131"/>
    </row>
    <row r="5922" spans="1:5" x14ac:dyDescent="0.25">
      <c r="A5922" s="131"/>
      <c r="B5922" s="131"/>
      <c r="C5922" s="131"/>
      <c r="D5922" s="131"/>
      <c r="E5922" s="131"/>
    </row>
    <row r="5923" spans="1:5" x14ac:dyDescent="0.25">
      <c r="A5923" s="131"/>
      <c r="B5923" s="131"/>
      <c r="C5923" s="131"/>
      <c r="D5923" s="131"/>
      <c r="E5923" s="131"/>
    </row>
    <row r="5924" spans="1:5" ht="15.75" thickBot="1" x14ac:dyDescent="0.3">
      <c r="A5924" s="130"/>
      <c r="B5924" s="130"/>
      <c r="C5924" s="130"/>
      <c r="D5924" s="130"/>
      <c r="E5924" s="130"/>
    </row>
    <row r="5925" spans="1:5" ht="15.75" thickBot="1" x14ac:dyDescent="0.3">
      <c r="A5925" s="130"/>
      <c r="B5925" s="130"/>
      <c r="C5925" s="130"/>
      <c r="D5925" s="130"/>
      <c r="E5925" s="130"/>
    </row>
    <row r="5926" spans="1:5" x14ac:dyDescent="0.25">
      <c r="A5926" s="131"/>
      <c r="B5926" s="131"/>
      <c r="C5926" s="131"/>
      <c r="D5926" s="131"/>
      <c r="E5926" s="131"/>
    </row>
    <row r="5927" spans="1:5" x14ac:dyDescent="0.25">
      <c r="A5927" s="131"/>
      <c r="B5927" s="131"/>
      <c r="C5927" s="131"/>
      <c r="D5927" s="131"/>
      <c r="E5927" s="131"/>
    </row>
    <row r="5928" spans="1:5" x14ac:dyDescent="0.25">
      <c r="A5928" s="131"/>
      <c r="B5928" s="131"/>
      <c r="C5928" s="131"/>
      <c r="D5928" s="131"/>
      <c r="E5928" s="131"/>
    </row>
    <row r="5929" spans="1:5" ht="15.75" thickBot="1" x14ac:dyDescent="0.3">
      <c r="A5929" s="130"/>
      <c r="B5929" s="130"/>
      <c r="C5929" s="130"/>
      <c r="D5929" s="130"/>
      <c r="E5929" s="130"/>
    </row>
    <row r="5930" spans="1:5" ht="15.75" thickBot="1" x14ac:dyDescent="0.3">
      <c r="A5930" s="130"/>
      <c r="B5930" s="130"/>
      <c r="C5930" s="130"/>
      <c r="D5930" s="130"/>
      <c r="E5930" s="130"/>
    </row>
    <row r="5931" spans="1:5" x14ac:dyDescent="0.25">
      <c r="A5931" s="131"/>
      <c r="B5931" s="131"/>
      <c r="C5931" s="131"/>
      <c r="D5931" s="131"/>
      <c r="E5931" s="131"/>
    </row>
    <row r="5932" spans="1:5" x14ac:dyDescent="0.25">
      <c r="A5932" s="131"/>
      <c r="B5932" s="131"/>
      <c r="C5932" s="131"/>
      <c r="D5932" s="131"/>
      <c r="E5932" s="131"/>
    </row>
    <row r="5933" spans="1:5" x14ac:dyDescent="0.25">
      <c r="A5933" s="131"/>
      <c r="B5933" s="131"/>
      <c r="C5933" s="131"/>
      <c r="D5933" s="131"/>
      <c r="E5933" s="131"/>
    </row>
    <row r="5934" spans="1:5" ht="15.75" thickBot="1" x14ac:dyDescent="0.3">
      <c r="A5934" s="130"/>
      <c r="B5934" s="130"/>
      <c r="C5934" s="130"/>
      <c r="D5934" s="130"/>
      <c r="E5934" s="130"/>
    </row>
    <row r="5935" spans="1:5" ht="15.75" thickBot="1" x14ac:dyDescent="0.3">
      <c r="A5935" s="130"/>
      <c r="B5935" s="130"/>
      <c r="C5935" s="130"/>
      <c r="D5935" s="130"/>
      <c r="E5935" s="130"/>
    </row>
    <row r="5936" spans="1:5" x14ac:dyDescent="0.25">
      <c r="A5936" s="131"/>
      <c r="B5936" s="131"/>
      <c r="C5936" s="131"/>
      <c r="D5936" s="131"/>
      <c r="E5936" s="131"/>
    </row>
    <row r="5937" spans="1:5" x14ac:dyDescent="0.25">
      <c r="A5937" s="131"/>
      <c r="B5937" s="131"/>
      <c r="C5937" s="131"/>
      <c r="D5937" s="131"/>
      <c r="E5937" s="131"/>
    </row>
    <row r="5938" spans="1:5" x14ac:dyDescent="0.25">
      <c r="A5938" s="131"/>
      <c r="B5938" s="131"/>
      <c r="C5938" s="131"/>
      <c r="D5938" s="131"/>
      <c r="E5938" s="131"/>
    </row>
    <row r="5939" spans="1:5" ht="15.75" thickBot="1" x14ac:dyDescent="0.3">
      <c r="A5939" s="130"/>
      <c r="B5939" s="130"/>
      <c r="C5939" s="130"/>
      <c r="D5939" s="130"/>
      <c r="E5939" s="130"/>
    </row>
    <row r="5940" spans="1:5" ht="15.75" thickBot="1" x14ac:dyDescent="0.3">
      <c r="A5940" s="130"/>
      <c r="B5940" s="130"/>
      <c r="C5940" s="130"/>
      <c r="D5940" s="130"/>
      <c r="E5940" s="130"/>
    </row>
    <row r="5941" spans="1:5" x14ac:dyDescent="0.25">
      <c r="A5941" s="131"/>
      <c r="B5941" s="131"/>
      <c r="C5941" s="131"/>
      <c r="D5941" s="131"/>
      <c r="E5941" s="131"/>
    </row>
    <row r="5942" spans="1:5" x14ac:dyDescent="0.25">
      <c r="A5942" s="131"/>
      <c r="B5942" s="131"/>
      <c r="C5942" s="131"/>
      <c r="D5942" s="131"/>
      <c r="E5942" s="131"/>
    </row>
    <row r="5943" spans="1:5" x14ac:dyDescent="0.25">
      <c r="A5943" s="131"/>
      <c r="B5943" s="131"/>
      <c r="C5943" s="131"/>
      <c r="D5943" s="131"/>
      <c r="E5943" s="131"/>
    </row>
    <row r="5944" spans="1:5" ht="15.75" thickBot="1" x14ac:dyDescent="0.3">
      <c r="A5944" s="130"/>
      <c r="B5944" s="130"/>
      <c r="C5944" s="130"/>
      <c r="D5944" s="130"/>
      <c r="E5944" s="130"/>
    </row>
    <row r="5945" spans="1:5" ht="15.75" thickBot="1" x14ac:dyDescent="0.3">
      <c r="A5945" s="130"/>
      <c r="B5945" s="130"/>
      <c r="C5945" s="130"/>
      <c r="D5945" s="130"/>
      <c r="E5945" s="130"/>
    </row>
    <row r="5946" spans="1:5" x14ac:dyDescent="0.25">
      <c r="A5946" s="131"/>
      <c r="B5946" s="131"/>
      <c r="C5946" s="131"/>
      <c r="D5946" s="131"/>
      <c r="E5946" s="131"/>
    </row>
    <row r="5947" spans="1:5" x14ac:dyDescent="0.25">
      <c r="A5947" s="131"/>
      <c r="B5947" s="131"/>
      <c r="C5947" s="131"/>
      <c r="D5947" s="131"/>
      <c r="E5947" s="131"/>
    </row>
    <row r="5948" spans="1:5" x14ac:dyDescent="0.25">
      <c r="A5948" s="131"/>
      <c r="B5948" s="131"/>
      <c r="C5948" s="131"/>
      <c r="D5948" s="131"/>
      <c r="E5948" s="131"/>
    </row>
    <row r="5949" spans="1:5" ht="15.75" thickBot="1" x14ac:dyDescent="0.3">
      <c r="A5949" s="130"/>
      <c r="B5949" s="130"/>
      <c r="C5949" s="130"/>
      <c r="D5949" s="130"/>
      <c r="E5949" s="130"/>
    </row>
    <row r="5950" spans="1:5" ht="15.75" thickBot="1" x14ac:dyDescent="0.3">
      <c r="A5950" s="130"/>
      <c r="B5950" s="130"/>
      <c r="C5950" s="130"/>
      <c r="D5950" s="130"/>
      <c r="E5950" s="130"/>
    </row>
    <row r="5951" spans="1:5" x14ac:dyDescent="0.25">
      <c r="A5951" s="131"/>
      <c r="B5951" s="131"/>
      <c r="C5951" s="131"/>
      <c r="D5951" s="131"/>
      <c r="E5951" s="131"/>
    </row>
    <row r="5952" spans="1:5" x14ac:dyDescent="0.25">
      <c r="A5952" s="131"/>
      <c r="B5952" s="131"/>
      <c r="C5952" s="131"/>
      <c r="D5952" s="131"/>
      <c r="E5952" s="131"/>
    </row>
    <row r="5953" spans="1:5" x14ac:dyDescent="0.25">
      <c r="A5953" s="131"/>
      <c r="B5953" s="131"/>
      <c r="C5953" s="131"/>
      <c r="D5953" s="131"/>
      <c r="E5953" s="131"/>
    </row>
    <row r="5954" spans="1:5" ht="15.75" thickBot="1" x14ac:dyDescent="0.3">
      <c r="A5954" s="130"/>
      <c r="B5954" s="130"/>
      <c r="C5954" s="130"/>
      <c r="D5954" s="130"/>
      <c r="E5954" s="130"/>
    </row>
    <row r="5955" spans="1:5" ht="15.75" thickBot="1" x14ac:dyDescent="0.3">
      <c r="A5955" s="130"/>
      <c r="B5955" s="130"/>
      <c r="C5955" s="130"/>
      <c r="D5955" s="130"/>
      <c r="E5955" s="130"/>
    </row>
    <row r="5956" spans="1:5" x14ac:dyDescent="0.25">
      <c r="A5956" s="131"/>
      <c r="B5956" s="131"/>
      <c r="C5956" s="131"/>
      <c r="D5956" s="131"/>
      <c r="E5956" s="131"/>
    </row>
    <row r="5957" spans="1:5" x14ac:dyDescent="0.25">
      <c r="A5957" s="131"/>
      <c r="B5957" s="131"/>
      <c r="C5957" s="131"/>
      <c r="D5957" s="131"/>
      <c r="E5957" s="131"/>
    </row>
    <row r="5958" spans="1:5" x14ac:dyDescent="0.25">
      <c r="A5958" s="131"/>
      <c r="B5958" s="131"/>
      <c r="C5958" s="131"/>
      <c r="D5958" s="131"/>
      <c r="E5958" s="131"/>
    </row>
    <row r="5959" spans="1:5" ht="15.75" thickBot="1" x14ac:dyDescent="0.3">
      <c r="A5959" s="130"/>
      <c r="B5959" s="130"/>
      <c r="C5959" s="130"/>
      <c r="D5959" s="130"/>
      <c r="E5959" s="130"/>
    </row>
    <row r="5960" spans="1:5" ht="15.75" thickBot="1" x14ac:dyDescent="0.3">
      <c r="A5960" s="130"/>
      <c r="B5960" s="130"/>
      <c r="C5960" s="130"/>
      <c r="D5960" s="130"/>
      <c r="E5960" s="130"/>
    </row>
    <row r="5961" spans="1:5" x14ac:dyDescent="0.25">
      <c r="A5961" s="131"/>
      <c r="B5961" s="131"/>
      <c r="C5961" s="131"/>
      <c r="D5961" s="131"/>
      <c r="E5961" s="131"/>
    </row>
    <row r="5962" spans="1:5" x14ac:dyDescent="0.25">
      <c r="A5962" s="131"/>
      <c r="B5962" s="131"/>
      <c r="C5962" s="131"/>
      <c r="D5962" s="131"/>
      <c r="E5962" s="131"/>
    </row>
    <row r="5963" spans="1:5" x14ac:dyDescent="0.25">
      <c r="A5963" s="131"/>
      <c r="B5963" s="131"/>
      <c r="C5963" s="131"/>
      <c r="D5963" s="131"/>
      <c r="E5963" s="131"/>
    </row>
    <row r="5964" spans="1:5" ht="15.75" thickBot="1" x14ac:dyDescent="0.3">
      <c r="A5964" s="130"/>
      <c r="B5964" s="130"/>
      <c r="C5964" s="130"/>
      <c r="D5964" s="130"/>
      <c r="E5964" s="130"/>
    </row>
    <row r="5965" spans="1:5" ht="15.75" thickBot="1" x14ac:dyDescent="0.3">
      <c r="A5965" s="130"/>
      <c r="B5965" s="130"/>
      <c r="C5965" s="130"/>
      <c r="D5965" s="130"/>
      <c r="E5965" s="130"/>
    </row>
    <row r="5966" spans="1:5" x14ac:dyDescent="0.25">
      <c r="A5966" s="131"/>
      <c r="B5966" s="131"/>
      <c r="C5966" s="131"/>
      <c r="D5966" s="131"/>
      <c r="E5966" s="131"/>
    </row>
    <row r="5967" spans="1:5" x14ac:dyDescent="0.25">
      <c r="A5967" s="131"/>
      <c r="B5967" s="131"/>
      <c r="C5967" s="131"/>
      <c r="D5967" s="131"/>
      <c r="E5967" s="131"/>
    </row>
    <row r="5968" spans="1:5" x14ac:dyDescent="0.25">
      <c r="A5968" s="131"/>
      <c r="B5968" s="131"/>
      <c r="C5968" s="131"/>
      <c r="D5968" s="131"/>
      <c r="E5968" s="131"/>
    </row>
    <row r="5969" spans="1:5" ht="15.75" thickBot="1" x14ac:dyDescent="0.3">
      <c r="A5969" s="130"/>
      <c r="B5969" s="130"/>
      <c r="C5969" s="130"/>
      <c r="D5969" s="130"/>
      <c r="E5969" s="130"/>
    </row>
    <row r="5970" spans="1:5" ht="15.75" thickBot="1" x14ac:dyDescent="0.3">
      <c r="A5970" s="130"/>
      <c r="B5970" s="130"/>
      <c r="C5970" s="130"/>
      <c r="D5970" s="130"/>
      <c r="E5970" s="130"/>
    </row>
    <row r="5971" spans="1:5" x14ac:dyDescent="0.25">
      <c r="A5971" s="131"/>
      <c r="B5971" s="131"/>
      <c r="C5971" s="131"/>
      <c r="D5971" s="131"/>
      <c r="E5971" s="131"/>
    </row>
    <row r="5972" spans="1:5" x14ac:dyDescent="0.25">
      <c r="A5972" s="131"/>
      <c r="B5972" s="131"/>
      <c r="C5972" s="131"/>
      <c r="D5972" s="131"/>
      <c r="E5972" s="131"/>
    </row>
    <row r="5973" spans="1:5" x14ac:dyDescent="0.25">
      <c r="A5973" s="131"/>
      <c r="B5973" s="131"/>
      <c r="C5973" s="131"/>
      <c r="D5973" s="131"/>
      <c r="E5973" s="131"/>
    </row>
    <row r="5974" spans="1:5" ht="15.75" thickBot="1" x14ac:dyDescent="0.3">
      <c r="A5974" s="130"/>
      <c r="B5974" s="130"/>
      <c r="C5974" s="130"/>
      <c r="D5974" s="130"/>
      <c r="E5974" s="130"/>
    </row>
    <row r="5975" spans="1:5" ht="15.75" thickBot="1" x14ac:dyDescent="0.3">
      <c r="A5975" s="130"/>
      <c r="B5975" s="130"/>
      <c r="C5975" s="130"/>
      <c r="D5975" s="130"/>
      <c r="E5975" s="130"/>
    </row>
    <row r="5976" spans="1:5" x14ac:dyDescent="0.25">
      <c r="A5976" s="131"/>
      <c r="B5976" s="131"/>
      <c r="C5976" s="131"/>
      <c r="D5976" s="131"/>
      <c r="E5976" s="131"/>
    </row>
    <row r="5977" spans="1:5" x14ac:dyDescent="0.25">
      <c r="A5977" s="131"/>
      <c r="B5977" s="131"/>
      <c r="C5977" s="131"/>
      <c r="D5977" s="131"/>
      <c r="E5977" s="131"/>
    </row>
    <row r="5978" spans="1:5" x14ac:dyDescent="0.25">
      <c r="A5978" s="131"/>
      <c r="B5978" s="131"/>
      <c r="C5978" s="131"/>
      <c r="D5978" s="131"/>
      <c r="E5978" s="131"/>
    </row>
    <row r="5979" spans="1:5" ht="15.75" thickBot="1" x14ac:dyDescent="0.3">
      <c r="A5979" s="130"/>
      <c r="B5979" s="130"/>
      <c r="C5979" s="130"/>
      <c r="D5979" s="130"/>
      <c r="E5979" s="130"/>
    </row>
    <row r="5980" spans="1:5" ht="15.75" thickBot="1" x14ac:dyDescent="0.3">
      <c r="A5980" s="130"/>
      <c r="B5980" s="130"/>
      <c r="C5980" s="130"/>
      <c r="D5980" s="130"/>
      <c r="E5980" s="130"/>
    </row>
    <row r="5981" spans="1:5" x14ac:dyDescent="0.25">
      <c r="A5981" s="131"/>
      <c r="B5981" s="131"/>
      <c r="C5981" s="131"/>
      <c r="D5981" s="131"/>
      <c r="E5981" s="131"/>
    </row>
    <row r="5982" spans="1:5" x14ac:dyDescent="0.25">
      <c r="A5982" s="131"/>
      <c r="B5982" s="131"/>
      <c r="C5982" s="131"/>
      <c r="D5982" s="131"/>
      <c r="E5982" s="131"/>
    </row>
    <row r="5983" spans="1:5" x14ac:dyDescent="0.25">
      <c r="A5983" s="131"/>
      <c r="B5983" s="131"/>
      <c r="C5983" s="131"/>
      <c r="D5983" s="131"/>
      <c r="E5983" s="131"/>
    </row>
    <row r="5984" spans="1:5" ht="15.75" thickBot="1" x14ac:dyDescent="0.3">
      <c r="A5984" s="130"/>
      <c r="B5984" s="130"/>
      <c r="C5984" s="130"/>
      <c r="D5984" s="130"/>
      <c r="E5984" s="130"/>
    </row>
    <row r="5985" spans="1:5" ht="15.75" thickBot="1" x14ac:dyDescent="0.3">
      <c r="A5985" s="130"/>
      <c r="B5985" s="130"/>
      <c r="C5985" s="130"/>
      <c r="D5985" s="130"/>
      <c r="E5985" s="130"/>
    </row>
    <row r="5986" spans="1:5" x14ac:dyDescent="0.25">
      <c r="A5986" s="131"/>
      <c r="B5986" s="131"/>
      <c r="C5986" s="131"/>
      <c r="D5986" s="131"/>
      <c r="E5986" s="131"/>
    </row>
    <row r="5987" spans="1:5" x14ac:dyDescent="0.25">
      <c r="A5987" s="131"/>
      <c r="B5987" s="131"/>
      <c r="C5987" s="131"/>
      <c r="D5987" s="131"/>
      <c r="E5987" s="131"/>
    </row>
    <row r="5988" spans="1:5" x14ac:dyDescent="0.25">
      <c r="A5988" s="131"/>
      <c r="B5988" s="131"/>
      <c r="C5988" s="131"/>
      <c r="D5988" s="131"/>
      <c r="E5988" s="131"/>
    </row>
    <row r="5989" spans="1:5" ht="15.75" thickBot="1" x14ac:dyDescent="0.3">
      <c r="A5989" s="130"/>
      <c r="B5989" s="130"/>
      <c r="C5989" s="130"/>
      <c r="D5989" s="130"/>
      <c r="E5989" s="130"/>
    </row>
    <row r="5990" spans="1:5" ht="15.75" thickBot="1" x14ac:dyDescent="0.3">
      <c r="A5990" s="130"/>
      <c r="B5990" s="130"/>
      <c r="C5990" s="130"/>
      <c r="D5990" s="130"/>
      <c r="E5990" s="130"/>
    </row>
    <row r="5991" spans="1:5" x14ac:dyDescent="0.25">
      <c r="A5991" s="131"/>
      <c r="B5991" s="131"/>
      <c r="C5991" s="131"/>
      <c r="D5991" s="131"/>
      <c r="E5991" s="131"/>
    </row>
    <row r="5992" spans="1:5" x14ac:dyDescent="0.25">
      <c r="A5992" s="131"/>
      <c r="B5992" s="131"/>
      <c r="C5992" s="131"/>
      <c r="D5992" s="131"/>
      <c r="E5992" s="131"/>
    </row>
    <row r="5993" spans="1:5" x14ac:dyDescent="0.25">
      <c r="A5993" s="131"/>
      <c r="B5993" s="131"/>
      <c r="C5993" s="131"/>
      <c r="D5993" s="131"/>
      <c r="E5993" s="131"/>
    </row>
    <row r="5994" spans="1:5" ht="15.75" thickBot="1" x14ac:dyDescent="0.3">
      <c r="A5994" s="130"/>
      <c r="B5994" s="130"/>
      <c r="C5994" s="130"/>
      <c r="D5994" s="130"/>
      <c r="E5994" s="130"/>
    </row>
    <row r="5995" spans="1:5" ht="15.75" thickBot="1" x14ac:dyDescent="0.3">
      <c r="A5995" s="130"/>
      <c r="B5995" s="130"/>
      <c r="C5995" s="130"/>
      <c r="D5995" s="130"/>
      <c r="E5995" s="130"/>
    </row>
    <row r="5996" spans="1:5" x14ac:dyDescent="0.25">
      <c r="A5996" s="131"/>
      <c r="B5996" s="131"/>
      <c r="C5996" s="131"/>
      <c r="D5996" s="131"/>
      <c r="E5996" s="131"/>
    </row>
    <row r="5997" spans="1:5" x14ac:dyDescent="0.25">
      <c r="A5997" s="131"/>
      <c r="B5997" s="131"/>
      <c r="C5997" s="131"/>
      <c r="D5997" s="131"/>
      <c r="E5997" s="131"/>
    </row>
    <row r="5998" spans="1:5" x14ac:dyDescent="0.25">
      <c r="A5998" s="131"/>
      <c r="B5998" s="131"/>
      <c r="C5998" s="131"/>
      <c r="D5998" s="131"/>
      <c r="E5998" s="131"/>
    </row>
    <row r="5999" spans="1:5" ht="15.75" thickBot="1" x14ac:dyDescent="0.3">
      <c r="A5999" s="130"/>
      <c r="B5999" s="130"/>
      <c r="C5999" s="130"/>
      <c r="D5999" s="130"/>
      <c r="E5999" s="130"/>
    </row>
    <row r="6000" spans="1:5" ht="15.75" thickBot="1" x14ac:dyDescent="0.3">
      <c r="A6000" s="130"/>
      <c r="B6000" s="130"/>
      <c r="C6000" s="130"/>
      <c r="D6000" s="130"/>
      <c r="E6000" s="130"/>
    </row>
    <row r="6001" spans="1:5" x14ac:dyDescent="0.25">
      <c r="A6001" s="131"/>
      <c r="B6001" s="131"/>
      <c r="C6001" s="131"/>
      <c r="D6001" s="131"/>
      <c r="E6001" s="131"/>
    </row>
    <row r="6002" spans="1:5" x14ac:dyDescent="0.25">
      <c r="A6002" s="131"/>
      <c r="B6002" s="131"/>
      <c r="C6002" s="131"/>
      <c r="D6002" s="131"/>
      <c r="E6002" s="131"/>
    </row>
    <row r="6003" spans="1:5" x14ac:dyDescent="0.25">
      <c r="A6003" s="131"/>
      <c r="B6003" s="131"/>
      <c r="C6003" s="131"/>
      <c r="D6003" s="131"/>
      <c r="E6003" s="131"/>
    </row>
    <row r="6004" spans="1:5" ht="15.75" thickBot="1" x14ac:dyDescent="0.3">
      <c r="A6004" s="130"/>
      <c r="B6004" s="130"/>
      <c r="C6004" s="130"/>
      <c r="D6004" s="130"/>
      <c r="E6004" s="130"/>
    </row>
    <row r="6005" spans="1:5" ht="15.75" thickBot="1" x14ac:dyDescent="0.3">
      <c r="A6005" s="130"/>
      <c r="B6005" s="130"/>
      <c r="C6005" s="130"/>
      <c r="D6005" s="130"/>
      <c r="E6005" s="130"/>
    </row>
    <row r="6006" spans="1:5" x14ac:dyDescent="0.25">
      <c r="A6006" s="131"/>
      <c r="B6006" s="131"/>
      <c r="C6006" s="131"/>
      <c r="D6006" s="131"/>
      <c r="E6006" s="131"/>
    </row>
    <row r="6007" spans="1:5" x14ac:dyDescent="0.25">
      <c r="A6007" s="131"/>
      <c r="B6007" s="131"/>
      <c r="C6007" s="131"/>
      <c r="D6007" s="131"/>
      <c r="E6007" s="131"/>
    </row>
    <row r="6008" spans="1:5" x14ac:dyDescent="0.25">
      <c r="A6008" s="131"/>
      <c r="B6008" s="131"/>
      <c r="C6008" s="131"/>
      <c r="D6008" s="131"/>
      <c r="E6008" s="131"/>
    </row>
    <row r="6009" spans="1:5" ht="15.75" thickBot="1" x14ac:dyDescent="0.3">
      <c r="A6009" s="130"/>
      <c r="B6009" s="130"/>
      <c r="C6009" s="130"/>
      <c r="D6009" s="130"/>
      <c r="E6009" s="130"/>
    </row>
    <row r="6010" spans="1:5" ht="15.75" thickBot="1" x14ac:dyDescent="0.3">
      <c r="A6010" s="130"/>
      <c r="B6010" s="130"/>
      <c r="C6010" s="130"/>
      <c r="D6010" s="130"/>
      <c r="E6010" s="130"/>
    </row>
    <row r="6011" spans="1:5" x14ac:dyDescent="0.25">
      <c r="A6011" s="131"/>
      <c r="B6011" s="131"/>
      <c r="C6011" s="131"/>
      <c r="D6011" s="131"/>
      <c r="E6011" s="131"/>
    </row>
    <row r="6012" spans="1:5" x14ac:dyDescent="0.25">
      <c r="A6012" s="131"/>
      <c r="B6012" s="131"/>
      <c r="C6012" s="131"/>
      <c r="D6012" s="131"/>
      <c r="E6012" s="131"/>
    </row>
    <row r="6013" spans="1:5" x14ac:dyDescent="0.25">
      <c r="A6013" s="131"/>
      <c r="B6013" s="131"/>
      <c r="C6013" s="131"/>
      <c r="D6013" s="131"/>
      <c r="E6013" s="131"/>
    </row>
    <row r="6014" spans="1:5" ht="15.75" thickBot="1" x14ac:dyDescent="0.3">
      <c r="A6014" s="130"/>
      <c r="B6014" s="130"/>
      <c r="C6014" s="130"/>
      <c r="D6014" s="130"/>
      <c r="E6014" s="130"/>
    </row>
    <row r="6015" spans="1:5" ht="15.75" thickBot="1" x14ac:dyDescent="0.3">
      <c r="A6015" s="130"/>
      <c r="B6015" s="130"/>
      <c r="C6015" s="130"/>
      <c r="D6015" s="130"/>
      <c r="E6015" s="130"/>
    </row>
    <row r="6016" spans="1:5" x14ac:dyDescent="0.25">
      <c r="A6016" s="131"/>
      <c r="B6016" s="131"/>
      <c r="C6016" s="131"/>
      <c r="D6016" s="131"/>
      <c r="E6016" s="131"/>
    </row>
    <row r="6017" spans="1:5" x14ac:dyDescent="0.25">
      <c r="A6017" s="131"/>
      <c r="B6017" s="131"/>
      <c r="C6017" s="131"/>
      <c r="D6017" s="131"/>
      <c r="E6017" s="131"/>
    </row>
    <row r="6018" spans="1:5" x14ac:dyDescent="0.25">
      <c r="A6018" s="131"/>
      <c r="B6018" s="131"/>
      <c r="C6018" s="131"/>
      <c r="D6018" s="131"/>
      <c r="E6018" s="131"/>
    </row>
    <row r="6019" spans="1:5" ht="15.75" thickBot="1" x14ac:dyDescent="0.3">
      <c r="A6019" s="130"/>
      <c r="B6019" s="130"/>
      <c r="C6019" s="130"/>
      <c r="D6019" s="130"/>
      <c r="E6019" s="130"/>
    </row>
    <row r="6020" spans="1:5" ht="15.75" thickBot="1" x14ac:dyDescent="0.3">
      <c r="A6020" s="130"/>
      <c r="B6020" s="130"/>
      <c r="C6020" s="130"/>
      <c r="D6020" s="130"/>
      <c r="E6020" s="130"/>
    </row>
    <row r="6021" spans="1:5" x14ac:dyDescent="0.25">
      <c r="A6021" s="131"/>
      <c r="B6021" s="131"/>
      <c r="C6021" s="131"/>
      <c r="D6021" s="131"/>
      <c r="E6021" s="131"/>
    </row>
    <row r="6022" spans="1:5" x14ac:dyDescent="0.25">
      <c r="A6022" s="131"/>
      <c r="B6022" s="131"/>
      <c r="C6022" s="131"/>
      <c r="D6022" s="131"/>
      <c r="E6022" s="131"/>
    </row>
    <row r="6023" spans="1:5" x14ac:dyDescent="0.25">
      <c r="A6023" s="131"/>
      <c r="B6023" s="131"/>
      <c r="C6023" s="131"/>
      <c r="D6023" s="131"/>
      <c r="E6023" s="131"/>
    </row>
    <row r="6024" spans="1:5" ht="15.75" thickBot="1" x14ac:dyDescent="0.3">
      <c r="A6024" s="130"/>
      <c r="B6024" s="130"/>
      <c r="C6024" s="130"/>
      <c r="D6024" s="130"/>
      <c r="E6024" s="130"/>
    </row>
    <row r="6025" spans="1:5" ht="15.75" thickBot="1" x14ac:dyDescent="0.3">
      <c r="A6025" s="130"/>
      <c r="B6025" s="130"/>
      <c r="C6025" s="130"/>
      <c r="D6025" s="130"/>
      <c r="E6025" s="130"/>
    </row>
    <row r="6026" spans="1:5" x14ac:dyDescent="0.25">
      <c r="A6026" s="131"/>
      <c r="B6026" s="131"/>
      <c r="C6026" s="131"/>
      <c r="D6026" s="131"/>
      <c r="E6026" s="131"/>
    </row>
    <row r="6027" spans="1:5" x14ac:dyDescent="0.25">
      <c r="A6027" s="131"/>
      <c r="B6027" s="131"/>
      <c r="C6027" s="131"/>
      <c r="D6027" s="131"/>
      <c r="E6027" s="131"/>
    </row>
    <row r="6028" spans="1:5" x14ac:dyDescent="0.25">
      <c r="A6028" s="131"/>
      <c r="B6028" s="131"/>
      <c r="C6028" s="131"/>
      <c r="D6028" s="131"/>
      <c r="E6028" s="131"/>
    </row>
    <row r="6029" spans="1:5" ht="15.75" thickBot="1" x14ac:dyDescent="0.3">
      <c r="A6029" s="130"/>
      <c r="B6029" s="130"/>
      <c r="C6029" s="130"/>
      <c r="D6029" s="130"/>
      <c r="E6029" s="130"/>
    </row>
    <row r="6030" spans="1:5" ht="15.75" thickBot="1" x14ac:dyDescent="0.3">
      <c r="A6030" s="130"/>
      <c r="B6030" s="130"/>
      <c r="C6030" s="130"/>
      <c r="D6030" s="130"/>
      <c r="E6030" s="130"/>
    </row>
    <row r="6031" spans="1:5" x14ac:dyDescent="0.25">
      <c r="A6031" s="131"/>
      <c r="B6031" s="131"/>
      <c r="C6031" s="131"/>
      <c r="D6031" s="131"/>
      <c r="E6031" s="131"/>
    </row>
    <row r="6032" spans="1:5" x14ac:dyDescent="0.25">
      <c r="A6032" s="131"/>
      <c r="B6032" s="131"/>
      <c r="C6032" s="131"/>
      <c r="D6032" s="131"/>
      <c r="E6032" s="131"/>
    </row>
    <row r="6033" spans="1:5" x14ac:dyDescent="0.25">
      <c r="A6033" s="131"/>
      <c r="B6033" s="131"/>
      <c r="C6033" s="131"/>
      <c r="D6033" s="131"/>
      <c r="E6033" s="131"/>
    </row>
    <row r="6034" spans="1:5" ht="15.75" thickBot="1" x14ac:dyDescent="0.3">
      <c r="A6034" s="130"/>
      <c r="B6034" s="130"/>
      <c r="C6034" s="130"/>
      <c r="D6034" s="130"/>
      <c r="E6034" s="130"/>
    </row>
    <row r="6035" spans="1:5" ht="15.75" thickBot="1" x14ac:dyDescent="0.3">
      <c r="A6035" s="130"/>
      <c r="B6035" s="130"/>
      <c r="C6035" s="130"/>
      <c r="D6035" s="130"/>
      <c r="E6035" s="130"/>
    </row>
    <row r="6036" spans="1:5" x14ac:dyDescent="0.25">
      <c r="A6036" s="131"/>
      <c r="B6036" s="131"/>
      <c r="C6036" s="131"/>
      <c r="D6036" s="131"/>
      <c r="E6036" s="131"/>
    </row>
    <row r="6037" spans="1:5" x14ac:dyDescent="0.25">
      <c r="A6037" s="131"/>
      <c r="B6037" s="131"/>
      <c r="C6037" s="131"/>
      <c r="D6037" s="131"/>
      <c r="E6037" s="131"/>
    </row>
    <row r="6038" spans="1:5" x14ac:dyDescent="0.25">
      <c r="A6038" s="131"/>
      <c r="B6038" s="131"/>
      <c r="C6038" s="131"/>
      <c r="D6038" s="131"/>
      <c r="E6038" s="131"/>
    </row>
    <row r="6039" spans="1:5" ht="15.75" thickBot="1" x14ac:dyDescent="0.3">
      <c r="A6039" s="130"/>
      <c r="B6039" s="130"/>
      <c r="C6039" s="130"/>
      <c r="D6039" s="130"/>
      <c r="E6039" s="130"/>
    </row>
    <row r="6040" spans="1:5" ht="15.75" thickBot="1" x14ac:dyDescent="0.3">
      <c r="A6040" s="130"/>
      <c r="B6040" s="130"/>
      <c r="C6040" s="130"/>
      <c r="D6040" s="130"/>
      <c r="E6040" s="130"/>
    </row>
    <row r="6041" spans="1:5" x14ac:dyDescent="0.25">
      <c r="A6041" s="131"/>
      <c r="B6041" s="131"/>
      <c r="C6041" s="131"/>
      <c r="D6041" s="131"/>
      <c r="E6041" s="131"/>
    </row>
    <row r="6042" spans="1:5" x14ac:dyDescent="0.25">
      <c r="A6042" s="131"/>
      <c r="B6042" s="131"/>
      <c r="C6042" s="131"/>
      <c r="D6042" s="131"/>
      <c r="E6042" s="131"/>
    </row>
    <row r="6043" spans="1:5" x14ac:dyDescent="0.25">
      <c r="A6043" s="131"/>
      <c r="B6043" s="131"/>
      <c r="C6043" s="131"/>
      <c r="D6043" s="131"/>
      <c r="E6043" s="131"/>
    </row>
    <row r="6044" spans="1:5" ht="15.75" thickBot="1" x14ac:dyDescent="0.3">
      <c r="A6044" s="130"/>
      <c r="B6044" s="130"/>
      <c r="C6044" s="130"/>
      <c r="D6044" s="130"/>
      <c r="E6044" s="130"/>
    </row>
    <row r="6045" spans="1:5" ht="15.75" thickBot="1" x14ac:dyDescent="0.3">
      <c r="A6045" s="130"/>
      <c r="B6045" s="130"/>
      <c r="C6045" s="130"/>
      <c r="D6045" s="130"/>
      <c r="E6045" s="130"/>
    </row>
    <row r="6046" spans="1:5" x14ac:dyDescent="0.25">
      <c r="A6046" s="131"/>
      <c r="B6046" s="131"/>
      <c r="C6046" s="131"/>
      <c r="D6046" s="131"/>
      <c r="E6046" s="131"/>
    </row>
    <row r="6047" spans="1:5" x14ac:dyDescent="0.25">
      <c r="A6047" s="131"/>
      <c r="B6047" s="131"/>
      <c r="C6047" s="131"/>
      <c r="D6047" s="131"/>
      <c r="E6047" s="131"/>
    </row>
    <row r="6048" spans="1:5" x14ac:dyDescent="0.25">
      <c r="A6048" s="131"/>
      <c r="B6048" s="131"/>
      <c r="C6048" s="131"/>
      <c r="D6048" s="131"/>
      <c r="E6048" s="131"/>
    </row>
    <row r="6049" spans="1:5" ht="15.75" thickBot="1" x14ac:dyDescent="0.3">
      <c r="A6049" s="130"/>
      <c r="B6049" s="130"/>
      <c r="C6049" s="130"/>
      <c r="D6049" s="130"/>
      <c r="E6049" s="130"/>
    </row>
    <row r="6050" spans="1:5" ht="15.75" thickBot="1" x14ac:dyDescent="0.3">
      <c r="A6050" s="130"/>
      <c r="B6050" s="130"/>
      <c r="C6050" s="130"/>
      <c r="D6050" s="130"/>
      <c r="E6050" s="130"/>
    </row>
    <row r="6051" spans="1:5" x14ac:dyDescent="0.25">
      <c r="A6051" s="131"/>
      <c r="B6051" s="131"/>
      <c r="C6051" s="131"/>
      <c r="D6051" s="131"/>
      <c r="E6051" s="131"/>
    </row>
    <row r="6052" spans="1:5" x14ac:dyDescent="0.25">
      <c r="A6052" s="131"/>
      <c r="B6052" s="131"/>
      <c r="C6052" s="131"/>
      <c r="D6052" s="131"/>
      <c r="E6052" s="131"/>
    </row>
    <row r="6053" spans="1:5" x14ac:dyDescent="0.25">
      <c r="A6053" s="131"/>
      <c r="B6053" s="131"/>
      <c r="C6053" s="131"/>
      <c r="D6053" s="131"/>
      <c r="E6053" s="131"/>
    </row>
    <row r="6054" spans="1:5" ht="15.75" thickBot="1" x14ac:dyDescent="0.3">
      <c r="A6054" s="130"/>
      <c r="B6054" s="130"/>
      <c r="C6054" s="130"/>
      <c r="D6054" s="130"/>
      <c r="E6054" s="130"/>
    </row>
    <row r="6055" spans="1:5" ht="15.75" thickBot="1" x14ac:dyDescent="0.3">
      <c r="A6055" s="130"/>
      <c r="B6055" s="130"/>
      <c r="C6055" s="130"/>
      <c r="D6055" s="130"/>
      <c r="E6055" s="130"/>
    </row>
    <row r="6056" spans="1:5" x14ac:dyDescent="0.25">
      <c r="A6056" s="131"/>
      <c r="B6056" s="131"/>
      <c r="C6056" s="131"/>
      <c r="D6056" s="131"/>
      <c r="E6056" s="131"/>
    </row>
    <row r="6057" spans="1:5" x14ac:dyDescent="0.25">
      <c r="A6057" s="131"/>
      <c r="B6057" s="131"/>
      <c r="C6057" s="131"/>
      <c r="D6057" s="131"/>
      <c r="E6057" s="131"/>
    </row>
    <row r="6058" spans="1:5" x14ac:dyDescent="0.25">
      <c r="A6058" s="131"/>
      <c r="B6058" s="131"/>
      <c r="C6058" s="131"/>
      <c r="D6058" s="131"/>
      <c r="E6058" s="131"/>
    </row>
    <row r="6059" spans="1:5" ht="15.75" thickBot="1" x14ac:dyDescent="0.3">
      <c r="A6059" s="130"/>
      <c r="B6059" s="130"/>
      <c r="C6059" s="130"/>
      <c r="D6059" s="130"/>
      <c r="E6059" s="130"/>
    </row>
    <row r="6060" spans="1:5" ht="15.75" thickBot="1" x14ac:dyDescent="0.3">
      <c r="A6060" s="130"/>
      <c r="B6060" s="130"/>
      <c r="C6060" s="130"/>
      <c r="D6060" s="130"/>
      <c r="E6060" s="130"/>
    </row>
    <row r="6061" spans="1:5" x14ac:dyDescent="0.25">
      <c r="A6061" s="131"/>
      <c r="B6061" s="131"/>
      <c r="C6061" s="131"/>
      <c r="D6061" s="131"/>
      <c r="E6061" s="131"/>
    </row>
    <row r="6062" spans="1:5" x14ac:dyDescent="0.25">
      <c r="A6062" s="131"/>
      <c r="B6062" s="131"/>
      <c r="C6062" s="131"/>
      <c r="D6062" s="131"/>
      <c r="E6062" s="131"/>
    </row>
    <row r="6063" spans="1:5" x14ac:dyDescent="0.25">
      <c r="A6063" s="131"/>
      <c r="B6063" s="131"/>
      <c r="C6063" s="131"/>
      <c r="D6063" s="131"/>
      <c r="E6063" s="131"/>
    </row>
    <row r="6064" spans="1:5" ht="15.75" thickBot="1" x14ac:dyDescent="0.3">
      <c r="A6064" s="130"/>
      <c r="B6064" s="130"/>
      <c r="C6064" s="130"/>
      <c r="D6064" s="130"/>
      <c r="E6064" s="130"/>
    </row>
    <row r="6065" spans="1:5" ht="15.75" thickBot="1" x14ac:dyDescent="0.3">
      <c r="A6065" s="130"/>
      <c r="B6065" s="130"/>
      <c r="C6065" s="130"/>
      <c r="D6065" s="130"/>
      <c r="E6065" s="130"/>
    </row>
    <row r="6066" spans="1:5" x14ac:dyDescent="0.25">
      <c r="A6066" s="131"/>
      <c r="B6066" s="131"/>
      <c r="C6066" s="131"/>
      <c r="D6066" s="131"/>
      <c r="E6066" s="131"/>
    </row>
    <row r="6067" spans="1:5" x14ac:dyDescent="0.25">
      <c r="A6067" s="131"/>
      <c r="B6067" s="131"/>
      <c r="C6067" s="131"/>
      <c r="D6067" s="131"/>
      <c r="E6067" s="131"/>
    </row>
    <row r="6068" spans="1:5" x14ac:dyDescent="0.25">
      <c r="A6068" s="131"/>
      <c r="B6068" s="131"/>
      <c r="C6068" s="131"/>
      <c r="D6068" s="131"/>
      <c r="E6068" s="131"/>
    </row>
    <row r="6069" spans="1:5" ht="15.75" thickBot="1" x14ac:dyDescent="0.3">
      <c r="A6069" s="130"/>
      <c r="B6069" s="130"/>
      <c r="C6069" s="130"/>
      <c r="D6069" s="130"/>
      <c r="E6069" s="130"/>
    </row>
    <row r="6070" spans="1:5" ht="15.75" thickBot="1" x14ac:dyDescent="0.3">
      <c r="A6070" s="130"/>
      <c r="B6070" s="130"/>
      <c r="C6070" s="130"/>
      <c r="D6070" s="130"/>
      <c r="E6070" s="130"/>
    </row>
    <row r="6071" spans="1:5" x14ac:dyDescent="0.25">
      <c r="A6071" s="131"/>
      <c r="B6071" s="131"/>
      <c r="C6071" s="131"/>
      <c r="D6071" s="131"/>
      <c r="E6071" s="131"/>
    </row>
    <row r="6072" spans="1:5" x14ac:dyDescent="0.25">
      <c r="A6072" s="131"/>
      <c r="B6072" s="131"/>
      <c r="C6072" s="131"/>
      <c r="D6072" s="131"/>
      <c r="E6072" s="131"/>
    </row>
    <row r="6073" spans="1:5" x14ac:dyDescent="0.25">
      <c r="A6073" s="131"/>
      <c r="B6073" s="131"/>
      <c r="C6073" s="131"/>
      <c r="D6073" s="131"/>
      <c r="E6073" s="131"/>
    </row>
    <row r="6074" spans="1:5" ht="15.75" thickBot="1" x14ac:dyDescent="0.3">
      <c r="A6074" s="130"/>
      <c r="B6074" s="130"/>
      <c r="C6074" s="130"/>
      <c r="D6074" s="130"/>
      <c r="E6074" s="130"/>
    </row>
    <row r="6075" spans="1:5" ht="15.75" thickBot="1" x14ac:dyDescent="0.3">
      <c r="A6075" s="130"/>
      <c r="B6075" s="130"/>
      <c r="C6075" s="130"/>
      <c r="D6075" s="130"/>
      <c r="E6075" s="130"/>
    </row>
    <row r="6076" spans="1:5" x14ac:dyDescent="0.25">
      <c r="A6076" s="131"/>
      <c r="B6076" s="131"/>
      <c r="C6076" s="131"/>
      <c r="D6076" s="131"/>
      <c r="E6076" s="131"/>
    </row>
    <row r="6077" spans="1:5" x14ac:dyDescent="0.25">
      <c r="A6077" s="131"/>
      <c r="B6077" s="131"/>
      <c r="C6077" s="131"/>
      <c r="D6077" s="131"/>
      <c r="E6077" s="131"/>
    </row>
    <row r="6078" spans="1:5" x14ac:dyDescent="0.25">
      <c r="A6078" s="131"/>
      <c r="B6078" s="131"/>
      <c r="C6078" s="131"/>
      <c r="D6078" s="131"/>
      <c r="E6078" s="131"/>
    </row>
    <row r="6079" spans="1:5" ht="15.75" thickBot="1" x14ac:dyDescent="0.3">
      <c r="A6079" s="130"/>
      <c r="B6079" s="130"/>
      <c r="C6079" s="130"/>
      <c r="D6079" s="130"/>
      <c r="E6079" s="130"/>
    </row>
    <row r="6080" spans="1:5" ht="15.75" thickBot="1" x14ac:dyDescent="0.3">
      <c r="A6080" s="130"/>
      <c r="B6080" s="130"/>
      <c r="C6080" s="130"/>
      <c r="D6080" s="130"/>
      <c r="E6080" s="130"/>
    </row>
    <row r="6081" spans="1:5" x14ac:dyDescent="0.25">
      <c r="A6081" s="131"/>
      <c r="B6081" s="131"/>
      <c r="C6081" s="131"/>
      <c r="D6081" s="131"/>
      <c r="E6081" s="131"/>
    </row>
    <row r="6082" spans="1:5" x14ac:dyDescent="0.25">
      <c r="A6082" s="131"/>
      <c r="B6082" s="131"/>
      <c r="C6082" s="131"/>
      <c r="D6082" s="131"/>
      <c r="E6082" s="131"/>
    </row>
    <row r="6083" spans="1:5" x14ac:dyDescent="0.25">
      <c r="A6083" s="131"/>
      <c r="B6083" s="131"/>
      <c r="C6083" s="131"/>
      <c r="D6083" s="131"/>
      <c r="E6083" s="131"/>
    </row>
    <row r="6084" spans="1:5" ht="15.75" thickBot="1" x14ac:dyDescent="0.3">
      <c r="A6084" s="130"/>
      <c r="B6084" s="130"/>
      <c r="C6084" s="130"/>
      <c r="D6084" s="130"/>
      <c r="E6084" s="130"/>
    </row>
    <row r="6085" spans="1:5" ht="15.75" thickBot="1" x14ac:dyDescent="0.3">
      <c r="A6085" s="130"/>
      <c r="B6085" s="130"/>
      <c r="C6085" s="130"/>
      <c r="D6085" s="130"/>
      <c r="E6085" s="130"/>
    </row>
    <row r="6086" spans="1:5" x14ac:dyDescent="0.25">
      <c r="A6086" s="131"/>
      <c r="B6086" s="131"/>
      <c r="C6086" s="131"/>
      <c r="D6086" s="131"/>
      <c r="E6086" s="131"/>
    </row>
    <row r="6087" spans="1:5" x14ac:dyDescent="0.25">
      <c r="A6087" s="131"/>
      <c r="B6087" s="131"/>
      <c r="C6087" s="131"/>
      <c r="D6087" s="131"/>
      <c r="E6087" s="131"/>
    </row>
    <row r="6088" spans="1:5" x14ac:dyDescent="0.25">
      <c r="A6088" s="131"/>
      <c r="B6088" s="131"/>
      <c r="C6088" s="131"/>
      <c r="D6088" s="131"/>
      <c r="E6088" s="131"/>
    </row>
    <row r="6089" spans="1:5" ht="15.75" thickBot="1" x14ac:dyDescent="0.3">
      <c r="A6089" s="130"/>
      <c r="B6089" s="130"/>
      <c r="C6089" s="130"/>
      <c r="D6089" s="130"/>
      <c r="E6089" s="130"/>
    </row>
    <row r="6090" spans="1:5" ht="15.75" thickBot="1" x14ac:dyDescent="0.3">
      <c r="A6090" s="130"/>
      <c r="B6090" s="130"/>
      <c r="C6090" s="130"/>
      <c r="D6090" s="130"/>
      <c r="E6090" s="130"/>
    </row>
    <row r="6091" spans="1:5" x14ac:dyDescent="0.25">
      <c r="A6091" s="131"/>
      <c r="B6091" s="131"/>
      <c r="C6091" s="131"/>
      <c r="D6091" s="131"/>
      <c r="E6091" s="131"/>
    </row>
    <row r="6092" spans="1:5" x14ac:dyDescent="0.25">
      <c r="A6092" s="131"/>
      <c r="B6092" s="131"/>
      <c r="C6092" s="131"/>
      <c r="D6092" s="131"/>
      <c r="E6092" s="131"/>
    </row>
    <row r="6093" spans="1:5" x14ac:dyDescent="0.25">
      <c r="A6093" s="131"/>
      <c r="B6093" s="131"/>
      <c r="C6093" s="131"/>
      <c r="D6093" s="131"/>
      <c r="E6093" s="131"/>
    </row>
    <row r="6094" spans="1:5" ht="15.75" thickBot="1" x14ac:dyDescent="0.3">
      <c r="A6094" s="130"/>
      <c r="B6094" s="130"/>
      <c r="C6094" s="130"/>
      <c r="D6094" s="130"/>
      <c r="E6094" s="130"/>
    </row>
    <row r="6095" spans="1:5" ht="15.75" thickBot="1" x14ac:dyDescent="0.3">
      <c r="A6095" s="130"/>
      <c r="B6095" s="130"/>
      <c r="C6095" s="130"/>
      <c r="D6095" s="130"/>
      <c r="E6095" s="130"/>
    </row>
    <row r="6096" spans="1:5" x14ac:dyDescent="0.25">
      <c r="A6096" s="131"/>
      <c r="B6096" s="131"/>
      <c r="C6096" s="131"/>
      <c r="D6096" s="131"/>
      <c r="E6096" s="131"/>
    </row>
    <row r="6097" spans="1:5" x14ac:dyDescent="0.25">
      <c r="A6097" s="131"/>
      <c r="B6097" s="131"/>
      <c r="C6097" s="131"/>
      <c r="D6097" s="131"/>
      <c r="E6097" s="131"/>
    </row>
    <row r="6098" spans="1:5" x14ac:dyDescent="0.25">
      <c r="A6098" s="131"/>
      <c r="B6098" s="131"/>
      <c r="C6098" s="131"/>
      <c r="D6098" s="131"/>
      <c r="E6098" s="131"/>
    </row>
    <row r="6099" spans="1:5" ht="15.75" thickBot="1" x14ac:dyDescent="0.3">
      <c r="A6099" s="130"/>
      <c r="B6099" s="130"/>
      <c r="C6099" s="130"/>
      <c r="D6099" s="130"/>
      <c r="E6099" s="130"/>
    </row>
    <row r="6100" spans="1:5" ht="15.75" thickBot="1" x14ac:dyDescent="0.3">
      <c r="A6100" s="130"/>
      <c r="B6100" s="130"/>
      <c r="C6100" s="130"/>
      <c r="D6100" s="130"/>
      <c r="E6100" s="130"/>
    </row>
    <row r="6101" spans="1:5" ht="15.75" thickBot="1" x14ac:dyDescent="0.3">
      <c r="A6101" s="130"/>
      <c r="B6101" s="130"/>
      <c r="C6101" s="130"/>
      <c r="D6101" s="130"/>
      <c r="E6101" s="130"/>
    </row>
    <row r="6102" spans="1:5" ht="15.75" thickBot="1" x14ac:dyDescent="0.3">
      <c r="A6102" s="130"/>
      <c r="B6102" s="130"/>
      <c r="C6102" s="130"/>
      <c r="D6102" s="130"/>
      <c r="E6102" s="130"/>
    </row>
    <row r="6103" spans="1:5" ht="15.75" thickBot="1" x14ac:dyDescent="0.3">
      <c r="A6103" s="130"/>
      <c r="B6103" s="130"/>
      <c r="C6103" s="130"/>
      <c r="D6103" s="130"/>
      <c r="E6103" s="130"/>
    </row>
    <row r="6104" spans="1:5" ht="15.75" thickBot="1" x14ac:dyDescent="0.3">
      <c r="A6104" s="130"/>
      <c r="B6104" s="130"/>
      <c r="C6104" s="130"/>
      <c r="D6104" s="130"/>
      <c r="E6104" s="130"/>
    </row>
    <row r="6105" spans="1:5" ht="15.75" thickBot="1" x14ac:dyDescent="0.3">
      <c r="A6105" s="130"/>
      <c r="B6105" s="130"/>
      <c r="C6105" s="130"/>
      <c r="D6105" s="130"/>
      <c r="E6105" s="130"/>
    </row>
    <row r="6106" spans="1:5" ht="15.75" thickBot="1" x14ac:dyDescent="0.3">
      <c r="A6106" s="130"/>
      <c r="B6106" s="130"/>
      <c r="C6106" s="130"/>
      <c r="D6106" s="130"/>
      <c r="E6106" s="130"/>
    </row>
    <row r="6107" spans="1:5" ht="15.75" thickBot="1" x14ac:dyDescent="0.3">
      <c r="A6107" s="130"/>
      <c r="B6107" s="130"/>
      <c r="C6107" s="130"/>
      <c r="D6107" s="130"/>
      <c r="E6107" s="130"/>
    </row>
    <row r="6108" spans="1:5" ht="15.75" thickBot="1" x14ac:dyDescent="0.3">
      <c r="A6108" s="130"/>
      <c r="B6108" s="130"/>
      <c r="C6108" s="130"/>
      <c r="D6108" s="130"/>
      <c r="E6108" s="130"/>
    </row>
    <row r="6109" spans="1:5" x14ac:dyDescent="0.25">
      <c r="A6109" s="131"/>
      <c r="B6109" s="131"/>
      <c r="C6109" s="131"/>
      <c r="D6109" s="131"/>
      <c r="E6109" s="131"/>
    </row>
    <row r="6110" spans="1:5" ht="15.75" thickBot="1" x14ac:dyDescent="0.3">
      <c r="A6110" s="130"/>
      <c r="B6110" s="130"/>
      <c r="C6110" s="130"/>
      <c r="D6110" s="130"/>
      <c r="E6110" s="130"/>
    </row>
    <row r="6111" spans="1:5" ht="15.75" thickBot="1" x14ac:dyDescent="0.3">
      <c r="A6111" s="130"/>
      <c r="B6111" s="130"/>
      <c r="C6111" s="130"/>
      <c r="D6111" s="130"/>
      <c r="E6111" s="130"/>
    </row>
    <row r="6112" spans="1:5" x14ac:dyDescent="0.25">
      <c r="A6112" s="131"/>
      <c r="B6112" s="131"/>
      <c r="C6112" s="131"/>
      <c r="D6112" s="131"/>
      <c r="E6112" s="131"/>
    </row>
    <row r="6113" spans="1:5" ht="15.75" thickBot="1" x14ac:dyDescent="0.3">
      <c r="A6113" s="130"/>
      <c r="B6113" s="130"/>
      <c r="C6113" s="130"/>
      <c r="D6113" s="130"/>
      <c r="E6113" s="130"/>
    </row>
    <row r="6114" spans="1:5" ht="15.75" thickBot="1" x14ac:dyDescent="0.3">
      <c r="A6114" s="130"/>
      <c r="B6114" s="130"/>
      <c r="C6114" s="130"/>
      <c r="D6114" s="130"/>
      <c r="E6114" s="130"/>
    </row>
    <row r="6115" spans="1:5" x14ac:dyDescent="0.25">
      <c r="A6115" s="131"/>
      <c r="B6115" s="131"/>
      <c r="C6115" s="131"/>
      <c r="D6115" s="131"/>
      <c r="E6115" s="131"/>
    </row>
    <row r="6116" spans="1:5" ht="15.75" thickBot="1" x14ac:dyDescent="0.3">
      <c r="A6116" s="130"/>
      <c r="B6116" s="130"/>
      <c r="C6116" s="130"/>
      <c r="D6116" s="130"/>
      <c r="E6116" s="130"/>
    </row>
    <row r="6117" spans="1:5" ht="15.75" thickBot="1" x14ac:dyDescent="0.3">
      <c r="A6117" s="130"/>
      <c r="B6117" s="130"/>
      <c r="C6117" s="130"/>
      <c r="D6117" s="130"/>
      <c r="E6117" s="130"/>
    </row>
    <row r="6118" spans="1:5" x14ac:dyDescent="0.25">
      <c r="A6118" s="131"/>
      <c r="B6118" s="131"/>
      <c r="C6118" s="131"/>
      <c r="D6118" s="131"/>
      <c r="E6118" s="131"/>
    </row>
    <row r="6119" spans="1:5" ht="15.75" thickBot="1" x14ac:dyDescent="0.3">
      <c r="A6119" s="130"/>
      <c r="B6119" s="130"/>
      <c r="C6119" s="130"/>
      <c r="D6119" s="130"/>
      <c r="E6119" s="130"/>
    </row>
    <row r="6120" spans="1:5" ht="15.75" thickBot="1" x14ac:dyDescent="0.3">
      <c r="A6120" s="130"/>
      <c r="B6120" s="130"/>
      <c r="C6120" s="130"/>
      <c r="D6120" s="130"/>
      <c r="E6120" s="130"/>
    </row>
    <row r="6121" spans="1:5" x14ac:dyDescent="0.25">
      <c r="A6121" s="131"/>
      <c r="B6121" s="131"/>
      <c r="C6121" s="131"/>
      <c r="D6121" s="131"/>
      <c r="E6121" s="131"/>
    </row>
    <row r="6122" spans="1:5" ht="15.75" thickBot="1" x14ac:dyDescent="0.3">
      <c r="A6122" s="130"/>
      <c r="B6122" s="130"/>
      <c r="C6122" s="130"/>
      <c r="D6122" s="130"/>
      <c r="E6122" s="130"/>
    </row>
    <row r="6123" spans="1:5" ht="15.75" thickBot="1" x14ac:dyDescent="0.3">
      <c r="A6123" s="130"/>
      <c r="B6123" s="130"/>
      <c r="C6123" s="130"/>
      <c r="D6123" s="130"/>
      <c r="E6123" s="130"/>
    </row>
    <row r="6124" spans="1:5" x14ac:dyDescent="0.25">
      <c r="A6124" s="131"/>
      <c r="B6124" s="131"/>
      <c r="C6124" s="131"/>
      <c r="D6124" s="131"/>
      <c r="E6124" s="131"/>
    </row>
    <row r="6125" spans="1:5" ht="15.75" thickBot="1" x14ac:dyDescent="0.3">
      <c r="A6125" s="130"/>
      <c r="B6125" s="130"/>
      <c r="C6125" s="130"/>
      <c r="D6125" s="130"/>
      <c r="E6125" s="130"/>
    </row>
    <row r="6126" spans="1:5" ht="15.75" thickBot="1" x14ac:dyDescent="0.3">
      <c r="A6126" s="130"/>
      <c r="B6126" s="130"/>
      <c r="C6126" s="130"/>
      <c r="D6126" s="130"/>
      <c r="E6126" s="130"/>
    </row>
    <row r="6127" spans="1:5" x14ac:dyDescent="0.25">
      <c r="A6127" s="131"/>
      <c r="B6127" s="131"/>
      <c r="C6127" s="131"/>
      <c r="D6127" s="131"/>
      <c r="E6127" s="131"/>
    </row>
    <row r="6128" spans="1:5" ht="15.75" thickBot="1" x14ac:dyDescent="0.3">
      <c r="A6128" s="130"/>
      <c r="B6128" s="130"/>
      <c r="C6128" s="130"/>
      <c r="D6128" s="130"/>
      <c r="E6128" s="130"/>
    </row>
    <row r="6129" spans="1:5" ht="15.75" thickBot="1" x14ac:dyDescent="0.3">
      <c r="A6129" s="130"/>
      <c r="B6129" s="130"/>
      <c r="C6129" s="130"/>
      <c r="D6129" s="130"/>
      <c r="E6129" s="130"/>
    </row>
    <row r="6130" spans="1:5" x14ac:dyDescent="0.25">
      <c r="A6130" s="131"/>
      <c r="B6130" s="131"/>
      <c r="C6130" s="131"/>
      <c r="D6130" s="131"/>
      <c r="E6130" s="131"/>
    </row>
    <row r="6131" spans="1:5" ht="15.75" thickBot="1" x14ac:dyDescent="0.3">
      <c r="A6131" s="130"/>
      <c r="B6131" s="130"/>
      <c r="C6131" s="130"/>
      <c r="D6131" s="130"/>
      <c r="E6131" s="130"/>
    </row>
    <row r="6132" spans="1:5" ht="15.75" thickBot="1" x14ac:dyDescent="0.3">
      <c r="A6132" s="130"/>
      <c r="B6132" s="130"/>
      <c r="C6132" s="130"/>
      <c r="D6132" s="130"/>
      <c r="E6132" s="130"/>
    </row>
    <row r="6133" spans="1:5" x14ac:dyDescent="0.25">
      <c r="A6133" s="131"/>
      <c r="B6133" s="131"/>
      <c r="C6133" s="131"/>
      <c r="D6133" s="131"/>
      <c r="E6133" s="131"/>
    </row>
    <row r="6134" spans="1:5" ht="15.75" thickBot="1" x14ac:dyDescent="0.3">
      <c r="A6134" s="130"/>
      <c r="B6134" s="130"/>
      <c r="C6134" s="130"/>
      <c r="D6134" s="130"/>
      <c r="E6134" s="130"/>
    </row>
    <row r="6135" spans="1:5" ht="15.75" thickBot="1" x14ac:dyDescent="0.3">
      <c r="A6135" s="130"/>
      <c r="B6135" s="130"/>
      <c r="C6135" s="130"/>
      <c r="D6135" s="130"/>
      <c r="E6135" s="130"/>
    </row>
    <row r="6136" spans="1:5" x14ac:dyDescent="0.25">
      <c r="A6136" s="131"/>
      <c r="B6136" s="131"/>
      <c r="C6136" s="131"/>
      <c r="D6136" s="131"/>
      <c r="E6136" s="131"/>
    </row>
    <row r="6137" spans="1:5" ht="15.75" thickBot="1" x14ac:dyDescent="0.3">
      <c r="A6137" s="130"/>
      <c r="B6137" s="130"/>
      <c r="C6137" s="130"/>
      <c r="D6137" s="130"/>
      <c r="E6137" s="130"/>
    </row>
    <row r="6138" spans="1:5" ht="15.75" thickBot="1" x14ac:dyDescent="0.3">
      <c r="A6138" s="130"/>
      <c r="B6138" s="130"/>
      <c r="C6138" s="130"/>
      <c r="D6138" s="130"/>
      <c r="E6138" s="130"/>
    </row>
    <row r="6139" spans="1:5" x14ac:dyDescent="0.25">
      <c r="A6139" s="131"/>
      <c r="B6139" s="131"/>
      <c r="C6139" s="131"/>
      <c r="D6139" s="131"/>
      <c r="E6139" s="131"/>
    </row>
    <row r="6140" spans="1:5" ht="15.75" thickBot="1" x14ac:dyDescent="0.3">
      <c r="A6140" s="130"/>
      <c r="B6140" s="130"/>
      <c r="C6140" s="130"/>
      <c r="D6140" s="130"/>
      <c r="E6140" s="130"/>
    </row>
    <row r="6141" spans="1:5" ht="15.75" thickBot="1" x14ac:dyDescent="0.3">
      <c r="A6141" s="130"/>
      <c r="B6141" s="130"/>
      <c r="C6141" s="130"/>
      <c r="D6141" s="130"/>
      <c r="E6141" s="130"/>
    </row>
    <row r="6142" spans="1:5" ht="15.75" thickBot="1" x14ac:dyDescent="0.3">
      <c r="A6142" s="130"/>
      <c r="B6142" s="130"/>
      <c r="C6142" s="130"/>
      <c r="D6142" s="130"/>
      <c r="E6142" s="130"/>
    </row>
    <row r="6143" spans="1:5" ht="15.75" thickBot="1" x14ac:dyDescent="0.3">
      <c r="A6143" s="130"/>
      <c r="B6143" s="130"/>
      <c r="C6143" s="130"/>
      <c r="D6143" s="130"/>
      <c r="E6143" s="130"/>
    </row>
    <row r="6144" spans="1:5" ht="15.75" thickBot="1" x14ac:dyDescent="0.3">
      <c r="A6144" s="130"/>
      <c r="B6144" s="130"/>
      <c r="C6144" s="130"/>
      <c r="D6144" s="130"/>
      <c r="E6144" s="130"/>
    </row>
    <row r="6145" spans="1:5" ht="15.75" thickBot="1" x14ac:dyDescent="0.3">
      <c r="A6145" s="130"/>
      <c r="B6145" s="130"/>
      <c r="C6145" s="130"/>
      <c r="D6145" s="130"/>
      <c r="E6145" s="130"/>
    </row>
    <row r="6146" spans="1:5" ht="15.75" thickBot="1" x14ac:dyDescent="0.3">
      <c r="A6146" s="130"/>
      <c r="B6146" s="130"/>
      <c r="C6146" s="130"/>
      <c r="D6146" s="130"/>
      <c r="E6146" s="130"/>
    </row>
    <row r="6147" spans="1:5" ht="15.75" thickBot="1" x14ac:dyDescent="0.3">
      <c r="A6147" s="130"/>
      <c r="B6147" s="130"/>
      <c r="C6147" s="130"/>
      <c r="D6147" s="130"/>
      <c r="E6147" s="130"/>
    </row>
    <row r="6148" spans="1:5" ht="15.75" thickBot="1" x14ac:dyDescent="0.3">
      <c r="A6148" s="130"/>
      <c r="B6148" s="130"/>
      <c r="C6148" s="130"/>
      <c r="D6148" s="130"/>
      <c r="E6148" s="130"/>
    </row>
    <row r="6149" spans="1:5" ht="15.75" thickBot="1" x14ac:dyDescent="0.3">
      <c r="A6149" s="130"/>
      <c r="B6149" s="130"/>
      <c r="C6149" s="130"/>
      <c r="D6149" s="130"/>
      <c r="E6149" s="130"/>
    </row>
    <row r="6150" spans="1:5" ht="15.75" thickBot="1" x14ac:dyDescent="0.3">
      <c r="A6150" s="130"/>
      <c r="B6150" s="130"/>
      <c r="C6150" s="130"/>
      <c r="D6150" s="130"/>
      <c r="E6150" s="130"/>
    </row>
    <row r="6151" spans="1:5" ht="15.75" thickBot="1" x14ac:dyDescent="0.3">
      <c r="A6151" s="130"/>
      <c r="B6151" s="130"/>
      <c r="C6151" s="130"/>
      <c r="D6151" s="130"/>
      <c r="E6151" s="130"/>
    </row>
    <row r="6152" spans="1:5" ht="15.75" thickBot="1" x14ac:dyDescent="0.3">
      <c r="A6152" s="130"/>
      <c r="B6152" s="130"/>
      <c r="C6152" s="130"/>
      <c r="D6152" s="130"/>
      <c r="E6152" s="130"/>
    </row>
    <row r="6153" spans="1:5" ht="15.75" thickBot="1" x14ac:dyDescent="0.3">
      <c r="A6153" s="130"/>
      <c r="B6153" s="130"/>
      <c r="C6153" s="130"/>
      <c r="D6153" s="130"/>
      <c r="E6153" s="130"/>
    </row>
    <row r="6154" spans="1:5" ht="15.75" thickBot="1" x14ac:dyDescent="0.3">
      <c r="A6154" s="130"/>
      <c r="B6154" s="130"/>
      <c r="C6154" s="130"/>
      <c r="D6154" s="130"/>
      <c r="E6154" s="130"/>
    </row>
    <row r="6155" spans="1:5" ht="15.75" thickBot="1" x14ac:dyDescent="0.3">
      <c r="A6155" s="130"/>
      <c r="B6155" s="130"/>
      <c r="C6155" s="130"/>
      <c r="D6155" s="130"/>
      <c r="E6155" s="130"/>
    </row>
    <row r="6156" spans="1:5" ht="15.75" thickBot="1" x14ac:dyDescent="0.3">
      <c r="A6156" s="130"/>
      <c r="B6156" s="130"/>
      <c r="C6156" s="130"/>
      <c r="D6156" s="130"/>
      <c r="E6156" s="130"/>
    </row>
    <row r="6157" spans="1:5" ht="15.75" thickBot="1" x14ac:dyDescent="0.3">
      <c r="A6157" s="130"/>
      <c r="B6157" s="130"/>
      <c r="C6157" s="130"/>
      <c r="D6157" s="130"/>
      <c r="E6157" s="130"/>
    </row>
    <row r="6158" spans="1:5" ht="15.75" thickBot="1" x14ac:dyDescent="0.3">
      <c r="A6158" s="130"/>
      <c r="B6158" s="130"/>
      <c r="C6158" s="130"/>
      <c r="D6158" s="130"/>
      <c r="E6158" s="130"/>
    </row>
    <row r="6159" spans="1:5" ht="15.75" thickBot="1" x14ac:dyDescent="0.3">
      <c r="A6159" s="130"/>
      <c r="B6159" s="130"/>
      <c r="C6159" s="130"/>
      <c r="D6159" s="130"/>
      <c r="E6159" s="130"/>
    </row>
    <row r="6160" spans="1:5" ht="15.75" thickBot="1" x14ac:dyDescent="0.3">
      <c r="A6160" s="130"/>
      <c r="B6160" s="130"/>
      <c r="C6160" s="130"/>
      <c r="D6160" s="130"/>
      <c r="E6160" s="130"/>
    </row>
    <row r="6161" spans="1:5" ht="15.75" thickBot="1" x14ac:dyDescent="0.3">
      <c r="A6161" s="130"/>
      <c r="B6161" s="130"/>
      <c r="C6161" s="130"/>
      <c r="D6161" s="130"/>
      <c r="E6161" s="130"/>
    </row>
    <row r="6162" spans="1:5" ht="15.75" thickBot="1" x14ac:dyDescent="0.3">
      <c r="A6162" s="130"/>
      <c r="B6162" s="130"/>
      <c r="C6162" s="130"/>
      <c r="D6162" s="130"/>
      <c r="E6162" s="130"/>
    </row>
    <row r="6163" spans="1:5" ht="15.75" thickBot="1" x14ac:dyDescent="0.3">
      <c r="A6163" s="130"/>
      <c r="B6163" s="130"/>
      <c r="C6163" s="130"/>
      <c r="D6163" s="130"/>
      <c r="E6163" s="130"/>
    </row>
    <row r="6164" spans="1:5" ht="15.75" thickBot="1" x14ac:dyDescent="0.3">
      <c r="A6164" s="130"/>
      <c r="B6164" s="130"/>
      <c r="C6164" s="130"/>
      <c r="D6164" s="130"/>
      <c r="E6164" s="130"/>
    </row>
    <row r="6165" spans="1:5" ht="15.75" thickBot="1" x14ac:dyDescent="0.3">
      <c r="A6165" s="130"/>
      <c r="B6165" s="130"/>
      <c r="C6165" s="130"/>
      <c r="D6165" s="130"/>
      <c r="E6165" s="130"/>
    </row>
    <row r="6166" spans="1:5" ht="15.75" thickBot="1" x14ac:dyDescent="0.3">
      <c r="A6166" s="130"/>
      <c r="B6166" s="130"/>
      <c r="C6166" s="130"/>
      <c r="D6166" s="130"/>
      <c r="E6166" s="130"/>
    </row>
    <row r="6167" spans="1:5" ht="15.75" thickBot="1" x14ac:dyDescent="0.3">
      <c r="A6167" s="130"/>
      <c r="B6167" s="130"/>
      <c r="C6167" s="130"/>
      <c r="D6167" s="130"/>
      <c r="E6167" s="130"/>
    </row>
    <row r="6168" spans="1:5" ht="15.75" thickBot="1" x14ac:dyDescent="0.3">
      <c r="A6168" s="130"/>
      <c r="B6168" s="130"/>
      <c r="C6168" s="130"/>
      <c r="D6168" s="130"/>
      <c r="E6168" s="130"/>
    </row>
    <row r="6169" spans="1:5" ht="15.75" thickBot="1" x14ac:dyDescent="0.3">
      <c r="A6169" s="130"/>
      <c r="B6169" s="130"/>
      <c r="C6169" s="130"/>
      <c r="D6169" s="130"/>
      <c r="E6169" s="130"/>
    </row>
    <row r="6170" spans="1:5" ht="15.75" thickBot="1" x14ac:dyDescent="0.3">
      <c r="A6170" s="130"/>
      <c r="B6170" s="130"/>
      <c r="C6170" s="130"/>
      <c r="D6170" s="130"/>
      <c r="E6170" s="130"/>
    </row>
    <row r="6171" spans="1:5" ht="15.75" thickBot="1" x14ac:dyDescent="0.3">
      <c r="A6171" s="130"/>
      <c r="B6171" s="130"/>
      <c r="C6171" s="130"/>
      <c r="D6171" s="130"/>
      <c r="E6171" s="130"/>
    </row>
    <row r="6172" spans="1:5" ht="15.75" thickBot="1" x14ac:dyDescent="0.3">
      <c r="A6172" s="130"/>
      <c r="B6172" s="130"/>
      <c r="C6172" s="130"/>
      <c r="D6172" s="130"/>
      <c r="E6172" s="130"/>
    </row>
    <row r="6173" spans="1:5" ht="15.75" thickBot="1" x14ac:dyDescent="0.3">
      <c r="A6173" s="130"/>
      <c r="B6173" s="130"/>
      <c r="C6173" s="130"/>
      <c r="D6173" s="130"/>
      <c r="E6173" s="130"/>
    </row>
    <row r="6174" spans="1:5" ht="15.75" thickBot="1" x14ac:dyDescent="0.3">
      <c r="A6174" s="130"/>
      <c r="B6174" s="130"/>
      <c r="C6174" s="130"/>
      <c r="D6174" s="130"/>
      <c r="E6174" s="130"/>
    </row>
    <row r="6175" spans="1:5" ht="15.75" thickBot="1" x14ac:dyDescent="0.3">
      <c r="A6175" s="130"/>
      <c r="B6175" s="130"/>
      <c r="C6175" s="130"/>
      <c r="D6175" s="130"/>
      <c r="E6175" s="130"/>
    </row>
    <row r="6176" spans="1:5" ht="15.75" thickBot="1" x14ac:dyDescent="0.3">
      <c r="A6176" s="130"/>
      <c r="B6176" s="130"/>
      <c r="C6176" s="130"/>
      <c r="D6176" s="130"/>
      <c r="E6176" s="130"/>
    </row>
    <row r="6177" spans="1:5" ht="15.75" thickBot="1" x14ac:dyDescent="0.3">
      <c r="A6177" s="130"/>
      <c r="B6177" s="130"/>
      <c r="C6177" s="130"/>
      <c r="D6177" s="130"/>
      <c r="E6177" s="130"/>
    </row>
    <row r="6178" spans="1:5" ht="15.75" thickBot="1" x14ac:dyDescent="0.3">
      <c r="A6178" s="130"/>
      <c r="B6178" s="130"/>
      <c r="C6178" s="130"/>
      <c r="D6178" s="130"/>
      <c r="E6178" s="130"/>
    </row>
    <row r="6179" spans="1:5" ht="15.75" thickBot="1" x14ac:dyDescent="0.3">
      <c r="A6179" s="130"/>
      <c r="B6179" s="130"/>
      <c r="C6179" s="130"/>
      <c r="D6179" s="130"/>
      <c r="E6179" s="130"/>
    </row>
    <row r="6180" spans="1:5" ht="15.75" thickBot="1" x14ac:dyDescent="0.3">
      <c r="A6180" s="130"/>
      <c r="B6180" s="130"/>
      <c r="C6180" s="130"/>
      <c r="D6180" s="130"/>
      <c r="E6180" s="130"/>
    </row>
    <row r="6181" spans="1:5" ht="15.75" thickBot="1" x14ac:dyDescent="0.3">
      <c r="A6181" s="130"/>
      <c r="B6181" s="130"/>
      <c r="C6181" s="130"/>
      <c r="D6181" s="130"/>
      <c r="E6181" s="130"/>
    </row>
    <row r="6182" spans="1:5" ht="15.75" thickBot="1" x14ac:dyDescent="0.3">
      <c r="A6182" s="130"/>
      <c r="B6182" s="130"/>
      <c r="C6182" s="130"/>
      <c r="D6182" s="130"/>
      <c r="E6182" s="130"/>
    </row>
    <row r="6183" spans="1:5" ht="15.75" thickBot="1" x14ac:dyDescent="0.3">
      <c r="A6183" s="130"/>
      <c r="B6183" s="130"/>
      <c r="C6183" s="130"/>
      <c r="D6183" s="130"/>
      <c r="E6183" s="130"/>
    </row>
    <row r="6184" spans="1:5" ht="15.75" thickBot="1" x14ac:dyDescent="0.3">
      <c r="A6184" s="130"/>
      <c r="B6184" s="130"/>
      <c r="C6184" s="130"/>
      <c r="D6184" s="130"/>
      <c r="E6184" s="130"/>
    </row>
    <row r="6185" spans="1:5" ht="15.75" thickBot="1" x14ac:dyDescent="0.3">
      <c r="A6185" s="130"/>
      <c r="B6185" s="130"/>
      <c r="C6185" s="130"/>
      <c r="D6185" s="130"/>
      <c r="E6185" s="130"/>
    </row>
    <row r="6186" spans="1:5" ht="15.75" thickBot="1" x14ac:dyDescent="0.3">
      <c r="A6186" s="130"/>
      <c r="B6186" s="130"/>
      <c r="C6186" s="130"/>
      <c r="D6186" s="130"/>
      <c r="E6186" s="130"/>
    </row>
    <row r="6187" spans="1:5" ht="15.75" thickBot="1" x14ac:dyDescent="0.3">
      <c r="A6187" s="130"/>
      <c r="B6187" s="130"/>
      <c r="C6187" s="130"/>
      <c r="D6187" s="130"/>
      <c r="E6187" s="130"/>
    </row>
    <row r="6188" spans="1:5" ht="15.75" thickBot="1" x14ac:dyDescent="0.3">
      <c r="A6188" s="130"/>
      <c r="B6188" s="130"/>
      <c r="C6188" s="130"/>
      <c r="D6188" s="130"/>
      <c r="E6188" s="130"/>
    </row>
    <row r="6189" spans="1:5" ht="15.75" thickBot="1" x14ac:dyDescent="0.3">
      <c r="A6189" s="130"/>
      <c r="B6189" s="130"/>
      <c r="C6189" s="130"/>
      <c r="D6189" s="130"/>
      <c r="E6189" s="130"/>
    </row>
    <row r="6190" spans="1:5" ht="15.75" thickBot="1" x14ac:dyDescent="0.3">
      <c r="A6190" s="130"/>
      <c r="B6190" s="130"/>
      <c r="C6190" s="130"/>
      <c r="D6190" s="130"/>
      <c r="E6190" s="130"/>
    </row>
    <row r="6191" spans="1:5" ht="15.75" thickBot="1" x14ac:dyDescent="0.3">
      <c r="A6191" s="130"/>
      <c r="B6191" s="130"/>
      <c r="C6191" s="130"/>
      <c r="D6191" s="130"/>
      <c r="E6191" s="130"/>
    </row>
    <row r="6192" spans="1:5" ht="15.75" thickBot="1" x14ac:dyDescent="0.3">
      <c r="A6192" s="130"/>
      <c r="B6192" s="130"/>
      <c r="C6192" s="130"/>
      <c r="D6192" s="130"/>
      <c r="E6192" s="130"/>
    </row>
    <row r="6193" spans="1:5" ht="15.75" thickBot="1" x14ac:dyDescent="0.3">
      <c r="A6193" s="130"/>
      <c r="B6193" s="130"/>
      <c r="C6193" s="130"/>
      <c r="D6193" s="130"/>
      <c r="E6193" s="130"/>
    </row>
    <row r="6194" spans="1:5" ht="15.75" thickBot="1" x14ac:dyDescent="0.3">
      <c r="A6194" s="130"/>
      <c r="B6194" s="130"/>
      <c r="C6194" s="130"/>
      <c r="D6194" s="130"/>
      <c r="E6194" s="130"/>
    </row>
    <row r="6195" spans="1:5" ht="15.75" thickBot="1" x14ac:dyDescent="0.3">
      <c r="A6195" s="130"/>
      <c r="B6195" s="130"/>
      <c r="C6195" s="130"/>
      <c r="D6195" s="130"/>
      <c r="E6195" s="130"/>
    </row>
    <row r="6196" spans="1:5" ht="15.75" thickBot="1" x14ac:dyDescent="0.3">
      <c r="A6196" s="130"/>
      <c r="B6196" s="130"/>
      <c r="C6196" s="130"/>
      <c r="D6196" s="130"/>
      <c r="E6196" s="130"/>
    </row>
    <row r="6197" spans="1:5" ht="15.75" thickBot="1" x14ac:dyDescent="0.3">
      <c r="A6197" s="130"/>
      <c r="B6197" s="130"/>
      <c r="C6197" s="130"/>
      <c r="D6197" s="130"/>
      <c r="E6197" s="130"/>
    </row>
    <row r="6198" spans="1:5" ht="15.75" thickBot="1" x14ac:dyDescent="0.3">
      <c r="A6198" s="130"/>
      <c r="B6198" s="130"/>
      <c r="C6198" s="130"/>
      <c r="D6198" s="130"/>
      <c r="E6198" s="130"/>
    </row>
    <row r="6199" spans="1:5" ht="15.75" thickBot="1" x14ac:dyDescent="0.3">
      <c r="A6199" s="130"/>
      <c r="B6199" s="130"/>
      <c r="C6199" s="130"/>
      <c r="D6199" s="130"/>
      <c r="E6199" s="130"/>
    </row>
    <row r="6200" spans="1:5" ht="15.75" thickBot="1" x14ac:dyDescent="0.3">
      <c r="A6200" s="130"/>
      <c r="B6200" s="130"/>
      <c r="C6200" s="130"/>
      <c r="D6200" s="130"/>
      <c r="E6200" s="130"/>
    </row>
    <row r="6201" spans="1:5" ht="15.75" thickBot="1" x14ac:dyDescent="0.3">
      <c r="A6201" s="130"/>
      <c r="B6201" s="130"/>
      <c r="C6201" s="130"/>
      <c r="D6201" s="130"/>
      <c r="E6201" s="130"/>
    </row>
    <row r="6202" spans="1:5" ht="15.75" thickBot="1" x14ac:dyDescent="0.3">
      <c r="A6202" s="130"/>
      <c r="B6202" s="130"/>
      <c r="C6202" s="130"/>
      <c r="D6202" s="130"/>
      <c r="E6202" s="130"/>
    </row>
    <row r="6203" spans="1:5" ht="15.75" thickBot="1" x14ac:dyDescent="0.3">
      <c r="A6203" s="130"/>
      <c r="B6203" s="130"/>
      <c r="C6203" s="130"/>
      <c r="D6203" s="130"/>
      <c r="E6203" s="130"/>
    </row>
    <row r="6204" spans="1:5" ht="15.75" thickBot="1" x14ac:dyDescent="0.3">
      <c r="A6204" s="130"/>
      <c r="B6204" s="130"/>
      <c r="C6204" s="130"/>
      <c r="D6204" s="130"/>
      <c r="E6204" s="130"/>
    </row>
    <row r="6205" spans="1:5" ht="15.75" thickBot="1" x14ac:dyDescent="0.3">
      <c r="A6205" s="130"/>
      <c r="B6205" s="130"/>
      <c r="C6205" s="130"/>
      <c r="D6205" s="130"/>
      <c r="E6205" s="130"/>
    </row>
    <row r="6206" spans="1:5" ht="15.75" thickBot="1" x14ac:dyDescent="0.3">
      <c r="A6206" s="130"/>
      <c r="B6206" s="130"/>
      <c r="C6206" s="130"/>
      <c r="D6206" s="130"/>
      <c r="E6206" s="130"/>
    </row>
    <row r="6207" spans="1:5" ht="15.75" thickBot="1" x14ac:dyDescent="0.3">
      <c r="A6207" s="130"/>
      <c r="B6207" s="130"/>
      <c r="C6207" s="130"/>
      <c r="D6207" s="130"/>
      <c r="E6207" s="130"/>
    </row>
    <row r="6208" spans="1:5" ht="15.75" thickBot="1" x14ac:dyDescent="0.3">
      <c r="A6208" s="130"/>
      <c r="B6208" s="130"/>
      <c r="C6208" s="130"/>
      <c r="D6208" s="130"/>
      <c r="E6208" s="130"/>
    </row>
    <row r="6209" spans="1:5" ht="15.75" thickBot="1" x14ac:dyDescent="0.3">
      <c r="A6209" s="130"/>
      <c r="B6209" s="130"/>
      <c r="C6209" s="130"/>
      <c r="D6209" s="130"/>
      <c r="E6209" s="130"/>
    </row>
    <row r="6210" spans="1:5" ht="15.75" thickBot="1" x14ac:dyDescent="0.3">
      <c r="A6210" s="130"/>
      <c r="B6210" s="130"/>
      <c r="C6210" s="130"/>
      <c r="D6210" s="130"/>
      <c r="E6210" s="130"/>
    </row>
    <row r="6211" spans="1:5" ht="15.75" thickBot="1" x14ac:dyDescent="0.3">
      <c r="A6211" s="130"/>
      <c r="B6211" s="130"/>
      <c r="C6211" s="130"/>
      <c r="D6211" s="130"/>
      <c r="E6211" s="130"/>
    </row>
    <row r="6212" spans="1:5" ht="15.75" thickBot="1" x14ac:dyDescent="0.3">
      <c r="A6212" s="130"/>
      <c r="B6212" s="130"/>
      <c r="C6212" s="130"/>
      <c r="D6212" s="130"/>
      <c r="E6212" s="130"/>
    </row>
    <row r="6213" spans="1:5" ht="15.75" thickBot="1" x14ac:dyDescent="0.3">
      <c r="A6213" s="130"/>
      <c r="B6213" s="130"/>
      <c r="C6213" s="130"/>
      <c r="D6213" s="130"/>
      <c r="E6213" s="130"/>
    </row>
    <row r="6214" spans="1:5" ht="15.75" thickBot="1" x14ac:dyDescent="0.3">
      <c r="A6214" s="130"/>
      <c r="B6214" s="130"/>
      <c r="C6214" s="130"/>
      <c r="D6214" s="130"/>
      <c r="E6214" s="130"/>
    </row>
    <row r="6215" spans="1:5" ht="15.75" thickBot="1" x14ac:dyDescent="0.3">
      <c r="A6215" s="130"/>
      <c r="B6215" s="130"/>
      <c r="C6215" s="130"/>
      <c r="D6215" s="130"/>
      <c r="E6215" s="130"/>
    </row>
    <row r="6216" spans="1:5" ht="15.75" thickBot="1" x14ac:dyDescent="0.3">
      <c r="A6216" s="130"/>
      <c r="B6216" s="130"/>
      <c r="C6216" s="130"/>
      <c r="D6216" s="130"/>
      <c r="E6216" s="130"/>
    </row>
    <row r="6217" spans="1:5" ht="15.75" thickBot="1" x14ac:dyDescent="0.3">
      <c r="A6217" s="130"/>
      <c r="B6217" s="130"/>
      <c r="C6217" s="130"/>
      <c r="D6217" s="130"/>
      <c r="E6217" s="130"/>
    </row>
    <row r="6218" spans="1:5" ht="15.75" thickBot="1" x14ac:dyDescent="0.3">
      <c r="A6218" s="130"/>
      <c r="B6218" s="130"/>
      <c r="C6218" s="130"/>
      <c r="D6218" s="130"/>
      <c r="E6218" s="130"/>
    </row>
    <row r="6219" spans="1:5" ht="15.75" thickBot="1" x14ac:dyDescent="0.3">
      <c r="A6219" s="130"/>
      <c r="B6219" s="130"/>
      <c r="C6219" s="130"/>
      <c r="D6219" s="130"/>
      <c r="E6219" s="130"/>
    </row>
    <row r="6220" spans="1:5" ht="15.75" thickBot="1" x14ac:dyDescent="0.3">
      <c r="A6220" s="130"/>
      <c r="B6220" s="130"/>
      <c r="C6220" s="130"/>
      <c r="D6220" s="130"/>
      <c r="E6220" s="130"/>
    </row>
    <row r="6221" spans="1:5" ht="15.75" thickBot="1" x14ac:dyDescent="0.3">
      <c r="A6221" s="130"/>
      <c r="B6221" s="130"/>
      <c r="C6221" s="130"/>
      <c r="D6221" s="130"/>
      <c r="E6221" s="130"/>
    </row>
    <row r="6222" spans="1:5" ht="15.75" thickBot="1" x14ac:dyDescent="0.3">
      <c r="A6222" s="130"/>
      <c r="B6222" s="130"/>
      <c r="C6222" s="130"/>
      <c r="D6222" s="130"/>
      <c r="E6222" s="130"/>
    </row>
    <row r="6223" spans="1:5" ht="15.75" thickBot="1" x14ac:dyDescent="0.3">
      <c r="A6223" s="130"/>
      <c r="B6223" s="130"/>
      <c r="C6223" s="130"/>
      <c r="D6223" s="130"/>
      <c r="E6223" s="130"/>
    </row>
    <row r="6224" spans="1:5" ht="15.75" thickBot="1" x14ac:dyDescent="0.3">
      <c r="A6224" s="130"/>
      <c r="B6224" s="130"/>
      <c r="C6224" s="130"/>
      <c r="D6224" s="130"/>
      <c r="E6224" s="130"/>
    </row>
    <row r="6225" spans="1:5" ht="15.75" thickBot="1" x14ac:dyDescent="0.3">
      <c r="A6225" s="130"/>
      <c r="B6225" s="130"/>
      <c r="C6225" s="130"/>
      <c r="D6225" s="130"/>
      <c r="E6225" s="130"/>
    </row>
    <row r="6226" spans="1:5" ht="15.75" thickBot="1" x14ac:dyDescent="0.3">
      <c r="A6226" s="130"/>
      <c r="B6226" s="130"/>
      <c r="C6226" s="130"/>
      <c r="D6226" s="130"/>
      <c r="E6226" s="130"/>
    </row>
    <row r="6227" spans="1:5" ht="15.75" thickBot="1" x14ac:dyDescent="0.3">
      <c r="A6227" s="130"/>
      <c r="B6227" s="130"/>
      <c r="C6227" s="130"/>
      <c r="D6227" s="130"/>
      <c r="E6227" s="130"/>
    </row>
    <row r="6228" spans="1:5" ht="15.75" thickBot="1" x14ac:dyDescent="0.3">
      <c r="A6228" s="130"/>
      <c r="B6228" s="130"/>
      <c r="C6228" s="130"/>
      <c r="D6228" s="130"/>
      <c r="E6228" s="130"/>
    </row>
    <row r="6229" spans="1:5" ht="15.75" thickBot="1" x14ac:dyDescent="0.3">
      <c r="A6229" s="130"/>
      <c r="B6229" s="130"/>
      <c r="C6229" s="130"/>
      <c r="D6229" s="130"/>
      <c r="E6229" s="130"/>
    </row>
    <row r="6230" spans="1:5" ht="15.75" thickBot="1" x14ac:dyDescent="0.3">
      <c r="A6230" s="130"/>
      <c r="B6230" s="130"/>
      <c r="C6230" s="130"/>
      <c r="D6230" s="130"/>
      <c r="E6230" s="130"/>
    </row>
    <row r="6231" spans="1:5" ht="15.75" thickBot="1" x14ac:dyDescent="0.3">
      <c r="A6231" s="130"/>
      <c r="B6231" s="130"/>
      <c r="C6231" s="130"/>
      <c r="D6231" s="130"/>
      <c r="E6231" s="130"/>
    </row>
    <row r="6232" spans="1:5" ht="15.75" thickBot="1" x14ac:dyDescent="0.3">
      <c r="A6232" s="130"/>
      <c r="B6232" s="130"/>
      <c r="C6232" s="130"/>
      <c r="D6232" s="130"/>
      <c r="E6232" s="130"/>
    </row>
    <row r="6233" spans="1:5" ht="15.75" thickBot="1" x14ac:dyDescent="0.3">
      <c r="A6233" s="130"/>
      <c r="B6233" s="130"/>
      <c r="C6233" s="130"/>
      <c r="D6233" s="130"/>
      <c r="E6233" s="130"/>
    </row>
    <row r="6234" spans="1:5" ht="15.75" thickBot="1" x14ac:dyDescent="0.3">
      <c r="A6234" s="130"/>
      <c r="B6234" s="130"/>
      <c r="C6234" s="130"/>
      <c r="D6234" s="130"/>
      <c r="E6234" s="130"/>
    </row>
    <row r="6235" spans="1:5" ht="15.75" thickBot="1" x14ac:dyDescent="0.3">
      <c r="A6235" s="130"/>
      <c r="B6235" s="130"/>
      <c r="C6235" s="130"/>
      <c r="D6235" s="130"/>
      <c r="E6235" s="130"/>
    </row>
    <row r="6236" spans="1:5" ht="15.75" thickBot="1" x14ac:dyDescent="0.3">
      <c r="A6236" s="130"/>
      <c r="B6236" s="130"/>
      <c r="C6236" s="130"/>
      <c r="D6236" s="130"/>
      <c r="E6236" s="130"/>
    </row>
    <row r="6237" spans="1:5" ht="15.75" thickBot="1" x14ac:dyDescent="0.3">
      <c r="A6237" s="130"/>
      <c r="B6237" s="130"/>
      <c r="C6237" s="130"/>
      <c r="D6237" s="130"/>
      <c r="E6237" s="130"/>
    </row>
    <row r="6238" spans="1:5" ht="15.75" thickBot="1" x14ac:dyDescent="0.3">
      <c r="A6238" s="130"/>
      <c r="B6238" s="130"/>
      <c r="C6238" s="130"/>
      <c r="D6238" s="130"/>
      <c r="E6238" s="130"/>
    </row>
    <row r="6239" spans="1:5" ht="15.75" thickBot="1" x14ac:dyDescent="0.3">
      <c r="A6239" s="130"/>
      <c r="B6239" s="130"/>
      <c r="C6239" s="130"/>
      <c r="D6239" s="130"/>
      <c r="E6239" s="130"/>
    </row>
    <row r="6240" spans="1:5" ht="15.75" thickBot="1" x14ac:dyDescent="0.3">
      <c r="A6240" s="130"/>
      <c r="B6240" s="130"/>
      <c r="C6240" s="130"/>
      <c r="D6240" s="130"/>
      <c r="E6240" s="130"/>
    </row>
    <row r="6241" spans="1:5" ht="15.75" thickBot="1" x14ac:dyDescent="0.3">
      <c r="A6241" s="130"/>
      <c r="B6241" s="130"/>
      <c r="C6241" s="130"/>
      <c r="D6241" s="130"/>
      <c r="E6241" s="130"/>
    </row>
    <row r="6242" spans="1:5" ht="15.75" thickBot="1" x14ac:dyDescent="0.3">
      <c r="A6242" s="130"/>
      <c r="B6242" s="130"/>
      <c r="C6242" s="130"/>
      <c r="D6242" s="130"/>
      <c r="E6242" s="130"/>
    </row>
    <row r="6243" spans="1:5" ht="15.75" thickBot="1" x14ac:dyDescent="0.3">
      <c r="A6243" s="130"/>
      <c r="B6243" s="130"/>
      <c r="C6243" s="130"/>
      <c r="D6243" s="130"/>
      <c r="E6243" s="130"/>
    </row>
    <row r="6244" spans="1:5" ht="15.75" thickBot="1" x14ac:dyDescent="0.3">
      <c r="A6244" s="130"/>
      <c r="B6244" s="130"/>
      <c r="C6244" s="130"/>
      <c r="D6244" s="130"/>
      <c r="E6244" s="130"/>
    </row>
    <row r="6245" spans="1:5" ht="15.75" thickBot="1" x14ac:dyDescent="0.3">
      <c r="A6245" s="130"/>
      <c r="B6245" s="130"/>
      <c r="C6245" s="130"/>
      <c r="D6245" s="130"/>
      <c r="E6245" s="130"/>
    </row>
    <row r="6246" spans="1:5" ht="15.75" thickBot="1" x14ac:dyDescent="0.3">
      <c r="A6246" s="130"/>
      <c r="B6246" s="130"/>
      <c r="C6246" s="130"/>
      <c r="D6246" s="130"/>
      <c r="E6246" s="130"/>
    </row>
    <row r="6247" spans="1:5" ht="15.75" thickBot="1" x14ac:dyDescent="0.3">
      <c r="A6247" s="130"/>
      <c r="B6247" s="130"/>
      <c r="C6247" s="130"/>
      <c r="D6247" s="130"/>
      <c r="E6247" s="130"/>
    </row>
    <row r="6248" spans="1:5" ht="15.75" thickBot="1" x14ac:dyDescent="0.3">
      <c r="A6248" s="130"/>
      <c r="B6248" s="130"/>
      <c r="C6248" s="130"/>
      <c r="D6248" s="130"/>
      <c r="E6248" s="130"/>
    </row>
    <row r="6249" spans="1:5" ht="15.75" thickBot="1" x14ac:dyDescent="0.3">
      <c r="A6249" s="130"/>
      <c r="B6249" s="130"/>
      <c r="C6249" s="130"/>
      <c r="D6249" s="130"/>
      <c r="E6249" s="130"/>
    </row>
    <row r="6250" spans="1:5" ht="15.75" thickBot="1" x14ac:dyDescent="0.3">
      <c r="A6250" s="130"/>
      <c r="B6250" s="130"/>
      <c r="C6250" s="130"/>
      <c r="D6250" s="130"/>
      <c r="E6250" s="130"/>
    </row>
    <row r="6251" spans="1:5" ht="15.75" thickBot="1" x14ac:dyDescent="0.3">
      <c r="A6251" s="130"/>
      <c r="B6251" s="130"/>
      <c r="C6251" s="130"/>
      <c r="D6251" s="130"/>
      <c r="E6251" s="130"/>
    </row>
    <row r="6252" spans="1:5" ht="15.75" thickBot="1" x14ac:dyDescent="0.3">
      <c r="A6252" s="130"/>
      <c r="B6252" s="130"/>
      <c r="C6252" s="130"/>
      <c r="D6252" s="130"/>
      <c r="E6252" s="130"/>
    </row>
    <row r="6253" spans="1:5" ht="15.75" thickBot="1" x14ac:dyDescent="0.3">
      <c r="A6253" s="130"/>
      <c r="B6253" s="130"/>
      <c r="C6253" s="130"/>
      <c r="D6253" s="130"/>
      <c r="E6253" s="130"/>
    </row>
    <row r="6254" spans="1:5" ht="15.75" thickBot="1" x14ac:dyDescent="0.3">
      <c r="A6254" s="130"/>
      <c r="B6254" s="130"/>
      <c r="C6254" s="130"/>
      <c r="D6254" s="130"/>
      <c r="E6254" s="130"/>
    </row>
    <row r="6255" spans="1:5" ht="15.75" thickBot="1" x14ac:dyDescent="0.3">
      <c r="A6255" s="130"/>
      <c r="B6255" s="130"/>
      <c r="C6255" s="130"/>
      <c r="D6255" s="130"/>
      <c r="E6255" s="130"/>
    </row>
    <row r="6256" spans="1:5" ht="15.75" thickBot="1" x14ac:dyDescent="0.3">
      <c r="A6256" s="130"/>
      <c r="B6256" s="130"/>
      <c r="C6256" s="130"/>
      <c r="D6256" s="130"/>
      <c r="E6256" s="130"/>
    </row>
    <row r="6257" spans="1:5" ht="15.75" thickBot="1" x14ac:dyDescent="0.3">
      <c r="A6257" s="130"/>
      <c r="B6257" s="130"/>
      <c r="C6257" s="130"/>
      <c r="D6257" s="130"/>
      <c r="E6257" s="130"/>
    </row>
    <row r="6258" spans="1:5" ht="15.75" thickBot="1" x14ac:dyDescent="0.3">
      <c r="A6258" s="130"/>
      <c r="B6258" s="130"/>
      <c r="C6258" s="130"/>
      <c r="D6258" s="130"/>
      <c r="E6258" s="130"/>
    </row>
    <row r="6259" spans="1:5" ht="15.75" thickBot="1" x14ac:dyDescent="0.3">
      <c r="A6259" s="130"/>
      <c r="B6259" s="130"/>
      <c r="C6259" s="130"/>
      <c r="D6259" s="130"/>
      <c r="E6259" s="130"/>
    </row>
    <row r="6260" spans="1:5" ht="15.75" thickBot="1" x14ac:dyDescent="0.3">
      <c r="A6260" s="130"/>
      <c r="B6260" s="130"/>
      <c r="C6260" s="130"/>
      <c r="D6260" s="130"/>
      <c r="E6260" s="130"/>
    </row>
    <row r="6261" spans="1:5" ht="15.75" thickBot="1" x14ac:dyDescent="0.3">
      <c r="A6261" s="130"/>
      <c r="B6261" s="130"/>
      <c r="C6261" s="130"/>
      <c r="D6261" s="130"/>
      <c r="E6261" s="130"/>
    </row>
    <row r="6262" spans="1:5" ht="15.75" thickBot="1" x14ac:dyDescent="0.3">
      <c r="A6262" s="130"/>
      <c r="B6262" s="130"/>
      <c r="C6262" s="130"/>
      <c r="D6262" s="130"/>
      <c r="E6262" s="130"/>
    </row>
    <row r="6263" spans="1:5" ht="15.75" thickBot="1" x14ac:dyDescent="0.3">
      <c r="A6263" s="130"/>
      <c r="B6263" s="130"/>
      <c r="C6263" s="130"/>
      <c r="D6263" s="130"/>
      <c r="E6263" s="130"/>
    </row>
    <row r="6264" spans="1:5" ht="15.75" thickBot="1" x14ac:dyDescent="0.3">
      <c r="A6264" s="130"/>
      <c r="B6264" s="130"/>
      <c r="C6264" s="130"/>
      <c r="D6264" s="130"/>
      <c r="E6264" s="130"/>
    </row>
    <row r="6265" spans="1:5" ht="15.75" thickBot="1" x14ac:dyDescent="0.3">
      <c r="A6265" s="130"/>
      <c r="B6265" s="130"/>
      <c r="C6265" s="130"/>
      <c r="D6265" s="130"/>
      <c r="E6265" s="130"/>
    </row>
    <row r="6266" spans="1:5" ht="15.75" thickBot="1" x14ac:dyDescent="0.3">
      <c r="A6266" s="130"/>
      <c r="B6266" s="130"/>
      <c r="C6266" s="130"/>
      <c r="D6266" s="130"/>
      <c r="E6266" s="130"/>
    </row>
    <row r="6267" spans="1:5" ht="15.75" thickBot="1" x14ac:dyDescent="0.3">
      <c r="A6267" s="130"/>
      <c r="B6267" s="130"/>
      <c r="C6267" s="130"/>
      <c r="D6267" s="130"/>
      <c r="E6267" s="130"/>
    </row>
    <row r="6268" spans="1:5" ht="15.75" thickBot="1" x14ac:dyDescent="0.3">
      <c r="A6268" s="130"/>
      <c r="B6268" s="130"/>
      <c r="C6268" s="130"/>
      <c r="D6268" s="130"/>
      <c r="E6268" s="130"/>
    </row>
    <row r="6269" spans="1:5" ht="15.75" thickBot="1" x14ac:dyDescent="0.3">
      <c r="A6269" s="130"/>
      <c r="B6269" s="130"/>
      <c r="C6269" s="130"/>
      <c r="D6269" s="130"/>
      <c r="E6269" s="130"/>
    </row>
    <row r="6270" spans="1:5" ht="15.75" thickBot="1" x14ac:dyDescent="0.3">
      <c r="A6270" s="130"/>
      <c r="B6270" s="130"/>
      <c r="C6270" s="130"/>
      <c r="D6270" s="130"/>
      <c r="E6270" s="130"/>
    </row>
    <row r="6271" spans="1:5" ht="15.75" thickBot="1" x14ac:dyDescent="0.3">
      <c r="A6271" s="130"/>
      <c r="B6271" s="130"/>
      <c r="C6271" s="130"/>
      <c r="D6271" s="130"/>
      <c r="E6271" s="130"/>
    </row>
    <row r="6272" spans="1:5" ht="15.75" thickBot="1" x14ac:dyDescent="0.3">
      <c r="A6272" s="130"/>
      <c r="B6272" s="130"/>
      <c r="C6272" s="130"/>
      <c r="D6272" s="130"/>
      <c r="E6272" s="130"/>
    </row>
    <row r="6273" spans="1:5" ht="15.75" thickBot="1" x14ac:dyDescent="0.3">
      <c r="A6273" s="130"/>
      <c r="B6273" s="130"/>
      <c r="C6273" s="130"/>
      <c r="D6273" s="130"/>
      <c r="E6273" s="130"/>
    </row>
    <row r="6274" spans="1:5" ht="15.75" thickBot="1" x14ac:dyDescent="0.3">
      <c r="A6274" s="130"/>
      <c r="B6274" s="130"/>
      <c r="C6274" s="130"/>
      <c r="D6274" s="130"/>
      <c r="E6274" s="130"/>
    </row>
    <row r="6275" spans="1:5" ht="15.75" thickBot="1" x14ac:dyDescent="0.3">
      <c r="A6275" s="130"/>
      <c r="B6275" s="130"/>
      <c r="C6275" s="130"/>
      <c r="D6275" s="130"/>
      <c r="E6275" s="130"/>
    </row>
    <row r="6276" spans="1:5" ht="15.75" thickBot="1" x14ac:dyDescent="0.3">
      <c r="A6276" s="130"/>
      <c r="B6276" s="130"/>
      <c r="C6276" s="130"/>
      <c r="D6276" s="130"/>
      <c r="E6276" s="130"/>
    </row>
    <row r="6277" spans="1:5" ht="15.75" thickBot="1" x14ac:dyDescent="0.3">
      <c r="A6277" s="130"/>
      <c r="B6277" s="130"/>
      <c r="C6277" s="130"/>
      <c r="D6277" s="130"/>
      <c r="E6277" s="130"/>
    </row>
    <row r="6278" spans="1:5" ht="15.75" thickBot="1" x14ac:dyDescent="0.3">
      <c r="A6278" s="130"/>
      <c r="B6278" s="130"/>
      <c r="C6278" s="130"/>
      <c r="D6278" s="130"/>
      <c r="E6278" s="130"/>
    </row>
    <row r="6279" spans="1:5" ht="15.75" thickBot="1" x14ac:dyDescent="0.3">
      <c r="A6279" s="130"/>
      <c r="B6279" s="130"/>
      <c r="C6279" s="130"/>
      <c r="D6279" s="130"/>
      <c r="E6279" s="130"/>
    </row>
    <row r="6280" spans="1:5" ht="15.75" thickBot="1" x14ac:dyDescent="0.3">
      <c r="A6280" s="130"/>
      <c r="B6280" s="130"/>
      <c r="C6280" s="130"/>
      <c r="D6280" s="130"/>
      <c r="E6280" s="130"/>
    </row>
    <row r="6281" spans="1:5" ht="15.75" thickBot="1" x14ac:dyDescent="0.3">
      <c r="A6281" s="130"/>
      <c r="B6281" s="130"/>
      <c r="C6281" s="130"/>
      <c r="D6281" s="130"/>
      <c r="E6281" s="130"/>
    </row>
    <row r="6282" spans="1:5" ht="15.75" thickBot="1" x14ac:dyDescent="0.3">
      <c r="A6282" s="130"/>
      <c r="B6282" s="130"/>
      <c r="C6282" s="130"/>
      <c r="D6282" s="130"/>
      <c r="E6282" s="130"/>
    </row>
    <row r="6283" spans="1:5" ht="15.75" thickBot="1" x14ac:dyDescent="0.3">
      <c r="A6283" s="130"/>
      <c r="B6283" s="130"/>
      <c r="C6283" s="130"/>
      <c r="D6283" s="130"/>
      <c r="E6283" s="130"/>
    </row>
    <row r="6284" spans="1:5" ht="15.75" thickBot="1" x14ac:dyDescent="0.3">
      <c r="A6284" s="130"/>
      <c r="B6284" s="130"/>
      <c r="C6284" s="130"/>
      <c r="D6284" s="130"/>
      <c r="E6284" s="130"/>
    </row>
    <row r="6285" spans="1:5" ht="15.75" thickBot="1" x14ac:dyDescent="0.3">
      <c r="A6285" s="130"/>
      <c r="B6285" s="130"/>
      <c r="C6285" s="130"/>
      <c r="D6285" s="130"/>
      <c r="E6285" s="130"/>
    </row>
    <row r="6286" spans="1:5" ht="15.75" thickBot="1" x14ac:dyDescent="0.3">
      <c r="A6286" s="130"/>
      <c r="B6286" s="130"/>
      <c r="C6286" s="130"/>
      <c r="D6286" s="130"/>
      <c r="E6286" s="130"/>
    </row>
    <row r="6287" spans="1:5" ht="15.75" thickBot="1" x14ac:dyDescent="0.3">
      <c r="A6287" s="130"/>
      <c r="B6287" s="130"/>
      <c r="C6287" s="130"/>
      <c r="D6287" s="130"/>
      <c r="E6287" s="130"/>
    </row>
    <row r="6288" spans="1:5" ht="15.75" thickBot="1" x14ac:dyDescent="0.3">
      <c r="A6288" s="130"/>
      <c r="B6288" s="130"/>
      <c r="C6288" s="130"/>
      <c r="D6288" s="130"/>
      <c r="E6288" s="130"/>
    </row>
    <row r="6289" spans="1:5" ht="15.75" thickBot="1" x14ac:dyDescent="0.3">
      <c r="A6289" s="130"/>
      <c r="B6289" s="130"/>
      <c r="C6289" s="130"/>
      <c r="D6289" s="130"/>
      <c r="E6289" s="130"/>
    </row>
    <row r="6290" spans="1:5" ht="15.75" thickBot="1" x14ac:dyDescent="0.3">
      <c r="A6290" s="130"/>
      <c r="B6290" s="130"/>
      <c r="C6290" s="130"/>
      <c r="D6290" s="130"/>
      <c r="E6290" s="130"/>
    </row>
    <row r="6291" spans="1:5" ht="15.75" thickBot="1" x14ac:dyDescent="0.3">
      <c r="A6291" s="130"/>
      <c r="B6291" s="130"/>
      <c r="C6291" s="130"/>
      <c r="D6291" s="130"/>
      <c r="E6291" s="130"/>
    </row>
    <row r="6292" spans="1:5" ht="15.75" thickBot="1" x14ac:dyDescent="0.3">
      <c r="A6292" s="130"/>
      <c r="B6292" s="130"/>
      <c r="C6292" s="130"/>
      <c r="D6292" s="130"/>
      <c r="E6292" s="130"/>
    </row>
    <row r="6293" spans="1:5" ht="15.75" thickBot="1" x14ac:dyDescent="0.3">
      <c r="A6293" s="130"/>
      <c r="B6293" s="130"/>
      <c r="C6293" s="130"/>
      <c r="D6293" s="130"/>
      <c r="E6293" s="130"/>
    </row>
    <row r="6294" spans="1:5" ht="15.75" thickBot="1" x14ac:dyDescent="0.3">
      <c r="A6294" s="130"/>
      <c r="B6294" s="130"/>
      <c r="C6294" s="130"/>
      <c r="D6294" s="130"/>
      <c r="E6294" s="130"/>
    </row>
    <row r="6295" spans="1:5" ht="15.75" thickBot="1" x14ac:dyDescent="0.3">
      <c r="A6295" s="130"/>
      <c r="B6295" s="130"/>
      <c r="C6295" s="130"/>
      <c r="D6295" s="130"/>
      <c r="E6295" s="130"/>
    </row>
    <row r="6296" spans="1:5" ht="15.75" thickBot="1" x14ac:dyDescent="0.3">
      <c r="A6296" s="130"/>
      <c r="B6296" s="130"/>
      <c r="C6296" s="130"/>
      <c r="D6296" s="130"/>
      <c r="E6296" s="130"/>
    </row>
    <row r="6297" spans="1:5" ht="15.75" thickBot="1" x14ac:dyDescent="0.3">
      <c r="A6297" s="130"/>
      <c r="B6297" s="130"/>
      <c r="C6297" s="130"/>
      <c r="D6297" s="130"/>
      <c r="E6297" s="130"/>
    </row>
    <row r="6298" spans="1:5" ht="15.75" thickBot="1" x14ac:dyDescent="0.3">
      <c r="A6298" s="130"/>
      <c r="B6298" s="130"/>
      <c r="C6298" s="130"/>
      <c r="D6298" s="130"/>
      <c r="E6298" s="130"/>
    </row>
    <row r="6299" spans="1:5" ht="15.75" thickBot="1" x14ac:dyDescent="0.3">
      <c r="A6299" s="130"/>
      <c r="B6299" s="130"/>
      <c r="C6299" s="130"/>
      <c r="D6299" s="130"/>
      <c r="E6299" s="130"/>
    </row>
    <row r="6300" spans="1:5" ht="15.75" thickBot="1" x14ac:dyDescent="0.3">
      <c r="A6300" s="130"/>
      <c r="B6300" s="130"/>
      <c r="C6300" s="130"/>
      <c r="D6300" s="130"/>
      <c r="E6300" s="130"/>
    </row>
    <row r="6301" spans="1:5" ht="15.75" thickBot="1" x14ac:dyDescent="0.3">
      <c r="A6301" s="130"/>
      <c r="B6301" s="130"/>
      <c r="C6301" s="130"/>
      <c r="D6301" s="130"/>
      <c r="E6301" s="130"/>
    </row>
    <row r="6302" spans="1:5" ht="15.75" thickBot="1" x14ac:dyDescent="0.3">
      <c r="A6302" s="130"/>
      <c r="B6302" s="130"/>
      <c r="C6302" s="130"/>
      <c r="D6302" s="130"/>
      <c r="E6302" s="130"/>
    </row>
    <row r="6303" spans="1:5" ht="15.75" thickBot="1" x14ac:dyDescent="0.3">
      <c r="A6303" s="130"/>
      <c r="B6303" s="130"/>
      <c r="C6303" s="130"/>
      <c r="D6303" s="130"/>
      <c r="E6303" s="130"/>
    </row>
    <row r="6304" spans="1:5" ht="15.75" thickBot="1" x14ac:dyDescent="0.3">
      <c r="A6304" s="130"/>
      <c r="B6304" s="130"/>
      <c r="C6304" s="130"/>
      <c r="D6304" s="130"/>
      <c r="E6304" s="130"/>
    </row>
    <row r="6305" spans="1:5" ht="15.75" thickBot="1" x14ac:dyDescent="0.3">
      <c r="A6305" s="130"/>
      <c r="B6305" s="130"/>
      <c r="C6305" s="130"/>
      <c r="D6305" s="130"/>
      <c r="E6305" s="130"/>
    </row>
    <row r="6306" spans="1:5" ht="15.75" thickBot="1" x14ac:dyDescent="0.3">
      <c r="A6306" s="130"/>
      <c r="B6306" s="130"/>
      <c r="C6306" s="130"/>
      <c r="D6306" s="130"/>
      <c r="E6306" s="130"/>
    </row>
    <row r="6307" spans="1:5" ht="15.75" thickBot="1" x14ac:dyDescent="0.3">
      <c r="A6307" s="130"/>
      <c r="B6307" s="130"/>
      <c r="C6307" s="130"/>
      <c r="D6307" s="130"/>
      <c r="E6307" s="130"/>
    </row>
    <row r="6308" spans="1:5" ht="15.75" thickBot="1" x14ac:dyDescent="0.3">
      <c r="A6308" s="130"/>
      <c r="B6308" s="130"/>
      <c r="C6308" s="130"/>
      <c r="D6308" s="130"/>
      <c r="E6308" s="130"/>
    </row>
    <row r="6309" spans="1:5" ht="15.75" thickBot="1" x14ac:dyDescent="0.3">
      <c r="A6309" s="130"/>
      <c r="B6309" s="130"/>
      <c r="C6309" s="130"/>
      <c r="D6309" s="130"/>
      <c r="E6309" s="130"/>
    </row>
    <row r="6310" spans="1:5" ht="15.75" thickBot="1" x14ac:dyDescent="0.3">
      <c r="A6310" s="130"/>
      <c r="B6310" s="130"/>
      <c r="C6310" s="130"/>
      <c r="D6310" s="130"/>
      <c r="E6310" s="130"/>
    </row>
    <row r="6311" spans="1:5" ht="15.75" thickBot="1" x14ac:dyDescent="0.3">
      <c r="A6311" s="130"/>
      <c r="B6311" s="130"/>
      <c r="C6311" s="130"/>
      <c r="D6311" s="130"/>
      <c r="E6311" s="130"/>
    </row>
    <row r="6312" spans="1:5" ht="15.75" thickBot="1" x14ac:dyDescent="0.3">
      <c r="A6312" s="130"/>
      <c r="B6312" s="130"/>
      <c r="C6312" s="130"/>
      <c r="D6312" s="130"/>
      <c r="E6312" s="130"/>
    </row>
    <row r="6313" spans="1:5" ht="15.75" thickBot="1" x14ac:dyDescent="0.3">
      <c r="A6313" s="130"/>
      <c r="B6313" s="130"/>
      <c r="C6313" s="130"/>
      <c r="D6313" s="130"/>
      <c r="E6313" s="130"/>
    </row>
    <row r="6314" spans="1:5" ht="15.75" thickBot="1" x14ac:dyDescent="0.3">
      <c r="A6314" s="130"/>
      <c r="B6314" s="130"/>
      <c r="C6314" s="130"/>
      <c r="D6314" s="130"/>
      <c r="E6314" s="130"/>
    </row>
    <row r="6315" spans="1:5" ht="15.75" thickBot="1" x14ac:dyDescent="0.3">
      <c r="A6315" s="130"/>
      <c r="B6315" s="130"/>
      <c r="C6315" s="130"/>
      <c r="D6315" s="130"/>
      <c r="E6315" s="130"/>
    </row>
    <row r="6316" spans="1:5" ht="15.75" thickBot="1" x14ac:dyDescent="0.3">
      <c r="A6316" s="130"/>
      <c r="B6316" s="130"/>
      <c r="C6316" s="130"/>
      <c r="D6316" s="130"/>
      <c r="E6316" s="130"/>
    </row>
    <row r="6317" spans="1:5" ht="15.75" thickBot="1" x14ac:dyDescent="0.3">
      <c r="A6317" s="130"/>
      <c r="B6317" s="130"/>
      <c r="C6317" s="130"/>
      <c r="D6317" s="130"/>
      <c r="E6317" s="130"/>
    </row>
    <row r="6318" spans="1:5" ht="15.75" thickBot="1" x14ac:dyDescent="0.3">
      <c r="A6318" s="130"/>
      <c r="B6318" s="130"/>
      <c r="C6318" s="130"/>
      <c r="D6318" s="130"/>
      <c r="E6318" s="130"/>
    </row>
    <row r="6319" spans="1:5" ht="15.75" thickBot="1" x14ac:dyDescent="0.3">
      <c r="A6319" s="130"/>
      <c r="B6319" s="130"/>
      <c r="C6319" s="130"/>
      <c r="D6319" s="130"/>
      <c r="E6319" s="130"/>
    </row>
    <row r="6320" spans="1:5" ht="15.75" thickBot="1" x14ac:dyDescent="0.3">
      <c r="A6320" s="130"/>
      <c r="B6320" s="130"/>
      <c r="C6320" s="130"/>
      <c r="D6320" s="130"/>
      <c r="E6320" s="130"/>
    </row>
    <row r="6321" spans="1:5" ht="15.75" thickBot="1" x14ac:dyDescent="0.3">
      <c r="A6321" s="130"/>
      <c r="B6321" s="130"/>
      <c r="C6321" s="130"/>
      <c r="D6321" s="130"/>
      <c r="E6321" s="130"/>
    </row>
    <row r="6322" spans="1:5" ht="15.75" thickBot="1" x14ac:dyDescent="0.3">
      <c r="A6322" s="130"/>
      <c r="B6322" s="130"/>
      <c r="C6322" s="130"/>
      <c r="D6322" s="130"/>
      <c r="E6322" s="130"/>
    </row>
    <row r="6323" spans="1:5" ht="15.75" thickBot="1" x14ac:dyDescent="0.3">
      <c r="A6323" s="130"/>
      <c r="B6323" s="130"/>
      <c r="C6323" s="130"/>
      <c r="D6323" s="130"/>
      <c r="E6323" s="130"/>
    </row>
    <row r="6324" spans="1:5" ht="15.75" thickBot="1" x14ac:dyDescent="0.3">
      <c r="A6324" s="130"/>
      <c r="B6324" s="130"/>
      <c r="C6324" s="130"/>
      <c r="D6324" s="130"/>
      <c r="E6324" s="130"/>
    </row>
    <row r="6325" spans="1:5" ht="15.75" thickBot="1" x14ac:dyDescent="0.3">
      <c r="A6325" s="130"/>
      <c r="B6325" s="130"/>
      <c r="C6325" s="130"/>
      <c r="D6325" s="130"/>
      <c r="E6325" s="130"/>
    </row>
    <row r="6326" spans="1:5" ht="15.75" thickBot="1" x14ac:dyDescent="0.3">
      <c r="A6326" s="130"/>
      <c r="B6326" s="130"/>
      <c r="C6326" s="130"/>
      <c r="D6326" s="130"/>
      <c r="E6326" s="130"/>
    </row>
    <row r="6327" spans="1:5" ht="15.75" thickBot="1" x14ac:dyDescent="0.3">
      <c r="A6327" s="130"/>
      <c r="B6327" s="130"/>
      <c r="C6327" s="130"/>
      <c r="D6327" s="130"/>
      <c r="E6327" s="130"/>
    </row>
    <row r="6328" spans="1:5" ht="15.75" thickBot="1" x14ac:dyDescent="0.3">
      <c r="A6328" s="130"/>
      <c r="B6328" s="130"/>
      <c r="C6328" s="130"/>
      <c r="D6328" s="130"/>
      <c r="E6328" s="130"/>
    </row>
    <row r="6329" spans="1:5" ht="15.75" thickBot="1" x14ac:dyDescent="0.3">
      <c r="A6329" s="130"/>
      <c r="B6329" s="130"/>
      <c r="C6329" s="130"/>
      <c r="D6329" s="130"/>
      <c r="E6329" s="130"/>
    </row>
    <row r="6330" spans="1:5" ht="15.75" thickBot="1" x14ac:dyDescent="0.3">
      <c r="A6330" s="130"/>
      <c r="B6330" s="130"/>
      <c r="C6330" s="130"/>
      <c r="D6330" s="130"/>
      <c r="E6330" s="130"/>
    </row>
    <row r="6331" spans="1:5" ht="15.75" thickBot="1" x14ac:dyDescent="0.3">
      <c r="A6331" s="130"/>
      <c r="B6331" s="130"/>
      <c r="C6331" s="130"/>
      <c r="D6331" s="130"/>
      <c r="E6331" s="130"/>
    </row>
    <row r="6332" spans="1:5" ht="15.75" thickBot="1" x14ac:dyDescent="0.3">
      <c r="A6332" s="130"/>
      <c r="B6332" s="130"/>
      <c r="C6332" s="130"/>
      <c r="D6332" s="130"/>
      <c r="E6332" s="130"/>
    </row>
    <row r="6333" spans="1:5" ht="15.75" thickBot="1" x14ac:dyDescent="0.3">
      <c r="A6333" s="130"/>
      <c r="B6333" s="130"/>
      <c r="C6333" s="130"/>
      <c r="D6333" s="130"/>
      <c r="E6333" s="130"/>
    </row>
    <row r="6334" spans="1:5" ht="15.75" thickBot="1" x14ac:dyDescent="0.3">
      <c r="A6334" s="130"/>
      <c r="B6334" s="130"/>
      <c r="C6334" s="130"/>
      <c r="D6334" s="130"/>
      <c r="E6334" s="130"/>
    </row>
    <row r="6335" spans="1:5" ht="15.75" thickBot="1" x14ac:dyDescent="0.3">
      <c r="A6335" s="130"/>
      <c r="B6335" s="130"/>
      <c r="C6335" s="130"/>
      <c r="D6335" s="130"/>
      <c r="E6335" s="130"/>
    </row>
    <row r="6336" spans="1:5" ht="15.75" thickBot="1" x14ac:dyDescent="0.3">
      <c r="A6336" s="130"/>
      <c r="B6336" s="130"/>
      <c r="C6336" s="130"/>
      <c r="D6336" s="130"/>
      <c r="E6336" s="130"/>
    </row>
    <row r="6337" spans="1:5" ht="15.75" thickBot="1" x14ac:dyDescent="0.3">
      <c r="A6337" s="130"/>
      <c r="B6337" s="130"/>
      <c r="C6337" s="130"/>
      <c r="D6337" s="130"/>
      <c r="E6337" s="130"/>
    </row>
    <row r="6338" spans="1:5" ht="15.75" thickBot="1" x14ac:dyDescent="0.3">
      <c r="A6338" s="130"/>
      <c r="B6338" s="130"/>
      <c r="C6338" s="130"/>
      <c r="D6338" s="130"/>
      <c r="E6338" s="130"/>
    </row>
    <row r="6339" spans="1:5" ht="15.75" thickBot="1" x14ac:dyDescent="0.3">
      <c r="A6339" s="130"/>
      <c r="B6339" s="130"/>
      <c r="C6339" s="130"/>
      <c r="D6339" s="130"/>
      <c r="E6339" s="130"/>
    </row>
    <row r="6340" spans="1:5" ht="15.75" thickBot="1" x14ac:dyDescent="0.3">
      <c r="A6340" s="130"/>
      <c r="B6340" s="130"/>
      <c r="C6340" s="130"/>
      <c r="D6340" s="130"/>
      <c r="E6340" s="130"/>
    </row>
    <row r="6341" spans="1:5" ht="15.75" thickBot="1" x14ac:dyDescent="0.3">
      <c r="A6341" s="130"/>
      <c r="B6341" s="130"/>
      <c r="C6341" s="130"/>
      <c r="D6341" s="130"/>
      <c r="E6341" s="130"/>
    </row>
    <row r="6342" spans="1:5" ht="15.75" thickBot="1" x14ac:dyDescent="0.3">
      <c r="A6342" s="130"/>
      <c r="B6342" s="130"/>
      <c r="C6342" s="130"/>
      <c r="D6342" s="130"/>
      <c r="E6342" s="130"/>
    </row>
    <row r="6343" spans="1:5" ht="15.75" thickBot="1" x14ac:dyDescent="0.3">
      <c r="A6343" s="130"/>
      <c r="B6343" s="130"/>
      <c r="C6343" s="130"/>
      <c r="D6343" s="130"/>
      <c r="E6343" s="130"/>
    </row>
    <row r="6344" spans="1:5" ht="15.75" thickBot="1" x14ac:dyDescent="0.3">
      <c r="A6344" s="130"/>
      <c r="B6344" s="130"/>
      <c r="C6344" s="130"/>
      <c r="D6344" s="130"/>
      <c r="E6344" s="130"/>
    </row>
    <row r="6345" spans="1:5" ht="15.75" thickBot="1" x14ac:dyDescent="0.3">
      <c r="A6345" s="130"/>
      <c r="B6345" s="130"/>
      <c r="C6345" s="130"/>
      <c r="D6345" s="130"/>
      <c r="E6345" s="130"/>
    </row>
    <row r="6346" spans="1:5" ht="15.75" thickBot="1" x14ac:dyDescent="0.3">
      <c r="A6346" s="130"/>
      <c r="B6346" s="130"/>
      <c r="C6346" s="130"/>
      <c r="D6346" s="130"/>
      <c r="E6346" s="130"/>
    </row>
    <row r="6347" spans="1:5" ht="15.75" thickBot="1" x14ac:dyDescent="0.3">
      <c r="A6347" s="130"/>
      <c r="B6347" s="130"/>
      <c r="C6347" s="130"/>
      <c r="D6347" s="130"/>
      <c r="E6347" s="130"/>
    </row>
    <row r="6348" spans="1:5" ht="15.75" thickBot="1" x14ac:dyDescent="0.3">
      <c r="A6348" s="130"/>
      <c r="B6348" s="130"/>
      <c r="C6348" s="130"/>
      <c r="D6348" s="130"/>
      <c r="E6348" s="130"/>
    </row>
    <row r="6349" spans="1:5" ht="15.75" thickBot="1" x14ac:dyDescent="0.3">
      <c r="A6349" s="130"/>
      <c r="B6349" s="130"/>
      <c r="C6349" s="130"/>
      <c r="D6349" s="130"/>
      <c r="E6349" s="130"/>
    </row>
    <row r="6350" spans="1:5" ht="15.75" thickBot="1" x14ac:dyDescent="0.3">
      <c r="A6350" s="130"/>
      <c r="B6350" s="130"/>
      <c r="C6350" s="130"/>
      <c r="D6350" s="130"/>
      <c r="E6350" s="130"/>
    </row>
    <row r="6351" spans="1:5" ht="15.75" thickBot="1" x14ac:dyDescent="0.3">
      <c r="A6351" s="130"/>
      <c r="B6351" s="130"/>
      <c r="C6351" s="130"/>
      <c r="D6351" s="130"/>
      <c r="E6351" s="130"/>
    </row>
    <row r="6352" spans="1:5" ht="15.75" thickBot="1" x14ac:dyDescent="0.3">
      <c r="A6352" s="130"/>
      <c r="B6352" s="130"/>
      <c r="C6352" s="130"/>
      <c r="D6352" s="130"/>
      <c r="E6352" s="130"/>
    </row>
    <row r="6353" spans="1:5" ht="15.75" thickBot="1" x14ac:dyDescent="0.3">
      <c r="A6353" s="130"/>
      <c r="B6353" s="130"/>
      <c r="C6353" s="130"/>
      <c r="D6353" s="130"/>
      <c r="E6353" s="130"/>
    </row>
    <row r="6354" spans="1:5" ht="15.75" thickBot="1" x14ac:dyDescent="0.3">
      <c r="A6354" s="130"/>
      <c r="B6354" s="130"/>
      <c r="C6354" s="130"/>
      <c r="D6354" s="130"/>
      <c r="E6354" s="130"/>
    </row>
    <row r="6355" spans="1:5" ht="15.75" thickBot="1" x14ac:dyDescent="0.3">
      <c r="A6355" s="130"/>
      <c r="B6355" s="130"/>
      <c r="C6355" s="130"/>
      <c r="D6355" s="130"/>
      <c r="E6355" s="130"/>
    </row>
    <row r="6356" spans="1:5" ht="15.75" thickBot="1" x14ac:dyDescent="0.3">
      <c r="A6356" s="130"/>
      <c r="B6356" s="130"/>
      <c r="C6356" s="130"/>
      <c r="D6356" s="130"/>
      <c r="E6356" s="130"/>
    </row>
    <row r="6357" spans="1:5" ht="15.75" thickBot="1" x14ac:dyDescent="0.3">
      <c r="A6357" s="130"/>
      <c r="B6357" s="130"/>
      <c r="C6357" s="130"/>
      <c r="D6357" s="130"/>
      <c r="E6357" s="130"/>
    </row>
    <row r="6358" spans="1:5" ht="15.75" thickBot="1" x14ac:dyDescent="0.3">
      <c r="A6358" s="130"/>
      <c r="B6358" s="130"/>
      <c r="C6358" s="130"/>
      <c r="D6358" s="130"/>
      <c r="E6358" s="130"/>
    </row>
    <row r="6359" spans="1:5" ht="15.75" thickBot="1" x14ac:dyDescent="0.3">
      <c r="A6359" s="130"/>
      <c r="B6359" s="130"/>
      <c r="C6359" s="130"/>
      <c r="D6359" s="130"/>
      <c r="E6359" s="130"/>
    </row>
    <row r="6360" spans="1:5" ht="15.75" thickBot="1" x14ac:dyDescent="0.3">
      <c r="A6360" s="130"/>
      <c r="B6360" s="130"/>
      <c r="C6360" s="130"/>
      <c r="D6360" s="130"/>
      <c r="E6360" s="130"/>
    </row>
    <row r="6361" spans="1:5" ht="15.75" thickBot="1" x14ac:dyDescent="0.3">
      <c r="A6361" s="130"/>
      <c r="B6361" s="130"/>
      <c r="C6361" s="130"/>
      <c r="D6361" s="130"/>
      <c r="E6361" s="130"/>
    </row>
    <row r="6362" spans="1:5" x14ac:dyDescent="0.25">
      <c r="A6362" s="131"/>
      <c r="B6362" s="131"/>
      <c r="C6362" s="131"/>
      <c r="D6362" s="131"/>
      <c r="E6362" s="131"/>
    </row>
    <row r="6363" spans="1:5" x14ac:dyDescent="0.25">
      <c r="A6363" s="131"/>
      <c r="B6363" s="131"/>
      <c r="C6363" s="131"/>
      <c r="D6363" s="131"/>
      <c r="E6363" s="131"/>
    </row>
    <row r="6364" spans="1:5" ht="15.75" thickBot="1" x14ac:dyDescent="0.3">
      <c r="A6364" s="130"/>
      <c r="B6364" s="130"/>
      <c r="C6364" s="130"/>
      <c r="D6364" s="130"/>
      <c r="E6364" s="130"/>
    </row>
    <row r="6365" spans="1:5" ht="15.75" thickBot="1" x14ac:dyDescent="0.3">
      <c r="A6365" s="130"/>
      <c r="B6365" s="130"/>
      <c r="C6365" s="130"/>
      <c r="D6365" s="130"/>
      <c r="E6365" s="130"/>
    </row>
    <row r="6366" spans="1:5" x14ac:dyDescent="0.25">
      <c r="A6366" s="131"/>
      <c r="B6366" s="131"/>
      <c r="C6366" s="131"/>
      <c r="D6366" s="131"/>
      <c r="E6366" s="131"/>
    </row>
    <row r="6367" spans="1:5" x14ac:dyDescent="0.25">
      <c r="A6367" s="131"/>
      <c r="B6367" s="131"/>
      <c r="C6367" s="131"/>
      <c r="D6367" s="131"/>
      <c r="E6367" s="131"/>
    </row>
    <row r="6368" spans="1:5" ht="15.75" thickBot="1" x14ac:dyDescent="0.3">
      <c r="A6368" s="130"/>
      <c r="B6368" s="130"/>
      <c r="C6368" s="130"/>
      <c r="D6368" s="130"/>
      <c r="E6368" s="130"/>
    </row>
    <row r="6369" spans="1:5" ht="15.75" thickBot="1" x14ac:dyDescent="0.3">
      <c r="A6369" s="130"/>
      <c r="B6369" s="130"/>
      <c r="C6369" s="130"/>
      <c r="D6369" s="130"/>
      <c r="E6369" s="130"/>
    </row>
    <row r="6370" spans="1:5" x14ac:dyDescent="0.25">
      <c r="A6370" s="131"/>
      <c r="B6370" s="131"/>
      <c r="C6370" s="131"/>
      <c r="D6370" s="131"/>
      <c r="E6370" s="131"/>
    </row>
    <row r="6371" spans="1:5" x14ac:dyDescent="0.25">
      <c r="A6371" s="131"/>
      <c r="B6371" s="131"/>
      <c r="C6371" s="131"/>
      <c r="D6371" s="131"/>
      <c r="E6371" s="131"/>
    </row>
    <row r="6372" spans="1:5" ht="15.75" thickBot="1" x14ac:dyDescent="0.3">
      <c r="A6372" s="130"/>
      <c r="B6372" s="130"/>
      <c r="C6372" s="130"/>
      <c r="D6372" s="130"/>
      <c r="E6372" s="130"/>
    </row>
    <row r="6373" spans="1:5" ht="15.75" thickBot="1" x14ac:dyDescent="0.3">
      <c r="A6373" s="130"/>
      <c r="B6373" s="130"/>
      <c r="C6373" s="130"/>
      <c r="D6373" s="130"/>
      <c r="E6373" s="130"/>
    </row>
    <row r="6374" spans="1:5" x14ac:dyDescent="0.25">
      <c r="A6374" s="131"/>
      <c r="B6374" s="131"/>
      <c r="C6374" s="131"/>
      <c r="D6374" s="131"/>
      <c r="E6374" s="131"/>
    </row>
    <row r="6375" spans="1:5" x14ac:dyDescent="0.25">
      <c r="A6375" s="131"/>
      <c r="B6375" s="131"/>
      <c r="C6375" s="131"/>
      <c r="D6375" s="131"/>
      <c r="E6375" s="131"/>
    </row>
    <row r="6376" spans="1:5" ht="15.75" thickBot="1" x14ac:dyDescent="0.3">
      <c r="A6376" s="130"/>
      <c r="B6376" s="130"/>
      <c r="C6376" s="130"/>
      <c r="D6376" s="130"/>
      <c r="E6376" s="130"/>
    </row>
    <row r="6377" spans="1:5" ht="15.75" thickBot="1" x14ac:dyDescent="0.3">
      <c r="A6377" s="130"/>
      <c r="B6377" s="130"/>
      <c r="C6377" s="130"/>
      <c r="D6377" s="130"/>
      <c r="E6377" s="130"/>
    </row>
    <row r="6378" spans="1:5" x14ac:dyDescent="0.25">
      <c r="A6378" s="131"/>
      <c r="B6378" s="131"/>
      <c r="C6378" s="131"/>
      <c r="D6378" s="131"/>
      <c r="E6378" s="131"/>
    </row>
    <row r="6379" spans="1:5" x14ac:dyDescent="0.25">
      <c r="A6379" s="131"/>
      <c r="B6379" s="131"/>
      <c r="C6379" s="131"/>
      <c r="D6379" s="131"/>
      <c r="E6379" s="131"/>
    </row>
    <row r="6380" spans="1:5" ht="15.75" thickBot="1" x14ac:dyDescent="0.3">
      <c r="A6380" s="130"/>
      <c r="B6380" s="130"/>
      <c r="C6380" s="130"/>
      <c r="D6380" s="130"/>
      <c r="E6380" s="130"/>
    </row>
    <row r="6381" spans="1:5" ht="15.75" thickBot="1" x14ac:dyDescent="0.3">
      <c r="A6381" s="130"/>
      <c r="B6381" s="130"/>
      <c r="C6381" s="130"/>
      <c r="D6381" s="130"/>
      <c r="E6381" s="130"/>
    </row>
    <row r="6382" spans="1:5" x14ac:dyDescent="0.25">
      <c r="A6382" s="131"/>
      <c r="B6382" s="131"/>
      <c r="C6382" s="131"/>
      <c r="D6382" s="131"/>
      <c r="E6382" s="131"/>
    </row>
    <row r="6383" spans="1:5" x14ac:dyDescent="0.25">
      <c r="A6383" s="131"/>
      <c r="B6383" s="131"/>
      <c r="C6383" s="131"/>
      <c r="D6383" s="131"/>
      <c r="E6383" s="131"/>
    </row>
    <row r="6384" spans="1:5" ht="15.75" thickBot="1" x14ac:dyDescent="0.3">
      <c r="A6384" s="130"/>
      <c r="B6384" s="130"/>
      <c r="C6384" s="130"/>
      <c r="D6384" s="130"/>
      <c r="E6384" s="130"/>
    </row>
    <row r="6385" spans="1:5" ht="15.75" thickBot="1" x14ac:dyDescent="0.3">
      <c r="A6385" s="130"/>
      <c r="B6385" s="130"/>
      <c r="C6385" s="130"/>
      <c r="D6385" s="130"/>
      <c r="E6385" s="130"/>
    </row>
    <row r="6386" spans="1:5" x14ac:dyDescent="0.25">
      <c r="A6386" s="131"/>
      <c r="B6386" s="131"/>
      <c r="C6386" s="131"/>
      <c r="D6386" s="131"/>
      <c r="E6386" s="131"/>
    </row>
    <row r="6387" spans="1:5" x14ac:dyDescent="0.25">
      <c r="A6387" s="131"/>
      <c r="B6387" s="131"/>
      <c r="C6387" s="131"/>
      <c r="D6387" s="131"/>
      <c r="E6387" s="131"/>
    </row>
    <row r="6388" spans="1:5" ht="15.75" thickBot="1" x14ac:dyDescent="0.3">
      <c r="A6388" s="130"/>
      <c r="B6388" s="130"/>
      <c r="C6388" s="130"/>
      <c r="D6388" s="130"/>
      <c r="E6388" s="130"/>
    </row>
    <row r="6389" spans="1:5" ht="15.75" thickBot="1" x14ac:dyDescent="0.3">
      <c r="A6389" s="130"/>
      <c r="B6389" s="130"/>
      <c r="C6389" s="130"/>
      <c r="D6389" s="130"/>
      <c r="E6389" s="130"/>
    </row>
    <row r="6390" spans="1:5" x14ac:dyDescent="0.25">
      <c r="A6390" s="131"/>
      <c r="B6390" s="131"/>
      <c r="C6390" s="131"/>
      <c r="D6390" s="131"/>
      <c r="E6390" s="131"/>
    </row>
    <row r="6391" spans="1:5" x14ac:dyDescent="0.25">
      <c r="A6391" s="131"/>
      <c r="B6391" s="131"/>
      <c r="C6391" s="131"/>
      <c r="D6391" s="131"/>
      <c r="E6391" s="131"/>
    </row>
    <row r="6392" spans="1:5" ht="15.75" thickBot="1" x14ac:dyDescent="0.3">
      <c r="A6392" s="130"/>
      <c r="B6392" s="130"/>
      <c r="C6392" s="130"/>
      <c r="D6392" s="130"/>
      <c r="E6392" s="130"/>
    </row>
    <row r="6393" spans="1:5" ht="15.75" thickBot="1" x14ac:dyDescent="0.3">
      <c r="A6393" s="130"/>
      <c r="B6393" s="130"/>
      <c r="C6393" s="130"/>
      <c r="D6393" s="130"/>
      <c r="E6393" s="130"/>
    </row>
    <row r="6394" spans="1:5" x14ac:dyDescent="0.25">
      <c r="A6394" s="131"/>
      <c r="B6394" s="131"/>
      <c r="C6394" s="131"/>
      <c r="D6394" s="131"/>
      <c r="E6394" s="131"/>
    </row>
    <row r="6395" spans="1:5" x14ac:dyDescent="0.25">
      <c r="A6395" s="131"/>
      <c r="B6395" s="131"/>
      <c r="C6395" s="131"/>
      <c r="D6395" s="131"/>
      <c r="E6395" s="131"/>
    </row>
    <row r="6396" spans="1:5" ht="15.75" thickBot="1" x14ac:dyDescent="0.3">
      <c r="A6396" s="130"/>
      <c r="B6396" s="130"/>
      <c r="C6396" s="130"/>
      <c r="D6396" s="130"/>
      <c r="E6396" s="130"/>
    </row>
    <row r="6397" spans="1:5" ht="15.75" thickBot="1" x14ac:dyDescent="0.3">
      <c r="A6397" s="130"/>
      <c r="B6397" s="130"/>
      <c r="C6397" s="130"/>
      <c r="D6397" s="130"/>
      <c r="E6397" s="130"/>
    </row>
    <row r="6398" spans="1:5" x14ac:dyDescent="0.25">
      <c r="A6398" s="131"/>
      <c r="B6398" s="131"/>
      <c r="C6398" s="131"/>
      <c r="D6398" s="131"/>
      <c r="E6398" s="131"/>
    </row>
    <row r="6399" spans="1:5" x14ac:dyDescent="0.25">
      <c r="A6399" s="131"/>
      <c r="B6399" s="131"/>
      <c r="C6399" s="131"/>
      <c r="D6399" s="131"/>
      <c r="E6399" s="131"/>
    </row>
    <row r="6400" spans="1:5" ht="15.75" thickBot="1" x14ac:dyDescent="0.3">
      <c r="A6400" s="130"/>
      <c r="B6400" s="130"/>
      <c r="C6400" s="130"/>
      <c r="D6400" s="130"/>
      <c r="E6400" s="130"/>
    </row>
    <row r="6401" spans="1:5" ht="15.75" thickBot="1" x14ac:dyDescent="0.3">
      <c r="A6401" s="130"/>
      <c r="B6401" s="130"/>
      <c r="C6401" s="130"/>
      <c r="D6401" s="130"/>
      <c r="E6401" s="130"/>
    </row>
    <row r="6402" spans="1:5" x14ac:dyDescent="0.25">
      <c r="A6402" s="131"/>
      <c r="B6402" s="131"/>
      <c r="C6402" s="131"/>
      <c r="D6402" s="131"/>
      <c r="E6402" s="131"/>
    </row>
    <row r="6403" spans="1:5" x14ac:dyDescent="0.25">
      <c r="A6403" s="131"/>
      <c r="B6403" s="131"/>
      <c r="C6403" s="131"/>
      <c r="D6403" s="131"/>
      <c r="E6403" s="131"/>
    </row>
    <row r="6404" spans="1:5" ht="15.75" thickBot="1" x14ac:dyDescent="0.3">
      <c r="A6404" s="130"/>
      <c r="B6404" s="130"/>
      <c r="C6404" s="130"/>
      <c r="D6404" s="130"/>
      <c r="E6404" s="130"/>
    </row>
    <row r="6405" spans="1:5" ht="15.75" thickBot="1" x14ac:dyDescent="0.3">
      <c r="A6405" s="130"/>
      <c r="B6405" s="130"/>
      <c r="C6405" s="130"/>
      <c r="D6405" s="130"/>
      <c r="E6405" s="130"/>
    </row>
    <row r="6406" spans="1:5" x14ac:dyDescent="0.25">
      <c r="A6406" s="131"/>
      <c r="B6406" s="131"/>
      <c r="C6406" s="131"/>
      <c r="D6406" s="131"/>
      <c r="E6406" s="131"/>
    </row>
    <row r="6407" spans="1:5" x14ac:dyDescent="0.25">
      <c r="A6407" s="131"/>
      <c r="B6407" s="131"/>
      <c r="C6407" s="131"/>
      <c r="D6407" s="131"/>
      <c r="E6407" s="131"/>
    </row>
    <row r="6408" spans="1:5" ht="15.75" thickBot="1" x14ac:dyDescent="0.3">
      <c r="A6408" s="130"/>
      <c r="B6408" s="130"/>
      <c r="C6408" s="130"/>
      <c r="D6408" s="130"/>
      <c r="E6408" s="130"/>
    </row>
    <row r="6409" spans="1:5" ht="15.75" thickBot="1" x14ac:dyDescent="0.3">
      <c r="A6409" s="130"/>
      <c r="B6409" s="130"/>
      <c r="C6409" s="130"/>
      <c r="D6409" s="130"/>
      <c r="E6409" s="130"/>
    </row>
    <row r="6410" spans="1:5" x14ac:dyDescent="0.25">
      <c r="A6410" s="131"/>
      <c r="B6410" s="131"/>
      <c r="C6410" s="131"/>
      <c r="D6410" s="131"/>
      <c r="E6410" s="131"/>
    </row>
    <row r="6411" spans="1:5" x14ac:dyDescent="0.25">
      <c r="A6411" s="131"/>
      <c r="B6411" s="131"/>
      <c r="C6411" s="131"/>
      <c r="D6411" s="131"/>
      <c r="E6411" s="131"/>
    </row>
    <row r="6412" spans="1:5" ht="15.75" thickBot="1" x14ac:dyDescent="0.3">
      <c r="A6412" s="130"/>
      <c r="B6412" s="130"/>
      <c r="C6412" s="130"/>
      <c r="D6412" s="130"/>
      <c r="E6412" s="130"/>
    </row>
    <row r="6413" spans="1:5" ht="15.75" thickBot="1" x14ac:dyDescent="0.3">
      <c r="A6413" s="130"/>
      <c r="B6413" s="130"/>
      <c r="C6413" s="130"/>
      <c r="D6413" s="130"/>
      <c r="E6413" s="130"/>
    </row>
    <row r="6414" spans="1:5" x14ac:dyDescent="0.25">
      <c r="A6414" s="131"/>
      <c r="B6414" s="131"/>
      <c r="C6414" s="131"/>
      <c r="D6414" s="131"/>
      <c r="E6414" s="131"/>
    </row>
    <row r="6415" spans="1:5" x14ac:dyDescent="0.25">
      <c r="A6415" s="131"/>
      <c r="B6415" s="131"/>
      <c r="C6415" s="131"/>
      <c r="D6415" s="131"/>
      <c r="E6415" s="131"/>
    </row>
    <row r="6416" spans="1:5" ht="15.75" thickBot="1" x14ac:dyDescent="0.3">
      <c r="A6416" s="130"/>
      <c r="B6416" s="130"/>
      <c r="C6416" s="130"/>
      <c r="D6416" s="130"/>
      <c r="E6416" s="130"/>
    </row>
    <row r="6417" spans="1:5" ht="15.75" thickBot="1" x14ac:dyDescent="0.3">
      <c r="A6417" s="130"/>
      <c r="B6417" s="130"/>
      <c r="C6417" s="130"/>
      <c r="D6417" s="130"/>
      <c r="E6417" s="130"/>
    </row>
    <row r="6418" spans="1:5" x14ac:dyDescent="0.25">
      <c r="A6418" s="131"/>
      <c r="B6418" s="131"/>
      <c r="C6418" s="131"/>
      <c r="D6418" s="131"/>
      <c r="E6418" s="131"/>
    </row>
    <row r="6419" spans="1:5" x14ac:dyDescent="0.25">
      <c r="A6419" s="131"/>
      <c r="B6419" s="131"/>
      <c r="C6419" s="131"/>
      <c r="D6419" s="131"/>
      <c r="E6419" s="131"/>
    </row>
    <row r="6420" spans="1:5" ht="15.75" thickBot="1" x14ac:dyDescent="0.3">
      <c r="A6420" s="130"/>
      <c r="B6420" s="130"/>
      <c r="C6420" s="130"/>
      <c r="D6420" s="130"/>
      <c r="E6420" s="130"/>
    </row>
    <row r="6421" spans="1:5" ht="15.75" thickBot="1" x14ac:dyDescent="0.3">
      <c r="A6421" s="130"/>
      <c r="B6421" s="130"/>
      <c r="C6421" s="130"/>
      <c r="D6421" s="130"/>
      <c r="E6421" s="130"/>
    </row>
    <row r="6422" spans="1:5" x14ac:dyDescent="0.25">
      <c r="A6422" s="131"/>
      <c r="B6422" s="131"/>
      <c r="C6422" s="131"/>
      <c r="D6422" s="131"/>
      <c r="E6422" s="131"/>
    </row>
    <row r="6423" spans="1:5" x14ac:dyDescent="0.25">
      <c r="A6423" s="131"/>
      <c r="B6423" s="131"/>
      <c r="C6423" s="131"/>
      <c r="D6423" s="131"/>
      <c r="E6423" s="131"/>
    </row>
    <row r="6424" spans="1:5" ht="15.75" thickBot="1" x14ac:dyDescent="0.3">
      <c r="A6424" s="130"/>
      <c r="B6424" s="130"/>
      <c r="C6424" s="130"/>
      <c r="D6424" s="130"/>
      <c r="E6424" s="130"/>
    </row>
    <row r="6425" spans="1:5" ht="15.75" thickBot="1" x14ac:dyDescent="0.3">
      <c r="A6425" s="130"/>
      <c r="B6425" s="130"/>
      <c r="C6425" s="130"/>
      <c r="D6425" s="130"/>
      <c r="E6425" s="130"/>
    </row>
    <row r="6426" spans="1:5" x14ac:dyDescent="0.25">
      <c r="A6426" s="131"/>
      <c r="B6426" s="131"/>
      <c r="C6426" s="131"/>
      <c r="D6426" s="131"/>
      <c r="E6426" s="131"/>
    </row>
    <row r="6427" spans="1:5" x14ac:dyDescent="0.25">
      <c r="A6427" s="131"/>
      <c r="B6427" s="131"/>
      <c r="C6427" s="131"/>
      <c r="D6427" s="131"/>
      <c r="E6427" s="131"/>
    </row>
    <row r="6428" spans="1:5" ht="15.75" thickBot="1" x14ac:dyDescent="0.3">
      <c r="A6428" s="130"/>
      <c r="B6428" s="130"/>
      <c r="C6428" s="130"/>
      <c r="D6428" s="130"/>
      <c r="E6428" s="130"/>
    </row>
    <row r="6429" spans="1:5" ht="15.75" thickBot="1" x14ac:dyDescent="0.3">
      <c r="A6429" s="130"/>
      <c r="B6429" s="130"/>
      <c r="C6429" s="130"/>
      <c r="D6429" s="130"/>
      <c r="E6429" s="130"/>
    </row>
    <row r="6430" spans="1:5" x14ac:dyDescent="0.25">
      <c r="A6430" s="131"/>
      <c r="B6430" s="131"/>
      <c r="C6430" s="131"/>
      <c r="D6430" s="131"/>
      <c r="E6430" s="131"/>
    </row>
    <row r="6431" spans="1:5" x14ac:dyDescent="0.25">
      <c r="A6431" s="131"/>
      <c r="B6431" s="131"/>
      <c r="C6431" s="131"/>
      <c r="D6431" s="131"/>
      <c r="E6431" s="131"/>
    </row>
    <row r="6432" spans="1:5" ht="15.75" thickBot="1" x14ac:dyDescent="0.3">
      <c r="A6432" s="130"/>
      <c r="B6432" s="130"/>
      <c r="C6432" s="130"/>
      <c r="D6432" s="130"/>
      <c r="E6432" s="130"/>
    </row>
    <row r="6433" spans="1:5" ht="15.75" thickBot="1" x14ac:dyDescent="0.3">
      <c r="A6433" s="130"/>
      <c r="B6433" s="130"/>
      <c r="C6433" s="130"/>
      <c r="D6433" s="130"/>
      <c r="E6433" s="130"/>
    </row>
    <row r="6434" spans="1:5" x14ac:dyDescent="0.25">
      <c r="A6434" s="131"/>
      <c r="B6434" s="131"/>
      <c r="C6434" s="131"/>
      <c r="D6434" s="131"/>
      <c r="E6434" s="131"/>
    </row>
    <row r="6435" spans="1:5" x14ac:dyDescent="0.25">
      <c r="A6435" s="131"/>
      <c r="B6435" s="131"/>
      <c r="C6435" s="131"/>
      <c r="D6435" s="131"/>
      <c r="E6435" s="131"/>
    </row>
    <row r="6436" spans="1:5" ht="15.75" thickBot="1" x14ac:dyDescent="0.3">
      <c r="A6436" s="130"/>
      <c r="B6436" s="130"/>
      <c r="C6436" s="130"/>
      <c r="D6436" s="130"/>
      <c r="E6436" s="130"/>
    </row>
    <row r="6437" spans="1:5" ht="15.75" thickBot="1" x14ac:dyDescent="0.3">
      <c r="A6437" s="130"/>
      <c r="B6437" s="130"/>
      <c r="C6437" s="130"/>
      <c r="D6437" s="130"/>
      <c r="E6437" s="130"/>
    </row>
    <row r="6438" spans="1:5" x14ac:dyDescent="0.25">
      <c r="A6438" s="131"/>
      <c r="B6438" s="131"/>
      <c r="C6438" s="131"/>
      <c r="D6438" s="131"/>
      <c r="E6438" s="131"/>
    </row>
    <row r="6439" spans="1:5" x14ac:dyDescent="0.25">
      <c r="A6439" s="131"/>
      <c r="B6439" s="131"/>
      <c r="C6439" s="131"/>
      <c r="D6439" s="131"/>
      <c r="E6439" s="131"/>
    </row>
    <row r="6440" spans="1:5" ht="15.75" thickBot="1" x14ac:dyDescent="0.3">
      <c r="A6440" s="130"/>
      <c r="B6440" s="130"/>
      <c r="C6440" s="130"/>
      <c r="D6440" s="130"/>
      <c r="E6440" s="130"/>
    </row>
    <row r="6441" spans="1:5" ht="15.75" thickBot="1" x14ac:dyDescent="0.3">
      <c r="A6441" s="130"/>
      <c r="B6441" s="130"/>
      <c r="C6441" s="130"/>
      <c r="D6441" s="130"/>
      <c r="E6441" s="130"/>
    </row>
    <row r="6442" spans="1:5" x14ac:dyDescent="0.25">
      <c r="A6442" s="131"/>
      <c r="B6442" s="131"/>
      <c r="C6442" s="131"/>
      <c r="D6442" s="131"/>
      <c r="E6442" s="131"/>
    </row>
    <row r="6443" spans="1:5" x14ac:dyDescent="0.25">
      <c r="A6443" s="131"/>
      <c r="B6443" s="131"/>
      <c r="C6443" s="131"/>
      <c r="D6443" s="131"/>
      <c r="E6443" s="131"/>
    </row>
    <row r="6444" spans="1:5" ht="15.75" thickBot="1" x14ac:dyDescent="0.3">
      <c r="A6444" s="130"/>
      <c r="B6444" s="130"/>
      <c r="C6444" s="130"/>
      <c r="D6444" s="130"/>
      <c r="E6444" s="130"/>
    </row>
    <row r="6445" spans="1:5" ht="15.75" thickBot="1" x14ac:dyDescent="0.3">
      <c r="A6445" s="130"/>
      <c r="B6445" s="130"/>
      <c r="C6445" s="130"/>
      <c r="D6445" s="130"/>
      <c r="E6445" s="130"/>
    </row>
    <row r="6446" spans="1:5" x14ac:dyDescent="0.25">
      <c r="A6446" s="131"/>
      <c r="B6446" s="131"/>
      <c r="C6446" s="131"/>
      <c r="D6446" s="131"/>
      <c r="E6446" s="131"/>
    </row>
    <row r="6447" spans="1:5" x14ac:dyDescent="0.25">
      <c r="A6447" s="131"/>
      <c r="B6447" s="131"/>
      <c r="C6447" s="131"/>
      <c r="D6447" s="131"/>
      <c r="E6447" s="131"/>
    </row>
    <row r="6448" spans="1:5" ht="15.75" thickBot="1" x14ac:dyDescent="0.3">
      <c r="A6448" s="130"/>
      <c r="B6448" s="130"/>
      <c r="C6448" s="130"/>
      <c r="D6448" s="130"/>
      <c r="E6448" s="130"/>
    </row>
    <row r="6449" spans="1:5" ht="15.75" thickBot="1" x14ac:dyDescent="0.3">
      <c r="A6449" s="130"/>
      <c r="B6449" s="130"/>
      <c r="C6449" s="130"/>
      <c r="D6449" s="130"/>
      <c r="E6449" s="130"/>
    </row>
    <row r="6450" spans="1:5" x14ac:dyDescent="0.25">
      <c r="A6450" s="131"/>
      <c r="B6450" s="131"/>
      <c r="C6450" s="131"/>
      <c r="D6450" s="131"/>
      <c r="E6450" s="131"/>
    </row>
    <row r="6451" spans="1:5" x14ac:dyDescent="0.25">
      <c r="A6451" s="131"/>
      <c r="B6451" s="131"/>
      <c r="C6451" s="131"/>
      <c r="D6451" s="131"/>
      <c r="E6451" s="131"/>
    </row>
    <row r="6452" spans="1:5" ht="15.75" thickBot="1" x14ac:dyDescent="0.3">
      <c r="A6452" s="130"/>
      <c r="B6452" s="130"/>
      <c r="C6452" s="130"/>
      <c r="D6452" s="130"/>
      <c r="E6452" s="130"/>
    </row>
    <row r="6453" spans="1:5" ht="15.75" thickBot="1" x14ac:dyDescent="0.3">
      <c r="A6453" s="130"/>
      <c r="B6453" s="130"/>
      <c r="C6453" s="130"/>
      <c r="D6453" s="130"/>
      <c r="E6453" s="130"/>
    </row>
    <row r="6454" spans="1:5" x14ac:dyDescent="0.25">
      <c r="A6454" s="131"/>
      <c r="B6454" s="131"/>
      <c r="C6454" s="131"/>
      <c r="D6454" s="131"/>
      <c r="E6454" s="131"/>
    </row>
    <row r="6455" spans="1:5" x14ac:dyDescent="0.25">
      <c r="A6455" s="131"/>
      <c r="B6455" s="131"/>
      <c r="C6455" s="131"/>
      <c r="D6455" s="131"/>
      <c r="E6455" s="131"/>
    </row>
    <row r="6456" spans="1:5" ht="15.75" thickBot="1" x14ac:dyDescent="0.3">
      <c r="A6456" s="130"/>
      <c r="B6456" s="130"/>
      <c r="C6456" s="130"/>
      <c r="D6456" s="130"/>
      <c r="E6456" s="130"/>
    </row>
    <row r="6457" spans="1:5" ht="15.75" thickBot="1" x14ac:dyDescent="0.3">
      <c r="A6457" s="130"/>
      <c r="B6457" s="130"/>
      <c r="C6457" s="130"/>
      <c r="D6457" s="130"/>
      <c r="E6457" s="130"/>
    </row>
    <row r="6458" spans="1:5" x14ac:dyDescent="0.25">
      <c r="A6458" s="131"/>
      <c r="B6458" s="131"/>
      <c r="C6458" s="131"/>
      <c r="D6458" s="131"/>
      <c r="E6458" s="131"/>
    </row>
    <row r="6459" spans="1:5" x14ac:dyDescent="0.25">
      <c r="A6459" s="131"/>
      <c r="B6459" s="131"/>
      <c r="C6459" s="131"/>
      <c r="D6459" s="131"/>
      <c r="E6459" s="131"/>
    </row>
    <row r="6460" spans="1:5" ht="15.75" thickBot="1" x14ac:dyDescent="0.3">
      <c r="A6460" s="130"/>
      <c r="B6460" s="130"/>
      <c r="C6460" s="130"/>
      <c r="D6460" s="130"/>
      <c r="E6460" s="130"/>
    </row>
    <row r="6461" spans="1:5" ht="15.75" thickBot="1" x14ac:dyDescent="0.3">
      <c r="A6461" s="130"/>
      <c r="B6461" s="130"/>
      <c r="C6461" s="130"/>
      <c r="D6461" s="130"/>
      <c r="E6461" s="130"/>
    </row>
    <row r="6462" spans="1:5" x14ac:dyDescent="0.25">
      <c r="A6462" s="131"/>
      <c r="B6462" s="131"/>
      <c r="C6462" s="131"/>
      <c r="D6462" s="131"/>
      <c r="E6462" s="131"/>
    </row>
    <row r="6463" spans="1:5" x14ac:dyDescent="0.25">
      <c r="A6463" s="131"/>
      <c r="B6463" s="131"/>
      <c r="C6463" s="131"/>
      <c r="D6463" s="131"/>
      <c r="E6463" s="131"/>
    </row>
    <row r="6464" spans="1:5" ht="15.75" thickBot="1" x14ac:dyDescent="0.3">
      <c r="A6464" s="130"/>
      <c r="B6464" s="130"/>
      <c r="C6464" s="130"/>
      <c r="D6464" s="130"/>
      <c r="E6464" s="130"/>
    </row>
    <row r="6465" spans="1:5" ht="15.75" thickBot="1" x14ac:dyDescent="0.3">
      <c r="A6465" s="130"/>
      <c r="B6465" s="130"/>
      <c r="C6465" s="130"/>
      <c r="D6465" s="130"/>
      <c r="E6465" s="130"/>
    </row>
    <row r="6466" spans="1:5" x14ac:dyDescent="0.25">
      <c r="A6466" s="131"/>
      <c r="B6466" s="131"/>
      <c r="C6466" s="131"/>
      <c r="D6466" s="131"/>
      <c r="E6466" s="131"/>
    </row>
    <row r="6467" spans="1:5" x14ac:dyDescent="0.25">
      <c r="A6467" s="131"/>
      <c r="B6467" s="131"/>
      <c r="C6467" s="131"/>
      <c r="D6467" s="131"/>
      <c r="E6467" s="131"/>
    </row>
    <row r="6468" spans="1:5" ht="15.75" thickBot="1" x14ac:dyDescent="0.3">
      <c r="A6468" s="130"/>
      <c r="B6468" s="130"/>
      <c r="C6468" s="130"/>
      <c r="D6468" s="130"/>
      <c r="E6468" s="130"/>
    </row>
    <row r="6469" spans="1:5" ht="15.75" thickBot="1" x14ac:dyDescent="0.3">
      <c r="A6469" s="130"/>
      <c r="B6469" s="130"/>
      <c r="C6469" s="130"/>
      <c r="D6469" s="130"/>
      <c r="E6469" s="130"/>
    </row>
    <row r="6470" spans="1:5" x14ac:dyDescent="0.25">
      <c r="A6470" s="131"/>
      <c r="B6470" s="131"/>
      <c r="C6470" s="131"/>
      <c r="D6470" s="131"/>
      <c r="E6470" s="131"/>
    </row>
    <row r="6471" spans="1:5" x14ac:dyDescent="0.25">
      <c r="A6471" s="131"/>
      <c r="B6471" s="131"/>
      <c r="C6471" s="131"/>
      <c r="D6471" s="131"/>
      <c r="E6471" s="131"/>
    </row>
    <row r="6472" spans="1:5" ht="15.75" thickBot="1" x14ac:dyDescent="0.3">
      <c r="A6472" s="130"/>
      <c r="B6472" s="130"/>
      <c r="C6472" s="130"/>
      <c r="D6472" s="130"/>
      <c r="E6472" s="130"/>
    </row>
    <row r="6473" spans="1:5" ht="15.75" thickBot="1" x14ac:dyDescent="0.3">
      <c r="A6473" s="130"/>
      <c r="B6473" s="130"/>
      <c r="C6473" s="130"/>
      <c r="D6473" s="130"/>
      <c r="E6473" s="130"/>
    </row>
    <row r="6474" spans="1:5" x14ac:dyDescent="0.25">
      <c r="A6474" s="131"/>
      <c r="B6474" s="131"/>
      <c r="C6474" s="131"/>
      <c r="D6474" s="131"/>
      <c r="E6474" s="131"/>
    </row>
    <row r="6475" spans="1:5" x14ac:dyDescent="0.25">
      <c r="A6475" s="131"/>
      <c r="B6475" s="131"/>
      <c r="C6475" s="131"/>
      <c r="D6475" s="131"/>
      <c r="E6475" s="131"/>
    </row>
    <row r="6476" spans="1:5" ht="15.75" thickBot="1" x14ac:dyDescent="0.3">
      <c r="A6476" s="130"/>
      <c r="B6476" s="130"/>
      <c r="C6476" s="130"/>
      <c r="D6476" s="130"/>
      <c r="E6476" s="130"/>
    </row>
    <row r="6477" spans="1:5" ht="15.75" thickBot="1" x14ac:dyDescent="0.3">
      <c r="A6477" s="130"/>
      <c r="B6477" s="130"/>
      <c r="C6477" s="130"/>
      <c r="D6477" s="130"/>
      <c r="E6477" s="130"/>
    </row>
    <row r="6478" spans="1:5" x14ac:dyDescent="0.25">
      <c r="A6478" s="131"/>
      <c r="B6478" s="131"/>
      <c r="C6478" s="131"/>
      <c r="D6478" s="131"/>
      <c r="E6478" s="131"/>
    </row>
    <row r="6479" spans="1:5" x14ac:dyDescent="0.25">
      <c r="A6479" s="131"/>
      <c r="B6479" s="131"/>
      <c r="C6479" s="131"/>
      <c r="D6479" s="131"/>
      <c r="E6479" s="131"/>
    </row>
    <row r="6480" spans="1:5" ht="15.75" thickBot="1" x14ac:dyDescent="0.3">
      <c r="A6480" s="130"/>
      <c r="B6480" s="130"/>
      <c r="C6480" s="130"/>
      <c r="D6480" s="130"/>
      <c r="E6480" s="130"/>
    </row>
    <row r="6481" spans="1:5" ht="15.75" thickBot="1" x14ac:dyDescent="0.3">
      <c r="A6481" s="130"/>
      <c r="B6481" s="130"/>
      <c r="C6481" s="130"/>
      <c r="D6481" s="130"/>
      <c r="E6481" s="130"/>
    </row>
    <row r="6482" spans="1:5" x14ac:dyDescent="0.25">
      <c r="A6482" s="131"/>
      <c r="B6482" s="131"/>
      <c r="C6482" s="131"/>
      <c r="D6482" s="131"/>
      <c r="E6482" s="131"/>
    </row>
    <row r="6483" spans="1:5" x14ac:dyDescent="0.25">
      <c r="A6483" s="131"/>
      <c r="B6483" s="131"/>
      <c r="C6483" s="131"/>
      <c r="D6483" s="131"/>
      <c r="E6483" s="131"/>
    </row>
    <row r="6484" spans="1:5" ht="15.75" thickBot="1" x14ac:dyDescent="0.3">
      <c r="A6484" s="130"/>
      <c r="B6484" s="130"/>
      <c r="C6484" s="130"/>
      <c r="D6484" s="130"/>
      <c r="E6484" s="130"/>
    </row>
    <row r="6485" spans="1:5" ht="15.75" thickBot="1" x14ac:dyDescent="0.3">
      <c r="A6485" s="130"/>
      <c r="B6485" s="130"/>
      <c r="C6485" s="130"/>
      <c r="D6485" s="130"/>
      <c r="E6485" s="130"/>
    </row>
    <row r="6486" spans="1:5" x14ac:dyDescent="0.25">
      <c r="A6486" s="131"/>
      <c r="B6486" s="131"/>
      <c r="C6486" s="131"/>
      <c r="D6486" s="131"/>
      <c r="E6486" s="131"/>
    </row>
    <row r="6487" spans="1:5" x14ac:dyDescent="0.25">
      <c r="A6487" s="131"/>
      <c r="B6487" s="131"/>
      <c r="C6487" s="131"/>
      <c r="D6487" s="131"/>
      <c r="E6487" s="131"/>
    </row>
    <row r="6488" spans="1:5" ht="15.75" thickBot="1" x14ac:dyDescent="0.3">
      <c r="A6488" s="130"/>
      <c r="B6488" s="130"/>
      <c r="C6488" s="130"/>
      <c r="D6488" s="130"/>
      <c r="E6488" s="130"/>
    </row>
    <row r="6489" spans="1:5" ht="15.75" thickBot="1" x14ac:dyDescent="0.3">
      <c r="A6489" s="130"/>
      <c r="B6489" s="130"/>
      <c r="C6489" s="130"/>
      <c r="D6489" s="130"/>
      <c r="E6489" s="130"/>
    </row>
    <row r="6490" spans="1:5" x14ac:dyDescent="0.25">
      <c r="A6490" s="131"/>
      <c r="B6490" s="131"/>
      <c r="C6490" s="131"/>
      <c r="D6490" s="131"/>
      <c r="E6490" s="131"/>
    </row>
    <row r="6491" spans="1:5" x14ac:dyDescent="0.25">
      <c r="A6491" s="131"/>
      <c r="B6491" s="131"/>
      <c r="C6491" s="131"/>
      <c r="D6491" s="131"/>
      <c r="E6491" s="131"/>
    </row>
    <row r="6492" spans="1:5" ht="15.75" thickBot="1" x14ac:dyDescent="0.3">
      <c r="A6492" s="130"/>
      <c r="B6492" s="130"/>
      <c r="C6492" s="130"/>
      <c r="D6492" s="130"/>
      <c r="E6492" s="130"/>
    </row>
    <row r="6493" spans="1:5" ht="15.75" thickBot="1" x14ac:dyDescent="0.3">
      <c r="A6493" s="130"/>
      <c r="B6493" s="130"/>
      <c r="C6493" s="130"/>
      <c r="D6493" s="130"/>
      <c r="E6493" s="130"/>
    </row>
    <row r="6494" spans="1:5" x14ac:dyDescent="0.25">
      <c r="A6494" s="131"/>
      <c r="B6494" s="131"/>
      <c r="C6494" s="131"/>
      <c r="D6494" s="131"/>
      <c r="E6494" s="131"/>
    </row>
    <row r="6495" spans="1:5" x14ac:dyDescent="0.25">
      <c r="A6495" s="131"/>
      <c r="B6495" s="131"/>
      <c r="C6495" s="131"/>
      <c r="D6495" s="131"/>
      <c r="E6495" s="131"/>
    </row>
    <row r="6496" spans="1:5" ht="15.75" thickBot="1" x14ac:dyDescent="0.3">
      <c r="A6496" s="130"/>
      <c r="B6496" s="130"/>
      <c r="C6496" s="130"/>
      <c r="D6496" s="130"/>
      <c r="E6496" s="130"/>
    </row>
    <row r="6497" spans="1:5" ht="15.75" thickBot="1" x14ac:dyDescent="0.3">
      <c r="A6497" s="130"/>
      <c r="B6497" s="130"/>
      <c r="C6497" s="130"/>
      <c r="D6497" s="130"/>
      <c r="E6497" s="130"/>
    </row>
    <row r="6498" spans="1:5" x14ac:dyDescent="0.25">
      <c r="A6498" s="131"/>
      <c r="B6498" s="131"/>
      <c r="C6498" s="131"/>
      <c r="D6498" s="131"/>
      <c r="E6498" s="131"/>
    </row>
    <row r="6499" spans="1:5" x14ac:dyDescent="0.25">
      <c r="A6499" s="131"/>
      <c r="B6499" s="131"/>
      <c r="C6499" s="131"/>
      <c r="D6499" s="131"/>
      <c r="E6499" s="131"/>
    </row>
    <row r="6500" spans="1:5" ht="15.75" thickBot="1" x14ac:dyDescent="0.3">
      <c r="A6500" s="130"/>
      <c r="B6500" s="130"/>
      <c r="C6500" s="130"/>
      <c r="D6500" s="130"/>
      <c r="E6500" s="130"/>
    </row>
    <row r="6501" spans="1:5" ht="15.75" thickBot="1" x14ac:dyDescent="0.3">
      <c r="A6501" s="130"/>
      <c r="B6501" s="130"/>
      <c r="C6501" s="130"/>
      <c r="D6501" s="130"/>
      <c r="E6501" s="130"/>
    </row>
    <row r="6502" spans="1:5" x14ac:dyDescent="0.25">
      <c r="A6502" s="131"/>
      <c r="B6502" s="131"/>
      <c r="C6502" s="131"/>
      <c r="D6502" s="131"/>
      <c r="E6502" s="131"/>
    </row>
    <row r="6503" spans="1:5" x14ac:dyDescent="0.25">
      <c r="A6503" s="131"/>
      <c r="B6503" s="131"/>
      <c r="C6503" s="131"/>
      <c r="D6503" s="131"/>
      <c r="E6503" s="131"/>
    </row>
    <row r="6504" spans="1:5" ht="15.75" thickBot="1" x14ac:dyDescent="0.3">
      <c r="A6504" s="130"/>
      <c r="B6504" s="130"/>
      <c r="C6504" s="130"/>
      <c r="D6504" s="130"/>
      <c r="E6504" s="130"/>
    </row>
    <row r="6505" spans="1:5" ht="15.75" thickBot="1" x14ac:dyDescent="0.3">
      <c r="A6505" s="130"/>
      <c r="B6505" s="130"/>
      <c r="C6505" s="130"/>
      <c r="D6505" s="130"/>
      <c r="E6505" s="130"/>
    </row>
    <row r="6506" spans="1:5" x14ac:dyDescent="0.25">
      <c r="A6506" s="131"/>
      <c r="B6506" s="131"/>
      <c r="C6506" s="131"/>
      <c r="D6506" s="131"/>
      <c r="E6506" s="131"/>
    </row>
    <row r="6507" spans="1:5" x14ac:dyDescent="0.25">
      <c r="A6507" s="131"/>
      <c r="B6507" s="131"/>
      <c r="C6507" s="131"/>
      <c r="D6507" s="131"/>
      <c r="E6507" s="131"/>
    </row>
    <row r="6508" spans="1:5" ht="15.75" thickBot="1" x14ac:dyDescent="0.3">
      <c r="A6508" s="130"/>
      <c r="B6508" s="130"/>
      <c r="C6508" s="130"/>
      <c r="D6508" s="130"/>
      <c r="E6508" s="130"/>
    </row>
    <row r="6509" spans="1:5" ht="15.75" thickBot="1" x14ac:dyDescent="0.3">
      <c r="A6509" s="130"/>
      <c r="B6509" s="130"/>
      <c r="C6509" s="130"/>
      <c r="D6509" s="130"/>
      <c r="E6509" s="130"/>
    </row>
    <row r="6510" spans="1:5" x14ac:dyDescent="0.25">
      <c r="A6510" s="131"/>
      <c r="B6510" s="131"/>
      <c r="C6510" s="131"/>
      <c r="D6510" s="131"/>
      <c r="E6510" s="131"/>
    </row>
    <row r="6511" spans="1:5" x14ac:dyDescent="0.25">
      <c r="A6511" s="131"/>
      <c r="B6511" s="131"/>
      <c r="C6511" s="131"/>
      <c r="D6511" s="131"/>
      <c r="E6511" s="131"/>
    </row>
    <row r="6512" spans="1:5" ht="15.75" thickBot="1" x14ac:dyDescent="0.3">
      <c r="A6512" s="130"/>
      <c r="B6512" s="130"/>
      <c r="C6512" s="130"/>
      <c r="D6512" s="130"/>
      <c r="E6512" s="130"/>
    </row>
    <row r="6513" spans="1:5" ht="15.75" thickBot="1" x14ac:dyDescent="0.3">
      <c r="A6513" s="130"/>
      <c r="B6513" s="130"/>
      <c r="C6513" s="130"/>
      <c r="D6513" s="130"/>
      <c r="E6513" s="130"/>
    </row>
    <row r="6514" spans="1:5" x14ac:dyDescent="0.25">
      <c r="A6514" s="131"/>
      <c r="B6514" s="131"/>
      <c r="C6514" s="131"/>
      <c r="D6514" s="131"/>
      <c r="E6514" s="131"/>
    </row>
    <row r="6515" spans="1:5" x14ac:dyDescent="0.25">
      <c r="A6515" s="131"/>
      <c r="B6515" s="131"/>
      <c r="C6515" s="131"/>
      <c r="D6515" s="131"/>
      <c r="E6515" s="131"/>
    </row>
    <row r="6516" spans="1:5" ht="15.75" thickBot="1" x14ac:dyDescent="0.3">
      <c r="A6516" s="130"/>
      <c r="B6516" s="130"/>
      <c r="C6516" s="130"/>
      <c r="D6516" s="130"/>
      <c r="E6516" s="130"/>
    </row>
    <row r="6517" spans="1:5" ht="15.75" thickBot="1" x14ac:dyDescent="0.3">
      <c r="A6517" s="130"/>
      <c r="B6517" s="130"/>
      <c r="C6517" s="130"/>
      <c r="D6517" s="130"/>
      <c r="E6517" s="130"/>
    </row>
    <row r="6518" spans="1:5" x14ac:dyDescent="0.25">
      <c r="A6518" s="131"/>
      <c r="B6518" s="131"/>
      <c r="C6518" s="131"/>
      <c r="D6518" s="131"/>
      <c r="E6518" s="131"/>
    </row>
    <row r="6519" spans="1:5" x14ac:dyDescent="0.25">
      <c r="A6519" s="131"/>
      <c r="B6519" s="131"/>
      <c r="C6519" s="131"/>
      <c r="D6519" s="131"/>
      <c r="E6519" s="131"/>
    </row>
    <row r="6520" spans="1:5" ht="15.75" thickBot="1" x14ac:dyDescent="0.3">
      <c r="A6520" s="130"/>
      <c r="B6520" s="130"/>
      <c r="C6520" s="130"/>
      <c r="D6520" s="130"/>
      <c r="E6520" s="130"/>
    </row>
    <row r="6521" spans="1:5" ht="15.75" thickBot="1" x14ac:dyDescent="0.3">
      <c r="A6521" s="130"/>
      <c r="B6521" s="130"/>
      <c r="C6521" s="130"/>
      <c r="D6521" s="130"/>
      <c r="E6521" s="130"/>
    </row>
    <row r="6522" spans="1:5" x14ac:dyDescent="0.25">
      <c r="A6522" s="131"/>
      <c r="B6522" s="131"/>
      <c r="C6522" s="131"/>
      <c r="D6522" s="131"/>
      <c r="E6522" s="131"/>
    </row>
    <row r="6523" spans="1:5" x14ac:dyDescent="0.25">
      <c r="A6523" s="131"/>
      <c r="B6523" s="131"/>
      <c r="C6523" s="131"/>
      <c r="D6523" s="131"/>
      <c r="E6523" s="131"/>
    </row>
    <row r="6524" spans="1:5" ht="15.75" thickBot="1" x14ac:dyDescent="0.3">
      <c r="A6524" s="130"/>
      <c r="B6524" s="130"/>
      <c r="C6524" s="130"/>
      <c r="D6524" s="130"/>
      <c r="E6524" s="130"/>
    </row>
    <row r="6525" spans="1:5" ht="15.75" thickBot="1" x14ac:dyDescent="0.3">
      <c r="A6525" s="130"/>
      <c r="B6525" s="130"/>
      <c r="C6525" s="130"/>
      <c r="D6525" s="130"/>
      <c r="E6525" s="130"/>
    </row>
    <row r="6526" spans="1:5" x14ac:dyDescent="0.25">
      <c r="A6526" s="131"/>
      <c r="B6526" s="131"/>
      <c r="C6526" s="131"/>
      <c r="D6526" s="131"/>
      <c r="E6526" s="131"/>
    </row>
    <row r="6527" spans="1:5" x14ac:dyDescent="0.25">
      <c r="A6527" s="131"/>
      <c r="B6527" s="131"/>
      <c r="C6527" s="131"/>
      <c r="D6527" s="131"/>
      <c r="E6527" s="131"/>
    </row>
    <row r="6528" spans="1:5" ht="15.75" thickBot="1" x14ac:dyDescent="0.3">
      <c r="A6528" s="130"/>
      <c r="B6528" s="130"/>
      <c r="C6528" s="130"/>
      <c r="D6528" s="130"/>
      <c r="E6528" s="130"/>
    </row>
    <row r="6529" spans="1:5" ht="15.75" thickBot="1" x14ac:dyDescent="0.3">
      <c r="A6529" s="130"/>
      <c r="B6529" s="130"/>
      <c r="C6529" s="130"/>
      <c r="D6529" s="130"/>
      <c r="E6529" s="130"/>
    </row>
    <row r="6530" spans="1:5" x14ac:dyDescent="0.25">
      <c r="A6530" s="131"/>
      <c r="B6530" s="131"/>
      <c r="C6530" s="131"/>
      <c r="D6530" s="131"/>
      <c r="E6530" s="131"/>
    </row>
    <row r="6531" spans="1:5" x14ac:dyDescent="0.25">
      <c r="A6531" s="131"/>
      <c r="B6531" s="131"/>
      <c r="C6531" s="131"/>
      <c r="D6531" s="131"/>
      <c r="E6531" s="131"/>
    </row>
    <row r="6532" spans="1:5" ht="15.75" thickBot="1" x14ac:dyDescent="0.3">
      <c r="A6532" s="130"/>
      <c r="B6532" s="130"/>
      <c r="C6532" s="130"/>
      <c r="D6532" s="130"/>
      <c r="E6532" s="130"/>
    </row>
    <row r="6533" spans="1:5" ht="15.75" thickBot="1" x14ac:dyDescent="0.3">
      <c r="A6533" s="130"/>
      <c r="B6533" s="130"/>
      <c r="C6533" s="130"/>
      <c r="D6533" s="130"/>
      <c r="E6533" s="130"/>
    </row>
    <row r="6534" spans="1:5" x14ac:dyDescent="0.25">
      <c r="A6534" s="131"/>
      <c r="B6534" s="131"/>
      <c r="C6534" s="131"/>
      <c r="D6534" s="131"/>
      <c r="E6534" s="131"/>
    </row>
    <row r="6535" spans="1:5" x14ac:dyDescent="0.25">
      <c r="A6535" s="131"/>
      <c r="B6535" s="131"/>
      <c r="C6535" s="131"/>
      <c r="D6535" s="131"/>
      <c r="E6535" s="131"/>
    </row>
    <row r="6536" spans="1:5" ht="15.75" thickBot="1" x14ac:dyDescent="0.3">
      <c r="A6536" s="130"/>
      <c r="B6536" s="130"/>
      <c r="C6536" s="130"/>
      <c r="D6536" s="130"/>
      <c r="E6536" s="130"/>
    </row>
    <row r="6537" spans="1:5" ht="15.75" thickBot="1" x14ac:dyDescent="0.3">
      <c r="A6537" s="130"/>
      <c r="B6537" s="130"/>
      <c r="C6537" s="130"/>
      <c r="D6537" s="130"/>
      <c r="E6537" s="130"/>
    </row>
    <row r="6538" spans="1:5" x14ac:dyDescent="0.25">
      <c r="A6538" s="131"/>
      <c r="B6538" s="131"/>
      <c r="C6538" s="131"/>
      <c r="D6538" s="131"/>
      <c r="E6538" s="131"/>
    </row>
    <row r="6539" spans="1:5" x14ac:dyDescent="0.25">
      <c r="A6539" s="131"/>
      <c r="B6539" s="131"/>
      <c r="C6539" s="131"/>
      <c r="D6539" s="131"/>
      <c r="E6539" s="131"/>
    </row>
    <row r="6540" spans="1:5" ht="15.75" thickBot="1" x14ac:dyDescent="0.3">
      <c r="A6540" s="130"/>
      <c r="B6540" s="130"/>
      <c r="C6540" s="130"/>
      <c r="D6540" s="130"/>
      <c r="E6540" s="130"/>
    </row>
    <row r="6541" spans="1:5" ht="15.75" thickBot="1" x14ac:dyDescent="0.3">
      <c r="A6541" s="130"/>
      <c r="B6541" s="130"/>
      <c r="C6541" s="130"/>
      <c r="D6541" s="130"/>
      <c r="E6541" s="130"/>
    </row>
    <row r="6542" spans="1:5" x14ac:dyDescent="0.25">
      <c r="A6542" s="131"/>
      <c r="B6542" s="131"/>
      <c r="C6542" s="131"/>
      <c r="D6542" s="131"/>
      <c r="E6542" s="131"/>
    </row>
    <row r="6543" spans="1:5" x14ac:dyDescent="0.25">
      <c r="A6543" s="131"/>
      <c r="B6543" s="131"/>
      <c r="C6543" s="131"/>
      <c r="D6543" s="131"/>
      <c r="E6543" s="131"/>
    </row>
    <row r="6544" spans="1:5" ht="15.75" thickBot="1" x14ac:dyDescent="0.3">
      <c r="A6544" s="130"/>
      <c r="B6544" s="130"/>
      <c r="C6544" s="130"/>
      <c r="D6544" s="130"/>
      <c r="E6544" s="130"/>
    </row>
    <row r="6545" spans="1:5" ht="15.75" thickBot="1" x14ac:dyDescent="0.3">
      <c r="A6545" s="130"/>
      <c r="B6545" s="130"/>
      <c r="C6545" s="130"/>
      <c r="D6545" s="130"/>
      <c r="E6545" s="130"/>
    </row>
    <row r="6546" spans="1:5" x14ac:dyDescent="0.25">
      <c r="A6546" s="131"/>
      <c r="B6546" s="131"/>
      <c r="C6546" s="131"/>
      <c r="D6546" s="131"/>
      <c r="E6546" s="131"/>
    </row>
    <row r="6547" spans="1:5" x14ac:dyDescent="0.25">
      <c r="A6547" s="131"/>
      <c r="B6547" s="131"/>
      <c r="C6547" s="131"/>
      <c r="D6547" s="131"/>
      <c r="E6547" s="131"/>
    </row>
    <row r="6548" spans="1:5" ht="15.75" thickBot="1" x14ac:dyDescent="0.3">
      <c r="A6548" s="130"/>
      <c r="B6548" s="130"/>
      <c r="C6548" s="130"/>
      <c r="D6548" s="130"/>
      <c r="E6548" s="130"/>
    </row>
    <row r="6549" spans="1:5" ht="15.75" thickBot="1" x14ac:dyDescent="0.3">
      <c r="A6549" s="130"/>
      <c r="B6549" s="130"/>
      <c r="C6549" s="130"/>
      <c r="D6549" s="130"/>
      <c r="E6549" s="130"/>
    </row>
    <row r="6550" spans="1:5" x14ac:dyDescent="0.25">
      <c r="A6550" s="131"/>
      <c r="B6550" s="131"/>
      <c r="C6550" s="131"/>
      <c r="D6550" s="131"/>
      <c r="E6550" s="131"/>
    </row>
    <row r="6551" spans="1:5" x14ac:dyDescent="0.25">
      <c r="A6551" s="131"/>
      <c r="B6551" s="131"/>
      <c r="C6551" s="131"/>
      <c r="D6551" s="131"/>
      <c r="E6551" s="131"/>
    </row>
    <row r="6552" spans="1:5" ht="15.75" thickBot="1" x14ac:dyDescent="0.3">
      <c r="A6552" s="130"/>
      <c r="B6552" s="130"/>
      <c r="C6552" s="130"/>
      <c r="D6552" s="130"/>
      <c r="E6552" s="130"/>
    </row>
    <row r="6553" spans="1:5" ht="15.75" thickBot="1" x14ac:dyDescent="0.3">
      <c r="A6553" s="130"/>
      <c r="B6553" s="130"/>
      <c r="C6553" s="130"/>
      <c r="D6553" s="130"/>
      <c r="E6553" s="130"/>
    </row>
    <row r="6554" spans="1:5" x14ac:dyDescent="0.25">
      <c r="A6554" s="131"/>
      <c r="B6554" s="131"/>
      <c r="C6554" s="131"/>
      <c r="D6554" s="131"/>
      <c r="E6554" s="131"/>
    </row>
    <row r="6555" spans="1:5" x14ac:dyDescent="0.25">
      <c r="A6555" s="131"/>
      <c r="B6555" s="131"/>
      <c r="C6555" s="131"/>
      <c r="D6555" s="131"/>
      <c r="E6555" s="131"/>
    </row>
    <row r="6556" spans="1:5" ht="15.75" thickBot="1" x14ac:dyDescent="0.3">
      <c r="A6556" s="130"/>
      <c r="B6556" s="130"/>
      <c r="C6556" s="130"/>
      <c r="D6556" s="130"/>
      <c r="E6556" s="130"/>
    </row>
    <row r="6557" spans="1:5" ht="15.75" thickBot="1" x14ac:dyDescent="0.3">
      <c r="A6557" s="130"/>
      <c r="B6557" s="130"/>
      <c r="C6557" s="130"/>
      <c r="D6557" s="130"/>
      <c r="E6557" s="130"/>
    </row>
    <row r="6558" spans="1:5" x14ac:dyDescent="0.25">
      <c r="A6558" s="131"/>
      <c r="B6558" s="131"/>
      <c r="C6558" s="131"/>
      <c r="D6558" s="131"/>
      <c r="E6558" s="131"/>
    </row>
    <row r="6559" spans="1:5" x14ac:dyDescent="0.25">
      <c r="A6559" s="131"/>
      <c r="B6559" s="131"/>
      <c r="C6559" s="131"/>
      <c r="D6559" s="131"/>
      <c r="E6559" s="131"/>
    </row>
    <row r="6560" spans="1:5" ht="15.75" thickBot="1" x14ac:dyDescent="0.3">
      <c r="A6560" s="130"/>
      <c r="B6560" s="130"/>
      <c r="C6560" s="130"/>
      <c r="D6560" s="130"/>
      <c r="E6560" s="130"/>
    </row>
    <row r="6561" spans="1:5" ht="15.75" thickBot="1" x14ac:dyDescent="0.3">
      <c r="A6561" s="130"/>
      <c r="B6561" s="130"/>
      <c r="C6561" s="130"/>
      <c r="D6561" s="130"/>
      <c r="E6561" s="130"/>
    </row>
    <row r="6562" spans="1:5" x14ac:dyDescent="0.25">
      <c r="A6562" s="131"/>
      <c r="B6562" s="131"/>
      <c r="C6562" s="131"/>
      <c r="D6562" s="131"/>
      <c r="E6562" s="131"/>
    </row>
    <row r="6563" spans="1:5" x14ac:dyDescent="0.25">
      <c r="A6563" s="131"/>
      <c r="B6563" s="131"/>
      <c r="C6563" s="131"/>
      <c r="D6563" s="131"/>
      <c r="E6563" s="131"/>
    </row>
    <row r="6564" spans="1:5" ht="15.75" thickBot="1" x14ac:dyDescent="0.3">
      <c r="A6564" s="130"/>
      <c r="B6564" s="130"/>
      <c r="C6564" s="130"/>
      <c r="D6564" s="130"/>
      <c r="E6564" s="130"/>
    </row>
    <row r="6565" spans="1:5" ht="15.75" thickBot="1" x14ac:dyDescent="0.3">
      <c r="A6565" s="130"/>
      <c r="B6565" s="130"/>
      <c r="C6565" s="130"/>
      <c r="D6565" s="130"/>
      <c r="E6565" s="130"/>
    </row>
    <row r="6566" spans="1:5" x14ac:dyDescent="0.25">
      <c r="A6566" s="131"/>
      <c r="B6566" s="131"/>
      <c r="C6566" s="131"/>
      <c r="D6566" s="131"/>
      <c r="E6566" s="131"/>
    </row>
    <row r="6567" spans="1:5" x14ac:dyDescent="0.25">
      <c r="A6567" s="131"/>
      <c r="B6567" s="131"/>
      <c r="C6567" s="131"/>
      <c r="D6567" s="131"/>
      <c r="E6567" s="131"/>
    </row>
    <row r="6568" spans="1:5" ht="15.75" thickBot="1" x14ac:dyDescent="0.3">
      <c r="A6568" s="130"/>
      <c r="B6568" s="130"/>
      <c r="C6568" s="130"/>
      <c r="D6568" s="130"/>
      <c r="E6568" s="130"/>
    </row>
    <row r="6569" spans="1:5" ht="15.75" thickBot="1" x14ac:dyDescent="0.3">
      <c r="A6569" s="130"/>
      <c r="B6569" s="130"/>
      <c r="C6569" s="130"/>
      <c r="D6569" s="130"/>
      <c r="E6569" s="130"/>
    </row>
    <row r="6570" spans="1:5" x14ac:dyDescent="0.25">
      <c r="A6570" s="131"/>
      <c r="B6570" s="131"/>
      <c r="C6570" s="131"/>
      <c r="D6570" s="131"/>
      <c r="E6570" s="131"/>
    </row>
    <row r="6571" spans="1:5" x14ac:dyDescent="0.25">
      <c r="A6571" s="131"/>
      <c r="B6571" s="131"/>
      <c r="C6571" s="131"/>
      <c r="D6571" s="131"/>
      <c r="E6571" s="131"/>
    </row>
    <row r="6572" spans="1:5" ht="15.75" thickBot="1" x14ac:dyDescent="0.3">
      <c r="A6572" s="130"/>
      <c r="B6572" s="130"/>
      <c r="C6572" s="130"/>
      <c r="D6572" s="130"/>
      <c r="E6572" s="130"/>
    </row>
    <row r="6573" spans="1:5" ht="15.75" thickBot="1" x14ac:dyDescent="0.3">
      <c r="A6573" s="130"/>
      <c r="B6573" s="130"/>
      <c r="C6573" s="130"/>
      <c r="D6573" s="130"/>
      <c r="E6573" s="130"/>
    </row>
    <row r="6574" spans="1:5" x14ac:dyDescent="0.25">
      <c r="A6574" s="131"/>
      <c r="B6574" s="131"/>
      <c r="C6574" s="131"/>
      <c r="D6574" s="131"/>
      <c r="E6574" s="131"/>
    </row>
    <row r="6575" spans="1:5" x14ac:dyDescent="0.25">
      <c r="A6575" s="131"/>
      <c r="B6575" s="131"/>
      <c r="C6575" s="131"/>
      <c r="D6575" s="131"/>
      <c r="E6575" s="131"/>
    </row>
    <row r="6576" spans="1:5" ht="15.75" thickBot="1" x14ac:dyDescent="0.3">
      <c r="A6576" s="130"/>
      <c r="B6576" s="130"/>
      <c r="C6576" s="130"/>
      <c r="D6576" s="130"/>
      <c r="E6576" s="130"/>
    </row>
    <row r="6577" spans="1:5" ht="15.75" thickBot="1" x14ac:dyDescent="0.3">
      <c r="A6577" s="130"/>
      <c r="B6577" s="130"/>
      <c r="C6577" s="130"/>
      <c r="D6577" s="130"/>
      <c r="E6577" s="130"/>
    </row>
    <row r="6578" spans="1:5" x14ac:dyDescent="0.25">
      <c r="A6578" s="131"/>
      <c r="B6578" s="131"/>
      <c r="C6578" s="131"/>
      <c r="D6578" s="131"/>
      <c r="E6578" s="131"/>
    </row>
    <row r="6579" spans="1:5" x14ac:dyDescent="0.25">
      <c r="A6579" s="131"/>
      <c r="B6579" s="131"/>
      <c r="C6579" s="131"/>
      <c r="D6579" s="131"/>
      <c r="E6579" s="131"/>
    </row>
    <row r="6580" spans="1:5" ht="15.75" thickBot="1" x14ac:dyDescent="0.3">
      <c r="A6580" s="130"/>
      <c r="B6580" s="130"/>
      <c r="C6580" s="130"/>
      <c r="D6580" s="130"/>
      <c r="E6580" s="130"/>
    </row>
    <row r="6581" spans="1:5" ht="15.75" thickBot="1" x14ac:dyDescent="0.3">
      <c r="A6581" s="130"/>
      <c r="B6581" s="130"/>
      <c r="C6581" s="130"/>
      <c r="D6581" s="130"/>
      <c r="E6581" s="130"/>
    </row>
    <row r="6582" spans="1:5" x14ac:dyDescent="0.25">
      <c r="A6582" s="131"/>
      <c r="B6582" s="131"/>
      <c r="C6582" s="131"/>
      <c r="D6582" s="131"/>
      <c r="E6582" s="131"/>
    </row>
    <row r="6583" spans="1:5" x14ac:dyDescent="0.25">
      <c r="A6583" s="131"/>
      <c r="B6583" s="131"/>
      <c r="C6583" s="131"/>
      <c r="D6583" s="131"/>
      <c r="E6583" s="131"/>
    </row>
    <row r="6584" spans="1:5" ht="15.75" thickBot="1" x14ac:dyDescent="0.3">
      <c r="A6584" s="130"/>
      <c r="B6584" s="130"/>
      <c r="C6584" s="130"/>
      <c r="D6584" s="130"/>
      <c r="E6584" s="130"/>
    </row>
    <row r="6585" spans="1:5" ht="15.75" thickBot="1" x14ac:dyDescent="0.3">
      <c r="A6585" s="130"/>
      <c r="B6585" s="130"/>
      <c r="C6585" s="130"/>
      <c r="D6585" s="130"/>
      <c r="E6585" s="130"/>
    </row>
    <row r="6586" spans="1:5" x14ac:dyDescent="0.25">
      <c r="A6586" s="131"/>
      <c r="B6586" s="131"/>
      <c r="C6586" s="131"/>
      <c r="D6586" s="131"/>
      <c r="E6586" s="131"/>
    </row>
    <row r="6587" spans="1:5" x14ac:dyDescent="0.25">
      <c r="A6587" s="131"/>
      <c r="B6587" s="131"/>
      <c r="C6587" s="131"/>
      <c r="D6587" s="131"/>
      <c r="E6587" s="131"/>
    </row>
    <row r="6588" spans="1:5" ht="15.75" thickBot="1" x14ac:dyDescent="0.3">
      <c r="A6588" s="130"/>
      <c r="B6588" s="130"/>
      <c r="C6588" s="130"/>
      <c r="D6588" s="130"/>
      <c r="E6588" s="130"/>
    </row>
    <row r="6589" spans="1:5" ht="15.75" thickBot="1" x14ac:dyDescent="0.3">
      <c r="A6589" s="130"/>
      <c r="B6589" s="130"/>
      <c r="C6589" s="130"/>
      <c r="D6589" s="130"/>
      <c r="E6589" s="130"/>
    </row>
    <row r="6590" spans="1:5" x14ac:dyDescent="0.25">
      <c r="A6590" s="131"/>
      <c r="B6590" s="131"/>
      <c r="C6590" s="131"/>
      <c r="D6590" s="131"/>
      <c r="E6590" s="131"/>
    </row>
    <row r="6591" spans="1:5" x14ac:dyDescent="0.25">
      <c r="A6591" s="131"/>
      <c r="B6591" s="131"/>
      <c r="C6591" s="131"/>
      <c r="D6591" s="131"/>
      <c r="E6591" s="131"/>
    </row>
    <row r="6592" spans="1:5" ht="15.75" thickBot="1" x14ac:dyDescent="0.3">
      <c r="A6592" s="130"/>
      <c r="B6592" s="130"/>
      <c r="C6592" s="130"/>
      <c r="D6592" s="130"/>
      <c r="E6592" s="130"/>
    </row>
    <row r="6593" spans="1:5" ht="15.75" thickBot="1" x14ac:dyDescent="0.3">
      <c r="A6593" s="130"/>
      <c r="B6593" s="130"/>
      <c r="C6593" s="130"/>
      <c r="D6593" s="130"/>
      <c r="E6593" s="130"/>
    </row>
    <row r="6594" spans="1:5" x14ac:dyDescent="0.25">
      <c r="A6594" s="131"/>
      <c r="B6594" s="131"/>
      <c r="C6594" s="131"/>
      <c r="D6594" s="131"/>
      <c r="E6594" s="131"/>
    </row>
    <row r="6595" spans="1:5" x14ac:dyDescent="0.25">
      <c r="A6595" s="131"/>
      <c r="B6595" s="131"/>
      <c r="C6595" s="131"/>
      <c r="D6595" s="131"/>
      <c r="E6595" s="131"/>
    </row>
    <row r="6596" spans="1:5" ht="15.75" thickBot="1" x14ac:dyDescent="0.3">
      <c r="A6596" s="130"/>
      <c r="B6596" s="130"/>
      <c r="C6596" s="130"/>
      <c r="D6596" s="130"/>
      <c r="E6596" s="130"/>
    </row>
    <row r="6597" spans="1:5" ht="15.75" thickBot="1" x14ac:dyDescent="0.3">
      <c r="A6597" s="130"/>
      <c r="B6597" s="130"/>
      <c r="C6597" s="130"/>
      <c r="D6597" s="130"/>
      <c r="E6597" s="130"/>
    </row>
    <row r="6598" spans="1:5" x14ac:dyDescent="0.25">
      <c r="A6598" s="131"/>
      <c r="B6598" s="131"/>
      <c r="C6598" s="131"/>
      <c r="D6598" s="131"/>
      <c r="E6598" s="131"/>
    </row>
    <row r="6599" spans="1:5" x14ac:dyDescent="0.25">
      <c r="A6599" s="131"/>
      <c r="B6599" s="131"/>
      <c r="C6599" s="131"/>
      <c r="D6599" s="131"/>
      <c r="E6599" s="131"/>
    </row>
    <row r="6600" spans="1:5" ht="15.75" thickBot="1" x14ac:dyDescent="0.3">
      <c r="A6600" s="130"/>
      <c r="B6600" s="130"/>
      <c r="C6600" s="130"/>
      <c r="D6600" s="130"/>
      <c r="E6600" s="130"/>
    </row>
    <row r="6601" spans="1:5" ht="15.75" thickBot="1" x14ac:dyDescent="0.3">
      <c r="A6601" s="130"/>
      <c r="B6601" s="130"/>
      <c r="C6601" s="130"/>
      <c r="D6601" s="130"/>
      <c r="E6601" s="130"/>
    </row>
    <row r="6602" spans="1:5" x14ac:dyDescent="0.25">
      <c r="A6602" s="131"/>
      <c r="B6602" s="131"/>
      <c r="C6602" s="131"/>
      <c r="D6602" s="131"/>
      <c r="E6602" s="131"/>
    </row>
    <row r="6603" spans="1:5" x14ac:dyDescent="0.25">
      <c r="A6603" s="131"/>
      <c r="B6603" s="131"/>
      <c r="C6603" s="131"/>
      <c r="D6603" s="131"/>
      <c r="E6603" s="131"/>
    </row>
    <row r="6604" spans="1:5" ht="15.75" thickBot="1" x14ac:dyDescent="0.3">
      <c r="A6604" s="130"/>
      <c r="B6604" s="130"/>
      <c r="C6604" s="130"/>
      <c r="D6604" s="130"/>
      <c r="E6604" s="130"/>
    </row>
    <row r="6605" spans="1:5" ht="15.75" thickBot="1" x14ac:dyDescent="0.3">
      <c r="A6605" s="130"/>
      <c r="B6605" s="130"/>
      <c r="C6605" s="130"/>
      <c r="D6605" s="130"/>
      <c r="E6605" s="130"/>
    </row>
    <row r="6606" spans="1:5" x14ac:dyDescent="0.25">
      <c r="A6606" s="131"/>
      <c r="B6606" s="131"/>
      <c r="C6606" s="131"/>
      <c r="D6606" s="131"/>
      <c r="E6606" s="131"/>
    </row>
    <row r="6607" spans="1:5" x14ac:dyDescent="0.25">
      <c r="A6607" s="131"/>
      <c r="B6607" s="131"/>
      <c r="C6607" s="131"/>
      <c r="D6607" s="131"/>
      <c r="E6607" s="131"/>
    </row>
    <row r="6608" spans="1:5" ht="15.75" thickBot="1" x14ac:dyDescent="0.3">
      <c r="A6608" s="130"/>
      <c r="B6608" s="130"/>
      <c r="C6608" s="130"/>
      <c r="D6608" s="130"/>
      <c r="E6608" s="130"/>
    </row>
    <row r="6609" spans="1:5" ht="15.75" thickBot="1" x14ac:dyDescent="0.3">
      <c r="A6609" s="130"/>
      <c r="B6609" s="130"/>
      <c r="C6609" s="130"/>
      <c r="D6609" s="130"/>
      <c r="E6609" s="130"/>
    </row>
    <row r="6610" spans="1:5" x14ac:dyDescent="0.25">
      <c r="A6610" s="131"/>
      <c r="B6610" s="131"/>
      <c r="C6610" s="131"/>
      <c r="D6610" s="131"/>
      <c r="E6610" s="131"/>
    </row>
    <row r="6611" spans="1:5" x14ac:dyDescent="0.25">
      <c r="A6611" s="131"/>
      <c r="B6611" s="131"/>
      <c r="C6611" s="131"/>
      <c r="D6611" s="131"/>
      <c r="E6611" s="131"/>
    </row>
    <row r="6612" spans="1:5" ht="15.75" thickBot="1" x14ac:dyDescent="0.3">
      <c r="A6612" s="130"/>
      <c r="B6612" s="130"/>
      <c r="C6612" s="130"/>
      <c r="D6612" s="130"/>
      <c r="E6612" s="130"/>
    </row>
    <row r="6613" spans="1:5" ht="15.75" thickBot="1" x14ac:dyDescent="0.3">
      <c r="A6613" s="130"/>
      <c r="B6613" s="130"/>
      <c r="C6613" s="130"/>
      <c r="D6613" s="130"/>
      <c r="E6613" s="130"/>
    </row>
    <row r="6614" spans="1:5" x14ac:dyDescent="0.25">
      <c r="A6614" s="131"/>
      <c r="B6614" s="131"/>
      <c r="C6614" s="131"/>
      <c r="D6614" s="131"/>
      <c r="E6614" s="131"/>
    </row>
    <row r="6615" spans="1:5" x14ac:dyDescent="0.25">
      <c r="A6615" s="131"/>
      <c r="B6615" s="131"/>
      <c r="C6615" s="131"/>
      <c r="D6615" s="131"/>
      <c r="E6615" s="131"/>
    </row>
    <row r="6616" spans="1:5" ht="15.75" thickBot="1" x14ac:dyDescent="0.3">
      <c r="A6616" s="130"/>
      <c r="B6616" s="130"/>
      <c r="C6616" s="130"/>
      <c r="D6616" s="130"/>
      <c r="E6616" s="130"/>
    </row>
    <row r="6617" spans="1:5" ht="15.75" thickBot="1" x14ac:dyDescent="0.3">
      <c r="A6617" s="130"/>
      <c r="B6617" s="130"/>
      <c r="C6617" s="130"/>
      <c r="D6617" s="130"/>
      <c r="E6617" s="130"/>
    </row>
    <row r="6618" spans="1:5" x14ac:dyDescent="0.25">
      <c r="A6618" s="131"/>
      <c r="B6618" s="131"/>
      <c r="C6618" s="131"/>
      <c r="D6618" s="131"/>
      <c r="E6618" s="131"/>
    </row>
    <row r="6619" spans="1:5" x14ac:dyDescent="0.25">
      <c r="A6619" s="131"/>
      <c r="B6619" s="131"/>
      <c r="C6619" s="131"/>
      <c r="D6619" s="131"/>
      <c r="E6619" s="131"/>
    </row>
    <row r="6620" spans="1:5" ht="15.75" thickBot="1" x14ac:dyDescent="0.3">
      <c r="A6620" s="130"/>
      <c r="B6620" s="130"/>
      <c r="C6620" s="130"/>
      <c r="D6620" s="130"/>
      <c r="E6620" s="130"/>
    </row>
    <row r="6621" spans="1:5" ht="15.75" thickBot="1" x14ac:dyDescent="0.3">
      <c r="A6621" s="130"/>
      <c r="B6621" s="130"/>
      <c r="C6621" s="130"/>
      <c r="D6621" s="130"/>
      <c r="E6621" s="130"/>
    </row>
    <row r="6622" spans="1:5" x14ac:dyDescent="0.25">
      <c r="A6622" s="131"/>
      <c r="B6622" s="131"/>
      <c r="C6622" s="131"/>
      <c r="D6622" s="131"/>
      <c r="E6622" s="131"/>
    </row>
    <row r="6623" spans="1:5" x14ac:dyDescent="0.25">
      <c r="A6623" s="131"/>
      <c r="B6623" s="131"/>
      <c r="C6623" s="131"/>
      <c r="D6623" s="131"/>
      <c r="E6623" s="131"/>
    </row>
    <row r="6624" spans="1:5" ht="15.75" thickBot="1" x14ac:dyDescent="0.3">
      <c r="A6624" s="130"/>
      <c r="B6624" s="130"/>
      <c r="C6624" s="130"/>
      <c r="D6624" s="130"/>
      <c r="E6624" s="130"/>
    </row>
    <row r="6625" spans="1:5" ht="15.75" thickBot="1" x14ac:dyDescent="0.3">
      <c r="A6625" s="130"/>
      <c r="B6625" s="130"/>
      <c r="C6625" s="130"/>
      <c r="D6625" s="130"/>
      <c r="E6625" s="130"/>
    </row>
    <row r="6626" spans="1:5" x14ac:dyDescent="0.25">
      <c r="A6626" s="131"/>
      <c r="B6626" s="131"/>
      <c r="C6626" s="131"/>
      <c r="D6626" s="131"/>
      <c r="E6626" s="131"/>
    </row>
    <row r="6627" spans="1:5" x14ac:dyDescent="0.25">
      <c r="A6627" s="131"/>
      <c r="B6627" s="131"/>
      <c r="C6627" s="131"/>
      <c r="D6627" s="131"/>
      <c r="E6627" s="131"/>
    </row>
    <row r="6628" spans="1:5" ht="15.75" thickBot="1" x14ac:dyDescent="0.3">
      <c r="A6628" s="130"/>
      <c r="B6628" s="130"/>
      <c r="C6628" s="130"/>
      <c r="D6628" s="130"/>
      <c r="E6628" s="130"/>
    </row>
    <row r="6629" spans="1:5" ht="15.75" thickBot="1" x14ac:dyDescent="0.3">
      <c r="A6629" s="130"/>
      <c r="B6629" s="130"/>
      <c r="C6629" s="130"/>
      <c r="D6629" s="130"/>
      <c r="E6629" s="130"/>
    </row>
    <row r="6630" spans="1:5" x14ac:dyDescent="0.25">
      <c r="A6630" s="131"/>
      <c r="B6630" s="131"/>
      <c r="C6630" s="131"/>
      <c r="D6630" s="131"/>
      <c r="E6630" s="131"/>
    </row>
    <row r="6631" spans="1:5" x14ac:dyDescent="0.25">
      <c r="A6631" s="131"/>
      <c r="B6631" s="131"/>
      <c r="C6631" s="131"/>
      <c r="D6631" s="131"/>
      <c r="E6631" s="131"/>
    </row>
    <row r="6632" spans="1:5" ht="15.75" thickBot="1" x14ac:dyDescent="0.3">
      <c r="A6632" s="130"/>
      <c r="B6632" s="130"/>
      <c r="C6632" s="130"/>
      <c r="D6632" s="130"/>
      <c r="E6632" s="130"/>
    </row>
    <row r="6633" spans="1:5" ht="15.75" thickBot="1" x14ac:dyDescent="0.3">
      <c r="A6633" s="130"/>
      <c r="B6633" s="130"/>
      <c r="C6633" s="130"/>
      <c r="D6633" s="130"/>
      <c r="E6633" s="130"/>
    </row>
    <row r="6634" spans="1:5" x14ac:dyDescent="0.25">
      <c r="A6634" s="131"/>
      <c r="B6634" s="131"/>
      <c r="C6634" s="131"/>
      <c r="D6634" s="131"/>
      <c r="E6634" s="131"/>
    </row>
    <row r="6635" spans="1:5" x14ac:dyDescent="0.25">
      <c r="A6635" s="131"/>
      <c r="B6635" s="131"/>
      <c r="C6635" s="131"/>
      <c r="D6635" s="131"/>
      <c r="E6635" s="131"/>
    </row>
    <row r="6636" spans="1:5" ht="15.75" thickBot="1" x14ac:dyDescent="0.3">
      <c r="A6636" s="130"/>
      <c r="B6636" s="130"/>
      <c r="C6636" s="130"/>
      <c r="D6636" s="130"/>
      <c r="E6636" s="130"/>
    </row>
    <row r="6637" spans="1:5" ht="15.75" thickBot="1" x14ac:dyDescent="0.3">
      <c r="A6637" s="130"/>
      <c r="B6637" s="130"/>
      <c r="C6637" s="130"/>
      <c r="D6637" s="130"/>
      <c r="E6637" s="130"/>
    </row>
    <row r="6638" spans="1:5" x14ac:dyDescent="0.25">
      <c r="A6638" s="131"/>
      <c r="B6638" s="131"/>
      <c r="C6638" s="131"/>
      <c r="D6638" s="131"/>
      <c r="E6638" s="131"/>
    </row>
    <row r="6639" spans="1:5" x14ac:dyDescent="0.25">
      <c r="A6639" s="131"/>
      <c r="B6639" s="131"/>
      <c r="C6639" s="131"/>
      <c r="D6639" s="131"/>
      <c r="E6639" s="131"/>
    </row>
    <row r="6640" spans="1:5" ht="15.75" thickBot="1" x14ac:dyDescent="0.3">
      <c r="A6640" s="130"/>
      <c r="B6640" s="130"/>
      <c r="C6640" s="130"/>
      <c r="D6640" s="130"/>
      <c r="E6640" s="130"/>
    </row>
    <row r="6641" spans="1:5" ht="15.75" thickBot="1" x14ac:dyDescent="0.3">
      <c r="A6641" s="130"/>
      <c r="B6641" s="130"/>
      <c r="C6641" s="130"/>
      <c r="D6641" s="130"/>
      <c r="E6641" s="130"/>
    </row>
    <row r="6642" spans="1:5" x14ac:dyDescent="0.25">
      <c r="A6642" s="131"/>
      <c r="B6642" s="131"/>
      <c r="C6642" s="131"/>
      <c r="D6642" s="131"/>
      <c r="E6642" s="131"/>
    </row>
    <row r="6643" spans="1:5" x14ac:dyDescent="0.25">
      <c r="A6643" s="131"/>
      <c r="B6643" s="131"/>
      <c r="C6643" s="131"/>
      <c r="D6643" s="131"/>
      <c r="E6643" s="131"/>
    </row>
    <row r="6644" spans="1:5" ht="15.75" thickBot="1" x14ac:dyDescent="0.3">
      <c r="A6644" s="130"/>
      <c r="B6644" s="130"/>
      <c r="C6644" s="130"/>
      <c r="D6644" s="130"/>
      <c r="E6644" s="130"/>
    </row>
    <row r="6645" spans="1:5" ht="15.75" thickBot="1" x14ac:dyDescent="0.3">
      <c r="A6645" s="130"/>
      <c r="B6645" s="130"/>
      <c r="C6645" s="130"/>
      <c r="D6645" s="130"/>
      <c r="E6645" s="130"/>
    </row>
    <row r="6646" spans="1:5" x14ac:dyDescent="0.25">
      <c r="A6646" s="131"/>
      <c r="B6646" s="131"/>
      <c r="C6646" s="131"/>
      <c r="D6646" s="131"/>
      <c r="E6646" s="131"/>
    </row>
    <row r="6647" spans="1:5" x14ac:dyDescent="0.25">
      <c r="A6647" s="131"/>
      <c r="B6647" s="131"/>
      <c r="C6647" s="131"/>
      <c r="D6647" s="131"/>
      <c r="E6647" s="131"/>
    </row>
    <row r="6648" spans="1:5" ht="15.75" thickBot="1" x14ac:dyDescent="0.3">
      <c r="A6648" s="130"/>
      <c r="B6648" s="130"/>
      <c r="C6648" s="130"/>
      <c r="D6648" s="130"/>
      <c r="E6648" s="130"/>
    </row>
    <row r="6649" spans="1:5" ht="15.75" thickBot="1" x14ac:dyDescent="0.3">
      <c r="A6649" s="130"/>
      <c r="B6649" s="130"/>
      <c r="C6649" s="130"/>
      <c r="D6649" s="130"/>
      <c r="E6649" s="130"/>
    </row>
    <row r="6650" spans="1:5" x14ac:dyDescent="0.25">
      <c r="A6650" s="131"/>
      <c r="B6650" s="131"/>
      <c r="C6650" s="131"/>
      <c r="D6650" s="131"/>
      <c r="E6650" s="131"/>
    </row>
    <row r="6651" spans="1:5" ht="15.75" thickBot="1" x14ac:dyDescent="0.3">
      <c r="A6651" s="130"/>
      <c r="B6651" s="130"/>
      <c r="C6651" s="130"/>
      <c r="D6651" s="130"/>
      <c r="E6651" s="130"/>
    </row>
    <row r="6652" spans="1:5" ht="15.75" thickBot="1" x14ac:dyDescent="0.3">
      <c r="A6652" s="130"/>
      <c r="B6652" s="130"/>
      <c r="C6652" s="130"/>
      <c r="D6652" s="130"/>
      <c r="E6652" s="130"/>
    </row>
    <row r="6653" spans="1:5" x14ac:dyDescent="0.25">
      <c r="A6653" s="131"/>
      <c r="B6653" s="131"/>
      <c r="C6653" s="131"/>
      <c r="D6653" s="131"/>
      <c r="E6653" s="131"/>
    </row>
    <row r="6654" spans="1:5" ht="15.75" thickBot="1" x14ac:dyDescent="0.3">
      <c r="A6654" s="130"/>
      <c r="B6654" s="130"/>
      <c r="C6654" s="130"/>
      <c r="D6654" s="130"/>
      <c r="E6654" s="130"/>
    </row>
    <row r="6655" spans="1:5" ht="15.75" thickBot="1" x14ac:dyDescent="0.3">
      <c r="A6655" s="130"/>
      <c r="B6655" s="130"/>
      <c r="C6655" s="130"/>
      <c r="D6655" s="130"/>
      <c r="E6655" s="130"/>
    </row>
    <row r="6656" spans="1:5" x14ac:dyDescent="0.25">
      <c r="A6656" s="131"/>
      <c r="B6656" s="131"/>
      <c r="C6656" s="131"/>
      <c r="D6656" s="131"/>
      <c r="E6656" s="131"/>
    </row>
    <row r="6657" spans="1:5" ht="15.75" thickBot="1" x14ac:dyDescent="0.3">
      <c r="A6657" s="130"/>
      <c r="B6657" s="130"/>
      <c r="C6657" s="130"/>
      <c r="D6657" s="130"/>
      <c r="E6657" s="130"/>
    </row>
    <row r="6658" spans="1:5" ht="15.75" thickBot="1" x14ac:dyDescent="0.3">
      <c r="A6658" s="130"/>
      <c r="B6658" s="130"/>
      <c r="C6658" s="130"/>
      <c r="D6658" s="130"/>
      <c r="E6658" s="130"/>
    </row>
    <row r="6659" spans="1:5" x14ac:dyDescent="0.25">
      <c r="A6659" s="131"/>
      <c r="B6659" s="131"/>
      <c r="C6659" s="131"/>
      <c r="D6659" s="131"/>
      <c r="E6659" s="131"/>
    </row>
    <row r="6660" spans="1:5" ht="15.75" thickBot="1" x14ac:dyDescent="0.3">
      <c r="A6660" s="130"/>
      <c r="B6660" s="130"/>
      <c r="C6660" s="130"/>
      <c r="D6660" s="130"/>
      <c r="E6660" s="130"/>
    </row>
    <row r="6661" spans="1:5" ht="15.75" thickBot="1" x14ac:dyDescent="0.3">
      <c r="A6661" s="130"/>
      <c r="B6661" s="130"/>
      <c r="C6661" s="130"/>
      <c r="D6661" s="130"/>
      <c r="E6661" s="130"/>
    </row>
    <row r="6662" spans="1:5" x14ac:dyDescent="0.25">
      <c r="A6662" s="131"/>
      <c r="B6662" s="131"/>
      <c r="C6662" s="131"/>
      <c r="D6662" s="131"/>
      <c r="E6662" s="131"/>
    </row>
    <row r="6663" spans="1:5" ht="15.75" thickBot="1" x14ac:dyDescent="0.3">
      <c r="A6663" s="130"/>
      <c r="B6663" s="130"/>
      <c r="C6663" s="130"/>
      <c r="D6663" s="130"/>
      <c r="E6663" s="130"/>
    </row>
    <row r="6664" spans="1:5" ht="15.75" thickBot="1" x14ac:dyDescent="0.3">
      <c r="A6664" s="130"/>
      <c r="B6664" s="130"/>
      <c r="C6664" s="130"/>
      <c r="D6664" s="130"/>
      <c r="E6664" s="130"/>
    </row>
    <row r="6665" spans="1:5" x14ac:dyDescent="0.25">
      <c r="A6665" s="131"/>
      <c r="B6665" s="131"/>
      <c r="C6665" s="131"/>
      <c r="D6665" s="131"/>
      <c r="E6665" s="131"/>
    </row>
    <row r="6666" spans="1:5" ht="15.75" thickBot="1" x14ac:dyDescent="0.3">
      <c r="A6666" s="130"/>
      <c r="B6666" s="130"/>
      <c r="C6666" s="130"/>
      <c r="D6666" s="130"/>
      <c r="E6666" s="130"/>
    </row>
    <row r="6667" spans="1:5" ht="15.75" thickBot="1" x14ac:dyDescent="0.3">
      <c r="A6667" s="130"/>
      <c r="B6667" s="130"/>
      <c r="C6667" s="130"/>
      <c r="D6667" s="130"/>
      <c r="E6667" s="130"/>
    </row>
    <row r="6668" spans="1:5" x14ac:dyDescent="0.25">
      <c r="A6668" s="131"/>
      <c r="B6668" s="131"/>
      <c r="C6668" s="131"/>
      <c r="D6668" s="131"/>
      <c r="E6668" s="131"/>
    </row>
    <row r="6669" spans="1:5" ht="15.75" thickBot="1" x14ac:dyDescent="0.3">
      <c r="A6669" s="130"/>
      <c r="B6669" s="130"/>
      <c r="C6669" s="130"/>
      <c r="D6669" s="130"/>
      <c r="E6669" s="130"/>
    </row>
    <row r="6670" spans="1:5" ht="15.75" thickBot="1" x14ac:dyDescent="0.3">
      <c r="A6670" s="130"/>
      <c r="B6670" s="130"/>
      <c r="C6670" s="130"/>
      <c r="D6670" s="130"/>
      <c r="E6670" s="130"/>
    </row>
    <row r="6671" spans="1:5" x14ac:dyDescent="0.25">
      <c r="A6671" s="131"/>
      <c r="B6671" s="131"/>
      <c r="C6671" s="131"/>
      <c r="D6671" s="131"/>
      <c r="E6671" s="131"/>
    </row>
    <row r="6672" spans="1:5" ht="15.75" thickBot="1" x14ac:dyDescent="0.3">
      <c r="A6672" s="130"/>
      <c r="B6672" s="130"/>
      <c r="C6672" s="130"/>
      <c r="D6672" s="130"/>
      <c r="E6672" s="130"/>
    </row>
    <row r="6673" spans="1:5" ht="15.75" thickBot="1" x14ac:dyDescent="0.3">
      <c r="A6673" s="130"/>
      <c r="B6673" s="130"/>
      <c r="C6673" s="130"/>
      <c r="D6673" s="130"/>
      <c r="E6673" s="130"/>
    </row>
    <row r="6674" spans="1:5" x14ac:dyDescent="0.25">
      <c r="A6674" s="131"/>
      <c r="B6674" s="131"/>
      <c r="C6674" s="131"/>
      <c r="D6674" s="131"/>
      <c r="E6674" s="131"/>
    </row>
    <row r="6675" spans="1:5" ht="15.75" thickBot="1" x14ac:dyDescent="0.3">
      <c r="A6675" s="130"/>
      <c r="B6675" s="130"/>
      <c r="C6675" s="130"/>
      <c r="D6675" s="130"/>
      <c r="E6675" s="130"/>
    </row>
    <row r="6676" spans="1:5" ht="15.75" thickBot="1" x14ac:dyDescent="0.3">
      <c r="A6676" s="130"/>
      <c r="B6676" s="130"/>
      <c r="C6676" s="130"/>
      <c r="D6676" s="130"/>
      <c r="E6676" s="130"/>
    </row>
    <row r="6677" spans="1:5" x14ac:dyDescent="0.25">
      <c r="A6677" s="131"/>
      <c r="B6677" s="131"/>
      <c r="C6677" s="131"/>
      <c r="D6677" s="131"/>
      <c r="E6677" s="131"/>
    </row>
    <row r="6678" spans="1:5" ht="15.75" thickBot="1" x14ac:dyDescent="0.3">
      <c r="A6678" s="130"/>
      <c r="B6678" s="130"/>
      <c r="C6678" s="130"/>
      <c r="D6678" s="130"/>
      <c r="E6678" s="130"/>
    </row>
    <row r="6679" spans="1:5" ht="15.75" thickBot="1" x14ac:dyDescent="0.3">
      <c r="A6679" s="130"/>
      <c r="B6679" s="130"/>
      <c r="C6679" s="130"/>
      <c r="D6679" s="130"/>
      <c r="E6679" s="130"/>
    </row>
    <row r="6680" spans="1:5" x14ac:dyDescent="0.25">
      <c r="A6680" s="131"/>
      <c r="B6680" s="131"/>
      <c r="C6680" s="131"/>
      <c r="D6680" s="131"/>
      <c r="E6680" s="131"/>
    </row>
    <row r="6681" spans="1:5" ht="15.75" thickBot="1" x14ac:dyDescent="0.3">
      <c r="A6681" s="130"/>
      <c r="B6681" s="130"/>
      <c r="C6681" s="130"/>
      <c r="D6681" s="130"/>
      <c r="E6681" s="130"/>
    </row>
    <row r="6682" spans="1:5" ht="15.75" thickBot="1" x14ac:dyDescent="0.3">
      <c r="A6682" s="130"/>
      <c r="B6682" s="130"/>
      <c r="C6682" s="130"/>
      <c r="D6682" s="130"/>
      <c r="E6682" s="130"/>
    </row>
    <row r="6683" spans="1:5" x14ac:dyDescent="0.25">
      <c r="A6683" s="131"/>
      <c r="B6683" s="131"/>
      <c r="C6683" s="131"/>
      <c r="D6683" s="131"/>
      <c r="E6683" s="131"/>
    </row>
    <row r="6684" spans="1:5" ht="15.75" thickBot="1" x14ac:dyDescent="0.3">
      <c r="A6684" s="130"/>
      <c r="B6684" s="130"/>
      <c r="C6684" s="130"/>
      <c r="D6684" s="130"/>
      <c r="E6684" s="130"/>
    </row>
    <row r="6685" spans="1:5" ht="15.75" thickBot="1" x14ac:dyDescent="0.3">
      <c r="A6685" s="130"/>
      <c r="B6685" s="130"/>
      <c r="C6685" s="130"/>
      <c r="D6685" s="130"/>
      <c r="E6685" s="130"/>
    </row>
    <row r="6686" spans="1:5" x14ac:dyDescent="0.25">
      <c r="A6686" s="131"/>
      <c r="B6686" s="131"/>
      <c r="C6686" s="131"/>
      <c r="D6686" s="131"/>
      <c r="E6686" s="131"/>
    </row>
    <row r="6687" spans="1:5" ht="15.75" thickBot="1" x14ac:dyDescent="0.3">
      <c r="A6687" s="130"/>
      <c r="B6687" s="130"/>
      <c r="C6687" s="130"/>
      <c r="D6687" s="130"/>
      <c r="E6687" s="130"/>
    </row>
    <row r="6688" spans="1:5" ht="15.75" thickBot="1" x14ac:dyDescent="0.3">
      <c r="A6688" s="130"/>
      <c r="B6688" s="130"/>
      <c r="C6688" s="130"/>
      <c r="D6688" s="130"/>
      <c r="E6688" s="130"/>
    </row>
    <row r="6689" spans="1:5" x14ac:dyDescent="0.25">
      <c r="A6689" s="131"/>
      <c r="B6689" s="131"/>
      <c r="C6689" s="131"/>
      <c r="D6689" s="131"/>
      <c r="E6689" s="131"/>
    </row>
    <row r="6690" spans="1:5" ht="15.75" thickBot="1" x14ac:dyDescent="0.3">
      <c r="A6690" s="130"/>
      <c r="B6690" s="130"/>
      <c r="C6690" s="130"/>
      <c r="D6690" s="130"/>
      <c r="E6690" s="130"/>
    </row>
    <row r="6691" spans="1:5" ht="15.75" thickBot="1" x14ac:dyDescent="0.3">
      <c r="A6691" s="130"/>
      <c r="B6691" s="130"/>
      <c r="C6691" s="130"/>
      <c r="D6691" s="130"/>
      <c r="E6691" s="130"/>
    </row>
    <row r="6692" spans="1:5" x14ac:dyDescent="0.25">
      <c r="A6692" s="131"/>
      <c r="B6692" s="131"/>
      <c r="C6692" s="131"/>
      <c r="D6692" s="131"/>
      <c r="E6692" s="131"/>
    </row>
    <row r="6693" spans="1:5" ht="15.75" thickBot="1" x14ac:dyDescent="0.3">
      <c r="A6693" s="130"/>
      <c r="B6693" s="130"/>
      <c r="C6693" s="130"/>
      <c r="D6693" s="130"/>
      <c r="E6693" s="130"/>
    </row>
    <row r="6694" spans="1:5" ht="15.75" thickBot="1" x14ac:dyDescent="0.3">
      <c r="A6694" s="130"/>
      <c r="B6694" s="130"/>
      <c r="C6694" s="130"/>
      <c r="D6694" s="130"/>
      <c r="E6694" s="130"/>
    </row>
    <row r="6695" spans="1:5" x14ac:dyDescent="0.25">
      <c r="A6695" s="131"/>
      <c r="B6695" s="131"/>
      <c r="C6695" s="131"/>
      <c r="D6695" s="131"/>
      <c r="E6695" s="131"/>
    </row>
    <row r="6696" spans="1:5" ht="15.75" thickBot="1" x14ac:dyDescent="0.3">
      <c r="A6696" s="130"/>
      <c r="B6696" s="130"/>
      <c r="C6696" s="130"/>
      <c r="D6696" s="130"/>
      <c r="E6696" s="130"/>
    </row>
    <row r="6697" spans="1:5" ht="15.75" thickBot="1" x14ac:dyDescent="0.3">
      <c r="A6697" s="130"/>
      <c r="B6697" s="130"/>
      <c r="C6697" s="130"/>
      <c r="D6697" s="130"/>
      <c r="E6697" s="130"/>
    </row>
    <row r="6698" spans="1:5" x14ac:dyDescent="0.25">
      <c r="A6698" s="131"/>
      <c r="B6698" s="131"/>
      <c r="C6698" s="131"/>
      <c r="D6698" s="131"/>
      <c r="E6698" s="131"/>
    </row>
    <row r="6699" spans="1:5" ht="15.75" thickBot="1" x14ac:dyDescent="0.3">
      <c r="A6699" s="130"/>
      <c r="B6699" s="130"/>
      <c r="C6699" s="130"/>
      <c r="D6699" s="130"/>
      <c r="E6699" s="130"/>
    </row>
    <row r="6700" spans="1:5" ht="15.75" thickBot="1" x14ac:dyDescent="0.3">
      <c r="A6700" s="130"/>
      <c r="B6700" s="130"/>
      <c r="C6700" s="130"/>
      <c r="D6700" s="130"/>
      <c r="E6700" s="130"/>
    </row>
    <row r="6701" spans="1:5" x14ac:dyDescent="0.25">
      <c r="A6701" s="131"/>
      <c r="B6701" s="131"/>
      <c r="C6701" s="131"/>
      <c r="D6701" s="131"/>
      <c r="E6701" s="131"/>
    </row>
    <row r="6702" spans="1:5" ht="15.75" thickBot="1" x14ac:dyDescent="0.3">
      <c r="A6702" s="130"/>
      <c r="B6702" s="130"/>
      <c r="C6702" s="130"/>
      <c r="D6702" s="130"/>
      <c r="E6702" s="130"/>
    </row>
    <row r="6703" spans="1:5" ht="15.75" thickBot="1" x14ac:dyDescent="0.3">
      <c r="A6703" s="130"/>
      <c r="B6703" s="130"/>
      <c r="C6703" s="130"/>
      <c r="D6703" s="130"/>
      <c r="E6703" s="130"/>
    </row>
    <row r="6704" spans="1:5" x14ac:dyDescent="0.25">
      <c r="A6704" s="131"/>
      <c r="B6704" s="131"/>
      <c r="C6704" s="131"/>
      <c r="D6704" s="131"/>
      <c r="E6704" s="131"/>
    </row>
    <row r="6705" spans="1:5" ht="15.75" thickBot="1" x14ac:dyDescent="0.3">
      <c r="A6705" s="130"/>
      <c r="B6705" s="130"/>
      <c r="C6705" s="130"/>
      <c r="D6705" s="130"/>
      <c r="E6705" s="130"/>
    </row>
    <row r="6706" spans="1:5" ht="15.75" thickBot="1" x14ac:dyDescent="0.3">
      <c r="A6706" s="130"/>
      <c r="B6706" s="130"/>
      <c r="C6706" s="130"/>
      <c r="D6706" s="130"/>
      <c r="E6706" s="130"/>
    </row>
    <row r="6707" spans="1:5" x14ac:dyDescent="0.25">
      <c r="A6707" s="131"/>
      <c r="B6707" s="131"/>
      <c r="C6707" s="131"/>
      <c r="D6707" s="131"/>
      <c r="E6707" s="131"/>
    </row>
    <row r="6708" spans="1:5" ht="15.75" thickBot="1" x14ac:dyDescent="0.3">
      <c r="A6708" s="130"/>
      <c r="B6708" s="130"/>
      <c r="C6708" s="130"/>
      <c r="D6708" s="130"/>
      <c r="E6708" s="130"/>
    </row>
    <row r="6709" spans="1:5" ht="15.75" thickBot="1" x14ac:dyDescent="0.3">
      <c r="A6709" s="130"/>
      <c r="B6709" s="130"/>
      <c r="C6709" s="130"/>
      <c r="D6709" s="130"/>
      <c r="E6709" s="130"/>
    </row>
    <row r="6710" spans="1:5" x14ac:dyDescent="0.25">
      <c r="A6710" s="131"/>
      <c r="B6710" s="131"/>
      <c r="C6710" s="131"/>
      <c r="D6710" s="131"/>
      <c r="E6710" s="131"/>
    </row>
    <row r="6711" spans="1:5" ht="15.75" thickBot="1" x14ac:dyDescent="0.3">
      <c r="A6711" s="130"/>
      <c r="B6711" s="130"/>
      <c r="C6711" s="130"/>
      <c r="D6711" s="130"/>
      <c r="E6711" s="130"/>
    </row>
    <row r="6712" spans="1:5" ht="15.75" thickBot="1" x14ac:dyDescent="0.3">
      <c r="A6712" s="130"/>
      <c r="B6712" s="130"/>
      <c r="C6712" s="130"/>
      <c r="D6712" s="130"/>
      <c r="E6712" s="130"/>
    </row>
    <row r="6713" spans="1:5" x14ac:dyDescent="0.25">
      <c r="A6713" s="131"/>
      <c r="B6713" s="131"/>
      <c r="C6713" s="131"/>
      <c r="D6713" s="131"/>
      <c r="E6713" s="131"/>
    </row>
    <row r="6714" spans="1:5" ht="15.75" thickBot="1" x14ac:dyDescent="0.3">
      <c r="A6714" s="130"/>
      <c r="B6714" s="130"/>
      <c r="C6714" s="130"/>
      <c r="D6714" s="130"/>
      <c r="E6714" s="130"/>
    </row>
    <row r="6715" spans="1:5" ht="15.75" thickBot="1" x14ac:dyDescent="0.3">
      <c r="A6715" s="130"/>
      <c r="B6715" s="130"/>
      <c r="C6715" s="130"/>
      <c r="D6715" s="130"/>
      <c r="E6715" s="130"/>
    </row>
    <row r="6716" spans="1:5" x14ac:dyDescent="0.25">
      <c r="A6716" s="131"/>
      <c r="B6716" s="131"/>
      <c r="C6716" s="131"/>
      <c r="D6716" s="131"/>
      <c r="E6716" s="131"/>
    </row>
    <row r="6717" spans="1:5" ht="15.75" thickBot="1" x14ac:dyDescent="0.3">
      <c r="A6717" s="130"/>
      <c r="B6717" s="130"/>
      <c r="C6717" s="130"/>
      <c r="D6717" s="130"/>
      <c r="E6717" s="130"/>
    </row>
    <row r="6718" spans="1:5" ht="15.75" thickBot="1" x14ac:dyDescent="0.3">
      <c r="A6718" s="130"/>
      <c r="B6718" s="130"/>
      <c r="C6718" s="130"/>
      <c r="D6718" s="130"/>
      <c r="E6718" s="130"/>
    </row>
    <row r="6719" spans="1:5" x14ac:dyDescent="0.25">
      <c r="A6719" s="131"/>
      <c r="B6719" s="131"/>
      <c r="C6719" s="131"/>
      <c r="D6719" s="131"/>
      <c r="E6719" s="131"/>
    </row>
    <row r="6720" spans="1:5" ht="15.75" thickBot="1" x14ac:dyDescent="0.3">
      <c r="A6720" s="130"/>
      <c r="B6720" s="130"/>
      <c r="C6720" s="130"/>
      <c r="D6720" s="130"/>
      <c r="E6720" s="130"/>
    </row>
    <row r="6721" spans="1:5" ht="15.75" thickBot="1" x14ac:dyDescent="0.3">
      <c r="A6721" s="130"/>
      <c r="B6721" s="130"/>
      <c r="C6721" s="130"/>
      <c r="D6721" s="130"/>
      <c r="E6721" s="130"/>
    </row>
    <row r="6722" spans="1:5" x14ac:dyDescent="0.25">
      <c r="A6722" s="131"/>
      <c r="B6722" s="131"/>
      <c r="C6722" s="131"/>
      <c r="D6722" s="131"/>
      <c r="E6722" s="131"/>
    </row>
    <row r="6723" spans="1:5" ht="15.75" thickBot="1" x14ac:dyDescent="0.3">
      <c r="A6723" s="130"/>
      <c r="B6723" s="130"/>
      <c r="C6723" s="130"/>
      <c r="D6723" s="130"/>
      <c r="E6723" s="130"/>
    </row>
    <row r="6724" spans="1:5" ht="15.75" thickBot="1" x14ac:dyDescent="0.3">
      <c r="A6724" s="130"/>
      <c r="B6724" s="130"/>
      <c r="C6724" s="130"/>
      <c r="D6724" s="130"/>
      <c r="E6724" s="130"/>
    </row>
    <row r="6725" spans="1:5" x14ac:dyDescent="0.25">
      <c r="A6725" s="131"/>
      <c r="B6725" s="131"/>
      <c r="C6725" s="131"/>
      <c r="D6725" s="131"/>
      <c r="E6725" s="131"/>
    </row>
    <row r="6726" spans="1:5" ht="15.75" thickBot="1" x14ac:dyDescent="0.3">
      <c r="A6726" s="130"/>
      <c r="B6726" s="130"/>
      <c r="C6726" s="130"/>
      <c r="D6726" s="130"/>
      <c r="E6726" s="130"/>
    </row>
    <row r="6727" spans="1:5" ht="15.75" thickBot="1" x14ac:dyDescent="0.3">
      <c r="A6727" s="130"/>
      <c r="B6727" s="130"/>
      <c r="C6727" s="130"/>
      <c r="D6727" s="130"/>
      <c r="E6727" s="130"/>
    </row>
    <row r="6728" spans="1:5" x14ac:dyDescent="0.25">
      <c r="A6728" s="131"/>
      <c r="B6728" s="131"/>
      <c r="C6728" s="131"/>
      <c r="D6728" s="131"/>
      <c r="E6728" s="131"/>
    </row>
    <row r="6729" spans="1:5" ht="15.75" thickBot="1" x14ac:dyDescent="0.3">
      <c r="A6729" s="130"/>
      <c r="B6729" s="130"/>
      <c r="C6729" s="130"/>
      <c r="D6729" s="130"/>
      <c r="E6729" s="130"/>
    </row>
    <row r="6730" spans="1:5" ht="15.75" thickBot="1" x14ac:dyDescent="0.3">
      <c r="A6730" s="130"/>
      <c r="B6730" s="130"/>
      <c r="C6730" s="130"/>
      <c r="D6730" s="130"/>
      <c r="E6730" s="130"/>
    </row>
    <row r="6731" spans="1:5" x14ac:dyDescent="0.25">
      <c r="A6731" s="131"/>
      <c r="B6731" s="131"/>
      <c r="C6731" s="131"/>
      <c r="D6731" s="131"/>
      <c r="E6731" s="131"/>
    </row>
    <row r="6732" spans="1:5" ht="15.75" thickBot="1" x14ac:dyDescent="0.3">
      <c r="A6732" s="130"/>
      <c r="B6732" s="130"/>
      <c r="C6732" s="130"/>
      <c r="D6732" s="130"/>
      <c r="E6732" s="130"/>
    </row>
    <row r="6733" spans="1:5" ht="15.75" thickBot="1" x14ac:dyDescent="0.3">
      <c r="A6733" s="130"/>
      <c r="B6733" s="130"/>
      <c r="C6733" s="130"/>
      <c r="D6733" s="130"/>
      <c r="E6733" s="130"/>
    </row>
    <row r="6734" spans="1:5" x14ac:dyDescent="0.25">
      <c r="A6734" s="131"/>
      <c r="B6734" s="131"/>
      <c r="C6734" s="131"/>
      <c r="D6734" s="131"/>
      <c r="E6734" s="131"/>
    </row>
    <row r="6735" spans="1:5" ht="15.75" thickBot="1" x14ac:dyDescent="0.3">
      <c r="A6735" s="130"/>
      <c r="B6735" s="130"/>
      <c r="C6735" s="130"/>
      <c r="D6735" s="130"/>
      <c r="E6735" s="130"/>
    </row>
    <row r="6736" spans="1:5" ht="15.75" thickBot="1" x14ac:dyDescent="0.3">
      <c r="A6736" s="130"/>
      <c r="B6736" s="130"/>
      <c r="C6736" s="130"/>
      <c r="D6736" s="130"/>
      <c r="E6736" s="130"/>
    </row>
    <row r="6737" spans="1:5" x14ac:dyDescent="0.25">
      <c r="A6737" s="131"/>
      <c r="B6737" s="131"/>
      <c r="C6737" s="131"/>
      <c r="D6737" s="131"/>
      <c r="E6737" s="131"/>
    </row>
    <row r="6738" spans="1:5" ht="15.75" thickBot="1" x14ac:dyDescent="0.3">
      <c r="A6738" s="130"/>
      <c r="B6738" s="130"/>
      <c r="C6738" s="130"/>
      <c r="D6738" s="130"/>
      <c r="E6738" s="130"/>
    </row>
    <row r="6739" spans="1:5" ht="15.75" thickBot="1" x14ac:dyDescent="0.3">
      <c r="A6739" s="130"/>
      <c r="B6739" s="130"/>
      <c r="C6739" s="130"/>
      <c r="D6739" s="130"/>
      <c r="E6739" s="130"/>
    </row>
    <row r="6740" spans="1:5" x14ac:dyDescent="0.25">
      <c r="A6740" s="131"/>
      <c r="B6740" s="131"/>
      <c r="C6740" s="131"/>
      <c r="D6740" s="131"/>
      <c r="E6740" s="131"/>
    </row>
    <row r="6741" spans="1:5" ht="15.75" thickBot="1" x14ac:dyDescent="0.3">
      <c r="A6741" s="130"/>
      <c r="B6741" s="130"/>
      <c r="C6741" s="130"/>
      <c r="D6741" s="130"/>
      <c r="E6741" s="130"/>
    </row>
    <row r="6742" spans="1:5" ht="15.75" thickBot="1" x14ac:dyDescent="0.3">
      <c r="A6742" s="130"/>
      <c r="B6742" s="130"/>
      <c r="C6742" s="130"/>
      <c r="D6742" s="130"/>
      <c r="E6742" s="130"/>
    </row>
    <row r="6743" spans="1:5" x14ac:dyDescent="0.25">
      <c r="A6743" s="131"/>
      <c r="B6743" s="131"/>
      <c r="C6743" s="131"/>
      <c r="D6743" s="131"/>
      <c r="E6743" s="131"/>
    </row>
    <row r="6744" spans="1:5" ht="15.75" thickBot="1" x14ac:dyDescent="0.3">
      <c r="A6744" s="130"/>
      <c r="B6744" s="130"/>
      <c r="C6744" s="130"/>
      <c r="D6744" s="130"/>
      <c r="E6744" s="130"/>
    </row>
    <row r="6745" spans="1:5" ht="15.75" thickBot="1" x14ac:dyDescent="0.3">
      <c r="A6745" s="130"/>
      <c r="B6745" s="130"/>
      <c r="C6745" s="130"/>
      <c r="D6745" s="130"/>
      <c r="E6745" s="130"/>
    </row>
    <row r="6746" spans="1:5" x14ac:dyDescent="0.25">
      <c r="A6746" s="131"/>
      <c r="B6746" s="131"/>
      <c r="C6746" s="131"/>
      <c r="D6746" s="131"/>
      <c r="E6746" s="131"/>
    </row>
    <row r="6747" spans="1:5" ht="15.75" thickBot="1" x14ac:dyDescent="0.3">
      <c r="A6747" s="130"/>
      <c r="B6747" s="130"/>
      <c r="C6747" s="130"/>
      <c r="D6747" s="130"/>
      <c r="E6747" s="130"/>
    </row>
    <row r="6748" spans="1:5" ht="15.75" thickBot="1" x14ac:dyDescent="0.3">
      <c r="A6748" s="130"/>
      <c r="B6748" s="130"/>
      <c r="C6748" s="130"/>
      <c r="D6748" s="130"/>
      <c r="E6748" s="130"/>
    </row>
    <row r="6749" spans="1:5" x14ac:dyDescent="0.25">
      <c r="A6749" s="131"/>
      <c r="B6749" s="131"/>
      <c r="C6749" s="131"/>
      <c r="D6749" s="131"/>
      <c r="E6749" s="131"/>
    </row>
    <row r="6750" spans="1:5" ht="15.75" thickBot="1" x14ac:dyDescent="0.3">
      <c r="A6750" s="130"/>
      <c r="B6750" s="130"/>
      <c r="C6750" s="130"/>
      <c r="D6750" s="130"/>
      <c r="E6750" s="130"/>
    </row>
    <row r="6751" spans="1:5" ht="15.75" thickBot="1" x14ac:dyDescent="0.3">
      <c r="A6751" s="130"/>
      <c r="B6751" s="130"/>
      <c r="C6751" s="130"/>
      <c r="D6751" s="130"/>
      <c r="E6751" s="130"/>
    </row>
    <row r="6752" spans="1:5" x14ac:dyDescent="0.25">
      <c r="A6752" s="131"/>
      <c r="B6752" s="131"/>
      <c r="C6752" s="131"/>
      <c r="D6752" s="131"/>
      <c r="E6752" s="131"/>
    </row>
    <row r="6753" spans="1:5" ht="15.75" thickBot="1" x14ac:dyDescent="0.3">
      <c r="A6753" s="130"/>
      <c r="B6753" s="130"/>
      <c r="C6753" s="130"/>
      <c r="D6753" s="130"/>
      <c r="E6753" s="130"/>
    </row>
    <row r="6754" spans="1:5" ht="15.75" thickBot="1" x14ac:dyDescent="0.3">
      <c r="A6754" s="130"/>
      <c r="B6754" s="130"/>
      <c r="C6754" s="130"/>
      <c r="D6754" s="130"/>
      <c r="E6754" s="130"/>
    </row>
    <row r="6755" spans="1:5" x14ac:dyDescent="0.25">
      <c r="A6755" s="131"/>
      <c r="B6755" s="131"/>
      <c r="C6755" s="131"/>
      <c r="D6755" s="131"/>
      <c r="E6755" s="131"/>
    </row>
    <row r="6756" spans="1:5" ht="15.75" thickBot="1" x14ac:dyDescent="0.3">
      <c r="A6756" s="130"/>
      <c r="B6756" s="130"/>
      <c r="C6756" s="130"/>
      <c r="D6756" s="130"/>
      <c r="E6756" s="130"/>
    </row>
    <row r="6757" spans="1:5" ht="15.75" thickBot="1" x14ac:dyDescent="0.3">
      <c r="A6757" s="130"/>
      <c r="B6757" s="130"/>
      <c r="C6757" s="130"/>
      <c r="D6757" s="130"/>
      <c r="E6757" s="130"/>
    </row>
    <row r="6758" spans="1:5" x14ac:dyDescent="0.25">
      <c r="A6758" s="131"/>
      <c r="B6758" s="131"/>
      <c r="C6758" s="131"/>
      <c r="D6758" s="131"/>
      <c r="E6758" s="131"/>
    </row>
    <row r="6759" spans="1:5" ht="15.75" thickBot="1" x14ac:dyDescent="0.3">
      <c r="A6759" s="130"/>
      <c r="B6759" s="130"/>
      <c r="C6759" s="130"/>
      <c r="D6759" s="130"/>
      <c r="E6759" s="130"/>
    </row>
    <row r="6760" spans="1:5" ht="15.75" thickBot="1" x14ac:dyDescent="0.3">
      <c r="A6760" s="130"/>
      <c r="B6760" s="130"/>
      <c r="C6760" s="130"/>
      <c r="D6760" s="130"/>
      <c r="E6760" s="130"/>
    </row>
    <row r="6761" spans="1:5" x14ac:dyDescent="0.25">
      <c r="A6761" s="131"/>
      <c r="B6761" s="131"/>
      <c r="C6761" s="131"/>
      <c r="D6761" s="131"/>
      <c r="E6761" s="131"/>
    </row>
    <row r="6762" spans="1:5" ht="15.75" thickBot="1" x14ac:dyDescent="0.3">
      <c r="A6762" s="130"/>
      <c r="B6762" s="130"/>
      <c r="C6762" s="130"/>
      <c r="D6762" s="130"/>
      <c r="E6762" s="130"/>
    </row>
    <row r="6763" spans="1:5" ht="15.75" thickBot="1" x14ac:dyDescent="0.3">
      <c r="A6763" s="130"/>
      <c r="B6763" s="130"/>
      <c r="C6763" s="130"/>
      <c r="D6763" s="130"/>
      <c r="E6763" s="130"/>
    </row>
    <row r="6764" spans="1:5" x14ac:dyDescent="0.25">
      <c r="A6764" s="131"/>
      <c r="B6764" s="131"/>
      <c r="C6764" s="131"/>
      <c r="D6764" s="131"/>
      <c r="E6764" s="131"/>
    </row>
    <row r="6765" spans="1:5" ht="15.75" thickBot="1" x14ac:dyDescent="0.3">
      <c r="A6765" s="130"/>
      <c r="B6765" s="130"/>
      <c r="C6765" s="130"/>
      <c r="D6765" s="130"/>
      <c r="E6765" s="130"/>
    </row>
    <row r="6766" spans="1:5" ht="15.75" thickBot="1" x14ac:dyDescent="0.3">
      <c r="A6766" s="130"/>
      <c r="B6766" s="130"/>
      <c r="C6766" s="130"/>
      <c r="D6766" s="130"/>
      <c r="E6766" s="130"/>
    </row>
    <row r="6767" spans="1:5" x14ac:dyDescent="0.25">
      <c r="A6767" s="131"/>
      <c r="B6767" s="131"/>
      <c r="C6767" s="131"/>
      <c r="D6767" s="131"/>
      <c r="E6767" s="131"/>
    </row>
    <row r="6768" spans="1:5" ht="15.75" thickBot="1" x14ac:dyDescent="0.3">
      <c r="A6768" s="130"/>
      <c r="B6768" s="130"/>
      <c r="C6768" s="130"/>
      <c r="D6768" s="130"/>
      <c r="E6768" s="130"/>
    </row>
    <row r="6769" spans="1:5" ht="15.75" thickBot="1" x14ac:dyDescent="0.3">
      <c r="A6769" s="130"/>
      <c r="B6769" s="130"/>
      <c r="C6769" s="130"/>
      <c r="D6769" s="130"/>
      <c r="E6769" s="130"/>
    </row>
    <row r="6770" spans="1:5" x14ac:dyDescent="0.25">
      <c r="A6770" s="131"/>
      <c r="B6770" s="131"/>
      <c r="C6770" s="131"/>
      <c r="D6770" s="131"/>
      <c r="E6770" s="131"/>
    </row>
    <row r="6771" spans="1:5" ht="15.75" thickBot="1" x14ac:dyDescent="0.3">
      <c r="A6771" s="130"/>
      <c r="B6771" s="130"/>
      <c r="C6771" s="130"/>
      <c r="D6771" s="130"/>
      <c r="E6771" s="130"/>
    </row>
    <row r="6772" spans="1:5" ht="15.75" thickBot="1" x14ac:dyDescent="0.3">
      <c r="A6772" s="130"/>
      <c r="B6772" s="130"/>
      <c r="C6772" s="130"/>
      <c r="D6772" s="130"/>
      <c r="E6772" s="130"/>
    </row>
    <row r="6773" spans="1:5" x14ac:dyDescent="0.25">
      <c r="A6773" s="131"/>
      <c r="B6773" s="131"/>
      <c r="C6773" s="131"/>
      <c r="D6773" s="131"/>
      <c r="E6773" s="131"/>
    </row>
    <row r="6774" spans="1:5" ht="15.75" thickBot="1" x14ac:dyDescent="0.3">
      <c r="A6774" s="130"/>
      <c r="B6774" s="130"/>
      <c r="C6774" s="130"/>
      <c r="D6774" s="130"/>
      <c r="E6774" s="130"/>
    </row>
    <row r="6775" spans="1:5" ht="15.75" thickBot="1" x14ac:dyDescent="0.3">
      <c r="A6775" s="130"/>
      <c r="B6775" s="130"/>
      <c r="C6775" s="130"/>
      <c r="D6775" s="130"/>
      <c r="E6775" s="130"/>
    </row>
    <row r="6776" spans="1:5" x14ac:dyDescent="0.25">
      <c r="A6776" s="131"/>
      <c r="B6776" s="131"/>
      <c r="C6776" s="131"/>
      <c r="D6776" s="131"/>
      <c r="E6776" s="131"/>
    </row>
    <row r="6777" spans="1:5" ht="15.75" thickBot="1" x14ac:dyDescent="0.3">
      <c r="A6777" s="130"/>
      <c r="B6777" s="130"/>
      <c r="C6777" s="130"/>
      <c r="D6777" s="130"/>
      <c r="E6777" s="130"/>
    </row>
    <row r="6778" spans="1:5" ht="15.75" thickBot="1" x14ac:dyDescent="0.3">
      <c r="A6778" s="130"/>
      <c r="B6778" s="130"/>
      <c r="C6778" s="130"/>
      <c r="D6778" s="130"/>
      <c r="E6778" s="130"/>
    </row>
    <row r="6779" spans="1:5" x14ac:dyDescent="0.25">
      <c r="A6779" s="131"/>
      <c r="B6779" s="131"/>
      <c r="C6779" s="131"/>
      <c r="D6779" s="131"/>
      <c r="E6779" s="131"/>
    </row>
    <row r="6780" spans="1:5" ht="15.75" thickBot="1" x14ac:dyDescent="0.3">
      <c r="A6780" s="130"/>
      <c r="B6780" s="130"/>
      <c r="C6780" s="130"/>
      <c r="D6780" s="130"/>
      <c r="E6780" s="130"/>
    </row>
    <row r="6781" spans="1:5" ht="15.75" thickBot="1" x14ac:dyDescent="0.3">
      <c r="A6781" s="130"/>
      <c r="B6781" s="130"/>
      <c r="C6781" s="130"/>
      <c r="D6781" s="130"/>
      <c r="E6781" s="130"/>
    </row>
    <row r="6782" spans="1:5" x14ac:dyDescent="0.25">
      <c r="A6782" s="131"/>
      <c r="B6782" s="131"/>
      <c r="C6782" s="131"/>
      <c r="D6782" s="131"/>
      <c r="E6782" s="131"/>
    </row>
    <row r="6783" spans="1:5" ht="15.75" thickBot="1" x14ac:dyDescent="0.3">
      <c r="A6783" s="130"/>
      <c r="B6783" s="130"/>
      <c r="C6783" s="130"/>
      <c r="D6783" s="130"/>
      <c r="E6783" s="130"/>
    </row>
    <row r="6784" spans="1:5" ht="15.75" thickBot="1" x14ac:dyDescent="0.3">
      <c r="A6784" s="130"/>
      <c r="B6784" s="130"/>
      <c r="C6784" s="130"/>
      <c r="D6784" s="130"/>
      <c r="E6784" s="130"/>
    </row>
    <row r="6785" spans="1:5" x14ac:dyDescent="0.25">
      <c r="A6785" s="131"/>
      <c r="B6785" s="131"/>
      <c r="C6785" s="131"/>
      <c r="D6785" s="131"/>
      <c r="E6785" s="131"/>
    </row>
    <row r="6786" spans="1:5" ht="15.75" thickBot="1" x14ac:dyDescent="0.3">
      <c r="A6786" s="130"/>
      <c r="B6786" s="130"/>
      <c r="C6786" s="130"/>
      <c r="D6786" s="130"/>
      <c r="E6786" s="130"/>
    </row>
    <row r="6787" spans="1:5" ht="15.75" thickBot="1" x14ac:dyDescent="0.3">
      <c r="A6787" s="130"/>
      <c r="B6787" s="130"/>
      <c r="C6787" s="130"/>
      <c r="D6787" s="130"/>
      <c r="E6787" s="130"/>
    </row>
    <row r="6788" spans="1:5" x14ac:dyDescent="0.25">
      <c r="A6788" s="131"/>
      <c r="B6788" s="131"/>
      <c r="C6788" s="131"/>
      <c r="D6788" s="131"/>
      <c r="E6788" s="131"/>
    </row>
    <row r="6789" spans="1:5" ht="15.75" thickBot="1" x14ac:dyDescent="0.3">
      <c r="A6789" s="130"/>
      <c r="B6789" s="130"/>
      <c r="C6789" s="130"/>
      <c r="D6789" s="130"/>
      <c r="E6789" s="130"/>
    </row>
    <row r="6790" spans="1:5" ht="15.75" thickBot="1" x14ac:dyDescent="0.3">
      <c r="A6790" s="130"/>
      <c r="B6790" s="130"/>
      <c r="C6790" s="130"/>
      <c r="D6790" s="130"/>
      <c r="E6790" s="130"/>
    </row>
    <row r="6791" spans="1:5" x14ac:dyDescent="0.25">
      <c r="A6791" s="131"/>
      <c r="B6791" s="131"/>
      <c r="C6791" s="131"/>
      <c r="D6791" s="131"/>
      <c r="E6791" s="131"/>
    </row>
    <row r="6792" spans="1:5" ht="15.75" thickBot="1" x14ac:dyDescent="0.3">
      <c r="A6792" s="130"/>
      <c r="B6792" s="130"/>
      <c r="C6792" s="130"/>
      <c r="D6792" s="130"/>
      <c r="E6792" s="130"/>
    </row>
    <row r="6793" spans="1:5" ht="15.75" thickBot="1" x14ac:dyDescent="0.3">
      <c r="A6793" s="130"/>
      <c r="B6793" s="130"/>
      <c r="C6793" s="130"/>
      <c r="D6793" s="130"/>
      <c r="E6793" s="130"/>
    </row>
    <row r="6794" spans="1:5" x14ac:dyDescent="0.25">
      <c r="A6794" s="131"/>
      <c r="B6794" s="131"/>
      <c r="C6794" s="131"/>
      <c r="D6794" s="131"/>
      <c r="E6794" s="131"/>
    </row>
    <row r="6795" spans="1:5" ht="15.75" thickBot="1" x14ac:dyDescent="0.3">
      <c r="A6795" s="130"/>
      <c r="B6795" s="130"/>
      <c r="C6795" s="130"/>
      <c r="D6795" s="130"/>
      <c r="E6795" s="130"/>
    </row>
    <row r="6796" spans="1:5" ht="15.75" thickBot="1" x14ac:dyDescent="0.3">
      <c r="A6796" s="130"/>
      <c r="B6796" s="130"/>
      <c r="C6796" s="130"/>
      <c r="D6796" s="130"/>
      <c r="E6796" s="130"/>
    </row>
    <row r="6797" spans="1:5" x14ac:dyDescent="0.25">
      <c r="A6797" s="131"/>
      <c r="B6797" s="131"/>
      <c r="C6797" s="131"/>
      <c r="D6797" s="131"/>
      <c r="E6797" s="131"/>
    </row>
    <row r="6798" spans="1:5" ht="15.75" thickBot="1" x14ac:dyDescent="0.3">
      <c r="A6798" s="130"/>
      <c r="B6798" s="130"/>
      <c r="C6798" s="130"/>
      <c r="D6798" s="130"/>
      <c r="E6798" s="130"/>
    </row>
    <row r="6799" spans="1:5" ht="15.75" thickBot="1" x14ac:dyDescent="0.3">
      <c r="A6799" s="130"/>
      <c r="B6799" s="130"/>
      <c r="C6799" s="130"/>
      <c r="D6799" s="130"/>
      <c r="E6799" s="130"/>
    </row>
    <row r="6800" spans="1:5" x14ac:dyDescent="0.25">
      <c r="A6800" s="131"/>
      <c r="B6800" s="131"/>
      <c r="C6800" s="131"/>
      <c r="D6800" s="131"/>
      <c r="E6800" s="131"/>
    </row>
    <row r="6801" spans="1:5" ht="15.75" thickBot="1" x14ac:dyDescent="0.3">
      <c r="A6801" s="130"/>
      <c r="B6801" s="130"/>
      <c r="C6801" s="130"/>
      <c r="D6801" s="130"/>
      <c r="E6801" s="130"/>
    </row>
    <row r="6802" spans="1:5" ht="15.75" thickBot="1" x14ac:dyDescent="0.3">
      <c r="A6802" s="130"/>
      <c r="B6802" s="130"/>
      <c r="C6802" s="130"/>
      <c r="D6802" s="130"/>
      <c r="E6802" s="130"/>
    </row>
    <row r="6803" spans="1:5" x14ac:dyDescent="0.25">
      <c r="A6803" s="131"/>
      <c r="B6803" s="131"/>
      <c r="C6803" s="131"/>
      <c r="D6803" s="131"/>
      <c r="E6803" s="131"/>
    </row>
    <row r="6804" spans="1:5" ht="15.75" thickBot="1" x14ac:dyDescent="0.3">
      <c r="A6804" s="130"/>
      <c r="B6804" s="130"/>
      <c r="C6804" s="130"/>
      <c r="D6804" s="130"/>
      <c r="E6804" s="130"/>
    </row>
    <row r="6805" spans="1:5" ht="15.75" thickBot="1" x14ac:dyDescent="0.3">
      <c r="A6805" s="130"/>
      <c r="B6805" s="130"/>
      <c r="C6805" s="130"/>
      <c r="D6805" s="130"/>
      <c r="E6805" s="130"/>
    </row>
    <row r="6806" spans="1:5" x14ac:dyDescent="0.25">
      <c r="A6806" s="131"/>
      <c r="B6806" s="131"/>
      <c r="C6806" s="131"/>
      <c r="D6806" s="131"/>
      <c r="E6806" s="131"/>
    </row>
    <row r="6807" spans="1:5" ht="15.75" thickBot="1" x14ac:dyDescent="0.3">
      <c r="A6807" s="130"/>
      <c r="B6807" s="130"/>
      <c r="C6807" s="130"/>
      <c r="D6807" s="130"/>
      <c r="E6807" s="130"/>
    </row>
    <row r="6808" spans="1:5" ht="15.75" thickBot="1" x14ac:dyDescent="0.3">
      <c r="A6808" s="130"/>
      <c r="B6808" s="130"/>
      <c r="C6808" s="130"/>
      <c r="D6808" s="130"/>
      <c r="E6808" s="130"/>
    </row>
    <row r="6809" spans="1:5" x14ac:dyDescent="0.25">
      <c r="A6809" s="131"/>
      <c r="B6809" s="131"/>
      <c r="C6809" s="131"/>
      <c r="D6809" s="131"/>
      <c r="E6809" s="131"/>
    </row>
    <row r="6810" spans="1:5" ht="15.75" thickBot="1" x14ac:dyDescent="0.3">
      <c r="A6810" s="130"/>
      <c r="B6810" s="130"/>
      <c r="C6810" s="130"/>
      <c r="D6810" s="130"/>
      <c r="E6810" s="130"/>
    </row>
    <row r="6811" spans="1:5" ht="15.75" thickBot="1" x14ac:dyDescent="0.3">
      <c r="A6811" s="130"/>
      <c r="B6811" s="130"/>
      <c r="C6811" s="130"/>
      <c r="D6811" s="130"/>
      <c r="E6811" s="130"/>
    </row>
    <row r="6812" spans="1:5" x14ac:dyDescent="0.25">
      <c r="A6812" s="131"/>
      <c r="B6812" s="131"/>
      <c r="C6812" s="131"/>
      <c r="D6812" s="131"/>
      <c r="E6812" s="131"/>
    </row>
    <row r="6813" spans="1:5" ht="15.75" thickBot="1" x14ac:dyDescent="0.3">
      <c r="A6813" s="130"/>
      <c r="B6813" s="130"/>
      <c r="C6813" s="130"/>
      <c r="D6813" s="130"/>
      <c r="E6813" s="130"/>
    </row>
    <row r="6814" spans="1:5" ht="15.75" thickBot="1" x14ac:dyDescent="0.3">
      <c r="A6814" s="130"/>
      <c r="B6814" s="130"/>
      <c r="C6814" s="130"/>
      <c r="D6814" s="130"/>
      <c r="E6814" s="130"/>
    </row>
    <row r="6815" spans="1:5" x14ac:dyDescent="0.25">
      <c r="A6815" s="131"/>
      <c r="B6815" s="131"/>
      <c r="C6815" s="131"/>
      <c r="D6815" s="131"/>
      <c r="E6815" s="131"/>
    </row>
    <row r="6816" spans="1:5" ht="15.75" thickBot="1" x14ac:dyDescent="0.3">
      <c r="A6816" s="130"/>
      <c r="B6816" s="130"/>
      <c r="C6816" s="130"/>
      <c r="D6816" s="130"/>
      <c r="E6816" s="130"/>
    </row>
    <row r="6817" spans="1:5" ht="15.75" thickBot="1" x14ac:dyDescent="0.3">
      <c r="A6817" s="130"/>
      <c r="B6817" s="130"/>
      <c r="C6817" s="130"/>
      <c r="D6817" s="130"/>
      <c r="E6817" s="130"/>
    </row>
    <row r="6818" spans="1:5" x14ac:dyDescent="0.25">
      <c r="A6818" s="131"/>
      <c r="B6818" s="131"/>
      <c r="C6818" s="131"/>
      <c r="D6818" s="131"/>
      <c r="E6818" s="131"/>
    </row>
    <row r="6819" spans="1:5" ht="15.75" thickBot="1" x14ac:dyDescent="0.3">
      <c r="A6819" s="130"/>
      <c r="B6819" s="130"/>
      <c r="C6819" s="130"/>
      <c r="D6819" s="130"/>
      <c r="E6819" s="130"/>
    </row>
    <row r="6820" spans="1:5" ht="15.75" thickBot="1" x14ac:dyDescent="0.3">
      <c r="A6820" s="130"/>
      <c r="B6820" s="130"/>
      <c r="C6820" s="130"/>
      <c r="D6820" s="130"/>
      <c r="E6820" s="130"/>
    </row>
    <row r="6821" spans="1:5" x14ac:dyDescent="0.25">
      <c r="A6821" s="131"/>
      <c r="B6821" s="131"/>
      <c r="C6821" s="131"/>
      <c r="D6821" s="131"/>
      <c r="E6821" s="131"/>
    </row>
    <row r="6822" spans="1:5" ht="15.75" thickBot="1" x14ac:dyDescent="0.3">
      <c r="A6822" s="130"/>
      <c r="B6822" s="130"/>
      <c r="C6822" s="130"/>
      <c r="D6822" s="130"/>
      <c r="E6822" s="130"/>
    </row>
    <row r="6823" spans="1:5" ht="15.75" thickBot="1" x14ac:dyDescent="0.3">
      <c r="A6823" s="130"/>
      <c r="B6823" s="130"/>
      <c r="C6823" s="130"/>
      <c r="D6823" s="130"/>
      <c r="E6823" s="130"/>
    </row>
    <row r="6824" spans="1:5" x14ac:dyDescent="0.25">
      <c r="A6824" s="131"/>
      <c r="B6824" s="131"/>
      <c r="C6824" s="131"/>
      <c r="D6824" s="131"/>
      <c r="E6824" s="131"/>
    </row>
    <row r="6825" spans="1:5" ht="15.75" thickBot="1" x14ac:dyDescent="0.3">
      <c r="A6825" s="130"/>
      <c r="B6825" s="130"/>
      <c r="C6825" s="130"/>
      <c r="D6825" s="130"/>
      <c r="E6825" s="130"/>
    </row>
    <row r="6826" spans="1:5" ht="15.75" thickBot="1" x14ac:dyDescent="0.3">
      <c r="A6826" s="130"/>
      <c r="B6826" s="130"/>
      <c r="C6826" s="130"/>
      <c r="D6826" s="130"/>
      <c r="E6826" s="130"/>
    </row>
    <row r="6827" spans="1:5" x14ac:dyDescent="0.25">
      <c r="A6827" s="131"/>
      <c r="B6827" s="131"/>
      <c r="C6827" s="131"/>
      <c r="D6827" s="131"/>
      <c r="E6827" s="131"/>
    </row>
    <row r="6828" spans="1:5" ht="15.75" thickBot="1" x14ac:dyDescent="0.3">
      <c r="A6828" s="130"/>
      <c r="B6828" s="130"/>
      <c r="C6828" s="130"/>
      <c r="D6828" s="130"/>
      <c r="E6828" s="130"/>
    </row>
    <row r="6829" spans="1:5" ht="15.75" thickBot="1" x14ac:dyDescent="0.3">
      <c r="A6829" s="130"/>
      <c r="B6829" s="130"/>
      <c r="C6829" s="130"/>
      <c r="D6829" s="130"/>
      <c r="E6829" s="130"/>
    </row>
    <row r="6830" spans="1:5" x14ac:dyDescent="0.25">
      <c r="A6830" s="131"/>
      <c r="B6830" s="131"/>
      <c r="C6830" s="131"/>
      <c r="D6830" s="131"/>
      <c r="E6830" s="131"/>
    </row>
    <row r="6831" spans="1:5" ht="15.75" thickBot="1" x14ac:dyDescent="0.3">
      <c r="A6831" s="130"/>
      <c r="B6831" s="130"/>
      <c r="C6831" s="130"/>
      <c r="D6831" s="130"/>
      <c r="E6831" s="130"/>
    </row>
    <row r="6832" spans="1:5" ht="15.75" thickBot="1" x14ac:dyDescent="0.3">
      <c r="A6832" s="130"/>
      <c r="B6832" s="130"/>
      <c r="C6832" s="130"/>
      <c r="D6832" s="130"/>
      <c r="E6832" s="130"/>
    </row>
    <row r="6833" spans="1:5" x14ac:dyDescent="0.25">
      <c r="A6833" s="131"/>
      <c r="B6833" s="131"/>
      <c r="C6833" s="131"/>
      <c r="D6833" s="131"/>
      <c r="E6833" s="131"/>
    </row>
    <row r="6834" spans="1:5" ht="15.75" thickBot="1" x14ac:dyDescent="0.3">
      <c r="A6834" s="130"/>
      <c r="B6834" s="130"/>
      <c r="C6834" s="130"/>
      <c r="D6834" s="130"/>
      <c r="E6834" s="130"/>
    </row>
    <row r="6835" spans="1:5" ht="15.75" thickBot="1" x14ac:dyDescent="0.3">
      <c r="A6835" s="130"/>
      <c r="B6835" s="130"/>
      <c r="C6835" s="130"/>
      <c r="D6835" s="130"/>
      <c r="E6835" s="130"/>
    </row>
    <row r="6836" spans="1:5" x14ac:dyDescent="0.25">
      <c r="A6836" s="131"/>
      <c r="B6836" s="131"/>
      <c r="C6836" s="131"/>
      <c r="D6836" s="131"/>
      <c r="E6836" s="131"/>
    </row>
    <row r="6837" spans="1:5" ht="15.75" thickBot="1" x14ac:dyDescent="0.3">
      <c r="A6837" s="130"/>
      <c r="B6837" s="130"/>
      <c r="C6837" s="130"/>
      <c r="D6837" s="130"/>
      <c r="E6837" s="130"/>
    </row>
    <row r="6838" spans="1:5" ht="15.75" thickBot="1" x14ac:dyDescent="0.3">
      <c r="A6838" s="130"/>
      <c r="B6838" s="130"/>
      <c r="C6838" s="130"/>
      <c r="D6838" s="130"/>
      <c r="E6838" s="130"/>
    </row>
    <row r="6839" spans="1:5" x14ac:dyDescent="0.25">
      <c r="A6839" s="131"/>
      <c r="B6839" s="131"/>
      <c r="C6839" s="131"/>
      <c r="D6839" s="131"/>
      <c r="E6839" s="131"/>
    </row>
    <row r="6840" spans="1:5" ht="15.75" thickBot="1" x14ac:dyDescent="0.3">
      <c r="A6840" s="130"/>
      <c r="B6840" s="130"/>
      <c r="C6840" s="130"/>
      <c r="D6840" s="130"/>
      <c r="E6840" s="130"/>
    </row>
    <row r="6841" spans="1:5" ht="15.75" thickBot="1" x14ac:dyDescent="0.3">
      <c r="A6841" s="130"/>
      <c r="B6841" s="130"/>
      <c r="C6841" s="130"/>
      <c r="D6841" s="130"/>
      <c r="E6841" s="130"/>
    </row>
    <row r="6842" spans="1:5" x14ac:dyDescent="0.25">
      <c r="A6842" s="131"/>
      <c r="B6842" s="131"/>
      <c r="C6842" s="131"/>
      <c r="D6842" s="131"/>
      <c r="E6842" s="131"/>
    </row>
    <row r="6843" spans="1:5" ht="15.75" thickBot="1" x14ac:dyDescent="0.3">
      <c r="A6843" s="130"/>
      <c r="B6843" s="130"/>
      <c r="C6843" s="130"/>
      <c r="D6843" s="130"/>
      <c r="E6843" s="130"/>
    </row>
    <row r="6844" spans="1:5" ht="15.75" thickBot="1" x14ac:dyDescent="0.3">
      <c r="A6844" s="130"/>
      <c r="B6844" s="130"/>
      <c r="C6844" s="130"/>
      <c r="D6844" s="130"/>
      <c r="E6844" s="130"/>
    </row>
    <row r="6845" spans="1:5" x14ac:dyDescent="0.25">
      <c r="A6845" s="131"/>
      <c r="B6845" s="131"/>
      <c r="C6845" s="131"/>
      <c r="D6845" s="131"/>
      <c r="E6845" s="131"/>
    </row>
    <row r="6846" spans="1:5" ht="15.75" thickBot="1" x14ac:dyDescent="0.3">
      <c r="A6846" s="130"/>
      <c r="B6846" s="130"/>
      <c r="C6846" s="130"/>
      <c r="D6846" s="130"/>
      <c r="E6846" s="130"/>
    </row>
    <row r="6847" spans="1:5" ht="15.75" thickBot="1" x14ac:dyDescent="0.3">
      <c r="A6847" s="130"/>
      <c r="B6847" s="130"/>
      <c r="C6847" s="130"/>
      <c r="D6847" s="130"/>
      <c r="E6847" s="130"/>
    </row>
    <row r="6848" spans="1:5" x14ac:dyDescent="0.25">
      <c r="A6848" s="131"/>
      <c r="B6848" s="131"/>
      <c r="C6848" s="131"/>
      <c r="D6848" s="131"/>
      <c r="E6848" s="131"/>
    </row>
    <row r="6849" spans="1:5" ht="15.75" thickBot="1" x14ac:dyDescent="0.3">
      <c r="A6849" s="130"/>
      <c r="B6849" s="130"/>
      <c r="C6849" s="130"/>
      <c r="D6849" s="130"/>
      <c r="E6849" s="130"/>
    </row>
    <row r="6850" spans="1:5" ht="15.75" thickBot="1" x14ac:dyDescent="0.3">
      <c r="A6850" s="130"/>
      <c r="B6850" s="130"/>
      <c r="C6850" s="130"/>
      <c r="D6850" s="130"/>
      <c r="E6850" s="130"/>
    </row>
    <row r="6851" spans="1:5" x14ac:dyDescent="0.25">
      <c r="A6851" s="131"/>
      <c r="B6851" s="131"/>
      <c r="C6851" s="131"/>
      <c r="D6851" s="131"/>
      <c r="E6851" s="131"/>
    </row>
    <row r="6852" spans="1:5" ht="15.75" thickBot="1" x14ac:dyDescent="0.3">
      <c r="A6852" s="130"/>
      <c r="B6852" s="130"/>
      <c r="C6852" s="130"/>
      <c r="D6852" s="130"/>
      <c r="E6852" s="130"/>
    </row>
    <row r="6853" spans="1:5" ht="15.75" thickBot="1" x14ac:dyDescent="0.3">
      <c r="A6853" s="130"/>
      <c r="B6853" s="130"/>
      <c r="C6853" s="130"/>
      <c r="D6853" s="130"/>
      <c r="E6853" s="130"/>
    </row>
    <row r="6854" spans="1:5" x14ac:dyDescent="0.25">
      <c r="A6854" s="131"/>
      <c r="B6854" s="131"/>
      <c r="C6854" s="131"/>
      <c r="D6854" s="131"/>
      <c r="E6854" s="131"/>
    </row>
    <row r="6855" spans="1:5" ht="15.75" thickBot="1" x14ac:dyDescent="0.3">
      <c r="A6855" s="130"/>
      <c r="B6855" s="130"/>
      <c r="C6855" s="130"/>
      <c r="D6855" s="130"/>
      <c r="E6855" s="130"/>
    </row>
    <row r="6856" spans="1:5" ht="15.75" thickBot="1" x14ac:dyDescent="0.3">
      <c r="A6856" s="130"/>
      <c r="B6856" s="130"/>
      <c r="C6856" s="130"/>
      <c r="D6856" s="130"/>
      <c r="E6856" s="130"/>
    </row>
    <row r="6857" spans="1:5" x14ac:dyDescent="0.25">
      <c r="A6857" s="131"/>
      <c r="B6857" s="131"/>
      <c r="C6857" s="131"/>
      <c r="D6857" s="131"/>
      <c r="E6857" s="131"/>
    </row>
    <row r="6858" spans="1:5" ht="15.75" thickBot="1" x14ac:dyDescent="0.3">
      <c r="A6858" s="130"/>
      <c r="B6858" s="130"/>
      <c r="C6858" s="130"/>
      <c r="D6858" s="130"/>
      <c r="E6858" s="130"/>
    </row>
    <row r="6859" spans="1:5" ht="15.75" thickBot="1" x14ac:dyDescent="0.3">
      <c r="A6859" s="130"/>
      <c r="B6859" s="130"/>
      <c r="C6859" s="130"/>
      <c r="D6859" s="130"/>
      <c r="E6859" s="130"/>
    </row>
    <row r="6860" spans="1:5" x14ac:dyDescent="0.25">
      <c r="A6860" s="131"/>
      <c r="B6860" s="131"/>
      <c r="C6860" s="131"/>
      <c r="D6860" s="131"/>
      <c r="E6860" s="131"/>
    </row>
    <row r="6861" spans="1:5" ht="15.75" thickBot="1" x14ac:dyDescent="0.3">
      <c r="A6861" s="130"/>
      <c r="B6861" s="130"/>
      <c r="C6861" s="130"/>
      <c r="D6861" s="130"/>
      <c r="E6861" s="130"/>
    </row>
    <row r="6862" spans="1:5" ht="15.75" thickBot="1" x14ac:dyDescent="0.3">
      <c r="A6862" s="130"/>
      <c r="B6862" s="130"/>
      <c r="C6862" s="130"/>
      <c r="D6862" s="130"/>
      <c r="E6862" s="130"/>
    </row>
    <row r="6863" spans="1:5" x14ac:dyDescent="0.25">
      <c r="A6863" s="131"/>
      <c r="B6863" s="131"/>
      <c r="C6863" s="131"/>
      <c r="D6863" s="131"/>
      <c r="E6863" s="131"/>
    </row>
    <row r="6864" spans="1:5" ht="15.75" thickBot="1" x14ac:dyDescent="0.3">
      <c r="A6864" s="130"/>
      <c r="B6864" s="130"/>
      <c r="C6864" s="130"/>
      <c r="D6864" s="130"/>
      <c r="E6864" s="130"/>
    </row>
    <row r="6865" spans="1:5" ht="15.75" thickBot="1" x14ac:dyDescent="0.3">
      <c r="A6865" s="130"/>
      <c r="B6865" s="130"/>
      <c r="C6865" s="130"/>
      <c r="D6865" s="130"/>
      <c r="E6865" s="130"/>
    </row>
    <row r="6866" spans="1:5" x14ac:dyDescent="0.25">
      <c r="A6866" s="131"/>
      <c r="B6866" s="131"/>
      <c r="C6866" s="131"/>
      <c r="D6866" s="131"/>
      <c r="E6866" s="131"/>
    </row>
    <row r="6867" spans="1:5" ht="15.75" thickBot="1" x14ac:dyDescent="0.3">
      <c r="A6867" s="130"/>
      <c r="B6867" s="130"/>
      <c r="C6867" s="130"/>
      <c r="D6867" s="130"/>
      <c r="E6867" s="130"/>
    </row>
    <row r="6868" spans="1:5" ht="15.75" thickBot="1" x14ac:dyDescent="0.3">
      <c r="A6868" s="130"/>
      <c r="B6868" s="130"/>
      <c r="C6868" s="130"/>
      <c r="D6868" s="130"/>
      <c r="E6868" s="130"/>
    </row>
    <row r="6869" spans="1:5" x14ac:dyDescent="0.25">
      <c r="A6869" s="131"/>
      <c r="B6869" s="131"/>
      <c r="C6869" s="131"/>
      <c r="D6869" s="131"/>
      <c r="E6869" s="131"/>
    </row>
    <row r="6870" spans="1:5" ht="15.75" thickBot="1" x14ac:dyDescent="0.3">
      <c r="A6870" s="130"/>
      <c r="B6870" s="130"/>
      <c r="C6870" s="130"/>
      <c r="D6870" s="130"/>
      <c r="E6870" s="130"/>
    </row>
    <row r="6871" spans="1:5" ht="15.75" thickBot="1" x14ac:dyDescent="0.3">
      <c r="A6871" s="130"/>
      <c r="B6871" s="130"/>
      <c r="C6871" s="130"/>
      <c r="D6871" s="130"/>
      <c r="E6871" s="130"/>
    </row>
    <row r="6872" spans="1:5" x14ac:dyDescent="0.25">
      <c r="A6872" s="131"/>
      <c r="B6872" s="131"/>
      <c r="C6872" s="131"/>
      <c r="D6872" s="131"/>
      <c r="E6872" s="131"/>
    </row>
    <row r="6873" spans="1:5" ht="15.75" thickBot="1" x14ac:dyDescent="0.3">
      <c r="A6873" s="130"/>
      <c r="B6873" s="130"/>
      <c r="C6873" s="130"/>
      <c r="D6873" s="130"/>
      <c r="E6873" s="130"/>
    </row>
    <row r="6874" spans="1:5" ht="15.75" thickBot="1" x14ac:dyDescent="0.3">
      <c r="A6874" s="130"/>
      <c r="B6874" s="130"/>
      <c r="C6874" s="130"/>
      <c r="D6874" s="130"/>
      <c r="E6874" s="130"/>
    </row>
    <row r="6875" spans="1:5" x14ac:dyDescent="0.25">
      <c r="A6875" s="131"/>
      <c r="B6875" s="131"/>
      <c r="C6875" s="131"/>
      <c r="D6875" s="131"/>
      <c r="E6875" s="131"/>
    </row>
    <row r="6876" spans="1:5" ht="15.75" thickBot="1" x14ac:dyDescent="0.3">
      <c r="A6876" s="130"/>
      <c r="B6876" s="130"/>
      <c r="C6876" s="130"/>
      <c r="D6876" s="130"/>
      <c r="E6876" s="130"/>
    </row>
    <row r="6877" spans="1:5" ht="15.75" thickBot="1" x14ac:dyDescent="0.3">
      <c r="A6877" s="130"/>
      <c r="B6877" s="130"/>
      <c r="C6877" s="130"/>
      <c r="D6877" s="130"/>
      <c r="E6877" s="130"/>
    </row>
    <row r="6878" spans="1:5" x14ac:dyDescent="0.25">
      <c r="A6878" s="131"/>
      <c r="B6878" s="131"/>
      <c r="C6878" s="131"/>
      <c r="D6878" s="131"/>
      <c r="E6878" s="131"/>
    </row>
    <row r="6879" spans="1:5" ht="15.75" thickBot="1" x14ac:dyDescent="0.3">
      <c r="A6879" s="130"/>
      <c r="B6879" s="130"/>
      <c r="C6879" s="130"/>
      <c r="D6879" s="130"/>
      <c r="E6879" s="130"/>
    </row>
    <row r="6880" spans="1:5" ht="15.75" thickBot="1" x14ac:dyDescent="0.3">
      <c r="A6880" s="130"/>
      <c r="B6880" s="130"/>
      <c r="C6880" s="130"/>
      <c r="D6880" s="130"/>
      <c r="E6880" s="130"/>
    </row>
    <row r="6881" spans="1:5" x14ac:dyDescent="0.25">
      <c r="A6881" s="131"/>
      <c r="B6881" s="131"/>
      <c r="C6881" s="131"/>
      <c r="D6881" s="131"/>
      <c r="E6881" s="131"/>
    </row>
    <row r="6882" spans="1:5" ht="15.75" thickBot="1" x14ac:dyDescent="0.3">
      <c r="A6882" s="130"/>
      <c r="B6882" s="130"/>
      <c r="C6882" s="130"/>
      <c r="D6882" s="130"/>
      <c r="E6882" s="130"/>
    </row>
    <row r="6883" spans="1:5" ht="15.75" thickBot="1" x14ac:dyDescent="0.3">
      <c r="A6883" s="130"/>
      <c r="B6883" s="130"/>
      <c r="C6883" s="130"/>
      <c r="D6883" s="130"/>
      <c r="E6883" s="130"/>
    </row>
    <row r="6884" spans="1:5" x14ac:dyDescent="0.25">
      <c r="A6884" s="131"/>
      <c r="B6884" s="131"/>
      <c r="C6884" s="131"/>
      <c r="D6884" s="131"/>
      <c r="E6884" s="131"/>
    </row>
    <row r="6885" spans="1:5" ht="15.75" thickBot="1" x14ac:dyDescent="0.3">
      <c r="A6885" s="130"/>
      <c r="B6885" s="130"/>
      <c r="C6885" s="130"/>
      <c r="D6885" s="130"/>
      <c r="E6885" s="130"/>
    </row>
    <row r="6886" spans="1:5" ht="15.75" thickBot="1" x14ac:dyDescent="0.3">
      <c r="A6886" s="130"/>
      <c r="B6886" s="130"/>
      <c r="C6886" s="130"/>
      <c r="D6886" s="130"/>
      <c r="E6886" s="130"/>
    </row>
    <row r="6887" spans="1:5" x14ac:dyDescent="0.25">
      <c r="A6887" s="131"/>
      <c r="B6887" s="131"/>
      <c r="C6887" s="131"/>
      <c r="D6887" s="131"/>
      <c r="E6887" s="131"/>
    </row>
    <row r="6888" spans="1:5" ht="15.75" thickBot="1" x14ac:dyDescent="0.3">
      <c r="A6888" s="130"/>
      <c r="B6888" s="130"/>
      <c r="C6888" s="130"/>
      <c r="D6888" s="130"/>
      <c r="E6888" s="130"/>
    </row>
    <row r="6889" spans="1:5" ht="15.75" thickBot="1" x14ac:dyDescent="0.3">
      <c r="A6889" s="130"/>
      <c r="B6889" s="130"/>
      <c r="C6889" s="130"/>
      <c r="D6889" s="130"/>
      <c r="E6889" s="130"/>
    </row>
    <row r="6890" spans="1:5" ht="15.75" thickBot="1" x14ac:dyDescent="0.3">
      <c r="A6890" s="130"/>
      <c r="B6890" s="130"/>
      <c r="C6890" s="130"/>
      <c r="D6890" s="130"/>
      <c r="E6890" s="130"/>
    </row>
    <row r="6891" spans="1:5" ht="15.75" thickBot="1" x14ac:dyDescent="0.3">
      <c r="A6891" s="130"/>
      <c r="B6891" s="130"/>
      <c r="C6891" s="130"/>
      <c r="D6891" s="130"/>
      <c r="E6891" s="130"/>
    </row>
    <row r="6892" spans="1:5" ht="15.75" thickBot="1" x14ac:dyDescent="0.3">
      <c r="A6892" s="130"/>
      <c r="B6892" s="130"/>
      <c r="C6892" s="130"/>
      <c r="D6892" s="130"/>
      <c r="E6892" s="130"/>
    </row>
    <row r="6893" spans="1:5" ht="15.75" thickBot="1" x14ac:dyDescent="0.3">
      <c r="A6893" s="130"/>
      <c r="B6893" s="130"/>
      <c r="C6893" s="130"/>
      <c r="D6893" s="130"/>
      <c r="E6893" s="130"/>
    </row>
    <row r="6894" spans="1:5" ht="15.75" thickBot="1" x14ac:dyDescent="0.3">
      <c r="A6894" s="130"/>
      <c r="B6894" s="130"/>
      <c r="C6894" s="130"/>
      <c r="D6894" s="130"/>
      <c r="E6894" s="130"/>
    </row>
    <row r="6895" spans="1:5" ht="15.75" thickBot="1" x14ac:dyDescent="0.3">
      <c r="A6895" s="130"/>
      <c r="B6895" s="130"/>
      <c r="C6895" s="130"/>
      <c r="D6895" s="130"/>
      <c r="E6895" s="130"/>
    </row>
    <row r="6896" spans="1:5" ht="15.75" thickBot="1" x14ac:dyDescent="0.3">
      <c r="A6896" s="130"/>
      <c r="B6896" s="130"/>
      <c r="C6896" s="130"/>
      <c r="D6896" s="130"/>
      <c r="E6896" s="130"/>
    </row>
    <row r="6897" spans="1:5" ht="15.75" thickBot="1" x14ac:dyDescent="0.3">
      <c r="A6897" s="130"/>
      <c r="B6897" s="130"/>
      <c r="C6897" s="130"/>
      <c r="D6897" s="130"/>
      <c r="E6897" s="130"/>
    </row>
    <row r="6898" spans="1:5" ht="15.75" thickBot="1" x14ac:dyDescent="0.3">
      <c r="A6898" s="130"/>
      <c r="B6898" s="130"/>
      <c r="C6898" s="130"/>
      <c r="D6898" s="130"/>
      <c r="E6898" s="130"/>
    </row>
    <row r="6899" spans="1:5" ht="15.75" thickBot="1" x14ac:dyDescent="0.3">
      <c r="A6899" s="130"/>
      <c r="B6899" s="130"/>
      <c r="C6899" s="130"/>
      <c r="D6899" s="130"/>
      <c r="E6899" s="130"/>
    </row>
    <row r="6900" spans="1:5" ht="15.75" thickBot="1" x14ac:dyDescent="0.3">
      <c r="A6900" s="130"/>
      <c r="B6900" s="130"/>
      <c r="C6900" s="130"/>
      <c r="D6900" s="130"/>
      <c r="E6900" s="130"/>
    </row>
    <row r="6901" spans="1:5" ht="15.75" thickBot="1" x14ac:dyDescent="0.3">
      <c r="A6901" s="130"/>
      <c r="B6901" s="130"/>
      <c r="C6901" s="130"/>
      <c r="D6901" s="130"/>
      <c r="E6901" s="130"/>
    </row>
    <row r="6902" spans="1:5" ht="15.75" thickBot="1" x14ac:dyDescent="0.3">
      <c r="A6902" s="130"/>
      <c r="B6902" s="130"/>
      <c r="C6902" s="130"/>
      <c r="D6902" s="130"/>
      <c r="E6902" s="130"/>
    </row>
    <row r="6903" spans="1:5" ht="15.75" thickBot="1" x14ac:dyDescent="0.3">
      <c r="A6903" s="130"/>
      <c r="B6903" s="130"/>
      <c r="C6903" s="130"/>
      <c r="D6903" s="130"/>
      <c r="E6903" s="130"/>
    </row>
    <row r="6904" spans="1:5" ht="15.75" thickBot="1" x14ac:dyDescent="0.3">
      <c r="A6904" s="130"/>
      <c r="B6904" s="130"/>
      <c r="C6904" s="130"/>
      <c r="D6904" s="130"/>
      <c r="E6904" s="130"/>
    </row>
    <row r="6905" spans="1:5" ht="15.75" thickBot="1" x14ac:dyDescent="0.3">
      <c r="A6905" s="130"/>
      <c r="B6905" s="130"/>
      <c r="C6905" s="130"/>
      <c r="D6905" s="130"/>
      <c r="E6905" s="130"/>
    </row>
    <row r="6906" spans="1:5" ht="15.75" thickBot="1" x14ac:dyDescent="0.3">
      <c r="A6906" s="130"/>
      <c r="B6906" s="130"/>
      <c r="C6906" s="130"/>
      <c r="D6906" s="130"/>
      <c r="E6906" s="130"/>
    </row>
    <row r="6907" spans="1:5" ht="15.75" thickBot="1" x14ac:dyDescent="0.3">
      <c r="A6907" s="130"/>
      <c r="B6907" s="130"/>
      <c r="C6907" s="130"/>
      <c r="D6907" s="130"/>
      <c r="E6907" s="130"/>
    </row>
    <row r="6908" spans="1:5" ht="15.75" thickBot="1" x14ac:dyDescent="0.3">
      <c r="A6908" s="130"/>
      <c r="B6908" s="130"/>
      <c r="C6908" s="130"/>
      <c r="D6908" s="130"/>
      <c r="E6908" s="130"/>
    </row>
    <row r="6909" spans="1:5" ht="15.75" thickBot="1" x14ac:dyDescent="0.3">
      <c r="A6909" s="130"/>
      <c r="B6909" s="130"/>
      <c r="C6909" s="130"/>
      <c r="D6909" s="130"/>
      <c r="E6909" s="130"/>
    </row>
    <row r="6910" spans="1:5" ht="15.75" thickBot="1" x14ac:dyDescent="0.3">
      <c r="A6910" s="130"/>
      <c r="B6910" s="130"/>
      <c r="C6910" s="130"/>
      <c r="D6910" s="130"/>
      <c r="E6910" s="130"/>
    </row>
    <row r="6911" spans="1:5" ht="15.75" thickBot="1" x14ac:dyDescent="0.3">
      <c r="A6911" s="130"/>
      <c r="B6911" s="130"/>
      <c r="C6911" s="130"/>
      <c r="D6911" s="130"/>
      <c r="E6911" s="130"/>
    </row>
    <row r="6912" spans="1:5" ht="15.75" thickBot="1" x14ac:dyDescent="0.3">
      <c r="A6912" s="130"/>
      <c r="B6912" s="130"/>
      <c r="C6912" s="130"/>
      <c r="D6912" s="130"/>
      <c r="E6912" s="130"/>
    </row>
    <row r="6913" spans="1:5" ht="15.75" thickBot="1" x14ac:dyDescent="0.3">
      <c r="A6913" s="130"/>
      <c r="B6913" s="130"/>
      <c r="C6913" s="130"/>
      <c r="D6913" s="130"/>
      <c r="E6913" s="130"/>
    </row>
    <row r="6914" spans="1:5" ht="15.75" thickBot="1" x14ac:dyDescent="0.3">
      <c r="A6914" s="130"/>
      <c r="B6914" s="130"/>
      <c r="C6914" s="130"/>
      <c r="D6914" s="130"/>
      <c r="E6914" s="130"/>
    </row>
    <row r="6915" spans="1:5" ht="15.75" thickBot="1" x14ac:dyDescent="0.3">
      <c r="A6915" s="130"/>
      <c r="B6915" s="130"/>
      <c r="C6915" s="130"/>
      <c r="D6915" s="130"/>
      <c r="E6915" s="130"/>
    </row>
    <row r="6916" spans="1:5" ht="15.75" thickBot="1" x14ac:dyDescent="0.3">
      <c r="A6916" s="130"/>
      <c r="B6916" s="130"/>
      <c r="C6916" s="130"/>
      <c r="D6916" s="130"/>
      <c r="E6916" s="130"/>
    </row>
    <row r="6917" spans="1:5" ht="15.75" thickBot="1" x14ac:dyDescent="0.3">
      <c r="A6917" s="130"/>
      <c r="B6917" s="130"/>
      <c r="C6917" s="130"/>
      <c r="D6917" s="130"/>
      <c r="E6917" s="130"/>
    </row>
    <row r="6918" spans="1:5" ht="15.75" thickBot="1" x14ac:dyDescent="0.3">
      <c r="A6918" s="130"/>
      <c r="B6918" s="130"/>
      <c r="C6918" s="130"/>
      <c r="D6918" s="130"/>
      <c r="E6918" s="130"/>
    </row>
    <row r="6919" spans="1:5" ht="15.75" thickBot="1" x14ac:dyDescent="0.3">
      <c r="A6919" s="130"/>
      <c r="B6919" s="130"/>
      <c r="C6919" s="130"/>
      <c r="D6919" s="130"/>
      <c r="E6919" s="130"/>
    </row>
    <row r="6920" spans="1:5" ht="15.75" thickBot="1" x14ac:dyDescent="0.3">
      <c r="A6920" s="130"/>
      <c r="B6920" s="130"/>
      <c r="C6920" s="130"/>
      <c r="D6920" s="130"/>
      <c r="E6920" s="130"/>
    </row>
    <row r="6921" spans="1:5" ht="15.75" thickBot="1" x14ac:dyDescent="0.3">
      <c r="A6921" s="130"/>
      <c r="B6921" s="130"/>
      <c r="C6921" s="130"/>
      <c r="D6921" s="130"/>
      <c r="E6921" s="130"/>
    </row>
    <row r="6922" spans="1:5" ht="15.75" thickBot="1" x14ac:dyDescent="0.3">
      <c r="A6922" s="130"/>
      <c r="B6922" s="130"/>
      <c r="C6922" s="130"/>
      <c r="D6922" s="130"/>
      <c r="E6922" s="130"/>
    </row>
    <row r="6923" spans="1:5" ht="15.75" thickBot="1" x14ac:dyDescent="0.3">
      <c r="A6923" s="130"/>
      <c r="B6923" s="130"/>
      <c r="C6923" s="130"/>
      <c r="D6923" s="130"/>
      <c r="E6923" s="130"/>
    </row>
    <row r="6924" spans="1:5" ht="15.75" thickBot="1" x14ac:dyDescent="0.3">
      <c r="A6924" s="130"/>
      <c r="B6924" s="130"/>
      <c r="C6924" s="130"/>
      <c r="D6924" s="130"/>
      <c r="E6924" s="130"/>
    </row>
    <row r="6925" spans="1:5" ht="15.75" thickBot="1" x14ac:dyDescent="0.3">
      <c r="A6925" s="130"/>
      <c r="B6925" s="130"/>
      <c r="C6925" s="130"/>
      <c r="D6925" s="130"/>
      <c r="E6925" s="130"/>
    </row>
    <row r="6926" spans="1:5" ht="15.75" thickBot="1" x14ac:dyDescent="0.3">
      <c r="A6926" s="130"/>
      <c r="B6926" s="130"/>
      <c r="C6926" s="130"/>
      <c r="D6926" s="130"/>
      <c r="E6926" s="130"/>
    </row>
    <row r="6927" spans="1:5" ht="15.75" thickBot="1" x14ac:dyDescent="0.3">
      <c r="A6927" s="130"/>
      <c r="B6927" s="130"/>
      <c r="C6927" s="130"/>
      <c r="D6927" s="130"/>
      <c r="E6927" s="130"/>
    </row>
    <row r="6928" spans="1:5" ht="15.75" thickBot="1" x14ac:dyDescent="0.3">
      <c r="A6928" s="130"/>
      <c r="B6928" s="130"/>
      <c r="C6928" s="130"/>
      <c r="D6928" s="130"/>
      <c r="E6928" s="130"/>
    </row>
    <row r="6929" spans="1:5" ht="15.75" thickBot="1" x14ac:dyDescent="0.3">
      <c r="A6929" s="130"/>
      <c r="B6929" s="130"/>
      <c r="C6929" s="130"/>
      <c r="D6929" s="130"/>
      <c r="E6929" s="130"/>
    </row>
    <row r="6930" spans="1:5" ht="15.75" thickBot="1" x14ac:dyDescent="0.3">
      <c r="A6930" s="130"/>
      <c r="B6930" s="130"/>
      <c r="C6930" s="130"/>
      <c r="D6930" s="130"/>
      <c r="E6930" s="130"/>
    </row>
    <row r="6931" spans="1:5" ht="15.75" thickBot="1" x14ac:dyDescent="0.3">
      <c r="A6931" s="130"/>
      <c r="B6931" s="130"/>
      <c r="C6931" s="130"/>
      <c r="D6931" s="130"/>
      <c r="E6931" s="130"/>
    </row>
    <row r="6932" spans="1:5" ht="15.75" thickBot="1" x14ac:dyDescent="0.3">
      <c r="A6932" s="130"/>
      <c r="B6932" s="130"/>
      <c r="C6932" s="130"/>
      <c r="D6932" s="130"/>
      <c r="E6932" s="130"/>
    </row>
    <row r="6933" spans="1:5" ht="15.75" thickBot="1" x14ac:dyDescent="0.3">
      <c r="A6933" s="130"/>
      <c r="B6933" s="130"/>
      <c r="C6933" s="130"/>
      <c r="D6933" s="130"/>
      <c r="E6933" s="130"/>
    </row>
    <row r="6934" spans="1:5" ht="15.75" thickBot="1" x14ac:dyDescent="0.3">
      <c r="A6934" s="130"/>
      <c r="B6934" s="130"/>
      <c r="C6934" s="130"/>
      <c r="D6934" s="130"/>
      <c r="E6934" s="130"/>
    </row>
    <row r="6935" spans="1:5" ht="15.75" thickBot="1" x14ac:dyDescent="0.3">
      <c r="A6935" s="130"/>
      <c r="B6935" s="130"/>
      <c r="C6935" s="130"/>
      <c r="D6935" s="130"/>
      <c r="E6935" s="130"/>
    </row>
    <row r="6936" spans="1:5" ht="15.75" thickBot="1" x14ac:dyDescent="0.3">
      <c r="A6936" s="130"/>
      <c r="B6936" s="130"/>
      <c r="C6936" s="130"/>
      <c r="D6936" s="130"/>
      <c r="E6936" s="130"/>
    </row>
    <row r="6937" spans="1:5" ht="15.75" thickBot="1" x14ac:dyDescent="0.3">
      <c r="A6937" s="130"/>
      <c r="B6937" s="130"/>
      <c r="C6937" s="130"/>
      <c r="D6937" s="130"/>
      <c r="E6937" s="130"/>
    </row>
    <row r="6938" spans="1:5" ht="15.75" thickBot="1" x14ac:dyDescent="0.3">
      <c r="A6938" s="130"/>
      <c r="B6938" s="130"/>
      <c r="C6938" s="130"/>
      <c r="D6938" s="130"/>
      <c r="E6938" s="130"/>
    </row>
    <row r="6939" spans="1:5" ht="15.75" thickBot="1" x14ac:dyDescent="0.3">
      <c r="A6939" s="130"/>
      <c r="B6939" s="130"/>
      <c r="C6939" s="130"/>
      <c r="D6939" s="130"/>
      <c r="E6939" s="130"/>
    </row>
    <row r="6940" spans="1:5" ht="15.75" thickBot="1" x14ac:dyDescent="0.3">
      <c r="A6940" s="130"/>
      <c r="B6940" s="130"/>
      <c r="C6940" s="130"/>
      <c r="D6940" s="130"/>
      <c r="E6940" s="130"/>
    </row>
    <row r="6941" spans="1:5" ht="15.75" thickBot="1" x14ac:dyDescent="0.3">
      <c r="A6941" s="130"/>
      <c r="B6941" s="130"/>
      <c r="C6941" s="130"/>
      <c r="D6941" s="130"/>
      <c r="E6941" s="130"/>
    </row>
    <row r="6942" spans="1:5" ht="15.75" thickBot="1" x14ac:dyDescent="0.3">
      <c r="A6942" s="130"/>
      <c r="B6942" s="130"/>
      <c r="C6942" s="130"/>
      <c r="D6942" s="130"/>
      <c r="E6942" s="130"/>
    </row>
    <row r="6943" spans="1:5" ht="15.75" thickBot="1" x14ac:dyDescent="0.3">
      <c r="A6943" s="130"/>
      <c r="B6943" s="130"/>
      <c r="C6943" s="130"/>
      <c r="D6943" s="130"/>
      <c r="E6943" s="130"/>
    </row>
    <row r="6944" spans="1:5" ht="15.75" thickBot="1" x14ac:dyDescent="0.3">
      <c r="A6944" s="130"/>
      <c r="B6944" s="130"/>
      <c r="C6944" s="130"/>
      <c r="D6944" s="130"/>
      <c r="E6944" s="130"/>
    </row>
    <row r="6945" spans="1:5" ht="15.75" thickBot="1" x14ac:dyDescent="0.3">
      <c r="A6945" s="130"/>
      <c r="B6945" s="130"/>
      <c r="C6945" s="130"/>
      <c r="D6945" s="130"/>
      <c r="E6945" s="130"/>
    </row>
    <row r="6946" spans="1:5" ht="15.75" thickBot="1" x14ac:dyDescent="0.3">
      <c r="A6946" s="130"/>
      <c r="B6946" s="130"/>
      <c r="C6946" s="130"/>
      <c r="D6946" s="130"/>
      <c r="E6946" s="130"/>
    </row>
    <row r="6947" spans="1:5" ht="15.75" thickBot="1" x14ac:dyDescent="0.3">
      <c r="A6947" s="130"/>
      <c r="B6947" s="130"/>
      <c r="C6947" s="130"/>
      <c r="D6947" s="130"/>
      <c r="E6947" s="130"/>
    </row>
    <row r="6948" spans="1:5" ht="15.75" thickBot="1" x14ac:dyDescent="0.3">
      <c r="A6948" s="130"/>
      <c r="B6948" s="130"/>
      <c r="C6948" s="130"/>
      <c r="D6948" s="130"/>
      <c r="E6948" s="130"/>
    </row>
    <row r="6949" spans="1:5" ht="15.75" thickBot="1" x14ac:dyDescent="0.3">
      <c r="A6949" s="130"/>
      <c r="B6949" s="130"/>
      <c r="C6949" s="130"/>
      <c r="D6949" s="130"/>
      <c r="E6949" s="130"/>
    </row>
    <row r="6950" spans="1:5" ht="15.75" thickBot="1" x14ac:dyDescent="0.3">
      <c r="A6950" s="130"/>
      <c r="B6950" s="130"/>
      <c r="C6950" s="130"/>
      <c r="D6950" s="130"/>
      <c r="E6950" s="130"/>
    </row>
    <row r="6951" spans="1:5" ht="15.75" thickBot="1" x14ac:dyDescent="0.3">
      <c r="A6951" s="130"/>
      <c r="B6951" s="130"/>
      <c r="C6951" s="130"/>
      <c r="D6951" s="130"/>
      <c r="E6951" s="130"/>
    </row>
    <row r="6952" spans="1:5" ht="15.75" thickBot="1" x14ac:dyDescent="0.3">
      <c r="A6952" s="130"/>
      <c r="B6952" s="130"/>
      <c r="C6952" s="130"/>
      <c r="D6952" s="130"/>
      <c r="E6952" s="130"/>
    </row>
    <row r="6953" spans="1:5" ht="15.75" thickBot="1" x14ac:dyDescent="0.3">
      <c r="A6953" s="130"/>
      <c r="B6953" s="130"/>
      <c r="C6953" s="130"/>
      <c r="D6953" s="130"/>
      <c r="E6953" s="130"/>
    </row>
    <row r="6954" spans="1:5" ht="15.75" thickBot="1" x14ac:dyDescent="0.3">
      <c r="A6954" s="130"/>
      <c r="B6954" s="130"/>
      <c r="C6954" s="130"/>
      <c r="D6954" s="130"/>
      <c r="E6954" s="130"/>
    </row>
    <row r="6955" spans="1:5" ht="15.75" thickBot="1" x14ac:dyDescent="0.3">
      <c r="A6955" s="130"/>
      <c r="B6955" s="130"/>
      <c r="C6955" s="130"/>
      <c r="D6955" s="130"/>
      <c r="E6955" s="130"/>
    </row>
    <row r="6956" spans="1:5" ht="15.75" thickBot="1" x14ac:dyDescent="0.3">
      <c r="A6956" s="130"/>
      <c r="B6956" s="130"/>
      <c r="C6956" s="130"/>
      <c r="D6956" s="130"/>
      <c r="E6956" s="130"/>
    </row>
    <row r="6957" spans="1:5" ht="15.75" thickBot="1" x14ac:dyDescent="0.3">
      <c r="A6957" s="130"/>
      <c r="B6957" s="130"/>
      <c r="C6957" s="130"/>
      <c r="D6957" s="130"/>
      <c r="E6957" s="130"/>
    </row>
    <row r="6958" spans="1:5" ht="15.75" thickBot="1" x14ac:dyDescent="0.3">
      <c r="A6958" s="130"/>
      <c r="B6958" s="130"/>
      <c r="C6958" s="130"/>
      <c r="D6958" s="130"/>
      <c r="E6958" s="130"/>
    </row>
    <row r="6959" spans="1:5" ht="15.75" thickBot="1" x14ac:dyDescent="0.3">
      <c r="A6959" s="130"/>
      <c r="B6959" s="130"/>
      <c r="C6959" s="130"/>
      <c r="D6959" s="130"/>
      <c r="E6959" s="130"/>
    </row>
    <row r="6960" spans="1:5" ht="15.75" thickBot="1" x14ac:dyDescent="0.3">
      <c r="A6960" s="130"/>
      <c r="B6960" s="130"/>
      <c r="C6960" s="130"/>
      <c r="D6960" s="130"/>
      <c r="E6960" s="130"/>
    </row>
    <row r="6961" spans="1:5" ht="15.75" thickBot="1" x14ac:dyDescent="0.3">
      <c r="A6961" s="130"/>
      <c r="B6961" s="130"/>
      <c r="C6961" s="130"/>
      <c r="D6961" s="130"/>
      <c r="E6961" s="130"/>
    </row>
    <row r="6962" spans="1:5" ht="15.75" thickBot="1" x14ac:dyDescent="0.3">
      <c r="A6962" s="130"/>
      <c r="B6962" s="130"/>
      <c r="C6962" s="130"/>
      <c r="D6962" s="130"/>
      <c r="E6962" s="130"/>
    </row>
    <row r="6963" spans="1:5" ht="15.75" thickBot="1" x14ac:dyDescent="0.3">
      <c r="A6963" s="130"/>
      <c r="B6963" s="130"/>
      <c r="C6963" s="130"/>
      <c r="D6963" s="130"/>
      <c r="E6963" s="130"/>
    </row>
    <row r="6964" spans="1:5" ht="15.75" thickBot="1" x14ac:dyDescent="0.3">
      <c r="A6964" s="130"/>
      <c r="B6964" s="130"/>
      <c r="C6964" s="130"/>
      <c r="D6964" s="130"/>
      <c r="E6964" s="130"/>
    </row>
    <row r="6965" spans="1:5" ht="15.75" thickBot="1" x14ac:dyDescent="0.3">
      <c r="A6965" s="130"/>
      <c r="B6965" s="130"/>
      <c r="C6965" s="130"/>
      <c r="D6965" s="130"/>
      <c r="E6965" s="130"/>
    </row>
    <row r="6966" spans="1:5" ht="15.75" thickBot="1" x14ac:dyDescent="0.3">
      <c r="A6966" s="130"/>
      <c r="B6966" s="130"/>
      <c r="C6966" s="130"/>
      <c r="D6966" s="130"/>
      <c r="E6966" s="130"/>
    </row>
    <row r="6967" spans="1:5" ht="15.75" thickBot="1" x14ac:dyDescent="0.3">
      <c r="A6967" s="130"/>
      <c r="B6967" s="130"/>
      <c r="C6967" s="130"/>
      <c r="D6967" s="130"/>
      <c r="E6967" s="130"/>
    </row>
    <row r="6968" spans="1:5" ht="15.75" thickBot="1" x14ac:dyDescent="0.3">
      <c r="A6968" s="130"/>
      <c r="B6968" s="130"/>
      <c r="C6968" s="130"/>
      <c r="D6968" s="130"/>
      <c r="E6968" s="130"/>
    </row>
    <row r="6969" spans="1:5" ht="15.75" thickBot="1" x14ac:dyDescent="0.3">
      <c r="A6969" s="130"/>
      <c r="B6969" s="130"/>
      <c r="C6969" s="130"/>
      <c r="D6969" s="130"/>
      <c r="E6969" s="130"/>
    </row>
    <row r="6970" spans="1:5" ht="15.75" thickBot="1" x14ac:dyDescent="0.3">
      <c r="A6970" s="130"/>
      <c r="B6970" s="130"/>
      <c r="C6970" s="130"/>
      <c r="D6970" s="130"/>
      <c r="E6970" s="130"/>
    </row>
    <row r="6971" spans="1:5" ht="15.75" thickBot="1" x14ac:dyDescent="0.3">
      <c r="A6971" s="130"/>
      <c r="B6971" s="130"/>
      <c r="C6971" s="130"/>
      <c r="D6971" s="130"/>
      <c r="E6971" s="130"/>
    </row>
    <row r="6972" spans="1:5" ht="15.75" thickBot="1" x14ac:dyDescent="0.3">
      <c r="A6972" s="130"/>
      <c r="B6972" s="130"/>
      <c r="C6972" s="130"/>
      <c r="D6972" s="130"/>
      <c r="E6972" s="130"/>
    </row>
    <row r="6973" spans="1:5" ht="15.75" thickBot="1" x14ac:dyDescent="0.3">
      <c r="A6973" s="130"/>
      <c r="B6973" s="130"/>
      <c r="C6973" s="130"/>
      <c r="D6973" s="130"/>
      <c r="E6973" s="130"/>
    </row>
    <row r="6974" spans="1:5" ht="15.75" thickBot="1" x14ac:dyDescent="0.3">
      <c r="A6974" s="130"/>
      <c r="B6974" s="130"/>
      <c r="C6974" s="130"/>
      <c r="D6974" s="130"/>
      <c r="E6974" s="130"/>
    </row>
    <row r="6975" spans="1:5" ht="15.75" thickBot="1" x14ac:dyDescent="0.3">
      <c r="A6975" s="130"/>
      <c r="B6975" s="130"/>
      <c r="C6975" s="130"/>
      <c r="D6975" s="130"/>
      <c r="E6975" s="130"/>
    </row>
    <row r="6976" spans="1:5" ht="15.75" thickBot="1" x14ac:dyDescent="0.3">
      <c r="A6976" s="130"/>
      <c r="B6976" s="130"/>
      <c r="C6976" s="130"/>
      <c r="D6976" s="130"/>
      <c r="E6976" s="130"/>
    </row>
    <row r="6977" spans="1:5" ht="15.75" thickBot="1" x14ac:dyDescent="0.3">
      <c r="A6977" s="130"/>
      <c r="B6977" s="130"/>
      <c r="C6977" s="130"/>
      <c r="D6977" s="130"/>
      <c r="E6977" s="130"/>
    </row>
    <row r="6978" spans="1:5" ht="15.75" thickBot="1" x14ac:dyDescent="0.3">
      <c r="A6978" s="130"/>
      <c r="B6978" s="130"/>
      <c r="C6978" s="130"/>
      <c r="D6978" s="130"/>
      <c r="E6978" s="130"/>
    </row>
    <row r="6979" spans="1:5" ht="15.75" thickBot="1" x14ac:dyDescent="0.3">
      <c r="A6979" s="130"/>
      <c r="B6979" s="130"/>
      <c r="C6979" s="130"/>
      <c r="D6979" s="130"/>
      <c r="E6979" s="130"/>
    </row>
    <row r="6980" spans="1:5" ht="15.75" thickBot="1" x14ac:dyDescent="0.3">
      <c r="A6980" s="130"/>
      <c r="B6980" s="130"/>
      <c r="C6980" s="130"/>
      <c r="D6980" s="130"/>
      <c r="E6980" s="130"/>
    </row>
    <row r="6981" spans="1:5" ht="15.75" thickBot="1" x14ac:dyDescent="0.3">
      <c r="A6981" s="130"/>
      <c r="B6981" s="130"/>
      <c r="C6981" s="130"/>
      <c r="D6981" s="130"/>
      <c r="E6981" s="130"/>
    </row>
    <row r="6982" spans="1:5" ht="15.75" thickBot="1" x14ac:dyDescent="0.3">
      <c r="A6982" s="130"/>
      <c r="B6982" s="130"/>
      <c r="C6982" s="130"/>
      <c r="D6982" s="130"/>
      <c r="E6982" s="130"/>
    </row>
    <row r="6983" spans="1:5" ht="15.75" thickBot="1" x14ac:dyDescent="0.3">
      <c r="A6983" s="130"/>
      <c r="B6983" s="130"/>
      <c r="C6983" s="130"/>
      <c r="D6983" s="130"/>
      <c r="E6983" s="130"/>
    </row>
    <row r="6984" spans="1:5" ht="15.75" thickBot="1" x14ac:dyDescent="0.3">
      <c r="A6984" s="130"/>
      <c r="B6984" s="130"/>
      <c r="C6984" s="130"/>
      <c r="D6984" s="130"/>
      <c r="E6984" s="130"/>
    </row>
    <row r="6985" spans="1:5" ht="15.75" thickBot="1" x14ac:dyDescent="0.3">
      <c r="A6985" s="130"/>
      <c r="B6985" s="130"/>
      <c r="C6985" s="130"/>
      <c r="D6985" s="130"/>
      <c r="E6985" s="130"/>
    </row>
    <row r="6986" spans="1:5" ht="15.75" thickBot="1" x14ac:dyDescent="0.3">
      <c r="A6986" s="130"/>
      <c r="B6986" s="130"/>
      <c r="C6986" s="130"/>
      <c r="D6986" s="130"/>
      <c r="E6986" s="130"/>
    </row>
    <row r="6987" spans="1:5" ht="15.75" thickBot="1" x14ac:dyDescent="0.3">
      <c r="A6987" s="130"/>
      <c r="B6987" s="130"/>
      <c r="C6987" s="130"/>
      <c r="D6987" s="130"/>
      <c r="E6987" s="130"/>
    </row>
    <row r="6988" spans="1:5" ht="15.75" thickBot="1" x14ac:dyDescent="0.3">
      <c r="A6988" s="130"/>
      <c r="B6988" s="130"/>
      <c r="C6988" s="130"/>
      <c r="D6988" s="130"/>
      <c r="E6988" s="130"/>
    </row>
    <row r="6989" spans="1:5" ht="15.75" thickBot="1" x14ac:dyDescent="0.3">
      <c r="A6989" s="130"/>
      <c r="B6989" s="130"/>
      <c r="C6989" s="130"/>
      <c r="D6989" s="130"/>
      <c r="E6989" s="130"/>
    </row>
    <row r="6990" spans="1:5" ht="15.75" thickBot="1" x14ac:dyDescent="0.3">
      <c r="A6990" s="130"/>
      <c r="B6990" s="130"/>
      <c r="C6990" s="130"/>
      <c r="D6990" s="130"/>
      <c r="E6990" s="130"/>
    </row>
    <row r="6991" spans="1:5" ht="15.75" thickBot="1" x14ac:dyDescent="0.3">
      <c r="A6991" s="130"/>
      <c r="B6991" s="130"/>
      <c r="C6991" s="130"/>
      <c r="D6991" s="130"/>
      <c r="E6991" s="130"/>
    </row>
    <row r="6992" spans="1:5" ht="15.75" thickBot="1" x14ac:dyDescent="0.3">
      <c r="A6992" s="130"/>
      <c r="B6992" s="130"/>
      <c r="C6992" s="130"/>
      <c r="D6992" s="130"/>
      <c r="E6992" s="130"/>
    </row>
    <row r="6993" spans="1:5" ht="15.75" thickBot="1" x14ac:dyDescent="0.3">
      <c r="A6993" s="130"/>
      <c r="B6993" s="130"/>
      <c r="C6993" s="130"/>
      <c r="D6993" s="130"/>
      <c r="E6993" s="130"/>
    </row>
    <row r="6994" spans="1:5" ht="15.75" thickBot="1" x14ac:dyDescent="0.3">
      <c r="A6994" s="130"/>
      <c r="B6994" s="130"/>
      <c r="C6994" s="130"/>
      <c r="D6994" s="130"/>
      <c r="E6994" s="130"/>
    </row>
    <row r="6995" spans="1:5" ht="15.75" thickBot="1" x14ac:dyDescent="0.3">
      <c r="A6995" s="130"/>
      <c r="B6995" s="130"/>
      <c r="C6995" s="130"/>
      <c r="D6995" s="130"/>
      <c r="E6995" s="130"/>
    </row>
    <row r="6996" spans="1:5" ht="15.75" thickBot="1" x14ac:dyDescent="0.3">
      <c r="A6996" s="130"/>
      <c r="B6996" s="130"/>
      <c r="C6996" s="130"/>
      <c r="D6996" s="130"/>
      <c r="E6996" s="130"/>
    </row>
    <row r="6997" spans="1:5" ht="15.75" thickBot="1" x14ac:dyDescent="0.3">
      <c r="A6997" s="130"/>
      <c r="B6997" s="130"/>
      <c r="C6997" s="130"/>
      <c r="D6997" s="130"/>
      <c r="E6997" s="130"/>
    </row>
    <row r="6998" spans="1:5" ht="15.75" thickBot="1" x14ac:dyDescent="0.3">
      <c r="A6998" s="130"/>
      <c r="B6998" s="130"/>
      <c r="C6998" s="130"/>
      <c r="D6998" s="130"/>
      <c r="E6998" s="130"/>
    </row>
    <row r="6999" spans="1:5" ht="15.75" thickBot="1" x14ac:dyDescent="0.3">
      <c r="A6999" s="130"/>
      <c r="B6999" s="130"/>
      <c r="C6999" s="130"/>
      <c r="D6999" s="130"/>
      <c r="E6999" s="130"/>
    </row>
    <row r="7000" spans="1:5" ht="15.75" thickBot="1" x14ac:dyDescent="0.3">
      <c r="A7000" s="130"/>
      <c r="B7000" s="130"/>
      <c r="C7000" s="130"/>
      <c r="D7000" s="130"/>
      <c r="E7000" s="130"/>
    </row>
    <row r="7001" spans="1:5" ht="15.75" thickBot="1" x14ac:dyDescent="0.3">
      <c r="A7001" s="130"/>
      <c r="B7001" s="130"/>
      <c r="C7001" s="130"/>
      <c r="D7001" s="130"/>
      <c r="E7001" s="130"/>
    </row>
    <row r="7002" spans="1:5" ht="15.75" thickBot="1" x14ac:dyDescent="0.3">
      <c r="A7002" s="130"/>
      <c r="B7002" s="130"/>
      <c r="C7002" s="130"/>
      <c r="D7002" s="130"/>
      <c r="E7002" s="130"/>
    </row>
    <row r="7003" spans="1:5" ht="15.75" thickBot="1" x14ac:dyDescent="0.3">
      <c r="A7003" s="130"/>
      <c r="B7003" s="130"/>
      <c r="C7003" s="130"/>
      <c r="D7003" s="130"/>
      <c r="E7003" s="130"/>
    </row>
    <row r="7004" spans="1:5" ht="15.75" thickBot="1" x14ac:dyDescent="0.3">
      <c r="A7004" s="130"/>
      <c r="B7004" s="130"/>
      <c r="C7004" s="130"/>
      <c r="D7004" s="130"/>
      <c r="E7004" s="130"/>
    </row>
    <row r="7005" spans="1:5" ht="15.75" thickBot="1" x14ac:dyDescent="0.3">
      <c r="A7005" s="130"/>
      <c r="B7005" s="130"/>
      <c r="C7005" s="130"/>
      <c r="D7005" s="130"/>
      <c r="E7005" s="130"/>
    </row>
    <row r="7006" spans="1:5" ht="15.75" thickBot="1" x14ac:dyDescent="0.3">
      <c r="A7006" s="130"/>
      <c r="B7006" s="130"/>
      <c r="C7006" s="130"/>
      <c r="D7006" s="130"/>
      <c r="E7006" s="130"/>
    </row>
    <row r="7007" spans="1:5" ht="15.75" thickBot="1" x14ac:dyDescent="0.3">
      <c r="A7007" s="130"/>
      <c r="B7007" s="130"/>
      <c r="C7007" s="130"/>
      <c r="D7007" s="130"/>
      <c r="E7007" s="130"/>
    </row>
    <row r="7008" spans="1:5" ht="15.75" thickBot="1" x14ac:dyDescent="0.3">
      <c r="A7008" s="130"/>
      <c r="B7008" s="130"/>
      <c r="C7008" s="130"/>
      <c r="D7008" s="130"/>
      <c r="E7008" s="130"/>
    </row>
    <row r="7009" spans="1:5" ht="15.75" thickBot="1" x14ac:dyDescent="0.3">
      <c r="A7009" s="130"/>
      <c r="B7009" s="130"/>
      <c r="C7009" s="130"/>
      <c r="D7009" s="130"/>
      <c r="E7009" s="130"/>
    </row>
    <row r="7010" spans="1:5" ht="15.75" thickBot="1" x14ac:dyDescent="0.3">
      <c r="A7010" s="130"/>
      <c r="B7010" s="130"/>
      <c r="C7010" s="130"/>
      <c r="D7010" s="130"/>
      <c r="E7010" s="130"/>
    </row>
    <row r="7011" spans="1:5" ht="15.75" thickBot="1" x14ac:dyDescent="0.3">
      <c r="A7011" s="130"/>
      <c r="B7011" s="130"/>
      <c r="C7011" s="130"/>
      <c r="D7011" s="130"/>
      <c r="E7011" s="130"/>
    </row>
    <row r="7012" spans="1:5" ht="15.75" thickBot="1" x14ac:dyDescent="0.3">
      <c r="A7012" s="130"/>
      <c r="B7012" s="130"/>
      <c r="C7012" s="130"/>
      <c r="D7012" s="130"/>
      <c r="E7012" s="130"/>
    </row>
    <row r="7013" spans="1:5" ht="15.75" thickBot="1" x14ac:dyDescent="0.3">
      <c r="A7013" s="130"/>
      <c r="B7013" s="130"/>
      <c r="C7013" s="130"/>
      <c r="D7013" s="130"/>
      <c r="E7013" s="130"/>
    </row>
    <row r="7014" spans="1:5" ht="15.75" thickBot="1" x14ac:dyDescent="0.3">
      <c r="A7014" s="130"/>
      <c r="B7014" s="130"/>
      <c r="C7014" s="130"/>
      <c r="D7014" s="130"/>
      <c r="E7014" s="130"/>
    </row>
    <row r="7015" spans="1:5" ht="15.75" thickBot="1" x14ac:dyDescent="0.3">
      <c r="A7015" s="130"/>
      <c r="B7015" s="130"/>
      <c r="C7015" s="130"/>
      <c r="D7015" s="130"/>
      <c r="E7015" s="130"/>
    </row>
    <row r="7016" spans="1:5" ht="15.75" thickBot="1" x14ac:dyDescent="0.3">
      <c r="A7016" s="130"/>
      <c r="B7016" s="130"/>
      <c r="C7016" s="130"/>
      <c r="D7016" s="130"/>
      <c r="E7016" s="130"/>
    </row>
    <row r="7017" spans="1:5" ht="15.75" thickBot="1" x14ac:dyDescent="0.3">
      <c r="A7017" s="130"/>
      <c r="B7017" s="130"/>
      <c r="C7017" s="130"/>
      <c r="D7017" s="130"/>
      <c r="E7017" s="130"/>
    </row>
    <row r="7018" spans="1:5" ht="15.75" thickBot="1" x14ac:dyDescent="0.3">
      <c r="A7018" s="130"/>
      <c r="B7018" s="130"/>
      <c r="C7018" s="130"/>
      <c r="D7018" s="130"/>
      <c r="E7018" s="130"/>
    </row>
    <row r="7019" spans="1:5" ht="15.75" thickBot="1" x14ac:dyDescent="0.3">
      <c r="A7019" s="130"/>
      <c r="B7019" s="130"/>
      <c r="C7019" s="130"/>
      <c r="D7019" s="130"/>
      <c r="E7019" s="130"/>
    </row>
    <row r="7020" spans="1:5" ht="15.75" thickBot="1" x14ac:dyDescent="0.3">
      <c r="A7020" s="130"/>
      <c r="B7020" s="130"/>
      <c r="C7020" s="130"/>
      <c r="D7020" s="130"/>
      <c r="E7020" s="130"/>
    </row>
    <row r="7021" spans="1:5" ht="15.75" thickBot="1" x14ac:dyDescent="0.3">
      <c r="A7021" s="130"/>
      <c r="B7021" s="130"/>
      <c r="C7021" s="130"/>
      <c r="D7021" s="130"/>
      <c r="E7021" s="130"/>
    </row>
    <row r="7022" spans="1:5" ht="15.75" thickBot="1" x14ac:dyDescent="0.3">
      <c r="A7022" s="130"/>
      <c r="B7022" s="130"/>
      <c r="C7022" s="130"/>
      <c r="D7022" s="130"/>
      <c r="E7022" s="130"/>
    </row>
    <row r="7023" spans="1:5" ht="15.75" thickBot="1" x14ac:dyDescent="0.3">
      <c r="A7023" s="130"/>
      <c r="B7023" s="130"/>
      <c r="C7023" s="130"/>
      <c r="D7023" s="130"/>
      <c r="E7023" s="130"/>
    </row>
    <row r="7024" spans="1:5" ht="15.75" thickBot="1" x14ac:dyDescent="0.3">
      <c r="A7024" s="130"/>
      <c r="B7024" s="130"/>
      <c r="C7024" s="130"/>
      <c r="D7024" s="130"/>
      <c r="E7024" s="130"/>
    </row>
    <row r="7025" spans="1:5" ht="15.75" thickBot="1" x14ac:dyDescent="0.3">
      <c r="A7025" s="130"/>
      <c r="B7025" s="130"/>
      <c r="C7025" s="130"/>
      <c r="D7025" s="130"/>
      <c r="E7025" s="130"/>
    </row>
    <row r="7026" spans="1:5" ht="15.75" thickBot="1" x14ac:dyDescent="0.3">
      <c r="A7026" s="130"/>
      <c r="B7026" s="130"/>
      <c r="C7026" s="130"/>
      <c r="D7026" s="130"/>
      <c r="E7026" s="130"/>
    </row>
    <row r="7027" spans="1:5" ht="15.75" thickBot="1" x14ac:dyDescent="0.3">
      <c r="A7027" s="130"/>
      <c r="B7027" s="130"/>
      <c r="C7027" s="130"/>
      <c r="D7027" s="130"/>
      <c r="E7027" s="130"/>
    </row>
    <row r="7028" spans="1:5" ht="15.75" thickBot="1" x14ac:dyDescent="0.3">
      <c r="A7028" s="130"/>
      <c r="B7028" s="130"/>
      <c r="C7028" s="130"/>
      <c r="D7028" s="130"/>
      <c r="E7028" s="130"/>
    </row>
    <row r="7029" spans="1:5" ht="15.75" thickBot="1" x14ac:dyDescent="0.3">
      <c r="A7029" s="130"/>
      <c r="B7029" s="130"/>
      <c r="C7029" s="130"/>
      <c r="D7029" s="130"/>
      <c r="E7029" s="130"/>
    </row>
    <row r="7030" spans="1:5" ht="15.75" thickBot="1" x14ac:dyDescent="0.3">
      <c r="A7030" s="130"/>
      <c r="B7030" s="130"/>
      <c r="C7030" s="130"/>
      <c r="D7030" s="130"/>
      <c r="E7030" s="130"/>
    </row>
    <row r="7031" spans="1:5" ht="15.75" thickBot="1" x14ac:dyDescent="0.3">
      <c r="A7031" s="130"/>
      <c r="B7031" s="130"/>
      <c r="C7031" s="130"/>
      <c r="D7031" s="130"/>
      <c r="E7031" s="130"/>
    </row>
    <row r="7032" spans="1:5" ht="15.75" thickBot="1" x14ac:dyDescent="0.3">
      <c r="A7032" s="130"/>
      <c r="B7032" s="130"/>
      <c r="C7032" s="130"/>
      <c r="D7032" s="130"/>
      <c r="E7032" s="130"/>
    </row>
    <row r="7033" spans="1:5" ht="15.75" thickBot="1" x14ac:dyDescent="0.3">
      <c r="A7033" s="130"/>
      <c r="B7033" s="130"/>
      <c r="C7033" s="130"/>
      <c r="D7033" s="130"/>
      <c r="E7033" s="130"/>
    </row>
    <row r="7034" spans="1:5" x14ac:dyDescent="0.25">
      <c r="A7034" s="131"/>
      <c r="B7034" s="131"/>
      <c r="C7034" s="131"/>
      <c r="D7034" s="131"/>
      <c r="E7034" s="131"/>
    </row>
    <row r="7035" spans="1:5" ht="15.75" thickBot="1" x14ac:dyDescent="0.3">
      <c r="A7035" s="130"/>
      <c r="B7035" s="130"/>
      <c r="C7035" s="130"/>
      <c r="D7035" s="130"/>
      <c r="E7035" s="130"/>
    </row>
    <row r="7036" spans="1:5" ht="15.75" thickBot="1" x14ac:dyDescent="0.3">
      <c r="A7036" s="130"/>
      <c r="B7036" s="130"/>
      <c r="C7036" s="130"/>
      <c r="D7036" s="130"/>
      <c r="E7036" s="130"/>
    </row>
    <row r="7037" spans="1:5" x14ac:dyDescent="0.25">
      <c r="A7037" s="131"/>
      <c r="B7037" s="131"/>
      <c r="C7037" s="131"/>
      <c r="D7037" s="131"/>
      <c r="E7037" s="131"/>
    </row>
    <row r="7038" spans="1:5" ht="15.75" thickBot="1" x14ac:dyDescent="0.3">
      <c r="A7038" s="130"/>
      <c r="B7038" s="130"/>
      <c r="C7038" s="130"/>
      <c r="D7038" s="130"/>
      <c r="E7038" s="130"/>
    </row>
    <row r="7039" spans="1:5" ht="15.75" thickBot="1" x14ac:dyDescent="0.3">
      <c r="A7039" s="130"/>
      <c r="B7039" s="130"/>
      <c r="C7039" s="130"/>
      <c r="D7039" s="130"/>
      <c r="E7039" s="130"/>
    </row>
    <row r="7040" spans="1:5" x14ac:dyDescent="0.25">
      <c r="A7040" s="131"/>
      <c r="B7040" s="131"/>
      <c r="C7040" s="131"/>
      <c r="D7040" s="131"/>
      <c r="E7040" s="131"/>
    </row>
    <row r="7041" spans="1:5" ht="15.75" thickBot="1" x14ac:dyDescent="0.3">
      <c r="A7041" s="130"/>
      <c r="B7041" s="130"/>
      <c r="C7041" s="130"/>
      <c r="D7041" s="130"/>
      <c r="E7041" s="130"/>
    </row>
    <row r="7042" spans="1:5" ht="15.75" thickBot="1" x14ac:dyDescent="0.3">
      <c r="A7042" s="130"/>
      <c r="B7042" s="130"/>
      <c r="C7042" s="130"/>
      <c r="D7042" s="130"/>
      <c r="E7042" s="130"/>
    </row>
    <row r="7043" spans="1:5" x14ac:dyDescent="0.25">
      <c r="A7043" s="131"/>
      <c r="B7043" s="131"/>
      <c r="C7043" s="131"/>
      <c r="D7043" s="131"/>
      <c r="E7043" s="131"/>
    </row>
    <row r="7044" spans="1:5" ht="15.75" thickBot="1" x14ac:dyDescent="0.3">
      <c r="A7044" s="130"/>
      <c r="B7044" s="130"/>
      <c r="C7044" s="130"/>
      <c r="D7044" s="130"/>
      <c r="E7044" s="130"/>
    </row>
    <row r="7045" spans="1:5" ht="15.75" thickBot="1" x14ac:dyDescent="0.3">
      <c r="A7045" s="130"/>
      <c r="B7045" s="130"/>
      <c r="C7045" s="130"/>
      <c r="D7045" s="130"/>
      <c r="E7045" s="130"/>
    </row>
    <row r="7046" spans="1:5" x14ac:dyDescent="0.25">
      <c r="A7046" s="131"/>
      <c r="B7046" s="131"/>
      <c r="C7046" s="131"/>
      <c r="D7046" s="131"/>
      <c r="E7046" s="131"/>
    </row>
    <row r="7047" spans="1:5" ht="15.75" thickBot="1" x14ac:dyDescent="0.3">
      <c r="A7047" s="130"/>
      <c r="B7047" s="130"/>
      <c r="C7047" s="130"/>
      <c r="D7047" s="130"/>
      <c r="E7047" s="130"/>
    </row>
    <row r="7048" spans="1:5" ht="15.75" thickBot="1" x14ac:dyDescent="0.3">
      <c r="A7048" s="130"/>
      <c r="B7048" s="130"/>
      <c r="C7048" s="130"/>
      <c r="D7048" s="130"/>
      <c r="E7048" s="130"/>
    </row>
    <row r="7049" spans="1:5" x14ac:dyDescent="0.25">
      <c r="A7049" s="131"/>
      <c r="B7049" s="131"/>
      <c r="C7049" s="131"/>
      <c r="D7049" s="131"/>
      <c r="E7049" s="131"/>
    </row>
    <row r="7050" spans="1:5" ht="15.75" thickBot="1" x14ac:dyDescent="0.3">
      <c r="A7050" s="130"/>
      <c r="B7050" s="130"/>
      <c r="C7050" s="130"/>
      <c r="D7050" s="130"/>
      <c r="E7050" s="130"/>
    </row>
    <row r="7051" spans="1:5" ht="15.75" thickBot="1" x14ac:dyDescent="0.3">
      <c r="A7051" s="130"/>
      <c r="B7051" s="130"/>
      <c r="C7051" s="130"/>
      <c r="D7051" s="130"/>
      <c r="E7051" s="130"/>
    </row>
    <row r="7052" spans="1:5" x14ac:dyDescent="0.25">
      <c r="A7052" s="131"/>
      <c r="B7052" s="131"/>
      <c r="C7052" s="131"/>
      <c r="D7052" s="131"/>
      <c r="E7052" s="131"/>
    </row>
    <row r="7053" spans="1:5" ht="15.75" thickBot="1" x14ac:dyDescent="0.3">
      <c r="A7053" s="130"/>
      <c r="B7053" s="130"/>
      <c r="C7053" s="130"/>
      <c r="D7053" s="130"/>
      <c r="E7053" s="130"/>
    </row>
    <row r="7054" spans="1:5" ht="15.75" thickBot="1" x14ac:dyDescent="0.3">
      <c r="A7054" s="130"/>
      <c r="B7054" s="130"/>
      <c r="C7054" s="130"/>
      <c r="D7054" s="130"/>
      <c r="E7054" s="130"/>
    </row>
    <row r="7055" spans="1:5" x14ac:dyDescent="0.25">
      <c r="A7055" s="131"/>
      <c r="B7055" s="131"/>
      <c r="C7055" s="131"/>
      <c r="D7055" s="131"/>
      <c r="E7055" s="131"/>
    </row>
    <row r="7056" spans="1:5" ht="15.75" thickBot="1" x14ac:dyDescent="0.3">
      <c r="A7056" s="130"/>
      <c r="B7056" s="130"/>
      <c r="C7056" s="130"/>
      <c r="D7056" s="130"/>
      <c r="E7056" s="130"/>
    </row>
    <row r="7057" spans="1:5" ht="15.75" thickBot="1" x14ac:dyDescent="0.3">
      <c r="A7057" s="130"/>
      <c r="B7057" s="130"/>
      <c r="C7057" s="130"/>
      <c r="D7057" s="130"/>
      <c r="E7057" s="130"/>
    </row>
    <row r="7058" spans="1:5" x14ac:dyDescent="0.25">
      <c r="A7058" s="131"/>
      <c r="B7058" s="131"/>
      <c r="C7058" s="131"/>
      <c r="D7058" s="131"/>
      <c r="E7058" s="131"/>
    </row>
    <row r="7059" spans="1:5" ht="15.75" thickBot="1" x14ac:dyDescent="0.3">
      <c r="A7059" s="130"/>
      <c r="B7059" s="130"/>
      <c r="C7059" s="130"/>
      <c r="D7059" s="130"/>
      <c r="E7059" s="130"/>
    </row>
    <row r="7060" spans="1:5" ht="15.75" thickBot="1" x14ac:dyDescent="0.3">
      <c r="A7060" s="130"/>
      <c r="B7060" s="130"/>
      <c r="C7060" s="130"/>
      <c r="D7060" s="130"/>
      <c r="E7060" s="130"/>
    </row>
    <row r="7061" spans="1:5" x14ac:dyDescent="0.25">
      <c r="A7061" s="131"/>
      <c r="B7061" s="131"/>
      <c r="C7061" s="131"/>
      <c r="D7061" s="131"/>
      <c r="E7061" s="131"/>
    </row>
    <row r="7062" spans="1:5" ht="15.75" thickBot="1" x14ac:dyDescent="0.3">
      <c r="A7062" s="130"/>
      <c r="B7062" s="130"/>
      <c r="C7062" s="130"/>
      <c r="D7062" s="130"/>
      <c r="E7062" s="130"/>
    </row>
    <row r="7063" spans="1:5" ht="15.75" thickBot="1" x14ac:dyDescent="0.3">
      <c r="A7063" s="130"/>
      <c r="B7063" s="130"/>
      <c r="C7063" s="130"/>
      <c r="D7063" s="130"/>
      <c r="E7063" s="130"/>
    </row>
    <row r="7064" spans="1:5" x14ac:dyDescent="0.25">
      <c r="A7064" s="131"/>
      <c r="B7064" s="131"/>
      <c r="C7064" s="131"/>
      <c r="D7064" s="131"/>
      <c r="E7064" s="131"/>
    </row>
    <row r="7065" spans="1:5" ht="15.75" thickBot="1" x14ac:dyDescent="0.3">
      <c r="A7065" s="130"/>
      <c r="B7065" s="130"/>
      <c r="C7065" s="130"/>
      <c r="D7065" s="130"/>
      <c r="E7065" s="130"/>
    </row>
    <row r="7066" spans="1:5" ht="15.75" thickBot="1" x14ac:dyDescent="0.3">
      <c r="A7066" s="130"/>
      <c r="B7066" s="130"/>
      <c r="C7066" s="130"/>
      <c r="D7066" s="130"/>
      <c r="E7066" s="130"/>
    </row>
    <row r="7067" spans="1:5" x14ac:dyDescent="0.25">
      <c r="A7067" s="131"/>
      <c r="B7067" s="131"/>
      <c r="C7067" s="131"/>
      <c r="D7067" s="131"/>
      <c r="E7067" s="131"/>
    </row>
    <row r="7068" spans="1:5" ht="15.75" thickBot="1" x14ac:dyDescent="0.3">
      <c r="A7068" s="130"/>
      <c r="B7068" s="130"/>
      <c r="C7068" s="130"/>
      <c r="D7068" s="130"/>
      <c r="E7068" s="130"/>
    </row>
    <row r="7069" spans="1:5" ht="15.75" thickBot="1" x14ac:dyDescent="0.3">
      <c r="A7069" s="130"/>
      <c r="B7069" s="130"/>
      <c r="C7069" s="130"/>
      <c r="D7069" s="130"/>
      <c r="E7069" s="130"/>
    </row>
    <row r="7070" spans="1:5" x14ac:dyDescent="0.25">
      <c r="A7070" s="131"/>
      <c r="B7070" s="131"/>
      <c r="C7070" s="131"/>
      <c r="D7070" s="131"/>
      <c r="E7070" s="131"/>
    </row>
    <row r="7071" spans="1:5" ht="15.75" thickBot="1" x14ac:dyDescent="0.3">
      <c r="A7071" s="130"/>
      <c r="B7071" s="130"/>
      <c r="C7071" s="130"/>
      <c r="D7071" s="130"/>
      <c r="E7071" s="130"/>
    </row>
    <row r="7072" spans="1:5" ht="15.75" thickBot="1" x14ac:dyDescent="0.3">
      <c r="A7072" s="130"/>
      <c r="B7072" s="130"/>
      <c r="C7072" s="130"/>
      <c r="D7072" s="130"/>
      <c r="E7072" s="130"/>
    </row>
    <row r="7073" spans="1:5" x14ac:dyDescent="0.25">
      <c r="A7073" s="131"/>
      <c r="B7073" s="131"/>
      <c r="C7073" s="131"/>
      <c r="D7073" s="131"/>
      <c r="E7073" s="131"/>
    </row>
    <row r="7074" spans="1:5" ht="15.75" thickBot="1" x14ac:dyDescent="0.3">
      <c r="A7074" s="130"/>
      <c r="B7074" s="130"/>
      <c r="C7074" s="130"/>
      <c r="D7074" s="130"/>
      <c r="E7074" s="130"/>
    </row>
    <row r="7075" spans="1:5" ht="15.75" thickBot="1" x14ac:dyDescent="0.3">
      <c r="A7075" s="130"/>
      <c r="B7075" s="130"/>
      <c r="C7075" s="130"/>
      <c r="D7075" s="130"/>
      <c r="E7075" s="130"/>
    </row>
    <row r="7076" spans="1:5" x14ac:dyDescent="0.25">
      <c r="A7076" s="131"/>
      <c r="B7076" s="131"/>
      <c r="C7076" s="131"/>
      <c r="D7076" s="131"/>
      <c r="E7076" s="131"/>
    </row>
    <row r="7077" spans="1:5" ht="15.75" thickBot="1" x14ac:dyDescent="0.3">
      <c r="A7077" s="130"/>
      <c r="B7077" s="130"/>
      <c r="C7077" s="130"/>
      <c r="D7077" s="130"/>
      <c r="E7077" s="130"/>
    </row>
    <row r="7078" spans="1:5" ht="15.75" thickBot="1" x14ac:dyDescent="0.3">
      <c r="A7078" s="130"/>
      <c r="B7078" s="130"/>
      <c r="C7078" s="130"/>
      <c r="D7078" s="130"/>
      <c r="E7078" s="130"/>
    </row>
    <row r="7079" spans="1:5" x14ac:dyDescent="0.25">
      <c r="A7079" s="131"/>
      <c r="B7079" s="131"/>
      <c r="C7079" s="131"/>
      <c r="D7079" s="131"/>
      <c r="E7079" s="131"/>
    </row>
    <row r="7080" spans="1:5" ht="15.75" thickBot="1" x14ac:dyDescent="0.3">
      <c r="A7080" s="130"/>
      <c r="B7080" s="130"/>
      <c r="C7080" s="130"/>
      <c r="D7080" s="130"/>
      <c r="E7080" s="130"/>
    </row>
    <row r="7081" spans="1:5" ht="15.75" thickBot="1" x14ac:dyDescent="0.3">
      <c r="A7081" s="130"/>
      <c r="B7081" s="130"/>
      <c r="C7081" s="130"/>
      <c r="D7081" s="130"/>
      <c r="E7081" s="130"/>
    </row>
    <row r="7082" spans="1:5" x14ac:dyDescent="0.25">
      <c r="A7082" s="131"/>
      <c r="B7082" s="131"/>
      <c r="C7082" s="131"/>
      <c r="D7082" s="131"/>
      <c r="E7082" s="131"/>
    </row>
    <row r="7083" spans="1:5" ht="15.75" thickBot="1" x14ac:dyDescent="0.3">
      <c r="A7083" s="130"/>
      <c r="B7083" s="130"/>
      <c r="C7083" s="130"/>
      <c r="D7083" s="130"/>
      <c r="E7083" s="130"/>
    </row>
    <row r="7084" spans="1:5" ht="15.75" thickBot="1" x14ac:dyDescent="0.3">
      <c r="A7084" s="130"/>
      <c r="B7084" s="130"/>
      <c r="C7084" s="130"/>
      <c r="D7084" s="130"/>
      <c r="E7084" s="130"/>
    </row>
    <row r="7085" spans="1:5" x14ac:dyDescent="0.25">
      <c r="A7085" s="131"/>
      <c r="B7085" s="131"/>
      <c r="C7085" s="131"/>
      <c r="D7085" s="131"/>
      <c r="E7085" s="131"/>
    </row>
    <row r="7086" spans="1:5" ht="15.75" thickBot="1" x14ac:dyDescent="0.3">
      <c r="A7086" s="130"/>
      <c r="B7086" s="130"/>
      <c r="C7086" s="130"/>
      <c r="D7086" s="130"/>
      <c r="E7086" s="130"/>
    </row>
    <row r="7087" spans="1:5" ht="15.75" thickBot="1" x14ac:dyDescent="0.3">
      <c r="A7087" s="130"/>
      <c r="B7087" s="130"/>
      <c r="C7087" s="130"/>
      <c r="D7087" s="130"/>
      <c r="E7087" s="130"/>
    </row>
    <row r="7088" spans="1:5" x14ac:dyDescent="0.25">
      <c r="A7088" s="131"/>
      <c r="B7088" s="131"/>
      <c r="C7088" s="131"/>
      <c r="D7088" s="131"/>
      <c r="E7088" s="131"/>
    </row>
    <row r="7089" spans="1:5" ht="15.75" thickBot="1" x14ac:dyDescent="0.3">
      <c r="A7089" s="130"/>
      <c r="B7089" s="130"/>
      <c r="C7089" s="130"/>
      <c r="D7089" s="130"/>
      <c r="E7089" s="130"/>
    </row>
    <row r="7090" spans="1:5" ht="15.75" thickBot="1" x14ac:dyDescent="0.3">
      <c r="A7090" s="130"/>
      <c r="B7090" s="130"/>
      <c r="C7090" s="130"/>
      <c r="D7090" s="130"/>
      <c r="E7090" s="130"/>
    </row>
    <row r="7091" spans="1:5" x14ac:dyDescent="0.25">
      <c r="A7091" s="131"/>
      <c r="B7091" s="131"/>
      <c r="C7091" s="131"/>
      <c r="D7091" s="131"/>
      <c r="E7091" s="131"/>
    </row>
    <row r="7092" spans="1:5" ht="15.75" thickBot="1" x14ac:dyDescent="0.3">
      <c r="A7092" s="130"/>
      <c r="B7092" s="130"/>
      <c r="C7092" s="130"/>
      <c r="D7092" s="130"/>
      <c r="E7092" s="130"/>
    </row>
    <row r="7093" spans="1:5" ht="15.75" thickBot="1" x14ac:dyDescent="0.3">
      <c r="A7093" s="130"/>
      <c r="B7093" s="130"/>
      <c r="C7093" s="130"/>
      <c r="D7093" s="130"/>
      <c r="E7093" s="130"/>
    </row>
    <row r="7094" spans="1:5" x14ac:dyDescent="0.25">
      <c r="A7094" s="131"/>
      <c r="B7094" s="131"/>
      <c r="C7094" s="131"/>
      <c r="D7094" s="131"/>
      <c r="E7094" s="131"/>
    </row>
    <row r="7095" spans="1:5" ht="15.75" thickBot="1" x14ac:dyDescent="0.3">
      <c r="A7095" s="130"/>
      <c r="B7095" s="130"/>
      <c r="C7095" s="130"/>
      <c r="D7095" s="130"/>
      <c r="E7095" s="130"/>
    </row>
    <row r="7096" spans="1:5" ht="15.75" thickBot="1" x14ac:dyDescent="0.3">
      <c r="A7096" s="130"/>
      <c r="B7096" s="130"/>
      <c r="C7096" s="130"/>
      <c r="D7096" s="130"/>
      <c r="E7096" s="130"/>
    </row>
    <row r="7097" spans="1:5" x14ac:dyDescent="0.25">
      <c r="A7097" s="131"/>
      <c r="B7097" s="131"/>
      <c r="C7097" s="131"/>
      <c r="D7097" s="131"/>
      <c r="E7097" s="131"/>
    </row>
    <row r="7098" spans="1:5" ht="15.75" thickBot="1" x14ac:dyDescent="0.3">
      <c r="A7098" s="130"/>
      <c r="B7098" s="130"/>
      <c r="C7098" s="130"/>
      <c r="D7098" s="130"/>
      <c r="E7098" s="130"/>
    </row>
    <row r="7099" spans="1:5" ht="15.75" thickBot="1" x14ac:dyDescent="0.3">
      <c r="A7099" s="130"/>
      <c r="B7099" s="130"/>
      <c r="C7099" s="130"/>
      <c r="D7099" s="130"/>
      <c r="E7099" s="130"/>
    </row>
    <row r="7100" spans="1:5" x14ac:dyDescent="0.25">
      <c r="A7100" s="131"/>
      <c r="B7100" s="131"/>
      <c r="C7100" s="131"/>
      <c r="D7100" s="131"/>
      <c r="E7100" s="131"/>
    </row>
    <row r="7101" spans="1:5" ht="15.75" thickBot="1" x14ac:dyDescent="0.3">
      <c r="A7101" s="130"/>
      <c r="B7101" s="130"/>
      <c r="C7101" s="130"/>
      <c r="D7101" s="130"/>
      <c r="E7101" s="130"/>
    </row>
    <row r="7102" spans="1:5" ht="15.75" thickBot="1" x14ac:dyDescent="0.3">
      <c r="A7102" s="130"/>
      <c r="B7102" s="130"/>
      <c r="C7102" s="130"/>
      <c r="D7102" s="130"/>
      <c r="E7102" s="130"/>
    </row>
    <row r="7103" spans="1:5" x14ac:dyDescent="0.25">
      <c r="A7103" s="131"/>
      <c r="B7103" s="131"/>
      <c r="C7103" s="131"/>
      <c r="D7103" s="131"/>
      <c r="E7103" s="131"/>
    </row>
    <row r="7104" spans="1:5" ht="15.75" thickBot="1" x14ac:dyDescent="0.3">
      <c r="A7104" s="130"/>
      <c r="B7104" s="130"/>
      <c r="C7104" s="130"/>
      <c r="D7104" s="130"/>
      <c r="E7104" s="130"/>
    </row>
    <row r="7105" spans="1:5" ht="15.75" thickBot="1" x14ac:dyDescent="0.3">
      <c r="A7105" s="130"/>
      <c r="B7105" s="130"/>
      <c r="C7105" s="130"/>
      <c r="D7105" s="130"/>
      <c r="E7105" s="130"/>
    </row>
    <row r="7106" spans="1:5" x14ac:dyDescent="0.25">
      <c r="A7106" s="131"/>
      <c r="B7106" s="131"/>
      <c r="C7106" s="131"/>
      <c r="D7106" s="131"/>
      <c r="E7106" s="131"/>
    </row>
    <row r="7107" spans="1:5" ht="15.75" thickBot="1" x14ac:dyDescent="0.3">
      <c r="A7107" s="130"/>
      <c r="B7107" s="130"/>
      <c r="C7107" s="130"/>
      <c r="D7107" s="130"/>
      <c r="E7107" s="130"/>
    </row>
    <row r="7108" spans="1:5" ht="15.75" thickBot="1" x14ac:dyDescent="0.3">
      <c r="A7108" s="130"/>
      <c r="B7108" s="130"/>
      <c r="C7108" s="130"/>
      <c r="D7108" s="130"/>
      <c r="E7108" s="130"/>
    </row>
    <row r="7109" spans="1:5" x14ac:dyDescent="0.25">
      <c r="A7109" s="131"/>
      <c r="B7109" s="131"/>
      <c r="C7109" s="131"/>
      <c r="D7109" s="131"/>
      <c r="E7109" s="131"/>
    </row>
    <row r="7110" spans="1:5" ht="15.75" thickBot="1" x14ac:dyDescent="0.3">
      <c r="A7110" s="130"/>
      <c r="B7110" s="130"/>
      <c r="C7110" s="130"/>
      <c r="D7110" s="130"/>
      <c r="E7110" s="130"/>
    </row>
    <row r="7111" spans="1:5" ht="15.75" thickBot="1" x14ac:dyDescent="0.3">
      <c r="A7111" s="130"/>
      <c r="B7111" s="130"/>
      <c r="C7111" s="130"/>
      <c r="D7111" s="130"/>
      <c r="E7111" s="130"/>
    </row>
    <row r="7112" spans="1:5" x14ac:dyDescent="0.25">
      <c r="A7112" s="131"/>
      <c r="B7112" s="131"/>
      <c r="C7112" s="131"/>
      <c r="D7112" s="131"/>
      <c r="E7112" s="131"/>
    </row>
    <row r="7113" spans="1:5" ht="15.75" thickBot="1" x14ac:dyDescent="0.3">
      <c r="A7113" s="130"/>
      <c r="B7113" s="130"/>
      <c r="C7113" s="130"/>
      <c r="D7113" s="130"/>
      <c r="E7113" s="130"/>
    </row>
    <row r="7114" spans="1:5" ht="15.75" thickBot="1" x14ac:dyDescent="0.3">
      <c r="A7114" s="130"/>
      <c r="B7114" s="130"/>
      <c r="C7114" s="130"/>
      <c r="D7114" s="130"/>
      <c r="E7114" s="130"/>
    </row>
    <row r="7115" spans="1:5" x14ac:dyDescent="0.25">
      <c r="A7115" s="131"/>
      <c r="B7115" s="131"/>
      <c r="C7115" s="131"/>
      <c r="D7115" s="131"/>
      <c r="E7115" s="131"/>
    </row>
    <row r="7116" spans="1:5" ht="15.75" thickBot="1" x14ac:dyDescent="0.3">
      <c r="A7116" s="130"/>
      <c r="B7116" s="130"/>
      <c r="C7116" s="130"/>
      <c r="D7116" s="130"/>
      <c r="E7116" s="130"/>
    </row>
    <row r="7117" spans="1:5" ht="15.75" thickBot="1" x14ac:dyDescent="0.3">
      <c r="A7117" s="130"/>
      <c r="B7117" s="130"/>
      <c r="C7117" s="130"/>
      <c r="D7117" s="130"/>
      <c r="E7117" s="130"/>
    </row>
    <row r="7118" spans="1:5" x14ac:dyDescent="0.25">
      <c r="A7118" s="131"/>
      <c r="B7118" s="131"/>
      <c r="C7118" s="131"/>
      <c r="D7118" s="131"/>
      <c r="E7118" s="131"/>
    </row>
    <row r="7119" spans="1:5" ht="15.75" thickBot="1" x14ac:dyDescent="0.3">
      <c r="A7119" s="130"/>
      <c r="B7119" s="130"/>
      <c r="C7119" s="130"/>
      <c r="D7119" s="130"/>
      <c r="E7119" s="130"/>
    </row>
    <row r="7120" spans="1:5" ht="15.75" thickBot="1" x14ac:dyDescent="0.3">
      <c r="A7120" s="130"/>
      <c r="B7120" s="130"/>
      <c r="C7120" s="130"/>
      <c r="D7120" s="130"/>
      <c r="E7120" s="130"/>
    </row>
    <row r="7121" spans="1:5" x14ac:dyDescent="0.25">
      <c r="A7121" s="131"/>
      <c r="B7121" s="131"/>
      <c r="C7121" s="131"/>
      <c r="D7121" s="131"/>
      <c r="E7121" s="131"/>
    </row>
    <row r="7122" spans="1:5" ht="15.75" thickBot="1" x14ac:dyDescent="0.3">
      <c r="A7122" s="130"/>
      <c r="B7122" s="130"/>
      <c r="C7122" s="130"/>
      <c r="D7122" s="130"/>
      <c r="E7122" s="130"/>
    </row>
    <row r="7123" spans="1:5" ht="15.75" thickBot="1" x14ac:dyDescent="0.3">
      <c r="A7123" s="130"/>
      <c r="B7123" s="130"/>
      <c r="C7123" s="130"/>
      <c r="D7123" s="130"/>
      <c r="E7123" s="130"/>
    </row>
    <row r="7124" spans="1:5" x14ac:dyDescent="0.25">
      <c r="A7124" s="131"/>
      <c r="B7124" s="131"/>
      <c r="C7124" s="131"/>
      <c r="D7124" s="131"/>
      <c r="E7124" s="131"/>
    </row>
    <row r="7125" spans="1:5" ht="15.75" thickBot="1" x14ac:dyDescent="0.3">
      <c r="A7125" s="130"/>
      <c r="B7125" s="130"/>
      <c r="C7125" s="130"/>
      <c r="D7125" s="130"/>
      <c r="E7125" s="130"/>
    </row>
    <row r="7126" spans="1:5" ht="15.75" thickBot="1" x14ac:dyDescent="0.3">
      <c r="A7126" s="130"/>
      <c r="B7126" s="130"/>
      <c r="C7126" s="130"/>
      <c r="D7126" s="130"/>
      <c r="E7126" s="130"/>
    </row>
    <row r="7127" spans="1:5" x14ac:dyDescent="0.25">
      <c r="A7127" s="131"/>
      <c r="B7127" s="131"/>
      <c r="C7127" s="131"/>
      <c r="D7127" s="131"/>
      <c r="E7127" s="131"/>
    </row>
    <row r="7128" spans="1:5" ht="15.75" thickBot="1" x14ac:dyDescent="0.3">
      <c r="A7128" s="130"/>
      <c r="B7128" s="130"/>
      <c r="C7128" s="130"/>
      <c r="D7128" s="130"/>
      <c r="E7128" s="130"/>
    </row>
    <row r="7129" spans="1:5" ht="15.75" thickBot="1" x14ac:dyDescent="0.3">
      <c r="A7129" s="130"/>
      <c r="B7129" s="130"/>
      <c r="C7129" s="130"/>
      <c r="D7129" s="130"/>
      <c r="E7129" s="130"/>
    </row>
    <row r="7130" spans="1:5" x14ac:dyDescent="0.25">
      <c r="A7130" s="131"/>
      <c r="B7130" s="131"/>
      <c r="C7130" s="131"/>
      <c r="D7130" s="131"/>
      <c r="E7130" s="131"/>
    </row>
    <row r="7131" spans="1:5" ht="15.75" thickBot="1" x14ac:dyDescent="0.3">
      <c r="A7131" s="130"/>
      <c r="B7131" s="130"/>
      <c r="C7131" s="130"/>
      <c r="D7131" s="130"/>
      <c r="E7131" s="130"/>
    </row>
    <row r="7132" spans="1:5" ht="15.75" thickBot="1" x14ac:dyDescent="0.3">
      <c r="A7132" s="130"/>
      <c r="B7132" s="130"/>
      <c r="C7132" s="130"/>
      <c r="D7132" s="130"/>
      <c r="E7132" s="130"/>
    </row>
    <row r="7133" spans="1:5" x14ac:dyDescent="0.25">
      <c r="A7133" s="131"/>
      <c r="B7133" s="131"/>
      <c r="C7133" s="131"/>
      <c r="D7133" s="131"/>
      <c r="E7133" s="131"/>
    </row>
    <row r="7134" spans="1:5" ht="15.75" thickBot="1" x14ac:dyDescent="0.3">
      <c r="A7134" s="130"/>
      <c r="B7134" s="130"/>
      <c r="C7134" s="130"/>
      <c r="D7134" s="130"/>
      <c r="E7134" s="130"/>
    </row>
    <row r="7135" spans="1:5" ht="15.75" thickBot="1" x14ac:dyDescent="0.3">
      <c r="A7135" s="130"/>
      <c r="B7135" s="130"/>
      <c r="C7135" s="130"/>
      <c r="D7135" s="130"/>
      <c r="E7135" s="130"/>
    </row>
    <row r="7136" spans="1:5" x14ac:dyDescent="0.25">
      <c r="A7136" s="131"/>
      <c r="B7136" s="131"/>
      <c r="C7136" s="131"/>
      <c r="D7136" s="131"/>
      <c r="E7136" s="131"/>
    </row>
    <row r="7137" spans="1:5" ht="15.75" thickBot="1" x14ac:dyDescent="0.3">
      <c r="A7137" s="130"/>
      <c r="B7137" s="130"/>
      <c r="C7137" s="130"/>
      <c r="D7137" s="130"/>
      <c r="E7137" s="130"/>
    </row>
    <row r="7138" spans="1:5" ht="15.75" thickBot="1" x14ac:dyDescent="0.3">
      <c r="A7138" s="130"/>
      <c r="B7138" s="130"/>
      <c r="C7138" s="130"/>
      <c r="D7138" s="130"/>
      <c r="E7138" s="130"/>
    </row>
    <row r="7139" spans="1:5" x14ac:dyDescent="0.25">
      <c r="A7139" s="131"/>
      <c r="B7139" s="131"/>
      <c r="C7139" s="131"/>
      <c r="D7139" s="131"/>
      <c r="E7139" s="131"/>
    </row>
    <row r="7140" spans="1:5" ht="15.75" thickBot="1" x14ac:dyDescent="0.3">
      <c r="A7140" s="130"/>
      <c r="B7140" s="130"/>
      <c r="C7140" s="130"/>
      <c r="D7140" s="130"/>
      <c r="E7140" s="130"/>
    </row>
    <row r="7141" spans="1:5" ht="15.75" thickBot="1" x14ac:dyDescent="0.3">
      <c r="A7141" s="130"/>
      <c r="B7141" s="130"/>
      <c r="C7141" s="130"/>
      <c r="D7141" s="130"/>
      <c r="E7141" s="130"/>
    </row>
    <row r="7142" spans="1:5" x14ac:dyDescent="0.25">
      <c r="A7142" s="131"/>
      <c r="B7142" s="131"/>
      <c r="C7142" s="131"/>
      <c r="D7142" s="131"/>
      <c r="E7142" s="131"/>
    </row>
    <row r="7143" spans="1:5" x14ac:dyDescent="0.25">
      <c r="A7143" s="131"/>
      <c r="B7143" s="131"/>
      <c r="C7143" s="131"/>
      <c r="D7143" s="131"/>
      <c r="E7143" s="131"/>
    </row>
    <row r="7144" spans="1:5" x14ac:dyDescent="0.25">
      <c r="A7144" s="131"/>
      <c r="B7144" s="131"/>
      <c r="C7144" s="131"/>
      <c r="D7144" s="131"/>
      <c r="E7144" s="131"/>
    </row>
    <row r="7145" spans="1:5" ht="15.75" thickBot="1" x14ac:dyDescent="0.3">
      <c r="A7145" s="130"/>
      <c r="B7145" s="130"/>
      <c r="C7145" s="130"/>
      <c r="D7145" s="130"/>
      <c r="E7145" s="130"/>
    </row>
    <row r="7146" spans="1:5" ht="15.75" thickBot="1" x14ac:dyDescent="0.3">
      <c r="A7146" s="130"/>
      <c r="B7146" s="130"/>
      <c r="C7146" s="130"/>
      <c r="D7146" s="130"/>
      <c r="E7146" s="130"/>
    </row>
    <row r="7147" spans="1:5" x14ac:dyDescent="0.25">
      <c r="A7147" s="131"/>
      <c r="B7147" s="131"/>
      <c r="C7147" s="131"/>
      <c r="D7147" s="131"/>
      <c r="E7147" s="131"/>
    </row>
    <row r="7148" spans="1:5" x14ac:dyDescent="0.25">
      <c r="A7148" s="131"/>
      <c r="B7148" s="131"/>
      <c r="C7148" s="131"/>
      <c r="D7148" s="131"/>
      <c r="E7148" s="131"/>
    </row>
    <row r="7149" spans="1:5" x14ac:dyDescent="0.25">
      <c r="A7149" s="131"/>
      <c r="B7149" s="131"/>
      <c r="C7149" s="131"/>
      <c r="D7149" s="131"/>
      <c r="E7149" s="131"/>
    </row>
    <row r="7150" spans="1:5" ht="15.75" thickBot="1" x14ac:dyDescent="0.3">
      <c r="A7150" s="130"/>
      <c r="B7150" s="130"/>
      <c r="C7150" s="130"/>
      <c r="D7150" s="130"/>
      <c r="E7150" s="130"/>
    </row>
    <row r="7151" spans="1:5" ht="15.75" thickBot="1" x14ac:dyDescent="0.3">
      <c r="A7151" s="130"/>
      <c r="B7151" s="130"/>
      <c r="C7151" s="130"/>
      <c r="D7151" s="130"/>
      <c r="E7151" s="130"/>
    </row>
    <row r="7152" spans="1:5" x14ac:dyDescent="0.25">
      <c r="A7152" s="131"/>
      <c r="B7152" s="131"/>
      <c r="C7152" s="131"/>
      <c r="D7152" s="131"/>
      <c r="E7152" s="131"/>
    </row>
    <row r="7153" spans="1:5" x14ac:dyDescent="0.25">
      <c r="A7153" s="131"/>
      <c r="B7153" s="131"/>
      <c r="C7153" s="131"/>
      <c r="D7153" s="131"/>
      <c r="E7153" s="131"/>
    </row>
    <row r="7154" spans="1:5" x14ac:dyDescent="0.25">
      <c r="A7154" s="131"/>
      <c r="B7154" s="131"/>
      <c r="C7154" s="131"/>
      <c r="D7154" s="131"/>
      <c r="E7154" s="131"/>
    </row>
    <row r="7155" spans="1:5" ht="15.75" thickBot="1" x14ac:dyDescent="0.3">
      <c r="A7155" s="130"/>
      <c r="B7155" s="130"/>
      <c r="C7155" s="130"/>
      <c r="D7155" s="130"/>
      <c r="E7155" s="130"/>
    </row>
    <row r="7156" spans="1:5" ht="15.75" thickBot="1" x14ac:dyDescent="0.3">
      <c r="A7156" s="130"/>
      <c r="B7156" s="130"/>
      <c r="C7156" s="130"/>
      <c r="D7156" s="130"/>
      <c r="E7156" s="130"/>
    </row>
    <row r="7157" spans="1:5" x14ac:dyDescent="0.25">
      <c r="A7157" s="131"/>
      <c r="B7157" s="131"/>
      <c r="C7157" s="131"/>
      <c r="D7157" s="131"/>
      <c r="E7157" s="131"/>
    </row>
    <row r="7158" spans="1:5" x14ac:dyDescent="0.25">
      <c r="A7158" s="131"/>
      <c r="B7158" s="131"/>
      <c r="C7158" s="131"/>
      <c r="D7158" s="131"/>
      <c r="E7158" s="131"/>
    </row>
    <row r="7159" spans="1:5" x14ac:dyDescent="0.25">
      <c r="A7159" s="131"/>
      <c r="B7159" s="131"/>
      <c r="C7159" s="131"/>
      <c r="D7159" s="131"/>
      <c r="E7159" s="131"/>
    </row>
    <row r="7160" spans="1:5" ht="15.75" thickBot="1" x14ac:dyDescent="0.3">
      <c r="A7160" s="130"/>
      <c r="B7160" s="130"/>
      <c r="C7160" s="130"/>
      <c r="D7160" s="130"/>
      <c r="E7160" s="130"/>
    </row>
    <row r="7161" spans="1:5" ht="15.75" thickBot="1" x14ac:dyDescent="0.3">
      <c r="A7161" s="130"/>
      <c r="B7161" s="130"/>
      <c r="C7161" s="130"/>
      <c r="D7161" s="130"/>
      <c r="E7161" s="130"/>
    </row>
    <row r="7162" spans="1:5" x14ac:dyDescent="0.25">
      <c r="A7162" s="131"/>
      <c r="B7162" s="131"/>
      <c r="C7162" s="131"/>
      <c r="D7162" s="131"/>
      <c r="E7162" s="131"/>
    </row>
    <row r="7163" spans="1:5" x14ac:dyDescent="0.25">
      <c r="A7163" s="131"/>
      <c r="B7163" s="131"/>
      <c r="C7163" s="131"/>
      <c r="D7163" s="131"/>
      <c r="E7163" s="131"/>
    </row>
    <row r="7164" spans="1:5" x14ac:dyDescent="0.25">
      <c r="A7164" s="131"/>
      <c r="B7164" s="131"/>
      <c r="C7164" s="131"/>
      <c r="D7164" s="131"/>
      <c r="E7164" s="131"/>
    </row>
    <row r="7165" spans="1:5" ht="15.75" thickBot="1" x14ac:dyDescent="0.3">
      <c r="A7165" s="130"/>
      <c r="B7165" s="130"/>
      <c r="C7165" s="130"/>
      <c r="D7165" s="130"/>
      <c r="E7165" s="130"/>
    </row>
    <row r="7166" spans="1:5" ht="15.75" thickBot="1" x14ac:dyDescent="0.3">
      <c r="A7166" s="130"/>
      <c r="B7166" s="130"/>
      <c r="C7166" s="130"/>
      <c r="D7166" s="130"/>
      <c r="E7166" s="130"/>
    </row>
    <row r="7167" spans="1:5" x14ac:dyDescent="0.25">
      <c r="A7167" s="131"/>
      <c r="B7167" s="131"/>
      <c r="C7167" s="131"/>
      <c r="D7167" s="131"/>
      <c r="E7167" s="131"/>
    </row>
    <row r="7168" spans="1:5" x14ac:dyDescent="0.25">
      <c r="A7168" s="131"/>
      <c r="B7168" s="131"/>
      <c r="C7168" s="131"/>
      <c r="D7168" s="131"/>
      <c r="E7168" s="131"/>
    </row>
    <row r="7169" spans="1:5" x14ac:dyDescent="0.25">
      <c r="A7169" s="131"/>
      <c r="B7169" s="131"/>
      <c r="C7169" s="131"/>
      <c r="D7169" s="131"/>
      <c r="E7169" s="131"/>
    </row>
    <row r="7170" spans="1:5" ht="15.75" thickBot="1" x14ac:dyDescent="0.3">
      <c r="A7170" s="130"/>
      <c r="B7170" s="130"/>
      <c r="C7170" s="130"/>
      <c r="D7170" s="130"/>
      <c r="E7170" s="130"/>
    </row>
    <row r="7171" spans="1:5" ht="15.75" thickBot="1" x14ac:dyDescent="0.3">
      <c r="A7171" s="130"/>
      <c r="B7171" s="130"/>
      <c r="C7171" s="130"/>
      <c r="D7171" s="130"/>
      <c r="E7171" s="130"/>
    </row>
    <row r="7172" spans="1:5" x14ac:dyDescent="0.25">
      <c r="A7172" s="131"/>
      <c r="B7172" s="131"/>
      <c r="C7172" s="131"/>
      <c r="D7172" s="131"/>
      <c r="E7172" s="131"/>
    </row>
    <row r="7173" spans="1:5" x14ac:dyDescent="0.25">
      <c r="A7173" s="131"/>
      <c r="B7173" s="131"/>
      <c r="C7173" s="131"/>
      <c r="D7173" s="131"/>
      <c r="E7173" s="131"/>
    </row>
    <row r="7174" spans="1:5" x14ac:dyDescent="0.25">
      <c r="A7174" s="131"/>
      <c r="B7174" s="131"/>
      <c r="C7174" s="131"/>
      <c r="D7174" s="131"/>
      <c r="E7174" s="131"/>
    </row>
    <row r="7175" spans="1:5" ht="15.75" thickBot="1" x14ac:dyDescent="0.3">
      <c r="A7175" s="130"/>
      <c r="B7175" s="130"/>
      <c r="C7175" s="130"/>
      <c r="D7175" s="130"/>
      <c r="E7175" s="130"/>
    </row>
    <row r="7176" spans="1:5" ht="15.75" thickBot="1" x14ac:dyDescent="0.3">
      <c r="A7176" s="130"/>
      <c r="B7176" s="130"/>
      <c r="C7176" s="130"/>
      <c r="D7176" s="130"/>
      <c r="E7176" s="130"/>
    </row>
    <row r="7177" spans="1:5" ht="15.75" thickBot="1" x14ac:dyDescent="0.3">
      <c r="A7177" s="130"/>
      <c r="B7177" s="130"/>
      <c r="C7177" s="130"/>
      <c r="D7177" s="130"/>
      <c r="E7177" s="130"/>
    </row>
    <row r="7178" spans="1:5" ht="15.75" thickBot="1" x14ac:dyDescent="0.3">
      <c r="A7178" s="130"/>
      <c r="B7178" s="130"/>
      <c r="C7178" s="130"/>
      <c r="D7178" s="130"/>
      <c r="E7178" s="130"/>
    </row>
    <row r="7179" spans="1:5" x14ac:dyDescent="0.25">
      <c r="A7179" s="131"/>
      <c r="B7179" s="131"/>
      <c r="C7179" s="131"/>
      <c r="D7179" s="131"/>
      <c r="E7179" s="131"/>
    </row>
    <row r="7180" spans="1:5" ht="15.75" thickBot="1" x14ac:dyDescent="0.3">
      <c r="A7180" s="130"/>
      <c r="B7180" s="130"/>
      <c r="C7180" s="130"/>
      <c r="D7180" s="130"/>
      <c r="E7180" s="130"/>
    </row>
    <row r="7181" spans="1:5" ht="15.75" thickBot="1" x14ac:dyDescent="0.3">
      <c r="A7181" s="130"/>
      <c r="B7181" s="130"/>
      <c r="C7181" s="130"/>
      <c r="D7181" s="130"/>
      <c r="E7181" s="130"/>
    </row>
    <row r="7182" spans="1:5" x14ac:dyDescent="0.25">
      <c r="A7182" s="131"/>
      <c r="B7182" s="131"/>
      <c r="C7182" s="131"/>
      <c r="D7182" s="131"/>
      <c r="E7182" s="131"/>
    </row>
    <row r="7183" spans="1:5" ht="15.75" thickBot="1" x14ac:dyDescent="0.3">
      <c r="A7183" s="130"/>
      <c r="B7183" s="130"/>
      <c r="C7183" s="130"/>
      <c r="D7183" s="130"/>
      <c r="E7183" s="130"/>
    </row>
    <row r="7184" spans="1:5" ht="15.75" thickBot="1" x14ac:dyDescent="0.3">
      <c r="A7184" s="130"/>
      <c r="B7184" s="130"/>
      <c r="C7184" s="130"/>
      <c r="D7184" s="130"/>
      <c r="E7184" s="130"/>
    </row>
    <row r="7185" spans="1:5" x14ac:dyDescent="0.25">
      <c r="A7185" s="131"/>
      <c r="B7185" s="131"/>
      <c r="C7185" s="131"/>
      <c r="D7185" s="131"/>
      <c r="E7185" s="131"/>
    </row>
    <row r="7186" spans="1:5" ht="15.75" thickBot="1" x14ac:dyDescent="0.3">
      <c r="A7186" s="130"/>
      <c r="B7186" s="130"/>
      <c r="C7186" s="130"/>
      <c r="D7186" s="130"/>
      <c r="E7186" s="130"/>
    </row>
    <row r="7187" spans="1:5" ht="15.75" thickBot="1" x14ac:dyDescent="0.3">
      <c r="A7187" s="130"/>
      <c r="B7187" s="130"/>
      <c r="C7187" s="130"/>
      <c r="D7187" s="130"/>
      <c r="E7187" s="130"/>
    </row>
    <row r="7188" spans="1:5" x14ac:dyDescent="0.25">
      <c r="A7188" s="131"/>
      <c r="B7188" s="131"/>
      <c r="C7188" s="131"/>
      <c r="D7188" s="131"/>
      <c r="E7188" s="131"/>
    </row>
    <row r="7189" spans="1:5" ht="15.75" thickBot="1" x14ac:dyDescent="0.3">
      <c r="A7189" s="130"/>
      <c r="B7189" s="130"/>
      <c r="C7189" s="130"/>
      <c r="D7189" s="130"/>
      <c r="E7189" s="130"/>
    </row>
    <row r="7190" spans="1:5" ht="15.75" thickBot="1" x14ac:dyDescent="0.3">
      <c r="A7190" s="130"/>
      <c r="B7190" s="130"/>
      <c r="C7190" s="130"/>
      <c r="D7190" s="130"/>
      <c r="E7190" s="130"/>
    </row>
    <row r="7191" spans="1:5" ht="15.75" thickBot="1" x14ac:dyDescent="0.3">
      <c r="A7191" s="130"/>
      <c r="B7191" s="130"/>
      <c r="C7191" s="130"/>
      <c r="D7191" s="130"/>
      <c r="E7191" s="130"/>
    </row>
    <row r="7192" spans="1:5" ht="15.75" thickBot="1" x14ac:dyDescent="0.3">
      <c r="A7192" s="130"/>
      <c r="B7192" s="130"/>
      <c r="C7192" s="130"/>
      <c r="D7192" s="130"/>
      <c r="E7192" s="130"/>
    </row>
    <row r="7193" spans="1:5" ht="15.75" thickBot="1" x14ac:dyDescent="0.3">
      <c r="A7193" s="130"/>
      <c r="B7193" s="130"/>
      <c r="C7193" s="130"/>
      <c r="D7193" s="130"/>
      <c r="E7193" s="130"/>
    </row>
    <row r="7194" spans="1:5" ht="15.75" thickBot="1" x14ac:dyDescent="0.3">
      <c r="A7194" s="130"/>
      <c r="B7194" s="130"/>
      <c r="C7194" s="130"/>
      <c r="D7194" s="130"/>
      <c r="E7194" s="130"/>
    </row>
    <row r="7195" spans="1:5" ht="15.75" thickBot="1" x14ac:dyDescent="0.3">
      <c r="A7195" s="130"/>
      <c r="B7195" s="130"/>
      <c r="C7195" s="130"/>
      <c r="D7195" s="130"/>
      <c r="E7195" s="130"/>
    </row>
    <row r="7196" spans="1:5" ht="15.75" thickBot="1" x14ac:dyDescent="0.3">
      <c r="A7196" s="130"/>
      <c r="B7196" s="130"/>
      <c r="C7196" s="130"/>
      <c r="D7196" s="130"/>
      <c r="E7196" s="130"/>
    </row>
    <row r="7197" spans="1:5" ht="15.75" thickBot="1" x14ac:dyDescent="0.3">
      <c r="A7197" s="130"/>
      <c r="B7197" s="130"/>
      <c r="C7197" s="130"/>
      <c r="D7197" s="130"/>
      <c r="E7197" s="130"/>
    </row>
    <row r="7198" spans="1:5" ht="15.75" thickBot="1" x14ac:dyDescent="0.3">
      <c r="A7198" s="130"/>
      <c r="B7198" s="130"/>
      <c r="C7198" s="130"/>
      <c r="D7198" s="130"/>
      <c r="E7198" s="130"/>
    </row>
    <row r="7199" spans="1:5" ht="15.75" thickBot="1" x14ac:dyDescent="0.3">
      <c r="A7199" s="130"/>
      <c r="B7199" s="130"/>
      <c r="C7199" s="130"/>
      <c r="D7199" s="130"/>
      <c r="E7199" s="130"/>
    </row>
    <row r="7200" spans="1:5" ht="15.75" thickBot="1" x14ac:dyDescent="0.3">
      <c r="A7200" s="130"/>
      <c r="B7200" s="130"/>
      <c r="C7200" s="130"/>
      <c r="D7200" s="130"/>
      <c r="E7200" s="130"/>
    </row>
    <row r="7201" spans="1:5" x14ac:dyDescent="0.25">
      <c r="A7201" s="131"/>
      <c r="B7201" s="131"/>
      <c r="C7201" s="131"/>
      <c r="D7201" s="131"/>
      <c r="E7201" s="131"/>
    </row>
    <row r="7202" spans="1:5" ht="15.75" thickBot="1" x14ac:dyDescent="0.3">
      <c r="A7202" s="130"/>
      <c r="B7202" s="130"/>
      <c r="C7202" s="130"/>
      <c r="D7202" s="130"/>
      <c r="E7202" s="130"/>
    </row>
    <row r="7203" spans="1:5" ht="15.75" thickBot="1" x14ac:dyDescent="0.3">
      <c r="A7203" s="130"/>
      <c r="B7203" s="130"/>
      <c r="C7203" s="130"/>
      <c r="D7203" s="130"/>
      <c r="E7203" s="130"/>
    </row>
    <row r="7204" spans="1:5" x14ac:dyDescent="0.25">
      <c r="A7204" s="131"/>
      <c r="B7204" s="131"/>
      <c r="C7204" s="131"/>
      <c r="D7204" s="131"/>
      <c r="E7204" s="131"/>
    </row>
    <row r="7205" spans="1:5" ht="15.75" thickBot="1" x14ac:dyDescent="0.3">
      <c r="A7205" s="130"/>
      <c r="B7205" s="130"/>
      <c r="C7205" s="130"/>
      <c r="D7205" s="130"/>
      <c r="E7205" s="130"/>
    </row>
    <row r="7206" spans="1:5" ht="15.75" thickBot="1" x14ac:dyDescent="0.3">
      <c r="A7206" s="130"/>
      <c r="B7206" s="130"/>
      <c r="C7206" s="130"/>
      <c r="D7206" s="130"/>
      <c r="E7206" s="130"/>
    </row>
    <row r="7207" spans="1:5" x14ac:dyDescent="0.25">
      <c r="A7207" s="131"/>
      <c r="B7207" s="131"/>
      <c r="C7207" s="131"/>
      <c r="D7207" s="131"/>
      <c r="E7207" s="131"/>
    </row>
    <row r="7208" spans="1:5" ht="15.75" thickBot="1" x14ac:dyDescent="0.3">
      <c r="A7208" s="130"/>
      <c r="B7208" s="130"/>
      <c r="C7208" s="130"/>
      <c r="D7208" s="130"/>
      <c r="E7208" s="130"/>
    </row>
    <row r="7209" spans="1:5" ht="15.75" thickBot="1" x14ac:dyDescent="0.3">
      <c r="A7209" s="130"/>
      <c r="B7209" s="130"/>
      <c r="C7209" s="130"/>
      <c r="D7209" s="130"/>
      <c r="E7209" s="130"/>
    </row>
    <row r="7210" spans="1:5" x14ac:dyDescent="0.25">
      <c r="A7210" s="131"/>
      <c r="B7210" s="131"/>
      <c r="C7210" s="131"/>
      <c r="D7210" s="131"/>
      <c r="E7210" s="131"/>
    </row>
    <row r="7211" spans="1:5" ht="15.75" thickBot="1" x14ac:dyDescent="0.3">
      <c r="A7211" s="130"/>
      <c r="B7211" s="130"/>
      <c r="C7211" s="130"/>
      <c r="D7211" s="130"/>
      <c r="E7211" s="130"/>
    </row>
    <row r="7212" spans="1:5" ht="15.75" thickBot="1" x14ac:dyDescent="0.3">
      <c r="A7212" s="130"/>
      <c r="B7212" s="130"/>
      <c r="C7212" s="130"/>
      <c r="D7212" s="130"/>
      <c r="E7212" s="130"/>
    </row>
    <row r="7213" spans="1:5" x14ac:dyDescent="0.25">
      <c r="A7213" s="131"/>
      <c r="B7213" s="131"/>
      <c r="C7213" s="131"/>
      <c r="D7213" s="131"/>
      <c r="E7213" s="131"/>
    </row>
    <row r="7214" spans="1:5" ht="15.75" thickBot="1" x14ac:dyDescent="0.3">
      <c r="A7214" s="130"/>
      <c r="B7214" s="130"/>
      <c r="C7214" s="130"/>
      <c r="D7214" s="130"/>
      <c r="E7214" s="130"/>
    </row>
    <row r="7215" spans="1:5" ht="15.75" thickBot="1" x14ac:dyDescent="0.3">
      <c r="A7215" s="130"/>
      <c r="B7215" s="130"/>
      <c r="C7215" s="130"/>
      <c r="D7215" s="130"/>
      <c r="E7215" s="130"/>
    </row>
    <row r="7216" spans="1:5" x14ac:dyDescent="0.25">
      <c r="A7216" s="131"/>
      <c r="B7216" s="131"/>
      <c r="C7216" s="131"/>
      <c r="D7216" s="131"/>
      <c r="E7216" s="131"/>
    </row>
    <row r="7217" spans="1:5" x14ac:dyDescent="0.25">
      <c r="A7217" s="131"/>
      <c r="B7217" s="131"/>
      <c r="C7217" s="131"/>
      <c r="D7217" s="131"/>
      <c r="E7217" s="131"/>
    </row>
    <row r="7218" spans="1:5" ht="15.75" thickBot="1" x14ac:dyDescent="0.3">
      <c r="A7218" s="130"/>
      <c r="B7218" s="130"/>
      <c r="C7218" s="130"/>
      <c r="D7218" s="130"/>
      <c r="E7218" s="130"/>
    </row>
    <row r="7219" spans="1:5" ht="15.75" thickBot="1" x14ac:dyDescent="0.3">
      <c r="A7219" s="130"/>
      <c r="B7219" s="130"/>
      <c r="C7219" s="130"/>
      <c r="D7219" s="130"/>
      <c r="E7219" s="130"/>
    </row>
    <row r="7220" spans="1:5" x14ac:dyDescent="0.25">
      <c r="A7220" s="131"/>
      <c r="B7220" s="131"/>
      <c r="C7220" s="131"/>
      <c r="D7220" s="131"/>
      <c r="E7220" s="131"/>
    </row>
    <row r="7221" spans="1:5" x14ac:dyDescent="0.25">
      <c r="A7221" s="131"/>
      <c r="B7221" s="131"/>
      <c r="C7221" s="131"/>
      <c r="D7221" s="131"/>
      <c r="E7221" s="131"/>
    </row>
    <row r="7222" spans="1:5" ht="15.75" thickBot="1" x14ac:dyDescent="0.3">
      <c r="A7222" s="130"/>
      <c r="B7222" s="130"/>
      <c r="C7222" s="130"/>
      <c r="D7222" s="130"/>
      <c r="E7222" s="130"/>
    </row>
    <row r="7223" spans="1:5" ht="15.75" thickBot="1" x14ac:dyDescent="0.3">
      <c r="A7223" s="130"/>
      <c r="B7223" s="130"/>
      <c r="C7223" s="130"/>
      <c r="D7223" s="130"/>
      <c r="E7223" s="130"/>
    </row>
    <row r="7224" spans="1:5" x14ac:dyDescent="0.25">
      <c r="A7224" s="131"/>
      <c r="B7224" s="131"/>
      <c r="C7224" s="131"/>
      <c r="D7224" s="131"/>
      <c r="E7224" s="131"/>
    </row>
    <row r="7225" spans="1:5" x14ac:dyDescent="0.25">
      <c r="A7225" s="131"/>
      <c r="B7225" s="131"/>
      <c r="C7225" s="131"/>
      <c r="D7225" s="131"/>
      <c r="E7225" s="131"/>
    </row>
    <row r="7226" spans="1:5" ht="15.75" thickBot="1" x14ac:dyDescent="0.3">
      <c r="A7226" s="130"/>
      <c r="B7226" s="130"/>
      <c r="C7226" s="130"/>
      <c r="D7226" s="130"/>
      <c r="E7226" s="130"/>
    </row>
    <row r="7227" spans="1:5" ht="15.75" thickBot="1" x14ac:dyDescent="0.3">
      <c r="A7227" s="130"/>
      <c r="B7227" s="130"/>
      <c r="C7227" s="130"/>
      <c r="D7227" s="130"/>
      <c r="E7227" s="130"/>
    </row>
    <row r="7228" spans="1:5" x14ac:dyDescent="0.25">
      <c r="A7228" s="131"/>
      <c r="B7228" s="131"/>
      <c r="C7228" s="131"/>
      <c r="D7228" s="131"/>
      <c r="E7228" s="131"/>
    </row>
    <row r="7229" spans="1:5" x14ac:dyDescent="0.25">
      <c r="A7229" s="131"/>
      <c r="B7229" s="131"/>
      <c r="C7229" s="131"/>
      <c r="D7229" s="131"/>
      <c r="E7229" s="131"/>
    </row>
    <row r="7230" spans="1:5" ht="15.75" thickBot="1" x14ac:dyDescent="0.3">
      <c r="A7230" s="130"/>
      <c r="B7230" s="130"/>
      <c r="C7230" s="130"/>
      <c r="D7230" s="130"/>
      <c r="E7230" s="130"/>
    </row>
    <row r="7231" spans="1:5" ht="15.75" thickBot="1" x14ac:dyDescent="0.3">
      <c r="A7231" s="130"/>
      <c r="B7231" s="130"/>
      <c r="C7231" s="130"/>
      <c r="D7231" s="130"/>
      <c r="E7231" s="130"/>
    </row>
    <row r="7232" spans="1:5" x14ac:dyDescent="0.25">
      <c r="A7232" s="131"/>
      <c r="B7232" s="131"/>
      <c r="C7232" s="131"/>
      <c r="D7232" s="131"/>
      <c r="E7232" s="131"/>
    </row>
    <row r="7233" spans="1:5" x14ac:dyDescent="0.25">
      <c r="A7233" s="131"/>
      <c r="B7233" s="131"/>
      <c r="C7233" s="131"/>
      <c r="D7233" s="131"/>
      <c r="E7233" s="131"/>
    </row>
    <row r="7234" spans="1:5" ht="15.75" thickBot="1" x14ac:dyDescent="0.3">
      <c r="A7234" s="130"/>
      <c r="B7234" s="130"/>
      <c r="C7234" s="130"/>
      <c r="D7234" s="130"/>
      <c r="E7234" s="130"/>
    </row>
    <row r="7235" spans="1:5" ht="15.75" thickBot="1" x14ac:dyDescent="0.3">
      <c r="A7235" s="130"/>
      <c r="B7235" s="130"/>
      <c r="C7235" s="130"/>
      <c r="D7235" s="130"/>
      <c r="E7235" s="130"/>
    </row>
    <row r="7236" spans="1:5" x14ac:dyDescent="0.25">
      <c r="A7236" s="131"/>
      <c r="B7236" s="131"/>
      <c r="C7236" s="131"/>
      <c r="D7236" s="131"/>
      <c r="E7236" s="131"/>
    </row>
    <row r="7237" spans="1:5" x14ac:dyDescent="0.25">
      <c r="A7237" s="131"/>
      <c r="B7237" s="131"/>
      <c r="C7237" s="131"/>
      <c r="D7237" s="131"/>
      <c r="E7237" s="131"/>
    </row>
    <row r="7238" spans="1:5" ht="15.75" thickBot="1" x14ac:dyDescent="0.3">
      <c r="A7238" s="130"/>
      <c r="B7238" s="130"/>
      <c r="C7238" s="130"/>
      <c r="D7238" s="130"/>
      <c r="E7238" s="130"/>
    </row>
    <row r="7239" spans="1:5" ht="15.75" thickBot="1" x14ac:dyDescent="0.3">
      <c r="A7239" s="130"/>
      <c r="B7239" s="130"/>
      <c r="C7239" s="130"/>
      <c r="D7239" s="130"/>
      <c r="E7239" s="130"/>
    </row>
    <row r="7240" spans="1:5" x14ac:dyDescent="0.25">
      <c r="A7240" s="131"/>
      <c r="B7240" s="131"/>
      <c r="C7240" s="131"/>
      <c r="D7240" s="131"/>
      <c r="E7240" s="131"/>
    </row>
    <row r="7241" spans="1:5" x14ac:dyDescent="0.25">
      <c r="A7241" s="131"/>
      <c r="B7241" s="131"/>
      <c r="C7241" s="131"/>
      <c r="D7241" s="131"/>
      <c r="E7241" s="131"/>
    </row>
    <row r="7242" spans="1:5" ht="15.75" thickBot="1" x14ac:dyDescent="0.3">
      <c r="A7242" s="130"/>
      <c r="B7242" s="130"/>
      <c r="C7242" s="130"/>
      <c r="D7242" s="130"/>
      <c r="E7242" s="130"/>
    </row>
    <row r="7243" spans="1:5" ht="15.75" thickBot="1" x14ac:dyDescent="0.3">
      <c r="A7243" s="130"/>
      <c r="B7243" s="130"/>
      <c r="C7243" s="130"/>
      <c r="D7243" s="130"/>
      <c r="E7243" s="130"/>
    </row>
    <row r="7244" spans="1:5" x14ac:dyDescent="0.25">
      <c r="A7244" s="131"/>
      <c r="B7244" s="131"/>
      <c r="C7244" s="131"/>
      <c r="D7244" s="131"/>
      <c r="E7244" s="131"/>
    </row>
    <row r="7245" spans="1:5" x14ac:dyDescent="0.25">
      <c r="A7245" s="131"/>
      <c r="B7245" s="131"/>
      <c r="C7245" s="131"/>
      <c r="D7245" s="131"/>
      <c r="E7245" s="131"/>
    </row>
    <row r="7246" spans="1:5" ht="15.75" thickBot="1" x14ac:dyDescent="0.3">
      <c r="A7246" s="130"/>
      <c r="B7246" s="130"/>
      <c r="C7246" s="130"/>
      <c r="D7246" s="130"/>
      <c r="E7246" s="130"/>
    </row>
    <row r="7247" spans="1:5" ht="15.75" thickBot="1" x14ac:dyDescent="0.3">
      <c r="A7247" s="130"/>
      <c r="B7247" s="130"/>
      <c r="C7247" s="130"/>
      <c r="D7247" s="130"/>
      <c r="E7247" s="130"/>
    </row>
    <row r="7248" spans="1:5" x14ac:dyDescent="0.25">
      <c r="A7248" s="131"/>
      <c r="B7248" s="131"/>
      <c r="C7248" s="131"/>
      <c r="D7248" s="131"/>
      <c r="E7248" s="131"/>
    </row>
    <row r="7249" spans="1:5" x14ac:dyDescent="0.25">
      <c r="A7249" s="131"/>
      <c r="B7249" s="131"/>
      <c r="C7249" s="131"/>
      <c r="D7249" s="131"/>
      <c r="E7249" s="131"/>
    </row>
    <row r="7250" spans="1:5" ht="15.75" thickBot="1" x14ac:dyDescent="0.3">
      <c r="A7250" s="130"/>
      <c r="B7250" s="130"/>
      <c r="C7250" s="130"/>
      <c r="D7250" s="130"/>
      <c r="E7250" s="130"/>
    </row>
    <row r="7251" spans="1:5" ht="15.75" thickBot="1" x14ac:dyDescent="0.3">
      <c r="A7251" s="130"/>
      <c r="B7251" s="130"/>
      <c r="C7251" s="130"/>
      <c r="D7251" s="130"/>
      <c r="E7251" s="130"/>
    </row>
    <row r="7252" spans="1:5" x14ac:dyDescent="0.25">
      <c r="A7252" s="131"/>
      <c r="B7252" s="131"/>
      <c r="C7252" s="131"/>
      <c r="D7252" s="131"/>
      <c r="E7252" s="131"/>
    </row>
    <row r="7253" spans="1:5" x14ac:dyDescent="0.25">
      <c r="A7253" s="131"/>
      <c r="B7253" s="131"/>
      <c r="C7253" s="131"/>
      <c r="D7253" s="131"/>
      <c r="E7253" s="131"/>
    </row>
    <row r="7254" spans="1:5" ht="15.75" thickBot="1" x14ac:dyDescent="0.3">
      <c r="A7254" s="130"/>
      <c r="B7254" s="130"/>
      <c r="C7254" s="130"/>
      <c r="D7254" s="130"/>
      <c r="E7254" s="130"/>
    </row>
    <row r="7255" spans="1:5" ht="15.75" thickBot="1" x14ac:dyDescent="0.3">
      <c r="A7255" s="130"/>
      <c r="B7255" s="130"/>
      <c r="C7255" s="130"/>
      <c r="D7255" s="130"/>
      <c r="E7255" s="130"/>
    </row>
    <row r="7256" spans="1:5" ht="15.75" thickBot="1" x14ac:dyDescent="0.3">
      <c r="A7256" s="130"/>
      <c r="B7256" s="130"/>
      <c r="C7256" s="130"/>
      <c r="D7256" s="130"/>
      <c r="E7256" s="130"/>
    </row>
    <row r="7257" spans="1:5" ht="15.75" thickBot="1" x14ac:dyDescent="0.3">
      <c r="A7257" s="130"/>
      <c r="B7257" s="130"/>
      <c r="C7257" s="130"/>
      <c r="D7257" s="130"/>
      <c r="E7257" s="130"/>
    </row>
    <row r="7258" spans="1:5" ht="15.75" thickBot="1" x14ac:dyDescent="0.3">
      <c r="A7258" s="130"/>
      <c r="B7258" s="130"/>
      <c r="C7258" s="130"/>
      <c r="D7258" s="130"/>
      <c r="E7258" s="130"/>
    </row>
    <row r="7259" spans="1:5" ht="15.75" thickBot="1" x14ac:dyDescent="0.3">
      <c r="A7259" s="130"/>
      <c r="B7259" s="130"/>
      <c r="C7259" s="130"/>
      <c r="D7259" s="130"/>
      <c r="E7259" s="130"/>
    </row>
    <row r="7260" spans="1:5" ht="15.75" thickBot="1" x14ac:dyDescent="0.3">
      <c r="A7260" s="130"/>
      <c r="B7260" s="130"/>
      <c r="C7260" s="130"/>
      <c r="D7260" s="130"/>
      <c r="E7260" s="130"/>
    </row>
    <row r="7261" spans="1:5" ht="15.75" thickBot="1" x14ac:dyDescent="0.3">
      <c r="A7261" s="130"/>
      <c r="B7261" s="130"/>
      <c r="C7261" s="130"/>
      <c r="D7261" s="130"/>
      <c r="E7261" s="130"/>
    </row>
    <row r="7262" spans="1:5" ht="15.75" thickBot="1" x14ac:dyDescent="0.3">
      <c r="A7262" s="130"/>
      <c r="B7262" s="130"/>
      <c r="C7262" s="130"/>
      <c r="D7262" s="130"/>
      <c r="E7262" s="130"/>
    </row>
    <row r="7263" spans="1:5" ht="15.75" thickBot="1" x14ac:dyDescent="0.3">
      <c r="A7263" s="130"/>
      <c r="B7263" s="130"/>
      <c r="C7263" s="130"/>
      <c r="D7263" s="130"/>
      <c r="E7263" s="130"/>
    </row>
    <row r="7264" spans="1:5" ht="15.75" thickBot="1" x14ac:dyDescent="0.3">
      <c r="A7264" s="130"/>
      <c r="B7264" s="130"/>
      <c r="C7264" s="130"/>
      <c r="D7264" s="130"/>
      <c r="E7264" s="130"/>
    </row>
    <row r="7265" spans="1:5" ht="15.75" thickBot="1" x14ac:dyDescent="0.3">
      <c r="A7265" s="130"/>
      <c r="B7265" s="130"/>
      <c r="C7265" s="130"/>
      <c r="D7265" s="130"/>
      <c r="E7265" s="130"/>
    </row>
    <row r="7266" spans="1:5" ht="15.75" thickBot="1" x14ac:dyDescent="0.3">
      <c r="A7266" s="130"/>
      <c r="B7266" s="130"/>
      <c r="C7266" s="130"/>
      <c r="D7266" s="130"/>
      <c r="E7266" s="130"/>
    </row>
    <row r="7267" spans="1:5" ht="15.75" thickBot="1" x14ac:dyDescent="0.3">
      <c r="A7267" s="130"/>
      <c r="B7267" s="130"/>
      <c r="C7267" s="130"/>
      <c r="D7267" s="130"/>
      <c r="E7267" s="130"/>
    </row>
    <row r="7268" spans="1:5" ht="15.75" thickBot="1" x14ac:dyDescent="0.3">
      <c r="A7268" s="130"/>
      <c r="B7268" s="130"/>
      <c r="C7268" s="130"/>
      <c r="D7268" s="130"/>
      <c r="E7268" s="130"/>
    </row>
    <row r="7269" spans="1:5" ht="15.75" thickBot="1" x14ac:dyDescent="0.3">
      <c r="A7269" s="130"/>
      <c r="B7269" s="130"/>
      <c r="C7269" s="130"/>
      <c r="D7269" s="130"/>
      <c r="E7269" s="130"/>
    </row>
    <row r="7270" spans="1:5" ht="15.75" thickBot="1" x14ac:dyDescent="0.3">
      <c r="A7270" s="130"/>
      <c r="B7270" s="130"/>
      <c r="C7270" s="130"/>
      <c r="D7270" s="130"/>
      <c r="E7270" s="130"/>
    </row>
    <row r="7271" spans="1:5" ht="15.75" thickBot="1" x14ac:dyDescent="0.3">
      <c r="A7271" s="130"/>
      <c r="B7271" s="130"/>
      <c r="C7271" s="130"/>
      <c r="D7271" s="130"/>
      <c r="E7271" s="130"/>
    </row>
    <row r="7272" spans="1:5" ht="15.75" thickBot="1" x14ac:dyDescent="0.3">
      <c r="A7272" s="130"/>
      <c r="B7272" s="130"/>
      <c r="C7272" s="130"/>
      <c r="D7272" s="130"/>
      <c r="E7272" s="130"/>
    </row>
    <row r="7273" spans="1:5" ht="15.75" thickBot="1" x14ac:dyDescent="0.3">
      <c r="A7273" s="130"/>
      <c r="B7273" s="130"/>
      <c r="C7273" s="130"/>
      <c r="D7273" s="130"/>
      <c r="E7273" s="130"/>
    </row>
    <row r="7274" spans="1:5" ht="15.75" thickBot="1" x14ac:dyDescent="0.3">
      <c r="A7274" s="130"/>
      <c r="B7274" s="130"/>
      <c r="C7274" s="130"/>
      <c r="D7274" s="130"/>
      <c r="E7274" s="130"/>
    </row>
    <row r="7275" spans="1:5" ht="15.75" thickBot="1" x14ac:dyDescent="0.3">
      <c r="A7275" s="130"/>
      <c r="B7275" s="130"/>
      <c r="C7275" s="130"/>
      <c r="D7275" s="130"/>
      <c r="E7275" s="130"/>
    </row>
    <row r="7276" spans="1:5" ht="15.75" thickBot="1" x14ac:dyDescent="0.3">
      <c r="A7276" s="130"/>
      <c r="B7276" s="130"/>
      <c r="C7276" s="130"/>
      <c r="D7276" s="130"/>
      <c r="E7276" s="130"/>
    </row>
    <row r="7277" spans="1:5" ht="15.75" thickBot="1" x14ac:dyDescent="0.3">
      <c r="A7277" s="130"/>
      <c r="B7277" s="130"/>
      <c r="C7277" s="130"/>
      <c r="D7277" s="130"/>
      <c r="E7277" s="130"/>
    </row>
    <row r="7278" spans="1:5" ht="15.75" thickBot="1" x14ac:dyDescent="0.3">
      <c r="A7278" s="130"/>
      <c r="B7278" s="130"/>
      <c r="C7278" s="130"/>
      <c r="D7278" s="130"/>
      <c r="E7278" s="130"/>
    </row>
    <row r="7279" spans="1:5" ht="15.75" thickBot="1" x14ac:dyDescent="0.3">
      <c r="A7279" s="130"/>
      <c r="B7279" s="130"/>
      <c r="C7279" s="130"/>
      <c r="D7279" s="130"/>
      <c r="E7279" s="130"/>
    </row>
    <row r="7280" spans="1:5" ht="15.75" thickBot="1" x14ac:dyDescent="0.3">
      <c r="A7280" s="130"/>
      <c r="B7280" s="130"/>
      <c r="C7280" s="130"/>
      <c r="D7280" s="130"/>
      <c r="E7280" s="130"/>
    </row>
    <row r="7281" spans="1:5" ht="15.75" thickBot="1" x14ac:dyDescent="0.3">
      <c r="A7281" s="130"/>
      <c r="B7281" s="130"/>
      <c r="C7281" s="130"/>
      <c r="D7281" s="130"/>
      <c r="E7281" s="130"/>
    </row>
    <row r="7282" spans="1:5" ht="15.75" thickBot="1" x14ac:dyDescent="0.3">
      <c r="A7282" s="130"/>
      <c r="B7282" s="130"/>
      <c r="C7282" s="130"/>
      <c r="D7282" s="130"/>
      <c r="E7282" s="130"/>
    </row>
    <row r="7283" spans="1:5" ht="15.75" thickBot="1" x14ac:dyDescent="0.3">
      <c r="A7283" s="130"/>
      <c r="B7283" s="130"/>
      <c r="C7283" s="130"/>
      <c r="D7283" s="130"/>
      <c r="E7283" s="130"/>
    </row>
    <row r="7284" spans="1:5" ht="15.75" thickBot="1" x14ac:dyDescent="0.3">
      <c r="A7284" s="130"/>
      <c r="B7284" s="130"/>
      <c r="C7284" s="130"/>
      <c r="D7284" s="130"/>
      <c r="E7284" s="130"/>
    </row>
    <row r="7285" spans="1:5" ht="15.75" thickBot="1" x14ac:dyDescent="0.3">
      <c r="A7285" s="130"/>
      <c r="B7285" s="130"/>
      <c r="C7285" s="130"/>
      <c r="D7285" s="130"/>
      <c r="E7285" s="130"/>
    </row>
    <row r="7286" spans="1:5" ht="15.75" thickBot="1" x14ac:dyDescent="0.3">
      <c r="A7286" s="130"/>
      <c r="B7286" s="130"/>
      <c r="C7286" s="130"/>
      <c r="D7286" s="130"/>
      <c r="E7286" s="130"/>
    </row>
    <row r="7287" spans="1:5" ht="15.75" thickBot="1" x14ac:dyDescent="0.3">
      <c r="A7287" s="130"/>
      <c r="B7287" s="130"/>
      <c r="C7287" s="130"/>
      <c r="D7287" s="130"/>
      <c r="E7287" s="130"/>
    </row>
    <row r="7288" spans="1:5" ht="15.75" thickBot="1" x14ac:dyDescent="0.3">
      <c r="A7288" s="130"/>
      <c r="B7288" s="130"/>
      <c r="C7288" s="130"/>
      <c r="D7288" s="130"/>
      <c r="E7288" s="130"/>
    </row>
    <row r="7289" spans="1:5" ht="15.75" thickBot="1" x14ac:dyDescent="0.3">
      <c r="A7289" s="130"/>
      <c r="B7289" s="130"/>
      <c r="C7289" s="130"/>
      <c r="D7289" s="130"/>
      <c r="E7289" s="130"/>
    </row>
    <row r="7290" spans="1:5" ht="15.75" thickBot="1" x14ac:dyDescent="0.3">
      <c r="A7290" s="130"/>
      <c r="B7290" s="130"/>
      <c r="C7290" s="130"/>
      <c r="D7290" s="130"/>
      <c r="E7290" s="130"/>
    </row>
    <row r="7291" spans="1:5" ht="15.75" thickBot="1" x14ac:dyDescent="0.3">
      <c r="A7291" s="130"/>
      <c r="B7291" s="130"/>
      <c r="C7291" s="130"/>
      <c r="D7291" s="130"/>
      <c r="E7291" s="130"/>
    </row>
    <row r="7292" spans="1:5" ht="15.75" thickBot="1" x14ac:dyDescent="0.3">
      <c r="A7292" s="130"/>
      <c r="B7292" s="130"/>
      <c r="C7292" s="130"/>
      <c r="D7292" s="130"/>
      <c r="E7292" s="130"/>
    </row>
    <row r="7293" spans="1:5" ht="15.75" thickBot="1" x14ac:dyDescent="0.3">
      <c r="A7293" s="130"/>
      <c r="B7293" s="130"/>
      <c r="C7293" s="130"/>
      <c r="D7293" s="130"/>
      <c r="E7293" s="130"/>
    </row>
    <row r="7294" spans="1:5" ht="15.75" thickBot="1" x14ac:dyDescent="0.3">
      <c r="A7294" s="130"/>
      <c r="B7294" s="130"/>
      <c r="C7294" s="130"/>
      <c r="D7294" s="130"/>
      <c r="E7294" s="130"/>
    </row>
    <row r="7295" spans="1:5" ht="15.75" thickBot="1" x14ac:dyDescent="0.3">
      <c r="A7295" s="130"/>
      <c r="B7295" s="130"/>
      <c r="C7295" s="130"/>
      <c r="D7295" s="130"/>
      <c r="E7295" s="130"/>
    </row>
    <row r="7296" spans="1:5" ht="15.75" thickBot="1" x14ac:dyDescent="0.3">
      <c r="A7296" s="130"/>
      <c r="B7296" s="130"/>
      <c r="C7296" s="130"/>
      <c r="D7296" s="130"/>
      <c r="E7296" s="130"/>
    </row>
    <row r="7297" spans="1:5" ht="15.75" thickBot="1" x14ac:dyDescent="0.3">
      <c r="A7297" s="130"/>
      <c r="B7297" s="130"/>
      <c r="C7297" s="130"/>
      <c r="D7297" s="130"/>
      <c r="E7297" s="130"/>
    </row>
    <row r="7298" spans="1:5" ht="15.75" thickBot="1" x14ac:dyDescent="0.3">
      <c r="A7298" s="130"/>
      <c r="B7298" s="130"/>
      <c r="C7298" s="130"/>
      <c r="D7298" s="130"/>
      <c r="E7298" s="130"/>
    </row>
    <row r="7299" spans="1:5" x14ac:dyDescent="0.25">
      <c r="A7299" s="131"/>
      <c r="B7299" s="131"/>
      <c r="C7299" s="131"/>
      <c r="D7299" s="131"/>
      <c r="E7299" s="131"/>
    </row>
    <row r="7300" spans="1:5" ht="15.75" thickBot="1" x14ac:dyDescent="0.3">
      <c r="A7300" s="130"/>
      <c r="B7300" s="130"/>
      <c r="C7300" s="130"/>
      <c r="D7300" s="130"/>
      <c r="E7300" s="130"/>
    </row>
    <row r="7301" spans="1:5" ht="15.75" thickBot="1" x14ac:dyDescent="0.3">
      <c r="A7301" s="130"/>
      <c r="B7301" s="130"/>
      <c r="C7301" s="130"/>
      <c r="D7301" s="130"/>
      <c r="E7301" s="130"/>
    </row>
    <row r="7302" spans="1:5" x14ac:dyDescent="0.25">
      <c r="A7302" s="131"/>
      <c r="B7302" s="131"/>
      <c r="C7302" s="131"/>
      <c r="D7302" s="131"/>
      <c r="E7302" s="131"/>
    </row>
    <row r="7303" spans="1:5" ht="15.75" thickBot="1" x14ac:dyDescent="0.3">
      <c r="A7303" s="130"/>
      <c r="B7303" s="130"/>
      <c r="C7303" s="130"/>
      <c r="D7303" s="130"/>
      <c r="E7303" s="130"/>
    </row>
    <row r="7304" spans="1:5" ht="15.75" thickBot="1" x14ac:dyDescent="0.3">
      <c r="A7304" s="130"/>
      <c r="B7304" s="130"/>
      <c r="C7304" s="130"/>
      <c r="D7304" s="130"/>
      <c r="E7304" s="130"/>
    </row>
    <row r="7305" spans="1:5" x14ac:dyDescent="0.25">
      <c r="A7305" s="131"/>
      <c r="B7305" s="131"/>
      <c r="C7305" s="131"/>
      <c r="D7305" s="131"/>
      <c r="E7305" s="131"/>
    </row>
    <row r="7306" spans="1:5" ht="15.75" thickBot="1" x14ac:dyDescent="0.3">
      <c r="A7306" s="130"/>
      <c r="B7306" s="130"/>
      <c r="C7306" s="130"/>
      <c r="D7306" s="130"/>
      <c r="E7306" s="130"/>
    </row>
    <row r="7307" spans="1:5" ht="15.75" thickBot="1" x14ac:dyDescent="0.3">
      <c r="A7307" s="130"/>
      <c r="B7307" s="130"/>
      <c r="C7307" s="130"/>
      <c r="D7307" s="130"/>
      <c r="E7307" s="130"/>
    </row>
    <row r="7308" spans="1:5" x14ac:dyDescent="0.25">
      <c r="A7308" s="131"/>
      <c r="B7308" s="131"/>
      <c r="C7308" s="131"/>
      <c r="D7308" s="131"/>
      <c r="E7308" s="131"/>
    </row>
    <row r="7309" spans="1:5" ht="15.75" thickBot="1" x14ac:dyDescent="0.3">
      <c r="A7309" s="130"/>
      <c r="B7309" s="130"/>
      <c r="C7309" s="130"/>
      <c r="D7309" s="130"/>
      <c r="E7309" s="130"/>
    </row>
    <row r="7310" spans="1:5" ht="15.75" thickBot="1" x14ac:dyDescent="0.3">
      <c r="A7310" s="130"/>
      <c r="B7310" s="130"/>
      <c r="C7310" s="130"/>
      <c r="D7310" s="130"/>
      <c r="E7310" s="130"/>
    </row>
    <row r="7311" spans="1:5" x14ac:dyDescent="0.25">
      <c r="A7311" s="131"/>
      <c r="B7311" s="131"/>
      <c r="C7311" s="131"/>
      <c r="D7311" s="131"/>
      <c r="E7311" s="131"/>
    </row>
    <row r="7312" spans="1:5" ht="15.75" thickBot="1" x14ac:dyDescent="0.3">
      <c r="A7312" s="130"/>
      <c r="B7312" s="130"/>
      <c r="C7312" s="130"/>
      <c r="D7312" s="130"/>
      <c r="E7312" s="130"/>
    </row>
    <row r="7313" spans="1:5" ht="15.75" thickBot="1" x14ac:dyDescent="0.3">
      <c r="A7313" s="130"/>
      <c r="B7313" s="130"/>
      <c r="C7313" s="130"/>
      <c r="D7313" s="130"/>
      <c r="E7313" s="130"/>
    </row>
    <row r="7314" spans="1:5" x14ac:dyDescent="0.25">
      <c r="A7314" s="131"/>
      <c r="B7314" s="131"/>
      <c r="C7314" s="131"/>
      <c r="D7314" s="131"/>
      <c r="E7314" s="131"/>
    </row>
    <row r="7315" spans="1:5" ht="15.75" thickBot="1" x14ac:dyDescent="0.3">
      <c r="A7315" s="130"/>
      <c r="B7315" s="130"/>
      <c r="C7315" s="130"/>
      <c r="D7315" s="130"/>
      <c r="E7315" s="130"/>
    </row>
    <row r="7316" spans="1:5" ht="15.75" thickBot="1" x14ac:dyDescent="0.3">
      <c r="A7316" s="130"/>
      <c r="B7316" s="130"/>
      <c r="C7316" s="130"/>
      <c r="D7316" s="130"/>
      <c r="E7316" s="130"/>
    </row>
    <row r="7317" spans="1:5" x14ac:dyDescent="0.25">
      <c r="A7317" s="131"/>
      <c r="B7317" s="131"/>
      <c r="C7317" s="131"/>
      <c r="D7317" s="131"/>
      <c r="E7317" s="131"/>
    </row>
    <row r="7318" spans="1:5" ht="15.75" thickBot="1" x14ac:dyDescent="0.3">
      <c r="A7318" s="130"/>
      <c r="B7318" s="130"/>
      <c r="C7318" s="130"/>
      <c r="D7318" s="130"/>
      <c r="E7318" s="130"/>
    </row>
    <row r="7319" spans="1:5" ht="15.75" thickBot="1" x14ac:dyDescent="0.3">
      <c r="A7319" s="130"/>
      <c r="B7319" s="130"/>
      <c r="C7319" s="130"/>
      <c r="D7319" s="130"/>
      <c r="E7319" s="130"/>
    </row>
    <row r="7320" spans="1:5" ht="15.75" thickBot="1" x14ac:dyDescent="0.3">
      <c r="A7320" s="130"/>
      <c r="B7320" s="130"/>
      <c r="C7320" s="130"/>
      <c r="D7320" s="130"/>
      <c r="E7320" s="130"/>
    </row>
    <row r="7321" spans="1:5" ht="15.75" thickBot="1" x14ac:dyDescent="0.3">
      <c r="A7321" s="130"/>
      <c r="B7321" s="130"/>
      <c r="C7321" s="130"/>
      <c r="D7321" s="130"/>
      <c r="E7321" s="130"/>
    </row>
    <row r="7322" spans="1:5" ht="15.75" thickBot="1" x14ac:dyDescent="0.3">
      <c r="A7322" s="130"/>
      <c r="B7322" s="130"/>
      <c r="C7322" s="130"/>
      <c r="D7322" s="130"/>
      <c r="E7322" s="130"/>
    </row>
    <row r="7323" spans="1:5" ht="15.75" thickBot="1" x14ac:dyDescent="0.3">
      <c r="A7323" s="130"/>
      <c r="B7323" s="130"/>
      <c r="C7323" s="130"/>
      <c r="D7323" s="130"/>
      <c r="E7323" s="130"/>
    </row>
    <row r="7324" spans="1:5" ht="15.75" thickBot="1" x14ac:dyDescent="0.3">
      <c r="A7324" s="130"/>
      <c r="B7324" s="130"/>
      <c r="C7324" s="130"/>
      <c r="D7324" s="130"/>
      <c r="E7324" s="130"/>
    </row>
    <row r="7325" spans="1:5" ht="15.75" thickBot="1" x14ac:dyDescent="0.3">
      <c r="A7325" s="130"/>
      <c r="B7325" s="130"/>
      <c r="C7325" s="130"/>
      <c r="D7325" s="130"/>
      <c r="E7325" s="130"/>
    </row>
    <row r="7326" spans="1:5" ht="15.75" thickBot="1" x14ac:dyDescent="0.3">
      <c r="A7326" s="130"/>
      <c r="B7326" s="130"/>
      <c r="C7326" s="130"/>
      <c r="D7326" s="130"/>
      <c r="E7326" s="130"/>
    </row>
    <row r="7327" spans="1:5" ht="15.75" thickBot="1" x14ac:dyDescent="0.3">
      <c r="A7327" s="130"/>
      <c r="B7327" s="130"/>
      <c r="C7327" s="130"/>
      <c r="D7327" s="130"/>
      <c r="E7327" s="130"/>
    </row>
    <row r="7328" spans="1:5" ht="15.75" thickBot="1" x14ac:dyDescent="0.3">
      <c r="A7328" s="130"/>
      <c r="B7328" s="130"/>
      <c r="C7328" s="130"/>
      <c r="D7328" s="130"/>
      <c r="E7328" s="130"/>
    </row>
    <row r="7329" spans="1:5" ht="15.75" thickBot="1" x14ac:dyDescent="0.3">
      <c r="A7329" s="130"/>
      <c r="B7329" s="130"/>
      <c r="C7329" s="130"/>
      <c r="D7329" s="130"/>
      <c r="E7329" s="130"/>
    </row>
    <row r="7330" spans="1:5" ht="15.75" thickBot="1" x14ac:dyDescent="0.3">
      <c r="A7330" s="130"/>
      <c r="B7330" s="130"/>
      <c r="C7330" s="130"/>
      <c r="D7330" s="130"/>
      <c r="E7330" s="130"/>
    </row>
    <row r="7331" spans="1:5" ht="15.75" thickBot="1" x14ac:dyDescent="0.3">
      <c r="A7331" s="130"/>
      <c r="B7331" s="130"/>
      <c r="C7331" s="130"/>
      <c r="D7331" s="130"/>
      <c r="E7331" s="130"/>
    </row>
    <row r="7332" spans="1:5" ht="15.75" thickBot="1" x14ac:dyDescent="0.3">
      <c r="A7332" s="130"/>
      <c r="B7332" s="130"/>
      <c r="C7332" s="130"/>
      <c r="D7332" s="130"/>
      <c r="E7332" s="130"/>
    </row>
    <row r="7333" spans="1:5" ht="15.75" thickBot="1" x14ac:dyDescent="0.3">
      <c r="A7333" s="130"/>
      <c r="B7333" s="130"/>
      <c r="C7333" s="130"/>
      <c r="D7333" s="130"/>
      <c r="E7333" s="130"/>
    </row>
    <row r="7334" spans="1:5" ht="15.75" thickBot="1" x14ac:dyDescent="0.3">
      <c r="A7334" s="130"/>
      <c r="B7334" s="130"/>
      <c r="C7334" s="130"/>
      <c r="D7334" s="130"/>
      <c r="E7334" s="130"/>
    </row>
    <row r="7335" spans="1:5" ht="15.75" thickBot="1" x14ac:dyDescent="0.3">
      <c r="A7335" s="130"/>
      <c r="B7335" s="130"/>
      <c r="C7335" s="130"/>
      <c r="D7335" s="130"/>
      <c r="E7335" s="130"/>
    </row>
    <row r="7336" spans="1:5" ht="15.75" thickBot="1" x14ac:dyDescent="0.3">
      <c r="A7336" s="130"/>
      <c r="B7336" s="130"/>
      <c r="C7336" s="130"/>
      <c r="D7336" s="130"/>
      <c r="E7336" s="130"/>
    </row>
    <row r="7337" spans="1:5" ht="15.75" thickBot="1" x14ac:dyDescent="0.3">
      <c r="A7337" s="130"/>
      <c r="B7337" s="130"/>
      <c r="C7337" s="130"/>
      <c r="D7337" s="130"/>
      <c r="E7337" s="130"/>
    </row>
    <row r="7338" spans="1:5" ht="15.75" thickBot="1" x14ac:dyDescent="0.3">
      <c r="A7338" s="130"/>
      <c r="B7338" s="130"/>
      <c r="C7338" s="130"/>
      <c r="D7338" s="130"/>
      <c r="E7338" s="130"/>
    </row>
    <row r="7339" spans="1:5" ht="15.75" thickBot="1" x14ac:dyDescent="0.3">
      <c r="A7339" s="130"/>
      <c r="B7339" s="130"/>
      <c r="C7339" s="130"/>
      <c r="D7339" s="130"/>
      <c r="E7339" s="130"/>
    </row>
    <row r="7340" spans="1:5" ht="15.75" thickBot="1" x14ac:dyDescent="0.3">
      <c r="A7340" s="130"/>
      <c r="B7340" s="130"/>
      <c r="C7340" s="130"/>
      <c r="D7340" s="130"/>
      <c r="E7340" s="130"/>
    </row>
    <row r="7341" spans="1:5" ht="15.75" thickBot="1" x14ac:dyDescent="0.3">
      <c r="A7341" s="130"/>
      <c r="B7341" s="130"/>
      <c r="C7341" s="130"/>
      <c r="D7341" s="130"/>
      <c r="E7341" s="130"/>
    </row>
    <row r="7342" spans="1:5" ht="15.75" thickBot="1" x14ac:dyDescent="0.3">
      <c r="A7342" s="130"/>
      <c r="B7342" s="130"/>
      <c r="C7342" s="130"/>
      <c r="D7342" s="130"/>
      <c r="E7342" s="130"/>
    </row>
    <row r="7343" spans="1:5" ht="15.75" thickBot="1" x14ac:dyDescent="0.3">
      <c r="A7343" s="130"/>
      <c r="B7343" s="130"/>
      <c r="C7343" s="130"/>
      <c r="D7343" s="130"/>
      <c r="E7343" s="130"/>
    </row>
    <row r="7344" spans="1:5" ht="15.75" thickBot="1" x14ac:dyDescent="0.3">
      <c r="A7344" s="130"/>
      <c r="B7344" s="130"/>
      <c r="C7344" s="130"/>
      <c r="D7344" s="130"/>
      <c r="E7344" s="130"/>
    </row>
    <row r="7345" spans="1:5" ht="15.75" thickBot="1" x14ac:dyDescent="0.3">
      <c r="A7345" s="130"/>
      <c r="B7345" s="130"/>
      <c r="C7345" s="130"/>
      <c r="D7345" s="130"/>
      <c r="E7345" s="130"/>
    </row>
    <row r="7346" spans="1:5" ht="15.75" thickBot="1" x14ac:dyDescent="0.3">
      <c r="A7346" s="130"/>
      <c r="B7346" s="130"/>
      <c r="C7346" s="130"/>
      <c r="D7346" s="130"/>
      <c r="E7346" s="130"/>
    </row>
    <row r="7347" spans="1:5" ht="15.75" thickBot="1" x14ac:dyDescent="0.3">
      <c r="A7347" s="130"/>
      <c r="B7347" s="130"/>
      <c r="C7347" s="130"/>
      <c r="D7347" s="130"/>
      <c r="E7347" s="130"/>
    </row>
    <row r="7348" spans="1:5" ht="15.75" thickBot="1" x14ac:dyDescent="0.3">
      <c r="A7348" s="130"/>
      <c r="B7348" s="130"/>
      <c r="C7348" s="130"/>
      <c r="D7348" s="130"/>
      <c r="E7348" s="130"/>
    </row>
    <row r="7349" spans="1:5" ht="15.75" thickBot="1" x14ac:dyDescent="0.3">
      <c r="A7349" s="130"/>
      <c r="B7349" s="130"/>
      <c r="C7349" s="130"/>
      <c r="D7349" s="130"/>
      <c r="E7349" s="130"/>
    </row>
    <row r="7350" spans="1:5" ht="15.75" thickBot="1" x14ac:dyDescent="0.3">
      <c r="A7350" s="130"/>
      <c r="B7350" s="130"/>
      <c r="C7350" s="130"/>
      <c r="D7350" s="130"/>
      <c r="E7350" s="130"/>
    </row>
    <row r="7351" spans="1:5" ht="15.75" thickBot="1" x14ac:dyDescent="0.3">
      <c r="A7351" s="130"/>
      <c r="B7351" s="130"/>
      <c r="C7351" s="130"/>
      <c r="D7351" s="130"/>
      <c r="E7351" s="130"/>
    </row>
    <row r="7352" spans="1:5" ht="15.75" thickBot="1" x14ac:dyDescent="0.3">
      <c r="A7352" s="130"/>
      <c r="B7352" s="130"/>
      <c r="C7352" s="130"/>
      <c r="D7352" s="130"/>
      <c r="E7352" s="130"/>
    </row>
    <row r="7353" spans="1:5" ht="15.75" thickBot="1" x14ac:dyDescent="0.3">
      <c r="A7353" s="130"/>
      <c r="B7353" s="130"/>
      <c r="C7353" s="130"/>
      <c r="D7353" s="130"/>
      <c r="E7353" s="130"/>
    </row>
    <row r="7354" spans="1:5" ht="15.75" thickBot="1" x14ac:dyDescent="0.3">
      <c r="A7354" s="130"/>
      <c r="B7354" s="130"/>
      <c r="C7354" s="130"/>
      <c r="D7354" s="130"/>
      <c r="E7354" s="130"/>
    </row>
    <row r="7355" spans="1:5" ht="15.75" thickBot="1" x14ac:dyDescent="0.3">
      <c r="A7355" s="130"/>
      <c r="B7355" s="130"/>
      <c r="C7355" s="130"/>
      <c r="D7355" s="130"/>
      <c r="E7355" s="130"/>
    </row>
    <row r="7356" spans="1:5" ht="15.75" thickBot="1" x14ac:dyDescent="0.3">
      <c r="A7356" s="130"/>
      <c r="B7356" s="130"/>
      <c r="C7356" s="130"/>
      <c r="D7356" s="130"/>
      <c r="E7356" s="130"/>
    </row>
    <row r="7357" spans="1:5" ht="15.75" thickBot="1" x14ac:dyDescent="0.3">
      <c r="A7357" s="130"/>
      <c r="B7357" s="130"/>
      <c r="C7357" s="130"/>
      <c r="D7357" s="130"/>
      <c r="E7357" s="130"/>
    </row>
    <row r="7358" spans="1:5" ht="15.75" thickBot="1" x14ac:dyDescent="0.3">
      <c r="A7358" s="130"/>
      <c r="B7358" s="130"/>
      <c r="C7358" s="130"/>
      <c r="D7358" s="130"/>
      <c r="E7358" s="130"/>
    </row>
    <row r="7359" spans="1:5" ht="15.75" thickBot="1" x14ac:dyDescent="0.3">
      <c r="A7359" s="130"/>
      <c r="B7359" s="130"/>
      <c r="C7359" s="130"/>
      <c r="D7359" s="130"/>
      <c r="E7359" s="130"/>
    </row>
    <row r="7360" spans="1:5" ht="15.75" thickBot="1" x14ac:dyDescent="0.3">
      <c r="A7360" s="130"/>
      <c r="B7360" s="130"/>
      <c r="C7360" s="130"/>
      <c r="D7360" s="130"/>
      <c r="E7360" s="130"/>
    </row>
    <row r="7361" spans="1:5" ht="15.75" thickBot="1" x14ac:dyDescent="0.3">
      <c r="A7361" s="130"/>
      <c r="B7361" s="130"/>
      <c r="C7361" s="130"/>
      <c r="D7361" s="130"/>
      <c r="E7361" s="130"/>
    </row>
    <row r="7362" spans="1:5" ht="15.75" thickBot="1" x14ac:dyDescent="0.3">
      <c r="A7362" s="130"/>
      <c r="B7362" s="130"/>
      <c r="C7362" s="130"/>
      <c r="D7362" s="130"/>
      <c r="E7362" s="130"/>
    </row>
    <row r="7363" spans="1:5" ht="15.75" thickBot="1" x14ac:dyDescent="0.3">
      <c r="A7363" s="130"/>
      <c r="B7363" s="130"/>
      <c r="C7363" s="130"/>
      <c r="D7363" s="130"/>
      <c r="E7363" s="130"/>
    </row>
    <row r="7364" spans="1:5" ht="15.75" thickBot="1" x14ac:dyDescent="0.3">
      <c r="A7364" s="130"/>
      <c r="B7364" s="130"/>
      <c r="C7364" s="130"/>
      <c r="D7364" s="130"/>
      <c r="E7364" s="130"/>
    </row>
    <row r="7365" spans="1:5" ht="15.75" thickBot="1" x14ac:dyDescent="0.3">
      <c r="A7365" s="130"/>
      <c r="B7365" s="130"/>
      <c r="C7365" s="130"/>
      <c r="D7365" s="130"/>
      <c r="E7365" s="130"/>
    </row>
    <row r="7366" spans="1:5" ht="15.75" thickBot="1" x14ac:dyDescent="0.3">
      <c r="A7366" s="130"/>
      <c r="B7366" s="130"/>
      <c r="C7366" s="130"/>
      <c r="D7366" s="130"/>
      <c r="E7366" s="130"/>
    </row>
    <row r="7367" spans="1:5" ht="15.75" thickBot="1" x14ac:dyDescent="0.3">
      <c r="A7367" s="130"/>
      <c r="B7367" s="130"/>
      <c r="C7367" s="130"/>
      <c r="D7367" s="130"/>
      <c r="E7367" s="130"/>
    </row>
    <row r="7368" spans="1:5" ht="15.75" thickBot="1" x14ac:dyDescent="0.3">
      <c r="A7368" s="130"/>
      <c r="B7368" s="130"/>
      <c r="C7368" s="130"/>
      <c r="D7368" s="130"/>
      <c r="E7368" s="130"/>
    </row>
    <row r="7369" spans="1:5" ht="15.75" thickBot="1" x14ac:dyDescent="0.3">
      <c r="A7369" s="130"/>
      <c r="B7369" s="130"/>
      <c r="C7369" s="130"/>
      <c r="D7369" s="130"/>
      <c r="E7369" s="130"/>
    </row>
    <row r="7370" spans="1:5" ht="15.75" thickBot="1" x14ac:dyDescent="0.3">
      <c r="A7370" s="130"/>
      <c r="B7370" s="130"/>
      <c r="C7370" s="130"/>
      <c r="D7370" s="130"/>
      <c r="E7370" s="130"/>
    </row>
    <row r="7371" spans="1:5" ht="15.75" thickBot="1" x14ac:dyDescent="0.3">
      <c r="A7371" s="130"/>
      <c r="B7371" s="130"/>
      <c r="C7371" s="130"/>
      <c r="D7371" s="130"/>
      <c r="E7371" s="130"/>
    </row>
    <row r="7372" spans="1:5" ht="15.75" thickBot="1" x14ac:dyDescent="0.3">
      <c r="A7372" s="130"/>
      <c r="B7372" s="130"/>
      <c r="C7372" s="130"/>
      <c r="D7372" s="130"/>
      <c r="E7372" s="130"/>
    </row>
    <row r="7373" spans="1:5" ht="15.75" thickBot="1" x14ac:dyDescent="0.3">
      <c r="A7373" s="130"/>
      <c r="B7373" s="130"/>
      <c r="C7373" s="130"/>
      <c r="D7373" s="130"/>
      <c r="E7373" s="130"/>
    </row>
    <row r="7374" spans="1:5" ht="15.75" thickBot="1" x14ac:dyDescent="0.3">
      <c r="A7374" s="130"/>
      <c r="B7374" s="130"/>
      <c r="C7374" s="130"/>
      <c r="D7374" s="130"/>
      <c r="E7374" s="130"/>
    </row>
    <row r="7375" spans="1:5" ht="15.75" thickBot="1" x14ac:dyDescent="0.3">
      <c r="A7375" s="130"/>
      <c r="B7375" s="130"/>
      <c r="C7375" s="130"/>
      <c r="D7375" s="130"/>
      <c r="E7375" s="130"/>
    </row>
    <row r="7376" spans="1:5" ht="15.75" thickBot="1" x14ac:dyDescent="0.3">
      <c r="A7376" s="130"/>
      <c r="B7376" s="130"/>
      <c r="C7376" s="130"/>
      <c r="D7376" s="130"/>
      <c r="E7376" s="130"/>
    </row>
    <row r="7377" spans="1:5" ht="15.75" thickBot="1" x14ac:dyDescent="0.3">
      <c r="A7377" s="130"/>
      <c r="B7377" s="130"/>
      <c r="C7377" s="130"/>
      <c r="D7377" s="130"/>
      <c r="E7377" s="130"/>
    </row>
    <row r="7378" spans="1:5" ht="15.75" thickBot="1" x14ac:dyDescent="0.3">
      <c r="A7378" s="130"/>
      <c r="B7378" s="130"/>
      <c r="C7378" s="130"/>
      <c r="D7378" s="130"/>
      <c r="E7378" s="130"/>
    </row>
    <row r="7379" spans="1:5" ht="15.75" thickBot="1" x14ac:dyDescent="0.3">
      <c r="A7379" s="130"/>
      <c r="B7379" s="130"/>
      <c r="C7379" s="130"/>
      <c r="D7379" s="130"/>
      <c r="E7379" s="130"/>
    </row>
    <row r="7380" spans="1:5" ht="15.75" thickBot="1" x14ac:dyDescent="0.3">
      <c r="A7380" s="130"/>
      <c r="B7380" s="130"/>
      <c r="C7380" s="130"/>
      <c r="D7380" s="130"/>
      <c r="E7380" s="130"/>
    </row>
    <row r="7381" spans="1:5" ht="15.75" thickBot="1" x14ac:dyDescent="0.3">
      <c r="A7381" s="130"/>
      <c r="B7381" s="130"/>
      <c r="C7381" s="130"/>
      <c r="D7381" s="130"/>
      <c r="E7381" s="130"/>
    </row>
    <row r="7382" spans="1:5" ht="15.75" thickBot="1" x14ac:dyDescent="0.3">
      <c r="A7382" s="130"/>
      <c r="B7382" s="130"/>
      <c r="C7382" s="130"/>
      <c r="D7382" s="130"/>
      <c r="E7382" s="130"/>
    </row>
    <row r="7383" spans="1:5" ht="15.75" thickBot="1" x14ac:dyDescent="0.3">
      <c r="A7383" s="130"/>
      <c r="B7383" s="130"/>
      <c r="C7383" s="130"/>
      <c r="D7383" s="130"/>
      <c r="E7383" s="130"/>
    </row>
    <row r="7384" spans="1:5" ht="15.75" thickBot="1" x14ac:dyDescent="0.3">
      <c r="A7384" s="130"/>
      <c r="B7384" s="130"/>
      <c r="C7384" s="130"/>
      <c r="D7384" s="130"/>
      <c r="E7384" s="130"/>
    </row>
    <row r="7385" spans="1:5" ht="15.75" thickBot="1" x14ac:dyDescent="0.3">
      <c r="A7385" s="130"/>
      <c r="B7385" s="130"/>
      <c r="C7385" s="130"/>
      <c r="D7385" s="130"/>
      <c r="E7385" s="130"/>
    </row>
    <row r="7386" spans="1:5" ht="15.75" thickBot="1" x14ac:dyDescent="0.3">
      <c r="A7386" s="130"/>
      <c r="B7386" s="130"/>
      <c r="C7386" s="130"/>
      <c r="D7386" s="130"/>
      <c r="E7386" s="130"/>
    </row>
    <row r="7387" spans="1:5" ht="15.75" thickBot="1" x14ac:dyDescent="0.3">
      <c r="A7387" s="130"/>
      <c r="B7387" s="130"/>
      <c r="C7387" s="130"/>
      <c r="D7387" s="130"/>
      <c r="E7387" s="130"/>
    </row>
    <row r="7388" spans="1:5" x14ac:dyDescent="0.25">
      <c r="A7388" s="131"/>
      <c r="B7388" s="131"/>
      <c r="C7388" s="131"/>
      <c r="D7388" s="131"/>
      <c r="E7388" s="131"/>
    </row>
    <row r="7389" spans="1:5" ht="15.75" thickBot="1" x14ac:dyDescent="0.3">
      <c r="A7389" s="130"/>
      <c r="B7389" s="130"/>
      <c r="C7389" s="130"/>
      <c r="D7389" s="130"/>
      <c r="E7389" s="130"/>
    </row>
    <row r="7390" spans="1:5" ht="15.75" thickBot="1" x14ac:dyDescent="0.3">
      <c r="A7390" s="130"/>
      <c r="B7390" s="130"/>
      <c r="C7390" s="130"/>
      <c r="D7390" s="130"/>
      <c r="E7390" s="130"/>
    </row>
    <row r="7391" spans="1:5" x14ac:dyDescent="0.25">
      <c r="A7391" s="131"/>
      <c r="B7391" s="131"/>
      <c r="C7391" s="131"/>
      <c r="D7391" s="131"/>
      <c r="E7391" s="131"/>
    </row>
    <row r="7392" spans="1:5" ht="15.75" thickBot="1" x14ac:dyDescent="0.3">
      <c r="A7392" s="130"/>
      <c r="B7392" s="130"/>
      <c r="C7392" s="130"/>
      <c r="D7392" s="130"/>
      <c r="E7392" s="130"/>
    </row>
    <row r="7393" spans="1:5" ht="15.75" thickBot="1" x14ac:dyDescent="0.3">
      <c r="A7393" s="130"/>
      <c r="B7393" s="130"/>
      <c r="C7393" s="130"/>
      <c r="D7393" s="130"/>
      <c r="E7393" s="130"/>
    </row>
    <row r="7394" spans="1:5" x14ac:dyDescent="0.25">
      <c r="A7394" s="131"/>
      <c r="B7394" s="131"/>
      <c r="C7394" s="131"/>
      <c r="D7394" s="131"/>
      <c r="E7394" s="131"/>
    </row>
    <row r="7395" spans="1:5" ht="15.75" thickBot="1" x14ac:dyDescent="0.3">
      <c r="A7395" s="130"/>
      <c r="B7395" s="130"/>
      <c r="C7395" s="130"/>
      <c r="D7395" s="130"/>
      <c r="E7395" s="130"/>
    </row>
    <row r="7396" spans="1:5" ht="15.75" thickBot="1" x14ac:dyDescent="0.3">
      <c r="A7396" s="130"/>
      <c r="B7396" s="130"/>
      <c r="C7396" s="130"/>
      <c r="D7396" s="130"/>
      <c r="E7396" s="130"/>
    </row>
    <row r="7397" spans="1:5" x14ac:dyDescent="0.25">
      <c r="A7397" s="131"/>
      <c r="B7397" s="131"/>
      <c r="C7397" s="131"/>
      <c r="D7397" s="131"/>
      <c r="E7397" s="131"/>
    </row>
    <row r="7398" spans="1:5" ht="15.75" thickBot="1" x14ac:dyDescent="0.3">
      <c r="A7398" s="130"/>
      <c r="B7398" s="130"/>
      <c r="C7398" s="130"/>
      <c r="D7398" s="130"/>
      <c r="E7398" s="130"/>
    </row>
    <row r="7399" spans="1:5" ht="15.75" thickBot="1" x14ac:dyDescent="0.3">
      <c r="A7399" s="130"/>
      <c r="B7399" s="130"/>
      <c r="C7399" s="130"/>
      <c r="D7399" s="130"/>
      <c r="E7399" s="130"/>
    </row>
    <row r="7400" spans="1:5" x14ac:dyDescent="0.25">
      <c r="A7400" s="131"/>
      <c r="B7400" s="131"/>
      <c r="C7400" s="131"/>
      <c r="D7400" s="131"/>
      <c r="E7400" s="131"/>
    </row>
    <row r="7401" spans="1:5" ht="15.75" thickBot="1" x14ac:dyDescent="0.3">
      <c r="A7401" s="130"/>
      <c r="B7401" s="130"/>
      <c r="C7401" s="130"/>
      <c r="D7401" s="130"/>
      <c r="E7401" s="130"/>
    </row>
    <row r="7402" spans="1:5" ht="15.75" thickBot="1" x14ac:dyDescent="0.3">
      <c r="A7402" s="130"/>
      <c r="B7402" s="130"/>
      <c r="C7402" s="130"/>
      <c r="D7402" s="130"/>
      <c r="E7402" s="130"/>
    </row>
    <row r="7403" spans="1:5" x14ac:dyDescent="0.25">
      <c r="A7403" s="131"/>
      <c r="B7403" s="131"/>
      <c r="C7403" s="131"/>
      <c r="D7403" s="131"/>
      <c r="E7403" s="131"/>
    </row>
    <row r="7404" spans="1:5" ht="15.75" thickBot="1" x14ac:dyDescent="0.3">
      <c r="A7404" s="130"/>
      <c r="B7404" s="130"/>
      <c r="C7404" s="130"/>
      <c r="D7404" s="130"/>
      <c r="E7404" s="130"/>
    </row>
    <row r="7405" spans="1:5" ht="15.75" thickBot="1" x14ac:dyDescent="0.3">
      <c r="A7405" s="130"/>
      <c r="B7405" s="130"/>
      <c r="C7405" s="130"/>
      <c r="D7405" s="130"/>
      <c r="E7405" s="130"/>
    </row>
    <row r="7406" spans="1:5" x14ac:dyDescent="0.25">
      <c r="A7406" s="131"/>
      <c r="B7406" s="131"/>
      <c r="C7406" s="131"/>
      <c r="D7406" s="131"/>
      <c r="E7406" s="131"/>
    </row>
    <row r="7407" spans="1:5" ht="15.75" thickBot="1" x14ac:dyDescent="0.3">
      <c r="A7407" s="130"/>
      <c r="B7407" s="130"/>
      <c r="C7407" s="130"/>
      <c r="D7407" s="130"/>
      <c r="E7407" s="130"/>
    </row>
    <row r="7408" spans="1:5" ht="15.75" thickBot="1" x14ac:dyDescent="0.3">
      <c r="A7408" s="130"/>
      <c r="B7408" s="130"/>
      <c r="C7408" s="130"/>
      <c r="D7408" s="130"/>
      <c r="E7408" s="130"/>
    </row>
    <row r="7409" spans="1:5" x14ac:dyDescent="0.25">
      <c r="A7409" s="131"/>
      <c r="B7409" s="131"/>
      <c r="C7409" s="131"/>
      <c r="D7409" s="131"/>
      <c r="E7409" s="131"/>
    </row>
    <row r="7410" spans="1:5" ht="15.75" thickBot="1" x14ac:dyDescent="0.3">
      <c r="A7410" s="130"/>
      <c r="B7410" s="130"/>
      <c r="C7410" s="130"/>
      <c r="D7410" s="130"/>
      <c r="E7410" s="130"/>
    </row>
    <row r="7411" spans="1:5" ht="15.75" thickBot="1" x14ac:dyDescent="0.3">
      <c r="A7411" s="130"/>
      <c r="B7411" s="130"/>
      <c r="C7411" s="130"/>
      <c r="D7411" s="130"/>
      <c r="E7411" s="130"/>
    </row>
    <row r="7412" spans="1:5" x14ac:dyDescent="0.25">
      <c r="A7412" s="131"/>
      <c r="B7412" s="131"/>
      <c r="C7412" s="131"/>
      <c r="D7412" s="131"/>
      <c r="E7412" s="131"/>
    </row>
    <row r="7413" spans="1:5" ht="15.75" thickBot="1" x14ac:dyDescent="0.3">
      <c r="A7413" s="130"/>
      <c r="B7413" s="130"/>
      <c r="C7413" s="130"/>
      <c r="D7413" s="130"/>
      <c r="E7413" s="130"/>
    </row>
    <row r="7414" spans="1:5" ht="15.75" thickBot="1" x14ac:dyDescent="0.3">
      <c r="A7414" s="130"/>
      <c r="B7414" s="130"/>
      <c r="C7414" s="130"/>
      <c r="D7414" s="130"/>
      <c r="E7414" s="130"/>
    </row>
    <row r="7415" spans="1:5" x14ac:dyDescent="0.25">
      <c r="A7415" s="131"/>
      <c r="B7415" s="131"/>
      <c r="C7415" s="131"/>
      <c r="D7415" s="131"/>
      <c r="E7415" s="131"/>
    </row>
    <row r="7416" spans="1:5" ht="15.75" thickBot="1" x14ac:dyDescent="0.3">
      <c r="A7416" s="130"/>
      <c r="B7416" s="130"/>
      <c r="C7416" s="130"/>
      <c r="D7416" s="130"/>
      <c r="E7416" s="130"/>
    </row>
    <row r="7417" spans="1:5" ht="15.75" thickBot="1" x14ac:dyDescent="0.3">
      <c r="A7417" s="130"/>
      <c r="B7417" s="130"/>
      <c r="C7417" s="130"/>
      <c r="D7417" s="130"/>
      <c r="E7417" s="130"/>
    </row>
    <row r="7418" spans="1:5" x14ac:dyDescent="0.25">
      <c r="A7418" s="131"/>
      <c r="B7418" s="131"/>
      <c r="C7418" s="131"/>
      <c r="D7418" s="131"/>
      <c r="E7418" s="131"/>
    </row>
    <row r="7419" spans="1:5" ht="15.75" thickBot="1" x14ac:dyDescent="0.3">
      <c r="A7419" s="130"/>
      <c r="B7419" s="130"/>
      <c r="C7419" s="130"/>
      <c r="D7419" s="130"/>
      <c r="E7419" s="130"/>
    </row>
    <row r="7420" spans="1:5" ht="15.75" thickBot="1" x14ac:dyDescent="0.3">
      <c r="A7420" s="130"/>
      <c r="B7420" s="130"/>
      <c r="C7420" s="130"/>
      <c r="D7420" s="130"/>
      <c r="E7420" s="130"/>
    </row>
    <row r="7421" spans="1:5" x14ac:dyDescent="0.25">
      <c r="A7421" s="131"/>
      <c r="B7421" s="131"/>
      <c r="C7421" s="131"/>
      <c r="D7421" s="131"/>
      <c r="E7421" s="131"/>
    </row>
    <row r="7422" spans="1:5" ht="15.75" thickBot="1" x14ac:dyDescent="0.3">
      <c r="A7422" s="130"/>
      <c r="B7422" s="130"/>
      <c r="C7422" s="130"/>
      <c r="D7422" s="130"/>
      <c r="E7422" s="130"/>
    </row>
    <row r="7423" spans="1:5" ht="15.75" thickBot="1" x14ac:dyDescent="0.3">
      <c r="A7423" s="130"/>
      <c r="B7423" s="130"/>
      <c r="C7423" s="130"/>
      <c r="D7423" s="130"/>
      <c r="E7423" s="130"/>
    </row>
    <row r="7424" spans="1:5" x14ac:dyDescent="0.25">
      <c r="A7424" s="131"/>
      <c r="B7424" s="131"/>
      <c r="C7424" s="131"/>
      <c r="D7424" s="131"/>
      <c r="E7424" s="131"/>
    </row>
    <row r="7425" spans="1:5" ht="15.75" thickBot="1" x14ac:dyDescent="0.3">
      <c r="A7425" s="130"/>
      <c r="B7425" s="130"/>
      <c r="C7425" s="130"/>
      <c r="D7425" s="130"/>
      <c r="E7425" s="130"/>
    </row>
    <row r="7426" spans="1:5" ht="15.75" thickBot="1" x14ac:dyDescent="0.3">
      <c r="A7426" s="130"/>
      <c r="B7426" s="130"/>
      <c r="C7426" s="130"/>
      <c r="D7426" s="130"/>
      <c r="E7426" s="130"/>
    </row>
    <row r="7427" spans="1:5" x14ac:dyDescent="0.25">
      <c r="A7427" s="131"/>
      <c r="B7427" s="131"/>
      <c r="C7427" s="131"/>
      <c r="D7427" s="131"/>
      <c r="E7427" s="131"/>
    </row>
    <row r="7428" spans="1:5" ht="15.75" thickBot="1" x14ac:dyDescent="0.3">
      <c r="A7428" s="130"/>
      <c r="B7428" s="130"/>
      <c r="C7428" s="130"/>
      <c r="D7428" s="130"/>
      <c r="E7428" s="130"/>
    </row>
    <row r="7429" spans="1:5" ht="15.75" thickBot="1" x14ac:dyDescent="0.3">
      <c r="A7429" s="130"/>
      <c r="B7429" s="130"/>
      <c r="C7429" s="130"/>
      <c r="D7429" s="130"/>
      <c r="E7429" s="130"/>
    </row>
    <row r="7430" spans="1:5" x14ac:dyDescent="0.25">
      <c r="A7430" s="131"/>
      <c r="B7430" s="131"/>
      <c r="C7430" s="131"/>
      <c r="D7430" s="131"/>
      <c r="E7430" s="131"/>
    </row>
    <row r="7431" spans="1:5" ht="15.75" thickBot="1" x14ac:dyDescent="0.3">
      <c r="A7431" s="130"/>
      <c r="B7431" s="130"/>
      <c r="C7431" s="130"/>
      <c r="D7431" s="130"/>
      <c r="E7431" s="130"/>
    </row>
    <row r="7432" spans="1:5" ht="15.75" thickBot="1" x14ac:dyDescent="0.3">
      <c r="A7432" s="130"/>
      <c r="B7432" s="130"/>
      <c r="C7432" s="130"/>
      <c r="D7432" s="130"/>
      <c r="E7432" s="130"/>
    </row>
    <row r="7433" spans="1:5" x14ac:dyDescent="0.25">
      <c r="A7433" s="131"/>
      <c r="B7433" s="131"/>
      <c r="C7433" s="131"/>
      <c r="D7433" s="131"/>
      <c r="E7433" s="131"/>
    </row>
    <row r="7434" spans="1:5" ht="15.75" thickBot="1" x14ac:dyDescent="0.3">
      <c r="A7434" s="130"/>
      <c r="B7434" s="130"/>
      <c r="C7434" s="130"/>
      <c r="D7434" s="130"/>
      <c r="E7434" s="130"/>
    </row>
    <row r="7435" spans="1:5" ht="15.75" thickBot="1" x14ac:dyDescent="0.3">
      <c r="A7435" s="130"/>
      <c r="B7435" s="130"/>
      <c r="C7435" s="130"/>
      <c r="D7435" s="130"/>
      <c r="E7435" s="130"/>
    </row>
    <row r="7436" spans="1:5" x14ac:dyDescent="0.25">
      <c r="A7436" s="131"/>
      <c r="B7436" s="131"/>
      <c r="C7436" s="131"/>
      <c r="D7436" s="131"/>
      <c r="E7436" s="131"/>
    </row>
    <row r="7437" spans="1:5" ht="15.75" thickBot="1" x14ac:dyDescent="0.3">
      <c r="A7437" s="130"/>
      <c r="B7437" s="130"/>
      <c r="C7437" s="130"/>
      <c r="D7437" s="130"/>
      <c r="E7437" s="130"/>
    </row>
    <row r="7438" spans="1:5" ht="15.75" thickBot="1" x14ac:dyDescent="0.3">
      <c r="A7438" s="130"/>
      <c r="B7438" s="130"/>
      <c r="C7438" s="130"/>
      <c r="D7438" s="130"/>
      <c r="E7438" s="130"/>
    </row>
    <row r="7439" spans="1:5" x14ac:dyDescent="0.25">
      <c r="A7439" s="131"/>
      <c r="B7439" s="131"/>
      <c r="C7439" s="131"/>
      <c r="D7439" s="131"/>
      <c r="E7439" s="131"/>
    </row>
    <row r="7440" spans="1:5" ht="15.75" thickBot="1" x14ac:dyDescent="0.3">
      <c r="A7440" s="130"/>
      <c r="B7440" s="130"/>
      <c r="C7440" s="130"/>
      <c r="D7440" s="130"/>
      <c r="E7440" s="130"/>
    </row>
    <row r="7441" spans="1:5" ht="15.75" thickBot="1" x14ac:dyDescent="0.3">
      <c r="A7441" s="130"/>
      <c r="B7441" s="130"/>
      <c r="C7441" s="130"/>
      <c r="D7441" s="130"/>
      <c r="E7441" s="130"/>
    </row>
    <row r="7442" spans="1:5" x14ac:dyDescent="0.25">
      <c r="A7442" s="131"/>
      <c r="B7442" s="131"/>
      <c r="C7442" s="131"/>
      <c r="D7442" s="131"/>
      <c r="E7442" s="131"/>
    </row>
    <row r="7443" spans="1:5" ht="15.75" thickBot="1" x14ac:dyDescent="0.3">
      <c r="A7443" s="130"/>
      <c r="B7443" s="130"/>
      <c r="C7443" s="130"/>
      <c r="D7443" s="130"/>
      <c r="E7443" s="130"/>
    </row>
    <row r="7444" spans="1:5" ht="15.75" thickBot="1" x14ac:dyDescent="0.3">
      <c r="A7444" s="130"/>
      <c r="B7444" s="130"/>
      <c r="C7444" s="130"/>
      <c r="D7444" s="130"/>
      <c r="E7444" s="130"/>
    </row>
    <row r="7445" spans="1:5" ht="15.75" thickBot="1" x14ac:dyDescent="0.3">
      <c r="A7445" s="130"/>
      <c r="B7445" s="130"/>
      <c r="C7445" s="130"/>
      <c r="D7445" s="130"/>
      <c r="E7445" s="130"/>
    </row>
    <row r="7446" spans="1:5" ht="15.75" thickBot="1" x14ac:dyDescent="0.3">
      <c r="A7446" s="130"/>
      <c r="B7446" s="130"/>
      <c r="C7446" s="130"/>
      <c r="D7446" s="130"/>
      <c r="E7446" s="130"/>
    </row>
    <row r="7447" spans="1:5" ht="15.75" thickBot="1" x14ac:dyDescent="0.3">
      <c r="A7447" s="130"/>
      <c r="B7447" s="130"/>
      <c r="C7447" s="130"/>
      <c r="D7447" s="130"/>
      <c r="E7447" s="130"/>
    </row>
    <row r="7448" spans="1:5" ht="15.75" thickBot="1" x14ac:dyDescent="0.3">
      <c r="A7448" s="130"/>
      <c r="B7448" s="130"/>
      <c r="C7448" s="130"/>
      <c r="D7448" s="130"/>
      <c r="E7448" s="130"/>
    </row>
    <row r="7449" spans="1:5" ht="15.75" thickBot="1" x14ac:dyDescent="0.3">
      <c r="A7449" s="130"/>
      <c r="B7449" s="130"/>
      <c r="C7449" s="130"/>
      <c r="D7449" s="130"/>
      <c r="E7449" s="130"/>
    </row>
    <row r="7450" spans="1:5" ht="15.75" thickBot="1" x14ac:dyDescent="0.3">
      <c r="A7450" s="130"/>
      <c r="B7450" s="130"/>
      <c r="C7450" s="130"/>
      <c r="D7450" s="130"/>
      <c r="E7450" s="130"/>
    </row>
    <row r="7451" spans="1:5" ht="15.75" thickBot="1" x14ac:dyDescent="0.3">
      <c r="A7451" s="130"/>
      <c r="B7451" s="130"/>
      <c r="C7451" s="130"/>
      <c r="D7451" s="130"/>
      <c r="E7451" s="130"/>
    </row>
    <row r="7452" spans="1:5" ht="15.75" thickBot="1" x14ac:dyDescent="0.3">
      <c r="A7452" s="130"/>
      <c r="B7452" s="130"/>
      <c r="C7452" s="130"/>
      <c r="D7452" s="130"/>
      <c r="E7452" s="130"/>
    </row>
    <row r="7453" spans="1:5" ht="15.75" thickBot="1" x14ac:dyDescent="0.3">
      <c r="A7453" s="130"/>
      <c r="B7453" s="130"/>
      <c r="C7453" s="130"/>
      <c r="D7453" s="130"/>
      <c r="E7453" s="130"/>
    </row>
    <row r="7454" spans="1:5" ht="15.75" thickBot="1" x14ac:dyDescent="0.3">
      <c r="A7454" s="130"/>
      <c r="B7454" s="130"/>
      <c r="C7454" s="130"/>
      <c r="D7454" s="130"/>
      <c r="E7454" s="130"/>
    </row>
    <row r="7455" spans="1:5" ht="15.75" thickBot="1" x14ac:dyDescent="0.3">
      <c r="A7455" s="130"/>
      <c r="B7455" s="130"/>
      <c r="C7455" s="130"/>
      <c r="D7455" s="130"/>
      <c r="E7455" s="130"/>
    </row>
    <row r="7456" spans="1:5" x14ac:dyDescent="0.25">
      <c r="A7456" s="131"/>
      <c r="B7456" s="131"/>
      <c r="C7456" s="131"/>
      <c r="D7456" s="131"/>
      <c r="E7456" s="131"/>
    </row>
    <row r="7457" spans="1:5" x14ac:dyDescent="0.25">
      <c r="A7457" s="131"/>
      <c r="B7457" s="131"/>
      <c r="C7457" s="131"/>
      <c r="D7457" s="131"/>
      <c r="E7457" s="131"/>
    </row>
    <row r="7458" spans="1:5" x14ac:dyDescent="0.25">
      <c r="A7458" s="131"/>
      <c r="B7458" s="131"/>
      <c r="C7458" s="131"/>
      <c r="D7458" s="131"/>
      <c r="E7458" s="131"/>
    </row>
    <row r="7459" spans="1:5" ht="15.75" thickBot="1" x14ac:dyDescent="0.3">
      <c r="A7459" s="130"/>
      <c r="B7459" s="130"/>
      <c r="C7459" s="130"/>
      <c r="D7459" s="130"/>
      <c r="E7459" s="130"/>
    </row>
    <row r="7460" spans="1:5" ht="15.75" thickBot="1" x14ac:dyDescent="0.3">
      <c r="A7460" s="130"/>
      <c r="B7460" s="130"/>
      <c r="C7460" s="130"/>
      <c r="D7460" s="130"/>
      <c r="E7460" s="130"/>
    </row>
    <row r="7461" spans="1:5" x14ac:dyDescent="0.25">
      <c r="A7461" s="131"/>
      <c r="B7461" s="131"/>
      <c r="C7461" s="131"/>
      <c r="D7461" s="131"/>
      <c r="E7461" s="131"/>
    </row>
    <row r="7462" spans="1:5" x14ac:dyDescent="0.25">
      <c r="A7462" s="131"/>
      <c r="B7462" s="131"/>
      <c r="C7462" s="131"/>
      <c r="D7462" s="131"/>
      <c r="E7462" s="131"/>
    </row>
    <row r="7463" spans="1:5" x14ac:dyDescent="0.25">
      <c r="A7463" s="131"/>
      <c r="B7463" s="131"/>
      <c r="C7463" s="131"/>
      <c r="D7463" s="131"/>
      <c r="E7463" s="131"/>
    </row>
    <row r="7464" spans="1:5" ht="15.75" thickBot="1" x14ac:dyDescent="0.3">
      <c r="A7464" s="130"/>
      <c r="B7464" s="130"/>
      <c r="C7464" s="130"/>
      <c r="D7464" s="130"/>
      <c r="E7464" s="130"/>
    </row>
    <row r="7465" spans="1:5" ht="15.75" thickBot="1" x14ac:dyDescent="0.3">
      <c r="A7465" s="130"/>
      <c r="B7465" s="130"/>
      <c r="C7465" s="130"/>
      <c r="D7465" s="130"/>
      <c r="E7465" s="130"/>
    </row>
    <row r="7466" spans="1:5" x14ac:dyDescent="0.25">
      <c r="A7466" s="131"/>
      <c r="B7466" s="131"/>
      <c r="C7466" s="131"/>
      <c r="D7466" s="131"/>
      <c r="E7466" s="131"/>
    </row>
    <row r="7467" spans="1:5" x14ac:dyDescent="0.25">
      <c r="A7467" s="131"/>
      <c r="B7467" s="131"/>
      <c r="C7467" s="131"/>
      <c r="D7467" s="131"/>
      <c r="E7467" s="131"/>
    </row>
    <row r="7468" spans="1:5" x14ac:dyDescent="0.25">
      <c r="A7468" s="131"/>
      <c r="B7468" s="131"/>
      <c r="C7468" s="131"/>
      <c r="D7468" s="131"/>
      <c r="E7468" s="131"/>
    </row>
    <row r="7469" spans="1:5" ht="15.75" thickBot="1" x14ac:dyDescent="0.3">
      <c r="A7469" s="130"/>
      <c r="B7469" s="130"/>
      <c r="C7469" s="130"/>
      <c r="D7469" s="130"/>
      <c r="E7469" s="130"/>
    </row>
    <row r="7470" spans="1:5" ht="15.75" thickBot="1" x14ac:dyDescent="0.3">
      <c r="A7470" s="130"/>
      <c r="B7470" s="130"/>
      <c r="C7470" s="130"/>
      <c r="D7470" s="130"/>
      <c r="E7470" s="130"/>
    </row>
    <row r="7471" spans="1:5" x14ac:dyDescent="0.25">
      <c r="A7471" s="131"/>
      <c r="B7471" s="131"/>
      <c r="C7471" s="131"/>
      <c r="D7471" s="131"/>
      <c r="E7471" s="131"/>
    </row>
    <row r="7472" spans="1:5" x14ac:dyDescent="0.25">
      <c r="A7472" s="131"/>
      <c r="B7472" s="131"/>
      <c r="C7472" s="131"/>
      <c r="D7472" s="131"/>
      <c r="E7472" s="131"/>
    </row>
    <row r="7473" spans="1:5" x14ac:dyDescent="0.25">
      <c r="A7473" s="131"/>
      <c r="B7473" s="131"/>
      <c r="C7473" s="131"/>
      <c r="D7473" s="131"/>
      <c r="E7473" s="131"/>
    </row>
    <row r="7474" spans="1:5" ht="15.75" thickBot="1" x14ac:dyDescent="0.3">
      <c r="A7474" s="130"/>
      <c r="B7474" s="130"/>
      <c r="C7474" s="130"/>
      <c r="D7474" s="130"/>
      <c r="E7474" s="130"/>
    </row>
    <row r="7475" spans="1:5" ht="15.75" thickBot="1" x14ac:dyDescent="0.3">
      <c r="A7475" s="130"/>
      <c r="B7475" s="130"/>
      <c r="C7475" s="130"/>
      <c r="D7475" s="130"/>
      <c r="E7475" s="130"/>
    </row>
    <row r="7476" spans="1:5" x14ac:dyDescent="0.25">
      <c r="A7476" s="131"/>
      <c r="B7476" s="131"/>
      <c r="C7476" s="131"/>
      <c r="D7476" s="131"/>
      <c r="E7476" s="131"/>
    </row>
    <row r="7477" spans="1:5" x14ac:dyDescent="0.25">
      <c r="A7477" s="131"/>
      <c r="B7477" s="131"/>
      <c r="C7477" s="131"/>
      <c r="D7477" s="131"/>
      <c r="E7477" s="131"/>
    </row>
    <row r="7478" spans="1:5" x14ac:dyDescent="0.25">
      <c r="A7478" s="131"/>
      <c r="B7478" s="131"/>
      <c r="C7478" s="131"/>
      <c r="D7478" s="131"/>
      <c r="E7478" s="131"/>
    </row>
    <row r="7479" spans="1:5" ht="15.75" thickBot="1" x14ac:dyDescent="0.3">
      <c r="A7479" s="130"/>
      <c r="B7479" s="130"/>
      <c r="C7479" s="130"/>
      <c r="D7479" s="130"/>
      <c r="E7479" s="130"/>
    </row>
    <row r="7480" spans="1:5" ht="15.75" thickBot="1" x14ac:dyDescent="0.3">
      <c r="A7480" s="130"/>
      <c r="B7480" s="130"/>
      <c r="C7480" s="130"/>
      <c r="D7480" s="130"/>
      <c r="E7480" s="130"/>
    </row>
    <row r="7481" spans="1:5" x14ac:dyDescent="0.25">
      <c r="A7481" s="131"/>
      <c r="B7481" s="131"/>
      <c r="C7481" s="131"/>
      <c r="D7481" s="131"/>
      <c r="E7481" s="131"/>
    </row>
    <row r="7482" spans="1:5" x14ac:dyDescent="0.25">
      <c r="A7482" s="131"/>
      <c r="B7482" s="131"/>
      <c r="C7482" s="131"/>
      <c r="D7482" s="131"/>
      <c r="E7482" s="131"/>
    </row>
    <row r="7483" spans="1:5" x14ac:dyDescent="0.25">
      <c r="A7483" s="131"/>
      <c r="B7483" s="131"/>
      <c r="C7483" s="131"/>
      <c r="D7483" s="131"/>
      <c r="E7483" s="131"/>
    </row>
    <row r="7484" spans="1:5" ht="15.75" thickBot="1" x14ac:dyDescent="0.3">
      <c r="A7484" s="130"/>
      <c r="B7484" s="130"/>
      <c r="C7484" s="130"/>
      <c r="D7484" s="130"/>
      <c r="E7484" s="130"/>
    </row>
    <row r="7485" spans="1:5" ht="15.75" thickBot="1" x14ac:dyDescent="0.3">
      <c r="A7485" s="130"/>
      <c r="B7485" s="130"/>
      <c r="C7485" s="130"/>
      <c r="D7485" s="130"/>
      <c r="E7485" s="130"/>
    </row>
    <row r="7486" spans="1:5" x14ac:dyDescent="0.25">
      <c r="A7486" s="131"/>
      <c r="B7486" s="131"/>
      <c r="C7486" s="131"/>
      <c r="D7486" s="131"/>
      <c r="E7486" s="131"/>
    </row>
    <row r="7487" spans="1:5" x14ac:dyDescent="0.25">
      <c r="A7487" s="131"/>
      <c r="B7487" s="131"/>
      <c r="C7487" s="131"/>
      <c r="D7487" s="131"/>
      <c r="E7487" s="131"/>
    </row>
    <row r="7488" spans="1:5" x14ac:dyDescent="0.25">
      <c r="A7488" s="131"/>
      <c r="B7488" s="131"/>
      <c r="C7488" s="131"/>
      <c r="D7488" s="131"/>
      <c r="E7488" s="131"/>
    </row>
    <row r="7489" spans="1:5" ht="15.75" thickBot="1" x14ac:dyDescent="0.3">
      <c r="A7489" s="130"/>
      <c r="B7489" s="130"/>
      <c r="C7489" s="130"/>
      <c r="D7489" s="130"/>
      <c r="E7489" s="130"/>
    </row>
    <row r="7490" spans="1:5" ht="15.75" thickBot="1" x14ac:dyDescent="0.3">
      <c r="A7490" s="130"/>
      <c r="B7490" s="130"/>
      <c r="C7490" s="130"/>
      <c r="D7490" s="130"/>
      <c r="E7490" s="130"/>
    </row>
    <row r="7491" spans="1:5" x14ac:dyDescent="0.25">
      <c r="A7491" s="131"/>
      <c r="B7491" s="131"/>
      <c r="C7491" s="131"/>
      <c r="D7491" s="131"/>
      <c r="E7491" s="131"/>
    </row>
    <row r="7492" spans="1:5" x14ac:dyDescent="0.25">
      <c r="A7492" s="131"/>
      <c r="B7492" s="131"/>
      <c r="C7492" s="131"/>
      <c r="D7492" s="131"/>
      <c r="E7492" s="131"/>
    </row>
    <row r="7493" spans="1:5" x14ac:dyDescent="0.25">
      <c r="A7493" s="131"/>
      <c r="B7493" s="131"/>
      <c r="C7493" s="131"/>
      <c r="D7493" s="131"/>
      <c r="E7493" s="131"/>
    </row>
    <row r="7494" spans="1:5" ht="15.75" thickBot="1" x14ac:dyDescent="0.3">
      <c r="A7494" s="130"/>
      <c r="B7494" s="130"/>
      <c r="C7494" s="130"/>
      <c r="D7494" s="130"/>
      <c r="E7494" s="130"/>
    </row>
    <row r="7495" spans="1:5" ht="15.75" thickBot="1" x14ac:dyDescent="0.3">
      <c r="A7495" s="130"/>
      <c r="B7495" s="130"/>
      <c r="C7495" s="130"/>
      <c r="D7495" s="130"/>
      <c r="E7495" s="130"/>
    </row>
    <row r="7496" spans="1:5" x14ac:dyDescent="0.25">
      <c r="A7496" s="131"/>
      <c r="B7496" s="131"/>
      <c r="C7496" s="131"/>
      <c r="D7496" s="131"/>
      <c r="E7496" s="131"/>
    </row>
    <row r="7497" spans="1:5" x14ac:dyDescent="0.25">
      <c r="A7497" s="131"/>
      <c r="B7497" s="131"/>
      <c r="C7497" s="131"/>
      <c r="D7497" s="131"/>
      <c r="E7497" s="131"/>
    </row>
    <row r="7498" spans="1:5" x14ac:dyDescent="0.25">
      <c r="A7498" s="131"/>
      <c r="B7498" s="131"/>
      <c r="C7498" s="131"/>
      <c r="D7498" s="131"/>
      <c r="E7498" s="131"/>
    </row>
    <row r="7499" spans="1:5" ht="15.75" thickBot="1" x14ac:dyDescent="0.3">
      <c r="A7499" s="130"/>
      <c r="B7499" s="130"/>
      <c r="C7499" s="130"/>
      <c r="D7499" s="130"/>
      <c r="E7499" s="130"/>
    </row>
    <row r="7500" spans="1:5" ht="15.75" thickBot="1" x14ac:dyDescent="0.3">
      <c r="A7500" s="130"/>
      <c r="B7500" s="130"/>
      <c r="C7500" s="130"/>
      <c r="D7500" s="130"/>
      <c r="E7500" s="130"/>
    </row>
    <row r="7501" spans="1:5" x14ac:dyDescent="0.25">
      <c r="A7501" s="131"/>
      <c r="B7501" s="131"/>
      <c r="C7501" s="131"/>
      <c r="D7501" s="131"/>
      <c r="E7501" s="131"/>
    </row>
    <row r="7502" spans="1:5" x14ac:dyDescent="0.25">
      <c r="A7502" s="131"/>
      <c r="B7502" s="131"/>
      <c r="C7502" s="131"/>
      <c r="D7502" s="131"/>
      <c r="E7502" s="131"/>
    </row>
    <row r="7503" spans="1:5" x14ac:dyDescent="0.25">
      <c r="A7503" s="131"/>
      <c r="B7503" s="131"/>
      <c r="C7503" s="131"/>
      <c r="D7503" s="131"/>
      <c r="E7503" s="131"/>
    </row>
    <row r="7504" spans="1:5" ht="15.75" thickBot="1" x14ac:dyDescent="0.3">
      <c r="A7504" s="130"/>
      <c r="B7504" s="130"/>
      <c r="C7504" s="130"/>
      <c r="D7504" s="130"/>
      <c r="E7504" s="130"/>
    </row>
    <row r="7505" spans="1:5" ht="15.75" thickBot="1" x14ac:dyDescent="0.3">
      <c r="A7505" s="130"/>
      <c r="B7505" s="130"/>
      <c r="C7505" s="130"/>
      <c r="D7505" s="130"/>
      <c r="E7505" s="130"/>
    </row>
    <row r="7506" spans="1:5" x14ac:dyDescent="0.25">
      <c r="A7506" s="131"/>
      <c r="B7506" s="131"/>
      <c r="C7506" s="131"/>
      <c r="D7506" s="131"/>
      <c r="E7506" s="131"/>
    </row>
    <row r="7507" spans="1:5" x14ac:dyDescent="0.25">
      <c r="A7507" s="131"/>
      <c r="B7507" s="131"/>
      <c r="C7507" s="131"/>
      <c r="D7507" s="131"/>
      <c r="E7507" s="131"/>
    </row>
    <row r="7508" spans="1:5" x14ac:dyDescent="0.25">
      <c r="A7508" s="131"/>
      <c r="B7508" s="131"/>
      <c r="C7508" s="131"/>
      <c r="D7508" s="131"/>
      <c r="E7508" s="131"/>
    </row>
    <row r="7509" spans="1:5" ht="15.75" thickBot="1" x14ac:dyDescent="0.3">
      <c r="A7509" s="130"/>
      <c r="B7509" s="130"/>
      <c r="C7509" s="130"/>
      <c r="D7509" s="130"/>
      <c r="E7509" s="130"/>
    </row>
    <row r="7510" spans="1:5" ht="15.75" thickBot="1" x14ac:dyDescent="0.3">
      <c r="A7510" s="130"/>
      <c r="B7510" s="130"/>
      <c r="C7510" s="130"/>
      <c r="D7510" s="130"/>
      <c r="E7510" s="130"/>
    </row>
    <row r="7511" spans="1:5" x14ac:dyDescent="0.25">
      <c r="A7511" s="131"/>
      <c r="B7511" s="131"/>
      <c r="C7511" s="131"/>
      <c r="D7511" s="131"/>
      <c r="E7511" s="131"/>
    </row>
    <row r="7512" spans="1:5" x14ac:dyDescent="0.25">
      <c r="A7512" s="131"/>
      <c r="B7512" s="131"/>
      <c r="C7512" s="131"/>
      <c r="D7512" s="131"/>
      <c r="E7512" s="131"/>
    </row>
    <row r="7513" spans="1:5" x14ac:dyDescent="0.25">
      <c r="A7513" s="131"/>
      <c r="B7513" s="131"/>
      <c r="C7513" s="131"/>
      <c r="D7513" s="131"/>
      <c r="E7513" s="131"/>
    </row>
    <row r="7514" spans="1:5" ht="15.75" thickBot="1" x14ac:dyDescent="0.3">
      <c r="A7514" s="130"/>
      <c r="B7514" s="130"/>
      <c r="C7514" s="130"/>
      <c r="D7514" s="130"/>
      <c r="E7514" s="130"/>
    </row>
    <row r="7515" spans="1:5" ht="15.75" thickBot="1" x14ac:dyDescent="0.3">
      <c r="A7515" s="130"/>
      <c r="B7515" s="130"/>
      <c r="C7515" s="130"/>
      <c r="D7515" s="130"/>
      <c r="E7515" s="130"/>
    </row>
    <row r="7516" spans="1:5" x14ac:dyDescent="0.25">
      <c r="A7516" s="131"/>
      <c r="B7516" s="131"/>
      <c r="C7516" s="131"/>
      <c r="D7516" s="131"/>
      <c r="E7516" s="131"/>
    </row>
    <row r="7517" spans="1:5" x14ac:dyDescent="0.25">
      <c r="A7517" s="131"/>
      <c r="B7517" s="131"/>
      <c r="C7517" s="131"/>
      <c r="D7517" s="131"/>
      <c r="E7517" s="131"/>
    </row>
    <row r="7518" spans="1:5" x14ac:dyDescent="0.25">
      <c r="A7518" s="131"/>
      <c r="B7518" s="131"/>
      <c r="C7518" s="131"/>
      <c r="D7518" s="131"/>
      <c r="E7518" s="131"/>
    </row>
    <row r="7519" spans="1:5" ht="15.75" thickBot="1" x14ac:dyDescent="0.3">
      <c r="A7519" s="130"/>
      <c r="B7519" s="130"/>
      <c r="C7519" s="130"/>
      <c r="D7519" s="130"/>
      <c r="E7519" s="130"/>
    </row>
    <row r="7520" spans="1:5" ht="15.75" thickBot="1" x14ac:dyDescent="0.3">
      <c r="A7520" s="130"/>
      <c r="B7520" s="130"/>
      <c r="C7520" s="130"/>
      <c r="D7520" s="130"/>
      <c r="E7520" s="130"/>
    </row>
    <row r="7521" spans="1:5" x14ac:dyDescent="0.25">
      <c r="A7521" s="131"/>
      <c r="B7521" s="131"/>
      <c r="C7521" s="131"/>
      <c r="D7521" s="131"/>
      <c r="E7521" s="131"/>
    </row>
    <row r="7522" spans="1:5" x14ac:dyDescent="0.25">
      <c r="A7522" s="131"/>
      <c r="B7522" s="131"/>
      <c r="C7522" s="131"/>
      <c r="D7522" s="131"/>
      <c r="E7522" s="131"/>
    </row>
    <row r="7523" spans="1:5" x14ac:dyDescent="0.25">
      <c r="A7523" s="131"/>
      <c r="B7523" s="131"/>
      <c r="C7523" s="131"/>
      <c r="D7523" s="131"/>
      <c r="E7523" s="131"/>
    </row>
    <row r="7524" spans="1:5" ht="15.75" thickBot="1" x14ac:dyDescent="0.3">
      <c r="A7524" s="130"/>
      <c r="B7524" s="130"/>
      <c r="C7524" s="130"/>
      <c r="D7524" s="130"/>
      <c r="E7524" s="130"/>
    </row>
    <row r="7525" spans="1:5" ht="15.75" thickBot="1" x14ac:dyDescent="0.3">
      <c r="A7525" s="130"/>
      <c r="B7525" s="130"/>
      <c r="C7525" s="130"/>
      <c r="D7525" s="130"/>
      <c r="E7525" s="130"/>
    </row>
    <row r="7526" spans="1:5" x14ac:dyDescent="0.25">
      <c r="A7526" s="131"/>
      <c r="B7526" s="131"/>
      <c r="C7526" s="131"/>
      <c r="D7526" s="131"/>
      <c r="E7526" s="131"/>
    </row>
    <row r="7527" spans="1:5" x14ac:dyDescent="0.25">
      <c r="A7527" s="131"/>
      <c r="B7527" s="131"/>
      <c r="C7527" s="131"/>
      <c r="D7527" s="131"/>
      <c r="E7527" s="131"/>
    </row>
    <row r="7528" spans="1:5" x14ac:dyDescent="0.25">
      <c r="A7528" s="131"/>
      <c r="B7528" s="131"/>
      <c r="C7528" s="131"/>
      <c r="D7528" s="131"/>
      <c r="E7528" s="131"/>
    </row>
    <row r="7529" spans="1:5" ht="15.75" thickBot="1" x14ac:dyDescent="0.3">
      <c r="A7529" s="130"/>
      <c r="B7529" s="130"/>
      <c r="C7529" s="130"/>
      <c r="D7529" s="130"/>
      <c r="E7529" s="130"/>
    </row>
    <row r="7530" spans="1:5" ht="15.75" thickBot="1" x14ac:dyDescent="0.3">
      <c r="A7530" s="130"/>
      <c r="B7530" s="130"/>
      <c r="C7530" s="130"/>
      <c r="D7530" s="130"/>
      <c r="E7530" s="130"/>
    </row>
    <row r="7531" spans="1:5" x14ac:dyDescent="0.25">
      <c r="A7531" s="131"/>
      <c r="B7531" s="131"/>
      <c r="C7531" s="131"/>
      <c r="D7531" s="131"/>
      <c r="E7531" s="131"/>
    </row>
    <row r="7532" spans="1:5" x14ac:dyDescent="0.25">
      <c r="A7532" s="131"/>
      <c r="B7532" s="131"/>
      <c r="C7532" s="131"/>
      <c r="D7532" s="131"/>
      <c r="E7532" s="131"/>
    </row>
    <row r="7533" spans="1:5" x14ac:dyDescent="0.25">
      <c r="A7533" s="131"/>
      <c r="B7533" s="131"/>
      <c r="C7533" s="131"/>
      <c r="D7533" s="131"/>
      <c r="E7533" s="131"/>
    </row>
    <row r="7534" spans="1:5" ht="15.75" thickBot="1" x14ac:dyDescent="0.3">
      <c r="A7534" s="130"/>
      <c r="B7534" s="130"/>
      <c r="C7534" s="130"/>
      <c r="D7534" s="130"/>
      <c r="E7534" s="130"/>
    </row>
    <row r="7535" spans="1:5" ht="15.75" thickBot="1" x14ac:dyDescent="0.3">
      <c r="A7535" s="130"/>
      <c r="B7535" s="130"/>
      <c r="C7535" s="130"/>
      <c r="D7535" s="130"/>
      <c r="E7535" s="130"/>
    </row>
    <row r="7536" spans="1:5" x14ac:dyDescent="0.25">
      <c r="A7536" s="131"/>
      <c r="B7536" s="131"/>
      <c r="C7536" s="131"/>
      <c r="D7536" s="131"/>
      <c r="E7536" s="131"/>
    </row>
    <row r="7537" spans="1:5" x14ac:dyDescent="0.25">
      <c r="A7537" s="131"/>
      <c r="B7537" s="131"/>
      <c r="C7537" s="131"/>
      <c r="D7537" s="131"/>
      <c r="E7537" s="131"/>
    </row>
    <row r="7538" spans="1:5" x14ac:dyDescent="0.25">
      <c r="A7538" s="131"/>
      <c r="B7538" s="131"/>
      <c r="C7538" s="131"/>
      <c r="D7538" s="131"/>
      <c r="E7538" s="131"/>
    </row>
    <row r="7539" spans="1:5" ht="15.75" thickBot="1" x14ac:dyDescent="0.3">
      <c r="A7539" s="130"/>
      <c r="B7539" s="130"/>
      <c r="C7539" s="130"/>
      <c r="D7539" s="130"/>
      <c r="E7539" s="130"/>
    </row>
    <row r="7540" spans="1:5" ht="15.75" thickBot="1" x14ac:dyDescent="0.3">
      <c r="A7540" s="130"/>
      <c r="B7540" s="130"/>
      <c r="C7540" s="130"/>
      <c r="D7540" s="130"/>
      <c r="E7540" s="130"/>
    </row>
    <row r="7541" spans="1:5" x14ac:dyDescent="0.25">
      <c r="A7541" s="131"/>
      <c r="B7541" s="131"/>
      <c r="C7541" s="131"/>
      <c r="D7541" s="131"/>
      <c r="E7541" s="131"/>
    </row>
    <row r="7542" spans="1:5" x14ac:dyDescent="0.25">
      <c r="A7542" s="131"/>
      <c r="B7542" s="131"/>
      <c r="C7542" s="131"/>
      <c r="D7542" s="131"/>
      <c r="E7542" s="131"/>
    </row>
    <row r="7543" spans="1:5" x14ac:dyDescent="0.25">
      <c r="A7543" s="131"/>
      <c r="B7543" s="131"/>
      <c r="C7543" s="131"/>
      <c r="D7543" s="131"/>
      <c r="E7543" s="131"/>
    </row>
    <row r="7544" spans="1:5" ht="15.75" thickBot="1" x14ac:dyDescent="0.3">
      <c r="A7544" s="130"/>
      <c r="B7544" s="130"/>
      <c r="C7544" s="130"/>
      <c r="D7544" s="130"/>
      <c r="E7544" s="130"/>
    </row>
    <row r="7545" spans="1:5" ht="15.75" thickBot="1" x14ac:dyDescent="0.3">
      <c r="A7545" s="130"/>
      <c r="B7545" s="130"/>
      <c r="C7545" s="130"/>
      <c r="D7545" s="130"/>
      <c r="E7545" s="130"/>
    </row>
    <row r="7546" spans="1:5" x14ac:dyDescent="0.25">
      <c r="A7546" s="131"/>
      <c r="B7546" s="131"/>
      <c r="C7546" s="131"/>
      <c r="D7546" s="131"/>
      <c r="E7546" s="131"/>
    </row>
    <row r="7547" spans="1:5" x14ac:dyDescent="0.25">
      <c r="A7547" s="131"/>
      <c r="B7547" s="131"/>
      <c r="C7547" s="131"/>
      <c r="D7547" s="131"/>
      <c r="E7547" s="131"/>
    </row>
    <row r="7548" spans="1:5" x14ac:dyDescent="0.25">
      <c r="A7548" s="131"/>
      <c r="B7548" s="131"/>
      <c r="C7548" s="131"/>
      <c r="D7548" s="131"/>
      <c r="E7548" s="131"/>
    </row>
    <row r="7549" spans="1:5" ht="15.75" thickBot="1" x14ac:dyDescent="0.3">
      <c r="A7549" s="130"/>
      <c r="B7549" s="130"/>
      <c r="C7549" s="130"/>
      <c r="D7549" s="130"/>
      <c r="E7549" s="130"/>
    </row>
    <row r="7550" spans="1:5" ht="15.75" thickBot="1" x14ac:dyDescent="0.3">
      <c r="A7550" s="130"/>
      <c r="B7550" s="130"/>
      <c r="C7550" s="130"/>
      <c r="D7550" s="130"/>
      <c r="E7550" s="130"/>
    </row>
    <row r="7551" spans="1:5" x14ac:dyDescent="0.25">
      <c r="A7551" s="131"/>
      <c r="B7551" s="131"/>
      <c r="C7551" s="131"/>
      <c r="D7551" s="131"/>
      <c r="E7551" s="131"/>
    </row>
    <row r="7552" spans="1:5" x14ac:dyDescent="0.25">
      <c r="A7552" s="131"/>
      <c r="B7552" s="131"/>
      <c r="C7552" s="131"/>
      <c r="D7552" s="131"/>
      <c r="E7552" s="131"/>
    </row>
    <row r="7553" spans="1:5" x14ac:dyDescent="0.25">
      <c r="A7553" s="131"/>
      <c r="B7553" s="131"/>
      <c r="C7553" s="131"/>
      <c r="D7553" s="131"/>
      <c r="E7553" s="131"/>
    </row>
    <row r="7554" spans="1:5" ht="15.75" thickBot="1" x14ac:dyDescent="0.3">
      <c r="A7554" s="130"/>
      <c r="B7554" s="130"/>
      <c r="C7554" s="130"/>
      <c r="D7554" s="130"/>
      <c r="E7554" s="130"/>
    </row>
    <row r="7555" spans="1:5" ht="15.75" thickBot="1" x14ac:dyDescent="0.3">
      <c r="A7555" s="130"/>
      <c r="B7555" s="130"/>
      <c r="C7555" s="130"/>
      <c r="D7555" s="130"/>
      <c r="E7555" s="130"/>
    </row>
    <row r="7556" spans="1:5" x14ac:dyDescent="0.25">
      <c r="A7556" s="131"/>
      <c r="B7556" s="131"/>
      <c r="C7556" s="131"/>
      <c r="D7556" s="131"/>
      <c r="E7556" s="131"/>
    </row>
    <row r="7557" spans="1:5" x14ac:dyDescent="0.25">
      <c r="A7557" s="131"/>
      <c r="B7557" s="131"/>
      <c r="C7557" s="131"/>
      <c r="D7557" s="131"/>
      <c r="E7557" s="131"/>
    </row>
    <row r="7558" spans="1:5" x14ac:dyDescent="0.25">
      <c r="A7558" s="131"/>
      <c r="B7558" s="131"/>
      <c r="C7558" s="131"/>
      <c r="D7558" s="131"/>
      <c r="E7558" s="131"/>
    </row>
    <row r="7559" spans="1:5" ht="15.75" thickBot="1" x14ac:dyDescent="0.3">
      <c r="A7559" s="130"/>
      <c r="B7559" s="130"/>
      <c r="C7559" s="130"/>
      <c r="D7559" s="130"/>
      <c r="E7559" s="130"/>
    </row>
    <row r="7560" spans="1:5" ht="15.75" thickBot="1" x14ac:dyDescent="0.3">
      <c r="A7560" s="130"/>
      <c r="B7560" s="130"/>
      <c r="C7560" s="130"/>
      <c r="D7560" s="130"/>
      <c r="E7560" s="130"/>
    </row>
    <row r="7561" spans="1:5" x14ac:dyDescent="0.25">
      <c r="A7561" s="131"/>
      <c r="B7561" s="131"/>
      <c r="C7561" s="131"/>
      <c r="D7561" s="131"/>
      <c r="E7561" s="131"/>
    </row>
    <row r="7562" spans="1:5" x14ac:dyDescent="0.25">
      <c r="A7562" s="131"/>
      <c r="B7562" s="131"/>
      <c r="C7562" s="131"/>
      <c r="D7562" s="131"/>
      <c r="E7562" s="131"/>
    </row>
    <row r="7563" spans="1:5" x14ac:dyDescent="0.25">
      <c r="A7563" s="131"/>
      <c r="B7563" s="131"/>
      <c r="C7563" s="131"/>
      <c r="D7563" s="131"/>
      <c r="E7563" s="131"/>
    </row>
    <row r="7564" spans="1:5" ht="15.75" thickBot="1" x14ac:dyDescent="0.3">
      <c r="A7564" s="130"/>
      <c r="B7564" s="130"/>
      <c r="C7564" s="130"/>
      <c r="D7564" s="130"/>
      <c r="E7564" s="130"/>
    </row>
    <row r="7565" spans="1:5" ht="15.75" thickBot="1" x14ac:dyDescent="0.3">
      <c r="A7565" s="130"/>
      <c r="B7565" s="130"/>
      <c r="C7565" s="130"/>
      <c r="D7565" s="130"/>
      <c r="E7565" s="130"/>
    </row>
    <row r="7566" spans="1:5" x14ac:dyDescent="0.25">
      <c r="A7566" s="131"/>
      <c r="B7566" s="131"/>
      <c r="C7566" s="131"/>
      <c r="D7566" s="131"/>
      <c r="E7566" s="131"/>
    </row>
    <row r="7567" spans="1:5" x14ac:dyDescent="0.25">
      <c r="A7567" s="131"/>
      <c r="B7567" s="131"/>
      <c r="C7567" s="131"/>
      <c r="D7567" s="131"/>
      <c r="E7567" s="131"/>
    </row>
    <row r="7568" spans="1:5" x14ac:dyDescent="0.25">
      <c r="A7568" s="131"/>
      <c r="B7568" s="131"/>
      <c r="C7568" s="131"/>
      <c r="D7568" s="131"/>
      <c r="E7568" s="131"/>
    </row>
    <row r="7569" spans="1:5" ht="15.75" thickBot="1" x14ac:dyDescent="0.3">
      <c r="A7569" s="130"/>
      <c r="B7569" s="130"/>
      <c r="C7569" s="130"/>
      <c r="D7569" s="130"/>
      <c r="E7569" s="130"/>
    </row>
    <row r="7570" spans="1:5" ht="15.75" thickBot="1" x14ac:dyDescent="0.3">
      <c r="A7570" s="130"/>
      <c r="B7570" s="130"/>
      <c r="C7570" s="130"/>
      <c r="D7570" s="130"/>
      <c r="E7570" s="130"/>
    </row>
    <row r="7571" spans="1:5" x14ac:dyDescent="0.25">
      <c r="A7571" s="131"/>
      <c r="B7571" s="131"/>
      <c r="C7571" s="131"/>
      <c r="D7571" s="131"/>
      <c r="E7571" s="131"/>
    </row>
    <row r="7572" spans="1:5" x14ac:dyDescent="0.25">
      <c r="A7572" s="131"/>
      <c r="B7572" s="131"/>
      <c r="C7572" s="131"/>
      <c r="D7572" s="131"/>
      <c r="E7572" s="131"/>
    </row>
    <row r="7573" spans="1:5" x14ac:dyDescent="0.25">
      <c r="A7573" s="131"/>
      <c r="B7573" s="131"/>
      <c r="C7573" s="131"/>
      <c r="D7573" s="131"/>
      <c r="E7573" s="131"/>
    </row>
    <row r="7574" spans="1:5" ht="15.75" thickBot="1" x14ac:dyDescent="0.3">
      <c r="A7574" s="130"/>
      <c r="B7574" s="130"/>
      <c r="C7574" s="130"/>
      <c r="D7574" s="130"/>
      <c r="E7574" s="130"/>
    </row>
    <row r="7575" spans="1:5" ht="15.75" thickBot="1" x14ac:dyDescent="0.3">
      <c r="A7575" s="130"/>
      <c r="B7575" s="130"/>
      <c r="C7575" s="130"/>
      <c r="D7575" s="130"/>
      <c r="E7575" s="130"/>
    </row>
    <row r="7576" spans="1:5" x14ac:dyDescent="0.25">
      <c r="A7576" s="131"/>
      <c r="B7576" s="131"/>
      <c r="C7576" s="131"/>
      <c r="D7576" s="131"/>
      <c r="E7576" s="131"/>
    </row>
    <row r="7577" spans="1:5" x14ac:dyDescent="0.25">
      <c r="A7577" s="131"/>
      <c r="B7577" s="131"/>
      <c r="C7577" s="131"/>
      <c r="D7577" s="131"/>
      <c r="E7577" s="131"/>
    </row>
    <row r="7578" spans="1:5" x14ac:dyDescent="0.25">
      <c r="A7578" s="131"/>
      <c r="B7578" s="131"/>
      <c r="C7578" s="131"/>
      <c r="D7578" s="131"/>
      <c r="E7578" s="131"/>
    </row>
    <row r="7579" spans="1:5" ht="15.75" thickBot="1" x14ac:dyDescent="0.3">
      <c r="A7579" s="130"/>
      <c r="B7579" s="130"/>
      <c r="C7579" s="130"/>
      <c r="D7579" s="130"/>
      <c r="E7579" s="130"/>
    </row>
    <row r="7580" spans="1:5" ht="15.75" thickBot="1" x14ac:dyDescent="0.3">
      <c r="A7580" s="130"/>
      <c r="B7580" s="130"/>
      <c r="C7580" s="130"/>
      <c r="D7580" s="130"/>
      <c r="E7580" s="130"/>
    </row>
    <row r="7581" spans="1:5" x14ac:dyDescent="0.25">
      <c r="A7581" s="131"/>
      <c r="B7581" s="131"/>
      <c r="C7581" s="131"/>
      <c r="D7581" s="131"/>
      <c r="E7581" s="131"/>
    </row>
    <row r="7582" spans="1:5" x14ac:dyDescent="0.25">
      <c r="A7582" s="131"/>
      <c r="B7582" s="131"/>
      <c r="C7582" s="131"/>
      <c r="D7582" s="131"/>
      <c r="E7582" s="131"/>
    </row>
    <row r="7583" spans="1:5" x14ac:dyDescent="0.25">
      <c r="A7583" s="131"/>
      <c r="B7583" s="131"/>
      <c r="C7583" s="131"/>
      <c r="D7583" s="131"/>
      <c r="E7583" s="131"/>
    </row>
    <row r="7584" spans="1:5" ht="15.75" thickBot="1" x14ac:dyDescent="0.3">
      <c r="A7584" s="130"/>
      <c r="B7584" s="130"/>
      <c r="C7584" s="130"/>
      <c r="D7584" s="130"/>
      <c r="E7584" s="130"/>
    </row>
    <row r="7585" spans="1:5" ht="15.75" thickBot="1" x14ac:dyDescent="0.3">
      <c r="A7585" s="130"/>
      <c r="B7585" s="130"/>
      <c r="C7585" s="130"/>
      <c r="D7585" s="130"/>
      <c r="E7585" s="130"/>
    </row>
    <row r="7586" spans="1:5" x14ac:dyDescent="0.25">
      <c r="A7586" s="131"/>
      <c r="B7586" s="131"/>
      <c r="C7586" s="131"/>
      <c r="D7586" s="131"/>
      <c r="E7586" s="131"/>
    </row>
    <row r="7587" spans="1:5" x14ac:dyDescent="0.25">
      <c r="A7587" s="131"/>
      <c r="B7587" s="131"/>
      <c r="C7587" s="131"/>
      <c r="D7587" s="131"/>
      <c r="E7587" s="131"/>
    </row>
    <row r="7588" spans="1:5" x14ac:dyDescent="0.25">
      <c r="A7588" s="131"/>
      <c r="B7588" s="131"/>
      <c r="C7588" s="131"/>
      <c r="D7588" s="131"/>
      <c r="E7588" s="131"/>
    </row>
    <row r="7589" spans="1:5" ht="15.75" thickBot="1" x14ac:dyDescent="0.3">
      <c r="A7589" s="130"/>
      <c r="B7589" s="130"/>
      <c r="C7589" s="130"/>
      <c r="D7589" s="130"/>
      <c r="E7589" s="130"/>
    </row>
    <row r="7590" spans="1:5" ht="15.75" thickBot="1" x14ac:dyDescent="0.3">
      <c r="A7590" s="130"/>
      <c r="B7590" s="130"/>
      <c r="C7590" s="130"/>
      <c r="D7590" s="130"/>
      <c r="E7590" s="130"/>
    </row>
    <row r="7591" spans="1:5" x14ac:dyDescent="0.25">
      <c r="A7591" s="131"/>
      <c r="B7591" s="131"/>
      <c r="C7591" s="131"/>
      <c r="D7591" s="131"/>
      <c r="E7591" s="131"/>
    </row>
    <row r="7592" spans="1:5" x14ac:dyDescent="0.25">
      <c r="A7592" s="131"/>
      <c r="B7592" s="131"/>
      <c r="C7592" s="131"/>
      <c r="D7592" s="131"/>
      <c r="E7592" s="131"/>
    </row>
    <row r="7593" spans="1:5" x14ac:dyDescent="0.25">
      <c r="A7593" s="131"/>
      <c r="B7593" s="131"/>
      <c r="C7593" s="131"/>
      <c r="D7593" s="131"/>
      <c r="E7593" s="131"/>
    </row>
    <row r="7594" spans="1:5" ht="15.75" thickBot="1" x14ac:dyDescent="0.3">
      <c r="A7594" s="130"/>
      <c r="B7594" s="130"/>
      <c r="C7594" s="130"/>
      <c r="D7594" s="130"/>
      <c r="E7594" s="130"/>
    </row>
    <row r="7595" spans="1:5" ht="15.75" thickBot="1" x14ac:dyDescent="0.3">
      <c r="A7595" s="130"/>
      <c r="B7595" s="130"/>
      <c r="C7595" s="130"/>
      <c r="D7595" s="130"/>
      <c r="E7595" s="130"/>
    </row>
    <row r="7596" spans="1:5" x14ac:dyDescent="0.25">
      <c r="A7596" s="131"/>
      <c r="B7596" s="131"/>
      <c r="C7596" s="131"/>
      <c r="D7596" s="131"/>
      <c r="E7596" s="131"/>
    </row>
    <row r="7597" spans="1:5" x14ac:dyDescent="0.25">
      <c r="A7597" s="131"/>
      <c r="B7597" s="131"/>
      <c r="C7597" s="131"/>
      <c r="D7597" s="131"/>
      <c r="E7597" s="131"/>
    </row>
    <row r="7598" spans="1:5" x14ac:dyDescent="0.25">
      <c r="A7598" s="131"/>
      <c r="B7598" s="131"/>
      <c r="C7598" s="131"/>
      <c r="D7598" s="131"/>
      <c r="E7598" s="131"/>
    </row>
    <row r="7599" spans="1:5" ht="15.75" thickBot="1" x14ac:dyDescent="0.3">
      <c r="A7599" s="130"/>
      <c r="B7599" s="130"/>
      <c r="C7599" s="130"/>
      <c r="D7599" s="130"/>
      <c r="E7599" s="130"/>
    </row>
    <row r="7600" spans="1:5" ht="15.75" thickBot="1" x14ac:dyDescent="0.3">
      <c r="A7600" s="130"/>
      <c r="B7600" s="130"/>
      <c r="C7600" s="130"/>
      <c r="D7600" s="130"/>
      <c r="E7600" s="130"/>
    </row>
    <row r="7601" spans="1:5" x14ac:dyDescent="0.25">
      <c r="A7601" s="131"/>
      <c r="B7601" s="131"/>
      <c r="C7601" s="131"/>
      <c r="D7601" s="131"/>
      <c r="E7601" s="131"/>
    </row>
    <row r="7602" spans="1:5" x14ac:dyDescent="0.25">
      <c r="A7602" s="131"/>
      <c r="B7602" s="131"/>
      <c r="C7602" s="131"/>
      <c r="D7602" s="131"/>
      <c r="E7602" s="131"/>
    </row>
    <row r="7603" spans="1:5" x14ac:dyDescent="0.25">
      <c r="A7603" s="131"/>
      <c r="B7603" s="131"/>
      <c r="C7603" s="131"/>
      <c r="D7603" s="131"/>
      <c r="E7603" s="131"/>
    </row>
    <row r="7604" spans="1:5" ht="15.75" thickBot="1" x14ac:dyDescent="0.3">
      <c r="A7604" s="130"/>
      <c r="B7604" s="130"/>
      <c r="C7604" s="130"/>
      <c r="D7604" s="130"/>
      <c r="E7604" s="130"/>
    </row>
    <row r="7605" spans="1:5" ht="15.75" thickBot="1" x14ac:dyDescent="0.3">
      <c r="A7605" s="130"/>
      <c r="B7605" s="130"/>
      <c r="C7605" s="130"/>
      <c r="D7605" s="130"/>
      <c r="E7605" s="130"/>
    </row>
    <row r="7606" spans="1:5" x14ac:dyDescent="0.25">
      <c r="A7606" s="131"/>
      <c r="B7606" s="131"/>
      <c r="C7606" s="131"/>
      <c r="D7606" s="131"/>
      <c r="E7606" s="131"/>
    </row>
    <row r="7607" spans="1:5" x14ac:dyDescent="0.25">
      <c r="A7607" s="131"/>
      <c r="B7607" s="131"/>
      <c r="C7607" s="131"/>
      <c r="D7607" s="131"/>
      <c r="E7607" s="131"/>
    </row>
    <row r="7608" spans="1:5" x14ac:dyDescent="0.25">
      <c r="A7608" s="131"/>
      <c r="B7608" s="131"/>
      <c r="C7608" s="131"/>
      <c r="D7608" s="131"/>
      <c r="E7608" s="131"/>
    </row>
    <row r="7609" spans="1:5" ht="15.75" thickBot="1" x14ac:dyDescent="0.3">
      <c r="A7609" s="130"/>
      <c r="B7609" s="130"/>
      <c r="C7609" s="130"/>
      <c r="D7609" s="130"/>
      <c r="E7609" s="130"/>
    </row>
    <row r="7610" spans="1:5" ht="15.75" thickBot="1" x14ac:dyDescent="0.3">
      <c r="A7610" s="130"/>
      <c r="B7610" s="130"/>
      <c r="C7610" s="130"/>
      <c r="D7610" s="130"/>
      <c r="E7610" s="130"/>
    </row>
    <row r="7611" spans="1:5" x14ac:dyDescent="0.25">
      <c r="A7611" s="131"/>
      <c r="B7611" s="131"/>
      <c r="C7611" s="131"/>
      <c r="D7611" s="131"/>
      <c r="E7611" s="131"/>
    </row>
    <row r="7612" spans="1:5" x14ac:dyDescent="0.25">
      <c r="A7612" s="131"/>
      <c r="B7612" s="131"/>
      <c r="C7612" s="131"/>
      <c r="D7612" s="131"/>
      <c r="E7612" s="131"/>
    </row>
    <row r="7613" spans="1:5" x14ac:dyDescent="0.25">
      <c r="A7613" s="131"/>
      <c r="B7613" s="131"/>
      <c r="C7613" s="131"/>
      <c r="D7613" s="131"/>
      <c r="E7613" s="131"/>
    </row>
    <row r="7614" spans="1:5" ht="15.75" thickBot="1" x14ac:dyDescent="0.3">
      <c r="A7614" s="130"/>
      <c r="B7614" s="130"/>
      <c r="C7614" s="130"/>
      <c r="D7614" s="130"/>
      <c r="E7614" s="130"/>
    </row>
    <row r="7615" spans="1:5" ht="15.75" thickBot="1" x14ac:dyDescent="0.3">
      <c r="A7615" s="130"/>
      <c r="B7615" s="130"/>
      <c r="C7615" s="130"/>
      <c r="D7615" s="130"/>
      <c r="E7615" s="130"/>
    </row>
    <row r="7616" spans="1:5" x14ac:dyDescent="0.25">
      <c r="A7616" s="131"/>
      <c r="B7616" s="131"/>
      <c r="C7616" s="131"/>
      <c r="D7616" s="131"/>
      <c r="E7616" s="131"/>
    </row>
    <row r="7617" spans="1:5" x14ac:dyDescent="0.25">
      <c r="A7617" s="131"/>
      <c r="B7617" s="131"/>
      <c r="C7617" s="131"/>
      <c r="D7617" s="131"/>
      <c r="E7617" s="131"/>
    </row>
    <row r="7618" spans="1:5" x14ac:dyDescent="0.25">
      <c r="A7618" s="131"/>
      <c r="B7618" s="131"/>
      <c r="C7618" s="131"/>
      <c r="D7618" s="131"/>
      <c r="E7618" s="131"/>
    </row>
    <row r="7619" spans="1:5" ht="15.75" thickBot="1" x14ac:dyDescent="0.3">
      <c r="A7619" s="130"/>
      <c r="B7619" s="130"/>
      <c r="C7619" s="130"/>
      <c r="D7619" s="130"/>
      <c r="E7619" s="130"/>
    </row>
    <row r="7620" spans="1:5" ht="15.75" thickBot="1" x14ac:dyDescent="0.3">
      <c r="A7620" s="130"/>
      <c r="B7620" s="130"/>
      <c r="C7620" s="130"/>
      <c r="D7620" s="130"/>
      <c r="E7620" s="130"/>
    </row>
    <row r="7621" spans="1:5" x14ac:dyDescent="0.25">
      <c r="A7621" s="131"/>
      <c r="B7621" s="131"/>
      <c r="C7621" s="131"/>
      <c r="D7621" s="131"/>
      <c r="E7621" s="131"/>
    </row>
    <row r="7622" spans="1:5" x14ac:dyDescent="0.25">
      <c r="A7622" s="131"/>
      <c r="B7622" s="131"/>
      <c r="C7622" s="131"/>
      <c r="D7622" s="131"/>
      <c r="E7622" s="131"/>
    </row>
    <row r="7623" spans="1:5" x14ac:dyDescent="0.25">
      <c r="A7623" s="131"/>
      <c r="B7623" s="131"/>
      <c r="C7623" s="131"/>
      <c r="D7623" s="131"/>
      <c r="E7623" s="131"/>
    </row>
    <row r="7624" spans="1:5" ht="15.75" thickBot="1" x14ac:dyDescent="0.3">
      <c r="A7624" s="130"/>
      <c r="B7624" s="130"/>
      <c r="C7624" s="130"/>
      <c r="D7624" s="130"/>
      <c r="E7624" s="130"/>
    </row>
    <row r="7625" spans="1:5" ht="15.75" thickBot="1" x14ac:dyDescent="0.3">
      <c r="A7625" s="130"/>
      <c r="B7625" s="130"/>
      <c r="C7625" s="130"/>
      <c r="D7625" s="130"/>
      <c r="E7625" s="130"/>
    </row>
    <row r="7626" spans="1:5" x14ac:dyDescent="0.25">
      <c r="A7626" s="131"/>
      <c r="B7626" s="131"/>
      <c r="C7626" s="131"/>
      <c r="D7626" s="131"/>
      <c r="E7626" s="131"/>
    </row>
    <row r="7627" spans="1:5" x14ac:dyDescent="0.25">
      <c r="A7627" s="131"/>
      <c r="B7627" s="131"/>
      <c r="C7627" s="131"/>
      <c r="D7627" s="131"/>
      <c r="E7627" s="131"/>
    </row>
    <row r="7628" spans="1:5" x14ac:dyDescent="0.25">
      <c r="A7628" s="131"/>
      <c r="B7628" s="131"/>
      <c r="C7628" s="131"/>
      <c r="D7628" s="131"/>
      <c r="E7628" s="131"/>
    </row>
    <row r="7629" spans="1:5" ht="15.75" thickBot="1" x14ac:dyDescent="0.3">
      <c r="A7629" s="130"/>
      <c r="B7629" s="130"/>
      <c r="C7629" s="130"/>
      <c r="D7629" s="130"/>
      <c r="E7629" s="130"/>
    </row>
    <row r="7630" spans="1:5" ht="15.75" thickBot="1" x14ac:dyDescent="0.3">
      <c r="A7630" s="130"/>
      <c r="B7630" s="130"/>
      <c r="C7630" s="130"/>
      <c r="D7630" s="130"/>
      <c r="E7630" s="130"/>
    </row>
    <row r="7631" spans="1:5" x14ac:dyDescent="0.25">
      <c r="A7631" s="131"/>
      <c r="B7631" s="131"/>
      <c r="C7631" s="131"/>
      <c r="D7631" s="131"/>
      <c r="E7631" s="131"/>
    </row>
    <row r="7632" spans="1:5" x14ac:dyDescent="0.25">
      <c r="A7632" s="131"/>
      <c r="B7632" s="131"/>
      <c r="C7632" s="131"/>
      <c r="D7632" s="131"/>
      <c r="E7632" s="131"/>
    </row>
    <row r="7633" spans="1:5" x14ac:dyDescent="0.25">
      <c r="A7633" s="131"/>
      <c r="B7633" s="131"/>
      <c r="C7633" s="131"/>
      <c r="D7633" s="131"/>
      <c r="E7633" s="131"/>
    </row>
    <row r="7634" spans="1:5" ht="15.75" thickBot="1" x14ac:dyDescent="0.3">
      <c r="A7634" s="130"/>
      <c r="B7634" s="130"/>
      <c r="C7634" s="130"/>
      <c r="D7634" s="130"/>
      <c r="E7634" s="130"/>
    </row>
    <row r="7635" spans="1:5" ht="15.75" thickBot="1" x14ac:dyDescent="0.3">
      <c r="A7635" s="130"/>
      <c r="B7635" s="130"/>
      <c r="C7635" s="130"/>
      <c r="D7635" s="130"/>
      <c r="E7635" s="130"/>
    </row>
    <row r="7636" spans="1:5" x14ac:dyDescent="0.25">
      <c r="A7636" s="131"/>
      <c r="B7636" s="131"/>
      <c r="C7636" s="131"/>
      <c r="D7636" s="131"/>
      <c r="E7636" s="131"/>
    </row>
    <row r="7637" spans="1:5" x14ac:dyDescent="0.25">
      <c r="A7637" s="131"/>
      <c r="B7637" s="131"/>
      <c r="C7637" s="131"/>
      <c r="D7637" s="131"/>
      <c r="E7637" s="131"/>
    </row>
    <row r="7638" spans="1:5" x14ac:dyDescent="0.25">
      <c r="A7638" s="131"/>
      <c r="B7638" s="131"/>
      <c r="C7638" s="131"/>
      <c r="D7638" s="131"/>
      <c r="E7638" s="131"/>
    </row>
    <row r="7639" spans="1:5" ht="15.75" thickBot="1" x14ac:dyDescent="0.3">
      <c r="A7639" s="130"/>
      <c r="B7639" s="130"/>
      <c r="C7639" s="130"/>
      <c r="D7639" s="130"/>
      <c r="E7639" s="130"/>
    </row>
    <row r="7640" spans="1:5" ht="15.75" thickBot="1" x14ac:dyDescent="0.3">
      <c r="A7640" s="130"/>
      <c r="B7640" s="130"/>
      <c r="C7640" s="130"/>
      <c r="D7640" s="130"/>
      <c r="E7640" s="130"/>
    </row>
    <row r="7641" spans="1:5" x14ac:dyDescent="0.25">
      <c r="A7641" s="131"/>
      <c r="B7641" s="131"/>
      <c r="C7641" s="131"/>
      <c r="D7641" s="131"/>
      <c r="E7641" s="131"/>
    </row>
    <row r="7642" spans="1:5" x14ac:dyDescent="0.25">
      <c r="A7642" s="131"/>
      <c r="B7642" s="131"/>
      <c r="C7642" s="131"/>
      <c r="D7642" s="131"/>
      <c r="E7642" s="131"/>
    </row>
    <row r="7643" spans="1:5" x14ac:dyDescent="0.25">
      <c r="A7643" s="131"/>
      <c r="B7643" s="131"/>
      <c r="C7643" s="131"/>
      <c r="D7643" s="131"/>
      <c r="E7643" s="131"/>
    </row>
    <row r="7644" spans="1:5" ht="15.75" thickBot="1" x14ac:dyDescent="0.3">
      <c r="A7644" s="130"/>
      <c r="B7644" s="130"/>
      <c r="C7644" s="130"/>
      <c r="D7644" s="130"/>
      <c r="E7644" s="130"/>
    </row>
    <row r="7645" spans="1:5" ht="15.75" thickBot="1" x14ac:dyDescent="0.3">
      <c r="A7645" s="130"/>
      <c r="B7645" s="130"/>
      <c r="C7645" s="130"/>
      <c r="D7645" s="130"/>
      <c r="E7645" s="130"/>
    </row>
    <row r="7646" spans="1:5" x14ac:dyDescent="0.25">
      <c r="A7646" s="131"/>
      <c r="B7646" s="131"/>
      <c r="C7646" s="131"/>
      <c r="D7646" s="131"/>
      <c r="E7646" s="131"/>
    </row>
    <row r="7647" spans="1:5" x14ac:dyDescent="0.25">
      <c r="A7647" s="131"/>
      <c r="B7647" s="131"/>
      <c r="C7647" s="131"/>
      <c r="D7647" s="131"/>
      <c r="E7647" s="131"/>
    </row>
    <row r="7648" spans="1:5" x14ac:dyDescent="0.25">
      <c r="A7648" s="131"/>
      <c r="B7648" s="131"/>
      <c r="C7648" s="131"/>
      <c r="D7648" s="131"/>
      <c r="E7648" s="131"/>
    </row>
    <row r="7649" spans="1:5" ht="15.75" thickBot="1" x14ac:dyDescent="0.3">
      <c r="A7649" s="130"/>
      <c r="B7649" s="130"/>
      <c r="C7649" s="130"/>
      <c r="D7649" s="130"/>
      <c r="E7649" s="130"/>
    </row>
    <row r="7650" spans="1:5" ht="15.75" thickBot="1" x14ac:dyDescent="0.3">
      <c r="A7650" s="130"/>
      <c r="B7650" s="130"/>
      <c r="C7650" s="130"/>
      <c r="D7650" s="130"/>
      <c r="E7650" s="130"/>
    </row>
    <row r="7651" spans="1:5" x14ac:dyDescent="0.25">
      <c r="A7651" s="131"/>
      <c r="B7651" s="131"/>
      <c r="C7651" s="131"/>
      <c r="D7651" s="131"/>
      <c r="E7651" s="131"/>
    </row>
    <row r="7652" spans="1:5" x14ac:dyDescent="0.25">
      <c r="A7652" s="131"/>
      <c r="B7652" s="131"/>
      <c r="C7652" s="131"/>
      <c r="D7652" s="131"/>
      <c r="E7652" s="131"/>
    </row>
    <row r="7653" spans="1:5" x14ac:dyDescent="0.25">
      <c r="A7653" s="131"/>
      <c r="B7653" s="131"/>
      <c r="C7653" s="131"/>
      <c r="D7653" s="131"/>
      <c r="E7653" s="131"/>
    </row>
    <row r="7654" spans="1:5" ht="15.75" thickBot="1" x14ac:dyDescent="0.3">
      <c r="A7654" s="130"/>
      <c r="B7654" s="130"/>
      <c r="C7654" s="130"/>
      <c r="D7654" s="130"/>
      <c r="E7654" s="130"/>
    </row>
    <row r="7655" spans="1:5" ht="15.75" thickBot="1" x14ac:dyDescent="0.3">
      <c r="A7655" s="130"/>
      <c r="B7655" s="130"/>
      <c r="C7655" s="130"/>
      <c r="D7655" s="130"/>
      <c r="E7655" s="130"/>
    </row>
    <row r="7656" spans="1:5" x14ac:dyDescent="0.25">
      <c r="A7656" s="131"/>
      <c r="B7656" s="131"/>
      <c r="C7656" s="131"/>
      <c r="D7656" s="131"/>
      <c r="E7656" s="131"/>
    </row>
    <row r="7657" spans="1:5" x14ac:dyDescent="0.25">
      <c r="A7657" s="131"/>
      <c r="B7657" s="131"/>
      <c r="C7657" s="131"/>
      <c r="D7657" s="131"/>
      <c r="E7657" s="131"/>
    </row>
    <row r="7658" spans="1:5" x14ac:dyDescent="0.25">
      <c r="A7658" s="131"/>
      <c r="B7658" s="131"/>
      <c r="C7658" s="131"/>
      <c r="D7658" s="131"/>
      <c r="E7658" s="131"/>
    </row>
    <row r="7659" spans="1:5" ht="15.75" thickBot="1" x14ac:dyDescent="0.3">
      <c r="A7659" s="130"/>
      <c r="B7659" s="130"/>
      <c r="C7659" s="130"/>
      <c r="D7659" s="130"/>
      <c r="E7659" s="130"/>
    </row>
    <row r="7660" spans="1:5" ht="15.75" thickBot="1" x14ac:dyDescent="0.3">
      <c r="A7660" s="130"/>
      <c r="B7660" s="130"/>
      <c r="C7660" s="130"/>
      <c r="D7660" s="130"/>
      <c r="E7660" s="130"/>
    </row>
    <row r="7661" spans="1:5" x14ac:dyDescent="0.25">
      <c r="A7661" s="131"/>
      <c r="B7661" s="131"/>
      <c r="C7661" s="131"/>
      <c r="D7661" s="131"/>
      <c r="E7661" s="131"/>
    </row>
    <row r="7662" spans="1:5" x14ac:dyDescent="0.25">
      <c r="A7662" s="131"/>
      <c r="B7662" s="131"/>
      <c r="C7662" s="131"/>
      <c r="D7662" s="131"/>
      <c r="E7662" s="131"/>
    </row>
    <row r="7663" spans="1:5" x14ac:dyDescent="0.25">
      <c r="A7663" s="131"/>
      <c r="B7663" s="131"/>
      <c r="C7663" s="131"/>
      <c r="D7663" s="131"/>
      <c r="E7663" s="131"/>
    </row>
    <row r="7664" spans="1:5" ht="15.75" thickBot="1" x14ac:dyDescent="0.3">
      <c r="A7664" s="130"/>
      <c r="B7664" s="130"/>
      <c r="C7664" s="130"/>
      <c r="D7664" s="130"/>
      <c r="E7664" s="130"/>
    </row>
    <row r="7665" spans="1:5" ht="15.75" thickBot="1" x14ac:dyDescent="0.3">
      <c r="A7665" s="130"/>
      <c r="B7665" s="130"/>
      <c r="C7665" s="130"/>
      <c r="D7665" s="130"/>
      <c r="E7665" s="130"/>
    </row>
    <row r="7666" spans="1:5" x14ac:dyDescent="0.25">
      <c r="A7666" s="131"/>
      <c r="B7666" s="131"/>
      <c r="C7666" s="131"/>
      <c r="D7666" s="131"/>
      <c r="E7666" s="131"/>
    </row>
    <row r="7667" spans="1:5" x14ac:dyDescent="0.25">
      <c r="A7667" s="131"/>
      <c r="B7667" s="131"/>
      <c r="C7667" s="131"/>
      <c r="D7667" s="131"/>
      <c r="E7667" s="131"/>
    </row>
    <row r="7668" spans="1:5" x14ac:dyDescent="0.25">
      <c r="A7668" s="131"/>
      <c r="B7668" s="131"/>
      <c r="C7668" s="131"/>
      <c r="D7668" s="131"/>
      <c r="E7668" s="131"/>
    </row>
    <row r="7669" spans="1:5" ht="15.75" thickBot="1" x14ac:dyDescent="0.3">
      <c r="A7669" s="130"/>
      <c r="B7669" s="130"/>
      <c r="C7669" s="130"/>
      <c r="D7669" s="130"/>
      <c r="E7669" s="130"/>
    </row>
    <row r="7670" spans="1:5" ht="15.75" thickBot="1" x14ac:dyDescent="0.3">
      <c r="A7670" s="130"/>
      <c r="B7670" s="130"/>
      <c r="C7670" s="130"/>
      <c r="D7670" s="130"/>
      <c r="E7670" s="130"/>
    </row>
    <row r="7671" spans="1:5" x14ac:dyDescent="0.25">
      <c r="A7671" s="131"/>
      <c r="B7671" s="131"/>
      <c r="C7671" s="131"/>
      <c r="D7671" s="131"/>
      <c r="E7671" s="131"/>
    </row>
    <row r="7672" spans="1:5" x14ac:dyDescent="0.25">
      <c r="A7672" s="131"/>
      <c r="B7672" s="131"/>
      <c r="C7672" s="131"/>
      <c r="D7672" s="131"/>
      <c r="E7672" s="131"/>
    </row>
    <row r="7673" spans="1:5" x14ac:dyDescent="0.25">
      <c r="A7673" s="131"/>
      <c r="B7673" s="131"/>
      <c r="C7673" s="131"/>
      <c r="D7673" s="131"/>
      <c r="E7673" s="131"/>
    </row>
    <row r="7674" spans="1:5" ht="15.75" thickBot="1" x14ac:dyDescent="0.3">
      <c r="A7674" s="130"/>
      <c r="B7674" s="130"/>
      <c r="C7674" s="130"/>
      <c r="D7674" s="130"/>
      <c r="E7674" s="130"/>
    </row>
    <row r="7675" spans="1:5" ht="15.75" thickBot="1" x14ac:dyDescent="0.3">
      <c r="A7675" s="130"/>
      <c r="B7675" s="130"/>
      <c r="C7675" s="130"/>
      <c r="D7675" s="130"/>
      <c r="E7675" s="130"/>
    </row>
    <row r="7676" spans="1:5" x14ac:dyDescent="0.25">
      <c r="A7676" s="131"/>
      <c r="B7676" s="131"/>
      <c r="C7676" s="131"/>
      <c r="D7676" s="131"/>
      <c r="E7676" s="131"/>
    </row>
    <row r="7677" spans="1:5" x14ac:dyDescent="0.25">
      <c r="A7677" s="131"/>
      <c r="B7677" s="131"/>
      <c r="C7677" s="131"/>
      <c r="D7677" s="131"/>
      <c r="E7677" s="131"/>
    </row>
    <row r="7678" spans="1:5" x14ac:dyDescent="0.25">
      <c r="A7678" s="131"/>
      <c r="B7678" s="131"/>
      <c r="C7678" s="131"/>
      <c r="D7678" s="131"/>
      <c r="E7678" s="131"/>
    </row>
    <row r="7679" spans="1:5" ht="15.75" thickBot="1" x14ac:dyDescent="0.3">
      <c r="A7679" s="130"/>
      <c r="B7679" s="130"/>
      <c r="C7679" s="130"/>
      <c r="D7679" s="130"/>
      <c r="E7679" s="130"/>
    </row>
    <row r="7680" spans="1:5" ht="15.75" thickBot="1" x14ac:dyDescent="0.3">
      <c r="A7680" s="130"/>
      <c r="B7680" s="130"/>
      <c r="C7680" s="130"/>
      <c r="D7680" s="130"/>
      <c r="E7680" s="130"/>
    </row>
    <row r="7681" spans="1:5" x14ac:dyDescent="0.25">
      <c r="A7681" s="131"/>
      <c r="B7681" s="131"/>
      <c r="C7681" s="131"/>
      <c r="D7681" s="131"/>
      <c r="E7681" s="131"/>
    </row>
    <row r="7682" spans="1:5" x14ac:dyDescent="0.25">
      <c r="A7682" s="131"/>
      <c r="B7682" s="131"/>
      <c r="C7682" s="131"/>
      <c r="D7682" s="131"/>
      <c r="E7682" s="131"/>
    </row>
    <row r="7683" spans="1:5" x14ac:dyDescent="0.25">
      <c r="A7683" s="131"/>
      <c r="B7683" s="131"/>
      <c r="C7683" s="131"/>
      <c r="D7683" s="131"/>
      <c r="E7683" s="131"/>
    </row>
    <row r="7684" spans="1:5" ht="15.75" thickBot="1" x14ac:dyDescent="0.3">
      <c r="A7684" s="130"/>
      <c r="B7684" s="130"/>
      <c r="C7684" s="130"/>
      <c r="D7684" s="130"/>
      <c r="E7684" s="130"/>
    </row>
    <row r="7685" spans="1:5" ht="15.75" thickBot="1" x14ac:dyDescent="0.3">
      <c r="A7685" s="130"/>
      <c r="B7685" s="130"/>
      <c r="C7685" s="130"/>
      <c r="D7685" s="130"/>
      <c r="E7685" s="130"/>
    </row>
    <row r="7686" spans="1:5" ht="15.75" thickBot="1" x14ac:dyDescent="0.3">
      <c r="A7686" s="130"/>
      <c r="B7686" s="130"/>
      <c r="C7686" s="130"/>
      <c r="D7686" s="130"/>
      <c r="E7686" s="130"/>
    </row>
    <row r="7687" spans="1:5" ht="15.75" thickBot="1" x14ac:dyDescent="0.3">
      <c r="A7687" s="130"/>
      <c r="B7687" s="130"/>
      <c r="C7687" s="130"/>
      <c r="D7687" s="130"/>
      <c r="E7687" s="130"/>
    </row>
    <row r="7688" spans="1:5" ht="15.75" thickBot="1" x14ac:dyDescent="0.3">
      <c r="A7688" s="130"/>
      <c r="B7688" s="130"/>
      <c r="C7688" s="130"/>
      <c r="D7688" s="130"/>
      <c r="E7688" s="130"/>
    </row>
    <row r="7689" spans="1:5" ht="15.75" thickBot="1" x14ac:dyDescent="0.3">
      <c r="A7689" s="130"/>
      <c r="B7689" s="130"/>
      <c r="C7689" s="130"/>
      <c r="D7689" s="130"/>
      <c r="E7689" s="130"/>
    </row>
    <row r="7690" spans="1:5" ht="15.75" thickBot="1" x14ac:dyDescent="0.3">
      <c r="A7690" s="130"/>
      <c r="B7690" s="130"/>
      <c r="C7690" s="130"/>
      <c r="D7690" s="130"/>
      <c r="E7690" s="130"/>
    </row>
    <row r="7691" spans="1:5" ht="15.75" thickBot="1" x14ac:dyDescent="0.3">
      <c r="A7691" s="130"/>
      <c r="B7691" s="130"/>
      <c r="C7691" s="130"/>
      <c r="D7691" s="130"/>
      <c r="E7691" s="130"/>
    </row>
    <row r="7692" spans="1:5" ht="15.75" thickBot="1" x14ac:dyDescent="0.3">
      <c r="A7692" s="130"/>
      <c r="B7692" s="130"/>
      <c r="C7692" s="130"/>
      <c r="D7692" s="130"/>
      <c r="E7692" s="130"/>
    </row>
    <row r="7693" spans="1:5" ht="15.75" thickBot="1" x14ac:dyDescent="0.3">
      <c r="A7693" s="130"/>
      <c r="B7693" s="130"/>
      <c r="C7693" s="130"/>
      <c r="D7693" s="130"/>
      <c r="E7693" s="130"/>
    </row>
    <row r="7694" spans="1:5" ht="15.75" thickBot="1" x14ac:dyDescent="0.3">
      <c r="A7694" s="130"/>
      <c r="B7694" s="130"/>
      <c r="C7694" s="130"/>
      <c r="D7694" s="130"/>
      <c r="E7694" s="130"/>
    </row>
    <row r="7695" spans="1:5" ht="15.75" thickBot="1" x14ac:dyDescent="0.3">
      <c r="A7695" s="130"/>
      <c r="B7695" s="130"/>
      <c r="C7695" s="130"/>
      <c r="D7695" s="130"/>
      <c r="E7695" s="130"/>
    </row>
    <row r="7696" spans="1:5" ht="15.75" thickBot="1" x14ac:dyDescent="0.3">
      <c r="A7696" s="130"/>
      <c r="B7696" s="130"/>
      <c r="C7696" s="130"/>
      <c r="D7696" s="130"/>
      <c r="E7696" s="130"/>
    </row>
    <row r="7697" spans="1:5" ht="15.75" thickBot="1" x14ac:dyDescent="0.3">
      <c r="A7697" s="130"/>
      <c r="B7697" s="130"/>
      <c r="C7697" s="130"/>
      <c r="D7697" s="130"/>
      <c r="E7697" s="130"/>
    </row>
    <row r="7698" spans="1:5" ht="15.75" thickBot="1" x14ac:dyDescent="0.3">
      <c r="A7698" s="130"/>
      <c r="B7698" s="130"/>
      <c r="C7698" s="130"/>
      <c r="D7698" s="130"/>
      <c r="E7698" s="130"/>
    </row>
    <row r="7699" spans="1:5" ht="15.75" thickBot="1" x14ac:dyDescent="0.3">
      <c r="A7699" s="130"/>
      <c r="B7699" s="130"/>
      <c r="C7699" s="130"/>
      <c r="D7699" s="130"/>
      <c r="E7699" s="130"/>
    </row>
    <row r="7700" spans="1:5" ht="15.75" thickBot="1" x14ac:dyDescent="0.3">
      <c r="A7700" s="130"/>
      <c r="B7700" s="130"/>
      <c r="C7700" s="130"/>
      <c r="D7700" s="130"/>
      <c r="E7700" s="130"/>
    </row>
    <row r="7701" spans="1:5" ht="15.75" thickBot="1" x14ac:dyDescent="0.3">
      <c r="A7701" s="130"/>
      <c r="B7701" s="130"/>
      <c r="C7701" s="130"/>
      <c r="D7701" s="130"/>
      <c r="E7701" s="130"/>
    </row>
    <row r="7702" spans="1:5" ht="15.75" thickBot="1" x14ac:dyDescent="0.3">
      <c r="A7702" s="130"/>
      <c r="B7702" s="130"/>
      <c r="C7702" s="130"/>
      <c r="D7702" s="130"/>
      <c r="E7702" s="130"/>
    </row>
    <row r="7703" spans="1:5" ht="15.75" thickBot="1" x14ac:dyDescent="0.3">
      <c r="A7703" s="130"/>
      <c r="B7703" s="130"/>
      <c r="C7703" s="130"/>
      <c r="D7703" s="130"/>
      <c r="E7703" s="130"/>
    </row>
    <row r="7704" spans="1:5" ht="15.75" thickBot="1" x14ac:dyDescent="0.3">
      <c r="A7704" s="130"/>
      <c r="B7704" s="130"/>
      <c r="C7704" s="130"/>
      <c r="D7704" s="130"/>
      <c r="E7704" s="130"/>
    </row>
    <row r="7705" spans="1:5" ht="15.75" thickBot="1" x14ac:dyDescent="0.3">
      <c r="A7705" s="130"/>
      <c r="B7705" s="130"/>
      <c r="C7705" s="130"/>
      <c r="D7705" s="130"/>
      <c r="E7705" s="130"/>
    </row>
    <row r="7706" spans="1:5" ht="15.75" thickBot="1" x14ac:dyDescent="0.3">
      <c r="A7706" s="130"/>
      <c r="B7706" s="130"/>
      <c r="C7706" s="130"/>
      <c r="D7706" s="130"/>
      <c r="E7706" s="130"/>
    </row>
    <row r="7707" spans="1:5" ht="15.75" thickBot="1" x14ac:dyDescent="0.3">
      <c r="A7707" s="130"/>
      <c r="B7707" s="130"/>
      <c r="C7707" s="130"/>
      <c r="D7707" s="130"/>
      <c r="E7707" s="130"/>
    </row>
    <row r="7708" spans="1:5" ht="15.75" thickBot="1" x14ac:dyDescent="0.3">
      <c r="A7708" s="130"/>
      <c r="B7708" s="130"/>
      <c r="C7708" s="130"/>
      <c r="D7708" s="130"/>
      <c r="E7708" s="130"/>
    </row>
    <row r="7709" spans="1:5" ht="15.75" thickBot="1" x14ac:dyDescent="0.3">
      <c r="A7709" s="130"/>
      <c r="B7709" s="130"/>
      <c r="C7709" s="130"/>
      <c r="D7709" s="130"/>
      <c r="E7709" s="130"/>
    </row>
    <row r="7710" spans="1:5" ht="15.75" thickBot="1" x14ac:dyDescent="0.3">
      <c r="A7710" s="130"/>
      <c r="B7710" s="130"/>
      <c r="C7710" s="130"/>
      <c r="D7710" s="130"/>
      <c r="E7710" s="130"/>
    </row>
    <row r="7711" spans="1:5" ht="15.75" thickBot="1" x14ac:dyDescent="0.3">
      <c r="A7711" s="130"/>
      <c r="B7711" s="130"/>
      <c r="C7711" s="130"/>
      <c r="D7711" s="130"/>
      <c r="E7711" s="130"/>
    </row>
    <row r="7712" spans="1:5" ht="15.75" thickBot="1" x14ac:dyDescent="0.3">
      <c r="A7712" s="130"/>
      <c r="B7712" s="130"/>
      <c r="C7712" s="130"/>
      <c r="D7712" s="130"/>
      <c r="E7712" s="130"/>
    </row>
    <row r="7713" spans="1:5" ht="15.75" thickBot="1" x14ac:dyDescent="0.3">
      <c r="A7713" s="130"/>
      <c r="B7713" s="130"/>
      <c r="C7713" s="130"/>
      <c r="D7713" s="130"/>
      <c r="E7713" s="130"/>
    </row>
    <row r="7714" spans="1:5" ht="15.75" thickBot="1" x14ac:dyDescent="0.3">
      <c r="A7714" s="130"/>
      <c r="B7714" s="130"/>
      <c r="C7714" s="130"/>
      <c r="D7714" s="130"/>
      <c r="E7714" s="130"/>
    </row>
    <row r="7715" spans="1:5" ht="15.75" thickBot="1" x14ac:dyDescent="0.3">
      <c r="A7715" s="130"/>
      <c r="B7715" s="130"/>
      <c r="C7715" s="130"/>
      <c r="D7715" s="130"/>
      <c r="E7715" s="130"/>
    </row>
    <row r="7716" spans="1:5" ht="15.75" thickBot="1" x14ac:dyDescent="0.3">
      <c r="A7716" s="130"/>
      <c r="B7716" s="130"/>
      <c r="C7716" s="130"/>
      <c r="D7716" s="130"/>
      <c r="E7716" s="130"/>
    </row>
    <row r="7717" spans="1:5" ht="15.75" thickBot="1" x14ac:dyDescent="0.3">
      <c r="A7717" s="130"/>
      <c r="B7717" s="130"/>
      <c r="C7717" s="130"/>
      <c r="D7717" s="130"/>
      <c r="E7717" s="130"/>
    </row>
    <row r="7718" spans="1:5" ht="15.75" thickBot="1" x14ac:dyDescent="0.3">
      <c r="A7718" s="130"/>
      <c r="B7718" s="130"/>
      <c r="C7718" s="130"/>
      <c r="D7718" s="130"/>
      <c r="E7718" s="130"/>
    </row>
    <row r="7719" spans="1:5" ht="15.75" thickBot="1" x14ac:dyDescent="0.3">
      <c r="A7719" s="130"/>
      <c r="B7719" s="130"/>
      <c r="C7719" s="130"/>
      <c r="D7719" s="130"/>
      <c r="E7719" s="130"/>
    </row>
    <row r="7720" spans="1:5" ht="15.75" thickBot="1" x14ac:dyDescent="0.3">
      <c r="A7720" s="130"/>
      <c r="B7720" s="130"/>
      <c r="C7720" s="130"/>
      <c r="D7720" s="130"/>
      <c r="E7720" s="130"/>
    </row>
    <row r="7721" spans="1:5" ht="15.75" thickBot="1" x14ac:dyDescent="0.3">
      <c r="A7721" s="130"/>
      <c r="B7721" s="130"/>
      <c r="C7721" s="130"/>
      <c r="D7721" s="130"/>
      <c r="E7721" s="130"/>
    </row>
    <row r="7722" spans="1:5" ht="15.75" thickBot="1" x14ac:dyDescent="0.3">
      <c r="A7722" s="130"/>
      <c r="B7722" s="130"/>
      <c r="C7722" s="130"/>
      <c r="D7722" s="130"/>
      <c r="E7722" s="130"/>
    </row>
    <row r="7723" spans="1:5" ht="15.75" thickBot="1" x14ac:dyDescent="0.3">
      <c r="A7723" s="130"/>
      <c r="B7723" s="130"/>
      <c r="C7723" s="130"/>
      <c r="D7723" s="130"/>
      <c r="E7723" s="130"/>
    </row>
    <row r="7724" spans="1:5" ht="15.75" thickBot="1" x14ac:dyDescent="0.3">
      <c r="A7724" s="130"/>
      <c r="B7724" s="130"/>
      <c r="C7724" s="130"/>
      <c r="D7724" s="130"/>
      <c r="E7724" s="130"/>
    </row>
    <row r="7725" spans="1:5" ht="15.75" thickBot="1" x14ac:dyDescent="0.3">
      <c r="A7725" s="130"/>
      <c r="B7725" s="130"/>
      <c r="C7725" s="130"/>
      <c r="D7725" s="130"/>
      <c r="E7725" s="130"/>
    </row>
    <row r="7726" spans="1:5" ht="15.75" thickBot="1" x14ac:dyDescent="0.3">
      <c r="A7726" s="130"/>
      <c r="B7726" s="130"/>
      <c r="C7726" s="130"/>
      <c r="D7726" s="130"/>
      <c r="E7726" s="130"/>
    </row>
    <row r="7727" spans="1:5" ht="15.75" thickBot="1" x14ac:dyDescent="0.3">
      <c r="A7727" s="130"/>
      <c r="B7727" s="130"/>
      <c r="C7727" s="130"/>
      <c r="D7727" s="130"/>
      <c r="E7727" s="130"/>
    </row>
    <row r="7728" spans="1:5" ht="15.75" thickBot="1" x14ac:dyDescent="0.3">
      <c r="A7728" s="130"/>
      <c r="B7728" s="130"/>
      <c r="C7728" s="130"/>
      <c r="D7728" s="130"/>
      <c r="E7728" s="130"/>
    </row>
    <row r="7729" spans="1:5" ht="15.75" thickBot="1" x14ac:dyDescent="0.3">
      <c r="A7729" s="130"/>
      <c r="B7729" s="130"/>
      <c r="C7729" s="130"/>
      <c r="D7729" s="130"/>
      <c r="E7729" s="130"/>
    </row>
    <row r="7730" spans="1:5" ht="15.75" thickBot="1" x14ac:dyDescent="0.3">
      <c r="A7730" s="130"/>
      <c r="B7730" s="130"/>
      <c r="C7730" s="130"/>
      <c r="D7730" s="130"/>
      <c r="E7730" s="130"/>
    </row>
    <row r="7731" spans="1:5" ht="15.75" thickBot="1" x14ac:dyDescent="0.3">
      <c r="A7731" s="130"/>
      <c r="B7731" s="130"/>
      <c r="C7731" s="130"/>
      <c r="D7731" s="130"/>
      <c r="E7731" s="130"/>
    </row>
    <row r="7732" spans="1:5" ht="15.75" thickBot="1" x14ac:dyDescent="0.3">
      <c r="A7732" s="130"/>
      <c r="B7732" s="130"/>
      <c r="C7732" s="130"/>
      <c r="D7732" s="130"/>
      <c r="E7732" s="130"/>
    </row>
    <row r="7733" spans="1:5" ht="15.75" thickBot="1" x14ac:dyDescent="0.3">
      <c r="A7733" s="130"/>
      <c r="B7733" s="130"/>
      <c r="C7733" s="130"/>
      <c r="D7733" s="130"/>
      <c r="E7733" s="130"/>
    </row>
    <row r="7734" spans="1:5" ht="15.75" thickBot="1" x14ac:dyDescent="0.3">
      <c r="A7734" s="130"/>
      <c r="B7734" s="130"/>
      <c r="C7734" s="130"/>
      <c r="D7734" s="130"/>
      <c r="E7734" s="130"/>
    </row>
    <row r="7735" spans="1:5" ht="15.75" thickBot="1" x14ac:dyDescent="0.3">
      <c r="A7735" s="130"/>
      <c r="B7735" s="130"/>
      <c r="C7735" s="130"/>
      <c r="D7735" s="130"/>
      <c r="E7735" s="130"/>
    </row>
    <row r="7736" spans="1:5" ht="15.75" thickBot="1" x14ac:dyDescent="0.3">
      <c r="A7736" s="130"/>
      <c r="B7736" s="130"/>
      <c r="C7736" s="130"/>
      <c r="D7736" s="130"/>
      <c r="E7736" s="130"/>
    </row>
    <row r="7737" spans="1:5" ht="15.75" thickBot="1" x14ac:dyDescent="0.3">
      <c r="A7737" s="130"/>
      <c r="B7737" s="130"/>
      <c r="C7737" s="130"/>
      <c r="D7737" s="130"/>
      <c r="E7737" s="130"/>
    </row>
    <row r="7738" spans="1:5" ht="15.75" thickBot="1" x14ac:dyDescent="0.3">
      <c r="A7738" s="130"/>
      <c r="B7738" s="130"/>
      <c r="C7738" s="130"/>
      <c r="D7738" s="130"/>
      <c r="E7738" s="130"/>
    </row>
    <row r="7739" spans="1:5" ht="15.75" thickBot="1" x14ac:dyDescent="0.3">
      <c r="A7739" s="130"/>
      <c r="B7739" s="130"/>
      <c r="C7739" s="130"/>
      <c r="D7739" s="130"/>
      <c r="E7739" s="130"/>
    </row>
    <row r="7740" spans="1:5" ht="15.75" thickBot="1" x14ac:dyDescent="0.3">
      <c r="A7740" s="130"/>
      <c r="B7740" s="130"/>
      <c r="C7740" s="130"/>
      <c r="D7740" s="130"/>
      <c r="E7740" s="130"/>
    </row>
    <row r="7741" spans="1:5" ht="15.75" thickBot="1" x14ac:dyDescent="0.3">
      <c r="A7741" s="130"/>
      <c r="B7741" s="130"/>
      <c r="C7741" s="130"/>
      <c r="D7741" s="130"/>
      <c r="E7741" s="130"/>
    </row>
    <row r="7742" spans="1:5" ht="15.75" thickBot="1" x14ac:dyDescent="0.3">
      <c r="A7742" s="130"/>
      <c r="B7742" s="130"/>
      <c r="C7742" s="130"/>
      <c r="D7742" s="130"/>
      <c r="E7742" s="130"/>
    </row>
    <row r="7743" spans="1:5" ht="15.75" thickBot="1" x14ac:dyDescent="0.3">
      <c r="A7743" s="130"/>
      <c r="B7743" s="130"/>
      <c r="C7743" s="130"/>
      <c r="D7743" s="130"/>
      <c r="E7743" s="130"/>
    </row>
    <row r="7744" spans="1:5" ht="15.75" thickBot="1" x14ac:dyDescent="0.3">
      <c r="A7744" s="130"/>
      <c r="B7744" s="130"/>
      <c r="C7744" s="130"/>
      <c r="D7744" s="130"/>
      <c r="E7744" s="130"/>
    </row>
    <row r="7745" spans="1:5" ht="15.75" thickBot="1" x14ac:dyDescent="0.3">
      <c r="A7745" s="130"/>
      <c r="B7745" s="130"/>
      <c r="C7745" s="130"/>
      <c r="D7745" s="130"/>
      <c r="E7745" s="130"/>
    </row>
    <row r="7746" spans="1:5" ht="15.75" thickBot="1" x14ac:dyDescent="0.3">
      <c r="A7746" s="130"/>
      <c r="B7746" s="130"/>
      <c r="C7746" s="130"/>
      <c r="D7746" s="130"/>
      <c r="E7746" s="130"/>
    </row>
    <row r="7747" spans="1:5" ht="15.75" thickBot="1" x14ac:dyDescent="0.3">
      <c r="A7747" s="130"/>
      <c r="B7747" s="130"/>
      <c r="C7747" s="130"/>
      <c r="D7747" s="130"/>
      <c r="E7747" s="130"/>
    </row>
    <row r="7748" spans="1:5" ht="15.75" thickBot="1" x14ac:dyDescent="0.3">
      <c r="A7748" s="130"/>
      <c r="B7748" s="130"/>
      <c r="C7748" s="130"/>
      <c r="D7748" s="130"/>
      <c r="E7748" s="130"/>
    </row>
    <row r="7749" spans="1:5" ht="15.75" thickBot="1" x14ac:dyDescent="0.3">
      <c r="A7749" s="130"/>
      <c r="B7749" s="130"/>
      <c r="C7749" s="130"/>
      <c r="D7749" s="130"/>
      <c r="E7749" s="130"/>
    </row>
    <row r="7750" spans="1:5" ht="15.75" thickBot="1" x14ac:dyDescent="0.3">
      <c r="A7750" s="130"/>
      <c r="B7750" s="130"/>
      <c r="C7750" s="130"/>
      <c r="D7750" s="130"/>
      <c r="E7750" s="130"/>
    </row>
    <row r="7751" spans="1:5" ht="15.75" thickBot="1" x14ac:dyDescent="0.3">
      <c r="A7751" s="130"/>
      <c r="B7751" s="130"/>
      <c r="C7751" s="130"/>
      <c r="D7751" s="130"/>
      <c r="E7751" s="130"/>
    </row>
    <row r="7752" spans="1:5" ht="15.75" thickBot="1" x14ac:dyDescent="0.3">
      <c r="A7752" s="130"/>
      <c r="B7752" s="130"/>
      <c r="C7752" s="130"/>
      <c r="D7752" s="130"/>
      <c r="E7752" s="130"/>
    </row>
    <row r="7753" spans="1:5" ht="15.75" thickBot="1" x14ac:dyDescent="0.3">
      <c r="A7753" s="130"/>
      <c r="B7753" s="130"/>
      <c r="C7753" s="130"/>
      <c r="D7753" s="130"/>
      <c r="E7753" s="130"/>
    </row>
    <row r="7754" spans="1:5" ht="15.75" thickBot="1" x14ac:dyDescent="0.3">
      <c r="A7754" s="130"/>
      <c r="B7754" s="130"/>
      <c r="C7754" s="130"/>
      <c r="D7754" s="130"/>
      <c r="E7754" s="130"/>
    </row>
    <row r="7755" spans="1:5" ht="15.75" thickBot="1" x14ac:dyDescent="0.3">
      <c r="A7755" s="130"/>
      <c r="B7755" s="130"/>
      <c r="C7755" s="130"/>
      <c r="D7755" s="130"/>
      <c r="E7755" s="130"/>
    </row>
    <row r="7756" spans="1:5" ht="15.75" thickBot="1" x14ac:dyDescent="0.3">
      <c r="A7756" s="130"/>
      <c r="B7756" s="130"/>
      <c r="C7756" s="130"/>
      <c r="D7756" s="130"/>
      <c r="E7756" s="130"/>
    </row>
    <row r="7757" spans="1:5" ht="15.75" thickBot="1" x14ac:dyDescent="0.3">
      <c r="A7757" s="130"/>
      <c r="B7757" s="130"/>
      <c r="C7757" s="130"/>
      <c r="D7757" s="130"/>
      <c r="E7757" s="130"/>
    </row>
    <row r="7758" spans="1:5" ht="15.75" thickBot="1" x14ac:dyDescent="0.3">
      <c r="A7758" s="130"/>
      <c r="B7758" s="130"/>
      <c r="C7758" s="130"/>
      <c r="D7758" s="130"/>
      <c r="E7758" s="130"/>
    </row>
    <row r="7759" spans="1:5" ht="15.75" thickBot="1" x14ac:dyDescent="0.3">
      <c r="A7759" s="130"/>
      <c r="B7759" s="130"/>
      <c r="C7759" s="130"/>
      <c r="D7759" s="130"/>
      <c r="E7759" s="130"/>
    </row>
    <row r="7760" spans="1:5" ht="15.75" thickBot="1" x14ac:dyDescent="0.3">
      <c r="A7760" s="130"/>
      <c r="B7760" s="130"/>
      <c r="C7760" s="130"/>
      <c r="D7760" s="130"/>
      <c r="E7760" s="130"/>
    </row>
    <row r="7761" spans="1:5" ht="15.75" thickBot="1" x14ac:dyDescent="0.3">
      <c r="A7761" s="130"/>
      <c r="B7761" s="130"/>
      <c r="C7761" s="130"/>
      <c r="D7761" s="130"/>
      <c r="E7761" s="130"/>
    </row>
    <row r="7762" spans="1:5" ht="15.75" thickBot="1" x14ac:dyDescent="0.3">
      <c r="A7762" s="130"/>
      <c r="B7762" s="130"/>
      <c r="C7762" s="130"/>
      <c r="D7762" s="130"/>
      <c r="E7762" s="130"/>
    </row>
    <row r="7763" spans="1:5" ht="15.75" thickBot="1" x14ac:dyDescent="0.3">
      <c r="A7763" s="130"/>
      <c r="B7763" s="130"/>
      <c r="C7763" s="130"/>
      <c r="D7763" s="130"/>
      <c r="E7763" s="130"/>
    </row>
    <row r="7764" spans="1:5" ht="15.75" thickBot="1" x14ac:dyDescent="0.3">
      <c r="A7764" s="130"/>
      <c r="B7764" s="130"/>
      <c r="C7764" s="130"/>
      <c r="D7764" s="130"/>
      <c r="E7764" s="130"/>
    </row>
    <row r="7765" spans="1:5" ht="15.75" thickBot="1" x14ac:dyDescent="0.3">
      <c r="A7765" s="130"/>
      <c r="B7765" s="130"/>
      <c r="C7765" s="130"/>
      <c r="D7765" s="130"/>
      <c r="E7765" s="130"/>
    </row>
    <row r="7766" spans="1:5" ht="15.75" thickBot="1" x14ac:dyDescent="0.3">
      <c r="A7766" s="130"/>
      <c r="B7766" s="130"/>
      <c r="C7766" s="130"/>
      <c r="D7766" s="130"/>
      <c r="E7766" s="130"/>
    </row>
    <row r="7767" spans="1:5" ht="15.75" thickBot="1" x14ac:dyDescent="0.3">
      <c r="A7767" s="130"/>
      <c r="B7767" s="130"/>
      <c r="C7767" s="130"/>
      <c r="D7767" s="130"/>
      <c r="E7767" s="130"/>
    </row>
    <row r="7768" spans="1:5" ht="15.75" thickBot="1" x14ac:dyDescent="0.3">
      <c r="A7768" s="130"/>
      <c r="B7768" s="130"/>
      <c r="C7768" s="130"/>
      <c r="D7768" s="130"/>
      <c r="E7768" s="130"/>
    </row>
    <row r="7769" spans="1:5" ht="15.75" thickBot="1" x14ac:dyDescent="0.3">
      <c r="A7769" s="130"/>
      <c r="B7769" s="130"/>
      <c r="C7769" s="130"/>
      <c r="D7769" s="130"/>
      <c r="E7769" s="130"/>
    </row>
    <row r="7770" spans="1:5" ht="15.75" thickBot="1" x14ac:dyDescent="0.3">
      <c r="A7770" s="130"/>
      <c r="B7770" s="130"/>
      <c r="C7770" s="130"/>
      <c r="D7770" s="130"/>
      <c r="E7770" s="130"/>
    </row>
    <row r="7771" spans="1:5" ht="15.75" thickBot="1" x14ac:dyDescent="0.3">
      <c r="A7771" s="130"/>
      <c r="B7771" s="130"/>
      <c r="C7771" s="130"/>
      <c r="D7771" s="130"/>
      <c r="E7771" s="130"/>
    </row>
    <row r="7772" spans="1:5" ht="15.75" thickBot="1" x14ac:dyDescent="0.3">
      <c r="A7772" s="130"/>
      <c r="B7772" s="130"/>
      <c r="C7772" s="130"/>
      <c r="D7772" s="130"/>
      <c r="E7772" s="130"/>
    </row>
    <row r="7773" spans="1:5" ht="15.75" thickBot="1" x14ac:dyDescent="0.3">
      <c r="A7773" s="130"/>
      <c r="B7773" s="130"/>
      <c r="C7773" s="130"/>
      <c r="D7773" s="130"/>
      <c r="E7773" s="130"/>
    </row>
    <row r="7774" spans="1:5" ht="15.75" thickBot="1" x14ac:dyDescent="0.3">
      <c r="A7774" s="130"/>
      <c r="B7774" s="130"/>
      <c r="C7774" s="130"/>
      <c r="D7774" s="130"/>
      <c r="E7774" s="130"/>
    </row>
    <row r="7775" spans="1:5" ht="15.75" thickBot="1" x14ac:dyDescent="0.3">
      <c r="A7775" s="130"/>
      <c r="B7775" s="130"/>
      <c r="C7775" s="130"/>
      <c r="D7775" s="130"/>
      <c r="E7775" s="130"/>
    </row>
    <row r="7776" spans="1:5" ht="15.75" thickBot="1" x14ac:dyDescent="0.3">
      <c r="A7776" s="130"/>
      <c r="B7776" s="130"/>
      <c r="C7776" s="130"/>
      <c r="D7776" s="130"/>
      <c r="E7776" s="130"/>
    </row>
    <row r="7777" spans="1:5" ht="15.75" thickBot="1" x14ac:dyDescent="0.3">
      <c r="A7777" s="130"/>
      <c r="B7777" s="130"/>
      <c r="C7777" s="130"/>
      <c r="D7777" s="130"/>
      <c r="E7777" s="130"/>
    </row>
    <row r="7778" spans="1:5" ht="15.75" thickBot="1" x14ac:dyDescent="0.3">
      <c r="A7778" s="130"/>
      <c r="B7778" s="130"/>
      <c r="C7778" s="130"/>
      <c r="D7778" s="130"/>
      <c r="E7778" s="130"/>
    </row>
    <row r="7779" spans="1:5" ht="15.75" thickBot="1" x14ac:dyDescent="0.3">
      <c r="A7779" s="130"/>
      <c r="B7779" s="130"/>
      <c r="C7779" s="130"/>
      <c r="D7779" s="130"/>
      <c r="E7779" s="130"/>
    </row>
    <row r="7780" spans="1:5" x14ac:dyDescent="0.25">
      <c r="A7780" s="131"/>
      <c r="B7780" s="131"/>
      <c r="C7780" s="131"/>
      <c r="D7780" s="131"/>
      <c r="E7780" s="131"/>
    </row>
    <row r="7781" spans="1:5" ht="15.75" thickBot="1" x14ac:dyDescent="0.3">
      <c r="A7781" s="130"/>
      <c r="B7781" s="130"/>
      <c r="C7781" s="130"/>
      <c r="D7781" s="130"/>
      <c r="E7781" s="130"/>
    </row>
    <row r="7782" spans="1:5" ht="15.75" thickBot="1" x14ac:dyDescent="0.3">
      <c r="A7782" s="130"/>
      <c r="B7782" s="130"/>
      <c r="C7782" s="130"/>
      <c r="D7782" s="130"/>
      <c r="E7782" s="130"/>
    </row>
    <row r="7783" spans="1:5" x14ac:dyDescent="0.25">
      <c r="A7783" s="131"/>
      <c r="B7783" s="131"/>
      <c r="C7783" s="131"/>
      <c r="D7783" s="131"/>
      <c r="E7783" s="131"/>
    </row>
    <row r="7784" spans="1:5" ht="15.75" thickBot="1" x14ac:dyDescent="0.3">
      <c r="A7784" s="130"/>
      <c r="B7784" s="130"/>
      <c r="C7784" s="130"/>
      <c r="D7784" s="130"/>
      <c r="E7784" s="130"/>
    </row>
    <row r="7785" spans="1:5" ht="15.75" thickBot="1" x14ac:dyDescent="0.3">
      <c r="A7785" s="130"/>
      <c r="B7785" s="130"/>
      <c r="C7785" s="130"/>
      <c r="D7785" s="130"/>
      <c r="E7785" s="130"/>
    </row>
    <row r="7786" spans="1:5" x14ac:dyDescent="0.25">
      <c r="A7786" s="131"/>
      <c r="B7786" s="131"/>
      <c r="C7786" s="131"/>
      <c r="D7786" s="131"/>
      <c r="E7786" s="131"/>
    </row>
    <row r="7787" spans="1:5" ht="15.75" thickBot="1" x14ac:dyDescent="0.3">
      <c r="A7787" s="130"/>
      <c r="B7787" s="130"/>
      <c r="C7787" s="130"/>
      <c r="D7787" s="130"/>
      <c r="E7787" s="130"/>
    </row>
    <row r="7788" spans="1:5" ht="15.75" thickBot="1" x14ac:dyDescent="0.3">
      <c r="A7788" s="130"/>
      <c r="B7788" s="130"/>
      <c r="C7788" s="130"/>
      <c r="D7788" s="130"/>
      <c r="E7788" s="130"/>
    </row>
    <row r="7789" spans="1:5" x14ac:dyDescent="0.25">
      <c r="A7789" s="131"/>
      <c r="B7789" s="131"/>
      <c r="C7789" s="131"/>
      <c r="D7789" s="131"/>
      <c r="E7789" s="131"/>
    </row>
    <row r="7790" spans="1:5" ht="15.75" thickBot="1" x14ac:dyDescent="0.3">
      <c r="A7790" s="130"/>
      <c r="B7790" s="130"/>
      <c r="C7790" s="130"/>
      <c r="D7790" s="130"/>
      <c r="E7790" s="130"/>
    </row>
    <row r="7791" spans="1:5" ht="15.75" thickBot="1" x14ac:dyDescent="0.3">
      <c r="A7791" s="130"/>
      <c r="B7791" s="130"/>
      <c r="C7791" s="130"/>
      <c r="D7791" s="130"/>
      <c r="E7791" s="130"/>
    </row>
    <row r="7792" spans="1:5" x14ac:dyDescent="0.25">
      <c r="A7792" s="131"/>
      <c r="B7792" s="131"/>
      <c r="C7792" s="131"/>
      <c r="D7792" s="131"/>
      <c r="E7792" s="131"/>
    </row>
    <row r="7793" spans="1:5" ht="15.75" thickBot="1" x14ac:dyDescent="0.3">
      <c r="A7793" s="130"/>
      <c r="B7793" s="130"/>
      <c r="C7793" s="130"/>
      <c r="D7793" s="130"/>
      <c r="E7793" s="130"/>
    </row>
    <row r="7794" spans="1:5" ht="15.75" thickBot="1" x14ac:dyDescent="0.3">
      <c r="A7794" s="130"/>
      <c r="B7794" s="130"/>
      <c r="C7794" s="130"/>
      <c r="D7794" s="130"/>
      <c r="E7794" s="130"/>
    </row>
    <row r="7795" spans="1:5" ht="15.75" thickBot="1" x14ac:dyDescent="0.3">
      <c r="A7795" s="130"/>
      <c r="B7795" s="130"/>
      <c r="C7795" s="130"/>
      <c r="D7795" s="130"/>
      <c r="E7795" s="130"/>
    </row>
    <row r="7796" spans="1:5" x14ac:dyDescent="0.25">
      <c r="A7796" s="131"/>
      <c r="B7796" s="131"/>
      <c r="C7796" s="131"/>
      <c r="D7796" s="131"/>
      <c r="E7796" s="131"/>
    </row>
    <row r="7797" spans="1:5" ht="15.75" thickBot="1" x14ac:dyDescent="0.3">
      <c r="A7797" s="130"/>
      <c r="B7797" s="130"/>
      <c r="C7797" s="130"/>
      <c r="D7797" s="130"/>
      <c r="E7797" s="130"/>
    </row>
    <row r="7798" spans="1:5" ht="15.75" thickBot="1" x14ac:dyDescent="0.3">
      <c r="A7798" s="130"/>
      <c r="B7798" s="130"/>
      <c r="C7798" s="130"/>
      <c r="D7798" s="130"/>
      <c r="E7798" s="130"/>
    </row>
    <row r="7799" spans="1:5" x14ac:dyDescent="0.25">
      <c r="A7799" s="131"/>
      <c r="B7799" s="131"/>
      <c r="C7799" s="131"/>
      <c r="D7799" s="131"/>
      <c r="E7799" s="131"/>
    </row>
    <row r="7800" spans="1:5" ht="15.75" thickBot="1" x14ac:dyDescent="0.3">
      <c r="A7800" s="130"/>
      <c r="B7800" s="130"/>
      <c r="C7800" s="130"/>
      <c r="D7800" s="130"/>
      <c r="E7800" s="130"/>
    </row>
    <row r="7801" spans="1:5" ht="15.75" thickBot="1" x14ac:dyDescent="0.3">
      <c r="A7801" s="130"/>
      <c r="B7801" s="130"/>
      <c r="C7801" s="130"/>
      <c r="D7801" s="130"/>
      <c r="E7801" s="130"/>
    </row>
    <row r="7802" spans="1:5" x14ac:dyDescent="0.25">
      <c r="A7802" s="131"/>
      <c r="B7802" s="131"/>
      <c r="C7802" s="131"/>
      <c r="D7802" s="131"/>
      <c r="E7802" s="131"/>
    </row>
    <row r="7803" spans="1:5" ht="15.75" thickBot="1" x14ac:dyDescent="0.3">
      <c r="A7803" s="130"/>
      <c r="B7803" s="130"/>
      <c r="C7803" s="130"/>
      <c r="D7803" s="130"/>
      <c r="E7803" s="130"/>
    </row>
    <row r="7804" spans="1:5" ht="15.75" thickBot="1" x14ac:dyDescent="0.3">
      <c r="A7804" s="130"/>
      <c r="B7804" s="130"/>
      <c r="C7804" s="130"/>
      <c r="D7804" s="130"/>
      <c r="E7804" s="130"/>
    </row>
    <row r="7805" spans="1:5" x14ac:dyDescent="0.25">
      <c r="A7805" s="131"/>
      <c r="B7805" s="131"/>
      <c r="C7805" s="131"/>
      <c r="D7805" s="131"/>
      <c r="E7805" s="131"/>
    </row>
    <row r="7806" spans="1:5" ht="15.75" thickBot="1" x14ac:dyDescent="0.3">
      <c r="A7806" s="130"/>
      <c r="B7806" s="130"/>
      <c r="C7806" s="130"/>
      <c r="D7806" s="130"/>
      <c r="E7806" s="130"/>
    </row>
    <row r="7807" spans="1:5" ht="15.75" thickBot="1" x14ac:dyDescent="0.3">
      <c r="A7807" s="130"/>
      <c r="B7807" s="130"/>
      <c r="C7807" s="130"/>
      <c r="D7807" s="130"/>
      <c r="E7807" s="130"/>
    </row>
    <row r="7808" spans="1:5" x14ac:dyDescent="0.25">
      <c r="A7808" s="131"/>
      <c r="B7808" s="131"/>
      <c r="C7808" s="131"/>
      <c r="D7808" s="131"/>
      <c r="E7808" s="131"/>
    </row>
    <row r="7809" spans="1:5" ht="15.75" thickBot="1" x14ac:dyDescent="0.3">
      <c r="A7809" s="130"/>
      <c r="B7809" s="130"/>
      <c r="C7809" s="130"/>
      <c r="D7809" s="130"/>
      <c r="E7809" s="130"/>
    </row>
    <row r="7810" spans="1:5" ht="15.75" thickBot="1" x14ac:dyDescent="0.3">
      <c r="A7810" s="130"/>
      <c r="B7810" s="130"/>
      <c r="C7810" s="130"/>
      <c r="D7810" s="130"/>
      <c r="E7810" s="130"/>
    </row>
    <row r="7811" spans="1:5" x14ac:dyDescent="0.25">
      <c r="A7811" s="131"/>
      <c r="B7811" s="131"/>
      <c r="C7811" s="131"/>
      <c r="D7811" s="131"/>
      <c r="E7811" s="131"/>
    </row>
    <row r="7812" spans="1:5" ht="15.75" thickBot="1" x14ac:dyDescent="0.3">
      <c r="A7812" s="130"/>
      <c r="B7812" s="130"/>
      <c r="C7812" s="130"/>
      <c r="D7812" s="130"/>
      <c r="E7812" s="130"/>
    </row>
    <row r="7813" spans="1:5" ht="15.75" thickBot="1" x14ac:dyDescent="0.3">
      <c r="A7813" s="130"/>
      <c r="B7813" s="130"/>
      <c r="C7813" s="130"/>
      <c r="D7813" s="130"/>
      <c r="E7813" s="130"/>
    </row>
    <row r="7814" spans="1:5" x14ac:dyDescent="0.25">
      <c r="A7814" s="131"/>
      <c r="B7814" s="131"/>
      <c r="C7814" s="131"/>
      <c r="D7814" s="131"/>
      <c r="E7814" s="131"/>
    </row>
    <row r="7815" spans="1:5" ht="15.75" thickBot="1" x14ac:dyDescent="0.3">
      <c r="A7815" s="130"/>
      <c r="B7815" s="130"/>
      <c r="C7815" s="130"/>
      <c r="D7815" s="130"/>
      <c r="E7815" s="130"/>
    </row>
    <row r="7816" spans="1:5" ht="15.75" thickBot="1" x14ac:dyDescent="0.3">
      <c r="A7816" s="130"/>
      <c r="B7816" s="130"/>
      <c r="C7816" s="130"/>
      <c r="D7816" s="130"/>
      <c r="E7816" s="130"/>
    </row>
    <row r="7817" spans="1:5" x14ac:dyDescent="0.25">
      <c r="A7817" s="131"/>
      <c r="B7817" s="131"/>
      <c r="C7817" s="131"/>
      <c r="D7817" s="131"/>
      <c r="E7817" s="131"/>
    </row>
    <row r="7818" spans="1:5" ht="15.75" thickBot="1" x14ac:dyDescent="0.3">
      <c r="A7818" s="130"/>
      <c r="B7818" s="130"/>
      <c r="C7818" s="130"/>
      <c r="D7818" s="130"/>
      <c r="E7818" s="130"/>
    </row>
    <row r="7819" spans="1:5" ht="15.75" thickBot="1" x14ac:dyDescent="0.3">
      <c r="A7819" s="130"/>
      <c r="B7819" s="130"/>
      <c r="C7819" s="130"/>
      <c r="D7819" s="130"/>
      <c r="E7819" s="130"/>
    </row>
    <row r="7820" spans="1:5" x14ac:dyDescent="0.25">
      <c r="A7820" s="131"/>
      <c r="B7820" s="131"/>
      <c r="C7820" s="131"/>
      <c r="D7820" s="131"/>
      <c r="E7820" s="131"/>
    </row>
    <row r="7821" spans="1:5" ht="15.75" thickBot="1" x14ac:dyDescent="0.3">
      <c r="A7821" s="130"/>
      <c r="B7821" s="130"/>
      <c r="C7821" s="130"/>
      <c r="D7821" s="130"/>
      <c r="E7821" s="130"/>
    </row>
    <row r="7822" spans="1:5" ht="15.75" thickBot="1" x14ac:dyDescent="0.3">
      <c r="A7822" s="130"/>
      <c r="B7822" s="130"/>
      <c r="C7822" s="130"/>
      <c r="D7822" s="130"/>
      <c r="E7822" s="130"/>
    </row>
    <row r="7823" spans="1:5" x14ac:dyDescent="0.25">
      <c r="A7823" s="131"/>
      <c r="B7823" s="131"/>
      <c r="C7823" s="131"/>
      <c r="D7823" s="131"/>
      <c r="E7823" s="131"/>
    </row>
    <row r="7824" spans="1:5" ht="15.75" thickBot="1" x14ac:dyDescent="0.3">
      <c r="A7824" s="130"/>
      <c r="B7824" s="130"/>
      <c r="C7824" s="130"/>
      <c r="D7824" s="130"/>
      <c r="E7824" s="130"/>
    </row>
    <row r="7825" spans="1:5" ht="15.75" thickBot="1" x14ac:dyDescent="0.3">
      <c r="A7825" s="130"/>
      <c r="B7825" s="130"/>
      <c r="C7825" s="130"/>
      <c r="D7825" s="130"/>
      <c r="E7825" s="130"/>
    </row>
    <row r="7826" spans="1:5" x14ac:dyDescent="0.25">
      <c r="A7826" s="131"/>
      <c r="B7826" s="131"/>
      <c r="C7826" s="131"/>
      <c r="D7826" s="131"/>
      <c r="E7826" s="131"/>
    </row>
    <row r="7827" spans="1:5" ht="15.75" thickBot="1" x14ac:dyDescent="0.3">
      <c r="A7827" s="130"/>
      <c r="B7827" s="130"/>
      <c r="C7827" s="130"/>
      <c r="D7827" s="130"/>
      <c r="E7827" s="130"/>
    </row>
    <row r="7828" spans="1:5" ht="15.75" thickBot="1" x14ac:dyDescent="0.3">
      <c r="A7828" s="130"/>
      <c r="B7828" s="130"/>
      <c r="C7828" s="130"/>
      <c r="D7828" s="130"/>
      <c r="E7828" s="130"/>
    </row>
    <row r="7829" spans="1:5" x14ac:dyDescent="0.25">
      <c r="A7829" s="131"/>
      <c r="B7829" s="131"/>
      <c r="C7829" s="131"/>
      <c r="D7829" s="131"/>
      <c r="E7829" s="131"/>
    </row>
    <row r="7830" spans="1:5" ht="15.75" thickBot="1" x14ac:dyDescent="0.3">
      <c r="A7830" s="130"/>
      <c r="B7830" s="130"/>
      <c r="C7830" s="130"/>
      <c r="D7830" s="130"/>
      <c r="E7830" s="130"/>
    </row>
    <row r="7831" spans="1:5" ht="15.75" thickBot="1" x14ac:dyDescent="0.3">
      <c r="A7831" s="130"/>
      <c r="B7831" s="130"/>
      <c r="C7831" s="130"/>
      <c r="D7831" s="130"/>
      <c r="E7831" s="130"/>
    </row>
    <row r="7832" spans="1:5" x14ac:dyDescent="0.25">
      <c r="A7832" s="131"/>
      <c r="B7832" s="131"/>
      <c r="C7832" s="131"/>
      <c r="D7832" s="131"/>
      <c r="E7832" s="131"/>
    </row>
    <row r="7833" spans="1:5" ht="15.75" thickBot="1" x14ac:dyDescent="0.3">
      <c r="A7833" s="130"/>
      <c r="B7833" s="130"/>
      <c r="C7833" s="130"/>
      <c r="D7833" s="130"/>
      <c r="E7833" s="130"/>
    </row>
    <row r="7834" spans="1:5" ht="15.75" thickBot="1" x14ac:dyDescent="0.3">
      <c r="A7834" s="130"/>
      <c r="B7834" s="130"/>
      <c r="C7834" s="130"/>
      <c r="D7834" s="130"/>
      <c r="E7834" s="130"/>
    </row>
    <row r="7835" spans="1:5" x14ac:dyDescent="0.25">
      <c r="A7835" s="131"/>
      <c r="B7835" s="131"/>
      <c r="C7835" s="131"/>
      <c r="D7835" s="131"/>
      <c r="E7835" s="131"/>
    </row>
    <row r="7836" spans="1:5" ht="15.75" thickBot="1" x14ac:dyDescent="0.3">
      <c r="A7836" s="130"/>
      <c r="B7836" s="130"/>
      <c r="C7836" s="130"/>
      <c r="D7836" s="130"/>
      <c r="E7836" s="130"/>
    </row>
    <row r="7837" spans="1:5" ht="15.75" thickBot="1" x14ac:dyDescent="0.3">
      <c r="A7837" s="130"/>
      <c r="B7837" s="130"/>
      <c r="C7837" s="130"/>
      <c r="D7837" s="130"/>
      <c r="E7837" s="130"/>
    </row>
    <row r="7838" spans="1:5" x14ac:dyDescent="0.25">
      <c r="A7838" s="131"/>
      <c r="B7838" s="131"/>
      <c r="C7838" s="131"/>
      <c r="D7838" s="131"/>
      <c r="E7838" s="131"/>
    </row>
    <row r="7839" spans="1:5" ht="15.75" thickBot="1" x14ac:dyDescent="0.3">
      <c r="A7839" s="130"/>
      <c r="B7839" s="130"/>
      <c r="C7839" s="130"/>
      <c r="D7839" s="130"/>
      <c r="E7839" s="130"/>
    </row>
    <row r="7840" spans="1:5" ht="15.75" thickBot="1" x14ac:dyDescent="0.3">
      <c r="A7840" s="130"/>
      <c r="B7840" s="130"/>
      <c r="C7840" s="130"/>
      <c r="D7840" s="130"/>
      <c r="E7840" s="130"/>
    </row>
    <row r="7841" spans="1:5" x14ac:dyDescent="0.25">
      <c r="A7841" s="131"/>
      <c r="B7841" s="131"/>
      <c r="C7841" s="131"/>
      <c r="D7841" s="131"/>
      <c r="E7841" s="131"/>
    </row>
    <row r="7842" spans="1:5" ht="15.75" thickBot="1" x14ac:dyDescent="0.3">
      <c r="A7842" s="130"/>
      <c r="B7842" s="130"/>
      <c r="C7842" s="130"/>
      <c r="D7842" s="130"/>
      <c r="E7842" s="130"/>
    </row>
    <row r="7843" spans="1:5" ht="15.75" thickBot="1" x14ac:dyDescent="0.3">
      <c r="A7843" s="130"/>
      <c r="B7843" s="130"/>
      <c r="C7843" s="130"/>
      <c r="D7843" s="130"/>
      <c r="E7843" s="130"/>
    </row>
    <row r="7844" spans="1:5" x14ac:dyDescent="0.25">
      <c r="A7844" s="131"/>
      <c r="B7844" s="131"/>
      <c r="C7844" s="131"/>
      <c r="D7844" s="131"/>
      <c r="E7844" s="131"/>
    </row>
    <row r="7845" spans="1:5" ht="15.75" thickBot="1" x14ac:dyDescent="0.3">
      <c r="A7845" s="130"/>
      <c r="B7845" s="130"/>
      <c r="C7845" s="130"/>
      <c r="D7845" s="130"/>
      <c r="E7845" s="130"/>
    </row>
    <row r="7846" spans="1:5" ht="15.75" thickBot="1" x14ac:dyDescent="0.3">
      <c r="A7846" s="130"/>
      <c r="B7846" s="130"/>
      <c r="C7846" s="130"/>
      <c r="D7846" s="130"/>
      <c r="E7846" s="130"/>
    </row>
    <row r="7847" spans="1:5" x14ac:dyDescent="0.25">
      <c r="A7847" s="131"/>
      <c r="B7847" s="131"/>
      <c r="C7847" s="131"/>
      <c r="D7847" s="131"/>
      <c r="E7847" s="131"/>
    </row>
    <row r="7848" spans="1:5" ht="15.75" thickBot="1" x14ac:dyDescent="0.3">
      <c r="A7848" s="130"/>
      <c r="B7848" s="130"/>
      <c r="C7848" s="130"/>
      <c r="D7848" s="130"/>
      <c r="E7848" s="130"/>
    </row>
    <row r="7849" spans="1:5" ht="15.75" thickBot="1" x14ac:dyDescent="0.3">
      <c r="A7849" s="130"/>
      <c r="B7849" s="130"/>
      <c r="C7849" s="130"/>
      <c r="D7849" s="130"/>
      <c r="E7849" s="130"/>
    </row>
    <row r="7850" spans="1:5" x14ac:dyDescent="0.25">
      <c r="A7850" s="131"/>
      <c r="B7850" s="131"/>
      <c r="C7850" s="131"/>
      <c r="D7850" s="131"/>
      <c r="E7850" s="131"/>
    </row>
    <row r="7851" spans="1:5" ht="15.75" thickBot="1" x14ac:dyDescent="0.3">
      <c r="A7851" s="130"/>
      <c r="B7851" s="130"/>
      <c r="C7851" s="130"/>
      <c r="D7851" s="130"/>
      <c r="E7851" s="130"/>
    </row>
    <row r="7852" spans="1:5" ht="15.75" thickBot="1" x14ac:dyDescent="0.3">
      <c r="A7852" s="130"/>
      <c r="B7852" s="130"/>
      <c r="C7852" s="130"/>
      <c r="D7852" s="130"/>
      <c r="E7852" s="130"/>
    </row>
    <row r="7853" spans="1:5" x14ac:dyDescent="0.25">
      <c r="A7853" s="131"/>
      <c r="B7853" s="131"/>
      <c r="C7853" s="131"/>
      <c r="D7853" s="131"/>
      <c r="E7853" s="131"/>
    </row>
    <row r="7854" spans="1:5" ht="15.75" thickBot="1" x14ac:dyDescent="0.3">
      <c r="A7854" s="130"/>
      <c r="B7854" s="130"/>
      <c r="C7854" s="130"/>
      <c r="D7854" s="130"/>
      <c r="E7854" s="130"/>
    </row>
    <row r="7855" spans="1:5" ht="15.75" thickBot="1" x14ac:dyDescent="0.3">
      <c r="A7855" s="130"/>
      <c r="B7855" s="130"/>
      <c r="C7855" s="130"/>
      <c r="D7855" s="130"/>
      <c r="E7855" s="130"/>
    </row>
    <row r="7856" spans="1:5" x14ac:dyDescent="0.25">
      <c r="A7856" s="131"/>
      <c r="B7856" s="131"/>
      <c r="C7856" s="131"/>
      <c r="D7856" s="131"/>
      <c r="E7856" s="131"/>
    </row>
    <row r="7857" spans="1:5" ht="15.75" thickBot="1" x14ac:dyDescent="0.3">
      <c r="A7857" s="130"/>
      <c r="B7857" s="130"/>
      <c r="C7857" s="130"/>
      <c r="D7857" s="130"/>
      <c r="E7857" s="130"/>
    </row>
    <row r="7858" spans="1:5" ht="15.75" thickBot="1" x14ac:dyDescent="0.3">
      <c r="A7858" s="130"/>
      <c r="B7858" s="130"/>
      <c r="C7858" s="130"/>
      <c r="D7858" s="130"/>
      <c r="E7858" s="130"/>
    </row>
    <row r="7859" spans="1:5" x14ac:dyDescent="0.25">
      <c r="A7859" s="131"/>
      <c r="B7859" s="131"/>
      <c r="C7859" s="131"/>
      <c r="D7859" s="131"/>
      <c r="E7859" s="131"/>
    </row>
    <row r="7860" spans="1:5" ht="15.75" thickBot="1" x14ac:dyDescent="0.3">
      <c r="A7860" s="130"/>
      <c r="B7860" s="130"/>
      <c r="C7860" s="130"/>
      <c r="D7860" s="130"/>
      <c r="E7860" s="130"/>
    </row>
    <row r="7861" spans="1:5" ht="15.75" thickBot="1" x14ac:dyDescent="0.3">
      <c r="A7861" s="130"/>
      <c r="B7861" s="130"/>
      <c r="C7861" s="130"/>
      <c r="D7861" s="130"/>
      <c r="E7861" s="130"/>
    </row>
    <row r="7862" spans="1:5" x14ac:dyDescent="0.25">
      <c r="A7862" s="131"/>
      <c r="B7862" s="131"/>
      <c r="C7862" s="131"/>
      <c r="D7862" s="131"/>
      <c r="E7862" s="131"/>
    </row>
    <row r="7863" spans="1:5" ht="15.75" thickBot="1" x14ac:dyDescent="0.3">
      <c r="A7863" s="130"/>
      <c r="B7863" s="130"/>
      <c r="C7863" s="130"/>
      <c r="D7863" s="130"/>
      <c r="E7863" s="130"/>
    </row>
    <row r="7864" spans="1:5" ht="15.75" thickBot="1" x14ac:dyDescent="0.3">
      <c r="A7864" s="130"/>
      <c r="B7864" s="130"/>
      <c r="C7864" s="130"/>
      <c r="D7864" s="130"/>
      <c r="E7864" s="130"/>
    </row>
    <row r="7865" spans="1:5" x14ac:dyDescent="0.25">
      <c r="A7865" s="131"/>
      <c r="B7865" s="131"/>
      <c r="C7865" s="131"/>
      <c r="D7865" s="131"/>
      <c r="E7865" s="131"/>
    </row>
    <row r="7866" spans="1:5" ht="15.75" thickBot="1" x14ac:dyDescent="0.3">
      <c r="A7866" s="130"/>
      <c r="B7866" s="130"/>
      <c r="C7866" s="130"/>
      <c r="D7866" s="130"/>
      <c r="E7866" s="130"/>
    </row>
    <row r="7867" spans="1:5" ht="15.75" thickBot="1" x14ac:dyDescent="0.3">
      <c r="A7867" s="130"/>
      <c r="B7867" s="130"/>
      <c r="C7867" s="130"/>
      <c r="D7867" s="130"/>
      <c r="E7867" s="130"/>
    </row>
    <row r="7868" spans="1:5" x14ac:dyDescent="0.25">
      <c r="A7868" s="131"/>
      <c r="B7868" s="131"/>
      <c r="C7868" s="131"/>
      <c r="D7868" s="131"/>
      <c r="E7868" s="131"/>
    </row>
    <row r="7869" spans="1:5" ht="15.75" thickBot="1" x14ac:dyDescent="0.3">
      <c r="A7869" s="130"/>
      <c r="B7869" s="130"/>
      <c r="C7869" s="130"/>
      <c r="D7869" s="130"/>
      <c r="E7869" s="130"/>
    </row>
    <row r="7870" spans="1:5" ht="15.75" thickBot="1" x14ac:dyDescent="0.3">
      <c r="A7870" s="130"/>
      <c r="B7870" s="130"/>
      <c r="C7870" s="130"/>
      <c r="D7870" s="130"/>
      <c r="E7870" s="130"/>
    </row>
    <row r="7871" spans="1:5" x14ac:dyDescent="0.25">
      <c r="A7871" s="131"/>
      <c r="B7871" s="131"/>
      <c r="C7871" s="131"/>
      <c r="D7871" s="131"/>
      <c r="E7871" s="131"/>
    </row>
    <row r="7872" spans="1:5" ht="15.75" thickBot="1" x14ac:dyDescent="0.3">
      <c r="A7872" s="130"/>
      <c r="B7872" s="130"/>
      <c r="C7872" s="130"/>
      <c r="D7872" s="130"/>
      <c r="E7872" s="130"/>
    </row>
    <row r="7873" spans="1:5" ht="15.75" thickBot="1" x14ac:dyDescent="0.3">
      <c r="A7873" s="130"/>
      <c r="B7873" s="130"/>
      <c r="C7873" s="130"/>
      <c r="D7873" s="130"/>
      <c r="E7873" s="130"/>
    </row>
    <row r="7874" spans="1:5" x14ac:dyDescent="0.25">
      <c r="A7874" s="131"/>
      <c r="B7874" s="131"/>
      <c r="C7874" s="131"/>
      <c r="D7874" s="131"/>
      <c r="E7874" s="131"/>
    </row>
    <row r="7875" spans="1:5" ht="15.75" thickBot="1" x14ac:dyDescent="0.3">
      <c r="A7875" s="130"/>
      <c r="B7875" s="130"/>
      <c r="C7875" s="130"/>
      <c r="D7875" s="130"/>
      <c r="E7875" s="130"/>
    </row>
    <row r="7876" spans="1:5" ht="15.75" thickBot="1" x14ac:dyDescent="0.3">
      <c r="A7876" s="130"/>
      <c r="B7876" s="130"/>
      <c r="C7876" s="130"/>
      <c r="D7876" s="130"/>
      <c r="E7876" s="130"/>
    </row>
    <row r="7877" spans="1:5" x14ac:dyDescent="0.25">
      <c r="A7877" s="131"/>
      <c r="B7877" s="131"/>
      <c r="C7877" s="131"/>
      <c r="D7877" s="131"/>
      <c r="E7877" s="131"/>
    </row>
    <row r="7878" spans="1:5" ht="15.75" thickBot="1" x14ac:dyDescent="0.3">
      <c r="A7878" s="130"/>
      <c r="B7878" s="130"/>
      <c r="C7878" s="130"/>
      <c r="D7878" s="130"/>
      <c r="E7878" s="130"/>
    </row>
    <row r="7879" spans="1:5" ht="15.75" thickBot="1" x14ac:dyDescent="0.3">
      <c r="A7879" s="130"/>
      <c r="B7879" s="130"/>
      <c r="C7879" s="130"/>
      <c r="D7879" s="130"/>
      <c r="E7879" s="130"/>
    </row>
    <row r="7880" spans="1:5" x14ac:dyDescent="0.25">
      <c r="A7880" s="131"/>
      <c r="B7880" s="131"/>
      <c r="C7880" s="131"/>
      <c r="D7880" s="131"/>
      <c r="E7880" s="131"/>
    </row>
    <row r="7881" spans="1:5" ht="15.75" thickBot="1" x14ac:dyDescent="0.3">
      <c r="A7881" s="130"/>
      <c r="B7881" s="130"/>
      <c r="C7881" s="130"/>
      <c r="D7881" s="130"/>
      <c r="E7881" s="130"/>
    </row>
    <row r="7882" spans="1:5" ht="15.75" thickBot="1" x14ac:dyDescent="0.3">
      <c r="A7882" s="130"/>
      <c r="B7882" s="130"/>
      <c r="C7882" s="130"/>
      <c r="D7882" s="130"/>
      <c r="E7882" s="130"/>
    </row>
    <row r="7883" spans="1:5" x14ac:dyDescent="0.25">
      <c r="A7883" s="131"/>
      <c r="B7883" s="131"/>
      <c r="C7883" s="131"/>
      <c r="D7883" s="131"/>
      <c r="E7883" s="131"/>
    </row>
    <row r="7884" spans="1:5" ht="15.75" thickBot="1" x14ac:dyDescent="0.3">
      <c r="A7884" s="130"/>
      <c r="B7884" s="130"/>
      <c r="C7884" s="130"/>
      <c r="D7884" s="130"/>
      <c r="E7884" s="130"/>
    </row>
    <row r="7885" spans="1:5" ht="15.75" thickBot="1" x14ac:dyDescent="0.3">
      <c r="A7885" s="130"/>
      <c r="B7885" s="130"/>
      <c r="C7885" s="130"/>
      <c r="D7885" s="130"/>
      <c r="E7885" s="130"/>
    </row>
    <row r="7886" spans="1:5" x14ac:dyDescent="0.25">
      <c r="A7886" s="131"/>
      <c r="B7886" s="131"/>
      <c r="C7886" s="131"/>
      <c r="D7886" s="131"/>
      <c r="E7886" s="131"/>
    </row>
    <row r="7887" spans="1:5" ht="15.75" thickBot="1" x14ac:dyDescent="0.3">
      <c r="A7887" s="130"/>
      <c r="B7887" s="130"/>
      <c r="C7887" s="130"/>
      <c r="D7887" s="130"/>
      <c r="E7887" s="130"/>
    </row>
    <row r="7888" spans="1:5" ht="15.75" thickBot="1" x14ac:dyDescent="0.3">
      <c r="A7888" s="130"/>
      <c r="B7888" s="130"/>
      <c r="C7888" s="130"/>
      <c r="D7888" s="130"/>
      <c r="E7888" s="130"/>
    </row>
    <row r="7889" spans="1:5" x14ac:dyDescent="0.25">
      <c r="A7889" s="131"/>
      <c r="B7889" s="131"/>
      <c r="C7889" s="131"/>
      <c r="D7889" s="131"/>
      <c r="E7889" s="131"/>
    </row>
    <row r="7890" spans="1:5" ht="15.75" thickBot="1" x14ac:dyDescent="0.3">
      <c r="A7890" s="130"/>
      <c r="B7890" s="130"/>
      <c r="C7890" s="130"/>
      <c r="D7890" s="130"/>
      <c r="E7890" s="130"/>
    </row>
    <row r="7891" spans="1:5" ht="15.75" thickBot="1" x14ac:dyDescent="0.3">
      <c r="A7891" s="130"/>
      <c r="B7891" s="130"/>
      <c r="C7891" s="130"/>
      <c r="D7891" s="130"/>
      <c r="E7891" s="130"/>
    </row>
    <row r="7892" spans="1:5" x14ac:dyDescent="0.25">
      <c r="A7892" s="131"/>
      <c r="B7892" s="131"/>
      <c r="C7892" s="131"/>
      <c r="D7892" s="131"/>
      <c r="E7892" s="131"/>
    </row>
    <row r="7893" spans="1:5" ht="15.75" thickBot="1" x14ac:dyDescent="0.3">
      <c r="A7893" s="130"/>
      <c r="B7893" s="130"/>
      <c r="C7893" s="130"/>
      <c r="D7893" s="130"/>
      <c r="E7893" s="130"/>
    </row>
    <row r="7894" spans="1:5" ht="15.75" thickBot="1" x14ac:dyDescent="0.3">
      <c r="A7894" s="130"/>
      <c r="B7894" s="130"/>
      <c r="C7894" s="130"/>
      <c r="D7894" s="130"/>
      <c r="E7894" s="130"/>
    </row>
    <row r="7895" spans="1:5" x14ac:dyDescent="0.25">
      <c r="A7895" s="131"/>
      <c r="B7895" s="131"/>
      <c r="C7895" s="131"/>
      <c r="D7895" s="131"/>
      <c r="E7895" s="131"/>
    </row>
    <row r="7896" spans="1:5" ht="15.75" thickBot="1" x14ac:dyDescent="0.3">
      <c r="A7896" s="130"/>
      <c r="B7896" s="130"/>
      <c r="C7896" s="130"/>
      <c r="D7896" s="130"/>
      <c r="E7896" s="130"/>
    </row>
    <row r="7897" spans="1:5" ht="15.75" thickBot="1" x14ac:dyDescent="0.3">
      <c r="A7897" s="130"/>
      <c r="B7897" s="130"/>
      <c r="C7897" s="130"/>
      <c r="D7897" s="130"/>
      <c r="E7897" s="130"/>
    </row>
    <row r="7898" spans="1:5" x14ac:dyDescent="0.25">
      <c r="A7898" s="131"/>
      <c r="B7898" s="131"/>
      <c r="C7898" s="131"/>
      <c r="D7898" s="131"/>
      <c r="E7898" s="131"/>
    </row>
    <row r="7899" spans="1:5" ht="15.75" thickBot="1" x14ac:dyDescent="0.3">
      <c r="A7899" s="130"/>
      <c r="B7899" s="130"/>
      <c r="C7899" s="130"/>
      <c r="D7899" s="130"/>
      <c r="E7899" s="130"/>
    </row>
    <row r="7900" spans="1:5" ht="15.75" thickBot="1" x14ac:dyDescent="0.3">
      <c r="A7900" s="130"/>
      <c r="B7900" s="130"/>
      <c r="C7900" s="130"/>
      <c r="D7900" s="130"/>
      <c r="E7900" s="130"/>
    </row>
    <row r="7901" spans="1:5" x14ac:dyDescent="0.25">
      <c r="A7901" s="131"/>
      <c r="B7901" s="131"/>
      <c r="C7901" s="131"/>
      <c r="D7901" s="131"/>
      <c r="E7901" s="131"/>
    </row>
    <row r="7902" spans="1:5" ht="15.75" thickBot="1" x14ac:dyDescent="0.3">
      <c r="A7902" s="130"/>
      <c r="B7902" s="130"/>
      <c r="C7902" s="130"/>
      <c r="D7902" s="130"/>
      <c r="E7902" s="130"/>
    </row>
    <row r="7903" spans="1:5" ht="15.75" thickBot="1" x14ac:dyDescent="0.3">
      <c r="A7903" s="130"/>
      <c r="B7903" s="130"/>
      <c r="C7903" s="130"/>
      <c r="D7903" s="130"/>
      <c r="E7903" s="130"/>
    </row>
    <row r="7904" spans="1:5" x14ac:dyDescent="0.25">
      <c r="A7904" s="131"/>
      <c r="B7904" s="131"/>
      <c r="C7904" s="131"/>
      <c r="D7904" s="131"/>
      <c r="E7904" s="131"/>
    </row>
    <row r="7905" spans="1:5" ht="15.75" thickBot="1" x14ac:dyDescent="0.3">
      <c r="A7905" s="130"/>
      <c r="B7905" s="130"/>
      <c r="C7905" s="130"/>
      <c r="D7905" s="130"/>
      <c r="E7905" s="130"/>
    </row>
    <row r="7906" spans="1:5" ht="15.75" thickBot="1" x14ac:dyDescent="0.3">
      <c r="A7906" s="130"/>
      <c r="B7906" s="130"/>
      <c r="C7906" s="130"/>
      <c r="D7906" s="130"/>
      <c r="E7906" s="130"/>
    </row>
    <row r="7907" spans="1:5" x14ac:dyDescent="0.25">
      <c r="A7907" s="131"/>
      <c r="B7907" s="131"/>
      <c r="C7907" s="131"/>
      <c r="D7907" s="131"/>
      <c r="E7907" s="131"/>
    </row>
    <row r="7908" spans="1:5" ht="15.75" thickBot="1" x14ac:dyDescent="0.3">
      <c r="A7908" s="130"/>
      <c r="B7908" s="130"/>
      <c r="C7908" s="130"/>
      <c r="D7908" s="130"/>
      <c r="E7908" s="130"/>
    </row>
    <row r="7909" spans="1:5" ht="15.75" thickBot="1" x14ac:dyDescent="0.3">
      <c r="A7909" s="130"/>
      <c r="B7909" s="130"/>
      <c r="C7909" s="130"/>
      <c r="D7909" s="130"/>
      <c r="E7909" s="130"/>
    </row>
    <row r="7910" spans="1:5" x14ac:dyDescent="0.25">
      <c r="A7910" s="131"/>
      <c r="B7910" s="131"/>
      <c r="C7910" s="131"/>
      <c r="D7910" s="131"/>
      <c r="E7910" s="131"/>
    </row>
    <row r="7911" spans="1:5" ht="15.75" thickBot="1" x14ac:dyDescent="0.3">
      <c r="A7911" s="130"/>
      <c r="B7911" s="130"/>
      <c r="C7911" s="130"/>
      <c r="D7911" s="130"/>
      <c r="E7911" s="130"/>
    </row>
    <row r="7912" spans="1:5" ht="15.75" thickBot="1" x14ac:dyDescent="0.3">
      <c r="A7912" s="130"/>
      <c r="B7912" s="130"/>
      <c r="C7912" s="130"/>
      <c r="D7912" s="130"/>
      <c r="E7912" s="130"/>
    </row>
    <row r="7913" spans="1:5" x14ac:dyDescent="0.25">
      <c r="A7913" s="131"/>
      <c r="B7913" s="131"/>
      <c r="C7913" s="131"/>
      <c r="D7913" s="131"/>
      <c r="E7913" s="131"/>
    </row>
    <row r="7914" spans="1:5" ht="15.75" thickBot="1" x14ac:dyDescent="0.3">
      <c r="A7914" s="130"/>
      <c r="B7914" s="130"/>
      <c r="C7914" s="130"/>
      <c r="D7914" s="130"/>
      <c r="E7914" s="130"/>
    </row>
    <row r="7915" spans="1:5" ht="15.75" thickBot="1" x14ac:dyDescent="0.3">
      <c r="A7915" s="130"/>
      <c r="B7915" s="130"/>
      <c r="C7915" s="130"/>
      <c r="D7915" s="130"/>
      <c r="E7915" s="130"/>
    </row>
    <row r="7916" spans="1:5" ht="15.75" thickBot="1" x14ac:dyDescent="0.3">
      <c r="A7916" s="130"/>
      <c r="B7916" s="130"/>
      <c r="C7916" s="130"/>
      <c r="D7916" s="130"/>
      <c r="E7916" s="130"/>
    </row>
    <row r="7917" spans="1:5" ht="15.75" thickBot="1" x14ac:dyDescent="0.3">
      <c r="A7917" s="130"/>
      <c r="B7917" s="130"/>
      <c r="C7917" s="130"/>
      <c r="D7917" s="130"/>
      <c r="E7917" s="130"/>
    </row>
    <row r="7918" spans="1:5" ht="15.75" thickBot="1" x14ac:dyDescent="0.3">
      <c r="A7918" s="130"/>
      <c r="B7918" s="130"/>
      <c r="C7918" s="130"/>
      <c r="D7918" s="130"/>
      <c r="E7918" s="130"/>
    </row>
    <row r="7919" spans="1:5" ht="15.75" thickBot="1" x14ac:dyDescent="0.3">
      <c r="A7919" s="130"/>
      <c r="B7919" s="130"/>
      <c r="C7919" s="130"/>
      <c r="D7919" s="130"/>
      <c r="E7919" s="130"/>
    </row>
    <row r="7920" spans="1:5" ht="15.75" thickBot="1" x14ac:dyDescent="0.3">
      <c r="A7920" s="130"/>
      <c r="B7920" s="130"/>
      <c r="C7920" s="130"/>
      <c r="D7920" s="130"/>
      <c r="E7920" s="130"/>
    </row>
    <row r="7921" spans="1:5" ht="15.75" thickBot="1" x14ac:dyDescent="0.3">
      <c r="A7921" s="130"/>
      <c r="B7921" s="130"/>
      <c r="C7921" s="130"/>
      <c r="D7921" s="130"/>
      <c r="E7921" s="130"/>
    </row>
    <row r="7922" spans="1:5" ht="15.75" thickBot="1" x14ac:dyDescent="0.3">
      <c r="A7922" s="130"/>
      <c r="B7922" s="130"/>
      <c r="C7922" s="130"/>
      <c r="D7922" s="130"/>
      <c r="E7922" s="130"/>
    </row>
    <row r="7923" spans="1:5" ht="15.75" thickBot="1" x14ac:dyDescent="0.3">
      <c r="A7923" s="130"/>
      <c r="B7923" s="130"/>
      <c r="C7923" s="130"/>
      <c r="D7923" s="130"/>
      <c r="E7923" s="130"/>
    </row>
    <row r="7924" spans="1:5" ht="15.75" thickBot="1" x14ac:dyDescent="0.3">
      <c r="A7924" s="130"/>
      <c r="B7924" s="130"/>
      <c r="C7924" s="130"/>
      <c r="D7924" s="130"/>
      <c r="E7924" s="130"/>
    </row>
    <row r="7925" spans="1:5" ht="15.75" thickBot="1" x14ac:dyDescent="0.3">
      <c r="A7925" s="130"/>
      <c r="B7925" s="130"/>
      <c r="C7925" s="130"/>
      <c r="D7925" s="130"/>
      <c r="E7925" s="130"/>
    </row>
    <row r="7926" spans="1:5" ht="15.75" thickBot="1" x14ac:dyDescent="0.3">
      <c r="A7926" s="130"/>
      <c r="B7926" s="130"/>
      <c r="C7926" s="130"/>
      <c r="D7926" s="130"/>
      <c r="E7926" s="130"/>
    </row>
    <row r="7927" spans="1:5" ht="15.75" thickBot="1" x14ac:dyDescent="0.3">
      <c r="A7927" s="130"/>
      <c r="B7927" s="130"/>
      <c r="C7927" s="130"/>
      <c r="D7927" s="130"/>
      <c r="E7927" s="130"/>
    </row>
    <row r="7928" spans="1:5" ht="15.75" thickBot="1" x14ac:dyDescent="0.3">
      <c r="A7928" s="130"/>
      <c r="B7928" s="130"/>
      <c r="C7928" s="130"/>
      <c r="D7928" s="130"/>
      <c r="E7928" s="130"/>
    </row>
    <row r="7929" spans="1:5" ht="15.75" thickBot="1" x14ac:dyDescent="0.3">
      <c r="A7929" s="130"/>
      <c r="B7929" s="130"/>
      <c r="C7929" s="130"/>
      <c r="D7929" s="130"/>
      <c r="E7929" s="130"/>
    </row>
    <row r="7930" spans="1:5" ht="15.75" thickBot="1" x14ac:dyDescent="0.3">
      <c r="A7930" s="130"/>
      <c r="B7930" s="130"/>
      <c r="C7930" s="130"/>
      <c r="D7930" s="130"/>
      <c r="E7930" s="130"/>
    </row>
    <row r="7931" spans="1:5" ht="15.75" thickBot="1" x14ac:dyDescent="0.3">
      <c r="A7931" s="130"/>
      <c r="B7931" s="130"/>
      <c r="C7931" s="130"/>
      <c r="D7931" s="130"/>
      <c r="E7931" s="130"/>
    </row>
    <row r="7932" spans="1:5" ht="15.75" thickBot="1" x14ac:dyDescent="0.3">
      <c r="A7932" s="130"/>
      <c r="B7932" s="130"/>
      <c r="C7932" s="130"/>
      <c r="D7932" s="130"/>
      <c r="E7932" s="130"/>
    </row>
    <row r="7933" spans="1:5" ht="15.75" thickBot="1" x14ac:dyDescent="0.3">
      <c r="A7933" s="130"/>
      <c r="B7933" s="130"/>
      <c r="C7933" s="130"/>
      <c r="D7933" s="130"/>
      <c r="E7933" s="130"/>
    </row>
    <row r="7934" spans="1:5" ht="15.75" thickBot="1" x14ac:dyDescent="0.3">
      <c r="A7934" s="130"/>
      <c r="B7934" s="130"/>
      <c r="C7934" s="130"/>
      <c r="D7934" s="130"/>
      <c r="E7934" s="130"/>
    </row>
    <row r="7935" spans="1:5" ht="15.75" thickBot="1" x14ac:dyDescent="0.3">
      <c r="A7935" s="130"/>
      <c r="B7935" s="130"/>
      <c r="C7935" s="130"/>
      <c r="D7935" s="130"/>
      <c r="E7935" s="130"/>
    </row>
    <row r="7936" spans="1:5" ht="15.75" thickBot="1" x14ac:dyDescent="0.3">
      <c r="A7936" s="130"/>
      <c r="B7936" s="130"/>
      <c r="C7936" s="130"/>
      <c r="D7936" s="130"/>
      <c r="E7936" s="130"/>
    </row>
    <row r="7937" spans="1:5" ht="15.75" thickBot="1" x14ac:dyDescent="0.3">
      <c r="A7937" s="130"/>
      <c r="B7937" s="130"/>
      <c r="C7937" s="130"/>
      <c r="D7937" s="130"/>
      <c r="E7937" s="130"/>
    </row>
    <row r="7938" spans="1:5" ht="15.75" thickBot="1" x14ac:dyDescent="0.3">
      <c r="A7938" s="130"/>
      <c r="B7938" s="130"/>
      <c r="C7938" s="130"/>
      <c r="D7938" s="130"/>
      <c r="E7938" s="130"/>
    </row>
    <row r="7939" spans="1:5" ht="15.75" thickBot="1" x14ac:dyDescent="0.3">
      <c r="A7939" s="130"/>
      <c r="B7939" s="130"/>
      <c r="C7939" s="130"/>
      <c r="D7939" s="130"/>
      <c r="E7939" s="130"/>
    </row>
    <row r="7940" spans="1:5" ht="15.75" thickBot="1" x14ac:dyDescent="0.3">
      <c r="A7940" s="130"/>
      <c r="B7940" s="130"/>
      <c r="C7940" s="130"/>
      <c r="D7940" s="130"/>
      <c r="E7940" s="130"/>
    </row>
    <row r="7941" spans="1:5" ht="15.75" thickBot="1" x14ac:dyDescent="0.3">
      <c r="A7941" s="130"/>
      <c r="B7941" s="130"/>
      <c r="C7941" s="130"/>
      <c r="D7941" s="130"/>
      <c r="E7941" s="130"/>
    </row>
    <row r="7942" spans="1:5" ht="15.75" thickBot="1" x14ac:dyDescent="0.3">
      <c r="A7942" s="130"/>
      <c r="B7942" s="130"/>
      <c r="C7942" s="130"/>
      <c r="D7942" s="130"/>
      <c r="E7942" s="130"/>
    </row>
    <row r="7943" spans="1:5" ht="15.75" thickBot="1" x14ac:dyDescent="0.3">
      <c r="A7943" s="130"/>
      <c r="B7943" s="130"/>
      <c r="C7943" s="130"/>
      <c r="D7943" s="130"/>
      <c r="E7943" s="130"/>
    </row>
    <row r="7944" spans="1:5" ht="15.75" thickBot="1" x14ac:dyDescent="0.3">
      <c r="A7944" s="130"/>
      <c r="B7944" s="130"/>
      <c r="C7944" s="130"/>
      <c r="D7944" s="130"/>
      <c r="E7944" s="130"/>
    </row>
    <row r="7945" spans="1:5" ht="15.75" thickBot="1" x14ac:dyDescent="0.3">
      <c r="A7945" s="130"/>
      <c r="B7945" s="130"/>
      <c r="C7945" s="130"/>
      <c r="D7945" s="130"/>
      <c r="E7945" s="130"/>
    </row>
    <row r="7946" spans="1:5" ht="15.75" thickBot="1" x14ac:dyDescent="0.3">
      <c r="A7946" s="130"/>
      <c r="B7946" s="130"/>
      <c r="C7946" s="130"/>
      <c r="D7946" s="130"/>
      <c r="E7946" s="130"/>
    </row>
    <row r="7947" spans="1:5" ht="15.75" thickBot="1" x14ac:dyDescent="0.3">
      <c r="A7947" s="130"/>
      <c r="B7947" s="130"/>
      <c r="C7947" s="130"/>
      <c r="D7947" s="130"/>
      <c r="E7947" s="130"/>
    </row>
    <row r="7948" spans="1:5" ht="15.75" thickBot="1" x14ac:dyDescent="0.3">
      <c r="A7948" s="130"/>
      <c r="B7948" s="130"/>
      <c r="C7948" s="130"/>
      <c r="D7948" s="130"/>
      <c r="E7948" s="130"/>
    </row>
    <row r="7949" spans="1:5" ht="15.75" thickBot="1" x14ac:dyDescent="0.3">
      <c r="A7949" s="130"/>
      <c r="B7949" s="130"/>
      <c r="C7949" s="130"/>
      <c r="D7949" s="130"/>
      <c r="E7949" s="130"/>
    </row>
    <row r="7950" spans="1:5" ht="15.75" thickBot="1" x14ac:dyDescent="0.3">
      <c r="A7950" s="130"/>
      <c r="B7950" s="130"/>
      <c r="C7950" s="130"/>
      <c r="D7950" s="130"/>
      <c r="E7950" s="130"/>
    </row>
    <row r="7951" spans="1:5" ht="15.75" thickBot="1" x14ac:dyDescent="0.3">
      <c r="A7951" s="130"/>
      <c r="B7951" s="130"/>
      <c r="C7951" s="130"/>
      <c r="D7951" s="130"/>
      <c r="E7951" s="130"/>
    </row>
    <row r="7952" spans="1:5" ht="15.75" thickBot="1" x14ac:dyDescent="0.3">
      <c r="A7952" s="130"/>
      <c r="B7952" s="130"/>
      <c r="C7952" s="130"/>
      <c r="D7952" s="130"/>
      <c r="E7952" s="130"/>
    </row>
    <row r="7953" spans="1:5" ht="15.75" thickBot="1" x14ac:dyDescent="0.3">
      <c r="A7953" s="130"/>
      <c r="B7953" s="130"/>
      <c r="C7953" s="130"/>
      <c r="D7953" s="130"/>
      <c r="E7953" s="130"/>
    </row>
    <row r="7954" spans="1:5" ht="15.75" thickBot="1" x14ac:dyDescent="0.3">
      <c r="A7954" s="130"/>
      <c r="B7954" s="130"/>
      <c r="C7954" s="130"/>
      <c r="D7954" s="130"/>
      <c r="E7954" s="130"/>
    </row>
    <row r="7955" spans="1:5" ht="15.75" thickBot="1" x14ac:dyDescent="0.3">
      <c r="A7955" s="130"/>
      <c r="B7955" s="130"/>
      <c r="C7955" s="130"/>
      <c r="D7955" s="130"/>
      <c r="E7955" s="130"/>
    </row>
    <row r="7956" spans="1:5" ht="15.75" thickBot="1" x14ac:dyDescent="0.3">
      <c r="A7956" s="130"/>
      <c r="B7956" s="130"/>
      <c r="C7956" s="130"/>
      <c r="D7956" s="130"/>
      <c r="E7956" s="130"/>
    </row>
    <row r="7957" spans="1:5" ht="15.75" thickBot="1" x14ac:dyDescent="0.3">
      <c r="A7957" s="130"/>
      <c r="B7957" s="130"/>
      <c r="C7957" s="130"/>
      <c r="D7957" s="130"/>
      <c r="E7957" s="130"/>
    </row>
    <row r="7958" spans="1:5" ht="15.75" thickBot="1" x14ac:dyDescent="0.3">
      <c r="A7958" s="130"/>
      <c r="B7958" s="130"/>
      <c r="C7958" s="130"/>
      <c r="D7958" s="130"/>
      <c r="E7958" s="130"/>
    </row>
    <row r="7959" spans="1:5" ht="15.75" thickBot="1" x14ac:dyDescent="0.3">
      <c r="A7959" s="130"/>
      <c r="B7959" s="130"/>
      <c r="C7959" s="130"/>
      <c r="D7959" s="130"/>
      <c r="E7959" s="130"/>
    </row>
    <row r="7960" spans="1:5" ht="15.75" thickBot="1" x14ac:dyDescent="0.3">
      <c r="A7960" s="130"/>
      <c r="B7960" s="130"/>
      <c r="C7960" s="130"/>
      <c r="D7960" s="130"/>
      <c r="E7960" s="130"/>
    </row>
    <row r="7961" spans="1:5" ht="15.75" thickBot="1" x14ac:dyDescent="0.3">
      <c r="A7961" s="130"/>
      <c r="B7961" s="130"/>
      <c r="C7961" s="130"/>
      <c r="D7961" s="130"/>
      <c r="E7961" s="130"/>
    </row>
    <row r="7962" spans="1:5" ht="15.75" thickBot="1" x14ac:dyDescent="0.3">
      <c r="A7962" s="130"/>
      <c r="B7962" s="130"/>
      <c r="C7962" s="130"/>
      <c r="D7962" s="130"/>
      <c r="E7962" s="130"/>
    </row>
    <row r="7963" spans="1:5" ht="15.75" thickBot="1" x14ac:dyDescent="0.3">
      <c r="A7963" s="130"/>
      <c r="B7963" s="130"/>
      <c r="C7963" s="130"/>
      <c r="D7963" s="130"/>
      <c r="E7963" s="130"/>
    </row>
    <row r="7964" spans="1:5" ht="15.75" thickBot="1" x14ac:dyDescent="0.3">
      <c r="A7964" s="130"/>
      <c r="B7964" s="130"/>
      <c r="C7964" s="130"/>
      <c r="D7964" s="130"/>
      <c r="E7964" s="130"/>
    </row>
    <row r="7965" spans="1:5" ht="15.75" thickBot="1" x14ac:dyDescent="0.3">
      <c r="A7965" s="130"/>
      <c r="B7965" s="130"/>
      <c r="C7965" s="130"/>
      <c r="D7965" s="130"/>
      <c r="E7965" s="130"/>
    </row>
    <row r="7966" spans="1:5" ht="15.75" thickBot="1" x14ac:dyDescent="0.3">
      <c r="A7966" s="130"/>
      <c r="B7966" s="130"/>
      <c r="C7966" s="130"/>
      <c r="D7966" s="130"/>
      <c r="E7966" s="130"/>
    </row>
    <row r="7967" spans="1:5" ht="15.75" thickBot="1" x14ac:dyDescent="0.3">
      <c r="A7967" s="130"/>
      <c r="B7967" s="130"/>
      <c r="C7967" s="130"/>
      <c r="D7967" s="130"/>
      <c r="E7967" s="130"/>
    </row>
    <row r="7968" spans="1:5" ht="15.75" thickBot="1" x14ac:dyDescent="0.3">
      <c r="A7968" s="130"/>
      <c r="B7968" s="130"/>
      <c r="C7968" s="130"/>
      <c r="D7968" s="130"/>
      <c r="E7968" s="130"/>
    </row>
    <row r="7969" spans="1:5" ht="15.75" thickBot="1" x14ac:dyDescent="0.3">
      <c r="A7969" s="130"/>
      <c r="B7969" s="130"/>
      <c r="C7969" s="130"/>
      <c r="D7969" s="130"/>
      <c r="E7969" s="130"/>
    </row>
    <row r="7970" spans="1:5" ht="15.75" thickBot="1" x14ac:dyDescent="0.3">
      <c r="A7970" s="130"/>
      <c r="B7970" s="130"/>
      <c r="C7970" s="130"/>
      <c r="D7970" s="130"/>
      <c r="E7970" s="130"/>
    </row>
    <row r="7971" spans="1:5" ht="15.75" thickBot="1" x14ac:dyDescent="0.3">
      <c r="A7971" s="130"/>
      <c r="B7971" s="130"/>
      <c r="C7971" s="130"/>
      <c r="D7971" s="130"/>
      <c r="E7971" s="130"/>
    </row>
    <row r="7972" spans="1:5" ht="15.75" thickBot="1" x14ac:dyDescent="0.3">
      <c r="A7972" s="130"/>
      <c r="B7972" s="130"/>
      <c r="C7972" s="130"/>
      <c r="D7972" s="130"/>
      <c r="E7972" s="130"/>
    </row>
    <row r="7973" spans="1:5" ht="15.75" thickBot="1" x14ac:dyDescent="0.3">
      <c r="A7973" s="130"/>
      <c r="B7973" s="130"/>
      <c r="C7973" s="130"/>
      <c r="D7973" s="130"/>
      <c r="E7973" s="130"/>
    </row>
    <row r="7974" spans="1:5" ht="15.75" thickBot="1" x14ac:dyDescent="0.3">
      <c r="A7974" s="130"/>
      <c r="B7974" s="130"/>
      <c r="C7974" s="130"/>
      <c r="D7974" s="130"/>
      <c r="E7974" s="130"/>
    </row>
    <row r="7975" spans="1:5" ht="15.75" thickBot="1" x14ac:dyDescent="0.3">
      <c r="A7975" s="130"/>
      <c r="B7975" s="130"/>
      <c r="C7975" s="130"/>
      <c r="D7975" s="130"/>
      <c r="E7975" s="130"/>
    </row>
    <row r="7976" spans="1:5" ht="15.75" thickBot="1" x14ac:dyDescent="0.3">
      <c r="A7976" s="130"/>
      <c r="B7976" s="130"/>
      <c r="C7976" s="130"/>
      <c r="D7976" s="130"/>
      <c r="E7976" s="130"/>
    </row>
    <row r="7977" spans="1:5" ht="15.75" thickBot="1" x14ac:dyDescent="0.3">
      <c r="A7977" s="130"/>
      <c r="B7977" s="130"/>
      <c r="C7977" s="130"/>
      <c r="D7977" s="130"/>
      <c r="E7977" s="130"/>
    </row>
    <row r="7978" spans="1:5" ht="15.75" thickBot="1" x14ac:dyDescent="0.3">
      <c r="A7978" s="130"/>
      <c r="B7978" s="130"/>
      <c r="C7978" s="130"/>
      <c r="D7978" s="130"/>
      <c r="E7978" s="130"/>
    </row>
    <row r="7979" spans="1:5" ht="15.75" thickBot="1" x14ac:dyDescent="0.3">
      <c r="A7979" s="130"/>
      <c r="B7979" s="130"/>
      <c r="C7979" s="130"/>
      <c r="D7979" s="130"/>
      <c r="E7979" s="130"/>
    </row>
    <row r="7980" spans="1:5" ht="15.75" thickBot="1" x14ac:dyDescent="0.3">
      <c r="A7980" s="130"/>
      <c r="B7980" s="130"/>
      <c r="C7980" s="130"/>
      <c r="D7980" s="130"/>
      <c r="E7980" s="130"/>
    </row>
    <row r="7981" spans="1:5" ht="15.75" thickBot="1" x14ac:dyDescent="0.3">
      <c r="A7981" s="130"/>
      <c r="B7981" s="130"/>
      <c r="C7981" s="130"/>
      <c r="D7981" s="130"/>
      <c r="E7981" s="130"/>
    </row>
    <row r="7982" spans="1:5" ht="15.75" thickBot="1" x14ac:dyDescent="0.3">
      <c r="A7982" s="130"/>
      <c r="B7982" s="130"/>
      <c r="C7982" s="130"/>
      <c r="D7982" s="130"/>
      <c r="E7982" s="130"/>
    </row>
    <row r="7983" spans="1:5" ht="15.75" thickBot="1" x14ac:dyDescent="0.3">
      <c r="A7983" s="130"/>
      <c r="B7983" s="130"/>
      <c r="C7983" s="130"/>
      <c r="D7983" s="130"/>
      <c r="E7983" s="130"/>
    </row>
    <row r="7984" spans="1:5" ht="15.75" thickBot="1" x14ac:dyDescent="0.3">
      <c r="A7984" s="130"/>
      <c r="B7984" s="130"/>
      <c r="C7984" s="130"/>
      <c r="D7984" s="130"/>
      <c r="E7984" s="130"/>
    </row>
    <row r="7985" spans="1:5" ht="15.75" thickBot="1" x14ac:dyDescent="0.3">
      <c r="A7985" s="130"/>
      <c r="B7985" s="130"/>
      <c r="C7985" s="130"/>
      <c r="D7985" s="130"/>
      <c r="E7985" s="130"/>
    </row>
    <row r="7986" spans="1:5" ht="15.75" thickBot="1" x14ac:dyDescent="0.3">
      <c r="A7986" s="130"/>
      <c r="B7986" s="130"/>
      <c r="C7986" s="130"/>
      <c r="D7986" s="130"/>
      <c r="E7986" s="130"/>
    </row>
    <row r="7987" spans="1:5" ht="15.75" thickBot="1" x14ac:dyDescent="0.3">
      <c r="A7987" s="130"/>
      <c r="B7987" s="130"/>
      <c r="C7987" s="130"/>
      <c r="D7987" s="130"/>
      <c r="E7987" s="130"/>
    </row>
    <row r="7988" spans="1:5" ht="15.75" thickBot="1" x14ac:dyDescent="0.3">
      <c r="A7988" s="130"/>
      <c r="B7988" s="130"/>
      <c r="C7988" s="130"/>
      <c r="D7988" s="130"/>
      <c r="E7988" s="130"/>
    </row>
    <row r="7989" spans="1:5" ht="15.75" thickBot="1" x14ac:dyDescent="0.3">
      <c r="A7989" s="130"/>
      <c r="B7989" s="130"/>
      <c r="C7989" s="130"/>
      <c r="D7989" s="130"/>
      <c r="E7989" s="130"/>
    </row>
    <row r="7990" spans="1:5" ht="15.75" thickBot="1" x14ac:dyDescent="0.3">
      <c r="A7990" s="130"/>
      <c r="B7990" s="130"/>
      <c r="C7990" s="130"/>
      <c r="D7990" s="130"/>
      <c r="E7990" s="130"/>
    </row>
    <row r="7991" spans="1:5" ht="15.75" thickBot="1" x14ac:dyDescent="0.3">
      <c r="A7991" s="130"/>
      <c r="B7991" s="130"/>
      <c r="C7991" s="130"/>
      <c r="D7991" s="130"/>
      <c r="E7991" s="130"/>
    </row>
    <row r="7992" spans="1:5" ht="15.75" thickBot="1" x14ac:dyDescent="0.3">
      <c r="A7992" s="130"/>
      <c r="B7992" s="130"/>
      <c r="C7992" s="130"/>
      <c r="D7992" s="130"/>
      <c r="E7992" s="130"/>
    </row>
    <row r="7993" spans="1:5" ht="15.75" thickBot="1" x14ac:dyDescent="0.3">
      <c r="A7993" s="130"/>
      <c r="B7993" s="130"/>
      <c r="C7993" s="130"/>
      <c r="D7993" s="130"/>
      <c r="E7993" s="130"/>
    </row>
    <row r="7994" spans="1:5" ht="15.75" thickBot="1" x14ac:dyDescent="0.3">
      <c r="A7994" s="130"/>
      <c r="B7994" s="130"/>
      <c r="C7994" s="130"/>
      <c r="D7994" s="130"/>
      <c r="E7994" s="130"/>
    </row>
    <row r="7995" spans="1:5" ht="15.75" thickBot="1" x14ac:dyDescent="0.3">
      <c r="A7995" s="130"/>
      <c r="B7995" s="130"/>
      <c r="C7995" s="130"/>
      <c r="D7995" s="130"/>
      <c r="E7995" s="130"/>
    </row>
    <row r="7996" spans="1:5" x14ac:dyDescent="0.25">
      <c r="A7996" s="131"/>
      <c r="B7996" s="131"/>
      <c r="C7996" s="131"/>
      <c r="D7996" s="131"/>
      <c r="E7996" s="131"/>
    </row>
    <row r="7997" spans="1:5" ht="15.75" thickBot="1" x14ac:dyDescent="0.3">
      <c r="A7997" s="130"/>
      <c r="B7997" s="130"/>
      <c r="C7997" s="130"/>
      <c r="D7997" s="130"/>
      <c r="E7997" s="130"/>
    </row>
    <row r="7998" spans="1:5" ht="15.75" thickBot="1" x14ac:dyDescent="0.3">
      <c r="A7998" s="130"/>
      <c r="B7998" s="130"/>
      <c r="C7998" s="130"/>
      <c r="D7998" s="130"/>
      <c r="E7998" s="130"/>
    </row>
    <row r="7999" spans="1:5" x14ac:dyDescent="0.25">
      <c r="A7999" s="131"/>
      <c r="B7999" s="131"/>
      <c r="C7999" s="131"/>
      <c r="D7999" s="131"/>
      <c r="E7999" s="131"/>
    </row>
    <row r="8000" spans="1:5" ht="15.75" thickBot="1" x14ac:dyDescent="0.3">
      <c r="A8000" s="130"/>
      <c r="B8000" s="130"/>
      <c r="C8000" s="130"/>
      <c r="D8000" s="130"/>
      <c r="E8000" s="130"/>
    </row>
    <row r="8001" spans="1:5" ht="15.75" thickBot="1" x14ac:dyDescent="0.3">
      <c r="A8001" s="130"/>
      <c r="B8001" s="130"/>
      <c r="C8001" s="130"/>
      <c r="D8001" s="130"/>
      <c r="E8001" s="130"/>
    </row>
    <row r="8002" spans="1:5" x14ac:dyDescent="0.25">
      <c r="A8002" s="131"/>
      <c r="B8002" s="131"/>
      <c r="C8002" s="131"/>
      <c r="D8002" s="131"/>
      <c r="E8002" s="131"/>
    </row>
    <row r="8003" spans="1:5" ht="15.75" thickBot="1" x14ac:dyDescent="0.3">
      <c r="A8003" s="130"/>
      <c r="B8003" s="130"/>
      <c r="C8003" s="130"/>
      <c r="D8003" s="130"/>
      <c r="E8003" s="130"/>
    </row>
    <row r="8004" spans="1:5" ht="15.75" thickBot="1" x14ac:dyDescent="0.3">
      <c r="A8004" s="130"/>
      <c r="B8004" s="130"/>
      <c r="C8004" s="130"/>
      <c r="D8004" s="130"/>
      <c r="E8004" s="130"/>
    </row>
    <row r="8005" spans="1:5" x14ac:dyDescent="0.25">
      <c r="A8005" s="131"/>
      <c r="B8005" s="131"/>
      <c r="C8005" s="131"/>
      <c r="D8005" s="131"/>
      <c r="E8005" s="131"/>
    </row>
    <row r="8006" spans="1:5" ht="15.75" thickBot="1" x14ac:dyDescent="0.3">
      <c r="A8006" s="130"/>
      <c r="B8006" s="130"/>
      <c r="C8006" s="130"/>
      <c r="D8006" s="130"/>
      <c r="E8006" s="130"/>
    </row>
    <row r="8007" spans="1:5" ht="15.75" thickBot="1" x14ac:dyDescent="0.3">
      <c r="A8007" s="130"/>
      <c r="B8007" s="130"/>
      <c r="C8007" s="130"/>
      <c r="D8007" s="130"/>
      <c r="E8007" s="130"/>
    </row>
    <row r="8008" spans="1:5" x14ac:dyDescent="0.25">
      <c r="A8008" s="131"/>
      <c r="B8008" s="131"/>
      <c r="C8008" s="131"/>
      <c r="D8008" s="131"/>
      <c r="E8008" s="131"/>
    </row>
    <row r="8009" spans="1:5" ht="15.75" thickBot="1" x14ac:dyDescent="0.3">
      <c r="A8009" s="130"/>
      <c r="B8009" s="130"/>
      <c r="C8009" s="130"/>
      <c r="D8009" s="130"/>
      <c r="E8009" s="130"/>
    </row>
    <row r="8010" spans="1:5" ht="15.75" thickBot="1" x14ac:dyDescent="0.3">
      <c r="A8010" s="130"/>
      <c r="B8010" s="130"/>
      <c r="C8010" s="130"/>
      <c r="D8010" s="130"/>
      <c r="E8010" s="130"/>
    </row>
    <row r="8011" spans="1:5" x14ac:dyDescent="0.25">
      <c r="A8011" s="131"/>
      <c r="B8011" s="131"/>
      <c r="C8011" s="131"/>
      <c r="D8011" s="131"/>
      <c r="E8011" s="131"/>
    </row>
    <row r="8012" spans="1:5" ht="15.75" thickBot="1" x14ac:dyDescent="0.3">
      <c r="A8012" s="130"/>
      <c r="B8012" s="130"/>
      <c r="C8012" s="130"/>
      <c r="D8012" s="130"/>
      <c r="E8012" s="130"/>
    </row>
    <row r="8013" spans="1:5" ht="15.75" thickBot="1" x14ac:dyDescent="0.3">
      <c r="A8013" s="130"/>
      <c r="B8013" s="130"/>
      <c r="C8013" s="130"/>
      <c r="D8013" s="130"/>
      <c r="E8013" s="130"/>
    </row>
    <row r="8014" spans="1:5" x14ac:dyDescent="0.25">
      <c r="A8014" s="131"/>
      <c r="B8014" s="131"/>
      <c r="C8014" s="131"/>
      <c r="D8014" s="131"/>
      <c r="E8014" s="131"/>
    </row>
    <row r="8015" spans="1:5" ht="15.75" thickBot="1" x14ac:dyDescent="0.3">
      <c r="A8015" s="130"/>
      <c r="B8015" s="130"/>
      <c r="C8015" s="130"/>
      <c r="D8015" s="130"/>
      <c r="E8015" s="130"/>
    </row>
    <row r="8016" spans="1:5" ht="15.75" thickBot="1" x14ac:dyDescent="0.3">
      <c r="A8016" s="130"/>
      <c r="B8016" s="130"/>
      <c r="C8016" s="130"/>
      <c r="D8016" s="130"/>
      <c r="E8016" s="130"/>
    </row>
    <row r="8017" spans="1:5" x14ac:dyDescent="0.25">
      <c r="A8017" s="131"/>
      <c r="B8017" s="131"/>
      <c r="C8017" s="131"/>
      <c r="D8017" s="131"/>
      <c r="E8017" s="131"/>
    </row>
    <row r="8018" spans="1:5" ht="15.75" thickBot="1" x14ac:dyDescent="0.3">
      <c r="A8018" s="130"/>
      <c r="B8018" s="130"/>
      <c r="C8018" s="130"/>
      <c r="D8018" s="130"/>
      <c r="E8018" s="130"/>
    </row>
    <row r="8019" spans="1:5" ht="15.75" thickBot="1" x14ac:dyDescent="0.3">
      <c r="A8019" s="130"/>
      <c r="B8019" s="130"/>
      <c r="C8019" s="130"/>
      <c r="D8019" s="130"/>
      <c r="E8019" s="130"/>
    </row>
    <row r="8020" spans="1:5" x14ac:dyDescent="0.25">
      <c r="A8020" s="131"/>
      <c r="B8020" s="131"/>
      <c r="C8020" s="131"/>
      <c r="D8020" s="131"/>
      <c r="E8020" s="131"/>
    </row>
    <row r="8021" spans="1:5" ht="15.75" thickBot="1" x14ac:dyDescent="0.3">
      <c r="A8021" s="130"/>
      <c r="B8021" s="130"/>
      <c r="C8021" s="130"/>
      <c r="D8021" s="130"/>
      <c r="E8021" s="130"/>
    </row>
    <row r="8022" spans="1:5" ht="15.75" thickBot="1" x14ac:dyDescent="0.3">
      <c r="A8022" s="130"/>
      <c r="B8022" s="130"/>
      <c r="C8022" s="130"/>
      <c r="D8022" s="130"/>
      <c r="E8022" s="130"/>
    </row>
    <row r="8023" spans="1:5" x14ac:dyDescent="0.25">
      <c r="A8023" s="131"/>
      <c r="B8023" s="131"/>
      <c r="C8023" s="131"/>
      <c r="D8023" s="131"/>
      <c r="E8023" s="131"/>
    </row>
    <row r="8024" spans="1:5" ht="15.75" thickBot="1" x14ac:dyDescent="0.3">
      <c r="A8024" s="130"/>
      <c r="B8024" s="130"/>
      <c r="C8024" s="130"/>
      <c r="D8024" s="130"/>
      <c r="E8024" s="130"/>
    </row>
    <row r="8025" spans="1:5" ht="15.75" thickBot="1" x14ac:dyDescent="0.3">
      <c r="A8025" s="130"/>
      <c r="B8025" s="130"/>
      <c r="C8025" s="130"/>
      <c r="D8025" s="130"/>
      <c r="E8025" s="130"/>
    </row>
    <row r="8026" spans="1:5" x14ac:dyDescent="0.25">
      <c r="A8026" s="131"/>
      <c r="B8026" s="131"/>
      <c r="C8026" s="131"/>
      <c r="D8026" s="131"/>
      <c r="E8026" s="131"/>
    </row>
    <row r="8027" spans="1:5" ht="15.75" thickBot="1" x14ac:dyDescent="0.3">
      <c r="A8027" s="130"/>
      <c r="B8027" s="130"/>
      <c r="C8027" s="130"/>
      <c r="D8027" s="130"/>
      <c r="E8027" s="130"/>
    </row>
    <row r="8028" spans="1:5" ht="15.75" thickBot="1" x14ac:dyDescent="0.3">
      <c r="A8028" s="130"/>
      <c r="B8028" s="130"/>
      <c r="C8028" s="130"/>
      <c r="D8028" s="130"/>
      <c r="E8028" s="130"/>
    </row>
    <row r="8029" spans="1:5" x14ac:dyDescent="0.25">
      <c r="A8029" s="131"/>
      <c r="B8029" s="131"/>
      <c r="C8029" s="131"/>
      <c r="D8029" s="131"/>
      <c r="E8029" s="131"/>
    </row>
    <row r="8030" spans="1:5" ht="15.75" thickBot="1" x14ac:dyDescent="0.3">
      <c r="A8030" s="130"/>
      <c r="B8030" s="130"/>
      <c r="C8030" s="130"/>
      <c r="D8030" s="130"/>
      <c r="E8030" s="130"/>
    </row>
    <row r="8031" spans="1:5" ht="15.75" thickBot="1" x14ac:dyDescent="0.3">
      <c r="A8031" s="130"/>
      <c r="B8031" s="130"/>
      <c r="C8031" s="130"/>
      <c r="D8031" s="130"/>
      <c r="E8031" s="130"/>
    </row>
    <row r="8032" spans="1:5" x14ac:dyDescent="0.25">
      <c r="A8032" s="131"/>
      <c r="B8032" s="131"/>
      <c r="C8032" s="131"/>
      <c r="D8032" s="131"/>
      <c r="E8032" s="131"/>
    </row>
    <row r="8033" spans="1:5" ht="15.75" thickBot="1" x14ac:dyDescent="0.3">
      <c r="A8033" s="130"/>
      <c r="B8033" s="130"/>
      <c r="C8033" s="130"/>
      <c r="D8033" s="130"/>
      <c r="E8033" s="130"/>
    </row>
    <row r="8034" spans="1:5" ht="15.75" thickBot="1" x14ac:dyDescent="0.3">
      <c r="A8034" s="130"/>
      <c r="B8034" s="130"/>
      <c r="C8034" s="130"/>
      <c r="D8034" s="130"/>
      <c r="E8034" s="130"/>
    </row>
    <row r="8035" spans="1:5" x14ac:dyDescent="0.25">
      <c r="A8035" s="131"/>
      <c r="B8035" s="131"/>
      <c r="C8035" s="131"/>
      <c r="D8035" s="131"/>
      <c r="E8035" s="131"/>
    </row>
    <row r="8036" spans="1:5" ht="15.75" thickBot="1" x14ac:dyDescent="0.3">
      <c r="A8036" s="130"/>
      <c r="B8036" s="130"/>
      <c r="C8036" s="130"/>
      <c r="D8036" s="130"/>
      <c r="E8036" s="130"/>
    </row>
    <row r="8037" spans="1:5" ht="15.75" thickBot="1" x14ac:dyDescent="0.3">
      <c r="A8037" s="130"/>
      <c r="B8037" s="130"/>
      <c r="C8037" s="130"/>
      <c r="D8037" s="130"/>
      <c r="E8037" s="130"/>
    </row>
    <row r="8038" spans="1:5" x14ac:dyDescent="0.25">
      <c r="A8038" s="131"/>
      <c r="B8038" s="131"/>
      <c r="C8038" s="131"/>
      <c r="D8038" s="131"/>
      <c r="E8038" s="131"/>
    </row>
    <row r="8039" spans="1:5" ht="15.75" thickBot="1" x14ac:dyDescent="0.3">
      <c r="A8039" s="130"/>
      <c r="B8039" s="130"/>
      <c r="C8039" s="130"/>
      <c r="D8039" s="130"/>
      <c r="E8039" s="130"/>
    </row>
    <row r="8040" spans="1:5" ht="15.75" thickBot="1" x14ac:dyDescent="0.3">
      <c r="A8040" s="130"/>
      <c r="B8040" s="130"/>
      <c r="C8040" s="130"/>
      <c r="D8040" s="130"/>
      <c r="E8040" s="130"/>
    </row>
    <row r="8041" spans="1:5" x14ac:dyDescent="0.25">
      <c r="A8041" s="131"/>
      <c r="B8041" s="131"/>
      <c r="C8041" s="131"/>
      <c r="D8041" s="131"/>
      <c r="E8041" s="131"/>
    </row>
    <row r="8042" spans="1:5" ht="15.75" thickBot="1" x14ac:dyDescent="0.3">
      <c r="A8042" s="130"/>
      <c r="B8042" s="130"/>
      <c r="C8042" s="130"/>
      <c r="D8042" s="130"/>
      <c r="E8042" s="130"/>
    </row>
    <row r="8043" spans="1:5" ht="15.75" thickBot="1" x14ac:dyDescent="0.3">
      <c r="A8043" s="130"/>
      <c r="B8043" s="130"/>
      <c r="C8043" s="130"/>
      <c r="D8043" s="130"/>
      <c r="E8043" s="130"/>
    </row>
    <row r="8044" spans="1:5" x14ac:dyDescent="0.25">
      <c r="A8044" s="131"/>
      <c r="B8044" s="131"/>
      <c r="C8044" s="131"/>
      <c r="D8044" s="131"/>
      <c r="E8044" s="131"/>
    </row>
    <row r="8045" spans="1:5" ht="15.75" thickBot="1" x14ac:dyDescent="0.3">
      <c r="A8045" s="130"/>
      <c r="B8045" s="130"/>
      <c r="C8045" s="130"/>
      <c r="D8045" s="130"/>
      <c r="E8045" s="130"/>
    </row>
    <row r="8046" spans="1:5" ht="15.75" thickBot="1" x14ac:dyDescent="0.3">
      <c r="A8046" s="130"/>
      <c r="B8046" s="130"/>
      <c r="C8046" s="130"/>
      <c r="D8046" s="130"/>
      <c r="E8046" s="130"/>
    </row>
    <row r="8047" spans="1:5" x14ac:dyDescent="0.25">
      <c r="A8047" s="131"/>
      <c r="B8047" s="131"/>
      <c r="C8047" s="131"/>
      <c r="D8047" s="131"/>
      <c r="E8047" s="131"/>
    </row>
    <row r="8048" spans="1:5" ht="15.75" thickBot="1" x14ac:dyDescent="0.3">
      <c r="A8048" s="130"/>
      <c r="B8048" s="130"/>
      <c r="C8048" s="130"/>
      <c r="D8048" s="130"/>
      <c r="E8048" s="130"/>
    </row>
    <row r="8049" spans="1:5" ht="15.75" thickBot="1" x14ac:dyDescent="0.3">
      <c r="A8049" s="130"/>
      <c r="B8049" s="130"/>
      <c r="C8049" s="130"/>
      <c r="D8049" s="130"/>
      <c r="E8049" s="130"/>
    </row>
    <row r="8050" spans="1:5" x14ac:dyDescent="0.25">
      <c r="A8050" s="131"/>
      <c r="B8050" s="131"/>
      <c r="C8050" s="131"/>
      <c r="D8050" s="131"/>
      <c r="E8050" s="131"/>
    </row>
    <row r="8051" spans="1:5" ht="15.75" thickBot="1" x14ac:dyDescent="0.3">
      <c r="A8051" s="130"/>
      <c r="B8051" s="130"/>
      <c r="C8051" s="130"/>
      <c r="D8051" s="130"/>
      <c r="E8051" s="130"/>
    </row>
    <row r="8052" spans="1:5" ht="15.75" thickBot="1" x14ac:dyDescent="0.3">
      <c r="A8052" s="130"/>
      <c r="B8052" s="130"/>
      <c r="C8052" s="130"/>
      <c r="D8052" s="130"/>
      <c r="E8052" s="130"/>
    </row>
    <row r="8053" spans="1:5" x14ac:dyDescent="0.25">
      <c r="A8053" s="131"/>
      <c r="B8053" s="131"/>
      <c r="C8053" s="131"/>
      <c r="D8053" s="131"/>
      <c r="E8053" s="131"/>
    </row>
    <row r="8054" spans="1:5" ht="15.75" thickBot="1" x14ac:dyDescent="0.3">
      <c r="A8054" s="130"/>
      <c r="B8054" s="130"/>
      <c r="C8054" s="130"/>
      <c r="D8054" s="130"/>
      <c r="E8054" s="130"/>
    </row>
    <row r="8055" spans="1:5" ht="15.75" thickBot="1" x14ac:dyDescent="0.3">
      <c r="A8055" s="130"/>
      <c r="B8055" s="130"/>
      <c r="C8055" s="130"/>
      <c r="D8055" s="130"/>
      <c r="E8055" s="130"/>
    </row>
    <row r="8056" spans="1:5" x14ac:dyDescent="0.25">
      <c r="A8056" s="131"/>
      <c r="B8056" s="131"/>
      <c r="C8056" s="131"/>
      <c r="D8056" s="131"/>
      <c r="E8056" s="131"/>
    </row>
    <row r="8057" spans="1:5" ht="15.75" thickBot="1" x14ac:dyDescent="0.3">
      <c r="A8057" s="130"/>
      <c r="B8057" s="130"/>
      <c r="C8057" s="130"/>
      <c r="D8057" s="130"/>
      <c r="E8057" s="130"/>
    </row>
    <row r="8058" spans="1:5" ht="15.75" thickBot="1" x14ac:dyDescent="0.3">
      <c r="A8058" s="130"/>
      <c r="B8058" s="130"/>
      <c r="C8058" s="130"/>
      <c r="D8058" s="130"/>
      <c r="E8058" s="130"/>
    </row>
    <row r="8059" spans="1:5" x14ac:dyDescent="0.25">
      <c r="A8059" s="131"/>
      <c r="B8059" s="131"/>
      <c r="C8059" s="131"/>
      <c r="D8059" s="131"/>
      <c r="E8059" s="131"/>
    </row>
    <row r="8060" spans="1:5" ht="15.75" thickBot="1" x14ac:dyDescent="0.3">
      <c r="A8060" s="130"/>
      <c r="B8060" s="130"/>
      <c r="C8060" s="130"/>
      <c r="D8060" s="130"/>
      <c r="E8060" s="130"/>
    </row>
    <row r="8061" spans="1:5" ht="15.75" thickBot="1" x14ac:dyDescent="0.3">
      <c r="A8061" s="130"/>
      <c r="B8061" s="130"/>
      <c r="C8061" s="130"/>
      <c r="D8061" s="130"/>
      <c r="E8061" s="130"/>
    </row>
    <row r="8062" spans="1:5" x14ac:dyDescent="0.25">
      <c r="A8062" s="131"/>
      <c r="B8062" s="131"/>
      <c r="C8062" s="131"/>
      <c r="D8062" s="131"/>
      <c r="E8062" s="131"/>
    </row>
    <row r="8063" spans="1:5" ht="15.75" thickBot="1" x14ac:dyDescent="0.3">
      <c r="A8063" s="130"/>
      <c r="B8063" s="130"/>
      <c r="C8063" s="130"/>
      <c r="D8063" s="130"/>
      <c r="E8063" s="130"/>
    </row>
    <row r="8064" spans="1:5" ht="15.75" thickBot="1" x14ac:dyDescent="0.3">
      <c r="A8064" s="130"/>
      <c r="B8064" s="130"/>
      <c r="C8064" s="130"/>
      <c r="D8064" s="130"/>
      <c r="E8064" s="130"/>
    </row>
    <row r="8065" spans="1:5" x14ac:dyDescent="0.25">
      <c r="A8065" s="131"/>
      <c r="B8065" s="131"/>
      <c r="C8065" s="131"/>
      <c r="D8065" s="131"/>
      <c r="E8065" s="131"/>
    </row>
    <row r="8066" spans="1:5" ht="15.75" thickBot="1" x14ac:dyDescent="0.3">
      <c r="A8066" s="130"/>
      <c r="B8066" s="130"/>
      <c r="C8066" s="130"/>
      <c r="D8066" s="130"/>
      <c r="E8066" s="130"/>
    </row>
    <row r="8067" spans="1:5" ht="15.75" thickBot="1" x14ac:dyDescent="0.3">
      <c r="A8067" s="130"/>
      <c r="B8067" s="130"/>
      <c r="C8067" s="130"/>
      <c r="D8067" s="130"/>
      <c r="E8067" s="130"/>
    </row>
    <row r="8068" spans="1:5" x14ac:dyDescent="0.25">
      <c r="A8068" s="131"/>
      <c r="B8068" s="131"/>
      <c r="C8068" s="131"/>
      <c r="D8068" s="131"/>
      <c r="E8068" s="131"/>
    </row>
    <row r="8069" spans="1:5" ht="15.75" thickBot="1" x14ac:dyDescent="0.3">
      <c r="A8069" s="130"/>
      <c r="B8069" s="130"/>
      <c r="C8069" s="130"/>
      <c r="D8069" s="130"/>
      <c r="E8069" s="130"/>
    </row>
    <row r="8070" spans="1:5" ht="15.75" thickBot="1" x14ac:dyDescent="0.3">
      <c r="A8070" s="130"/>
      <c r="B8070" s="130"/>
      <c r="C8070" s="130"/>
      <c r="D8070" s="130"/>
      <c r="E8070" s="130"/>
    </row>
    <row r="8071" spans="1:5" x14ac:dyDescent="0.25">
      <c r="A8071" s="131"/>
      <c r="B8071" s="131"/>
      <c r="C8071" s="131"/>
      <c r="D8071" s="131"/>
      <c r="E8071" s="131"/>
    </row>
    <row r="8072" spans="1:5" ht="15.75" thickBot="1" x14ac:dyDescent="0.3">
      <c r="A8072" s="130"/>
      <c r="B8072" s="130"/>
      <c r="C8072" s="130"/>
      <c r="D8072" s="130"/>
      <c r="E8072" s="130"/>
    </row>
    <row r="8073" spans="1:5" ht="15.75" thickBot="1" x14ac:dyDescent="0.3">
      <c r="A8073" s="130"/>
      <c r="B8073" s="130"/>
      <c r="C8073" s="130"/>
      <c r="D8073" s="130"/>
      <c r="E8073" s="130"/>
    </row>
    <row r="8074" spans="1:5" x14ac:dyDescent="0.25">
      <c r="A8074" s="131"/>
      <c r="B8074" s="131"/>
      <c r="C8074" s="131"/>
      <c r="D8074" s="131"/>
      <c r="E8074" s="131"/>
    </row>
    <row r="8075" spans="1:5" ht="15.75" thickBot="1" x14ac:dyDescent="0.3">
      <c r="A8075" s="130"/>
      <c r="B8075" s="130"/>
      <c r="C8075" s="130"/>
      <c r="D8075" s="130"/>
      <c r="E8075" s="130"/>
    </row>
    <row r="8076" spans="1:5" ht="15.75" thickBot="1" x14ac:dyDescent="0.3">
      <c r="A8076" s="130"/>
      <c r="B8076" s="130"/>
      <c r="C8076" s="130"/>
      <c r="D8076" s="130"/>
      <c r="E8076" s="130"/>
    </row>
    <row r="8077" spans="1:5" x14ac:dyDescent="0.25">
      <c r="A8077" s="131"/>
      <c r="B8077" s="131"/>
      <c r="C8077" s="131"/>
      <c r="D8077" s="131"/>
      <c r="E8077" s="131"/>
    </row>
    <row r="8078" spans="1:5" ht="15.75" thickBot="1" x14ac:dyDescent="0.3">
      <c r="A8078" s="130"/>
      <c r="B8078" s="130"/>
      <c r="C8078" s="130"/>
      <c r="D8078" s="130"/>
      <c r="E8078" s="130"/>
    </row>
    <row r="8079" spans="1:5" ht="15.75" thickBot="1" x14ac:dyDescent="0.3">
      <c r="A8079" s="130"/>
      <c r="B8079" s="130"/>
      <c r="C8079" s="130"/>
      <c r="D8079" s="130"/>
      <c r="E8079" s="130"/>
    </row>
    <row r="8080" spans="1:5" x14ac:dyDescent="0.25">
      <c r="A8080" s="131"/>
      <c r="B8080" s="131"/>
      <c r="C8080" s="131"/>
      <c r="D8080" s="131"/>
      <c r="E8080" s="131"/>
    </row>
    <row r="8081" spans="1:5" ht="15.75" thickBot="1" x14ac:dyDescent="0.3">
      <c r="A8081" s="130"/>
      <c r="B8081" s="130"/>
      <c r="C8081" s="130"/>
      <c r="D8081" s="130"/>
      <c r="E8081" s="130"/>
    </row>
    <row r="8082" spans="1:5" ht="15.75" thickBot="1" x14ac:dyDescent="0.3">
      <c r="A8082" s="130"/>
      <c r="B8082" s="130"/>
      <c r="C8082" s="130"/>
      <c r="D8082" s="130"/>
      <c r="E8082" s="130"/>
    </row>
    <row r="8083" spans="1:5" x14ac:dyDescent="0.25">
      <c r="A8083" s="131"/>
      <c r="B8083" s="131"/>
      <c r="C8083" s="131"/>
      <c r="D8083" s="131"/>
      <c r="E8083" s="131"/>
    </row>
    <row r="8084" spans="1:5" ht="15.75" thickBot="1" x14ac:dyDescent="0.3">
      <c r="A8084" s="130"/>
      <c r="B8084" s="130"/>
      <c r="C8084" s="130"/>
      <c r="D8084" s="130"/>
      <c r="E8084" s="130"/>
    </row>
    <row r="8085" spans="1:5" ht="15.75" thickBot="1" x14ac:dyDescent="0.3">
      <c r="A8085" s="130"/>
      <c r="B8085" s="130"/>
      <c r="C8085" s="130"/>
      <c r="D8085" s="130"/>
      <c r="E8085" s="130"/>
    </row>
    <row r="8086" spans="1:5" x14ac:dyDescent="0.25">
      <c r="A8086" s="131"/>
      <c r="B8086" s="131"/>
      <c r="C8086" s="131"/>
      <c r="D8086" s="131"/>
      <c r="E8086" s="131"/>
    </row>
    <row r="8087" spans="1:5" ht="15.75" thickBot="1" x14ac:dyDescent="0.3">
      <c r="A8087" s="130"/>
      <c r="B8087" s="130"/>
      <c r="C8087" s="130"/>
      <c r="D8087" s="130"/>
      <c r="E8087" s="130"/>
    </row>
    <row r="8088" spans="1:5" ht="15.75" thickBot="1" x14ac:dyDescent="0.3">
      <c r="A8088" s="130"/>
      <c r="B8088" s="130"/>
      <c r="C8088" s="130"/>
      <c r="D8088" s="130"/>
      <c r="E8088" s="130"/>
    </row>
    <row r="8089" spans="1:5" x14ac:dyDescent="0.25">
      <c r="A8089" s="131"/>
      <c r="B8089" s="131"/>
      <c r="C8089" s="131"/>
      <c r="D8089" s="131"/>
      <c r="E8089" s="131"/>
    </row>
    <row r="8090" spans="1:5" ht="15.75" thickBot="1" x14ac:dyDescent="0.3">
      <c r="A8090" s="130"/>
      <c r="B8090" s="130"/>
      <c r="C8090" s="130"/>
      <c r="D8090" s="130"/>
      <c r="E8090" s="130"/>
    </row>
    <row r="8091" spans="1:5" ht="15.75" thickBot="1" x14ac:dyDescent="0.3">
      <c r="A8091" s="130"/>
      <c r="B8091" s="130"/>
      <c r="C8091" s="130"/>
      <c r="D8091" s="130"/>
      <c r="E8091" s="130"/>
    </row>
    <row r="8092" spans="1:5" x14ac:dyDescent="0.25">
      <c r="A8092" s="131"/>
      <c r="B8092" s="131"/>
      <c r="C8092" s="131"/>
      <c r="D8092" s="131"/>
      <c r="E8092" s="131"/>
    </row>
    <row r="8093" spans="1:5" ht="15.75" thickBot="1" x14ac:dyDescent="0.3">
      <c r="A8093" s="130"/>
      <c r="B8093" s="130"/>
      <c r="C8093" s="130"/>
      <c r="D8093" s="130"/>
      <c r="E8093" s="130"/>
    </row>
    <row r="8094" spans="1:5" ht="15.75" thickBot="1" x14ac:dyDescent="0.3">
      <c r="A8094" s="130"/>
      <c r="B8094" s="130"/>
      <c r="C8094" s="130"/>
      <c r="D8094" s="130"/>
      <c r="E8094" s="130"/>
    </row>
    <row r="8095" spans="1:5" x14ac:dyDescent="0.25">
      <c r="A8095" s="131"/>
      <c r="B8095" s="131"/>
      <c r="C8095" s="131"/>
      <c r="D8095" s="131"/>
      <c r="E8095" s="131"/>
    </row>
    <row r="8096" spans="1:5" x14ac:dyDescent="0.25">
      <c r="A8096" s="131"/>
      <c r="B8096" s="131"/>
      <c r="C8096" s="131"/>
      <c r="D8096" s="131"/>
      <c r="E8096" s="131"/>
    </row>
    <row r="8097" spans="1:5" x14ac:dyDescent="0.25">
      <c r="A8097" s="131"/>
      <c r="B8097" s="131"/>
      <c r="C8097" s="131"/>
      <c r="D8097" s="131"/>
      <c r="E8097" s="131"/>
    </row>
    <row r="8098" spans="1:5" ht="15.75" thickBot="1" x14ac:dyDescent="0.3">
      <c r="A8098" s="130"/>
      <c r="B8098" s="130"/>
      <c r="C8098" s="130"/>
      <c r="D8098" s="130"/>
      <c r="E8098" s="130"/>
    </row>
    <row r="8099" spans="1:5" ht="15.75" thickBot="1" x14ac:dyDescent="0.3">
      <c r="A8099" s="130"/>
      <c r="B8099" s="130"/>
      <c r="C8099" s="130"/>
      <c r="D8099" s="130"/>
      <c r="E8099" s="130"/>
    </row>
    <row r="8100" spans="1:5" x14ac:dyDescent="0.25">
      <c r="A8100" s="131"/>
      <c r="B8100" s="131"/>
      <c r="C8100" s="131"/>
      <c r="D8100" s="131"/>
      <c r="E8100" s="131"/>
    </row>
    <row r="8101" spans="1:5" x14ac:dyDescent="0.25">
      <c r="A8101" s="131"/>
      <c r="B8101" s="131"/>
      <c r="C8101" s="131"/>
      <c r="D8101" s="131"/>
      <c r="E8101" s="131"/>
    </row>
    <row r="8102" spans="1:5" x14ac:dyDescent="0.25">
      <c r="A8102" s="131"/>
      <c r="B8102" s="131"/>
      <c r="C8102" s="131"/>
      <c r="D8102" s="131"/>
      <c r="E8102" s="131"/>
    </row>
    <row r="8103" spans="1:5" ht="15.75" thickBot="1" x14ac:dyDescent="0.3">
      <c r="A8103" s="130"/>
      <c r="B8103" s="130"/>
      <c r="C8103" s="130"/>
      <c r="D8103" s="130"/>
      <c r="E8103" s="130"/>
    </row>
    <row r="8104" spans="1:5" ht="15.75" thickBot="1" x14ac:dyDescent="0.3">
      <c r="A8104" s="130"/>
      <c r="B8104" s="130"/>
      <c r="C8104" s="130"/>
      <c r="D8104" s="130"/>
      <c r="E8104" s="130"/>
    </row>
    <row r="8105" spans="1:5" ht="15.75" thickBot="1" x14ac:dyDescent="0.3">
      <c r="A8105" s="130"/>
      <c r="B8105" s="130"/>
      <c r="C8105" s="130"/>
      <c r="D8105" s="130"/>
      <c r="E8105" s="130"/>
    </row>
    <row r="8106" spans="1:5" ht="15.75" thickBot="1" x14ac:dyDescent="0.3">
      <c r="A8106" s="130"/>
      <c r="B8106" s="130"/>
      <c r="C8106" s="130"/>
      <c r="D8106" s="130"/>
      <c r="E8106" s="130"/>
    </row>
    <row r="8107" spans="1:5" ht="15.75" thickBot="1" x14ac:dyDescent="0.3">
      <c r="A8107" s="130"/>
      <c r="B8107" s="130"/>
      <c r="C8107" s="130"/>
      <c r="D8107" s="130"/>
      <c r="E8107" s="130"/>
    </row>
    <row r="8108" spans="1:5" ht="15.75" thickBot="1" x14ac:dyDescent="0.3">
      <c r="A8108" s="130"/>
      <c r="B8108" s="130"/>
      <c r="C8108" s="130"/>
      <c r="D8108" s="130"/>
      <c r="E8108" s="130"/>
    </row>
    <row r="8109" spans="1:5" ht="15.75" thickBot="1" x14ac:dyDescent="0.3">
      <c r="A8109" s="130"/>
      <c r="B8109" s="130"/>
      <c r="C8109" s="130"/>
      <c r="D8109" s="130"/>
      <c r="E8109" s="130"/>
    </row>
    <row r="8110" spans="1:5" ht="15.75" thickBot="1" x14ac:dyDescent="0.3">
      <c r="A8110" s="130"/>
      <c r="B8110" s="130"/>
      <c r="C8110" s="130"/>
      <c r="D8110" s="130"/>
      <c r="E8110" s="130"/>
    </row>
    <row r="8111" spans="1:5" ht="15.75" thickBot="1" x14ac:dyDescent="0.3">
      <c r="A8111" s="130"/>
      <c r="B8111" s="130"/>
      <c r="C8111" s="130"/>
      <c r="D8111" s="130"/>
      <c r="E8111" s="130"/>
    </row>
    <row r="8112" spans="1:5" ht="15.75" thickBot="1" x14ac:dyDescent="0.3">
      <c r="A8112" s="130"/>
      <c r="B8112" s="130"/>
      <c r="C8112" s="130"/>
      <c r="D8112" s="130"/>
      <c r="E8112" s="130"/>
    </row>
    <row r="8113" spans="1:5" ht="15.75" thickBot="1" x14ac:dyDescent="0.3">
      <c r="A8113" s="130"/>
      <c r="B8113" s="130"/>
      <c r="C8113" s="130"/>
      <c r="D8113" s="130"/>
      <c r="E8113" s="130"/>
    </row>
    <row r="8114" spans="1:5" ht="15.75" thickBot="1" x14ac:dyDescent="0.3">
      <c r="A8114" s="130"/>
      <c r="B8114" s="130"/>
      <c r="C8114" s="130"/>
      <c r="D8114" s="130"/>
      <c r="E8114" s="130"/>
    </row>
    <row r="8115" spans="1:5" ht="15.75" thickBot="1" x14ac:dyDescent="0.3">
      <c r="A8115" s="130"/>
      <c r="B8115" s="130"/>
      <c r="C8115" s="130"/>
      <c r="D8115" s="130"/>
      <c r="E8115" s="130"/>
    </row>
    <row r="8116" spans="1:5" ht="15.75" thickBot="1" x14ac:dyDescent="0.3">
      <c r="A8116" s="130"/>
      <c r="B8116" s="130"/>
      <c r="C8116" s="130"/>
      <c r="D8116" s="130"/>
      <c r="E8116" s="130"/>
    </row>
    <row r="8117" spans="1:5" ht="15.75" thickBot="1" x14ac:dyDescent="0.3">
      <c r="A8117" s="130"/>
      <c r="B8117" s="130"/>
      <c r="C8117" s="130"/>
      <c r="D8117" s="130"/>
      <c r="E8117" s="130"/>
    </row>
    <row r="8118" spans="1:5" ht="15.75" thickBot="1" x14ac:dyDescent="0.3">
      <c r="A8118" s="130"/>
      <c r="B8118" s="130"/>
      <c r="C8118" s="130"/>
      <c r="D8118" s="130"/>
      <c r="E8118" s="130"/>
    </row>
    <row r="8119" spans="1:5" ht="15.75" thickBot="1" x14ac:dyDescent="0.3">
      <c r="A8119" s="130"/>
      <c r="B8119" s="130"/>
      <c r="C8119" s="130"/>
      <c r="D8119" s="130"/>
      <c r="E8119" s="130"/>
    </row>
    <row r="8120" spans="1:5" ht="15.75" thickBot="1" x14ac:dyDescent="0.3">
      <c r="A8120" s="130"/>
      <c r="B8120" s="130"/>
      <c r="C8120" s="130"/>
      <c r="D8120" s="130"/>
      <c r="E8120" s="130"/>
    </row>
    <row r="8121" spans="1:5" ht="15.75" thickBot="1" x14ac:dyDescent="0.3">
      <c r="A8121" s="130"/>
      <c r="B8121" s="130"/>
      <c r="C8121" s="130"/>
      <c r="D8121" s="130"/>
      <c r="E8121" s="130"/>
    </row>
    <row r="8122" spans="1:5" ht="15.75" thickBot="1" x14ac:dyDescent="0.3">
      <c r="A8122" s="130"/>
      <c r="B8122" s="130"/>
      <c r="C8122" s="130"/>
      <c r="D8122" s="130"/>
      <c r="E8122" s="130"/>
    </row>
    <row r="8123" spans="1:5" ht="15.75" thickBot="1" x14ac:dyDescent="0.3">
      <c r="A8123" s="130"/>
      <c r="B8123" s="130"/>
      <c r="C8123" s="130"/>
      <c r="D8123" s="130"/>
      <c r="E8123" s="130"/>
    </row>
    <row r="8124" spans="1:5" ht="15.75" thickBot="1" x14ac:dyDescent="0.3">
      <c r="A8124" s="130"/>
      <c r="B8124" s="130"/>
      <c r="C8124" s="130"/>
      <c r="D8124" s="130"/>
      <c r="E8124" s="130"/>
    </row>
    <row r="8125" spans="1:5" ht="15.75" thickBot="1" x14ac:dyDescent="0.3">
      <c r="A8125" s="130"/>
      <c r="B8125" s="130"/>
      <c r="C8125" s="130"/>
      <c r="D8125" s="130"/>
      <c r="E8125" s="130"/>
    </row>
    <row r="8126" spans="1:5" ht="15.75" thickBot="1" x14ac:dyDescent="0.3">
      <c r="A8126" s="130"/>
      <c r="B8126" s="130"/>
      <c r="C8126" s="130"/>
      <c r="D8126" s="130"/>
      <c r="E8126" s="130"/>
    </row>
    <row r="8127" spans="1:5" ht="15.75" thickBot="1" x14ac:dyDescent="0.3">
      <c r="A8127" s="130"/>
      <c r="B8127" s="130"/>
      <c r="C8127" s="130"/>
      <c r="D8127" s="130"/>
      <c r="E8127" s="130"/>
    </row>
    <row r="8128" spans="1:5" ht="15.75" thickBot="1" x14ac:dyDescent="0.3">
      <c r="A8128" s="130"/>
      <c r="B8128" s="130"/>
      <c r="C8128" s="130"/>
      <c r="D8128" s="130"/>
      <c r="E8128" s="130"/>
    </row>
    <row r="8129" spans="1:5" ht="15.75" thickBot="1" x14ac:dyDescent="0.3">
      <c r="A8129" s="130"/>
      <c r="B8129" s="130"/>
      <c r="C8129" s="130"/>
      <c r="D8129" s="130"/>
      <c r="E8129" s="130"/>
    </row>
    <row r="8130" spans="1:5" ht="15.75" thickBot="1" x14ac:dyDescent="0.3">
      <c r="A8130" s="130"/>
      <c r="B8130" s="130"/>
      <c r="C8130" s="130"/>
      <c r="D8130" s="130"/>
      <c r="E8130" s="130"/>
    </row>
    <row r="8131" spans="1:5" ht="15.75" thickBot="1" x14ac:dyDescent="0.3">
      <c r="A8131" s="130"/>
      <c r="B8131" s="130"/>
      <c r="C8131" s="130"/>
      <c r="D8131" s="130"/>
      <c r="E8131" s="130"/>
    </row>
    <row r="8132" spans="1:5" ht="15.75" thickBot="1" x14ac:dyDescent="0.3">
      <c r="A8132" s="130"/>
      <c r="B8132" s="130"/>
      <c r="C8132" s="130"/>
      <c r="D8132" s="130"/>
      <c r="E8132" s="130"/>
    </row>
    <row r="8133" spans="1:5" ht="15.75" thickBot="1" x14ac:dyDescent="0.3">
      <c r="A8133" s="130"/>
      <c r="B8133" s="130"/>
      <c r="C8133" s="130"/>
      <c r="D8133" s="130"/>
      <c r="E8133" s="130"/>
    </row>
    <row r="8134" spans="1:5" ht="15.75" thickBot="1" x14ac:dyDescent="0.3">
      <c r="A8134" s="130"/>
      <c r="B8134" s="130"/>
      <c r="C8134" s="130"/>
      <c r="D8134" s="130"/>
      <c r="E8134" s="130"/>
    </row>
    <row r="8135" spans="1:5" ht="15.75" thickBot="1" x14ac:dyDescent="0.3">
      <c r="A8135" s="130"/>
      <c r="B8135" s="130"/>
      <c r="C8135" s="130"/>
      <c r="D8135" s="130"/>
      <c r="E8135" s="130"/>
    </row>
    <row r="8136" spans="1:5" ht="15.75" thickBot="1" x14ac:dyDescent="0.3">
      <c r="A8136" s="130"/>
      <c r="B8136" s="130"/>
      <c r="C8136" s="130"/>
      <c r="D8136" s="130"/>
      <c r="E8136" s="130"/>
    </row>
    <row r="8137" spans="1:5" ht="15.75" thickBot="1" x14ac:dyDescent="0.3">
      <c r="A8137" s="130"/>
      <c r="B8137" s="130"/>
      <c r="C8137" s="130"/>
      <c r="D8137" s="130"/>
      <c r="E8137" s="130"/>
    </row>
    <row r="8138" spans="1:5" ht="15.75" thickBot="1" x14ac:dyDescent="0.3">
      <c r="A8138" s="130"/>
      <c r="B8138" s="130"/>
      <c r="C8138" s="130"/>
      <c r="D8138" s="130"/>
      <c r="E8138" s="130"/>
    </row>
    <row r="8139" spans="1:5" ht="15.75" thickBot="1" x14ac:dyDescent="0.3">
      <c r="A8139" s="130"/>
      <c r="B8139" s="130"/>
      <c r="C8139" s="130"/>
      <c r="D8139" s="130"/>
      <c r="E8139" s="130"/>
    </row>
    <row r="8140" spans="1:5" ht="15.75" thickBot="1" x14ac:dyDescent="0.3">
      <c r="A8140" s="130"/>
      <c r="B8140" s="130"/>
      <c r="C8140" s="130"/>
      <c r="D8140" s="130"/>
      <c r="E8140" s="130"/>
    </row>
    <row r="8141" spans="1:5" ht="15.75" thickBot="1" x14ac:dyDescent="0.3">
      <c r="A8141" s="130"/>
      <c r="B8141" s="130"/>
      <c r="C8141" s="130"/>
      <c r="D8141" s="130"/>
      <c r="E8141" s="130"/>
    </row>
    <row r="8142" spans="1:5" ht="15.75" thickBot="1" x14ac:dyDescent="0.3">
      <c r="A8142" s="130"/>
      <c r="B8142" s="130"/>
      <c r="C8142" s="130"/>
      <c r="D8142" s="130"/>
      <c r="E8142" s="130"/>
    </row>
    <row r="8143" spans="1:5" ht="15.75" thickBot="1" x14ac:dyDescent="0.3">
      <c r="A8143" s="130"/>
      <c r="B8143" s="130"/>
      <c r="C8143" s="130"/>
      <c r="D8143" s="130"/>
      <c r="E8143" s="130"/>
    </row>
    <row r="8144" spans="1:5" ht="15.75" thickBot="1" x14ac:dyDescent="0.3">
      <c r="A8144" s="130"/>
      <c r="B8144" s="130"/>
      <c r="C8144" s="130"/>
      <c r="D8144" s="130"/>
      <c r="E8144" s="130"/>
    </row>
    <row r="8145" spans="1:5" ht="15.75" thickBot="1" x14ac:dyDescent="0.3">
      <c r="A8145" s="130"/>
      <c r="B8145" s="130"/>
      <c r="C8145" s="130"/>
      <c r="D8145" s="130"/>
      <c r="E8145" s="130"/>
    </row>
    <row r="8146" spans="1:5" ht="15.75" thickBot="1" x14ac:dyDescent="0.3">
      <c r="A8146" s="130"/>
      <c r="B8146" s="130"/>
      <c r="C8146" s="130"/>
      <c r="D8146" s="130"/>
      <c r="E8146" s="130"/>
    </row>
    <row r="8147" spans="1:5" ht="15.75" thickBot="1" x14ac:dyDescent="0.3">
      <c r="A8147" s="130"/>
      <c r="B8147" s="130"/>
      <c r="C8147" s="130"/>
      <c r="D8147" s="130"/>
      <c r="E8147" s="130"/>
    </row>
    <row r="8148" spans="1:5" ht="15.75" thickBot="1" x14ac:dyDescent="0.3">
      <c r="A8148" s="130"/>
      <c r="B8148" s="130"/>
      <c r="C8148" s="130"/>
      <c r="D8148" s="130"/>
      <c r="E8148" s="130"/>
    </row>
    <row r="8149" spans="1:5" ht="15.75" thickBot="1" x14ac:dyDescent="0.3">
      <c r="A8149" s="130"/>
      <c r="B8149" s="130"/>
      <c r="C8149" s="130"/>
      <c r="D8149" s="130"/>
      <c r="E8149" s="130"/>
    </row>
    <row r="8150" spans="1:5" ht="15.75" thickBot="1" x14ac:dyDescent="0.3">
      <c r="A8150" s="130"/>
      <c r="B8150" s="130"/>
      <c r="C8150" s="130"/>
      <c r="D8150" s="130"/>
      <c r="E8150" s="130"/>
    </row>
    <row r="8151" spans="1:5" ht="15.75" thickBot="1" x14ac:dyDescent="0.3">
      <c r="A8151" s="130"/>
      <c r="B8151" s="130"/>
      <c r="C8151" s="130"/>
      <c r="D8151" s="130"/>
      <c r="E8151" s="130"/>
    </row>
    <row r="8152" spans="1:5" x14ac:dyDescent="0.25">
      <c r="A8152" s="131"/>
      <c r="B8152" s="131"/>
      <c r="C8152" s="131"/>
      <c r="D8152" s="131"/>
      <c r="E8152" s="131"/>
    </row>
    <row r="8153" spans="1:5" ht="15.75" thickBot="1" x14ac:dyDescent="0.3">
      <c r="A8153" s="130"/>
      <c r="B8153" s="130"/>
      <c r="C8153" s="130"/>
      <c r="D8153" s="130"/>
      <c r="E8153" s="130"/>
    </row>
    <row r="8154" spans="1:5" ht="15.75" thickBot="1" x14ac:dyDescent="0.3">
      <c r="A8154" s="130"/>
      <c r="B8154" s="130"/>
      <c r="C8154" s="130"/>
      <c r="D8154" s="130"/>
      <c r="E8154" s="130"/>
    </row>
    <row r="8155" spans="1:5" x14ac:dyDescent="0.25">
      <c r="A8155" s="131"/>
      <c r="B8155" s="131"/>
      <c r="C8155" s="131"/>
      <c r="D8155" s="131"/>
      <c r="E8155" s="131"/>
    </row>
    <row r="8156" spans="1:5" ht="15.75" thickBot="1" x14ac:dyDescent="0.3">
      <c r="A8156" s="130"/>
      <c r="B8156" s="130"/>
      <c r="C8156" s="130"/>
      <c r="D8156" s="130"/>
      <c r="E8156" s="130"/>
    </row>
    <row r="8157" spans="1:5" ht="15.75" thickBot="1" x14ac:dyDescent="0.3">
      <c r="A8157" s="130"/>
      <c r="B8157" s="130"/>
      <c r="C8157" s="130"/>
      <c r="D8157" s="130"/>
      <c r="E8157" s="130"/>
    </row>
    <row r="8158" spans="1:5" x14ac:dyDescent="0.25">
      <c r="A8158" s="131"/>
      <c r="B8158" s="131"/>
      <c r="C8158" s="131"/>
      <c r="D8158" s="131"/>
      <c r="E8158" s="131"/>
    </row>
    <row r="8159" spans="1:5" ht="15.75" thickBot="1" x14ac:dyDescent="0.3">
      <c r="A8159" s="130"/>
      <c r="B8159" s="130"/>
      <c r="C8159" s="130"/>
      <c r="D8159" s="130"/>
      <c r="E8159" s="130"/>
    </row>
    <row r="8160" spans="1:5" ht="15.75" thickBot="1" x14ac:dyDescent="0.3">
      <c r="A8160" s="130"/>
      <c r="B8160" s="130"/>
      <c r="C8160" s="130"/>
      <c r="D8160" s="130"/>
      <c r="E8160" s="130"/>
    </row>
    <row r="8161" spans="1:5" x14ac:dyDescent="0.25">
      <c r="A8161" s="131"/>
      <c r="B8161" s="131"/>
      <c r="C8161" s="131"/>
      <c r="D8161" s="131"/>
      <c r="E8161" s="131"/>
    </row>
    <row r="8162" spans="1:5" ht="15.75" thickBot="1" x14ac:dyDescent="0.3">
      <c r="A8162" s="130"/>
      <c r="B8162" s="130"/>
      <c r="C8162" s="130"/>
      <c r="D8162" s="130"/>
      <c r="E8162" s="130"/>
    </row>
    <row r="8163" spans="1:5" ht="15.75" thickBot="1" x14ac:dyDescent="0.3">
      <c r="A8163" s="130"/>
      <c r="B8163" s="130"/>
      <c r="C8163" s="130"/>
      <c r="D8163" s="130"/>
      <c r="E8163" s="130"/>
    </row>
    <row r="8164" spans="1:5" x14ac:dyDescent="0.25">
      <c r="A8164" s="131"/>
      <c r="B8164" s="131"/>
      <c r="C8164" s="131"/>
      <c r="D8164" s="131"/>
      <c r="E8164" s="131"/>
    </row>
    <row r="8165" spans="1:5" ht="15.75" thickBot="1" x14ac:dyDescent="0.3">
      <c r="A8165" s="130"/>
      <c r="B8165" s="130"/>
      <c r="C8165" s="130"/>
      <c r="D8165" s="130"/>
      <c r="E8165" s="130"/>
    </row>
    <row r="8166" spans="1:5" ht="15.75" thickBot="1" x14ac:dyDescent="0.3">
      <c r="A8166" s="130"/>
      <c r="B8166" s="130"/>
      <c r="C8166" s="130"/>
      <c r="D8166" s="130"/>
      <c r="E8166" s="130"/>
    </row>
    <row r="8167" spans="1:5" x14ac:dyDescent="0.25">
      <c r="A8167" s="131"/>
      <c r="B8167" s="131"/>
      <c r="C8167" s="131"/>
      <c r="D8167" s="131"/>
      <c r="E8167" s="131"/>
    </row>
    <row r="8168" spans="1:5" ht="15.75" thickBot="1" x14ac:dyDescent="0.3">
      <c r="A8168" s="130"/>
      <c r="B8168" s="130"/>
      <c r="C8168" s="130"/>
      <c r="D8168" s="130"/>
      <c r="E8168" s="130"/>
    </row>
    <row r="8169" spans="1:5" ht="15.75" thickBot="1" x14ac:dyDescent="0.3">
      <c r="A8169" s="130"/>
      <c r="B8169" s="130"/>
      <c r="C8169" s="130"/>
      <c r="D8169" s="130"/>
      <c r="E8169" s="130"/>
    </row>
    <row r="8170" spans="1:5" x14ac:dyDescent="0.25">
      <c r="A8170" s="131"/>
      <c r="B8170" s="131"/>
      <c r="C8170" s="131"/>
      <c r="D8170" s="131"/>
      <c r="E8170" s="131"/>
    </row>
    <row r="8171" spans="1:5" ht="15.75" thickBot="1" x14ac:dyDescent="0.3">
      <c r="A8171" s="130"/>
      <c r="B8171" s="130"/>
      <c r="C8171" s="130"/>
      <c r="D8171" s="130"/>
      <c r="E8171" s="130"/>
    </row>
    <row r="8172" spans="1:5" ht="15.75" thickBot="1" x14ac:dyDescent="0.3">
      <c r="A8172" s="130"/>
      <c r="B8172" s="130"/>
      <c r="C8172" s="130"/>
      <c r="D8172" s="130"/>
      <c r="E8172" s="130"/>
    </row>
    <row r="8173" spans="1:5" x14ac:dyDescent="0.25">
      <c r="A8173" s="131"/>
      <c r="B8173" s="131"/>
      <c r="C8173" s="131"/>
      <c r="D8173" s="131"/>
      <c r="E8173" s="131"/>
    </row>
    <row r="8174" spans="1:5" ht="15.75" thickBot="1" x14ac:dyDescent="0.3">
      <c r="A8174" s="130"/>
      <c r="B8174" s="130"/>
      <c r="C8174" s="130"/>
      <c r="D8174" s="130"/>
      <c r="E8174" s="130"/>
    </row>
    <row r="8175" spans="1:5" ht="15.75" thickBot="1" x14ac:dyDescent="0.3">
      <c r="A8175" s="130"/>
      <c r="B8175" s="130"/>
      <c r="C8175" s="130"/>
      <c r="D8175" s="130"/>
      <c r="E8175" s="130"/>
    </row>
    <row r="8176" spans="1:5" x14ac:dyDescent="0.25">
      <c r="A8176" s="131"/>
      <c r="B8176" s="131"/>
      <c r="C8176" s="131"/>
      <c r="D8176" s="131"/>
      <c r="E8176" s="131"/>
    </row>
    <row r="8177" spans="1:5" ht="15.75" thickBot="1" x14ac:dyDescent="0.3">
      <c r="A8177" s="130"/>
      <c r="B8177" s="130"/>
      <c r="C8177" s="130"/>
      <c r="D8177" s="130"/>
      <c r="E8177" s="130"/>
    </row>
    <row r="8178" spans="1:5" ht="15.75" thickBot="1" x14ac:dyDescent="0.3">
      <c r="A8178" s="130"/>
      <c r="B8178" s="130"/>
      <c r="C8178" s="130"/>
      <c r="D8178" s="130"/>
      <c r="E8178" s="130"/>
    </row>
    <row r="8179" spans="1:5" x14ac:dyDescent="0.25">
      <c r="A8179" s="131"/>
      <c r="B8179" s="131"/>
      <c r="C8179" s="131"/>
      <c r="D8179" s="131"/>
      <c r="E8179" s="131"/>
    </row>
    <row r="8180" spans="1:5" ht="15.75" thickBot="1" x14ac:dyDescent="0.3">
      <c r="A8180" s="130"/>
      <c r="B8180" s="130"/>
      <c r="C8180" s="130"/>
      <c r="D8180" s="130"/>
      <c r="E8180" s="130"/>
    </row>
    <row r="8181" spans="1:5" ht="15.75" thickBot="1" x14ac:dyDescent="0.3">
      <c r="A8181" s="130"/>
      <c r="B8181" s="130"/>
      <c r="C8181" s="130"/>
      <c r="D8181" s="130"/>
      <c r="E8181" s="130"/>
    </row>
    <row r="8182" spans="1:5" x14ac:dyDescent="0.25">
      <c r="A8182" s="131"/>
      <c r="B8182" s="131"/>
      <c r="C8182" s="131"/>
      <c r="D8182" s="131"/>
      <c r="E8182" s="131"/>
    </row>
    <row r="8183" spans="1:5" ht="15.75" thickBot="1" x14ac:dyDescent="0.3">
      <c r="A8183" s="130"/>
      <c r="B8183" s="130"/>
      <c r="C8183" s="130"/>
      <c r="D8183" s="130"/>
      <c r="E8183" s="130"/>
    </row>
    <row r="8184" spans="1:5" ht="15.75" thickBot="1" x14ac:dyDescent="0.3">
      <c r="A8184" s="130"/>
      <c r="B8184" s="130"/>
      <c r="C8184" s="130"/>
      <c r="D8184" s="130"/>
      <c r="E8184" s="130"/>
    </row>
    <row r="8185" spans="1:5" x14ac:dyDescent="0.25">
      <c r="A8185" s="131"/>
      <c r="B8185" s="131"/>
      <c r="C8185" s="131"/>
      <c r="D8185" s="131"/>
      <c r="E8185" s="131"/>
    </row>
    <row r="8186" spans="1:5" ht="15.75" thickBot="1" x14ac:dyDescent="0.3">
      <c r="A8186" s="130"/>
      <c r="B8186" s="130"/>
      <c r="C8186" s="130"/>
      <c r="D8186" s="130"/>
      <c r="E8186" s="130"/>
    </row>
    <row r="8187" spans="1:5" ht="15.75" thickBot="1" x14ac:dyDescent="0.3">
      <c r="A8187" s="130"/>
      <c r="B8187" s="130"/>
      <c r="C8187" s="130"/>
      <c r="D8187" s="130"/>
      <c r="E8187" s="130"/>
    </row>
    <row r="8188" spans="1:5" x14ac:dyDescent="0.25">
      <c r="A8188" s="131"/>
      <c r="B8188" s="131"/>
      <c r="C8188" s="131"/>
      <c r="D8188" s="131"/>
      <c r="E8188" s="131"/>
    </row>
    <row r="8189" spans="1:5" ht="15.75" thickBot="1" x14ac:dyDescent="0.3">
      <c r="A8189" s="130"/>
      <c r="B8189" s="130"/>
      <c r="C8189" s="130"/>
      <c r="D8189" s="130"/>
      <c r="E8189" s="130"/>
    </row>
    <row r="8190" spans="1:5" ht="15.75" thickBot="1" x14ac:dyDescent="0.3">
      <c r="A8190" s="130"/>
      <c r="B8190" s="130"/>
      <c r="C8190" s="130"/>
      <c r="D8190" s="130"/>
      <c r="E8190" s="130"/>
    </row>
    <row r="8191" spans="1:5" x14ac:dyDescent="0.25">
      <c r="A8191" s="131"/>
      <c r="B8191" s="131"/>
      <c r="C8191" s="131"/>
      <c r="D8191" s="131"/>
      <c r="E8191" s="131"/>
    </row>
    <row r="8192" spans="1:5" ht="15.75" thickBot="1" x14ac:dyDescent="0.3">
      <c r="A8192" s="130"/>
      <c r="B8192" s="130"/>
      <c r="C8192" s="130"/>
      <c r="D8192" s="130"/>
      <c r="E8192" s="130"/>
    </row>
    <row r="8193" spans="1:5" ht="15.75" thickBot="1" x14ac:dyDescent="0.3">
      <c r="A8193" s="130"/>
      <c r="B8193" s="130"/>
      <c r="C8193" s="130"/>
      <c r="D8193" s="130"/>
      <c r="E8193" s="130"/>
    </row>
    <row r="8194" spans="1:5" x14ac:dyDescent="0.25">
      <c r="A8194" s="131"/>
      <c r="B8194" s="131"/>
      <c r="C8194" s="131"/>
      <c r="D8194" s="131"/>
      <c r="E8194" s="131"/>
    </row>
    <row r="8195" spans="1:5" ht="15.75" thickBot="1" x14ac:dyDescent="0.3">
      <c r="A8195" s="130"/>
      <c r="B8195" s="130"/>
      <c r="C8195" s="130"/>
      <c r="D8195" s="130"/>
      <c r="E8195" s="130"/>
    </row>
    <row r="8196" spans="1:5" ht="15.75" thickBot="1" x14ac:dyDescent="0.3">
      <c r="A8196" s="130"/>
      <c r="B8196" s="130"/>
      <c r="C8196" s="130"/>
      <c r="D8196" s="130"/>
      <c r="E8196" s="130"/>
    </row>
    <row r="8197" spans="1:5" x14ac:dyDescent="0.25">
      <c r="A8197" s="131"/>
      <c r="B8197" s="131"/>
      <c r="C8197" s="131"/>
      <c r="D8197" s="131"/>
      <c r="E8197" s="131"/>
    </row>
    <row r="8198" spans="1:5" ht="15.75" thickBot="1" x14ac:dyDescent="0.3">
      <c r="A8198" s="130"/>
      <c r="B8198" s="130"/>
      <c r="C8198" s="130"/>
      <c r="D8198" s="130"/>
      <c r="E8198" s="130"/>
    </row>
    <row r="8199" spans="1:5" ht="15.75" thickBot="1" x14ac:dyDescent="0.3">
      <c r="A8199" s="130"/>
      <c r="B8199" s="130"/>
      <c r="C8199" s="130"/>
      <c r="D8199" s="130"/>
      <c r="E8199" s="130"/>
    </row>
    <row r="8200" spans="1:5" x14ac:dyDescent="0.25">
      <c r="A8200" s="131"/>
      <c r="B8200" s="131"/>
      <c r="C8200" s="131"/>
      <c r="D8200" s="131"/>
      <c r="E8200" s="131"/>
    </row>
    <row r="8201" spans="1:5" ht="15.75" thickBot="1" x14ac:dyDescent="0.3">
      <c r="A8201" s="130"/>
      <c r="B8201" s="130"/>
      <c r="C8201" s="130"/>
      <c r="D8201" s="130"/>
      <c r="E8201" s="130"/>
    </row>
    <row r="8202" spans="1:5" ht="15.75" thickBot="1" x14ac:dyDescent="0.3">
      <c r="A8202" s="130"/>
      <c r="B8202" s="130"/>
      <c r="C8202" s="130"/>
      <c r="D8202" s="130"/>
      <c r="E8202" s="130"/>
    </row>
    <row r="8203" spans="1:5" x14ac:dyDescent="0.25">
      <c r="A8203" s="131"/>
      <c r="B8203" s="131"/>
      <c r="C8203" s="131"/>
      <c r="D8203" s="131"/>
      <c r="E8203" s="131"/>
    </row>
    <row r="8204" spans="1:5" ht="15.75" thickBot="1" x14ac:dyDescent="0.3">
      <c r="A8204" s="130"/>
      <c r="B8204" s="130"/>
      <c r="C8204" s="130"/>
      <c r="D8204" s="130"/>
      <c r="E8204" s="130"/>
    </row>
    <row r="8205" spans="1:5" ht="15.75" thickBot="1" x14ac:dyDescent="0.3">
      <c r="A8205" s="130"/>
      <c r="B8205" s="130"/>
      <c r="C8205" s="130"/>
      <c r="D8205" s="130"/>
      <c r="E8205" s="130"/>
    </row>
    <row r="8206" spans="1:5" x14ac:dyDescent="0.25">
      <c r="A8206" s="131"/>
      <c r="B8206" s="131"/>
      <c r="C8206" s="131"/>
      <c r="D8206" s="131"/>
      <c r="E8206" s="131"/>
    </row>
    <row r="8207" spans="1:5" ht="15.75" thickBot="1" x14ac:dyDescent="0.3">
      <c r="A8207" s="130"/>
      <c r="B8207" s="130"/>
      <c r="C8207" s="130"/>
      <c r="D8207" s="130"/>
      <c r="E8207" s="130"/>
    </row>
    <row r="8208" spans="1:5" ht="15.75" thickBot="1" x14ac:dyDescent="0.3">
      <c r="A8208" s="130"/>
      <c r="B8208" s="130"/>
      <c r="C8208" s="130"/>
      <c r="D8208" s="130"/>
      <c r="E8208" s="130"/>
    </row>
    <row r="8209" spans="1:5" x14ac:dyDescent="0.25">
      <c r="A8209" s="131"/>
      <c r="B8209" s="131"/>
      <c r="C8209" s="131"/>
      <c r="D8209" s="131"/>
      <c r="E8209" s="131"/>
    </row>
    <row r="8210" spans="1:5" ht="15.75" thickBot="1" x14ac:dyDescent="0.3">
      <c r="A8210" s="130"/>
      <c r="B8210" s="130"/>
      <c r="C8210" s="130"/>
      <c r="D8210" s="130"/>
      <c r="E8210" s="130"/>
    </row>
    <row r="8211" spans="1:5" ht="15.75" thickBot="1" x14ac:dyDescent="0.3">
      <c r="A8211" s="130"/>
      <c r="B8211" s="130"/>
      <c r="C8211" s="130"/>
      <c r="D8211" s="130"/>
      <c r="E8211" s="130"/>
    </row>
    <row r="8212" spans="1:5" x14ac:dyDescent="0.25">
      <c r="A8212" s="131"/>
      <c r="B8212" s="131"/>
      <c r="C8212" s="131"/>
      <c r="D8212" s="131"/>
      <c r="E8212" s="131"/>
    </row>
    <row r="8213" spans="1:5" ht="15.75" thickBot="1" x14ac:dyDescent="0.3">
      <c r="A8213" s="130"/>
      <c r="B8213" s="130"/>
      <c r="C8213" s="130"/>
      <c r="D8213" s="130"/>
      <c r="E8213" s="130"/>
    </row>
    <row r="8214" spans="1:5" ht="15.75" thickBot="1" x14ac:dyDescent="0.3">
      <c r="A8214" s="130"/>
      <c r="B8214" s="130"/>
      <c r="C8214" s="130"/>
      <c r="D8214" s="130"/>
      <c r="E8214" s="130"/>
    </row>
    <row r="8215" spans="1:5" x14ac:dyDescent="0.25">
      <c r="A8215" s="131"/>
      <c r="B8215" s="131"/>
      <c r="C8215" s="131"/>
      <c r="D8215" s="131"/>
      <c r="E8215" s="131"/>
    </row>
    <row r="8216" spans="1:5" ht="15.75" thickBot="1" x14ac:dyDescent="0.3">
      <c r="A8216" s="130"/>
      <c r="B8216" s="130"/>
      <c r="C8216" s="130"/>
      <c r="D8216" s="130"/>
      <c r="E8216" s="130"/>
    </row>
    <row r="8217" spans="1:5" ht="15.75" thickBot="1" x14ac:dyDescent="0.3">
      <c r="A8217" s="130"/>
      <c r="B8217" s="130"/>
      <c r="C8217" s="130"/>
      <c r="D8217" s="130"/>
      <c r="E8217" s="130"/>
    </row>
    <row r="8218" spans="1:5" x14ac:dyDescent="0.25">
      <c r="A8218" s="131"/>
      <c r="B8218" s="131"/>
      <c r="C8218" s="131"/>
      <c r="D8218" s="131"/>
      <c r="E8218" s="131"/>
    </row>
    <row r="8219" spans="1:5" ht="15.75" thickBot="1" x14ac:dyDescent="0.3">
      <c r="A8219" s="130"/>
      <c r="B8219" s="130"/>
      <c r="C8219" s="130"/>
      <c r="D8219" s="130"/>
      <c r="E8219" s="130"/>
    </row>
    <row r="8220" spans="1:5" ht="15.75" thickBot="1" x14ac:dyDescent="0.3">
      <c r="A8220" s="130"/>
      <c r="B8220" s="130"/>
      <c r="C8220" s="130"/>
      <c r="D8220" s="130"/>
      <c r="E8220" s="130"/>
    </row>
    <row r="8221" spans="1:5" x14ac:dyDescent="0.25">
      <c r="A8221" s="131"/>
      <c r="B8221" s="131"/>
      <c r="C8221" s="131"/>
      <c r="D8221" s="131"/>
      <c r="E8221" s="131"/>
    </row>
    <row r="8222" spans="1:5" ht="15.75" thickBot="1" x14ac:dyDescent="0.3">
      <c r="A8222" s="130"/>
      <c r="B8222" s="130"/>
      <c r="C8222" s="130"/>
      <c r="D8222" s="130"/>
      <c r="E8222" s="130"/>
    </row>
    <row r="8223" spans="1:5" ht="15.75" thickBot="1" x14ac:dyDescent="0.3">
      <c r="A8223" s="130"/>
      <c r="B8223" s="130"/>
      <c r="C8223" s="130"/>
      <c r="D8223" s="130"/>
      <c r="E8223" s="130"/>
    </row>
    <row r="8224" spans="1:5" x14ac:dyDescent="0.25">
      <c r="A8224" s="131"/>
      <c r="B8224" s="131"/>
      <c r="C8224" s="131"/>
      <c r="D8224" s="131"/>
      <c r="E8224" s="131"/>
    </row>
    <row r="8225" spans="1:5" ht="15.75" thickBot="1" x14ac:dyDescent="0.3">
      <c r="A8225" s="130"/>
      <c r="B8225" s="130"/>
      <c r="C8225" s="130"/>
      <c r="D8225" s="130"/>
      <c r="E8225" s="130"/>
    </row>
    <row r="8226" spans="1:5" ht="15.75" thickBot="1" x14ac:dyDescent="0.3">
      <c r="A8226" s="130"/>
      <c r="B8226" s="130"/>
      <c r="C8226" s="130"/>
      <c r="D8226" s="130"/>
      <c r="E8226" s="130"/>
    </row>
    <row r="8227" spans="1:5" x14ac:dyDescent="0.25">
      <c r="A8227" s="131"/>
      <c r="B8227" s="131"/>
      <c r="C8227" s="131"/>
      <c r="D8227" s="131"/>
      <c r="E8227" s="131"/>
    </row>
    <row r="8228" spans="1:5" ht="15.75" thickBot="1" x14ac:dyDescent="0.3">
      <c r="A8228" s="130"/>
      <c r="B8228" s="130"/>
      <c r="C8228" s="130"/>
      <c r="D8228" s="130"/>
      <c r="E8228" s="130"/>
    </row>
    <row r="8229" spans="1:5" ht="15.75" thickBot="1" x14ac:dyDescent="0.3">
      <c r="A8229" s="130"/>
      <c r="B8229" s="130"/>
      <c r="C8229" s="130"/>
      <c r="D8229" s="130"/>
      <c r="E8229" s="130"/>
    </row>
    <row r="8230" spans="1:5" x14ac:dyDescent="0.25">
      <c r="A8230" s="131"/>
      <c r="B8230" s="131"/>
      <c r="C8230" s="131"/>
      <c r="D8230" s="131"/>
      <c r="E8230" s="131"/>
    </row>
    <row r="8231" spans="1:5" ht="15.75" thickBot="1" x14ac:dyDescent="0.3">
      <c r="A8231" s="130"/>
      <c r="B8231" s="130"/>
      <c r="C8231" s="130"/>
      <c r="D8231" s="130"/>
      <c r="E8231" s="130"/>
    </row>
    <row r="8232" spans="1:5" ht="15.75" thickBot="1" x14ac:dyDescent="0.3">
      <c r="A8232" s="130"/>
      <c r="B8232" s="130"/>
      <c r="C8232" s="130"/>
      <c r="D8232" s="130"/>
      <c r="E8232" s="130"/>
    </row>
    <row r="8233" spans="1:5" x14ac:dyDescent="0.25">
      <c r="A8233" s="131"/>
      <c r="B8233" s="131"/>
      <c r="C8233" s="131"/>
      <c r="D8233" s="131"/>
      <c r="E8233" s="131"/>
    </row>
    <row r="8234" spans="1:5" ht="15.75" thickBot="1" x14ac:dyDescent="0.3">
      <c r="A8234" s="130"/>
      <c r="B8234" s="130"/>
      <c r="C8234" s="130"/>
      <c r="D8234" s="130"/>
      <c r="E8234" s="130"/>
    </row>
    <row r="8235" spans="1:5" ht="15.75" thickBot="1" x14ac:dyDescent="0.3">
      <c r="A8235" s="130"/>
      <c r="B8235" s="130"/>
      <c r="C8235" s="130"/>
      <c r="D8235" s="130"/>
      <c r="E8235" s="130"/>
    </row>
    <row r="8236" spans="1:5" x14ac:dyDescent="0.25">
      <c r="A8236" s="131"/>
      <c r="B8236" s="131"/>
      <c r="C8236" s="131"/>
      <c r="D8236" s="131"/>
      <c r="E8236" s="131"/>
    </row>
    <row r="8237" spans="1:5" ht="15.75" thickBot="1" x14ac:dyDescent="0.3">
      <c r="A8237" s="130"/>
      <c r="B8237" s="130"/>
      <c r="C8237" s="130"/>
      <c r="D8237" s="130"/>
      <c r="E8237" s="130"/>
    </row>
    <row r="8238" spans="1:5" ht="15.75" thickBot="1" x14ac:dyDescent="0.3">
      <c r="A8238" s="130"/>
      <c r="B8238" s="130"/>
      <c r="C8238" s="130"/>
      <c r="D8238" s="130"/>
      <c r="E8238" s="130"/>
    </row>
    <row r="8239" spans="1:5" x14ac:dyDescent="0.25">
      <c r="A8239" s="131"/>
      <c r="B8239" s="131"/>
      <c r="C8239" s="131"/>
      <c r="D8239" s="131"/>
      <c r="E8239" s="131"/>
    </row>
    <row r="8240" spans="1:5" ht="15.75" thickBot="1" x14ac:dyDescent="0.3">
      <c r="A8240" s="130"/>
      <c r="B8240" s="130"/>
      <c r="C8240" s="130"/>
      <c r="D8240" s="130"/>
      <c r="E8240" s="130"/>
    </row>
    <row r="8241" spans="1:5" ht="15.75" thickBot="1" x14ac:dyDescent="0.3">
      <c r="A8241" s="130"/>
      <c r="B8241" s="130"/>
      <c r="C8241" s="130"/>
      <c r="D8241" s="130"/>
      <c r="E8241" s="130"/>
    </row>
    <row r="8242" spans="1:5" x14ac:dyDescent="0.25">
      <c r="A8242" s="131"/>
      <c r="B8242" s="131"/>
      <c r="C8242" s="131"/>
      <c r="D8242" s="131"/>
      <c r="E8242" s="131"/>
    </row>
    <row r="8243" spans="1:5" ht="15.75" thickBot="1" x14ac:dyDescent="0.3">
      <c r="A8243" s="130"/>
      <c r="B8243" s="130"/>
      <c r="C8243" s="130"/>
      <c r="D8243" s="130"/>
      <c r="E8243" s="130"/>
    </row>
    <row r="8244" spans="1:5" ht="15.75" thickBot="1" x14ac:dyDescent="0.3">
      <c r="A8244" s="130"/>
      <c r="B8244" s="130"/>
      <c r="C8244" s="130"/>
      <c r="D8244" s="130"/>
      <c r="E8244" s="130"/>
    </row>
    <row r="8245" spans="1:5" x14ac:dyDescent="0.25">
      <c r="A8245" s="131"/>
      <c r="B8245" s="131"/>
      <c r="C8245" s="131"/>
      <c r="D8245" s="131"/>
      <c r="E8245" s="131"/>
    </row>
    <row r="8246" spans="1:5" ht="15.75" thickBot="1" x14ac:dyDescent="0.3">
      <c r="A8246" s="130"/>
      <c r="B8246" s="130"/>
      <c r="C8246" s="130"/>
      <c r="D8246" s="130"/>
      <c r="E8246" s="130"/>
    </row>
    <row r="8247" spans="1:5" ht="15.75" thickBot="1" x14ac:dyDescent="0.3">
      <c r="A8247" s="130"/>
      <c r="B8247" s="130"/>
      <c r="C8247" s="130"/>
      <c r="D8247" s="130"/>
      <c r="E8247" s="130"/>
    </row>
    <row r="8248" spans="1:5" x14ac:dyDescent="0.25">
      <c r="A8248" s="131"/>
      <c r="B8248" s="131"/>
      <c r="C8248" s="131"/>
      <c r="D8248" s="131"/>
      <c r="E8248" s="131"/>
    </row>
    <row r="8249" spans="1:5" ht="15.75" thickBot="1" x14ac:dyDescent="0.3">
      <c r="A8249" s="130"/>
      <c r="B8249" s="130"/>
      <c r="C8249" s="130"/>
      <c r="D8249" s="130"/>
      <c r="E8249" s="130"/>
    </row>
    <row r="8250" spans="1:5" ht="15.75" thickBot="1" x14ac:dyDescent="0.3">
      <c r="A8250" s="130"/>
      <c r="B8250" s="130"/>
      <c r="C8250" s="130"/>
      <c r="D8250" s="130"/>
      <c r="E8250" s="130"/>
    </row>
    <row r="8251" spans="1:5" x14ac:dyDescent="0.25">
      <c r="A8251" s="131"/>
      <c r="B8251" s="131"/>
      <c r="C8251" s="131"/>
      <c r="D8251" s="131"/>
      <c r="E8251" s="131"/>
    </row>
    <row r="8252" spans="1:5" ht="15.75" thickBot="1" x14ac:dyDescent="0.3">
      <c r="A8252" s="130"/>
      <c r="B8252" s="130"/>
      <c r="C8252" s="130"/>
      <c r="D8252" s="130"/>
      <c r="E8252" s="130"/>
    </row>
    <row r="8253" spans="1:5" ht="15.75" thickBot="1" x14ac:dyDescent="0.3">
      <c r="A8253" s="130"/>
      <c r="B8253" s="130"/>
      <c r="C8253" s="130"/>
      <c r="D8253" s="130"/>
      <c r="E8253" s="130"/>
    </row>
    <row r="8254" spans="1:5" x14ac:dyDescent="0.25">
      <c r="A8254" s="131"/>
      <c r="B8254" s="131"/>
      <c r="C8254" s="131"/>
      <c r="D8254" s="131"/>
      <c r="E8254" s="131"/>
    </row>
    <row r="8255" spans="1:5" ht="15.75" thickBot="1" x14ac:dyDescent="0.3">
      <c r="A8255" s="130"/>
      <c r="B8255" s="130"/>
      <c r="C8255" s="130"/>
      <c r="D8255" s="130"/>
      <c r="E8255" s="130"/>
    </row>
    <row r="8256" spans="1:5" ht="15.75" thickBot="1" x14ac:dyDescent="0.3">
      <c r="A8256" s="130"/>
      <c r="B8256" s="130"/>
      <c r="C8256" s="130"/>
      <c r="D8256" s="130"/>
      <c r="E8256" s="130"/>
    </row>
    <row r="8257" spans="1:5" x14ac:dyDescent="0.25">
      <c r="A8257" s="131"/>
      <c r="B8257" s="131"/>
      <c r="C8257" s="131"/>
      <c r="D8257" s="131"/>
      <c r="E8257" s="131"/>
    </row>
    <row r="8258" spans="1:5" ht="15.75" thickBot="1" x14ac:dyDescent="0.3">
      <c r="A8258" s="130"/>
      <c r="B8258" s="130"/>
      <c r="C8258" s="130"/>
      <c r="D8258" s="130"/>
      <c r="E8258" s="130"/>
    </row>
    <row r="8259" spans="1:5" ht="15.75" thickBot="1" x14ac:dyDescent="0.3">
      <c r="A8259" s="130"/>
      <c r="B8259" s="130"/>
      <c r="C8259" s="130"/>
      <c r="D8259" s="130"/>
      <c r="E8259" s="130"/>
    </row>
    <row r="8260" spans="1:5" x14ac:dyDescent="0.25">
      <c r="A8260" s="131"/>
      <c r="B8260" s="131"/>
      <c r="C8260" s="131"/>
      <c r="D8260" s="131"/>
      <c r="E8260" s="131"/>
    </row>
    <row r="8261" spans="1:5" ht="15.75" thickBot="1" x14ac:dyDescent="0.3">
      <c r="A8261" s="130"/>
      <c r="B8261" s="130"/>
      <c r="C8261" s="130"/>
      <c r="D8261" s="130"/>
      <c r="E8261" s="130"/>
    </row>
    <row r="8262" spans="1:5" ht="15.75" thickBot="1" x14ac:dyDescent="0.3">
      <c r="A8262" s="130"/>
      <c r="B8262" s="130"/>
      <c r="C8262" s="130"/>
      <c r="D8262" s="130"/>
      <c r="E8262" s="130"/>
    </row>
    <row r="8263" spans="1:5" x14ac:dyDescent="0.25">
      <c r="A8263" s="131"/>
      <c r="B8263" s="131"/>
      <c r="C8263" s="131"/>
      <c r="D8263" s="131"/>
      <c r="E8263" s="131"/>
    </row>
    <row r="8264" spans="1:5" ht="15.75" thickBot="1" x14ac:dyDescent="0.3">
      <c r="A8264" s="130"/>
      <c r="B8264" s="130"/>
      <c r="C8264" s="130"/>
      <c r="D8264" s="130"/>
      <c r="E8264" s="130"/>
    </row>
    <row r="8265" spans="1:5" ht="15.75" thickBot="1" x14ac:dyDescent="0.3">
      <c r="A8265" s="130"/>
      <c r="B8265" s="130"/>
      <c r="C8265" s="130"/>
      <c r="D8265" s="130"/>
      <c r="E8265" s="130"/>
    </row>
    <row r="8266" spans="1:5" x14ac:dyDescent="0.25">
      <c r="A8266" s="131"/>
      <c r="B8266" s="131"/>
      <c r="C8266" s="131"/>
      <c r="D8266" s="131"/>
      <c r="E8266" s="131"/>
    </row>
    <row r="8267" spans="1:5" ht="15.75" thickBot="1" x14ac:dyDescent="0.3">
      <c r="A8267" s="130"/>
      <c r="B8267" s="130"/>
      <c r="C8267" s="130"/>
      <c r="D8267" s="130"/>
      <c r="E8267" s="130"/>
    </row>
    <row r="8268" spans="1:5" ht="15.75" thickBot="1" x14ac:dyDescent="0.3">
      <c r="A8268" s="130"/>
      <c r="B8268" s="130"/>
      <c r="C8268" s="130"/>
      <c r="D8268" s="130"/>
      <c r="E8268" s="130"/>
    </row>
    <row r="8269" spans="1:5" x14ac:dyDescent="0.25">
      <c r="A8269" s="131"/>
      <c r="B8269" s="131"/>
      <c r="C8269" s="131"/>
      <c r="D8269" s="131"/>
      <c r="E8269" s="131"/>
    </row>
    <row r="8270" spans="1:5" ht="15.75" thickBot="1" x14ac:dyDescent="0.3">
      <c r="A8270" s="130"/>
      <c r="B8270" s="130"/>
      <c r="C8270" s="130"/>
      <c r="D8270" s="130"/>
      <c r="E8270" s="130"/>
    </row>
    <row r="8271" spans="1:5" ht="15.75" thickBot="1" x14ac:dyDescent="0.3">
      <c r="A8271" s="130"/>
      <c r="B8271" s="130"/>
      <c r="C8271" s="130"/>
      <c r="D8271" s="130"/>
      <c r="E8271" s="130"/>
    </row>
    <row r="8272" spans="1:5" x14ac:dyDescent="0.25">
      <c r="A8272" s="131"/>
      <c r="B8272" s="131"/>
      <c r="C8272" s="131"/>
      <c r="D8272" s="131"/>
      <c r="E8272" s="131"/>
    </row>
    <row r="8273" spans="1:5" ht="15.75" thickBot="1" x14ac:dyDescent="0.3">
      <c r="A8273" s="130"/>
      <c r="B8273" s="130"/>
      <c r="C8273" s="130"/>
      <c r="D8273" s="130"/>
      <c r="E8273" s="130"/>
    </row>
    <row r="8274" spans="1:5" ht="15.75" thickBot="1" x14ac:dyDescent="0.3">
      <c r="A8274" s="130"/>
      <c r="B8274" s="130"/>
      <c r="C8274" s="130"/>
      <c r="D8274" s="130"/>
      <c r="E8274" s="130"/>
    </row>
    <row r="8275" spans="1:5" x14ac:dyDescent="0.25">
      <c r="A8275" s="131"/>
      <c r="B8275" s="131"/>
      <c r="C8275" s="131"/>
      <c r="D8275" s="131"/>
      <c r="E8275" s="131"/>
    </row>
    <row r="8276" spans="1:5" ht="15.75" thickBot="1" x14ac:dyDescent="0.3">
      <c r="A8276" s="130"/>
      <c r="B8276" s="130"/>
      <c r="C8276" s="130"/>
      <c r="D8276" s="130"/>
      <c r="E8276" s="130"/>
    </row>
    <row r="8277" spans="1:5" ht="15.75" thickBot="1" x14ac:dyDescent="0.3">
      <c r="A8277" s="130"/>
      <c r="B8277" s="130"/>
      <c r="C8277" s="130"/>
      <c r="D8277" s="130"/>
      <c r="E8277" s="130"/>
    </row>
    <row r="8278" spans="1:5" x14ac:dyDescent="0.25">
      <c r="A8278" s="131"/>
      <c r="B8278" s="131"/>
      <c r="C8278" s="131"/>
      <c r="D8278" s="131"/>
      <c r="E8278" s="131"/>
    </row>
    <row r="8279" spans="1:5" ht="15.75" thickBot="1" x14ac:dyDescent="0.3">
      <c r="A8279" s="130"/>
      <c r="B8279" s="130"/>
      <c r="C8279" s="130"/>
      <c r="D8279" s="130"/>
      <c r="E8279" s="130"/>
    </row>
    <row r="8280" spans="1:5" ht="15.75" thickBot="1" x14ac:dyDescent="0.3">
      <c r="A8280" s="130"/>
      <c r="B8280" s="130"/>
      <c r="C8280" s="130"/>
      <c r="D8280" s="130"/>
      <c r="E8280" s="130"/>
    </row>
    <row r="8281" spans="1:5" x14ac:dyDescent="0.25">
      <c r="A8281" s="131"/>
      <c r="B8281" s="131"/>
      <c r="C8281" s="131"/>
      <c r="D8281" s="131"/>
      <c r="E8281" s="131"/>
    </row>
    <row r="8282" spans="1:5" ht="15.75" thickBot="1" x14ac:dyDescent="0.3">
      <c r="A8282" s="130"/>
      <c r="B8282" s="130"/>
      <c r="C8282" s="130"/>
      <c r="D8282" s="130"/>
      <c r="E8282" s="130"/>
    </row>
    <row r="8283" spans="1:5" ht="15.75" thickBot="1" x14ac:dyDescent="0.3">
      <c r="A8283" s="130"/>
      <c r="B8283" s="130"/>
      <c r="C8283" s="130"/>
      <c r="D8283" s="130"/>
      <c r="E8283" s="130"/>
    </row>
    <row r="8284" spans="1:5" x14ac:dyDescent="0.25">
      <c r="A8284" s="131"/>
      <c r="B8284" s="131"/>
      <c r="C8284" s="131"/>
      <c r="D8284" s="131"/>
      <c r="E8284" s="131"/>
    </row>
    <row r="8285" spans="1:5" ht="15.75" thickBot="1" x14ac:dyDescent="0.3">
      <c r="A8285" s="130"/>
      <c r="B8285" s="130"/>
      <c r="C8285" s="130"/>
      <c r="D8285" s="130"/>
      <c r="E8285" s="130"/>
    </row>
    <row r="8286" spans="1:5" ht="15.75" thickBot="1" x14ac:dyDescent="0.3">
      <c r="A8286" s="130"/>
      <c r="B8286" s="130"/>
      <c r="C8286" s="130"/>
      <c r="D8286" s="130"/>
      <c r="E8286" s="130"/>
    </row>
    <row r="8287" spans="1:5" x14ac:dyDescent="0.25">
      <c r="A8287" s="131"/>
      <c r="B8287" s="131"/>
      <c r="C8287" s="131"/>
      <c r="D8287" s="131"/>
      <c r="E8287" s="131"/>
    </row>
    <row r="8288" spans="1:5" ht="15.75" thickBot="1" x14ac:dyDescent="0.3">
      <c r="A8288" s="130"/>
      <c r="B8288" s="130"/>
      <c r="C8288" s="130"/>
      <c r="D8288" s="130"/>
      <c r="E8288" s="130"/>
    </row>
    <row r="8289" spans="1:5" ht="15.75" thickBot="1" x14ac:dyDescent="0.3">
      <c r="A8289" s="130"/>
      <c r="B8289" s="130"/>
      <c r="C8289" s="130"/>
      <c r="D8289" s="130"/>
      <c r="E8289" s="130"/>
    </row>
    <row r="8290" spans="1:5" x14ac:dyDescent="0.25">
      <c r="A8290" s="131"/>
      <c r="B8290" s="131"/>
      <c r="C8290" s="131"/>
      <c r="D8290" s="131"/>
      <c r="E8290" s="131"/>
    </row>
    <row r="8291" spans="1:5" ht="15.75" thickBot="1" x14ac:dyDescent="0.3">
      <c r="A8291" s="130"/>
      <c r="B8291" s="130"/>
      <c r="C8291" s="130"/>
      <c r="D8291" s="130"/>
      <c r="E8291" s="130"/>
    </row>
    <row r="8292" spans="1:5" ht="15.75" thickBot="1" x14ac:dyDescent="0.3">
      <c r="A8292" s="130"/>
      <c r="B8292" s="130"/>
      <c r="C8292" s="130"/>
      <c r="D8292" s="130"/>
      <c r="E8292" s="130"/>
    </row>
    <row r="8293" spans="1:5" x14ac:dyDescent="0.25">
      <c r="A8293" s="131"/>
      <c r="B8293" s="131"/>
      <c r="C8293" s="131"/>
      <c r="D8293" s="131"/>
      <c r="E8293" s="131"/>
    </row>
    <row r="8294" spans="1:5" ht="15.75" thickBot="1" x14ac:dyDescent="0.3">
      <c r="A8294" s="130"/>
      <c r="B8294" s="130"/>
      <c r="C8294" s="130"/>
      <c r="D8294" s="130"/>
      <c r="E8294" s="130"/>
    </row>
    <row r="8295" spans="1:5" ht="15.75" thickBot="1" x14ac:dyDescent="0.3">
      <c r="A8295" s="130"/>
      <c r="B8295" s="130"/>
      <c r="C8295" s="130"/>
      <c r="D8295" s="130"/>
      <c r="E8295" s="130"/>
    </row>
    <row r="8296" spans="1:5" x14ac:dyDescent="0.25">
      <c r="A8296" s="131"/>
      <c r="B8296" s="131"/>
      <c r="C8296" s="131"/>
      <c r="D8296" s="131"/>
      <c r="E8296" s="131"/>
    </row>
    <row r="8297" spans="1:5" ht="15.75" thickBot="1" x14ac:dyDescent="0.3">
      <c r="A8297" s="130"/>
      <c r="B8297" s="130"/>
      <c r="C8297" s="130"/>
      <c r="D8297" s="130"/>
      <c r="E8297" s="130"/>
    </row>
    <row r="8298" spans="1:5" ht="15.75" thickBot="1" x14ac:dyDescent="0.3">
      <c r="A8298" s="130"/>
      <c r="B8298" s="130"/>
      <c r="C8298" s="130"/>
      <c r="D8298" s="130"/>
      <c r="E8298" s="130"/>
    </row>
    <row r="8299" spans="1:5" x14ac:dyDescent="0.25">
      <c r="A8299" s="131"/>
      <c r="B8299" s="131"/>
      <c r="C8299" s="131"/>
      <c r="D8299" s="131"/>
      <c r="E8299" s="131"/>
    </row>
    <row r="8300" spans="1:5" ht="15.75" thickBot="1" x14ac:dyDescent="0.3">
      <c r="A8300" s="130"/>
      <c r="B8300" s="130"/>
      <c r="C8300" s="130"/>
      <c r="D8300" s="130"/>
      <c r="E8300" s="130"/>
    </row>
    <row r="8301" spans="1:5" ht="15.75" thickBot="1" x14ac:dyDescent="0.3">
      <c r="A8301" s="130"/>
      <c r="B8301" s="130"/>
      <c r="C8301" s="130"/>
      <c r="D8301" s="130"/>
      <c r="E8301" s="130"/>
    </row>
    <row r="8302" spans="1:5" x14ac:dyDescent="0.25">
      <c r="A8302" s="131"/>
      <c r="B8302" s="131"/>
      <c r="C8302" s="131"/>
      <c r="D8302" s="131"/>
      <c r="E8302" s="131"/>
    </row>
    <row r="8303" spans="1:5" ht="15.75" thickBot="1" x14ac:dyDescent="0.3">
      <c r="A8303" s="130"/>
      <c r="B8303" s="130"/>
      <c r="C8303" s="130"/>
      <c r="D8303" s="130"/>
      <c r="E8303" s="130"/>
    </row>
    <row r="8304" spans="1:5" ht="15.75" thickBot="1" x14ac:dyDescent="0.3">
      <c r="A8304" s="130"/>
      <c r="B8304" s="130"/>
      <c r="C8304" s="130"/>
      <c r="D8304" s="130"/>
      <c r="E8304" s="130"/>
    </row>
    <row r="8305" spans="1:5" x14ac:dyDescent="0.25">
      <c r="A8305" s="131"/>
      <c r="B8305" s="131"/>
      <c r="C8305" s="131"/>
      <c r="D8305" s="131"/>
      <c r="E8305" s="131"/>
    </row>
    <row r="8306" spans="1:5" ht="15.75" thickBot="1" x14ac:dyDescent="0.3">
      <c r="A8306" s="130"/>
      <c r="B8306" s="130"/>
      <c r="C8306" s="130"/>
      <c r="D8306" s="130"/>
      <c r="E8306" s="130"/>
    </row>
    <row r="8307" spans="1:5" ht="15.75" thickBot="1" x14ac:dyDescent="0.3">
      <c r="A8307" s="130"/>
      <c r="B8307" s="130"/>
      <c r="C8307" s="130"/>
      <c r="D8307" s="130"/>
      <c r="E8307" s="130"/>
    </row>
    <row r="8308" spans="1:5" x14ac:dyDescent="0.25">
      <c r="A8308" s="131"/>
      <c r="B8308" s="131"/>
      <c r="C8308" s="131"/>
      <c r="D8308" s="131"/>
      <c r="E8308" s="131"/>
    </row>
    <row r="8309" spans="1:5" ht="15.75" thickBot="1" x14ac:dyDescent="0.3">
      <c r="A8309" s="130"/>
      <c r="B8309" s="130"/>
      <c r="C8309" s="130"/>
      <c r="D8309" s="130"/>
      <c r="E8309" s="130"/>
    </row>
    <row r="8310" spans="1:5" ht="15.75" thickBot="1" x14ac:dyDescent="0.3">
      <c r="A8310" s="130"/>
      <c r="B8310" s="130"/>
      <c r="C8310" s="130"/>
      <c r="D8310" s="130"/>
      <c r="E8310" s="130"/>
    </row>
    <row r="8311" spans="1:5" x14ac:dyDescent="0.25">
      <c r="A8311" s="131"/>
      <c r="B8311" s="131"/>
      <c r="C8311" s="131"/>
      <c r="D8311" s="131"/>
      <c r="E8311" s="131"/>
    </row>
    <row r="8312" spans="1:5" ht="15.75" thickBot="1" x14ac:dyDescent="0.3">
      <c r="A8312" s="130"/>
      <c r="B8312" s="130"/>
      <c r="C8312" s="130"/>
      <c r="D8312" s="130"/>
      <c r="E8312" s="130"/>
    </row>
    <row r="8313" spans="1:5" ht="15.75" thickBot="1" x14ac:dyDescent="0.3">
      <c r="A8313" s="130"/>
      <c r="B8313" s="130"/>
      <c r="C8313" s="130"/>
      <c r="D8313" s="130"/>
      <c r="E8313" s="130"/>
    </row>
    <row r="8314" spans="1:5" x14ac:dyDescent="0.25">
      <c r="A8314" s="131"/>
      <c r="B8314" s="131"/>
      <c r="C8314" s="131"/>
      <c r="D8314" s="131"/>
      <c r="E8314" s="131"/>
    </row>
    <row r="8315" spans="1:5" ht="15.75" thickBot="1" x14ac:dyDescent="0.3">
      <c r="A8315" s="130"/>
      <c r="B8315" s="130"/>
      <c r="C8315" s="130"/>
      <c r="D8315" s="130"/>
      <c r="E8315" s="130"/>
    </row>
    <row r="8316" spans="1:5" ht="15.75" thickBot="1" x14ac:dyDescent="0.3">
      <c r="A8316" s="130"/>
      <c r="B8316" s="130"/>
      <c r="C8316" s="130"/>
      <c r="D8316" s="130"/>
      <c r="E8316" s="130"/>
    </row>
    <row r="8317" spans="1:5" x14ac:dyDescent="0.25">
      <c r="A8317" s="131"/>
      <c r="B8317" s="131"/>
      <c r="C8317" s="131"/>
      <c r="D8317" s="131"/>
      <c r="E8317" s="131"/>
    </row>
    <row r="8318" spans="1:5" ht="15.75" thickBot="1" x14ac:dyDescent="0.3">
      <c r="A8318" s="130"/>
      <c r="B8318" s="130"/>
      <c r="C8318" s="130"/>
      <c r="D8318" s="130"/>
      <c r="E8318" s="130"/>
    </row>
    <row r="8319" spans="1:5" ht="15.75" thickBot="1" x14ac:dyDescent="0.3">
      <c r="A8319" s="130"/>
      <c r="B8319" s="130"/>
      <c r="C8319" s="130"/>
      <c r="D8319" s="130"/>
      <c r="E8319" s="130"/>
    </row>
    <row r="8320" spans="1:5" x14ac:dyDescent="0.25">
      <c r="A8320" s="131"/>
      <c r="B8320" s="131"/>
      <c r="C8320" s="131"/>
      <c r="D8320" s="131"/>
      <c r="E8320" s="131"/>
    </row>
    <row r="8321" spans="1:5" ht="15.75" thickBot="1" x14ac:dyDescent="0.3">
      <c r="A8321" s="130"/>
      <c r="B8321" s="130"/>
      <c r="C8321" s="130"/>
      <c r="D8321" s="130"/>
      <c r="E8321" s="130"/>
    </row>
    <row r="8322" spans="1:5" ht="15.75" thickBot="1" x14ac:dyDescent="0.3">
      <c r="A8322" s="130"/>
      <c r="B8322" s="130"/>
      <c r="C8322" s="130"/>
      <c r="D8322" s="130"/>
      <c r="E8322" s="130"/>
    </row>
    <row r="8323" spans="1:5" x14ac:dyDescent="0.25">
      <c r="A8323" s="131"/>
      <c r="B8323" s="131"/>
      <c r="C8323" s="131"/>
      <c r="D8323" s="131"/>
      <c r="E8323" s="131"/>
    </row>
    <row r="8324" spans="1:5" ht="15.75" thickBot="1" x14ac:dyDescent="0.3">
      <c r="A8324" s="130"/>
      <c r="B8324" s="130"/>
      <c r="C8324" s="130"/>
      <c r="D8324" s="130"/>
      <c r="E8324" s="130"/>
    </row>
    <row r="8325" spans="1:5" ht="15.75" thickBot="1" x14ac:dyDescent="0.3">
      <c r="A8325" s="130"/>
      <c r="B8325" s="130"/>
      <c r="C8325" s="130"/>
      <c r="D8325" s="130"/>
      <c r="E8325" s="130"/>
    </row>
    <row r="8326" spans="1:5" x14ac:dyDescent="0.25">
      <c r="A8326" s="131"/>
      <c r="B8326" s="131"/>
      <c r="C8326" s="131"/>
      <c r="D8326" s="131"/>
      <c r="E8326" s="131"/>
    </row>
    <row r="8327" spans="1:5" ht="15.75" thickBot="1" x14ac:dyDescent="0.3">
      <c r="A8327" s="130"/>
      <c r="B8327" s="130"/>
      <c r="C8327" s="130"/>
      <c r="D8327" s="130"/>
      <c r="E8327" s="130"/>
    </row>
    <row r="8328" spans="1:5" ht="15.75" thickBot="1" x14ac:dyDescent="0.3">
      <c r="A8328" s="130"/>
      <c r="B8328" s="130"/>
      <c r="C8328" s="130"/>
      <c r="D8328" s="130"/>
      <c r="E8328" s="130"/>
    </row>
    <row r="8329" spans="1:5" x14ac:dyDescent="0.25">
      <c r="A8329" s="131"/>
      <c r="B8329" s="131"/>
      <c r="C8329" s="131"/>
      <c r="D8329" s="131"/>
      <c r="E8329" s="131"/>
    </row>
    <row r="8330" spans="1:5" ht="15.75" thickBot="1" x14ac:dyDescent="0.3">
      <c r="A8330" s="130"/>
      <c r="B8330" s="130"/>
      <c r="C8330" s="130"/>
      <c r="D8330" s="130"/>
      <c r="E8330" s="130"/>
    </row>
    <row r="8331" spans="1:5" ht="15.75" thickBot="1" x14ac:dyDescent="0.3">
      <c r="A8331" s="130"/>
      <c r="B8331" s="130"/>
      <c r="C8331" s="130"/>
      <c r="D8331" s="130"/>
      <c r="E8331" s="130"/>
    </row>
    <row r="8332" spans="1:5" x14ac:dyDescent="0.25">
      <c r="A8332" s="131"/>
      <c r="B8332" s="131"/>
      <c r="C8332" s="131"/>
      <c r="D8332" s="131"/>
      <c r="E8332" s="131"/>
    </row>
    <row r="8333" spans="1:5" ht="15.75" thickBot="1" x14ac:dyDescent="0.3">
      <c r="A8333" s="130"/>
      <c r="B8333" s="130"/>
      <c r="C8333" s="130"/>
      <c r="D8333" s="130"/>
      <c r="E8333" s="130"/>
    </row>
    <row r="8334" spans="1:5" ht="15.75" thickBot="1" x14ac:dyDescent="0.3">
      <c r="A8334" s="130"/>
      <c r="B8334" s="130"/>
      <c r="C8334" s="130"/>
      <c r="D8334" s="130"/>
      <c r="E8334" s="130"/>
    </row>
    <row r="8335" spans="1:5" x14ac:dyDescent="0.25">
      <c r="A8335" s="131"/>
      <c r="B8335" s="131"/>
      <c r="C8335" s="131"/>
      <c r="D8335" s="131"/>
      <c r="E8335" s="131"/>
    </row>
    <row r="8336" spans="1:5" ht="15.75" thickBot="1" x14ac:dyDescent="0.3">
      <c r="A8336" s="130"/>
      <c r="B8336" s="130"/>
      <c r="C8336" s="130"/>
      <c r="D8336" s="130"/>
      <c r="E8336" s="130"/>
    </row>
    <row r="8337" spans="1:5" ht="15.75" thickBot="1" x14ac:dyDescent="0.3">
      <c r="A8337" s="130"/>
      <c r="B8337" s="130"/>
      <c r="C8337" s="130"/>
      <c r="D8337" s="130"/>
      <c r="E8337" s="130"/>
    </row>
    <row r="8338" spans="1:5" x14ac:dyDescent="0.25">
      <c r="A8338" s="131"/>
      <c r="B8338" s="131"/>
      <c r="C8338" s="131"/>
      <c r="D8338" s="131"/>
      <c r="E8338" s="131"/>
    </row>
    <row r="8339" spans="1:5" ht="15.75" thickBot="1" x14ac:dyDescent="0.3">
      <c r="A8339" s="130"/>
      <c r="B8339" s="130"/>
      <c r="C8339" s="130"/>
      <c r="D8339" s="130"/>
      <c r="E8339" s="130"/>
    </row>
    <row r="8340" spans="1:5" ht="15.75" thickBot="1" x14ac:dyDescent="0.3">
      <c r="A8340" s="130"/>
      <c r="B8340" s="130"/>
      <c r="C8340" s="130"/>
      <c r="D8340" s="130"/>
      <c r="E8340" s="130"/>
    </row>
    <row r="8341" spans="1:5" x14ac:dyDescent="0.25">
      <c r="A8341" s="131"/>
      <c r="B8341" s="131"/>
      <c r="C8341" s="131"/>
      <c r="D8341" s="131"/>
      <c r="E8341" s="131"/>
    </row>
    <row r="8342" spans="1:5" ht="15.75" thickBot="1" x14ac:dyDescent="0.3">
      <c r="A8342" s="130"/>
      <c r="B8342" s="130"/>
      <c r="C8342" s="130"/>
      <c r="D8342" s="130"/>
      <c r="E8342" s="130"/>
    </row>
    <row r="8343" spans="1:5" ht="15.75" thickBot="1" x14ac:dyDescent="0.3">
      <c r="A8343" s="130"/>
      <c r="B8343" s="130"/>
      <c r="C8343" s="130"/>
      <c r="D8343" s="130"/>
      <c r="E8343" s="130"/>
    </row>
    <row r="8344" spans="1:5" x14ac:dyDescent="0.25">
      <c r="A8344" s="131"/>
      <c r="B8344" s="131"/>
      <c r="C8344" s="131"/>
      <c r="D8344" s="131"/>
      <c r="E8344" s="131"/>
    </row>
    <row r="8345" spans="1:5" ht="15.75" thickBot="1" x14ac:dyDescent="0.3">
      <c r="A8345" s="130"/>
      <c r="B8345" s="130"/>
      <c r="C8345" s="130"/>
      <c r="D8345" s="130"/>
      <c r="E8345" s="130"/>
    </row>
    <row r="8346" spans="1:5" ht="15.75" thickBot="1" x14ac:dyDescent="0.3">
      <c r="A8346" s="130"/>
      <c r="B8346" s="130"/>
      <c r="C8346" s="130"/>
      <c r="D8346" s="130"/>
      <c r="E8346" s="130"/>
    </row>
    <row r="8347" spans="1:5" x14ac:dyDescent="0.25">
      <c r="A8347" s="131"/>
      <c r="B8347" s="131"/>
      <c r="C8347" s="131"/>
      <c r="D8347" s="131"/>
      <c r="E8347" s="131"/>
    </row>
    <row r="8348" spans="1:5" ht="15.75" thickBot="1" x14ac:dyDescent="0.3">
      <c r="A8348" s="130"/>
      <c r="B8348" s="130"/>
      <c r="C8348" s="130"/>
      <c r="D8348" s="130"/>
      <c r="E8348" s="130"/>
    </row>
    <row r="8349" spans="1:5" ht="15.75" thickBot="1" x14ac:dyDescent="0.3">
      <c r="A8349" s="130"/>
      <c r="B8349" s="130"/>
      <c r="C8349" s="130"/>
      <c r="D8349" s="130"/>
      <c r="E8349" s="130"/>
    </row>
    <row r="8350" spans="1:5" x14ac:dyDescent="0.25">
      <c r="A8350" s="131"/>
      <c r="B8350" s="131"/>
      <c r="C8350" s="131"/>
      <c r="D8350" s="131"/>
      <c r="E8350" s="131"/>
    </row>
    <row r="8351" spans="1:5" ht="15.75" thickBot="1" x14ac:dyDescent="0.3">
      <c r="A8351" s="130"/>
      <c r="B8351" s="130"/>
      <c r="C8351" s="130"/>
      <c r="D8351" s="130"/>
      <c r="E8351" s="130"/>
    </row>
    <row r="8352" spans="1:5" ht="15.75" thickBot="1" x14ac:dyDescent="0.3">
      <c r="A8352" s="130"/>
      <c r="B8352" s="130"/>
      <c r="C8352" s="130"/>
      <c r="D8352" s="130"/>
      <c r="E8352" s="130"/>
    </row>
    <row r="8353" spans="1:5" x14ac:dyDescent="0.25">
      <c r="A8353" s="131"/>
      <c r="B8353" s="131"/>
      <c r="C8353" s="131"/>
      <c r="D8353" s="131"/>
      <c r="E8353" s="131"/>
    </row>
    <row r="8354" spans="1:5" ht="15.75" thickBot="1" x14ac:dyDescent="0.3">
      <c r="A8354" s="130"/>
      <c r="B8354" s="130"/>
      <c r="C8354" s="130"/>
      <c r="D8354" s="130"/>
      <c r="E8354" s="130"/>
    </row>
    <row r="8355" spans="1:5" ht="15.75" thickBot="1" x14ac:dyDescent="0.3">
      <c r="A8355" s="130"/>
      <c r="B8355" s="130"/>
      <c r="C8355" s="130"/>
      <c r="D8355" s="130"/>
      <c r="E8355" s="130"/>
    </row>
    <row r="8356" spans="1:5" x14ac:dyDescent="0.25">
      <c r="A8356" s="131"/>
      <c r="B8356" s="131"/>
      <c r="C8356" s="131"/>
      <c r="D8356" s="131"/>
      <c r="E8356" s="131"/>
    </row>
    <row r="8357" spans="1:5" ht="15.75" thickBot="1" x14ac:dyDescent="0.3">
      <c r="A8357" s="130"/>
      <c r="B8357" s="130"/>
      <c r="C8357" s="130"/>
      <c r="D8357" s="130"/>
      <c r="E8357" s="130"/>
    </row>
    <row r="8358" spans="1:5" ht="15.75" thickBot="1" x14ac:dyDescent="0.3">
      <c r="A8358" s="130"/>
      <c r="B8358" s="130"/>
      <c r="C8358" s="130"/>
      <c r="D8358" s="130"/>
      <c r="E8358" s="130"/>
    </row>
    <row r="8359" spans="1:5" x14ac:dyDescent="0.25">
      <c r="A8359" s="131"/>
      <c r="B8359" s="131"/>
      <c r="C8359" s="131"/>
      <c r="D8359" s="131"/>
      <c r="E8359" s="131"/>
    </row>
    <row r="8360" spans="1:5" ht="15.75" thickBot="1" x14ac:dyDescent="0.3">
      <c r="A8360" s="130"/>
      <c r="B8360" s="130"/>
      <c r="C8360" s="130"/>
      <c r="D8360" s="130"/>
      <c r="E8360" s="130"/>
    </row>
    <row r="8361" spans="1:5" ht="15.75" thickBot="1" x14ac:dyDescent="0.3">
      <c r="A8361" s="130"/>
      <c r="B8361" s="130"/>
      <c r="C8361" s="130"/>
      <c r="D8361" s="130"/>
      <c r="E8361" s="130"/>
    </row>
    <row r="8362" spans="1:5" x14ac:dyDescent="0.25">
      <c r="A8362" s="131"/>
      <c r="B8362" s="131"/>
      <c r="C8362" s="131"/>
      <c r="D8362" s="131"/>
      <c r="E8362" s="131"/>
    </row>
    <row r="8363" spans="1:5" ht="15.75" thickBot="1" x14ac:dyDescent="0.3">
      <c r="A8363" s="130"/>
      <c r="B8363" s="130"/>
      <c r="C8363" s="130"/>
      <c r="D8363" s="130"/>
      <c r="E8363" s="130"/>
    </row>
    <row r="8364" spans="1:5" ht="15.75" thickBot="1" x14ac:dyDescent="0.3">
      <c r="A8364" s="130"/>
      <c r="B8364" s="130"/>
      <c r="C8364" s="130"/>
      <c r="D8364" s="130"/>
      <c r="E8364" s="130"/>
    </row>
    <row r="8365" spans="1:5" x14ac:dyDescent="0.25">
      <c r="A8365" s="131"/>
      <c r="B8365" s="131"/>
      <c r="C8365" s="131"/>
      <c r="D8365" s="131"/>
      <c r="E8365" s="131"/>
    </row>
    <row r="8366" spans="1:5" ht="15.75" thickBot="1" x14ac:dyDescent="0.3">
      <c r="A8366" s="130"/>
      <c r="B8366" s="130"/>
      <c r="C8366" s="130"/>
      <c r="D8366" s="130"/>
      <c r="E8366" s="130"/>
    </row>
    <row r="8367" spans="1:5" ht="15.75" thickBot="1" x14ac:dyDescent="0.3">
      <c r="A8367" s="130"/>
      <c r="B8367" s="130"/>
      <c r="C8367" s="130"/>
      <c r="D8367" s="130"/>
      <c r="E8367" s="130"/>
    </row>
    <row r="8368" spans="1:5" x14ac:dyDescent="0.25">
      <c r="A8368" s="131"/>
      <c r="B8368" s="131"/>
      <c r="C8368" s="131"/>
      <c r="D8368" s="131"/>
      <c r="E8368" s="131"/>
    </row>
    <row r="8369" spans="1:5" ht="15.75" thickBot="1" x14ac:dyDescent="0.3">
      <c r="A8369" s="130"/>
      <c r="B8369" s="130"/>
      <c r="C8369" s="130"/>
      <c r="D8369" s="130"/>
      <c r="E8369" s="130"/>
    </row>
    <row r="8370" spans="1:5" ht="15.75" thickBot="1" x14ac:dyDescent="0.3">
      <c r="A8370" s="130"/>
      <c r="B8370" s="130"/>
      <c r="C8370" s="130"/>
      <c r="D8370" s="130"/>
      <c r="E8370" s="130"/>
    </row>
    <row r="8371" spans="1:5" x14ac:dyDescent="0.25">
      <c r="A8371" s="131"/>
      <c r="B8371" s="131"/>
      <c r="C8371" s="131"/>
      <c r="D8371" s="131"/>
      <c r="E8371" s="131"/>
    </row>
    <row r="8372" spans="1:5" ht="15.75" thickBot="1" x14ac:dyDescent="0.3">
      <c r="A8372" s="130"/>
      <c r="B8372" s="130"/>
      <c r="C8372" s="130"/>
      <c r="D8372" s="130"/>
      <c r="E8372" s="130"/>
    </row>
    <row r="8373" spans="1:5" ht="15.75" thickBot="1" x14ac:dyDescent="0.3">
      <c r="A8373" s="130"/>
      <c r="B8373" s="130"/>
      <c r="C8373" s="130"/>
      <c r="D8373" s="130"/>
      <c r="E8373" s="130"/>
    </row>
    <row r="8374" spans="1:5" x14ac:dyDescent="0.25">
      <c r="A8374" s="131"/>
      <c r="B8374" s="131"/>
      <c r="C8374" s="131"/>
      <c r="D8374" s="131"/>
      <c r="E8374" s="131"/>
    </row>
    <row r="8375" spans="1:5" ht="15.75" thickBot="1" x14ac:dyDescent="0.3">
      <c r="A8375" s="130"/>
      <c r="B8375" s="130"/>
      <c r="C8375" s="130"/>
      <c r="D8375" s="130"/>
      <c r="E8375" s="130"/>
    </row>
    <row r="8376" spans="1:5" ht="15.75" thickBot="1" x14ac:dyDescent="0.3">
      <c r="A8376" s="130"/>
      <c r="B8376" s="130"/>
      <c r="C8376" s="130"/>
      <c r="D8376" s="130"/>
      <c r="E8376" s="130"/>
    </row>
    <row r="8377" spans="1:5" x14ac:dyDescent="0.25">
      <c r="A8377" s="131"/>
      <c r="B8377" s="131"/>
      <c r="C8377" s="131"/>
      <c r="D8377" s="131"/>
      <c r="E8377" s="131"/>
    </row>
    <row r="8378" spans="1:5" ht="15.75" thickBot="1" x14ac:dyDescent="0.3">
      <c r="A8378" s="130"/>
      <c r="B8378" s="130"/>
      <c r="C8378" s="130"/>
      <c r="D8378" s="130"/>
      <c r="E8378" s="130"/>
    </row>
    <row r="8379" spans="1:5" ht="15.75" thickBot="1" x14ac:dyDescent="0.3">
      <c r="A8379" s="130"/>
      <c r="B8379" s="130"/>
      <c r="C8379" s="130"/>
      <c r="D8379" s="130"/>
      <c r="E8379" s="130"/>
    </row>
    <row r="8380" spans="1:5" x14ac:dyDescent="0.25">
      <c r="A8380" s="131"/>
      <c r="B8380" s="131"/>
      <c r="C8380" s="131"/>
      <c r="D8380" s="131"/>
      <c r="E8380" s="131"/>
    </row>
    <row r="8381" spans="1:5" ht="15.75" thickBot="1" x14ac:dyDescent="0.3">
      <c r="A8381" s="130"/>
      <c r="B8381" s="130"/>
      <c r="C8381" s="130"/>
      <c r="D8381" s="130"/>
      <c r="E8381" s="130"/>
    </row>
    <row r="8382" spans="1:5" ht="15.75" thickBot="1" x14ac:dyDescent="0.3">
      <c r="A8382" s="130"/>
      <c r="B8382" s="130"/>
      <c r="C8382" s="130"/>
      <c r="D8382" s="130"/>
      <c r="E8382" s="130"/>
    </row>
    <row r="8383" spans="1:5" x14ac:dyDescent="0.25">
      <c r="A8383" s="131"/>
      <c r="B8383" s="131"/>
      <c r="C8383" s="131"/>
      <c r="D8383" s="131"/>
      <c r="E8383" s="131"/>
    </row>
    <row r="8384" spans="1:5" ht="15.75" thickBot="1" x14ac:dyDescent="0.3">
      <c r="A8384" s="130"/>
      <c r="B8384" s="130"/>
      <c r="C8384" s="130"/>
      <c r="D8384" s="130"/>
      <c r="E8384" s="130"/>
    </row>
    <row r="8385" spans="1:5" ht="15.75" thickBot="1" x14ac:dyDescent="0.3">
      <c r="A8385" s="130"/>
      <c r="B8385" s="130"/>
      <c r="C8385" s="130"/>
      <c r="D8385" s="130"/>
      <c r="E8385" s="130"/>
    </row>
    <row r="8386" spans="1:5" x14ac:dyDescent="0.25">
      <c r="A8386" s="131"/>
      <c r="B8386" s="131"/>
      <c r="C8386" s="131"/>
      <c r="D8386" s="131"/>
      <c r="E8386" s="131"/>
    </row>
    <row r="8387" spans="1:5" ht="15.75" thickBot="1" x14ac:dyDescent="0.3">
      <c r="A8387" s="130"/>
      <c r="B8387" s="130"/>
      <c r="C8387" s="130"/>
      <c r="D8387" s="130"/>
      <c r="E8387" s="130"/>
    </row>
    <row r="8388" spans="1:5" ht="15.75" thickBot="1" x14ac:dyDescent="0.3">
      <c r="A8388" s="130"/>
      <c r="B8388" s="130"/>
      <c r="C8388" s="130"/>
      <c r="D8388" s="130"/>
      <c r="E8388" s="130"/>
    </row>
    <row r="8389" spans="1:5" x14ac:dyDescent="0.25">
      <c r="A8389" s="131"/>
      <c r="B8389" s="131"/>
      <c r="C8389" s="131"/>
      <c r="D8389" s="131"/>
      <c r="E8389" s="131"/>
    </row>
    <row r="8390" spans="1:5" ht="15.75" thickBot="1" x14ac:dyDescent="0.3">
      <c r="A8390" s="130"/>
      <c r="B8390" s="130"/>
      <c r="C8390" s="130"/>
      <c r="D8390" s="130"/>
      <c r="E8390" s="130"/>
    </row>
    <row r="8391" spans="1:5" ht="15.75" thickBot="1" x14ac:dyDescent="0.3">
      <c r="A8391" s="130"/>
      <c r="B8391" s="130"/>
      <c r="C8391" s="130"/>
      <c r="D8391" s="130"/>
      <c r="E8391" s="130"/>
    </row>
    <row r="8392" spans="1:5" x14ac:dyDescent="0.25">
      <c r="A8392" s="131"/>
      <c r="B8392" s="131"/>
      <c r="C8392" s="131"/>
      <c r="D8392" s="131"/>
      <c r="E8392" s="131"/>
    </row>
    <row r="8393" spans="1:5" ht="15.75" thickBot="1" x14ac:dyDescent="0.3">
      <c r="A8393" s="130"/>
      <c r="B8393" s="130"/>
      <c r="C8393" s="130"/>
      <c r="D8393" s="130"/>
      <c r="E8393" s="130"/>
    </row>
    <row r="8394" spans="1:5" ht="15.75" thickBot="1" x14ac:dyDescent="0.3">
      <c r="A8394" s="130"/>
      <c r="B8394" s="130"/>
      <c r="C8394" s="130"/>
      <c r="D8394" s="130"/>
      <c r="E8394" s="130"/>
    </row>
    <row r="8395" spans="1:5" x14ac:dyDescent="0.25">
      <c r="A8395" s="131"/>
      <c r="B8395" s="131"/>
      <c r="C8395" s="131"/>
      <c r="D8395" s="131"/>
      <c r="E8395" s="131"/>
    </row>
    <row r="8396" spans="1:5" ht="15.75" thickBot="1" x14ac:dyDescent="0.3">
      <c r="A8396" s="130"/>
      <c r="B8396" s="130"/>
      <c r="C8396" s="130"/>
      <c r="D8396" s="130"/>
      <c r="E8396" s="130"/>
    </row>
    <row r="8397" spans="1:5" ht="15.75" thickBot="1" x14ac:dyDescent="0.3">
      <c r="A8397" s="130"/>
      <c r="B8397" s="130"/>
      <c r="C8397" s="130"/>
      <c r="D8397" s="130"/>
      <c r="E8397" s="130"/>
    </row>
    <row r="8398" spans="1:5" x14ac:dyDescent="0.25">
      <c r="A8398" s="131"/>
      <c r="B8398" s="131"/>
      <c r="C8398" s="131"/>
      <c r="D8398" s="131"/>
      <c r="E8398" s="131"/>
    </row>
    <row r="8399" spans="1:5" ht="15.75" thickBot="1" x14ac:dyDescent="0.3">
      <c r="A8399" s="130"/>
      <c r="B8399" s="130"/>
      <c r="C8399" s="130"/>
      <c r="D8399" s="130"/>
      <c r="E8399" s="130"/>
    </row>
    <row r="8400" spans="1:5" ht="15.75" thickBot="1" x14ac:dyDescent="0.3">
      <c r="A8400" s="130"/>
      <c r="B8400" s="130"/>
      <c r="C8400" s="130"/>
      <c r="D8400" s="130"/>
      <c r="E8400" s="130"/>
    </row>
    <row r="8401" spans="1:5" x14ac:dyDescent="0.25">
      <c r="A8401" s="131"/>
      <c r="B8401" s="131"/>
      <c r="C8401" s="131"/>
      <c r="D8401" s="131"/>
      <c r="E8401" s="131"/>
    </row>
    <row r="8402" spans="1:5" ht="15.75" thickBot="1" x14ac:dyDescent="0.3">
      <c r="A8402" s="130"/>
      <c r="B8402" s="130"/>
      <c r="C8402" s="130"/>
      <c r="D8402" s="130"/>
      <c r="E8402" s="130"/>
    </row>
    <row r="8403" spans="1:5" ht="15.75" thickBot="1" x14ac:dyDescent="0.3">
      <c r="A8403" s="130"/>
      <c r="B8403" s="130"/>
      <c r="C8403" s="130"/>
      <c r="D8403" s="130"/>
      <c r="E8403" s="130"/>
    </row>
    <row r="8404" spans="1:5" x14ac:dyDescent="0.25">
      <c r="A8404" s="131"/>
      <c r="B8404" s="131"/>
      <c r="C8404" s="131"/>
      <c r="D8404" s="131"/>
      <c r="E8404" s="131"/>
    </row>
    <row r="8405" spans="1:5" ht="15.75" thickBot="1" x14ac:dyDescent="0.3">
      <c r="A8405" s="130"/>
      <c r="B8405" s="130"/>
      <c r="C8405" s="130"/>
      <c r="D8405" s="130"/>
      <c r="E8405" s="130"/>
    </row>
    <row r="8406" spans="1:5" ht="15.75" thickBot="1" x14ac:dyDescent="0.3">
      <c r="A8406" s="130"/>
      <c r="B8406" s="130"/>
      <c r="C8406" s="130"/>
      <c r="D8406" s="130"/>
      <c r="E8406" s="130"/>
    </row>
    <row r="8407" spans="1:5" x14ac:dyDescent="0.25">
      <c r="A8407" s="131"/>
      <c r="B8407" s="131"/>
      <c r="C8407" s="131"/>
      <c r="D8407" s="131"/>
      <c r="E8407" s="131"/>
    </row>
    <row r="8408" spans="1:5" ht="15.75" thickBot="1" x14ac:dyDescent="0.3">
      <c r="A8408" s="130"/>
      <c r="B8408" s="130"/>
      <c r="C8408" s="130"/>
      <c r="D8408" s="130"/>
      <c r="E8408" s="130"/>
    </row>
    <row r="8409" spans="1:5" ht="15.75" thickBot="1" x14ac:dyDescent="0.3">
      <c r="A8409" s="130"/>
      <c r="B8409" s="130"/>
      <c r="C8409" s="130"/>
      <c r="D8409" s="130"/>
      <c r="E8409" s="130"/>
    </row>
    <row r="8410" spans="1:5" x14ac:dyDescent="0.25">
      <c r="A8410" s="131"/>
      <c r="B8410" s="131"/>
      <c r="C8410" s="131"/>
      <c r="D8410" s="131"/>
      <c r="E8410" s="131"/>
    </row>
    <row r="8411" spans="1:5" ht="15.75" thickBot="1" x14ac:dyDescent="0.3">
      <c r="A8411" s="130"/>
      <c r="B8411" s="130"/>
      <c r="C8411" s="130"/>
      <c r="D8411" s="130"/>
      <c r="E8411" s="130"/>
    </row>
    <row r="8412" spans="1:5" ht="15.75" thickBot="1" x14ac:dyDescent="0.3">
      <c r="A8412" s="130"/>
      <c r="B8412" s="130"/>
      <c r="C8412" s="130"/>
      <c r="D8412" s="130"/>
      <c r="E8412" s="130"/>
    </row>
    <row r="8413" spans="1:5" x14ac:dyDescent="0.25">
      <c r="A8413" s="131"/>
      <c r="B8413" s="131"/>
      <c r="C8413" s="131"/>
      <c r="D8413" s="131"/>
      <c r="E8413" s="131"/>
    </row>
    <row r="8414" spans="1:5" ht="15.75" thickBot="1" x14ac:dyDescent="0.3">
      <c r="A8414" s="130"/>
      <c r="B8414" s="130"/>
      <c r="C8414" s="130"/>
      <c r="D8414" s="130"/>
      <c r="E8414" s="130"/>
    </row>
    <row r="8415" spans="1:5" ht="15.75" thickBot="1" x14ac:dyDescent="0.3">
      <c r="A8415" s="130"/>
      <c r="B8415" s="130"/>
      <c r="C8415" s="130"/>
      <c r="D8415" s="130"/>
      <c r="E8415" s="130"/>
    </row>
    <row r="8416" spans="1:5" x14ac:dyDescent="0.25">
      <c r="A8416" s="131"/>
      <c r="B8416" s="131"/>
      <c r="C8416" s="131"/>
      <c r="D8416" s="131"/>
      <c r="E8416" s="131"/>
    </row>
    <row r="8417" spans="1:5" ht="15.75" thickBot="1" x14ac:dyDescent="0.3">
      <c r="A8417" s="130"/>
      <c r="B8417" s="130"/>
      <c r="C8417" s="130"/>
      <c r="D8417" s="130"/>
      <c r="E8417" s="130"/>
    </row>
    <row r="8418" spans="1:5" ht="15.75" thickBot="1" x14ac:dyDescent="0.3">
      <c r="A8418" s="130"/>
      <c r="B8418" s="130"/>
      <c r="C8418" s="130"/>
      <c r="D8418" s="130"/>
      <c r="E8418" s="130"/>
    </row>
    <row r="8419" spans="1:5" x14ac:dyDescent="0.25">
      <c r="A8419" s="131"/>
      <c r="B8419" s="131"/>
      <c r="C8419" s="131"/>
      <c r="D8419" s="131"/>
      <c r="E8419" s="131"/>
    </row>
    <row r="8420" spans="1:5" ht="15.75" thickBot="1" x14ac:dyDescent="0.3">
      <c r="A8420" s="130"/>
      <c r="B8420" s="130"/>
      <c r="C8420" s="130"/>
      <c r="D8420" s="130"/>
      <c r="E8420" s="130"/>
    </row>
    <row r="8421" spans="1:5" ht="15.75" thickBot="1" x14ac:dyDescent="0.3">
      <c r="A8421" s="130"/>
      <c r="B8421" s="130"/>
      <c r="C8421" s="130"/>
      <c r="D8421" s="130"/>
      <c r="E8421" s="130"/>
    </row>
    <row r="8422" spans="1:5" x14ac:dyDescent="0.25">
      <c r="A8422" s="131"/>
      <c r="B8422" s="131"/>
      <c r="C8422" s="131"/>
      <c r="D8422" s="131"/>
      <c r="E8422" s="131"/>
    </row>
    <row r="8423" spans="1:5" ht="15.75" thickBot="1" x14ac:dyDescent="0.3">
      <c r="A8423" s="130"/>
      <c r="B8423" s="130"/>
      <c r="C8423" s="130"/>
      <c r="D8423" s="130"/>
      <c r="E8423" s="130"/>
    </row>
    <row r="8424" spans="1:5" ht="15.75" thickBot="1" x14ac:dyDescent="0.3">
      <c r="A8424" s="130"/>
      <c r="B8424" s="130"/>
      <c r="C8424" s="130"/>
      <c r="D8424" s="130"/>
      <c r="E8424" s="130"/>
    </row>
    <row r="8425" spans="1:5" x14ac:dyDescent="0.25">
      <c r="A8425" s="131"/>
      <c r="B8425" s="131"/>
      <c r="C8425" s="131"/>
      <c r="D8425" s="131"/>
      <c r="E8425" s="131"/>
    </row>
    <row r="8426" spans="1:5" ht="15.75" thickBot="1" x14ac:dyDescent="0.3">
      <c r="A8426" s="130"/>
      <c r="B8426" s="130"/>
      <c r="C8426" s="130"/>
      <c r="D8426" s="130"/>
      <c r="E8426" s="130"/>
    </row>
    <row r="8427" spans="1:5" ht="15.75" thickBot="1" x14ac:dyDescent="0.3">
      <c r="A8427" s="130"/>
      <c r="B8427" s="130"/>
      <c r="C8427" s="130"/>
      <c r="D8427" s="130"/>
      <c r="E8427" s="130"/>
    </row>
    <row r="8428" spans="1:5" x14ac:dyDescent="0.25">
      <c r="A8428" s="131"/>
      <c r="B8428" s="131"/>
      <c r="C8428" s="131"/>
      <c r="D8428" s="131"/>
      <c r="E8428" s="131"/>
    </row>
    <row r="8429" spans="1:5" ht="15.75" thickBot="1" x14ac:dyDescent="0.3">
      <c r="A8429" s="130"/>
      <c r="B8429" s="130"/>
      <c r="C8429" s="130"/>
      <c r="D8429" s="130"/>
      <c r="E8429" s="130"/>
    </row>
    <row r="8430" spans="1:5" ht="15.75" thickBot="1" x14ac:dyDescent="0.3">
      <c r="A8430" s="130"/>
      <c r="B8430" s="130"/>
      <c r="C8430" s="130"/>
      <c r="D8430" s="130"/>
      <c r="E8430" s="130"/>
    </row>
    <row r="8431" spans="1:5" x14ac:dyDescent="0.25">
      <c r="A8431" s="131"/>
      <c r="B8431" s="131"/>
      <c r="C8431" s="131"/>
      <c r="D8431" s="131"/>
      <c r="E8431" s="131"/>
    </row>
    <row r="8432" spans="1:5" ht="15.75" thickBot="1" x14ac:dyDescent="0.3">
      <c r="A8432" s="130"/>
      <c r="B8432" s="130"/>
      <c r="C8432" s="130"/>
      <c r="D8432" s="130"/>
      <c r="E8432" s="130"/>
    </row>
    <row r="8433" spans="1:5" ht="15.75" thickBot="1" x14ac:dyDescent="0.3">
      <c r="A8433" s="130"/>
      <c r="B8433" s="130"/>
      <c r="C8433" s="130"/>
      <c r="D8433" s="130"/>
      <c r="E8433" s="130"/>
    </row>
    <row r="8434" spans="1:5" x14ac:dyDescent="0.25">
      <c r="A8434" s="131"/>
      <c r="B8434" s="131"/>
      <c r="C8434" s="131"/>
      <c r="D8434" s="131"/>
      <c r="E8434" s="131"/>
    </row>
    <row r="8435" spans="1:5" ht="15.75" thickBot="1" x14ac:dyDescent="0.3">
      <c r="A8435" s="130"/>
      <c r="B8435" s="130"/>
      <c r="C8435" s="130"/>
      <c r="D8435" s="130"/>
      <c r="E8435" s="130"/>
    </row>
    <row r="8436" spans="1:5" ht="15.75" thickBot="1" x14ac:dyDescent="0.3">
      <c r="A8436" s="130"/>
      <c r="B8436" s="130"/>
      <c r="C8436" s="130"/>
      <c r="D8436" s="130"/>
      <c r="E8436" s="130"/>
    </row>
    <row r="8437" spans="1:5" x14ac:dyDescent="0.25">
      <c r="A8437" s="131"/>
      <c r="B8437" s="131"/>
      <c r="C8437" s="131"/>
      <c r="D8437" s="131"/>
      <c r="E8437" s="131"/>
    </row>
    <row r="8438" spans="1:5" ht="15.75" thickBot="1" x14ac:dyDescent="0.3">
      <c r="A8438" s="130"/>
      <c r="B8438" s="130"/>
      <c r="C8438" s="130"/>
      <c r="D8438" s="130"/>
      <c r="E8438" s="130"/>
    </row>
    <row r="8439" spans="1:5" ht="15.75" thickBot="1" x14ac:dyDescent="0.3">
      <c r="A8439" s="130"/>
      <c r="B8439" s="130"/>
      <c r="C8439" s="130"/>
      <c r="D8439" s="130"/>
      <c r="E8439" s="130"/>
    </row>
    <row r="8440" spans="1:5" x14ac:dyDescent="0.25">
      <c r="A8440" s="131"/>
      <c r="B8440" s="131"/>
      <c r="C8440" s="131"/>
      <c r="D8440" s="131"/>
      <c r="E8440" s="131"/>
    </row>
    <row r="8441" spans="1:5" ht="15.75" thickBot="1" x14ac:dyDescent="0.3">
      <c r="A8441" s="130"/>
      <c r="B8441" s="130"/>
      <c r="C8441" s="130"/>
      <c r="D8441" s="130"/>
      <c r="E8441" s="130"/>
    </row>
    <row r="8442" spans="1:5" ht="15.75" thickBot="1" x14ac:dyDescent="0.3">
      <c r="A8442" s="130"/>
      <c r="B8442" s="130"/>
      <c r="C8442" s="130"/>
      <c r="D8442" s="130"/>
      <c r="E8442" s="130"/>
    </row>
    <row r="8443" spans="1:5" x14ac:dyDescent="0.25">
      <c r="A8443" s="131"/>
      <c r="B8443" s="131"/>
      <c r="C8443" s="131"/>
      <c r="D8443" s="131"/>
      <c r="E8443" s="131"/>
    </row>
    <row r="8444" spans="1:5" ht="15.75" thickBot="1" x14ac:dyDescent="0.3">
      <c r="A8444" s="130"/>
      <c r="B8444" s="130"/>
      <c r="C8444" s="130"/>
      <c r="D8444" s="130"/>
      <c r="E8444" s="130"/>
    </row>
    <row r="8445" spans="1:5" ht="15.75" thickBot="1" x14ac:dyDescent="0.3">
      <c r="A8445" s="130"/>
      <c r="B8445" s="130"/>
      <c r="C8445" s="130"/>
      <c r="D8445" s="130"/>
      <c r="E8445" s="130"/>
    </row>
    <row r="8446" spans="1:5" x14ac:dyDescent="0.25">
      <c r="A8446" s="131"/>
      <c r="B8446" s="131"/>
      <c r="C8446" s="131"/>
      <c r="D8446" s="131"/>
      <c r="E8446" s="131"/>
    </row>
    <row r="8447" spans="1:5" ht="15.75" thickBot="1" x14ac:dyDescent="0.3">
      <c r="A8447" s="130"/>
      <c r="B8447" s="130"/>
      <c r="C8447" s="130"/>
      <c r="D8447" s="130"/>
      <c r="E8447" s="130"/>
    </row>
    <row r="8448" spans="1:5" ht="15.75" thickBot="1" x14ac:dyDescent="0.3">
      <c r="A8448" s="130"/>
      <c r="B8448" s="130"/>
      <c r="C8448" s="130"/>
      <c r="D8448" s="130"/>
      <c r="E8448" s="130"/>
    </row>
    <row r="8449" spans="1:5" x14ac:dyDescent="0.25">
      <c r="A8449" s="131"/>
      <c r="B8449" s="131"/>
      <c r="C8449" s="131"/>
      <c r="D8449" s="131"/>
      <c r="E8449" s="131"/>
    </row>
    <row r="8450" spans="1:5" ht="15.75" thickBot="1" x14ac:dyDescent="0.3">
      <c r="A8450" s="130"/>
      <c r="B8450" s="130"/>
      <c r="C8450" s="130"/>
      <c r="D8450" s="130"/>
      <c r="E8450" s="130"/>
    </row>
    <row r="8451" spans="1:5" ht="15.75" thickBot="1" x14ac:dyDescent="0.3">
      <c r="A8451" s="130"/>
      <c r="B8451" s="130"/>
      <c r="C8451" s="130"/>
      <c r="D8451" s="130"/>
      <c r="E8451" s="130"/>
    </row>
    <row r="8452" spans="1:5" x14ac:dyDescent="0.25">
      <c r="A8452" s="131"/>
      <c r="B8452" s="131"/>
      <c r="C8452" s="131"/>
      <c r="D8452" s="131"/>
      <c r="E8452" s="131"/>
    </row>
    <row r="8453" spans="1:5" ht="15.75" thickBot="1" x14ac:dyDescent="0.3">
      <c r="A8453" s="130"/>
      <c r="B8453" s="130"/>
      <c r="C8453" s="130"/>
      <c r="D8453" s="130"/>
      <c r="E8453" s="130"/>
    </row>
    <row r="8454" spans="1:5" ht="15.75" thickBot="1" x14ac:dyDescent="0.3">
      <c r="A8454" s="130"/>
      <c r="B8454" s="130"/>
      <c r="C8454" s="130"/>
      <c r="D8454" s="130"/>
      <c r="E8454" s="130"/>
    </row>
    <row r="8455" spans="1:5" x14ac:dyDescent="0.25">
      <c r="A8455" s="131"/>
      <c r="B8455" s="131"/>
      <c r="C8455" s="131"/>
      <c r="D8455" s="131"/>
      <c r="E8455" s="131"/>
    </row>
    <row r="8456" spans="1:5" ht="15.75" thickBot="1" x14ac:dyDescent="0.3">
      <c r="A8456" s="130"/>
      <c r="B8456" s="130"/>
      <c r="C8456" s="130"/>
      <c r="D8456" s="130"/>
      <c r="E8456" s="130"/>
    </row>
    <row r="8457" spans="1:5" ht="15.75" thickBot="1" x14ac:dyDescent="0.3">
      <c r="A8457" s="130"/>
      <c r="B8457" s="130"/>
      <c r="C8457" s="130"/>
      <c r="D8457" s="130"/>
      <c r="E8457" s="130"/>
    </row>
    <row r="8458" spans="1:5" x14ac:dyDescent="0.25">
      <c r="A8458" s="131"/>
      <c r="B8458" s="131"/>
      <c r="C8458" s="131"/>
      <c r="D8458" s="131"/>
      <c r="E8458" s="131"/>
    </row>
    <row r="8459" spans="1:5" ht="15.75" thickBot="1" x14ac:dyDescent="0.3">
      <c r="A8459" s="130"/>
      <c r="B8459" s="130"/>
      <c r="C8459" s="130"/>
      <c r="D8459" s="130"/>
      <c r="E8459" s="130"/>
    </row>
    <row r="8460" spans="1:5" ht="15.75" thickBot="1" x14ac:dyDescent="0.3">
      <c r="A8460" s="130"/>
      <c r="B8460" s="130"/>
      <c r="C8460" s="130"/>
      <c r="D8460" s="130"/>
      <c r="E8460" s="130"/>
    </row>
    <row r="8461" spans="1:5" x14ac:dyDescent="0.25">
      <c r="A8461" s="131"/>
      <c r="B8461" s="131"/>
      <c r="C8461" s="131"/>
      <c r="D8461" s="131"/>
      <c r="E8461" s="131"/>
    </row>
    <row r="8462" spans="1:5" ht="15.75" thickBot="1" x14ac:dyDescent="0.3">
      <c r="A8462" s="130"/>
      <c r="B8462" s="130"/>
      <c r="C8462" s="130"/>
      <c r="D8462" s="130"/>
      <c r="E8462" s="130"/>
    </row>
    <row r="8463" spans="1:5" ht="15.75" thickBot="1" x14ac:dyDescent="0.3">
      <c r="A8463" s="130"/>
      <c r="B8463" s="130"/>
      <c r="C8463" s="130"/>
      <c r="D8463" s="130"/>
      <c r="E8463" s="130"/>
    </row>
    <row r="8464" spans="1:5" ht="15.75" thickBot="1" x14ac:dyDescent="0.3">
      <c r="A8464" s="130"/>
      <c r="B8464" s="130"/>
      <c r="C8464" s="130"/>
      <c r="D8464" s="130"/>
      <c r="E8464" s="130"/>
    </row>
    <row r="8465" spans="1:5" ht="15.75" thickBot="1" x14ac:dyDescent="0.3">
      <c r="A8465" s="130"/>
      <c r="B8465" s="130"/>
      <c r="C8465" s="130"/>
      <c r="D8465" s="130"/>
      <c r="E8465" s="130"/>
    </row>
    <row r="8466" spans="1:5" ht="15.75" thickBot="1" x14ac:dyDescent="0.3">
      <c r="A8466" s="130"/>
      <c r="B8466" s="130"/>
      <c r="C8466" s="130"/>
      <c r="D8466" s="130"/>
      <c r="E8466" s="130"/>
    </row>
    <row r="8467" spans="1:5" ht="15.75" thickBot="1" x14ac:dyDescent="0.3">
      <c r="A8467" s="130"/>
      <c r="B8467" s="130"/>
      <c r="C8467" s="130"/>
      <c r="D8467" s="130"/>
      <c r="E8467" s="130"/>
    </row>
    <row r="8468" spans="1:5" ht="15.75" thickBot="1" x14ac:dyDescent="0.3">
      <c r="A8468" s="130"/>
      <c r="B8468" s="130"/>
      <c r="C8468" s="130"/>
      <c r="D8468" s="130"/>
      <c r="E8468" s="130"/>
    </row>
    <row r="8469" spans="1:5" ht="15.75" thickBot="1" x14ac:dyDescent="0.3">
      <c r="A8469" s="130"/>
      <c r="B8469" s="130"/>
      <c r="C8469" s="130"/>
      <c r="D8469" s="130"/>
      <c r="E8469" s="130"/>
    </row>
    <row r="8470" spans="1:5" ht="15.75" thickBot="1" x14ac:dyDescent="0.3">
      <c r="A8470" s="130"/>
      <c r="B8470" s="130"/>
      <c r="C8470" s="130"/>
      <c r="D8470" s="130"/>
      <c r="E8470" s="130"/>
    </row>
    <row r="8471" spans="1:5" ht="15.75" thickBot="1" x14ac:dyDescent="0.3">
      <c r="A8471" s="130"/>
      <c r="B8471" s="130"/>
      <c r="C8471" s="130"/>
      <c r="D8471" s="130"/>
      <c r="E8471" s="130"/>
    </row>
    <row r="8472" spans="1:5" ht="15.75" thickBot="1" x14ac:dyDescent="0.3">
      <c r="A8472" s="130"/>
      <c r="B8472" s="130"/>
      <c r="C8472" s="130"/>
      <c r="D8472" s="130"/>
      <c r="E8472" s="130"/>
    </row>
    <row r="8473" spans="1:5" ht="15.75" thickBot="1" x14ac:dyDescent="0.3">
      <c r="A8473" s="130"/>
      <c r="B8473" s="130"/>
      <c r="C8473" s="130"/>
      <c r="D8473" s="130"/>
      <c r="E8473" s="130"/>
    </row>
    <row r="8474" spans="1:5" ht="15.75" thickBot="1" x14ac:dyDescent="0.3">
      <c r="A8474" s="130"/>
      <c r="B8474" s="130"/>
      <c r="C8474" s="130"/>
      <c r="D8474" s="130"/>
      <c r="E8474" s="130"/>
    </row>
    <row r="8475" spans="1:5" ht="15.75" thickBot="1" x14ac:dyDescent="0.3">
      <c r="A8475" s="130"/>
      <c r="B8475" s="130"/>
      <c r="C8475" s="130"/>
      <c r="D8475" s="130"/>
      <c r="E8475" s="130"/>
    </row>
    <row r="8476" spans="1:5" ht="15.75" thickBot="1" x14ac:dyDescent="0.3">
      <c r="A8476" s="130"/>
      <c r="B8476" s="130"/>
      <c r="C8476" s="130"/>
      <c r="D8476" s="130"/>
      <c r="E8476" s="130"/>
    </row>
    <row r="8477" spans="1:5" ht="15.75" thickBot="1" x14ac:dyDescent="0.3">
      <c r="A8477" s="130"/>
      <c r="B8477" s="130"/>
      <c r="C8477" s="130"/>
      <c r="D8477" s="130"/>
      <c r="E8477" s="130"/>
    </row>
    <row r="8478" spans="1:5" ht="15.75" thickBot="1" x14ac:dyDescent="0.3">
      <c r="A8478" s="130"/>
      <c r="B8478" s="130"/>
      <c r="C8478" s="130"/>
      <c r="D8478" s="130"/>
      <c r="E8478" s="130"/>
    </row>
    <row r="8479" spans="1:5" ht="15.75" thickBot="1" x14ac:dyDescent="0.3">
      <c r="A8479" s="130"/>
      <c r="B8479" s="130"/>
      <c r="C8479" s="130"/>
      <c r="D8479" s="130"/>
      <c r="E8479" s="130"/>
    </row>
    <row r="8480" spans="1:5" ht="15.75" thickBot="1" x14ac:dyDescent="0.3">
      <c r="A8480" s="130"/>
      <c r="B8480" s="130"/>
      <c r="C8480" s="130"/>
      <c r="D8480" s="130"/>
      <c r="E8480" s="130"/>
    </row>
    <row r="8481" spans="1:5" ht="15.75" thickBot="1" x14ac:dyDescent="0.3">
      <c r="A8481" s="130"/>
      <c r="B8481" s="130"/>
      <c r="C8481" s="130"/>
      <c r="D8481" s="130"/>
      <c r="E8481" s="130"/>
    </row>
    <row r="8482" spans="1:5" ht="15.75" thickBot="1" x14ac:dyDescent="0.3">
      <c r="A8482" s="130"/>
      <c r="B8482" s="130"/>
      <c r="C8482" s="130"/>
      <c r="D8482" s="130"/>
      <c r="E8482" s="130"/>
    </row>
    <row r="8483" spans="1:5" ht="15.75" thickBot="1" x14ac:dyDescent="0.3">
      <c r="A8483" s="130"/>
      <c r="B8483" s="130"/>
      <c r="C8483" s="130"/>
      <c r="D8483" s="130"/>
      <c r="E8483" s="130"/>
    </row>
    <row r="8484" spans="1:5" ht="15.75" thickBot="1" x14ac:dyDescent="0.3">
      <c r="A8484" s="130"/>
      <c r="B8484" s="130"/>
      <c r="C8484" s="130"/>
      <c r="D8484" s="130"/>
      <c r="E8484" s="130"/>
    </row>
    <row r="8485" spans="1:5" ht="15.75" thickBot="1" x14ac:dyDescent="0.3">
      <c r="A8485" s="130"/>
      <c r="B8485" s="130"/>
      <c r="C8485" s="130"/>
      <c r="D8485" s="130"/>
      <c r="E8485" s="130"/>
    </row>
    <row r="8486" spans="1:5" ht="15.75" thickBot="1" x14ac:dyDescent="0.3">
      <c r="A8486" s="130"/>
      <c r="B8486" s="130"/>
      <c r="C8486" s="130"/>
      <c r="D8486" s="130"/>
      <c r="E8486" s="130"/>
    </row>
    <row r="8487" spans="1:5" ht="15.75" thickBot="1" x14ac:dyDescent="0.3">
      <c r="A8487" s="130"/>
      <c r="B8487" s="130"/>
      <c r="C8487" s="130"/>
      <c r="D8487" s="130"/>
      <c r="E8487" s="130"/>
    </row>
    <row r="8488" spans="1:5" ht="15.75" thickBot="1" x14ac:dyDescent="0.3">
      <c r="A8488" s="130"/>
      <c r="B8488" s="130"/>
      <c r="C8488" s="130"/>
      <c r="D8488" s="130"/>
      <c r="E8488" s="130"/>
    </row>
    <row r="8489" spans="1:5" ht="15.75" thickBot="1" x14ac:dyDescent="0.3">
      <c r="A8489" s="130"/>
      <c r="B8489" s="130"/>
      <c r="C8489" s="130"/>
      <c r="D8489" s="130"/>
      <c r="E8489" s="130"/>
    </row>
    <row r="8490" spans="1:5" ht="15.75" thickBot="1" x14ac:dyDescent="0.3">
      <c r="A8490" s="130"/>
      <c r="B8490" s="130"/>
      <c r="C8490" s="130"/>
      <c r="D8490" s="130"/>
      <c r="E8490" s="130"/>
    </row>
    <row r="8491" spans="1:5" ht="15.75" thickBot="1" x14ac:dyDescent="0.3">
      <c r="A8491" s="130"/>
      <c r="B8491" s="130"/>
      <c r="C8491" s="130"/>
      <c r="D8491" s="130"/>
      <c r="E8491" s="130"/>
    </row>
    <row r="8492" spans="1:5" ht="15.75" thickBot="1" x14ac:dyDescent="0.3">
      <c r="A8492" s="130"/>
      <c r="B8492" s="130"/>
      <c r="C8492" s="130"/>
      <c r="D8492" s="130"/>
      <c r="E8492" s="130"/>
    </row>
    <row r="8493" spans="1:5" ht="15.75" thickBot="1" x14ac:dyDescent="0.3">
      <c r="A8493" s="130"/>
      <c r="B8493" s="130"/>
      <c r="C8493" s="130"/>
      <c r="D8493" s="130"/>
      <c r="E8493" s="130"/>
    </row>
    <row r="8494" spans="1:5" ht="15.75" thickBot="1" x14ac:dyDescent="0.3">
      <c r="A8494" s="130"/>
      <c r="B8494" s="130"/>
      <c r="C8494" s="130"/>
      <c r="D8494" s="130"/>
      <c r="E8494" s="130"/>
    </row>
    <row r="8495" spans="1:5" ht="15.75" thickBot="1" x14ac:dyDescent="0.3">
      <c r="A8495" s="130"/>
      <c r="B8495" s="130"/>
      <c r="C8495" s="130"/>
      <c r="D8495" s="130"/>
      <c r="E8495" s="130"/>
    </row>
    <row r="8496" spans="1:5" ht="15.75" thickBot="1" x14ac:dyDescent="0.3">
      <c r="A8496" s="130"/>
      <c r="B8496" s="130"/>
      <c r="C8496" s="130"/>
      <c r="D8496" s="130"/>
      <c r="E8496" s="130"/>
    </row>
    <row r="8497" spans="1:5" ht="15.75" thickBot="1" x14ac:dyDescent="0.3">
      <c r="A8497" s="130"/>
      <c r="B8497" s="130"/>
      <c r="C8497" s="130"/>
      <c r="D8497" s="130"/>
      <c r="E8497" s="130"/>
    </row>
    <row r="8498" spans="1:5" ht="15.75" thickBot="1" x14ac:dyDescent="0.3">
      <c r="A8498" s="130"/>
      <c r="B8498" s="130"/>
      <c r="C8498" s="130"/>
      <c r="D8498" s="130"/>
      <c r="E8498" s="130"/>
    </row>
    <row r="8499" spans="1:5" ht="15.75" thickBot="1" x14ac:dyDescent="0.3">
      <c r="A8499" s="130"/>
      <c r="B8499" s="130"/>
      <c r="C8499" s="130"/>
      <c r="D8499" s="130"/>
      <c r="E8499" s="130"/>
    </row>
    <row r="8500" spans="1:5" ht="15.75" thickBot="1" x14ac:dyDescent="0.3">
      <c r="A8500" s="130"/>
      <c r="B8500" s="130"/>
      <c r="C8500" s="130"/>
      <c r="D8500" s="130"/>
      <c r="E8500" s="130"/>
    </row>
    <row r="8501" spans="1:5" ht="15.75" thickBot="1" x14ac:dyDescent="0.3">
      <c r="A8501" s="130"/>
      <c r="B8501" s="130"/>
      <c r="C8501" s="130"/>
      <c r="D8501" s="130"/>
      <c r="E8501" s="130"/>
    </row>
    <row r="8502" spans="1:5" ht="15.75" thickBot="1" x14ac:dyDescent="0.3">
      <c r="A8502" s="130"/>
      <c r="B8502" s="130"/>
      <c r="C8502" s="130"/>
      <c r="D8502" s="130"/>
      <c r="E8502" s="130"/>
    </row>
    <row r="8503" spans="1:5" ht="15.75" thickBot="1" x14ac:dyDescent="0.3">
      <c r="A8503" s="130"/>
      <c r="B8503" s="130"/>
      <c r="C8503" s="130"/>
      <c r="D8503" s="130"/>
      <c r="E8503" s="130"/>
    </row>
    <row r="8504" spans="1:5" ht="15.75" thickBot="1" x14ac:dyDescent="0.3">
      <c r="A8504" s="130"/>
      <c r="B8504" s="130"/>
      <c r="C8504" s="130"/>
      <c r="D8504" s="130"/>
      <c r="E8504" s="130"/>
    </row>
    <row r="8505" spans="1:5" ht="15.75" thickBot="1" x14ac:dyDescent="0.3">
      <c r="A8505" s="130"/>
      <c r="B8505" s="130"/>
      <c r="C8505" s="130"/>
      <c r="D8505" s="130"/>
      <c r="E8505" s="130"/>
    </row>
    <row r="8506" spans="1:5" ht="15.75" thickBot="1" x14ac:dyDescent="0.3">
      <c r="A8506" s="130"/>
      <c r="B8506" s="130"/>
      <c r="C8506" s="130"/>
      <c r="D8506" s="130"/>
      <c r="E8506" s="130"/>
    </row>
    <row r="8507" spans="1:5" ht="15.75" thickBot="1" x14ac:dyDescent="0.3">
      <c r="A8507" s="130"/>
      <c r="B8507" s="130"/>
      <c r="C8507" s="130"/>
      <c r="D8507" s="130"/>
      <c r="E8507" s="130"/>
    </row>
    <row r="8508" spans="1:5" ht="15.75" thickBot="1" x14ac:dyDescent="0.3">
      <c r="A8508" s="130"/>
      <c r="B8508" s="130"/>
      <c r="C8508" s="130"/>
      <c r="D8508" s="130"/>
      <c r="E8508" s="130"/>
    </row>
    <row r="8509" spans="1:5" ht="15.75" thickBot="1" x14ac:dyDescent="0.3">
      <c r="A8509" s="130"/>
      <c r="B8509" s="130"/>
      <c r="C8509" s="130"/>
      <c r="D8509" s="130"/>
      <c r="E8509" s="130"/>
    </row>
    <row r="8510" spans="1:5" ht="15.75" thickBot="1" x14ac:dyDescent="0.3">
      <c r="A8510" s="130"/>
      <c r="B8510" s="130"/>
      <c r="C8510" s="130"/>
      <c r="D8510" s="130"/>
      <c r="E8510" s="130"/>
    </row>
    <row r="8511" spans="1:5" ht="15.75" thickBot="1" x14ac:dyDescent="0.3">
      <c r="A8511" s="130"/>
      <c r="B8511" s="130"/>
      <c r="C8511" s="130"/>
      <c r="D8511" s="130"/>
      <c r="E8511" s="130"/>
    </row>
    <row r="8512" spans="1:5" ht="15.75" thickBot="1" x14ac:dyDescent="0.3">
      <c r="A8512" s="130"/>
      <c r="B8512" s="130"/>
      <c r="C8512" s="130"/>
      <c r="D8512" s="130"/>
      <c r="E8512" s="130"/>
    </row>
    <row r="8513" spans="1:5" ht="15.75" thickBot="1" x14ac:dyDescent="0.3">
      <c r="A8513" s="130"/>
      <c r="B8513" s="130"/>
      <c r="C8513" s="130"/>
      <c r="D8513" s="130"/>
      <c r="E8513" s="130"/>
    </row>
    <row r="8514" spans="1:5" ht="15.75" thickBot="1" x14ac:dyDescent="0.3">
      <c r="A8514" s="130"/>
      <c r="B8514" s="130"/>
      <c r="C8514" s="130"/>
      <c r="D8514" s="130"/>
      <c r="E8514" s="130"/>
    </row>
    <row r="8515" spans="1:5" ht="15.75" thickBot="1" x14ac:dyDescent="0.3">
      <c r="A8515" s="130"/>
      <c r="B8515" s="130"/>
      <c r="C8515" s="130"/>
      <c r="D8515" s="130"/>
      <c r="E8515" s="130"/>
    </row>
    <row r="8516" spans="1:5" ht="15.75" thickBot="1" x14ac:dyDescent="0.3">
      <c r="A8516" s="130"/>
      <c r="B8516" s="130"/>
      <c r="C8516" s="130"/>
      <c r="D8516" s="130"/>
      <c r="E8516" s="130"/>
    </row>
    <row r="8517" spans="1:5" ht="15.75" thickBot="1" x14ac:dyDescent="0.3">
      <c r="A8517" s="130"/>
      <c r="B8517" s="130"/>
      <c r="C8517" s="130"/>
      <c r="D8517" s="130"/>
      <c r="E8517" s="130"/>
    </row>
    <row r="8518" spans="1:5" ht="15.75" thickBot="1" x14ac:dyDescent="0.3">
      <c r="A8518" s="130"/>
      <c r="B8518" s="130"/>
      <c r="C8518" s="130"/>
      <c r="D8518" s="130"/>
      <c r="E8518" s="130"/>
    </row>
    <row r="8519" spans="1:5" ht="15.75" thickBot="1" x14ac:dyDescent="0.3">
      <c r="A8519" s="130"/>
      <c r="B8519" s="130"/>
      <c r="C8519" s="130"/>
      <c r="D8519" s="130"/>
      <c r="E8519" s="130"/>
    </row>
    <row r="8520" spans="1:5" ht="15.75" thickBot="1" x14ac:dyDescent="0.3">
      <c r="A8520" s="130"/>
      <c r="B8520" s="130"/>
      <c r="C8520" s="130"/>
      <c r="D8520" s="130"/>
      <c r="E8520" s="130"/>
    </row>
    <row r="8521" spans="1:5" ht="15.75" thickBot="1" x14ac:dyDescent="0.3">
      <c r="A8521" s="130"/>
      <c r="B8521" s="130"/>
      <c r="C8521" s="130"/>
      <c r="D8521" s="130"/>
      <c r="E8521" s="130"/>
    </row>
    <row r="8522" spans="1:5" ht="15.75" thickBot="1" x14ac:dyDescent="0.3">
      <c r="A8522" s="130"/>
      <c r="B8522" s="130"/>
      <c r="C8522" s="130"/>
      <c r="D8522" s="130"/>
      <c r="E8522" s="130"/>
    </row>
    <row r="8523" spans="1:5" ht="15.75" thickBot="1" x14ac:dyDescent="0.3">
      <c r="A8523" s="130"/>
      <c r="B8523" s="130"/>
      <c r="C8523" s="130"/>
      <c r="D8523" s="130"/>
      <c r="E8523" s="130"/>
    </row>
    <row r="8524" spans="1:5" ht="15.75" thickBot="1" x14ac:dyDescent="0.3">
      <c r="A8524" s="130"/>
      <c r="B8524" s="130"/>
      <c r="C8524" s="130"/>
      <c r="D8524" s="130"/>
      <c r="E8524" s="130"/>
    </row>
    <row r="8525" spans="1:5" ht="15.75" thickBot="1" x14ac:dyDescent="0.3">
      <c r="A8525" s="130"/>
      <c r="B8525" s="130"/>
      <c r="C8525" s="130"/>
      <c r="D8525" s="130"/>
      <c r="E8525" s="130"/>
    </row>
    <row r="8526" spans="1:5" ht="15.75" thickBot="1" x14ac:dyDescent="0.3">
      <c r="A8526" s="130"/>
      <c r="B8526" s="130"/>
      <c r="C8526" s="130"/>
      <c r="D8526" s="130"/>
      <c r="E8526" s="130"/>
    </row>
    <row r="8527" spans="1:5" ht="15.75" thickBot="1" x14ac:dyDescent="0.3">
      <c r="A8527" s="130"/>
      <c r="B8527" s="130"/>
      <c r="C8527" s="130"/>
      <c r="D8527" s="130"/>
      <c r="E8527" s="130"/>
    </row>
    <row r="8528" spans="1:5" ht="15.75" thickBot="1" x14ac:dyDescent="0.3">
      <c r="A8528" s="130"/>
      <c r="B8528" s="130"/>
      <c r="C8528" s="130"/>
      <c r="D8528" s="130"/>
      <c r="E8528" s="130"/>
    </row>
    <row r="8529" spans="1:5" ht="15.75" thickBot="1" x14ac:dyDescent="0.3">
      <c r="A8529" s="130"/>
      <c r="B8529" s="130"/>
      <c r="C8529" s="130"/>
      <c r="D8529" s="130"/>
      <c r="E8529" s="130"/>
    </row>
    <row r="8530" spans="1:5" ht="15.75" thickBot="1" x14ac:dyDescent="0.3">
      <c r="A8530" s="130"/>
      <c r="B8530" s="130"/>
      <c r="C8530" s="130"/>
      <c r="D8530" s="130"/>
      <c r="E8530" s="130"/>
    </row>
    <row r="8531" spans="1:5" ht="15.75" thickBot="1" x14ac:dyDescent="0.3">
      <c r="A8531" s="130"/>
      <c r="B8531" s="130"/>
      <c r="C8531" s="130"/>
      <c r="D8531" s="130"/>
      <c r="E8531" s="130"/>
    </row>
    <row r="8532" spans="1:5" ht="15.75" thickBot="1" x14ac:dyDescent="0.3">
      <c r="A8532" s="130"/>
      <c r="B8532" s="130"/>
      <c r="C8532" s="130"/>
      <c r="D8532" s="130"/>
      <c r="E8532" s="130"/>
    </row>
    <row r="8533" spans="1:5" x14ac:dyDescent="0.25">
      <c r="A8533" s="131"/>
      <c r="B8533" s="131"/>
      <c r="C8533" s="131"/>
      <c r="D8533" s="131"/>
      <c r="E8533" s="131"/>
    </row>
    <row r="8534" spans="1:5" ht="15.75" thickBot="1" x14ac:dyDescent="0.3">
      <c r="A8534" s="130"/>
      <c r="B8534" s="130"/>
      <c r="C8534" s="130"/>
      <c r="D8534" s="130"/>
      <c r="E8534" s="130"/>
    </row>
    <row r="8535" spans="1:5" ht="15.75" thickBot="1" x14ac:dyDescent="0.3">
      <c r="A8535" s="130"/>
      <c r="B8535" s="130"/>
      <c r="C8535" s="130"/>
      <c r="D8535" s="130"/>
      <c r="E8535" s="130"/>
    </row>
    <row r="8536" spans="1:5" x14ac:dyDescent="0.25">
      <c r="A8536" s="131"/>
      <c r="B8536" s="131"/>
      <c r="C8536" s="131"/>
      <c r="D8536" s="131"/>
      <c r="E8536" s="131"/>
    </row>
    <row r="8537" spans="1:5" ht="15.75" thickBot="1" x14ac:dyDescent="0.3">
      <c r="A8537" s="130"/>
      <c r="B8537" s="130"/>
      <c r="C8537" s="130"/>
      <c r="D8537" s="130"/>
      <c r="E8537" s="130"/>
    </row>
    <row r="8538" spans="1:5" ht="15.75" thickBot="1" x14ac:dyDescent="0.3">
      <c r="A8538" s="130"/>
      <c r="B8538" s="130"/>
      <c r="C8538" s="130"/>
      <c r="D8538" s="130"/>
      <c r="E8538" s="130"/>
    </row>
    <row r="8539" spans="1:5" x14ac:dyDescent="0.25">
      <c r="A8539" s="131"/>
      <c r="B8539" s="131"/>
      <c r="C8539" s="131"/>
      <c r="D8539" s="131"/>
      <c r="E8539" s="131"/>
    </row>
    <row r="8540" spans="1:5" ht="15.75" thickBot="1" x14ac:dyDescent="0.3">
      <c r="A8540" s="130"/>
      <c r="B8540" s="130"/>
      <c r="C8540" s="130"/>
      <c r="D8540" s="130"/>
      <c r="E8540" s="130"/>
    </row>
    <row r="8541" spans="1:5" ht="15.75" thickBot="1" x14ac:dyDescent="0.3">
      <c r="A8541" s="130"/>
      <c r="B8541" s="130"/>
      <c r="C8541" s="130"/>
      <c r="D8541" s="130"/>
      <c r="E8541" s="130"/>
    </row>
    <row r="8542" spans="1:5" x14ac:dyDescent="0.25">
      <c r="A8542" s="131"/>
      <c r="B8542" s="131"/>
      <c r="C8542" s="131"/>
      <c r="D8542" s="131"/>
      <c r="E8542" s="131"/>
    </row>
    <row r="8543" spans="1:5" ht="15.75" thickBot="1" x14ac:dyDescent="0.3">
      <c r="A8543" s="130"/>
      <c r="B8543" s="130"/>
      <c r="C8543" s="130"/>
      <c r="D8543" s="130"/>
      <c r="E8543" s="130"/>
    </row>
    <row r="8544" spans="1:5" ht="15.75" thickBot="1" x14ac:dyDescent="0.3">
      <c r="A8544" s="130"/>
      <c r="B8544" s="130"/>
      <c r="C8544" s="130"/>
      <c r="D8544" s="130"/>
      <c r="E8544" s="130"/>
    </row>
    <row r="8545" spans="1:5" x14ac:dyDescent="0.25">
      <c r="A8545" s="131"/>
      <c r="B8545" s="131"/>
      <c r="C8545" s="131"/>
      <c r="D8545" s="131"/>
      <c r="E8545" s="131"/>
    </row>
    <row r="8546" spans="1:5" ht="15.75" thickBot="1" x14ac:dyDescent="0.3">
      <c r="A8546" s="130"/>
      <c r="B8546" s="130"/>
      <c r="C8546" s="130"/>
      <c r="D8546" s="130"/>
      <c r="E8546" s="130"/>
    </row>
    <row r="8547" spans="1:5" ht="15.75" thickBot="1" x14ac:dyDescent="0.3">
      <c r="A8547" s="130"/>
      <c r="B8547" s="130"/>
      <c r="C8547" s="130"/>
      <c r="D8547" s="130"/>
      <c r="E8547" s="130"/>
    </row>
    <row r="8548" spans="1:5" ht="15.75" thickBot="1" x14ac:dyDescent="0.3">
      <c r="A8548" s="130"/>
      <c r="B8548" s="130"/>
      <c r="C8548" s="130"/>
      <c r="D8548" s="130"/>
      <c r="E8548" s="130"/>
    </row>
    <row r="8549" spans="1:5" ht="15.75" thickBot="1" x14ac:dyDescent="0.3">
      <c r="A8549" s="130"/>
      <c r="B8549" s="130"/>
      <c r="C8549" s="130"/>
      <c r="D8549" s="130"/>
      <c r="E8549" s="130"/>
    </row>
    <row r="8550" spans="1:5" ht="15.75" thickBot="1" x14ac:dyDescent="0.3">
      <c r="A8550" s="130"/>
      <c r="B8550" s="130"/>
      <c r="C8550" s="130"/>
      <c r="D8550" s="130"/>
      <c r="E8550" s="130"/>
    </row>
    <row r="8551" spans="1:5" ht="15.75" thickBot="1" x14ac:dyDescent="0.3">
      <c r="A8551" s="130"/>
      <c r="B8551" s="130"/>
      <c r="C8551" s="130"/>
      <c r="D8551" s="130"/>
      <c r="E8551" s="130"/>
    </row>
    <row r="8552" spans="1:5" ht="15.75" thickBot="1" x14ac:dyDescent="0.3">
      <c r="A8552" s="130"/>
      <c r="B8552" s="130"/>
      <c r="C8552" s="130"/>
      <c r="D8552" s="130"/>
      <c r="E8552" s="130"/>
    </row>
    <row r="8553" spans="1:5" ht="15.75" thickBot="1" x14ac:dyDescent="0.3">
      <c r="A8553" s="130"/>
      <c r="B8553" s="130"/>
      <c r="C8553" s="130"/>
      <c r="D8553" s="130"/>
      <c r="E8553" s="130"/>
    </row>
    <row r="8554" spans="1:5" ht="15.75" thickBot="1" x14ac:dyDescent="0.3">
      <c r="A8554" s="130"/>
      <c r="B8554" s="130"/>
      <c r="C8554" s="130"/>
      <c r="D8554" s="130"/>
      <c r="E8554" s="130"/>
    </row>
    <row r="8555" spans="1:5" ht="15.75" thickBot="1" x14ac:dyDescent="0.3">
      <c r="A8555" s="130"/>
      <c r="B8555" s="130"/>
      <c r="C8555" s="130"/>
      <c r="D8555" s="130"/>
      <c r="E8555" s="130"/>
    </row>
    <row r="8556" spans="1:5" ht="15.75" thickBot="1" x14ac:dyDescent="0.3">
      <c r="A8556" s="130"/>
      <c r="B8556" s="130"/>
      <c r="C8556" s="130"/>
      <c r="D8556" s="130"/>
      <c r="E8556" s="130"/>
    </row>
    <row r="8557" spans="1:5" ht="15.75" thickBot="1" x14ac:dyDescent="0.3">
      <c r="A8557" s="130"/>
      <c r="B8557" s="130"/>
      <c r="C8557" s="130"/>
      <c r="D8557" s="130"/>
      <c r="E8557" s="130"/>
    </row>
    <row r="8558" spans="1:5" ht="15.75" thickBot="1" x14ac:dyDescent="0.3">
      <c r="A8558" s="130"/>
      <c r="B8558" s="130"/>
      <c r="C8558" s="130"/>
      <c r="D8558" s="130"/>
      <c r="E8558" s="130"/>
    </row>
    <row r="8559" spans="1:5" ht="15.75" thickBot="1" x14ac:dyDescent="0.3">
      <c r="A8559" s="130"/>
      <c r="B8559" s="130"/>
      <c r="C8559" s="130"/>
      <c r="D8559" s="130"/>
      <c r="E8559" s="130"/>
    </row>
    <row r="8560" spans="1:5" ht="15.75" thickBot="1" x14ac:dyDescent="0.3">
      <c r="A8560" s="130"/>
      <c r="B8560" s="130"/>
      <c r="C8560" s="130"/>
      <c r="D8560" s="130"/>
      <c r="E8560" s="130"/>
    </row>
    <row r="8561" spans="1:5" ht="15.75" thickBot="1" x14ac:dyDescent="0.3">
      <c r="A8561" s="130"/>
      <c r="B8561" s="130"/>
      <c r="C8561" s="130"/>
      <c r="D8561" s="130"/>
      <c r="E8561" s="130"/>
    </row>
    <row r="8562" spans="1:5" ht="15.75" thickBot="1" x14ac:dyDescent="0.3">
      <c r="A8562" s="130"/>
      <c r="B8562" s="130"/>
      <c r="C8562" s="130"/>
      <c r="D8562" s="130"/>
      <c r="E8562" s="130"/>
    </row>
    <row r="8563" spans="1:5" ht="15.75" thickBot="1" x14ac:dyDescent="0.3">
      <c r="A8563" s="130"/>
      <c r="B8563" s="130"/>
      <c r="C8563" s="130"/>
      <c r="D8563" s="130"/>
      <c r="E8563" s="130"/>
    </row>
    <row r="8564" spans="1:5" ht="15.75" thickBot="1" x14ac:dyDescent="0.3">
      <c r="A8564" s="130"/>
      <c r="B8564" s="130"/>
      <c r="C8564" s="130"/>
      <c r="D8564" s="130"/>
      <c r="E8564" s="130"/>
    </row>
    <row r="8565" spans="1:5" ht="15.75" thickBot="1" x14ac:dyDescent="0.3">
      <c r="A8565" s="130"/>
      <c r="B8565" s="130"/>
      <c r="C8565" s="130"/>
      <c r="D8565" s="130"/>
      <c r="E8565" s="130"/>
    </row>
    <row r="8566" spans="1:5" ht="15.75" thickBot="1" x14ac:dyDescent="0.3">
      <c r="A8566" s="130"/>
      <c r="B8566" s="130"/>
      <c r="C8566" s="130"/>
      <c r="D8566" s="130"/>
      <c r="E8566" s="130"/>
    </row>
    <row r="8567" spans="1:5" ht="15.75" thickBot="1" x14ac:dyDescent="0.3">
      <c r="A8567" s="130"/>
      <c r="B8567" s="130"/>
      <c r="C8567" s="130"/>
      <c r="D8567" s="130"/>
      <c r="E8567" s="130"/>
    </row>
    <row r="8568" spans="1:5" ht="15.75" thickBot="1" x14ac:dyDescent="0.3">
      <c r="A8568" s="130"/>
      <c r="B8568" s="130"/>
      <c r="C8568" s="130"/>
      <c r="D8568" s="130"/>
      <c r="E8568" s="130"/>
    </row>
    <row r="8569" spans="1:5" ht="15.75" thickBot="1" x14ac:dyDescent="0.3">
      <c r="A8569" s="130"/>
      <c r="B8569" s="130"/>
      <c r="C8569" s="130"/>
      <c r="D8569" s="130"/>
      <c r="E8569" s="130"/>
    </row>
    <row r="8570" spans="1:5" ht="15.75" thickBot="1" x14ac:dyDescent="0.3">
      <c r="A8570" s="130"/>
      <c r="B8570" s="130"/>
      <c r="C8570" s="130"/>
      <c r="D8570" s="130"/>
      <c r="E8570" s="130"/>
    </row>
    <row r="8571" spans="1:5" ht="15.75" thickBot="1" x14ac:dyDescent="0.3">
      <c r="A8571" s="130"/>
      <c r="B8571" s="130"/>
      <c r="C8571" s="130"/>
      <c r="D8571" s="130"/>
      <c r="E8571" s="130"/>
    </row>
    <row r="8572" spans="1:5" ht="15.75" thickBot="1" x14ac:dyDescent="0.3">
      <c r="A8572" s="130"/>
      <c r="B8572" s="130"/>
      <c r="C8572" s="130"/>
      <c r="D8572" s="130"/>
      <c r="E8572" s="130"/>
    </row>
    <row r="8573" spans="1:5" ht="15.75" thickBot="1" x14ac:dyDescent="0.3">
      <c r="A8573" s="130"/>
      <c r="B8573" s="130"/>
      <c r="C8573" s="130"/>
      <c r="D8573" s="130"/>
      <c r="E8573" s="130"/>
    </row>
    <row r="8574" spans="1:5" ht="15.75" thickBot="1" x14ac:dyDescent="0.3">
      <c r="A8574" s="130"/>
      <c r="B8574" s="130"/>
      <c r="C8574" s="130"/>
      <c r="D8574" s="130"/>
      <c r="E8574" s="130"/>
    </row>
    <row r="8575" spans="1:5" ht="15.75" thickBot="1" x14ac:dyDescent="0.3">
      <c r="A8575" s="130"/>
      <c r="B8575" s="130"/>
      <c r="C8575" s="130"/>
      <c r="D8575" s="130"/>
      <c r="E8575" s="130"/>
    </row>
    <row r="8576" spans="1:5" ht="15.75" thickBot="1" x14ac:dyDescent="0.3">
      <c r="A8576" s="130"/>
      <c r="B8576" s="130"/>
      <c r="C8576" s="130"/>
      <c r="D8576" s="130"/>
      <c r="E8576" s="130"/>
    </row>
    <row r="8577" spans="1:5" ht="15.75" thickBot="1" x14ac:dyDescent="0.3">
      <c r="A8577" s="130"/>
      <c r="B8577" s="130"/>
      <c r="C8577" s="130"/>
      <c r="D8577" s="130"/>
      <c r="E8577" s="130"/>
    </row>
    <row r="8578" spans="1:5" ht="15.75" thickBot="1" x14ac:dyDescent="0.3">
      <c r="A8578" s="130"/>
      <c r="B8578" s="130"/>
      <c r="C8578" s="130"/>
      <c r="D8578" s="130"/>
      <c r="E8578" s="130"/>
    </row>
    <row r="8579" spans="1:5" ht="15.75" thickBot="1" x14ac:dyDescent="0.3">
      <c r="A8579" s="130"/>
      <c r="B8579" s="130"/>
      <c r="C8579" s="130"/>
      <c r="D8579" s="130"/>
      <c r="E8579" s="130"/>
    </row>
    <row r="8580" spans="1:5" ht="15.75" thickBot="1" x14ac:dyDescent="0.3">
      <c r="A8580" s="130"/>
      <c r="B8580" s="130"/>
      <c r="C8580" s="130"/>
      <c r="D8580" s="130"/>
      <c r="E8580" s="130"/>
    </row>
    <row r="8581" spans="1:5" ht="15.75" thickBot="1" x14ac:dyDescent="0.3">
      <c r="A8581" s="130"/>
      <c r="B8581" s="130"/>
      <c r="C8581" s="130"/>
      <c r="D8581" s="130"/>
      <c r="E8581" s="130"/>
    </row>
    <row r="8582" spans="1:5" ht="15.75" thickBot="1" x14ac:dyDescent="0.3">
      <c r="A8582" s="130"/>
      <c r="B8582" s="130"/>
      <c r="C8582" s="130"/>
      <c r="D8582" s="130"/>
      <c r="E8582" s="130"/>
    </row>
    <row r="8583" spans="1:5" ht="15.75" thickBot="1" x14ac:dyDescent="0.3">
      <c r="A8583" s="130"/>
      <c r="B8583" s="130"/>
      <c r="C8583" s="130"/>
      <c r="D8583" s="130"/>
      <c r="E8583" s="130"/>
    </row>
    <row r="8584" spans="1:5" x14ac:dyDescent="0.25">
      <c r="A8584" s="131"/>
      <c r="B8584" s="131"/>
      <c r="C8584" s="131"/>
      <c r="D8584" s="131"/>
      <c r="E8584" s="131"/>
    </row>
    <row r="8585" spans="1:5" ht="15.75" thickBot="1" x14ac:dyDescent="0.3">
      <c r="A8585" s="130"/>
      <c r="B8585" s="130"/>
      <c r="C8585" s="130"/>
      <c r="D8585" s="130"/>
      <c r="E8585" s="130"/>
    </row>
    <row r="8586" spans="1:5" ht="15.75" thickBot="1" x14ac:dyDescent="0.3">
      <c r="A8586" s="130"/>
      <c r="B8586" s="130"/>
      <c r="C8586" s="130"/>
      <c r="D8586" s="130"/>
      <c r="E8586" s="130"/>
    </row>
    <row r="8587" spans="1:5" x14ac:dyDescent="0.25">
      <c r="A8587" s="131"/>
      <c r="B8587" s="131"/>
      <c r="C8587" s="131"/>
      <c r="D8587" s="131"/>
      <c r="E8587" s="131"/>
    </row>
    <row r="8588" spans="1:5" ht="15.75" thickBot="1" x14ac:dyDescent="0.3">
      <c r="A8588" s="130"/>
      <c r="B8588" s="130"/>
      <c r="C8588" s="130"/>
      <c r="D8588" s="130"/>
      <c r="E8588" s="130"/>
    </row>
    <row r="8589" spans="1:5" ht="15.75" thickBot="1" x14ac:dyDescent="0.3">
      <c r="A8589" s="130"/>
      <c r="B8589" s="130"/>
      <c r="C8589" s="130"/>
      <c r="D8589" s="130"/>
      <c r="E8589" s="130"/>
    </row>
    <row r="8590" spans="1:5" x14ac:dyDescent="0.25">
      <c r="A8590" s="131"/>
      <c r="B8590" s="131"/>
      <c r="C8590" s="131"/>
      <c r="D8590" s="131"/>
      <c r="E8590" s="131"/>
    </row>
    <row r="8591" spans="1:5" ht="15.75" thickBot="1" x14ac:dyDescent="0.3">
      <c r="A8591" s="130"/>
      <c r="B8591" s="130"/>
      <c r="C8591" s="130"/>
      <c r="D8591" s="130"/>
      <c r="E8591" s="130"/>
    </row>
    <row r="8592" spans="1:5" ht="15.75" thickBot="1" x14ac:dyDescent="0.3">
      <c r="A8592" s="130"/>
      <c r="B8592" s="130"/>
      <c r="C8592" s="130"/>
      <c r="D8592" s="130"/>
      <c r="E8592" s="130"/>
    </row>
    <row r="8593" spans="1:5" x14ac:dyDescent="0.25">
      <c r="A8593" s="131"/>
      <c r="B8593" s="131"/>
      <c r="C8593" s="131"/>
      <c r="D8593" s="131"/>
      <c r="E8593" s="131"/>
    </row>
    <row r="8594" spans="1:5" ht="15.75" thickBot="1" x14ac:dyDescent="0.3">
      <c r="A8594" s="130"/>
      <c r="B8594" s="130"/>
      <c r="C8594" s="130"/>
      <c r="D8594" s="130"/>
      <c r="E8594" s="130"/>
    </row>
    <row r="8595" spans="1:5" ht="15.75" thickBot="1" x14ac:dyDescent="0.3">
      <c r="A8595" s="130"/>
      <c r="B8595" s="130"/>
      <c r="C8595" s="130"/>
      <c r="D8595" s="130"/>
      <c r="E8595" s="130"/>
    </row>
    <row r="8596" spans="1:5" x14ac:dyDescent="0.25">
      <c r="A8596" s="131"/>
      <c r="B8596" s="131"/>
      <c r="C8596" s="131"/>
      <c r="D8596" s="131"/>
      <c r="E8596" s="131"/>
    </row>
    <row r="8597" spans="1:5" ht="15.75" thickBot="1" x14ac:dyDescent="0.3">
      <c r="A8597" s="130"/>
      <c r="B8597" s="130"/>
      <c r="C8597" s="130"/>
      <c r="D8597" s="130"/>
      <c r="E8597" s="130"/>
    </row>
    <row r="8598" spans="1:5" ht="15.75" thickBot="1" x14ac:dyDescent="0.3">
      <c r="A8598" s="130"/>
      <c r="B8598" s="130"/>
      <c r="C8598" s="130"/>
      <c r="D8598" s="130"/>
      <c r="E8598" s="130"/>
    </row>
    <row r="8599" spans="1:5" x14ac:dyDescent="0.25">
      <c r="A8599" s="131"/>
      <c r="B8599" s="131"/>
      <c r="C8599" s="131"/>
      <c r="D8599" s="131"/>
      <c r="E8599" s="131"/>
    </row>
    <row r="8600" spans="1:5" ht="15.75" thickBot="1" x14ac:dyDescent="0.3">
      <c r="A8600" s="130"/>
      <c r="B8600" s="130"/>
      <c r="C8600" s="130"/>
      <c r="D8600" s="130"/>
      <c r="E8600" s="130"/>
    </row>
    <row r="8601" spans="1:5" ht="15.75" thickBot="1" x14ac:dyDescent="0.3">
      <c r="A8601" s="130"/>
      <c r="B8601" s="130"/>
      <c r="C8601" s="130"/>
      <c r="D8601" s="130"/>
      <c r="E8601" s="130"/>
    </row>
    <row r="8602" spans="1:5" x14ac:dyDescent="0.25">
      <c r="A8602" s="131"/>
      <c r="B8602" s="131"/>
      <c r="C8602" s="131"/>
      <c r="D8602" s="131"/>
      <c r="E8602" s="131"/>
    </row>
    <row r="8603" spans="1:5" ht="15.75" thickBot="1" x14ac:dyDescent="0.3">
      <c r="A8603" s="130"/>
      <c r="B8603" s="130"/>
      <c r="C8603" s="130"/>
      <c r="D8603" s="130"/>
      <c r="E8603" s="130"/>
    </row>
    <row r="8604" spans="1:5" ht="15.75" thickBot="1" x14ac:dyDescent="0.3">
      <c r="A8604" s="130"/>
      <c r="B8604" s="130"/>
      <c r="C8604" s="130"/>
      <c r="D8604" s="130"/>
      <c r="E8604" s="130"/>
    </row>
    <row r="8605" spans="1:5" x14ac:dyDescent="0.25">
      <c r="A8605" s="131"/>
      <c r="B8605" s="131"/>
      <c r="C8605" s="131"/>
      <c r="D8605" s="131"/>
      <c r="E8605" s="131"/>
    </row>
    <row r="8606" spans="1:5" ht="15.75" thickBot="1" x14ac:dyDescent="0.3">
      <c r="A8606" s="130"/>
      <c r="B8606" s="130"/>
      <c r="C8606" s="130"/>
      <c r="D8606" s="130"/>
      <c r="E8606" s="130"/>
    </row>
    <row r="8607" spans="1:5" ht="15.75" thickBot="1" x14ac:dyDescent="0.3">
      <c r="A8607" s="130"/>
      <c r="B8607" s="130"/>
      <c r="C8607" s="130"/>
      <c r="D8607" s="130"/>
      <c r="E8607" s="130"/>
    </row>
    <row r="8608" spans="1:5" x14ac:dyDescent="0.25">
      <c r="A8608" s="131"/>
      <c r="B8608" s="131"/>
      <c r="C8608" s="131"/>
      <c r="D8608" s="131"/>
      <c r="E8608" s="131"/>
    </row>
    <row r="8609" spans="1:5" ht="15.75" thickBot="1" x14ac:dyDescent="0.3">
      <c r="A8609" s="130"/>
      <c r="B8609" s="130"/>
      <c r="C8609" s="130"/>
      <c r="D8609" s="130"/>
      <c r="E8609" s="130"/>
    </row>
    <row r="8610" spans="1:5" ht="15.75" thickBot="1" x14ac:dyDescent="0.3">
      <c r="A8610" s="130"/>
      <c r="B8610" s="130"/>
      <c r="C8610" s="130"/>
      <c r="D8610" s="130"/>
      <c r="E8610" s="130"/>
    </row>
    <row r="8611" spans="1:5" x14ac:dyDescent="0.25">
      <c r="A8611" s="131"/>
      <c r="B8611" s="131"/>
      <c r="C8611" s="131"/>
      <c r="D8611" s="131"/>
      <c r="E8611" s="131"/>
    </row>
    <row r="8612" spans="1:5" ht="15.75" thickBot="1" x14ac:dyDescent="0.3">
      <c r="A8612" s="130"/>
      <c r="B8612" s="130"/>
      <c r="C8612" s="130"/>
      <c r="D8612" s="130"/>
      <c r="E8612" s="130"/>
    </row>
    <row r="8613" spans="1:5" ht="15.75" thickBot="1" x14ac:dyDescent="0.3">
      <c r="A8613" s="130"/>
      <c r="B8613" s="130"/>
      <c r="C8613" s="130"/>
      <c r="D8613" s="130"/>
      <c r="E8613" s="130"/>
    </row>
    <row r="8614" spans="1:5" x14ac:dyDescent="0.25">
      <c r="A8614" s="131"/>
      <c r="B8614" s="131"/>
      <c r="C8614" s="131"/>
      <c r="D8614" s="131"/>
      <c r="E8614" s="131"/>
    </row>
    <row r="8615" spans="1:5" ht="15.75" thickBot="1" x14ac:dyDescent="0.3">
      <c r="A8615" s="130"/>
      <c r="B8615" s="130"/>
      <c r="C8615" s="130"/>
      <c r="D8615" s="130"/>
      <c r="E8615" s="130"/>
    </row>
    <row r="8616" spans="1:5" ht="15.75" thickBot="1" x14ac:dyDescent="0.3">
      <c r="A8616" s="130"/>
      <c r="B8616" s="130"/>
      <c r="C8616" s="130"/>
      <c r="D8616" s="130"/>
      <c r="E8616" s="130"/>
    </row>
    <row r="8617" spans="1:5" ht="15.75" thickBot="1" x14ac:dyDescent="0.3">
      <c r="A8617" s="130"/>
      <c r="B8617" s="130"/>
      <c r="C8617" s="130"/>
      <c r="D8617" s="130"/>
      <c r="E8617" s="130"/>
    </row>
    <row r="8618" spans="1:5" ht="15.75" thickBot="1" x14ac:dyDescent="0.3">
      <c r="A8618" s="130"/>
      <c r="B8618" s="130"/>
      <c r="C8618" s="130"/>
      <c r="D8618" s="130"/>
      <c r="E8618" s="130"/>
    </row>
    <row r="8619" spans="1:5" ht="15.75" thickBot="1" x14ac:dyDescent="0.3">
      <c r="A8619" s="130"/>
      <c r="B8619" s="130"/>
      <c r="C8619" s="130"/>
      <c r="D8619" s="130"/>
      <c r="E8619" s="130"/>
    </row>
    <row r="8620" spans="1:5" ht="15.75" thickBot="1" x14ac:dyDescent="0.3">
      <c r="A8620" s="130"/>
      <c r="B8620" s="130"/>
      <c r="C8620" s="130"/>
      <c r="D8620" s="130"/>
      <c r="E8620" s="130"/>
    </row>
    <row r="8621" spans="1:5" ht="15.75" thickBot="1" x14ac:dyDescent="0.3">
      <c r="A8621" s="130"/>
      <c r="B8621" s="130"/>
      <c r="C8621" s="130"/>
      <c r="D8621" s="130"/>
      <c r="E8621" s="130"/>
    </row>
    <row r="8622" spans="1:5" ht="15.75" thickBot="1" x14ac:dyDescent="0.3">
      <c r="A8622" s="130"/>
      <c r="B8622" s="130"/>
      <c r="C8622" s="130"/>
      <c r="D8622" s="130"/>
      <c r="E8622" s="130"/>
    </row>
    <row r="8623" spans="1:5" ht="15.75" thickBot="1" x14ac:dyDescent="0.3">
      <c r="A8623" s="130"/>
      <c r="B8623" s="130"/>
      <c r="C8623" s="130"/>
      <c r="D8623" s="130"/>
      <c r="E8623" s="130"/>
    </row>
    <row r="8624" spans="1:5" ht="15.75" thickBot="1" x14ac:dyDescent="0.3">
      <c r="A8624" s="130"/>
      <c r="B8624" s="130"/>
      <c r="C8624" s="130"/>
      <c r="D8624" s="130"/>
      <c r="E8624" s="130"/>
    </row>
    <row r="8625" spans="1:5" ht="15.75" thickBot="1" x14ac:dyDescent="0.3">
      <c r="A8625" s="130"/>
      <c r="B8625" s="130"/>
      <c r="C8625" s="130"/>
      <c r="D8625" s="130"/>
      <c r="E8625" s="130"/>
    </row>
    <row r="8626" spans="1:5" ht="15.75" thickBot="1" x14ac:dyDescent="0.3">
      <c r="A8626" s="130"/>
      <c r="B8626" s="130"/>
      <c r="C8626" s="130"/>
      <c r="D8626" s="130"/>
      <c r="E8626" s="130"/>
    </row>
    <row r="8627" spans="1:5" ht="15.75" thickBot="1" x14ac:dyDescent="0.3">
      <c r="A8627" s="130"/>
      <c r="B8627" s="130"/>
      <c r="C8627" s="130"/>
      <c r="D8627" s="130"/>
      <c r="E8627" s="130"/>
    </row>
    <row r="8628" spans="1:5" ht="15.75" thickBot="1" x14ac:dyDescent="0.3">
      <c r="A8628" s="130"/>
      <c r="B8628" s="130"/>
      <c r="C8628" s="130"/>
      <c r="D8628" s="130"/>
      <c r="E8628" s="130"/>
    </row>
    <row r="8629" spans="1:5" ht="15.75" thickBot="1" x14ac:dyDescent="0.3">
      <c r="A8629" s="130"/>
      <c r="B8629" s="130"/>
      <c r="C8629" s="130"/>
      <c r="D8629" s="130"/>
      <c r="E8629" s="130"/>
    </row>
    <row r="8630" spans="1:5" ht="15.75" thickBot="1" x14ac:dyDescent="0.3">
      <c r="A8630" s="130"/>
      <c r="B8630" s="130"/>
      <c r="C8630" s="130"/>
      <c r="D8630" s="130"/>
      <c r="E8630" s="130"/>
    </row>
    <row r="8631" spans="1:5" ht="15.75" thickBot="1" x14ac:dyDescent="0.3">
      <c r="A8631" s="130"/>
      <c r="B8631" s="130"/>
      <c r="C8631" s="130"/>
      <c r="D8631" s="130"/>
      <c r="E8631" s="130"/>
    </row>
    <row r="8632" spans="1:5" x14ac:dyDescent="0.25">
      <c r="A8632" s="131"/>
      <c r="B8632" s="131"/>
      <c r="C8632" s="131"/>
      <c r="D8632" s="131"/>
      <c r="E8632" s="131"/>
    </row>
    <row r="8633" spans="1:5" ht="15.75" thickBot="1" x14ac:dyDescent="0.3">
      <c r="A8633" s="130"/>
      <c r="B8633" s="130"/>
      <c r="C8633" s="130"/>
      <c r="D8633" s="130"/>
      <c r="E8633" s="130"/>
    </row>
    <row r="8634" spans="1:5" ht="15.75" thickBot="1" x14ac:dyDescent="0.3">
      <c r="A8634" s="130"/>
      <c r="B8634" s="130"/>
      <c r="C8634" s="130"/>
      <c r="D8634" s="130"/>
      <c r="E8634" s="130"/>
    </row>
    <row r="8635" spans="1:5" x14ac:dyDescent="0.25">
      <c r="A8635" s="131"/>
      <c r="B8635" s="131"/>
      <c r="C8635" s="131"/>
      <c r="D8635" s="131"/>
      <c r="E8635" s="131"/>
    </row>
    <row r="8636" spans="1:5" ht="15.75" thickBot="1" x14ac:dyDescent="0.3">
      <c r="A8636" s="130"/>
      <c r="B8636" s="130"/>
      <c r="C8636" s="130"/>
      <c r="D8636" s="130"/>
      <c r="E8636" s="130"/>
    </row>
    <row r="8637" spans="1:5" ht="15.75" thickBot="1" x14ac:dyDescent="0.3">
      <c r="A8637" s="130"/>
      <c r="B8637" s="130"/>
      <c r="C8637" s="130"/>
      <c r="D8637" s="130"/>
      <c r="E8637" s="130"/>
    </row>
    <row r="8638" spans="1:5" ht="15.75" thickBot="1" x14ac:dyDescent="0.3">
      <c r="A8638" s="130"/>
      <c r="B8638" s="130"/>
      <c r="C8638" s="130"/>
      <c r="D8638" s="130"/>
      <c r="E8638" s="130"/>
    </row>
    <row r="8639" spans="1:5" ht="15.75" thickBot="1" x14ac:dyDescent="0.3">
      <c r="A8639" s="130"/>
      <c r="B8639" s="130"/>
      <c r="C8639" s="130"/>
      <c r="D8639" s="130"/>
      <c r="E8639" s="130"/>
    </row>
    <row r="8640" spans="1:5" x14ac:dyDescent="0.25">
      <c r="A8640" s="131"/>
      <c r="B8640" s="131"/>
      <c r="C8640" s="131"/>
      <c r="D8640" s="131"/>
      <c r="E8640" s="131"/>
    </row>
    <row r="8641" spans="1:5" ht="15.75" thickBot="1" x14ac:dyDescent="0.3">
      <c r="A8641" s="130"/>
      <c r="B8641" s="130"/>
      <c r="C8641" s="130"/>
      <c r="D8641" s="130"/>
      <c r="E8641" s="130"/>
    </row>
    <row r="8642" spans="1:5" ht="15.75" thickBot="1" x14ac:dyDescent="0.3">
      <c r="A8642" s="130"/>
      <c r="B8642" s="130"/>
      <c r="C8642" s="130"/>
      <c r="D8642" s="130"/>
      <c r="E8642" s="130"/>
    </row>
    <row r="8643" spans="1:5" x14ac:dyDescent="0.25">
      <c r="A8643" s="131"/>
      <c r="B8643" s="131"/>
      <c r="C8643" s="131"/>
      <c r="D8643" s="131"/>
      <c r="E8643" s="131"/>
    </row>
    <row r="8644" spans="1:5" ht="15.75" thickBot="1" x14ac:dyDescent="0.3">
      <c r="A8644" s="130"/>
      <c r="B8644" s="130"/>
      <c r="C8644" s="130"/>
      <c r="D8644" s="130"/>
      <c r="E8644" s="130"/>
    </row>
    <row r="8645" spans="1:5" ht="15.75" thickBot="1" x14ac:dyDescent="0.3">
      <c r="A8645" s="130"/>
      <c r="B8645" s="130"/>
      <c r="C8645" s="130"/>
      <c r="D8645" s="130"/>
      <c r="E8645" s="130"/>
    </row>
    <row r="8646" spans="1:5" ht="15.75" thickBot="1" x14ac:dyDescent="0.3">
      <c r="A8646" s="130"/>
      <c r="B8646" s="130"/>
      <c r="C8646" s="130"/>
      <c r="D8646" s="130"/>
      <c r="E8646" s="130"/>
    </row>
    <row r="8647" spans="1:5" ht="15.75" thickBot="1" x14ac:dyDescent="0.3">
      <c r="A8647" s="130"/>
      <c r="B8647" s="130"/>
      <c r="C8647" s="130"/>
      <c r="D8647" s="130"/>
      <c r="E8647" s="130"/>
    </row>
    <row r="8648" spans="1:5" ht="15.75" thickBot="1" x14ac:dyDescent="0.3">
      <c r="A8648" s="130"/>
      <c r="B8648" s="130"/>
      <c r="C8648" s="130"/>
      <c r="D8648" s="130"/>
      <c r="E8648" s="130"/>
    </row>
    <row r="8649" spans="1:5" ht="15.75" thickBot="1" x14ac:dyDescent="0.3">
      <c r="A8649" s="130"/>
      <c r="B8649" s="130"/>
      <c r="C8649" s="130"/>
      <c r="D8649" s="130"/>
      <c r="E8649" s="130"/>
    </row>
    <row r="8650" spans="1:5" ht="15.75" thickBot="1" x14ac:dyDescent="0.3">
      <c r="A8650" s="130"/>
      <c r="B8650" s="130"/>
      <c r="C8650" s="130"/>
      <c r="D8650" s="130"/>
      <c r="E8650" s="130"/>
    </row>
    <row r="8651" spans="1:5" ht="15.75" thickBot="1" x14ac:dyDescent="0.3">
      <c r="A8651" s="130"/>
      <c r="B8651" s="130"/>
      <c r="C8651" s="130"/>
      <c r="D8651" s="130"/>
      <c r="E8651" s="130"/>
    </row>
    <row r="8652" spans="1:5" ht="15.75" thickBot="1" x14ac:dyDescent="0.3">
      <c r="A8652" s="130"/>
      <c r="B8652" s="130"/>
      <c r="C8652" s="130"/>
      <c r="D8652" s="130"/>
      <c r="E8652" s="130"/>
    </row>
    <row r="8653" spans="1:5" ht="15.75" thickBot="1" x14ac:dyDescent="0.3">
      <c r="A8653" s="130"/>
      <c r="B8653" s="130"/>
      <c r="C8653" s="130"/>
      <c r="D8653" s="130"/>
      <c r="E8653" s="130"/>
    </row>
    <row r="8654" spans="1:5" ht="15.75" thickBot="1" x14ac:dyDescent="0.3">
      <c r="A8654" s="130"/>
      <c r="B8654" s="130"/>
      <c r="C8654" s="130"/>
      <c r="D8654" s="130"/>
      <c r="E8654" s="130"/>
    </row>
    <row r="8655" spans="1:5" ht="15.75" thickBot="1" x14ac:dyDescent="0.3">
      <c r="A8655" s="130"/>
      <c r="B8655" s="130"/>
      <c r="C8655" s="130"/>
      <c r="D8655" s="130"/>
      <c r="E8655" s="130"/>
    </row>
    <row r="8656" spans="1:5" ht="15.75" thickBot="1" x14ac:dyDescent="0.3">
      <c r="A8656" s="130"/>
      <c r="B8656" s="130"/>
      <c r="C8656" s="130"/>
      <c r="D8656" s="130"/>
      <c r="E8656" s="130"/>
    </row>
    <row r="8657" spans="1:5" ht="15.75" thickBot="1" x14ac:dyDescent="0.3">
      <c r="A8657" s="130"/>
      <c r="B8657" s="130"/>
      <c r="C8657" s="130"/>
      <c r="D8657" s="130"/>
      <c r="E8657" s="130"/>
    </row>
    <row r="8658" spans="1:5" ht="15.75" thickBot="1" x14ac:dyDescent="0.3">
      <c r="A8658" s="130"/>
      <c r="B8658" s="130"/>
      <c r="C8658" s="130"/>
      <c r="D8658" s="130"/>
      <c r="E8658" s="130"/>
    </row>
    <row r="8659" spans="1:5" ht="15.75" thickBot="1" x14ac:dyDescent="0.3">
      <c r="A8659" s="130"/>
      <c r="B8659" s="130"/>
      <c r="C8659" s="130"/>
      <c r="D8659" s="130"/>
      <c r="E8659" s="130"/>
    </row>
    <row r="8660" spans="1:5" ht="15.75" thickBot="1" x14ac:dyDescent="0.3">
      <c r="A8660" s="130"/>
      <c r="B8660" s="130"/>
      <c r="C8660" s="130"/>
      <c r="D8660" s="130"/>
      <c r="E8660" s="130"/>
    </row>
    <row r="8661" spans="1:5" ht="15.75" thickBot="1" x14ac:dyDescent="0.3">
      <c r="A8661" s="130"/>
      <c r="B8661" s="130"/>
      <c r="C8661" s="130"/>
      <c r="D8661" s="130"/>
      <c r="E8661" s="130"/>
    </row>
    <row r="8662" spans="1:5" ht="15.75" thickBot="1" x14ac:dyDescent="0.3">
      <c r="A8662" s="130"/>
      <c r="B8662" s="130"/>
      <c r="C8662" s="130"/>
      <c r="D8662" s="130"/>
      <c r="E8662" s="130"/>
    </row>
    <row r="8663" spans="1:5" ht="15.75" thickBot="1" x14ac:dyDescent="0.3">
      <c r="A8663" s="130"/>
      <c r="B8663" s="130"/>
      <c r="C8663" s="130"/>
      <c r="D8663" s="130"/>
      <c r="E8663" s="130"/>
    </row>
    <row r="8664" spans="1:5" ht="15.75" thickBot="1" x14ac:dyDescent="0.3">
      <c r="A8664" s="130"/>
      <c r="B8664" s="130"/>
      <c r="C8664" s="130"/>
      <c r="D8664" s="130"/>
      <c r="E8664" s="130"/>
    </row>
    <row r="8665" spans="1:5" ht="15.75" thickBot="1" x14ac:dyDescent="0.3">
      <c r="A8665" s="130"/>
      <c r="B8665" s="130"/>
      <c r="C8665" s="130"/>
      <c r="D8665" s="130"/>
      <c r="E8665" s="130"/>
    </row>
    <row r="8666" spans="1:5" ht="15.75" thickBot="1" x14ac:dyDescent="0.3">
      <c r="A8666" s="130"/>
      <c r="B8666" s="130"/>
      <c r="C8666" s="130"/>
      <c r="D8666" s="130"/>
      <c r="E8666" s="130"/>
    </row>
    <row r="8667" spans="1:5" ht="15.75" thickBot="1" x14ac:dyDescent="0.3">
      <c r="A8667" s="130"/>
      <c r="B8667" s="130"/>
      <c r="C8667" s="130"/>
      <c r="D8667" s="130"/>
      <c r="E8667" s="130"/>
    </row>
    <row r="8668" spans="1:5" ht="15.75" thickBot="1" x14ac:dyDescent="0.3">
      <c r="A8668" s="130"/>
      <c r="B8668" s="130"/>
      <c r="C8668" s="130"/>
      <c r="D8668" s="130"/>
      <c r="E8668" s="130"/>
    </row>
    <row r="8669" spans="1:5" ht="15.75" thickBot="1" x14ac:dyDescent="0.3">
      <c r="A8669" s="130"/>
      <c r="B8669" s="130"/>
      <c r="C8669" s="130"/>
      <c r="D8669" s="130"/>
      <c r="E8669" s="130"/>
    </row>
    <row r="8670" spans="1:5" ht="15.75" thickBot="1" x14ac:dyDescent="0.3">
      <c r="A8670" s="130"/>
      <c r="B8670" s="130"/>
      <c r="C8670" s="130"/>
      <c r="D8670" s="130"/>
      <c r="E8670" s="130"/>
    </row>
    <row r="8671" spans="1:5" ht="15.75" thickBot="1" x14ac:dyDescent="0.3">
      <c r="A8671" s="130"/>
      <c r="B8671" s="130"/>
      <c r="C8671" s="130"/>
      <c r="D8671" s="130"/>
      <c r="E8671" s="130"/>
    </row>
    <row r="8672" spans="1:5" ht="15.75" thickBot="1" x14ac:dyDescent="0.3">
      <c r="A8672" s="130"/>
      <c r="B8672" s="130"/>
      <c r="C8672" s="130"/>
      <c r="D8672" s="130"/>
      <c r="E8672" s="130"/>
    </row>
    <row r="8673" spans="1:5" ht="15.75" thickBot="1" x14ac:dyDescent="0.3">
      <c r="A8673" s="130"/>
      <c r="B8673" s="130"/>
      <c r="C8673" s="130"/>
      <c r="D8673" s="130"/>
      <c r="E8673" s="130"/>
    </row>
    <row r="8674" spans="1:5" ht="15.75" thickBot="1" x14ac:dyDescent="0.3">
      <c r="A8674" s="130"/>
      <c r="B8674" s="130"/>
      <c r="C8674" s="130"/>
      <c r="D8674" s="130"/>
      <c r="E8674" s="130"/>
    </row>
    <row r="8675" spans="1:5" ht="15.75" thickBot="1" x14ac:dyDescent="0.3">
      <c r="A8675" s="130"/>
      <c r="B8675" s="130"/>
      <c r="C8675" s="130"/>
      <c r="D8675" s="130"/>
      <c r="E8675" s="130"/>
    </row>
    <row r="8676" spans="1:5" ht="15.75" thickBot="1" x14ac:dyDescent="0.3">
      <c r="A8676" s="130"/>
      <c r="B8676" s="130"/>
      <c r="C8676" s="130"/>
      <c r="D8676" s="130"/>
      <c r="E8676" s="130"/>
    </row>
    <row r="8677" spans="1:5" ht="15.75" thickBot="1" x14ac:dyDescent="0.3">
      <c r="A8677" s="130"/>
      <c r="B8677" s="130"/>
      <c r="C8677" s="130"/>
      <c r="D8677" s="130"/>
      <c r="E8677" s="130"/>
    </row>
    <row r="8678" spans="1:5" ht="15.75" thickBot="1" x14ac:dyDescent="0.3">
      <c r="A8678" s="130"/>
      <c r="B8678" s="130"/>
      <c r="C8678" s="130"/>
      <c r="D8678" s="130"/>
      <c r="E8678" s="130"/>
    </row>
    <row r="8679" spans="1:5" ht="15.75" thickBot="1" x14ac:dyDescent="0.3">
      <c r="A8679" s="130"/>
      <c r="B8679" s="130"/>
      <c r="C8679" s="130"/>
      <c r="D8679" s="130"/>
      <c r="E8679" s="130"/>
    </row>
    <row r="8680" spans="1:5" x14ac:dyDescent="0.25">
      <c r="A8680" s="131"/>
      <c r="B8680" s="131"/>
      <c r="C8680" s="131"/>
      <c r="D8680" s="131"/>
      <c r="E8680" s="131"/>
    </row>
    <row r="8681" spans="1:5" ht="15.75" thickBot="1" x14ac:dyDescent="0.3">
      <c r="A8681" s="130"/>
      <c r="B8681" s="130"/>
      <c r="C8681" s="130"/>
      <c r="D8681" s="130"/>
      <c r="E8681" s="130"/>
    </row>
    <row r="8682" spans="1:5" ht="15.75" thickBot="1" x14ac:dyDescent="0.3">
      <c r="A8682" s="130"/>
      <c r="B8682" s="130"/>
      <c r="C8682" s="130"/>
      <c r="D8682" s="130"/>
      <c r="E8682" s="130"/>
    </row>
    <row r="8683" spans="1:5" ht="15.75" thickBot="1" x14ac:dyDescent="0.3">
      <c r="A8683" s="130"/>
      <c r="B8683" s="130"/>
      <c r="C8683" s="130"/>
      <c r="D8683" s="130"/>
      <c r="E8683" s="130"/>
    </row>
    <row r="8684" spans="1:5" ht="15.75" thickBot="1" x14ac:dyDescent="0.3">
      <c r="A8684" s="130"/>
      <c r="B8684" s="130"/>
      <c r="C8684" s="130"/>
      <c r="D8684" s="130"/>
      <c r="E8684" s="130"/>
    </row>
    <row r="8685" spans="1:5" ht="15.75" thickBot="1" x14ac:dyDescent="0.3">
      <c r="A8685" s="130"/>
      <c r="B8685" s="130"/>
      <c r="C8685" s="130"/>
      <c r="D8685" s="130"/>
      <c r="E8685" s="130"/>
    </row>
    <row r="8686" spans="1:5" ht="15.75" thickBot="1" x14ac:dyDescent="0.3">
      <c r="A8686" s="130"/>
      <c r="B8686" s="130"/>
      <c r="C8686" s="130"/>
      <c r="D8686" s="130"/>
      <c r="E8686" s="130"/>
    </row>
    <row r="8687" spans="1:5" ht="15.75" thickBot="1" x14ac:dyDescent="0.3">
      <c r="A8687" s="130"/>
      <c r="B8687" s="130"/>
      <c r="C8687" s="130"/>
      <c r="D8687" s="130"/>
      <c r="E8687" s="130"/>
    </row>
    <row r="8688" spans="1:5" ht="15.75" thickBot="1" x14ac:dyDescent="0.3">
      <c r="A8688" s="130"/>
      <c r="B8688" s="130"/>
      <c r="C8688" s="130"/>
      <c r="D8688" s="130"/>
      <c r="E8688" s="130"/>
    </row>
    <row r="8689" spans="1:5" ht="15.75" thickBot="1" x14ac:dyDescent="0.3">
      <c r="A8689" s="130"/>
      <c r="B8689" s="130"/>
      <c r="C8689" s="130"/>
      <c r="D8689" s="130"/>
      <c r="E8689" s="130"/>
    </row>
    <row r="8690" spans="1:5" ht="15.75" thickBot="1" x14ac:dyDescent="0.3">
      <c r="A8690" s="130"/>
      <c r="B8690" s="130"/>
      <c r="C8690" s="130"/>
      <c r="D8690" s="130"/>
      <c r="E8690" s="130"/>
    </row>
    <row r="8691" spans="1:5" ht="15.75" thickBot="1" x14ac:dyDescent="0.3">
      <c r="A8691" s="130"/>
      <c r="B8691" s="130"/>
      <c r="C8691" s="130"/>
      <c r="D8691" s="130"/>
      <c r="E8691" s="130"/>
    </row>
    <row r="8692" spans="1:5" ht="15.75" thickBot="1" x14ac:dyDescent="0.3">
      <c r="A8692" s="130"/>
      <c r="B8692" s="130"/>
      <c r="C8692" s="130"/>
      <c r="D8692" s="130"/>
      <c r="E8692" s="130"/>
    </row>
    <row r="8693" spans="1:5" ht="15.75" thickBot="1" x14ac:dyDescent="0.3">
      <c r="A8693" s="130"/>
      <c r="B8693" s="130"/>
      <c r="C8693" s="130"/>
      <c r="D8693" s="130"/>
      <c r="E8693" s="130"/>
    </row>
    <row r="8694" spans="1:5" ht="15.75" thickBot="1" x14ac:dyDescent="0.3">
      <c r="A8694" s="130"/>
      <c r="B8694" s="130"/>
      <c r="C8694" s="130"/>
      <c r="D8694" s="130"/>
      <c r="E8694" s="130"/>
    </row>
    <row r="8695" spans="1:5" ht="15.75" thickBot="1" x14ac:dyDescent="0.3">
      <c r="A8695" s="130"/>
      <c r="B8695" s="130"/>
      <c r="C8695" s="130"/>
      <c r="D8695" s="130"/>
      <c r="E8695" s="130"/>
    </row>
    <row r="8696" spans="1:5" ht="15.75" thickBot="1" x14ac:dyDescent="0.3">
      <c r="A8696" s="130"/>
      <c r="B8696" s="130"/>
      <c r="C8696" s="130"/>
      <c r="D8696" s="130"/>
      <c r="E8696" s="130"/>
    </row>
    <row r="8697" spans="1:5" ht="15.75" thickBot="1" x14ac:dyDescent="0.3">
      <c r="A8697" s="130"/>
      <c r="B8697" s="130"/>
      <c r="C8697" s="130"/>
      <c r="D8697" s="130"/>
      <c r="E8697" s="130"/>
    </row>
    <row r="8698" spans="1:5" ht="15.75" thickBot="1" x14ac:dyDescent="0.3">
      <c r="A8698" s="130"/>
      <c r="B8698" s="130"/>
      <c r="C8698" s="130"/>
      <c r="D8698" s="130"/>
      <c r="E8698" s="130"/>
    </row>
    <row r="8699" spans="1:5" ht="15.75" thickBot="1" x14ac:dyDescent="0.3">
      <c r="A8699" s="130"/>
      <c r="B8699" s="130"/>
      <c r="C8699" s="130"/>
      <c r="D8699" s="130"/>
      <c r="E8699" s="130"/>
    </row>
    <row r="8700" spans="1:5" ht="15.75" thickBot="1" x14ac:dyDescent="0.3">
      <c r="A8700" s="130"/>
      <c r="B8700" s="130"/>
      <c r="C8700" s="130"/>
      <c r="D8700" s="130"/>
      <c r="E8700" s="130"/>
    </row>
    <row r="8701" spans="1:5" ht="15.75" thickBot="1" x14ac:dyDescent="0.3">
      <c r="A8701" s="130"/>
      <c r="B8701" s="130"/>
      <c r="C8701" s="130"/>
      <c r="D8701" s="130"/>
      <c r="E8701" s="130"/>
    </row>
    <row r="8702" spans="1:5" ht="15.75" thickBot="1" x14ac:dyDescent="0.3">
      <c r="A8702" s="130"/>
      <c r="B8702" s="130"/>
      <c r="C8702" s="130"/>
      <c r="D8702" s="130"/>
      <c r="E8702" s="130"/>
    </row>
    <row r="8703" spans="1:5" ht="15.75" thickBot="1" x14ac:dyDescent="0.3">
      <c r="A8703" s="130"/>
      <c r="B8703" s="130"/>
      <c r="C8703" s="130"/>
      <c r="D8703" s="130"/>
      <c r="E8703" s="130"/>
    </row>
    <row r="8704" spans="1:5" ht="15.75" thickBot="1" x14ac:dyDescent="0.3">
      <c r="A8704" s="130"/>
      <c r="B8704" s="130"/>
      <c r="C8704" s="130"/>
      <c r="D8704" s="130"/>
      <c r="E8704" s="130"/>
    </row>
    <row r="8705" spans="1:5" ht="15.75" thickBot="1" x14ac:dyDescent="0.3">
      <c r="A8705" s="130"/>
      <c r="B8705" s="130"/>
      <c r="C8705" s="130"/>
      <c r="D8705" s="130"/>
      <c r="E8705" s="130"/>
    </row>
    <row r="8706" spans="1:5" ht="15.75" thickBot="1" x14ac:dyDescent="0.3">
      <c r="A8706" s="130"/>
      <c r="B8706" s="130"/>
      <c r="C8706" s="130"/>
      <c r="D8706" s="130"/>
      <c r="E8706" s="130"/>
    </row>
    <row r="8707" spans="1:5" ht="15.75" thickBot="1" x14ac:dyDescent="0.3">
      <c r="A8707" s="130"/>
      <c r="B8707" s="130"/>
      <c r="C8707" s="130"/>
      <c r="D8707" s="130"/>
      <c r="E8707" s="130"/>
    </row>
    <row r="8708" spans="1:5" ht="15.75" thickBot="1" x14ac:dyDescent="0.3">
      <c r="A8708" s="130"/>
      <c r="B8708" s="130"/>
      <c r="C8708" s="130"/>
      <c r="D8708" s="130"/>
      <c r="E8708" s="130"/>
    </row>
    <row r="8709" spans="1:5" ht="15.75" thickBot="1" x14ac:dyDescent="0.3">
      <c r="A8709" s="130"/>
      <c r="B8709" s="130"/>
      <c r="C8709" s="130"/>
      <c r="D8709" s="130"/>
      <c r="E8709" s="130"/>
    </row>
    <row r="8710" spans="1:5" ht="15.75" thickBot="1" x14ac:dyDescent="0.3">
      <c r="A8710" s="130"/>
      <c r="B8710" s="130"/>
      <c r="C8710" s="130"/>
      <c r="D8710" s="130"/>
      <c r="E8710" s="130"/>
    </row>
    <row r="8711" spans="1:5" ht="15.75" thickBot="1" x14ac:dyDescent="0.3">
      <c r="A8711" s="130"/>
      <c r="B8711" s="130"/>
      <c r="C8711" s="130"/>
      <c r="D8711" s="130"/>
      <c r="E8711" s="130"/>
    </row>
    <row r="8712" spans="1:5" ht="15.75" thickBot="1" x14ac:dyDescent="0.3">
      <c r="A8712" s="130"/>
      <c r="B8712" s="130"/>
      <c r="C8712" s="130"/>
      <c r="D8712" s="130"/>
      <c r="E8712" s="130"/>
    </row>
    <row r="8713" spans="1:5" ht="15.75" thickBot="1" x14ac:dyDescent="0.3">
      <c r="A8713" s="130"/>
      <c r="B8713" s="130"/>
      <c r="C8713" s="130"/>
      <c r="D8713" s="130"/>
      <c r="E8713" s="130"/>
    </row>
    <row r="8714" spans="1:5" ht="15.75" thickBot="1" x14ac:dyDescent="0.3">
      <c r="A8714" s="130"/>
      <c r="B8714" s="130"/>
      <c r="C8714" s="130"/>
      <c r="D8714" s="130"/>
      <c r="E8714" s="130"/>
    </row>
    <row r="8715" spans="1:5" ht="15.75" thickBot="1" x14ac:dyDescent="0.3">
      <c r="A8715" s="130"/>
      <c r="B8715" s="130"/>
      <c r="C8715" s="130"/>
      <c r="D8715" s="130"/>
      <c r="E8715" s="130"/>
    </row>
    <row r="8716" spans="1:5" ht="15.75" thickBot="1" x14ac:dyDescent="0.3">
      <c r="A8716" s="130"/>
      <c r="B8716" s="130"/>
      <c r="C8716" s="130"/>
      <c r="D8716" s="130"/>
      <c r="E8716" s="130"/>
    </row>
    <row r="8717" spans="1:5" ht="15.75" thickBot="1" x14ac:dyDescent="0.3">
      <c r="A8717" s="130"/>
      <c r="B8717" s="130"/>
      <c r="C8717" s="130"/>
      <c r="D8717" s="130"/>
      <c r="E8717" s="130"/>
    </row>
    <row r="8718" spans="1:5" x14ac:dyDescent="0.25">
      <c r="A8718" s="131"/>
      <c r="B8718" s="131"/>
      <c r="C8718" s="131"/>
      <c r="D8718" s="131"/>
      <c r="E8718" s="131"/>
    </row>
    <row r="8719" spans="1:5" ht="15.75" thickBot="1" x14ac:dyDescent="0.3">
      <c r="A8719" s="130"/>
      <c r="B8719" s="130"/>
      <c r="C8719" s="130"/>
      <c r="D8719" s="130"/>
      <c r="E8719" s="130"/>
    </row>
    <row r="8720" spans="1:5" ht="15.75" thickBot="1" x14ac:dyDescent="0.3">
      <c r="A8720" s="130"/>
      <c r="B8720" s="130"/>
      <c r="C8720" s="130"/>
      <c r="D8720" s="130"/>
      <c r="E8720" s="130"/>
    </row>
    <row r="8721" spans="1:5" x14ac:dyDescent="0.25">
      <c r="A8721" s="131"/>
      <c r="B8721" s="131"/>
      <c r="C8721" s="131"/>
      <c r="D8721" s="131"/>
      <c r="E8721" s="131"/>
    </row>
    <row r="8722" spans="1:5" ht="15.75" thickBot="1" x14ac:dyDescent="0.3">
      <c r="A8722" s="130"/>
      <c r="B8722" s="130"/>
      <c r="C8722" s="130"/>
      <c r="D8722" s="130"/>
      <c r="E8722" s="130"/>
    </row>
    <row r="8723" spans="1:5" ht="15.75" thickBot="1" x14ac:dyDescent="0.3">
      <c r="A8723" s="130"/>
      <c r="B8723" s="130"/>
      <c r="C8723" s="130"/>
      <c r="D8723" s="130"/>
      <c r="E8723" s="130"/>
    </row>
    <row r="8724" spans="1:5" ht="15.75" thickBot="1" x14ac:dyDescent="0.3">
      <c r="A8724" s="130"/>
      <c r="B8724" s="130"/>
      <c r="C8724" s="130"/>
      <c r="D8724" s="130"/>
      <c r="E8724" s="130"/>
    </row>
    <row r="8725" spans="1:5" ht="15.75" thickBot="1" x14ac:dyDescent="0.3">
      <c r="A8725" s="130"/>
      <c r="B8725" s="130"/>
      <c r="C8725" s="130"/>
      <c r="D8725" s="130"/>
      <c r="E8725" s="130"/>
    </row>
    <row r="8726" spans="1:5" ht="15.75" thickBot="1" x14ac:dyDescent="0.3">
      <c r="A8726" s="130"/>
      <c r="B8726" s="130"/>
      <c r="C8726" s="130"/>
      <c r="D8726" s="130"/>
      <c r="E8726" s="130"/>
    </row>
    <row r="8727" spans="1:5" ht="15.75" thickBot="1" x14ac:dyDescent="0.3">
      <c r="A8727" s="130"/>
      <c r="B8727" s="130"/>
      <c r="C8727" s="130"/>
      <c r="D8727" s="130"/>
      <c r="E8727" s="130"/>
    </row>
    <row r="8728" spans="1:5" ht="15.75" thickBot="1" x14ac:dyDescent="0.3">
      <c r="A8728" s="130"/>
      <c r="B8728" s="130"/>
      <c r="C8728" s="130"/>
      <c r="D8728" s="130"/>
      <c r="E8728" s="130"/>
    </row>
    <row r="8729" spans="1:5" ht="15.75" thickBot="1" x14ac:dyDescent="0.3">
      <c r="A8729" s="130"/>
      <c r="B8729" s="130"/>
      <c r="C8729" s="130"/>
      <c r="D8729" s="130"/>
      <c r="E8729" s="130"/>
    </row>
    <row r="8730" spans="1:5" x14ac:dyDescent="0.25">
      <c r="A8730" s="131"/>
      <c r="B8730" s="131"/>
      <c r="C8730" s="131"/>
      <c r="D8730" s="131"/>
      <c r="E8730" s="131"/>
    </row>
    <row r="8731" spans="1:5" ht="15.75" thickBot="1" x14ac:dyDescent="0.3">
      <c r="A8731" s="130"/>
      <c r="B8731" s="130"/>
      <c r="C8731" s="130"/>
      <c r="D8731" s="130"/>
      <c r="E8731" s="130"/>
    </row>
    <row r="8732" spans="1:5" ht="15.75" thickBot="1" x14ac:dyDescent="0.3">
      <c r="A8732" s="130"/>
      <c r="B8732" s="130"/>
      <c r="C8732" s="130"/>
      <c r="D8732" s="130"/>
      <c r="E8732" s="130"/>
    </row>
    <row r="8733" spans="1:5" x14ac:dyDescent="0.25">
      <c r="A8733" s="131"/>
      <c r="B8733" s="131"/>
      <c r="C8733" s="131"/>
      <c r="D8733" s="131"/>
      <c r="E8733" s="131"/>
    </row>
    <row r="8734" spans="1:5" ht="15.75" thickBot="1" x14ac:dyDescent="0.3">
      <c r="A8734" s="130"/>
      <c r="B8734" s="130"/>
      <c r="C8734" s="130"/>
      <c r="D8734" s="130"/>
      <c r="E8734" s="130"/>
    </row>
    <row r="8735" spans="1:5" ht="15.75" thickBot="1" x14ac:dyDescent="0.3">
      <c r="A8735" s="130"/>
      <c r="B8735" s="130"/>
      <c r="C8735" s="130"/>
      <c r="D8735" s="130"/>
      <c r="E8735" s="130"/>
    </row>
    <row r="8736" spans="1:5" x14ac:dyDescent="0.25">
      <c r="A8736" s="131"/>
      <c r="B8736" s="131"/>
      <c r="C8736" s="131"/>
      <c r="D8736" s="131"/>
      <c r="E8736" s="131"/>
    </row>
    <row r="8737" spans="1:5" ht="15.75" thickBot="1" x14ac:dyDescent="0.3">
      <c r="A8737" s="130"/>
      <c r="B8737" s="130"/>
      <c r="C8737" s="130"/>
      <c r="D8737" s="130"/>
      <c r="E8737" s="130"/>
    </row>
    <row r="8738" spans="1:5" ht="15.75" thickBot="1" x14ac:dyDescent="0.3">
      <c r="A8738" s="130"/>
      <c r="B8738" s="130"/>
      <c r="C8738" s="130"/>
      <c r="D8738" s="130"/>
      <c r="E8738" s="130"/>
    </row>
    <row r="8739" spans="1:5" ht="15.75" thickBot="1" x14ac:dyDescent="0.3">
      <c r="A8739" s="130"/>
      <c r="B8739" s="130"/>
      <c r="C8739" s="130"/>
      <c r="D8739" s="130"/>
      <c r="E8739" s="130"/>
    </row>
    <row r="8740" spans="1:5" ht="15.75" thickBot="1" x14ac:dyDescent="0.3">
      <c r="A8740" s="130"/>
      <c r="B8740" s="130"/>
      <c r="C8740" s="130"/>
      <c r="D8740" s="130"/>
      <c r="E8740" s="130"/>
    </row>
    <row r="8741" spans="1:5" ht="15.75" thickBot="1" x14ac:dyDescent="0.3">
      <c r="A8741" s="130"/>
      <c r="B8741" s="130"/>
      <c r="C8741" s="130"/>
      <c r="D8741" s="130"/>
      <c r="E8741" s="130"/>
    </row>
    <row r="8742" spans="1:5" ht="15.75" thickBot="1" x14ac:dyDescent="0.3">
      <c r="A8742" s="130"/>
      <c r="B8742" s="130"/>
      <c r="C8742" s="130"/>
      <c r="D8742" s="130"/>
      <c r="E8742" s="130"/>
    </row>
    <row r="8743" spans="1:5" ht="15.75" thickBot="1" x14ac:dyDescent="0.3">
      <c r="A8743" s="130"/>
      <c r="B8743" s="130"/>
      <c r="C8743" s="130"/>
      <c r="D8743" s="130"/>
      <c r="E8743" s="130"/>
    </row>
    <row r="8744" spans="1:5" ht="15.75" thickBot="1" x14ac:dyDescent="0.3">
      <c r="A8744" s="130"/>
      <c r="B8744" s="130"/>
      <c r="C8744" s="130"/>
      <c r="D8744" s="130"/>
      <c r="E8744" s="130"/>
    </row>
    <row r="8745" spans="1:5" ht="15.75" thickBot="1" x14ac:dyDescent="0.3">
      <c r="A8745" s="130"/>
      <c r="B8745" s="130"/>
      <c r="C8745" s="130"/>
      <c r="D8745" s="130"/>
      <c r="E8745" s="130"/>
    </row>
    <row r="8746" spans="1:5" ht="15.75" thickBot="1" x14ac:dyDescent="0.3">
      <c r="A8746" s="130"/>
      <c r="B8746" s="130"/>
      <c r="C8746" s="130"/>
      <c r="D8746" s="130"/>
      <c r="E8746" s="130"/>
    </row>
    <row r="8747" spans="1:5" ht="15.75" thickBot="1" x14ac:dyDescent="0.3">
      <c r="A8747" s="130"/>
      <c r="B8747" s="130"/>
      <c r="C8747" s="130"/>
      <c r="D8747" s="130"/>
      <c r="E8747" s="130"/>
    </row>
    <row r="8748" spans="1:5" ht="15.75" thickBot="1" x14ac:dyDescent="0.3">
      <c r="A8748" s="130"/>
      <c r="B8748" s="130"/>
      <c r="C8748" s="130"/>
      <c r="D8748" s="130"/>
      <c r="E8748" s="130"/>
    </row>
    <row r="8749" spans="1:5" ht="15.75" thickBot="1" x14ac:dyDescent="0.3">
      <c r="A8749" s="130"/>
      <c r="B8749" s="130"/>
      <c r="C8749" s="130"/>
      <c r="D8749" s="130"/>
      <c r="E8749" s="130"/>
    </row>
    <row r="8750" spans="1:5" ht="15.75" thickBot="1" x14ac:dyDescent="0.3">
      <c r="A8750" s="130"/>
      <c r="B8750" s="130"/>
      <c r="C8750" s="130"/>
      <c r="D8750" s="130"/>
      <c r="E8750" s="130"/>
    </row>
    <row r="8751" spans="1:5" ht="15.75" thickBot="1" x14ac:dyDescent="0.3">
      <c r="A8751" s="130"/>
      <c r="B8751" s="130"/>
      <c r="C8751" s="130"/>
      <c r="D8751" s="130"/>
      <c r="E8751" s="130"/>
    </row>
    <row r="8752" spans="1:5" ht="15.75" thickBot="1" x14ac:dyDescent="0.3">
      <c r="A8752" s="130"/>
      <c r="B8752" s="130"/>
      <c r="C8752" s="130"/>
      <c r="D8752" s="130"/>
      <c r="E8752" s="130"/>
    </row>
    <row r="8753" spans="1:5" ht="15.75" thickBot="1" x14ac:dyDescent="0.3">
      <c r="A8753" s="130"/>
      <c r="B8753" s="130"/>
      <c r="C8753" s="130"/>
      <c r="D8753" s="130"/>
      <c r="E8753" s="130"/>
    </row>
    <row r="8754" spans="1:5" ht="15.75" thickBot="1" x14ac:dyDescent="0.3">
      <c r="A8754" s="130"/>
      <c r="B8754" s="130"/>
      <c r="C8754" s="130"/>
      <c r="D8754" s="130"/>
      <c r="E8754" s="130"/>
    </row>
    <row r="8755" spans="1:5" ht="15.75" thickBot="1" x14ac:dyDescent="0.3">
      <c r="A8755" s="130"/>
      <c r="B8755" s="130"/>
      <c r="C8755" s="130"/>
      <c r="D8755" s="130"/>
      <c r="E8755" s="130"/>
    </row>
    <row r="8756" spans="1:5" ht="15.75" thickBot="1" x14ac:dyDescent="0.3">
      <c r="A8756" s="130"/>
      <c r="B8756" s="130"/>
      <c r="C8756" s="130"/>
      <c r="D8756" s="130"/>
      <c r="E8756" s="130"/>
    </row>
    <row r="8757" spans="1:5" ht="15.75" thickBot="1" x14ac:dyDescent="0.3">
      <c r="A8757" s="130"/>
      <c r="B8757" s="130"/>
      <c r="C8757" s="130"/>
      <c r="D8757" s="130"/>
      <c r="E8757" s="130"/>
    </row>
    <row r="8758" spans="1:5" ht="15.75" thickBot="1" x14ac:dyDescent="0.3">
      <c r="A8758" s="130"/>
      <c r="B8758" s="130"/>
      <c r="C8758" s="130"/>
      <c r="D8758" s="130"/>
      <c r="E8758" s="130"/>
    </row>
    <row r="8759" spans="1:5" ht="15.75" thickBot="1" x14ac:dyDescent="0.3">
      <c r="A8759" s="130"/>
      <c r="B8759" s="130"/>
      <c r="C8759" s="130"/>
      <c r="D8759" s="130"/>
      <c r="E8759" s="130"/>
    </row>
    <row r="8760" spans="1:5" ht="15.75" thickBot="1" x14ac:dyDescent="0.3">
      <c r="A8760" s="130"/>
      <c r="B8760" s="130"/>
      <c r="C8760" s="130"/>
      <c r="D8760" s="130"/>
      <c r="E8760" s="130"/>
    </row>
    <row r="8761" spans="1:5" ht="15.75" thickBot="1" x14ac:dyDescent="0.3">
      <c r="A8761" s="130"/>
      <c r="B8761" s="130"/>
      <c r="C8761" s="130"/>
      <c r="D8761" s="130"/>
      <c r="E8761" s="130"/>
    </row>
    <row r="8762" spans="1:5" ht="15.75" thickBot="1" x14ac:dyDescent="0.3">
      <c r="A8762" s="130"/>
      <c r="B8762" s="130"/>
      <c r="C8762" s="130"/>
      <c r="D8762" s="130"/>
      <c r="E8762" s="130"/>
    </row>
    <row r="8763" spans="1:5" ht="15.75" thickBot="1" x14ac:dyDescent="0.3">
      <c r="A8763" s="130"/>
      <c r="B8763" s="130"/>
      <c r="C8763" s="130"/>
      <c r="D8763" s="130"/>
      <c r="E8763" s="130"/>
    </row>
    <row r="8764" spans="1:5" ht="15.75" thickBot="1" x14ac:dyDescent="0.3">
      <c r="A8764" s="130"/>
      <c r="B8764" s="130"/>
      <c r="C8764" s="130"/>
      <c r="D8764" s="130"/>
      <c r="E8764" s="130"/>
    </row>
    <row r="8765" spans="1:5" ht="15.75" thickBot="1" x14ac:dyDescent="0.3">
      <c r="A8765" s="130"/>
      <c r="B8765" s="130"/>
      <c r="C8765" s="130"/>
      <c r="D8765" s="130"/>
      <c r="E8765" s="130"/>
    </row>
    <row r="8766" spans="1:5" ht="15.75" thickBot="1" x14ac:dyDescent="0.3">
      <c r="A8766" s="130"/>
      <c r="B8766" s="130"/>
      <c r="C8766" s="130"/>
      <c r="D8766" s="130"/>
      <c r="E8766" s="130"/>
    </row>
    <row r="8767" spans="1:5" ht="15.75" thickBot="1" x14ac:dyDescent="0.3">
      <c r="A8767" s="130"/>
      <c r="B8767" s="130"/>
      <c r="C8767" s="130"/>
      <c r="D8767" s="130"/>
      <c r="E8767" s="130"/>
    </row>
    <row r="8768" spans="1:5" ht="15.75" thickBot="1" x14ac:dyDescent="0.3">
      <c r="A8768" s="130"/>
      <c r="B8768" s="130"/>
      <c r="C8768" s="130"/>
      <c r="D8768" s="130"/>
      <c r="E8768" s="130"/>
    </row>
    <row r="8769" spans="1:5" ht="15.75" thickBot="1" x14ac:dyDescent="0.3">
      <c r="A8769" s="130"/>
      <c r="B8769" s="130"/>
      <c r="C8769" s="130"/>
      <c r="D8769" s="130"/>
      <c r="E8769" s="130"/>
    </row>
    <row r="8770" spans="1:5" ht="15.75" thickBot="1" x14ac:dyDescent="0.3">
      <c r="A8770" s="130"/>
      <c r="B8770" s="130"/>
      <c r="C8770" s="130"/>
      <c r="D8770" s="130"/>
      <c r="E8770" s="130"/>
    </row>
    <row r="8771" spans="1:5" ht="15.75" thickBot="1" x14ac:dyDescent="0.3">
      <c r="A8771" s="130"/>
      <c r="B8771" s="130"/>
      <c r="C8771" s="130"/>
      <c r="D8771" s="130"/>
      <c r="E8771" s="130"/>
    </row>
    <row r="8772" spans="1:5" ht="15.75" thickBot="1" x14ac:dyDescent="0.3">
      <c r="A8772" s="130"/>
      <c r="B8772" s="130"/>
      <c r="C8772" s="130"/>
      <c r="D8772" s="130"/>
      <c r="E8772" s="130"/>
    </row>
    <row r="8773" spans="1:5" ht="15.75" thickBot="1" x14ac:dyDescent="0.3">
      <c r="A8773" s="130"/>
      <c r="B8773" s="130"/>
      <c r="C8773" s="130"/>
      <c r="D8773" s="130"/>
      <c r="E8773" s="130"/>
    </row>
    <row r="8774" spans="1:5" ht="15.75" thickBot="1" x14ac:dyDescent="0.3">
      <c r="A8774" s="130"/>
      <c r="B8774" s="130"/>
      <c r="C8774" s="130"/>
      <c r="D8774" s="130"/>
      <c r="E8774" s="130"/>
    </row>
    <row r="8775" spans="1:5" ht="15.75" thickBot="1" x14ac:dyDescent="0.3">
      <c r="A8775" s="130"/>
      <c r="B8775" s="130"/>
      <c r="C8775" s="130"/>
      <c r="D8775" s="130"/>
      <c r="E8775" s="130"/>
    </row>
    <row r="8776" spans="1:5" ht="15.75" thickBot="1" x14ac:dyDescent="0.3">
      <c r="A8776" s="130"/>
      <c r="B8776" s="130"/>
      <c r="C8776" s="130"/>
      <c r="D8776" s="130"/>
      <c r="E8776" s="130"/>
    </row>
    <row r="8777" spans="1:5" ht="15.75" thickBot="1" x14ac:dyDescent="0.3">
      <c r="A8777" s="130"/>
      <c r="B8777" s="130"/>
      <c r="C8777" s="130"/>
      <c r="D8777" s="130"/>
      <c r="E8777" s="130"/>
    </row>
    <row r="8778" spans="1:5" ht="15.75" thickBot="1" x14ac:dyDescent="0.3">
      <c r="A8778" s="130"/>
      <c r="B8778" s="130"/>
      <c r="C8778" s="130"/>
      <c r="D8778" s="130"/>
      <c r="E8778" s="130"/>
    </row>
    <row r="8779" spans="1:5" ht="15.75" thickBot="1" x14ac:dyDescent="0.3">
      <c r="A8779" s="130"/>
      <c r="B8779" s="130"/>
      <c r="C8779" s="130"/>
      <c r="D8779" s="130"/>
      <c r="E8779" s="130"/>
    </row>
    <row r="8780" spans="1:5" ht="15.75" thickBot="1" x14ac:dyDescent="0.3">
      <c r="A8780" s="130"/>
      <c r="B8780" s="130"/>
      <c r="C8780" s="130"/>
      <c r="D8780" s="130"/>
      <c r="E8780" s="130"/>
    </row>
    <row r="8781" spans="1:5" ht="15.75" thickBot="1" x14ac:dyDescent="0.3">
      <c r="A8781" s="130"/>
      <c r="B8781" s="130"/>
      <c r="C8781" s="130"/>
      <c r="D8781" s="130"/>
      <c r="E8781" s="130"/>
    </row>
    <row r="8782" spans="1:5" ht="15.75" thickBot="1" x14ac:dyDescent="0.3">
      <c r="A8782" s="130"/>
      <c r="B8782" s="130"/>
      <c r="C8782" s="130"/>
      <c r="D8782" s="130"/>
      <c r="E8782" s="130"/>
    </row>
    <row r="8783" spans="1:5" ht="15.75" thickBot="1" x14ac:dyDescent="0.3">
      <c r="A8783" s="130"/>
      <c r="B8783" s="130"/>
      <c r="C8783" s="130"/>
      <c r="D8783" s="130"/>
      <c r="E8783" s="130"/>
    </row>
    <row r="8784" spans="1:5" ht="15.75" thickBot="1" x14ac:dyDescent="0.3">
      <c r="A8784" s="130"/>
      <c r="B8784" s="130"/>
      <c r="C8784" s="130"/>
      <c r="D8784" s="130"/>
      <c r="E8784" s="130"/>
    </row>
    <row r="8785" spans="1:5" ht="15.75" thickBot="1" x14ac:dyDescent="0.3">
      <c r="A8785" s="130"/>
      <c r="B8785" s="130"/>
      <c r="C8785" s="130"/>
      <c r="D8785" s="130"/>
      <c r="E8785" s="130"/>
    </row>
    <row r="8786" spans="1:5" ht="15.75" thickBot="1" x14ac:dyDescent="0.3">
      <c r="A8786" s="130"/>
      <c r="B8786" s="130"/>
      <c r="C8786" s="130"/>
      <c r="D8786" s="130"/>
      <c r="E8786" s="130"/>
    </row>
    <row r="8787" spans="1:5" ht="15.75" thickBot="1" x14ac:dyDescent="0.3">
      <c r="A8787" s="130"/>
      <c r="B8787" s="130"/>
      <c r="C8787" s="130"/>
      <c r="D8787" s="130"/>
      <c r="E8787" s="130"/>
    </row>
    <row r="8788" spans="1:5" ht="15.75" thickBot="1" x14ac:dyDescent="0.3">
      <c r="A8788" s="130"/>
      <c r="B8788" s="130"/>
      <c r="C8788" s="130"/>
      <c r="D8788" s="130"/>
      <c r="E8788" s="130"/>
    </row>
    <row r="8789" spans="1:5" ht="15.75" thickBot="1" x14ac:dyDescent="0.3">
      <c r="A8789" s="130"/>
      <c r="B8789" s="130"/>
      <c r="C8789" s="130"/>
      <c r="D8789" s="130"/>
      <c r="E8789" s="130"/>
    </row>
    <row r="8790" spans="1:5" ht="15.75" thickBot="1" x14ac:dyDescent="0.3">
      <c r="A8790" s="130"/>
      <c r="B8790" s="130"/>
      <c r="C8790" s="130"/>
      <c r="D8790" s="130"/>
      <c r="E8790" s="130"/>
    </row>
    <row r="8791" spans="1:5" ht="15.75" thickBot="1" x14ac:dyDescent="0.3">
      <c r="A8791" s="130"/>
      <c r="B8791" s="130"/>
      <c r="C8791" s="130"/>
      <c r="D8791" s="130"/>
      <c r="E8791" s="130"/>
    </row>
    <row r="8792" spans="1:5" ht="15.75" thickBot="1" x14ac:dyDescent="0.3">
      <c r="A8792" s="130"/>
      <c r="B8792" s="130"/>
      <c r="C8792" s="130"/>
      <c r="D8792" s="130"/>
      <c r="E8792" s="130"/>
    </row>
    <row r="8793" spans="1:5" ht="15.75" thickBot="1" x14ac:dyDescent="0.3">
      <c r="A8793" s="130"/>
      <c r="B8793" s="130"/>
      <c r="C8793" s="130"/>
      <c r="D8793" s="130"/>
      <c r="E8793" s="130"/>
    </row>
    <row r="8794" spans="1:5" ht="15.75" thickBot="1" x14ac:dyDescent="0.3">
      <c r="A8794" s="130"/>
      <c r="B8794" s="130"/>
      <c r="C8794" s="130"/>
      <c r="D8794" s="130"/>
      <c r="E8794" s="130"/>
    </row>
    <row r="8795" spans="1:5" ht="15.75" thickBot="1" x14ac:dyDescent="0.3">
      <c r="A8795" s="130"/>
      <c r="B8795" s="130"/>
      <c r="C8795" s="130"/>
      <c r="D8795" s="130"/>
      <c r="E8795" s="130"/>
    </row>
    <row r="8796" spans="1:5" ht="15.75" thickBot="1" x14ac:dyDescent="0.3">
      <c r="A8796" s="130"/>
      <c r="B8796" s="130"/>
      <c r="C8796" s="130"/>
      <c r="D8796" s="130"/>
      <c r="E8796" s="130"/>
    </row>
    <row r="8797" spans="1:5" ht="15.75" thickBot="1" x14ac:dyDescent="0.3">
      <c r="A8797" s="130"/>
      <c r="B8797" s="130"/>
      <c r="C8797" s="130"/>
      <c r="D8797" s="130"/>
      <c r="E8797" s="130"/>
    </row>
    <row r="8798" spans="1:5" ht="15.75" thickBot="1" x14ac:dyDescent="0.3">
      <c r="A8798" s="130"/>
      <c r="B8798" s="130"/>
      <c r="C8798" s="130"/>
      <c r="D8798" s="130"/>
      <c r="E8798" s="130"/>
    </row>
    <row r="8799" spans="1:5" ht="15.75" thickBot="1" x14ac:dyDescent="0.3">
      <c r="A8799" s="130"/>
      <c r="B8799" s="130"/>
      <c r="C8799" s="130"/>
      <c r="D8799" s="130"/>
      <c r="E8799" s="130"/>
    </row>
    <row r="8800" spans="1:5" ht="15.75" thickBot="1" x14ac:dyDescent="0.3">
      <c r="A8800" s="130"/>
      <c r="B8800" s="130"/>
      <c r="C8800" s="130"/>
      <c r="D8800" s="130"/>
      <c r="E8800" s="130"/>
    </row>
    <row r="8801" spans="1:5" ht="15.75" thickBot="1" x14ac:dyDescent="0.3">
      <c r="A8801" s="130"/>
      <c r="B8801" s="130"/>
      <c r="C8801" s="130"/>
      <c r="D8801" s="130"/>
      <c r="E8801" s="130"/>
    </row>
    <row r="8802" spans="1:5" ht="15.75" thickBot="1" x14ac:dyDescent="0.3">
      <c r="A8802" s="130"/>
      <c r="B8802" s="130"/>
      <c r="C8802" s="130"/>
      <c r="D8802" s="130"/>
      <c r="E8802" s="130"/>
    </row>
    <row r="8803" spans="1:5" ht="15.75" thickBot="1" x14ac:dyDescent="0.3">
      <c r="A8803" s="130"/>
      <c r="B8803" s="130"/>
      <c r="C8803" s="130"/>
      <c r="D8803" s="130"/>
      <c r="E8803" s="130"/>
    </row>
    <row r="8804" spans="1:5" ht="15.75" thickBot="1" x14ac:dyDescent="0.3">
      <c r="A8804" s="130"/>
      <c r="B8804" s="130"/>
      <c r="C8804" s="130"/>
      <c r="D8804" s="130"/>
      <c r="E8804" s="130"/>
    </row>
    <row r="8805" spans="1:5" ht="15.75" thickBot="1" x14ac:dyDescent="0.3">
      <c r="A8805" s="130"/>
      <c r="B8805" s="130"/>
      <c r="C8805" s="130"/>
      <c r="D8805" s="130"/>
      <c r="E8805" s="130"/>
    </row>
    <row r="8806" spans="1:5" ht="15.75" thickBot="1" x14ac:dyDescent="0.3">
      <c r="A8806" s="130"/>
      <c r="B8806" s="130"/>
      <c r="C8806" s="130"/>
      <c r="D8806" s="130"/>
      <c r="E8806" s="130"/>
    </row>
    <row r="8807" spans="1:5" ht="15.75" thickBot="1" x14ac:dyDescent="0.3">
      <c r="A8807" s="130"/>
      <c r="B8807" s="130"/>
      <c r="C8807" s="130"/>
      <c r="D8807" s="130"/>
      <c r="E8807" s="130"/>
    </row>
    <row r="8808" spans="1:5" ht="15.75" thickBot="1" x14ac:dyDescent="0.3">
      <c r="A8808" s="130"/>
      <c r="B8808" s="130"/>
      <c r="C8808" s="130"/>
      <c r="D8808" s="130"/>
      <c r="E8808" s="130"/>
    </row>
    <row r="8809" spans="1:5" ht="15.75" thickBot="1" x14ac:dyDescent="0.3">
      <c r="A8809" s="130"/>
      <c r="B8809" s="130"/>
      <c r="C8809" s="130"/>
      <c r="D8809" s="130"/>
      <c r="E8809" s="130"/>
    </row>
    <row r="8810" spans="1:5" ht="15.75" thickBot="1" x14ac:dyDescent="0.3">
      <c r="A8810" s="130"/>
      <c r="B8810" s="130"/>
      <c r="C8810" s="130"/>
      <c r="D8810" s="130"/>
      <c r="E8810" s="130"/>
    </row>
    <row r="8811" spans="1:5" ht="15.75" thickBot="1" x14ac:dyDescent="0.3">
      <c r="A8811" s="130"/>
      <c r="B8811" s="130"/>
      <c r="C8811" s="130"/>
      <c r="D8811" s="130"/>
      <c r="E8811" s="130"/>
    </row>
    <row r="8812" spans="1:5" ht="15.75" thickBot="1" x14ac:dyDescent="0.3">
      <c r="A8812" s="130"/>
      <c r="B8812" s="130"/>
      <c r="C8812" s="130"/>
      <c r="D8812" s="130"/>
      <c r="E8812" s="130"/>
    </row>
    <row r="8813" spans="1:5" ht="15.75" thickBot="1" x14ac:dyDescent="0.3">
      <c r="A8813" s="130"/>
      <c r="B8813" s="130"/>
      <c r="C8813" s="130"/>
      <c r="D8813" s="130"/>
      <c r="E8813" s="130"/>
    </row>
    <row r="8814" spans="1:5" ht="15.75" thickBot="1" x14ac:dyDescent="0.3">
      <c r="A8814" s="130"/>
      <c r="B8814" s="130"/>
      <c r="C8814" s="130"/>
      <c r="D8814" s="130"/>
      <c r="E8814" s="130"/>
    </row>
    <row r="8815" spans="1:5" ht="15.75" thickBot="1" x14ac:dyDescent="0.3">
      <c r="A8815" s="130"/>
      <c r="B8815" s="130"/>
      <c r="C8815" s="130"/>
      <c r="D8815" s="130"/>
      <c r="E8815" s="130"/>
    </row>
    <row r="8816" spans="1:5" ht="15.75" thickBot="1" x14ac:dyDescent="0.3">
      <c r="A8816" s="130"/>
      <c r="B8816" s="130"/>
      <c r="C8816" s="130"/>
      <c r="D8816" s="130"/>
      <c r="E8816" s="130"/>
    </row>
    <row r="8817" spans="1:5" ht="15.75" thickBot="1" x14ac:dyDescent="0.3">
      <c r="A8817" s="130"/>
      <c r="B8817" s="130"/>
      <c r="C8817" s="130"/>
      <c r="D8817" s="130"/>
      <c r="E8817" s="130"/>
    </row>
    <row r="8818" spans="1:5" ht="15.75" thickBot="1" x14ac:dyDescent="0.3">
      <c r="A8818" s="130"/>
      <c r="B8818" s="130"/>
      <c r="C8818" s="130"/>
      <c r="D8818" s="130"/>
      <c r="E8818" s="130"/>
    </row>
    <row r="8819" spans="1:5" ht="15.75" thickBot="1" x14ac:dyDescent="0.3">
      <c r="A8819" s="130"/>
      <c r="B8819" s="130"/>
      <c r="C8819" s="130"/>
      <c r="D8819" s="130"/>
      <c r="E8819" s="130"/>
    </row>
    <row r="8820" spans="1:5" ht="15.75" thickBot="1" x14ac:dyDescent="0.3">
      <c r="A8820" s="130"/>
      <c r="B8820" s="130"/>
      <c r="C8820" s="130"/>
      <c r="D8820" s="130"/>
      <c r="E8820" s="130"/>
    </row>
    <row r="8821" spans="1:5" ht="15.75" thickBot="1" x14ac:dyDescent="0.3">
      <c r="A8821" s="130"/>
      <c r="B8821" s="130"/>
      <c r="C8821" s="130"/>
      <c r="D8821" s="130"/>
      <c r="E8821" s="130"/>
    </row>
    <row r="8822" spans="1:5" ht="15.75" thickBot="1" x14ac:dyDescent="0.3">
      <c r="A8822" s="130"/>
      <c r="B8822" s="130"/>
      <c r="C8822" s="130"/>
      <c r="D8822" s="130"/>
      <c r="E8822" s="130"/>
    </row>
    <row r="8823" spans="1:5" ht="15.75" thickBot="1" x14ac:dyDescent="0.3">
      <c r="A8823" s="130"/>
      <c r="B8823" s="130"/>
      <c r="C8823" s="130"/>
      <c r="D8823" s="130"/>
      <c r="E8823" s="130"/>
    </row>
    <row r="8824" spans="1:5" ht="15.75" thickBot="1" x14ac:dyDescent="0.3">
      <c r="A8824" s="130"/>
      <c r="B8824" s="130"/>
      <c r="C8824" s="130"/>
      <c r="D8824" s="130"/>
      <c r="E8824" s="130"/>
    </row>
    <row r="8825" spans="1:5" ht="15.75" thickBot="1" x14ac:dyDescent="0.3">
      <c r="A8825" s="130"/>
      <c r="B8825" s="130"/>
      <c r="C8825" s="130"/>
      <c r="D8825" s="130"/>
      <c r="E8825" s="130"/>
    </row>
    <row r="8826" spans="1:5" ht="15.75" thickBot="1" x14ac:dyDescent="0.3">
      <c r="A8826" s="130"/>
      <c r="B8826" s="130"/>
      <c r="C8826" s="130"/>
      <c r="D8826" s="130"/>
      <c r="E8826" s="130"/>
    </row>
    <row r="8827" spans="1:5" ht="15.75" thickBot="1" x14ac:dyDescent="0.3">
      <c r="A8827" s="130"/>
      <c r="B8827" s="130"/>
      <c r="C8827" s="130"/>
      <c r="D8827" s="130"/>
      <c r="E8827" s="130"/>
    </row>
    <row r="8828" spans="1:5" ht="15.75" thickBot="1" x14ac:dyDescent="0.3">
      <c r="A8828" s="130"/>
      <c r="B8828" s="130"/>
      <c r="C8828" s="130"/>
      <c r="D8828" s="130"/>
      <c r="E8828" s="130"/>
    </row>
    <row r="8829" spans="1:5" ht="15.75" thickBot="1" x14ac:dyDescent="0.3">
      <c r="A8829" s="130"/>
      <c r="B8829" s="130"/>
      <c r="C8829" s="130"/>
      <c r="D8829" s="130"/>
      <c r="E8829" s="130"/>
    </row>
    <row r="8830" spans="1:5" ht="15.75" thickBot="1" x14ac:dyDescent="0.3">
      <c r="A8830" s="130"/>
      <c r="B8830" s="130"/>
      <c r="C8830" s="130"/>
      <c r="D8830" s="130"/>
      <c r="E8830" s="130"/>
    </row>
    <row r="8831" spans="1:5" ht="15.75" thickBot="1" x14ac:dyDescent="0.3">
      <c r="A8831" s="130"/>
      <c r="B8831" s="130"/>
      <c r="C8831" s="130"/>
      <c r="D8831" s="130"/>
      <c r="E8831" s="130"/>
    </row>
    <row r="8832" spans="1:5" ht="15.75" thickBot="1" x14ac:dyDescent="0.3">
      <c r="A8832" s="130"/>
      <c r="B8832" s="130"/>
      <c r="C8832" s="130"/>
      <c r="D8832" s="130"/>
      <c r="E8832" s="130"/>
    </row>
    <row r="8833" spans="1:5" ht="15.75" thickBot="1" x14ac:dyDescent="0.3">
      <c r="A8833" s="130"/>
      <c r="B8833" s="130"/>
      <c r="C8833" s="130"/>
      <c r="D8833" s="130"/>
      <c r="E8833" s="130"/>
    </row>
    <row r="8834" spans="1:5" ht="15.75" thickBot="1" x14ac:dyDescent="0.3">
      <c r="A8834" s="130"/>
      <c r="B8834" s="130"/>
      <c r="C8834" s="130"/>
      <c r="D8834" s="130"/>
      <c r="E8834" s="130"/>
    </row>
    <row r="8835" spans="1:5" ht="15.75" thickBot="1" x14ac:dyDescent="0.3">
      <c r="A8835" s="130"/>
      <c r="B8835" s="130"/>
      <c r="C8835" s="130"/>
      <c r="D8835" s="130"/>
      <c r="E8835" s="130"/>
    </row>
    <row r="8836" spans="1:5" ht="15.75" thickBot="1" x14ac:dyDescent="0.3">
      <c r="A8836" s="130"/>
      <c r="B8836" s="130"/>
      <c r="C8836" s="130"/>
      <c r="D8836" s="130"/>
      <c r="E8836" s="130"/>
    </row>
    <row r="8837" spans="1:5" ht="15.75" thickBot="1" x14ac:dyDescent="0.3">
      <c r="A8837" s="130"/>
      <c r="B8837" s="130"/>
      <c r="C8837" s="130"/>
      <c r="D8837" s="130"/>
      <c r="E8837" s="130"/>
    </row>
    <row r="8838" spans="1:5" ht="15.75" thickBot="1" x14ac:dyDescent="0.3">
      <c r="A8838" s="130"/>
      <c r="B8838" s="130"/>
      <c r="C8838" s="130"/>
      <c r="D8838" s="130"/>
      <c r="E8838" s="130"/>
    </row>
    <row r="8839" spans="1:5" ht="15.75" thickBot="1" x14ac:dyDescent="0.3">
      <c r="A8839" s="130"/>
      <c r="B8839" s="130"/>
      <c r="C8839" s="130"/>
      <c r="D8839" s="130"/>
      <c r="E8839" s="130"/>
    </row>
    <row r="8840" spans="1:5" ht="15.75" thickBot="1" x14ac:dyDescent="0.3">
      <c r="A8840" s="130"/>
      <c r="B8840" s="130"/>
      <c r="C8840" s="130"/>
      <c r="D8840" s="130"/>
      <c r="E8840" s="130"/>
    </row>
    <row r="8841" spans="1:5" ht="15.75" thickBot="1" x14ac:dyDescent="0.3">
      <c r="A8841" s="130"/>
      <c r="B8841" s="130"/>
      <c r="C8841" s="130"/>
      <c r="D8841" s="130"/>
      <c r="E8841" s="130"/>
    </row>
    <row r="8842" spans="1:5" ht="15.75" thickBot="1" x14ac:dyDescent="0.3">
      <c r="A8842" s="130"/>
      <c r="B8842" s="130"/>
      <c r="C8842" s="130"/>
      <c r="D8842" s="130"/>
      <c r="E8842" s="130"/>
    </row>
    <row r="8843" spans="1:5" ht="15.75" thickBot="1" x14ac:dyDescent="0.3">
      <c r="A8843" s="130"/>
      <c r="B8843" s="130"/>
      <c r="C8843" s="130"/>
      <c r="D8843" s="130"/>
      <c r="E8843" s="130"/>
    </row>
    <row r="8844" spans="1:5" ht="15.75" thickBot="1" x14ac:dyDescent="0.3">
      <c r="A8844" s="130"/>
      <c r="B8844" s="130"/>
      <c r="C8844" s="130"/>
      <c r="D8844" s="130"/>
      <c r="E8844" s="130"/>
    </row>
    <row r="8845" spans="1:5" ht="15.75" thickBot="1" x14ac:dyDescent="0.3">
      <c r="A8845" s="130"/>
      <c r="B8845" s="130"/>
      <c r="C8845" s="130"/>
      <c r="D8845" s="130"/>
      <c r="E8845" s="130"/>
    </row>
    <row r="8846" spans="1:5" ht="15.75" thickBot="1" x14ac:dyDescent="0.3">
      <c r="A8846" s="130"/>
      <c r="B8846" s="130"/>
      <c r="C8846" s="130"/>
      <c r="D8846" s="130"/>
      <c r="E8846" s="130"/>
    </row>
    <row r="8847" spans="1:5" ht="15.75" thickBot="1" x14ac:dyDescent="0.3">
      <c r="A8847" s="130"/>
      <c r="B8847" s="130"/>
      <c r="C8847" s="130"/>
      <c r="D8847" s="130"/>
      <c r="E8847" s="130"/>
    </row>
    <row r="8848" spans="1:5" ht="15.75" thickBot="1" x14ac:dyDescent="0.3">
      <c r="A8848" s="130"/>
      <c r="B8848" s="130"/>
      <c r="C8848" s="130"/>
      <c r="D8848" s="130"/>
      <c r="E8848" s="130"/>
    </row>
    <row r="8849" spans="1:5" ht="15.75" thickBot="1" x14ac:dyDescent="0.3">
      <c r="A8849" s="130"/>
      <c r="B8849" s="130"/>
      <c r="C8849" s="130"/>
      <c r="D8849" s="130"/>
      <c r="E8849" s="130"/>
    </row>
    <row r="8850" spans="1:5" ht="15.75" thickBot="1" x14ac:dyDescent="0.3">
      <c r="A8850" s="130"/>
      <c r="B8850" s="130"/>
      <c r="C8850" s="130"/>
      <c r="D8850" s="130"/>
      <c r="E8850" s="130"/>
    </row>
    <row r="8851" spans="1:5" ht="15.75" thickBot="1" x14ac:dyDescent="0.3">
      <c r="A8851" s="130"/>
      <c r="B8851" s="130"/>
      <c r="C8851" s="130"/>
      <c r="D8851" s="130"/>
      <c r="E8851" s="130"/>
    </row>
    <row r="8852" spans="1:5" ht="15.75" thickBot="1" x14ac:dyDescent="0.3">
      <c r="A8852" s="130"/>
      <c r="B8852" s="130"/>
      <c r="C8852" s="130"/>
      <c r="D8852" s="130"/>
      <c r="E8852" s="130"/>
    </row>
    <row r="8853" spans="1:5" ht="15.75" thickBot="1" x14ac:dyDescent="0.3">
      <c r="A8853" s="130"/>
      <c r="B8853" s="130"/>
      <c r="C8853" s="130"/>
      <c r="D8853" s="130"/>
      <c r="E8853" s="130"/>
    </row>
    <row r="8854" spans="1:5" ht="15.75" thickBot="1" x14ac:dyDescent="0.3">
      <c r="A8854" s="130"/>
      <c r="B8854" s="130"/>
      <c r="C8854" s="130"/>
      <c r="D8854" s="130"/>
      <c r="E8854" s="130"/>
    </row>
    <row r="8855" spans="1:5" ht="15.75" thickBot="1" x14ac:dyDescent="0.3">
      <c r="A8855" s="130"/>
      <c r="B8855" s="130"/>
      <c r="C8855" s="130"/>
      <c r="D8855" s="130"/>
      <c r="E8855" s="130"/>
    </row>
    <row r="8856" spans="1:5" ht="15.75" thickBot="1" x14ac:dyDescent="0.3">
      <c r="A8856" s="130"/>
      <c r="B8856" s="130"/>
      <c r="C8856" s="130"/>
      <c r="D8856" s="130"/>
      <c r="E8856" s="130"/>
    </row>
    <row r="8857" spans="1:5" ht="15.75" thickBot="1" x14ac:dyDescent="0.3">
      <c r="A8857" s="130"/>
      <c r="B8857" s="130"/>
      <c r="C8857" s="130"/>
      <c r="D8857" s="130"/>
      <c r="E8857" s="130"/>
    </row>
    <row r="8858" spans="1:5" ht="15.75" thickBot="1" x14ac:dyDescent="0.3">
      <c r="A8858" s="130"/>
      <c r="B8858" s="130"/>
      <c r="C8858" s="130"/>
      <c r="D8858" s="130"/>
      <c r="E8858" s="130"/>
    </row>
    <row r="8859" spans="1:5" ht="15.75" thickBot="1" x14ac:dyDescent="0.3">
      <c r="A8859" s="130"/>
      <c r="B8859" s="130"/>
      <c r="C8859" s="130"/>
      <c r="D8859" s="130"/>
      <c r="E8859" s="130"/>
    </row>
    <row r="8860" spans="1:5" ht="15.75" thickBot="1" x14ac:dyDescent="0.3">
      <c r="A8860" s="130"/>
      <c r="B8860" s="130"/>
      <c r="C8860" s="130"/>
      <c r="D8860" s="130"/>
      <c r="E8860" s="130"/>
    </row>
    <row r="8861" spans="1:5" x14ac:dyDescent="0.25">
      <c r="A8861" s="131"/>
      <c r="B8861" s="131"/>
      <c r="C8861" s="131"/>
      <c r="D8861" s="131"/>
      <c r="E8861" s="131"/>
    </row>
    <row r="8862" spans="1:5" ht="15.75" thickBot="1" x14ac:dyDescent="0.3">
      <c r="A8862" s="130"/>
      <c r="B8862" s="130"/>
      <c r="C8862" s="130"/>
      <c r="D8862" s="130"/>
      <c r="E8862" s="130"/>
    </row>
    <row r="8863" spans="1:5" ht="15.75" thickBot="1" x14ac:dyDescent="0.3">
      <c r="A8863" s="130"/>
      <c r="B8863" s="130"/>
      <c r="C8863" s="130"/>
      <c r="D8863" s="130"/>
      <c r="E8863" s="130"/>
    </row>
    <row r="8864" spans="1:5" x14ac:dyDescent="0.25">
      <c r="A8864" s="131"/>
      <c r="B8864" s="131"/>
      <c r="C8864" s="131"/>
      <c r="D8864" s="131"/>
      <c r="E8864" s="131"/>
    </row>
    <row r="8865" spans="1:5" ht="15.75" thickBot="1" x14ac:dyDescent="0.3">
      <c r="A8865" s="130"/>
      <c r="B8865" s="130"/>
      <c r="C8865" s="130"/>
      <c r="D8865" s="130"/>
      <c r="E8865" s="130"/>
    </row>
    <row r="8866" spans="1:5" ht="15.75" thickBot="1" x14ac:dyDescent="0.3">
      <c r="A8866" s="130"/>
      <c r="B8866" s="130"/>
      <c r="C8866" s="130"/>
      <c r="D8866" s="130"/>
      <c r="E8866" s="130"/>
    </row>
    <row r="8867" spans="1:5" x14ac:dyDescent="0.25">
      <c r="A8867" s="131"/>
      <c r="B8867" s="131"/>
      <c r="C8867" s="131"/>
      <c r="D8867" s="131"/>
      <c r="E8867" s="131"/>
    </row>
    <row r="8868" spans="1:5" ht="15.75" thickBot="1" x14ac:dyDescent="0.3">
      <c r="A8868" s="130"/>
      <c r="B8868" s="130"/>
      <c r="C8868" s="130"/>
      <c r="D8868" s="130"/>
      <c r="E8868" s="130"/>
    </row>
    <row r="8869" spans="1:5" ht="15.75" thickBot="1" x14ac:dyDescent="0.3">
      <c r="A8869" s="130"/>
      <c r="B8869" s="130"/>
      <c r="C8869" s="130"/>
      <c r="D8869" s="130"/>
      <c r="E8869" s="130"/>
    </row>
    <row r="8870" spans="1:5" x14ac:dyDescent="0.25">
      <c r="A8870" s="131"/>
      <c r="B8870" s="131"/>
      <c r="C8870" s="131"/>
      <c r="D8870" s="131"/>
      <c r="E8870" s="131"/>
    </row>
    <row r="8871" spans="1:5" ht="15.75" thickBot="1" x14ac:dyDescent="0.3">
      <c r="A8871" s="130"/>
      <c r="B8871" s="130"/>
      <c r="C8871" s="130"/>
      <c r="D8871" s="130"/>
      <c r="E8871" s="130"/>
    </row>
    <row r="8872" spans="1:5" ht="15.75" thickBot="1" x14ac:dyDescent="0.3">
      <c r="A8872" s="130"/>
      <c r="B8872" s="130"/>
      <c r="C8872" s="130"/>
      <c r="D8872" s="130"/>
      <c r="E8872" s="130"/>
    </row>
    <row r="8873" spans="1:5" x14ac:dyDescent="0.25">
      <c r="A8873" s="131"/>
      <c r="B8873" s="131"/>
      <c r="C8873" s="131"/>
      <c r="D8873" s="131"/>
      <c r="E8873" s="131"/>
    </row>
    <row r="8874" spans="1:5" ht="15.75" thickBot="1" x14ac:dyDescent="0.3">
      <c r="A8874" s="130"/>
      <c r="B8874" s="130"/>
      <c r="C8874" s="130"/>
      <c r="D8874" s="130"/>
      <c r="E8874" s="130"/>
    </row>
    <row r="8875" spans="1:5" ht="15.75" thickBot="1" x14ac:dyDescent="0.3">
      <c r="A8875" s="130"/>
      <c r="B8875" s="130"/>
      <c r="C8875" s="130"/>
      <c r="D8875" s="130"/>
      <c r="E8875" s="130"/>
    </row>
    <row r="8876" spans="1:5" x14ac:dyDescent="0.25">
      <c r="A8876" s="131"/>
      <c r="B8876" s="131"/>
      <c r="C8876" s="131"/>
      <c r="D8876" s="131"/>
      <c r="E8876" s="131"/>
    </row>
    <row r="8877" spans="1:5" ht="15.75" thickBot="1" x14ac:dyDescent="0.3">
      <c r="A8877" s="130"/>
      <c r="B8877" s="130"/>
      <c r="C8877" s="130"/>
      <c r="D8877" s="130"/>
      <c r="E8877" s="130"/>
    </row>
    <row r="8878" spans="1:5" ht="15.75" thickBot="1" x14ac:dyDescent="0.3">
      <c r="A8878" s="130"/>
      <c r="B8878" s="130"/>
      <c r="C8878" s="130"/>
      <c r="D8878" s="130"/>
      <c r="E8878" s="130"/>
    </row>
    <row r="8879" spans="1:5" x14ac:dyDescent="0.25">
      <c r="A8879" s="131"/>
      <c r="B8879" s="131"/>
      <c r="C8879" s="131"/>
      <c r="D8879" s="131"/>
      <c r="E8879" s="131"/>
    </row>
    <row r="8880" spans="1:5" ht="15.75" thickBot="1" x14ac:dyDescent="0.3">
      <c r="A8880" s="130"/>
      <c r="B8880" s="130"/>
      <c r="C8880" s="130"/>
      <c r="D8880" s="130"/>
      <c r="E8880" s="130"/>
    </row>
    <row r="8881" spans="1:5" ht="15.75" thickBot="1" x14ac:dyDescent="0.3">
      <c r="A8881" s="130"/>
      <c r="B8881" s="130"/>
      <c r="C8881" s="130"/>
      <c r="D8881" s="130"/>
      <c r="E8881" s="130"/>
    </row>
    <row r="8882" spans="1:5" x14ac:dyDescent="0.25">
      <c r="A8882" s="131"/>
      <c r="B8882" s="131"/>
      <c r="C8882" s="131"/>
      <c r="D8882" s="131"/>
      <c r="E8882" s="131"/>
    </row>
    <row r="8883" spans="1:5" ht="15.75" thickBot="1" x14ac:dyDescent="0.3">
      <c r="A8883" s="130"/>
      <c r="B8883" s="130"/>
      <c r="C8883" s="130"/>
      <c r="D8883" s="130"/>
      <c r="E8883" s="130"/>
    </row>
    <row r="8884" spans="1:5" ht="15.75" thickBot="1" x14ac:dyDescent="0.3">
      <c r="A8884" s="130"/>
      <c r="B8884" s="130"/>
      <c r="C8884" s="130"/>
      <c r="D8884" s="130"/>
      <c r="E8884" s="130"/>
    </row>
    <row r="8885" spans="1:5" x14ac:dyDescent="0.25">
      <c r="A8885" s="131"/>
      <c r="B8885" s="131"/>
      <c r="C8885" s="131"/>
      <c r="D8885" s="131"/>
      <c r="E8885" s="131"/>
    </row>
    <row r="8886" spans="1:5" ht="15.75" thickBot="1" x14ac:dyDescent="0.3">
      <c r="A8886" s="130"/>
      <c r="B8886" s="130"/>
      <c r="C8886" s="130"/>
      <c r="D8886" s="130"/>
      <c r="E8886" s="130"/>
    </row>
    <row r="8887" spans="1:5" ht="15.75" thickBot="1" x14ac:dyDescent="0.3">
      <c r="A8887" s="130"/>
      <c r="B8887" s="130"/>
      <c r="C8887" s="130"/>
      <c r="D8887" s="130"/>
      <c r="E8887" s="130"/>
    </row>
    <row r="8888" spans="1:5" x14ac:dyDescent="0.25">
      <c r="A8888" s="131"/>
      <c r="B8888" s="131"/>
      <c r="C8888" s="131"/>
      <c r="D8888" s="131"/>
      <c r="E8888" s="131"/>
    </row>
    <row r="8889" spans="1:5" ht="15.75" thickBot="1" x14ac:dyDescent="0.3">
      <c r="A8889" s="130"/>
      <c r="B8889" s="130"/>
      <c r="C8889" s="130"/>
      <c r="D8889" s="130"/>
      <c r="E8889" s="130"/>
    </row>
    <row r="8890" spans="1:5" ht="15.75" thickBot="1" x14ac:dyDescent="0.3">
      <c r="A8890" s="130"/>
      <c r="B8890" s="130"/>
      <c r="C8890" s="130"/>
      <c r="D8890" s="130"/>
      <c r="E8890" s="130"/>
    </row>
    <row r="8891" spans="1:5" x14ac:dyDescent="0.25">
      <c r="A8891" s="131"/>
      <c r="B8891" s="131"/>
      <c r="C8891" s="131"/>
      <c r="D8891" s="131"/>
      <c r="E8891" s="131"/>
    </row>
    <row r="8892" spans="1:5" ht="15.75" thickBot="1" x14ac:dyDescent="0.3">
      <c r="A8892" s="130"/>
      <c r="B8892" s="130"/>
      <c r="C8892" s="130"/>
      <c r="D8892" s="130"/>
      <c r="E8892" s="130"/>
    </row>
    <row r="8893" spans="1:5" ht="15.75" thickBot="1" x14ac:dyDescent="0.3">
      <c r="A8893" s="130"/>
      <c r="B8893" s="130"/>
      <c r="C8893" s="130"/>
      <c r="D8893" s="130"/>
      <c r="E8893" s="130"/>
    </row>
    <row r="8894" spans="1:5" ht="15.75" thickBot="1" x14ac:dyDescent="0.3">
      <c r="A8894" s="130"/>
      <c r="B8894" s="130"/>
      <c r="C8894" s="130"/>
      <c r="D8894" s="130"/>
      <c r="E8894" s="130"/>
    </row>
    <row r="8895" spans="1:5" ht="15.75" thickBot="1" x14ac:dyDescent="0.3">
      <c r="A8895" s="130"/>
      <c r="B8895" s="130"/>
      <c r="C8895" s="130"/>
      <c r="D8895" s="130"/>
      <c r="E8895" s="130"/>
    </row>
    <row r="8896" spans="1:5" ht="15.75" thickBot="1" x14ac:dyDescent="0.3">
      <c r="A8896" s="130"/>
      <c r="B8896" s="130"/>
      <c r="C8896" s="130"/>
      <c r="D8896" s="130"/>
      <c r="E8896" s="130"/>
    </row>
    <row r="8897" spans="1:5" ht="15.75" thickBot="1" x14ac:dyDescent="0.3">
      <c r="A8897" s="130"/>
      <c r="B8897" s="130"/>
      <c r="C8897" s="130"/>
      <c r="D8897" s="130"/>
      <c r="E8897" s="130"/>
    </row>
    <row r="8898" spans="1:5" ht="15.75" thickBot="1" x14ac:dyDescent="0.3">
      <c r="A8898" s="130"/>
      <c r="B8898" s="130"/>
      <c r="C8898" s="130"/>
      <c r="D8898" s="130"/>
      <c r="E8898" s="130"/>
    </row>
    <row r="8899" spans="1:5" ht="15.75" thickBot="1" x14ac:dyDescent="0.3">
      <c r="A8899" s="130"/>
      <c r="B8899" s="130"/>
      <c r="C8899" s="130"/>
      <c r="D8899" s="130"/>
      <c r="E8899" s="130"/>
    </row>
    <row r="8900" spans="1:5" ht="15.75" thickBot="1" x14ac:dyDescent="0.3">
      <c r="A8900" s="130"/>
      <c r="B8900" s="130"/>
      <c r="C8900" s="130"/>
      <c r="D8900" s="130"/>
      <c r="E8900" s="130"/>
    </row>
    <row r="8901" spans="1:5" ht="15.75" thickBot="1" x14ac:dyDescent="0.3">
      <c r="A8901" s="130"/>
      <c r="B8901" s="130"/>
      <c r="C8901" s="130"/>
      <c r="D8901" s="130"/>
      <c r="E8901" s="130"/>
    </row>
    <row r="8902" spans="1:5" ht="15.75" thickBot="1" x14ac:dyDescent="0.3">
      <c r="A8902" s="130"/>
      <c r="B8902" s="130"/>
      <c r="C8902" s="130"/>
      <c r="D8902" s="130"/>
      <c r="E8902" s="130"/>
    </row>
    <row r="8903" spans="1:5" ht="15.75" thickBot="1" x14ac:dyDescent="0.3">
      <c r="A8903" s="130"/>
      <c r="B8903" s="130"/>
      <c r="C8903" s="130"/>
      <c r="D8903" s="130"/>
      <c r="E8903" s="130"/>
    </row>
    <row r="8904" spans="1:5" ht="15.75" thickBot="1" x14ac:dyDescent="0.3">
      <c r="A8904" s="130"/>
      <c r="B8904" s="130"/>
      <c r="C8904" s="130"/>
      <c r="D8904" s="130"/>
      <c r="E8904" s="130"/>
    </row>
    <row r="8905" spans="1:5" ht="15.75" thickBot="1" x14ac:dyDescent="0.3">
      <c r="A8905" s="130"/>
      <c r="B8905" s="130"/>
      <c r="C8905" s="130"/>
      <c r="D8905" s="130"/>
      <c r="E8905" s="130"/>
    </row>
    <row r="8906" spans="1:5" ht="15.75" thickBot="1" x14ac:dyDescent="0.3">
      <c r="A8906" s="130"/>
      <c r="B8906" s="130"/>
      <c r="C8906" s="130"/>
      <c r="D8906" s="130"/>
      <c r="E8906" s="130"/>
    </row>
    <row r="8907" spans="1:5" ht="15.75" thickBot="1" x14ac:dyDescent="0.3">
      <c r="A8907" s="130"/>
      <c r="B8907" s="130"/>
      <c r="C8907" s="130"/>
      <c r="D8907" s="130"/>
      <c r="E8907" s="130"/>
    </row>
    <row r="8908" spans="1:5" ht="15.75" thickBot="1" x14ac:dyDescent="0.3">
      <c r="A8908" s="130"/>
      <c r="B8908" s="130"/>
      <c r="C8908" s="130"/>
      <c r="D8908" s="130"/>
      <c r="E8908" s="130"/>
    </row>
    <row r="8909" spans="1:5" ht="15.75" thickBot="1" x14ac:dyDescent="0.3">
      <c r="A8909" s="130"/>
      <c r="B8909" s="130"/>
      <c r="C8909" s="130"/>
      <c r="D8909" s="130"/>
      <c r="E8909" s="130"/>
    </row>
    <row r="8910" spans="1:5" ht="15.75" thickBot="1" x14ac:dyDescent="0.3">
      <c r="A8910" s="130"/>
      <c r="B8910" s="130"/>
      <c r="C8910" s="130"/>
      <c r="D8910" s="130"/>
      <c r="E8910" s="130"/>
    </row>
    <row r="8911" spans="1:5" ht="15.75" thickBot="1" x14ac:dyDescent="0.3">
      <c r="A8911" s="130"/>
      <c r="B8911" s="130"/>
      <c r="C8911" s="130"/>
      <c r="D8911" s="130"/>
      <c r="E8911" s="130"/>
    </row>
    <row r="8912" spans="1:5" ht="15.75" thickBot="1" x14ac:dyDescent="0.3">
      <c r="A8912" s="130"/>
      <c r="B8912" s="130"/>
      <c r="C8912" s="130"/>
      <c r="D8912" s="130"/>
      <c r="E8912" s="130"/>
    </row>
    <row r="8913" spans="1:5" ht="15.75" thickBot="1" x14ac:dyDescent="0.3">
      <c r="A8913" s="130"/>
      <c r="B8913" s="130"/>
      <c r="C8913" s="130"/>
      <c r="D8913" s="130"/>
      <c r="E8913" s="130"/>
    </row>
    <row r="8914" spans="1:5" ht="15.75" thickBot="1" x14ac:dyDescent="0.3">
      <c r="A8914" s="130"/>
      <c r="B8914" s="130"/>
      <c r="C8914" s="130"/>
      <c r="D8914" s="130"/>
      <c r="E8914" s="130"/>
    </row>
    <row r="8915" spans="1:5" ht="15.75" thickBot="1" x14ac:dyDescent="0.3">
      <c r="A8915" s="130"/>
      <c r="B8915" s="130"/>
      <c r="C8915" s="130"/>
      <c r="D8915" s="130"/>
      <c r="E8915" s="130"/>
    </row>
    <row r="8916" spans="1:5" ht="15.75" thickBot="1" x14ac:dyDescent="0.3">
      <c r="A8916" s="130"/>
      <c r="B8916" s="130"/>
      <c r="C8916" s="130"/>
      <c r="D8916" s="130"/>
      <c r="E8916" s="130"/>
    </row>
    <row r="8917" spans="1:5" ht="15.75" thickBot="1" x14ac:dyDescent="0.3">
      <c r="A8917" s="130"/>
      <c r="B8917" s="130"/>
      <c r="C8917" s="130"/>
      <c r="D8917" s="130"/>
      <c r="E8917" s="130"/>
    </row>
    <row r="8918" spans="1:5" ht="15.75" thickBot="1" x14ac:dyDescent="0.3">
      <c r="A8918" s="130"/>
      <c r="B8918" s="130"/>
      <c r="C8918" s="130"/>
      <c r="D8918" s="130"/>
      <c r="E8918" s="130"/>
    </row>
    <row r="8919" spans="1:5" ht="15.75" thickBot="1" x14ac:dyDescent="0.3">
      <c r="A8919" s="130"/>
      <c r="B8919" s="130"/>
      <c r="C8919" s="130"/>
      <c r="D8919" s="130"/>
      <c r="E8919" s="130"/>
    </row>
    <row r="8920" spans="1:5" ht="15.75" thickBot="1" x14ac:dyDescent="0.3">
      <c r="A8920" s="130"/>
      <c r="B8920" s="130"/>
      <c r="C8920" s="130"/>
      <c r="D8920" s="130"/>
      <c r="E8920" s="130"/>
    </row>
    <row r="8921" spans="1:5" ht="15.75" thickBot="1" x14ac:dyDescent="0.3">
      <c r="A8921" s="130"/>
      <c r="B8921" s="130"/>
      <c r="C8921" s="130"/>
      <c r="D8921" s="130"/>
      <c r="E8921" s="130"/>
    </row>
    <row r="8922" spans="1:5" ht="15.75" thickBot="1" x14ac:dyDescent="0.3">
      <c r="A8922" s="130"/>
      <c r="B8922" s="130"/>
      <c r="C8922" s="130"/>
      <c r="D8922" s="130"/>
      <c r="E8922" s="130"/>
    </row>
    <row r="8923" spans="1:5" ht="15.75" thickBot="1" x14ac:dyDescent="0.3">
      <c r="A8923" s="130"/>
      <c r="B8923" s="130"/>
      <c r="C8923" s="130"/>
      <c r="D8923" s="130"/>
      <c r="E8923" s="130"/>
    </row>
    <row r="8924" spans="1:5" ht="15.75" thickBot="1" x14ac:dyDescent="0.3">
      <c r="A8924" s="130"/>
      <c r="B8924" s="130"/>
      <c r="C8924" s="130"/>
      <c r="D8924" s="130"/>
      <c r="E8924" s="130"/>
    </row>
    <row r="8925" spans="1:5" ht="15.75" thickBot="1" x14ac:dyDescent="0.3">
      <c r="A8925" s="130"/>
      <c r="B8925" s="130"/>
      <c r="C8925" s="130"/>
      <c r="D8925" s="130"/>
      <c r="E8925" s="130"/>
    </row>
    <row r="8926" spans="1:5" ht="15.75" thickBot="1" x14ac:dyDescent="0.3">
      <c r="A8926" s="130"/>
      <c r="B8926" s="130"/>
      <c r="C8926" s="130"/>
      <c r="D8926" s="130"/>
      <c r="E8926" s="130"/>
    </row>
    <row r="8927" spans="1:5" ht="15.75" thickBot="1" x14ac:dyDescent="0.3">
      <c r="A8927" s="130"/>
      <c r="B8927" s="130"/>
      <c r="C8927" s="130"/>
      <c r="D8927" s="130"/>
      <c r="E8927" s="130"/>
    </row>
    <row r="8928" spans="1:5" ht="15.75" thickBot="1" x14ac:dyDescent="0.3">
      <c r="A8928" s="130"/>
      <c r="B8928" s="130"/>
      <c r="C8928" s="130"/>
      <c r="D8928" s="130"/>
      <c r="E8928" s="130"/>
    </row>
    <row r="8929" spans="1:5" ht="15.75" thickBot="1" x14ac:dyDescent="0.3">
      <c r="A8929" s="130"/>
      <c r="B8929" s="130"/>
      <c r="C8929" s="130"/>
      <c r="D8929" s="130"/>
      <c r="E8929" s="130"/>
    </row>
    <row r="8930" spans="1:5" ht="15.75" thickBot="1" x14ac:dyDescent="0.3">
      <c r="A8930" s="130"/>
      <c r="B8930" s="130"/>
      <c r="C8930" s="130"/>
      <c r="D8930" s="130"/>
      <c r="E8930" s="130"/>
    </row>
    <row r="8931" spans="1:5" ht="15.75" thickBot="1" x14ac:dyDescent="0.3">
      <c r="A8931" s="130"/>
      <c r="B8931" s="130"/>
      <c r="C8931" s="130"/>
      <c r="D8931" s="130"/>
      <c r="E8931" s="130"/>
    </row>
    <row r="8932" spans="1:5" ht="15.75" thickBot="1" x14ac:dyDescent="0.3">
      <c r="A8932" s="130"/>
      <c r="B8932" s="130"/>
      <c r="C8932" s="130"/>
      <c r="D8932" s="130"/>
      <c r="E8932" s="130"/>
    </row>
    <row r="8933" spans="1:5" ht="15.75" thickBot="1" x14ac:dyDescent="0.3">
      <c r="A8933" s="130"/>
      <c r="B8933" s="130"/>
      <c r="C8933" s="130"/>
      <c r="D8933" s="130"/>
      <c r="E8933" s="130"/>
    </row>
    <row r="8934" spans="1:5" ht="15.75" thickBot="1" x14ac:dyDescent="0.3">
      <c r="A8934" s="130"/>
      <c r="B8934" s="130"/>
      <c r="C8934" s="130"/>
      <c r="D8934" s="130"/>
      <c r="E8934" s="130"/>
    </row>
    <row r="8935" spans="1:5" ht="15.75" thickBot="1" x14ac:dyDescent="0.3">
      <c r="A8935" s="130"/>
      <c r="B8935" s="130"/>
      <c r="C8935" s="130"/>
      <c r="D8935" s="130"/>
      <c r="E8935" s="130"/>
    </row>
    <row r="8936" spans="1:5" ht="15.75" thickBot="1" x14ac:dyDescent="0.3">
      <c r="A8936" s="130"/>
      <c r="B8936" s="130"/>
      <c r="C8936" s="130"/>
      <c r="D8936" s="130"/>
      <c r="E8936" s="130"/>
    </row>
    <row r="8937" spans="1:5" ht="15.75" thickBot="1" x14ac:dyDescent="0.3">
      <c r="A8937" s="130"/>
      <c r="B8937" s="130"/>
      <c r="C8937" s="130"/>
      <c r="D8937" s="130"/>
      <c r="E8937" s="130"/>
    </row>
    <row r="8938" spans="1:5" ht="15.75" thickBot="1" x14ac:dyDescent="0.3">
      <c r="A8938" s="130"/>
      <c r="B8938" s="130"/>
      <c r="C8938" s="130"/>
      <c r="D8938" s="130"/>
      <c r="E8938" s="130"/>
    </row>
    <row r="8939" spans="1:5" ht="15.75" thickBot="1" x14ac:dyDescent="0.3">
      <c r="A8939" s="130"/>
      <c r="B8939" s="130"/>
      <c r="C8939" s="130"/>
      <c r="D8939" s="130"/>
      <c r="E8939" s="130"/>
    </row>
    <row r="8940" spans="1:5" ht="15.75" thickBot="1" x14ac:dyDescent="0.3">
      <c r="A8940" s="130"/>
      <c r="B8940" s="130"/>
      <c r="C8940" s="130"/>
      <c r="D8940" s="130"/>
      <c r="E8940" s="130"/>
    </row>
    <row r="8941" spans="1:5" ht="15.75" thickBot="1" x14ac:dyDescent="0.3">
      <c r="A8941" s="130"/>
      <c r="B8941" s="130"/>
      <c r="C8941" s="130"/>
      <c r="D8941" s="130"/>
      <c r="E8941" s="130"/>
    </row>
    <row r="8942" spans="1:5" ht="15.75" thickBot="1" x14ac:dyDescent="0.3">
      <c r="A8942" s="130"/>
      <c r="B8942" s="130"/>
      <c r="C8942" s="130"/>
      <c r="D8942" s="130"/>
      <c r="E8942" s="130"/>
    </row>
    <row r="8943" spans="1:5" ht="15.75" thickBot="1" x14ac:dyDescent="0.3">
      <c r="A8943" s="130"/>
      <c r="B8943" s="130"/>
      <c r="C8943" s="130"/>
      <c r="D8943" s="130"/>
      <c r="E8943" s="130"/>
    </row>
    <row r="8944" spans="1:5" ht="15.75" thickBot="1" x14ac:dyDescent="0.3">
      <c r="A8944" s="130"/>
      <c r="B8944" s="130"/>
      <c r="C8944" s="130"/>
      <c r="D8944" s="130"/>
      <c r="E8944" s="130"/>
    </row>
    <row r="8945" spans="1:5" ht="15.75" thickBot="1" x14ac:dyDescent="0.3">
      <c r="A8945" s="130"/>
      <c r="B8945" s="130"/>
      <c r="C8945" s="130"/>
      <c r="D8945" s="130"/>
      <c r="E8945" s="130"/>
    </row>
    <row r="8946" spans="1:5" ht="15.75" thickBot="1" x14ac:dyDescent="0.3">
      <c r="A8946" s="130"/>
      <c r="B8946" s="130"/>
      <c r="C8946" s="130"/>
      <c r="D8946" s="130"/>
      <c r="E8946" s="130"/>
    </row>
    <row r="8947" spans="1:5" ht="15.75" thickBot="1" x14ac:dyDescent="0.3">
      <c r="A8947" s="130"/>
      <c r="B8947" s="130"/>
      <c r="C8947" s="130"/>
      <c r="D8947" s="130"/>
      <c r="E8947" s="130"/>
    </row>
    <row r="8948" spans="1:5" ht="15.75" thickBot="1" x14ac:dyDescent="0.3">
      <c r="A8948" s="130"/>
      <c r="B8948" s="130"/>
      <c r="C8948" s="130"/>
      <c r="D8948" s="130"/>
      <c r="E8948" s="130"/>
    </row>
    <row r="8949" spans="1:5" ht="15.75" thickBot="1" x14ac:dyDescent="0.3">
      <c r="A8949" s="130"/>
      <c r="B8949" s="130"/>
      <c r="C8949" s="130"/>
      <c r="D8949" s="130"/>
      <c r="E8949" s="130"/>
    </row>
    <row r="8950" spans="1:5" ht="15.75" thickBot="1" x14ac:dyDescent="0.3">
      <c r="A8950" s="130"/>
      <c r="B8950" s="130"/>
      <c r="C8950" s="130"/>
      <c r="D8950" s="130"/>
      <c r="E8950" s="130"/>
    </row>
    <row r="8951" spans="1:5" ht="15.75" thickBot="1" x14ac:dyDescent="0.3">
      <c r="A8951" s="130"/>
      <c r="B8951" s="130"/>
      <c r="C8951" s="130"/>
      <c r="D8951" s="130"/>
      <c r="E8951" s="130"/>
    </row>
    <row r="8952" spans="1:5" ht="15.75" thickBot="1" x14ac:dyDescent="0.3">
      <c r="A8952" s="130"/>
      <c r="B8952" s="130"/>
      <c r="C8952" s="130"/>
      <c r="D8952" s="130"/>
      <c r="E8952" s="130"/>
    </row>
    <row r="8953" spans="1:5" ht="15.75" thickBot="1" x14ac:dyDescent="0.3">
      <c r="A8953" s="130"/>
      <c r="B8953" s="130"/>
      <c r="C8953" s="130"/>
      <c r="D8953" s="130"/>
      <c r="E8953" s="130"/>
    </row>
    <row r="8954" spans="1:5" ht="15.75" thickBot="1" x14ac:dyDescent="0.3">
      <c r="A8954" s="130"/>
      <c r="B8954" s="130"/>
      <c r="C8954" s="130"/>
      <c r="D8954" s="130"/>
      <c r="E8954" s="130"/>
    </row>
    <row r="8955" spans="1:5" ht="15.75" thickBot="1" x14ac:dyDescent="0.3">
      <c r="A8955" s="130"/>
      <c r="B8955" s="130"/>
      <c r="C8955" s="130"/>
      <c r="D8955" s="130"/>
      <c r="E8955" s="130"/>
    </row>
    <row r="8956" spans="1:5" ht="15.75" thickBot="1" x14ac:dyDescent="0.3">
      <c r="A8956" s="130"/>
      <c r="B8956" s="130"/>
      <c r="C8956" s="130"/>
      <c r="D8956" s="130"/>
      <c r="E8956" s="130"/>
    </row>
    <row r="8957" spans="1:5" ht="15.75" thickBot="1" x14ac:dyDescent="0.3">
      <c r="A8957" s="130"/>
      <c r="B8957" s="130"/>
      <c r="C8957" s="130"/>
      <c r="D8957" s="130"/>
      <c r="E8957" s="130"/>
    </row>
    <row r="8958" spans="1:5" ht="15.75" thickBot="1" x14ac:dyDescent="0.3">
      <c r="A8958" s="130"/>
      <c r="B8958" s="130"/>
      <c r="C8958" s="130"/>
      <c r="D8958" s="130"/>
      <c r="E8958" s="130"/>
    </row>
    <row r="8959" spans="1:5" ht="15.75" thickBot="1" x14ac:dyDescent="0.3">
      <c r="A8959" s="130"/>
      <c r="B8959" s="130"/>
      <c r="C8959" s="130"/>
      <c r="D8959" s="130"/>
      <c r="E8959" s="130"/>
    </row>
    <row r="8960" spans="1:5" ht="15.75" thickBot="1" x14ac:dyDescent="0.3">
      <c r="A8960" s="130"/>
      <c r="B8960" s="130"/>
      <c r="C8960" s="130"/>
      <c r="D8960" s="130"/>
      <c r="E8960" s="130"/>
    </row>
    <row r="8961" spans="1:5" x14ac:dyDescent="0.25">
      <c r="A8961" s="131"/>
      <c r="B8961" s="131"/>
      <c r="C8961" s="131"/>
      <c r="D8961" s="131"/>
      <c r="E8961" s="131"/>
    </row>
    <row r="8962" spans="1:5" ht="15.75" thickBot="1" x14ac:dyDescent="0.3">
      <c r="A8962" s="130"/>
      <c r="B8962" s="130"/>
      <c r="C8962" s="130"/>
      <c r="D8962" s="130"/>
      <c r="E8962" s="130"/>
    </row>
    <row r="8963" spans="1:5" ht="15.75" thickBot="1" x14ac:dyDescent="0.3">
      <c r="A8963" s="130"/>
      <c r="B8963" s="130"/>
      <c r="C8963" s="130"/>
      <c r="D8963" s="130"/>
      <c r="E8963" s="130"/>
    </row>
    <row r="8964" spans="1:5" ht="15.75" thickBot="1" x14ac:dyDescent="0.3">
      <c r="A8964" s="130"/>
      <c r="B8964" s="130"/>
      <c r="C8964" s="130"/>
      <c r="D8964" s="130"/>
      <c r="E8964" s="130"/>
    </row>
    <row r="8965" spans="1:5" ht="15.75" thickBot="1" x14ac:dyDescent="0.3">
      <c r="A8965" s="130"/>
      <c r="B8965" s="130"/>
      <c r="C8965" s="130"/>
      <c r="D8965" s="130"/>
      <c r="E8965" s="130"/>
    </row>
    <row r="8966" spans="1:5" ht="15.75" thickBot="1" x14ac:dyDescent="0.3">
      <c r="A8966" s="130"/>
      <c r="B8966" s="130"/>
      <c r="C8966" s="130"/>
      <c r="D8966" s="130"/>
      <c r="E8966" s="130"/>
    </row>
    <row r="8967" spans="1:5" ht="15.75" thickBot="1" x14ac:dyDescent="0.3">
      <c r="A8967" s="130"/>
      <c r="B8967" s="130"/>
      <c r="C8967" s="130"/>
      <c r="D8967" s="130"/>
      <c r="E8967" s="130"/>
    </row>
    <row r="8968" spans="1:5" ht="15.75" thickBot="1" x14ac:dyDescent="0.3">
      <c r="A8968" s="130"/>
      <c r="B8968" s="130"/>
      <c r="C8968" s="130"/>
      <c r="D8968" s="130"/>
      <c r="E8968" s="130"/>
    </row>
    <row r="8969" spans="1:5" ht="15.75" thickBot="1" x14ac:dyDescent="0.3">
      <c r="A8969" s="130"/>
      <c r="B8969" s="130"/>
      <c r="C8969" s="130"/>
      <c r="D8969" s="130"/>
      <c r="E8969" s="130"/>
    </row>
    <row r="8970" spans="1:5" ht="15.75" thickBot="1" x14ac:dyDescent="0.3">
      <c r="A8970" s="130"/>
      <c r="B8970" s="130"/>
      <c r="C8970" s="130"/>
      <c r="D8970" s="130"/>
      <c r="E8970" s="130"/>
    </row>
    <row r="8971" spans="1:5" ht="15.75" thickBot="1" x14ac:dyDescent="0.3">
      <c r="A8971" s="130"/>
      <c r="B8971" s="130"/>
      <c r="C8971" s="130"/>
      <c r="D8971" s="130"/>
      <c r="E8971" s="130"/>
    </row>
    <row r="8972" spans="1:5" ht="15.75" thickBot="1" x14ac:dyDescent="0.3">
      <c r="A8972" s="130"/>
      <c r="B8972" s="130"/>
      <c r="C8972" s="130"/>
      <c r="D8972" s="130"/>
      <c r="E8972" s="130"/>
    </row>
    <row r="8973" spans="1:5" ht="15.75" thickBot="1" x14ac:dyDescent="0.3">
      <c r="A8973" s="130"/>
      <c r="B8973" s="130"/>
      <c r="C8973" s="130"/>
      <c r="D8973" s="130"/>
      <c r="E8973" s="130"/>
    </row>
    <row r="8974" spans="1:5" ht="15.75" thickBot="1" x14ac:dyDescent="0.3">
      <c r="A8974" s="130"/>
      <c r="B8974" s="130"/>
      <c r="C8974" s="130"/>
      <c r="D8974" s="130"/>
      <c r="E8974" s="130"/>
    </row>
    <row r="8975" spans="1:5" x14ac:dyDescent="0.25">
      <c r="A8975" s="131"/>
      <c r="B8975" s="131"/>
      <c r="C8975" s="131"/>
      <c r="D8975" s="131"/>
      <c r="E8975" s="131"/>
    </row>
    <row r="8976" spans="1:5" ht="15.75" thickBot="1" x14ac:dyDescent="0.3">
      <c r="A8976" s="130"/>
      <c r="B8976" s="130"/>
      <c r="C8976" s="130"/>
      <c r="D8976" s="130"/>
      <c r="E8976" s="130"/>
    </row>
    <row r="8977" spans="1:5" ht="15.75" thickBot="1" x14ac:dyDescent="0.3">
      <c r="A8977" s="130"/>
      <c r="B8977" s="130"/>
      <c r="C8977" s="130"/>
      <c r="D8977" s="130"/>
      <c r="E8977" s="130"/>
    </row>
    <row r="8978" spans="1:5" x14ac:dyDescent="0.25">
      <c r="A8978" s="131"/>
      <c r="B8978" s="131"/>
      <c r="C8978" s="131"/>
      <c r="D8978" s="131"/>
      <c r="E8978" s="131"/>
    </row>
    <row r="8979" spans="1:5" ht="15.75" thickBot="1" x14ac:dyDescent="0.3">
      <c r="A8979" s="130"/>
      <c r="B8979" s="130"/>
      <c r="C8979" s="130"/>
      <c r="D8979" s="130"/>
      <c r="E8979" s="130"/>
    </row>
    <row r="8980" spans="1:5" ht="15.75" thickBot="1" x14ac:dyDescent="0.3">
      <c r="A8980" s="130"/>
      <c r="B8980" s="130"/>
      <c r="C8980" s="130"/>
      <c r="D8980" s="130"/>
      <c r="E8980" s="130"/>
    </row>
    <row r="8981" spans="1:5" x14ac:dyDescent="0.25">
      <c r="A8981" s="131"/>
      <c r="B8981" s="131"/>
      <c r="C8981" s="131"/>
      <c r="D8981" s="131"/>
      <c r="E8981" s="131"/>
    </row>
    <row r="8982" spans="1:5" ht="15.75" thickBot="1" x14ac:dyDescent="0.3">
      <c r="A8982" s="130"/>
      <c r="B8982" s="130"/>
      <c r="C8982" s="130"/>
      <c r="D8982" s="130"/>
      <c r="E8982" s="130"/>
    </row>
    <row r="8983" spans="1:5" ht="15.75" thickBot="1" x14ac:dyDescent="0.3">
      <c r="A8983" s="130"/>
      <c r="B8983" s="130"/>
      <c r="C8983" s="130"/>
      <c r="D8983" s="130"/>
      <c r="E8983" s="130"/>
    </row>
    <row r="8984" spans="1:5" x14ac:dyDescent="0.25">
      <c r="A8984" s="131"/>
      <c r="B8984" s="131"/>
      <c r="C8984" s="131"/>
      <c r="D8984" s="131"/>
      <c r="E8984" s="131"/>
    </row>
    <row r="8985" spans="1:5" ht="15.75" thickBot="1" x14ac:dyDescent="0.3">
      <c r="A8985" s="130"/>
      <c r="B8985" s="130"/>
      <c r="C8985" s="130"/>
      <c r="D8985" s="130"/>
      <c r="E8985" s="130"/>
    </row>
    <row r="8986" spans="1:5" ht="15.75" thickBot="1" x14ac:dyDescent="0.3">
      <c r="A8986" s="130"/>
      <c r="B8986" s="130"/>
      <c r="C8986" s="130"/>
      <c r="D8986" s="130"/>
      <c r="E8986" s="130"/>
    </row>
    <row r="8987" spans="1:5" x14ac:dyDescent="0.25">
      <c r="A8987" s="131"/>
      <c r="B8987" s="131"/>
      <c r="C8987" s="131"/>
      <c r="D8987" s="131"/>
      <c r="E8987" s="131"/>
    </row>
    <row r="8988" spans="1:5" ht="15.75" thickBot="1" x14ac:dyDescent="0.3">
      <c r="A8988" s="130"/>
      <c r="B8988" s="130"/>
      <c r="C8988" s="130"/>
      <c r="D8988" s="130"/>
      <c r="E8988" s="130"/>
    </row>
    <row r="8989" spans="1:5" ht="15.75" thickBot="1" x14ac:dyDescent="0.3">
      <c r="A8989" s="130"/>
      <c r="B8989" s="130"/>
      <c r="C8989" s="130"/>
      <c r="D8989" s="130"/>
      <c r="E8989" s="130"/>
    </row>
    <row r="8990" spans="1:5" x14ac:dyDescent="0.25">
      <c r="A8990" s="131"/>
      <c r="B8990" s="131"/>
      <c r="C8990" s="131"/>
      <c r="D8990" s="131"/>
      <c r="E8990" s="131"/>
    </row>
    <row r="8991" spans="1:5" ht="15.75" thickBot="1" x14ac:dyDescent="0.3">
      <c r="A8991" s="130"/>
      <c r="B8991" s="130"/>
      <c r="C8991" s="130"/>
      <c r="D8991" s="130"/>
      <c r="E8991" s="130"/>
    </row>
    <row r="8992" spans="1:5" ht="15.75" thickBot="1" x14ac:dyDescent="0.3">
      <c r="A8992" s="130"/>
      <c r="B8992" s="130"/>
      <c r="C8992" s="130"/>
      <c r="D8992" s="130"/>
      <c r="E8992" s="130"/>
    </row>
    <row r="8993" spans="1:5" x14ac:dyDescent="0.25">
      <c r="A8993" s="131"/>
      <c r="B8993" s="131"/>
      <c r="C8993" s="131"/>
      <c r="D8993" s="131"/>
      <c r="E8993" s="131"/>
    </row>
    <row r="8994" spans="1:5" ht="15.75" thickBot="1" x14ac:dyDescent="0.3">
      <c r="A8994" s="130"/>
      <c r="B8994" s="130"/>
      <c r="C8994" s="130"/>
      <c r="D8994" s="130"/>
      <c r="E8994" s="130"/>
    </row>
    <row r="8995" spans="1:5" ht="15.75" thickBot="1" x14ac:dyDescent="0.3">
      <c r="A8995" s="130"/>
      <c r="B8995" s="130"/>
      <c r="C8995" s="130"/>
      <c r="D8995" s="130"/>
      <c r="E8995" s="130"/>
    </row>
    <row r="8996" spans="1:5" x14ac:dyDescent="0.25">
      <c r="A8996" s="131"/>
      <c r="B8996" s="131"/>
      <c r="C8996" s="131"/>
      <c r="D8996" s="131"/>
      <c r="E8996" s="131"/>
    </row>
    <row r="8997" spans="1:5" ht="15.75" thickBot="1" x14ac:dyDescent="0.3">
      <c r="A8997" s="130"/>
      <c r="B8997" s="130"/>
      <c r="C8997" s="130"/>
      <c r="D8997" s="130"/>
      <c r="E8997" s="130"/>
    </row>
    <row r="8998" spans="1:5" ht="15.75" thickBot="1" x14ac:dyDescent="0.3">
      <c r="A8998" s="130"/>
      <c r="B8998" s="130"/>
      <c r="C8998" s="130"/>
      <c r="D8998" s="130"/>
      <c r="E8998" s="130"/>
    </row>
    <row r="8999" spans="1:5" x14ac:dyDescent="0.25">
      <c r="A8999" s="131"/>
      <c r="B8999" s="131"/>
      <c r="C8999" s="131"/>
      <c r="D8999" s="131"/>
      <c r="E8999" s="131"/>
    </row>
    <row r="9000" spans="1:5" ht="15.75" thickBot="1" x14ac:dyDescent="0.3">
      <c r="A9000" s="130"/>
      <c r="B9000" s="130"/>
      <c r="C9000" s="130"/>
      <c r="D9000" s="130"/>
      <c r="E9000" s="130"/>
    </row>
    <row r="9001" spans="1:5" ht="15.75" thickBot="1" x14ac:dyDescent="0.3">
      <c r="A9001" s="130"/>
      <c r="B9001" s="130"/>
      <c r="C9001" s="130"/>
      <c r="D9001" s="130"/>
      <c r="E9001" s="130"/>
    </row>
    <row r="9002" spans="1:5" ht="15.75" thickBot="1" x14ac:dyDescent="0.3">
      <c r="A9002" s="130"/>
      <c r="B9002" s="130"/>
      <c r="C9002" s="130"/>
      <c r="D9002" s="130"/>
      <c r="E9002" s="130"/>
    </row>
    <row r="9003" spans="1:5" ht="15.75" thickBot="1" x14ac:dyDescent="0.3">
      <c r="A9003" s="130"/>
      <c r="B9003" s="130"/>
      <c r="C9003" s="130"/>
      <c r="D9003" s="130"/>
      <c r="E9003" s="130"/>
    </row>
    <row r="9004" spans="1:5" ht="15.75" thickBot="1" x14ac:dyDescent="0.3">
      <c r="A9004" s="130"/>
      <c r="B9004" s="130"/>
      <c r="C9004" s="130"/>
      <c r="D9004" s="130"/>
      <c r="E9004" s="130"/>
    </row>
    <row r="9005" spans="1:5" ht="15.75" thickBot="1" x14ac:dyDescent="0.3">
      <c r="A9005" s="130"/>
      <c r="B9005" s="130"/>
      <c r="C9005" s="130"/>
      <c r="D9005" s="130"/>
      <c r="E9005" s="130"/>
    </row>
    <row r="9006" spans="1:5" ht="15.75" thickBot="1" x14ac:dyDescent="0.3">
      <c r="A9006" s="130"/>
      <c r="B9006" s="130"/>
      <c r="C9006" s="130"/>
      <c r="D9006" s="130"/>
      <c r="E9006" s="130"/>
    </row>
    <row r="9007" spans="1:5" ht="15.75" thickBot="1" x14ac:dyDescent="0.3">
      <c r="A9007" s="130"/>
      <c r="B9007" s="130"/>
      <c r="C9007" s="130"/>
      <c r="D9007" s="130"/>
      <c r="E9007" s="130"/>
    </row>
    <row r="9008" spans="1:5" ht="15.75" thickBot="1" x14ac:dyDescent="0.3">
      <c r="A9008" s="130"/>
      <c r="B9008" s="130"/>
      <c r="C9008" s="130"/>
      <c r="D9008" s="130"/>
      <c r="E9008" s="130"/>
    </row>
    <row r="9009" spans="1:5" ht="15.75" thickBot="1" x14ac:dyDescent="0.3">
      <c r="A9009" s="130"/>
      <c r="B9009" s="130"/>
      <c r="C9009" s="130"/>
      <c r="D9009" s="130"/>
      <c r="E9009" s="130"/>
    </row>
    <row r="9010" spans="1:5" ht="15.75" thickBot="1" x14ac:dyDescent="0.3">
      <c r="A9010" s="130"/>
      <c r="B9010" s="130"/>
      <c r="C9010" s="130"/>
      <c r="D9010" s="130"/>
      <c r="E9010" s="130"/>
    </row>
    <row r="9011" spans="1:5" ht="15.75" thickBot="1" x14ac:dyDescent="0.3">
      <c r="A9011" s="130"/>
      <c r="B9011" s="130"/>
      <c r="C9011" s="130"/>
      <c r="D9011" s="130"/>
      <c r="E9011" s="130"/>
    </row>
    <row r="9012" spans="1:5" ht="15.75" thickBot="1" x14ac:dyDescent="0.3">
      <c r="A9012" s="130"/>
      <c r="B9012" s="130"/>
      <c r="C9012" s="130"/>
      <c r="D9012" s="130"/>
      <c r="E9012" s="130"/>
    </row>
    <row r="9013" spans="1:5" ht="15.75" thickBot="1" x14ac:dyDescent="0.3">
      <c r="A9013" s="130"/>
      <c r="B9013" s="130"/>
      <c r="C9013" s="130"/>
      <c r="D9013" s="130"/>
      <c r="E9013" s="130"/>
    </row>
    <row r="9014" spans="1:5" ht="15.75" thickBot="1" x14ac:dyDescent="0.3">
      <c r="A9014" s="130"/>
      <c r="B9014" s="130"/>
      <c r="C9014" s="130"/>
      <c r="D9014" s="130"/>
      <c r="E9014" s="130"/>
    </row>
    <row r="9015" spans="1:5" ht="15.75" thickBot="1" x14ac:dyDescent="0.3">
      <c r="A9015" s="130"/>
      <c r="B9015" s="130"/>
      <c r="C9015" s="130"/>
      <c r="D9015" s="130"/>
      <c r="E9015" s="130"/>
    </row>
    <row r="9016" spans="1:5" ht="15.75" thickBot="1" x14ac:dyDescent="0.3">
      <c r="A9016" s="130"/>
      <c r="B9016" s="130"/>
      <c r="C9016" s="130"/>
      <c r="D9016" s="130"/>
      <c r="E9016" s="130"/>
    </row>
    <row r="9017" spans="1:5" ht="15.75" thickBot="1" x14ac:dyDescent="0.3">
      <c r="A9017" s="130"/>
      <c r="B9017" s="130"/>
      <c r="C9017" s="130"/>
      <c r="D9017" s="130"/>
      <c r="E9017" s="130"/>
    </row>
    <row r="9018" spans="1:5" ht="15.75" thickBot="1" x14ac:dyDescent="0.3">
      <c r="A9018" s="130"/>
      <c r="B9018" s="130"/>
      <c r="C9018" s="130"/>
      <c r="D9018" s="130"/>
      <c r="E9018" s="130"/>
    </row>
    <row r="9019" spans="1:5" ht="15.75" thickBot="1" x14ac:dyDescent="0.3">
      <c r="A9019" s="130"/>
      <c r="B9019" s="130"/>
      <c r="C9019" s="130"/>
      <c r="D9019" s="130"/>
      <c r="E9019" s="130"/>
    </row>
    <row r="9020" spans="1:5" ht="15.75" thickBot="1" x14ac:dyDescent="0.3">
      <c r="A9020" s="130"/>
      <c r="B9020" s="130"/>
      <c r="C9020" s="130"/>
      <c r="D9020" s="130"/>
      <c r="E9020" s="130"/>
    </row>
    <row r="9021" spans="1:5" ht="15.75" thickBot="1" x14ac:dyDescent="0.3">
      <c r="A9021" s="130"/>
      <c r="B9021" s="130"/>
      <c r="C9021" s="130"/>
      <c r="D9021" s="130"/>
      <c r="E9021" s="130"/>
    </row>
    <row r="9022" spans="1:5" ht="15.75" thickBot="1" x14ac:dyDescent="0.3">
      <c r="A9022" s="130"/>
      <c r="B9022" s="130"/>
      <c r="C9022" s="130"/>
      <c r="D9022" s="130"/>
      <c r="E9022" s="130"/>
    </row>
    <row r="9023" spans="1:5" ht="15.75" thickBot="1" x14ac:dyDescent="0.3">
      <c r="A9023" s="130"/>
      <c r="B9023" s="130"/>
      <c r="C9023" s="130"/>
      <c r="D9023" s="130"/>
      <c r="E9023" s="130"/>
    </row>
    <row r="9024" spans="1:5" ht="15.75" thickBot="1" x14ac:dyDescent="0.3">
      <c r="A9024" s="130"/>
      <c r="B9024" s="130"/>
      <c r="C9024" s="130"/>
      <c r="D9024" s="130"/>
      <c r="E9024" s="130"/>
    </row>
    <row r="9025" spans="1:5" ht="15.75" thickBot="1" x14ac:dyDescent="0.3">
      <c r="A9025" s="130"/>
      <c r="B9025" s="130"/>
      <c r="C9025" s="130"/>
      <c r="D9025" s="130"/>
      <c r="E9025" s="130"/>
    </row>
    <row r="9026" spans="1:5" ht="15.75" thickBot="1" x14ac:dyDescent="0.3">
      <c r="A9026" s="130"/>
      <c r="B9026" s="130"/>
      <c r="C9026" s="130"/>
      <c r="D9026" s="130"/>
      <c r="E9026" s="130"/>
    </row>
    <row r="9027" spans="1:5" ht="15.75" thickBot="1" x14ac:dyDescent="0.3">
      <c r="A9027" s="130"/>
      <c r="B9027" s="130"/>
      <c r="C9027" s="130"/>
      <c r="D9027" s="130"/>
      <c r="E9027" s="130"/>
    </row>
    <row r="9028" spans="1:5" ht="15.75" thickBot="1" x14ac:dyDescent="0.3">
      <c r="A9028" s="130"/>
      <c r="B9028" s="130"/>
      <c r="C9028" s="130"/>
      <c r="D9028" s="130"/>
      <c r="E9028" s="130"/>
    </row>
    <row r="9029" spans="1:5" ht="15.75" thickBot="1" x14ac:dyDescent="0.3">
      <c r="A9029" s="130"/>
      <c r="B9029" s="130"/>
      <c r="C9029" s="130"/>
      <c r="D9029" s="130"/>
      <c r="E9029" s="130"/>
    </row>
    <row r="9030" spans="1:5" ht="15.75" thickBot="1" x14ac:dyDescent="0.3">
      <c r="A9030" s="130"/>
      <c r="B9030" s="130"/>
      <c r="C9030" s="130"/>
      <c r="D9030" s="130"/>
      <c r="E9030" s="130"/>
    </row>
    <row r="9031" spans="1:5" ht="15.75" thickBot="1" x14ac:dyDescent="0.3">
      <c r="A9031" s="130"/>
      <c r="B9031" s="130"/>
      <c r="C9031" s="130"/>
      <c r="D9031" s="130"/>
      <c r="E9031" s="130"/>
    </row>
    <row r="9032" spans="1:5" ht="15.75" thickBot="1" x14ac:dyDescent="0.3">
      <c r="A9032" s="130"/>
      <c r="B9032" s="130"/>
      <c r="C9032" s="130"/>
      <c r="D9032" s="130"/>
      <c r="E9032" s="130"/>
    </row>
    <row r="9033" spans="1:5" ht="15.75" thickBot="1" x14ac:dyDescent="0.3">
      <c r="A9033" s="130"/>
      <c r="B9033" s="130"/>
      <c r="C9033" s="130"/>
      <c r="D9033" s="130"/>
      <c r="E9033" s="130"/>
    </row>
    <row r="9034" spans="1:5" ht="15.75" thickBot="1" x14ac:dyDescent="0.3">
      <c r="A9034" s="130"/>
      <c r="B9034" s="130"/>
      <c r="C9034" s="130"/>
      <c r="D9034" s="130"/>
      <c r="E9034" s="130"/>
    </row>
    <row r="9035" spans="1:5" ht="15.75" thickBot="1" x14ac:dyDescent="0.3">
      <c r="A9035" s="130"/>
      <c r="B9035" s="130"/>
      <c r="C9035" s="130"/>
      <c r="D9035" s="130"/>
      <c r="E9035" s="130"/>
    </row>
    <row r="9036" spans="1:5" ht="15.75" thickBot="1" x14ac:dyDescent="0.3">
      <c r="A9036" s="130"/>
      <c r="B9036" s="130"/>
      <c r="C9036" s="130"/>
      <c r="D9036" s="130"/>
      <c r="E9036" s="130"/>
    </row>
    <row r="9037" spans="1:5" ht="15.75" thickBot="1" x14ac:dyDescent="0.3">
      <c r="A9037" s="130"/>
      <c r="B9037" s="130"/>
      <c r="C9037" s="130"/>
      <c r="D9037" s="130"/>
      <c r="E9037" s="130"/>
    </row>
    <row r="9038" spans="1:5" ht="15.75" thickBot="1" x14ac:dyDescent="0.3">
      <c r="A9038" s="130"/>
      <c r="B9038" s="130"/>
      <c r="C9038" s="130"/>
      <c r="D9038" s="130"/>
      <c r="E9038" s="130"/>
    </row>
    <row r="9039" spans="1:5" ht="15.75" thickBot="1" x14ac:dyDescent="0.3">
      <c r="A9039" s="130"/>
      <c r="B9039" s="130"/>
      <c r="C9039" s="130"/>
      <c r="D9039" s="130"/>
      <c r="E9039" s="130"/>
    </row>
    <row r="9040" spans="1:5" ht="15.75" thickBot="1" x14ac:dyDescent="0.3">
      <c r="A9040" s="130"/>
      <c r="B9040" s="130"/>
      <c r="C9040" s="130"/>
      <c r="D9040" s="130"/>
      <c r="E9040" s="130"/>
    </row>
    <row r="9041" spans="1:5" ht="15.75" thickBot="1" x14ac:dyDescent="0.3">
      <c r="A9041" s="130"/>
      <c r="B9041" s="130"/>
      <c r="C9041" s="130"/>
      <c r="D9041" s="130"/>
      <c r="E9041" s="130"/>
    </row>
    <row r="9042" spans="1:5" ht="15.75" thickBot="1" x14ac:dyDescent="0.3">
      <c r="A9042" s="130"/>
      <c r="B9042" s="130"/>
      <c r="C9042" s="130"/>
      <c r="D9042" s="130"/>
      <c r="E9042" s="130"/>
    </row>
    <row r="9043" spans="1:5" ht="15.75" thickBot="1" x14ac:dyDescent="0.3">
      <c r="A9043" s="130"/>
      <c r="B9043" s="130"/>
      <c r="C9043" s="130"/>
      <c r="D9043" s="130"/>
      <c r="E9043" s="130"/>
    </row>
    <row r="9044" spans="1:5" ht="15.75" thickBot="1" x14ac:dyDescent="0.3">
      <c r="A9044" s="130"/>
      <c r="B9044" s="130"/>
      <c r="C9044" s="130"/>
      <c r="D9044" s="130"/>
      <c r="E9044" s="130"/>
    </row>
    <row r="9045" spans="1:5" ht="15.75" thickBot="1" x14ac:dyDescent="0.3">
      <c r="A9045" s="130"/>
      <c r="B9045" s="130"/>
      <c r="C9045" s="130"/>
      <c r="D9045" s="130"/>
      <c r="E9045" s="130"/>
    </row>
    <row r="9046" spans="1:5" ht="15.75" thickBot="1" x14ac:dyDescent="0.3">
      <c r="A9046" s="130"/>
      <c r="B9046" s="130"/>
      <c r="C9046" s="130"/>
      <c r="D9046" s="130"/>
      <c r="E9046" s="130"/>
    </row>
    <row r="9047" spans="1:5" ht="15.75" thickBot="1" x14ac:dyDescent="0.3">
      <c r="A9047" s="130"/>
      <c r="B9047" s="130"/>
      <c r="C9047" s="130"/>
      <c r="D9047" s="130"/>
      <c r="E9047" s="130"/>
    </row>
    <row r="9048" spans="1:5" ht="15.75" thickBot="1" x14ac:dyDescent="0.3">
      <c r="A9048" s="130"/>
      <c r="B9048" s="130"/>
      <c r="C9048" s="130"/>
      <c r="D9048" s="130"/>
      <c r="E9048" s="130"/>
    </row>
    <row r="9049" spans="1:5" ht="15.75" thickBot="1" x14ac:dyDescent="0.3">
      <c r="A9049" s="130"/>
      <c r="B9049" s="130"/>
      <c r="C9049" s="130"/>
      <c r="D9049" s="130"/>
      <c r="E9049" s="130"/>
    </row>
    <row r="9050" spans="1:5" ht="15.75" thickBot="1" x14ac:dyDescent="0.3">
      <c r="A9050" s="130"/>
      <c r="B9050" s="130"/>
      <c r="C9050" s="130"/>
      <c r="D9050" s="130"/>
      <c r="E9050" s="130"/>
    </row>
    <row r="9051" spans="1:5" ht="15.75" thickBot="1" x14ac:dyDescent="0.3">
      <c r="A9051" s="130"/>
      <c r="B9051" s="130"/>
      <c r="C9051" s="130"/>
      <c r="D9051" s="130"/>
      <c r="E9051" s="130"/>
    </row>
    <row r="9052" spans="1:5" ht="15.75" thickBot="1" x14ac:dyDescent="0.3">
      <c r="A9052" s="130"/>
      <c r="B9052" s="130"/>
      <c r="C9052" s="130"/>
      <c r="D9052" s="130"/>
      <c r="E9052" s="130"/>
    </row>
    <row r="9053" spans="1:5" ht="15.75" thickBot="1" x14ac:dyDescent="0.3">
      <c r="A9053" s="130"/>
      <c r="B9053" s="130"/>
      <c r="C9053" s="130"/>
      <c r="D9053" s="130"/>
      <c r="E9053" s="130"/>
    </row>
    <row r="9054" spans="1:5" ht="15.75" thickBot="1" x14ac:dyDescent="0.3">
      <c r="A9054" s="130"/>
      <c r="B9054" s="130"/>
      <c r="C9054" s="130"/>
      <c r="D9054" s="130"/>
      <c r="E9054" s="130"/>
    </row>
    <row r="9055" spans="1:5" ht="15.75" thickBot="1" x14ac:dyDescent="0.3">
      <c r="A9055" s="130"/>
      <c r="B9055" s="130"/>
      <c r="C9055" s="130"/>
      <c r="D9055" s="130"/>
      <c r="E9055" s="130"/>
    </row>
    <row r="9056" spans="1:5" ht="15.75" thickBot="1" x14ac:dyDescent="0.3">
      <c r="A9056" s="130"/>
      <c r="B9056" s="130"/>
      <c r="C9056" s="130"/>
      <c r="D9056" s="130"/>
      <c r="E9056" s="130"/>
    </row>
    <row r="9057" spans="1:5" ht="15.75" thickBot="1" x14ac:dyDescent="0.3">
      <c r="A9057" s="130"/>
      <c r="B9057" s="130"/>
      <c r="C9057" s="130"/>
      <c r="D9057" s="130"/>
      <c r="E9057" s="130"/>
    </row>
    <row r="9058" spans="1:5" ht="15.75" thickBot="1" x14ac:dyDescent="0.3">
      <c r="A9058" s="130"/>
      <c r="B9058" s="130"/>
      <c r="C9058" s="130"/>
      <c r="D9058" s="130"/>
      <c r="E9058" s="130"/>
    </row>
    <row r="9059" spans="1:5" ht="15.75" thickBot="1" x14ac:dyDescent="0.3">
      <c r="A9059" s="130"/>
      <c r="B9059" s="130"/>
      <c r="C9059" s="130"/>
      <c r="D9059" s="130"/>
      <c r="E9059" s="130"/>
    </row>
    <row r="9060" spans="1:5" ht="15.75" thickBot="1" x14ac:dyDescent="0.3">
      <c r="A9060" s="130"/>
      <c r="B9060" s="130"/>
      <c r="C9060" s="130"/>
      <c r="D9060" s="130"/>
      <c r="E9060" s="130"/>
    </row>
    <row r="9061" spans="1:5" ht="15.75" thickBot="1" x14ac:dyDescent="0.3">
      <c r="A9061" s="130"/>
      <c r="B9061" s="130"/>
      <c r="C9061" s="130"/>
      <c r="D9061" s="130"/>
      <c r="E9061" s="130"/>
    </row>
    <row r="9062" spans="1:5" ht="15.75" thickBot="1" x14ac:dyDescent="0.3">
      <c r="A9062" s="130"/>
      <c r="B9062" s="130"/>
      <c r="C9062" s="130"/>
      <c r="D9062" s="130"/>
      <c r="E9062" s="130"/>
    </row>
    <row r="9063" spans="1:5" ht="15.75" thickBot="1" x14ac:dyDescent="0.3">
      <c r="A9063" s="130"/>
      <c r="B9063" s="130"/>
      <c r="C9063" s="130"/>
      <c r="D9063" s="130"/>
      <c r="E9063" s="130"/>
    </row>
    <row r="9064" spans="1:5" ht="15.75" thickBot="1" x14ac:dyDescent="0.3">
      <c r="A9064" s="130"/>
      <c r="B9064" s="130"/>
      <c r="C9064" s="130"/>
      <c r="D9064" s="130"/>
      <c r="E9064" s="130"/>
    </row>
    <row r="9065" spans="1:5" ht="15.75" thickBot="1" x14ac:dyDescent="0.3">
      <c r="A9065" s="130"/>
      <c r="B9065" s="130"/>
      <c r="C9065" s="130"/>
      <c r="D9065" s="130"/>
      <c r="E9065" s="130"/>
    </row>
    <row r="9066" spans="1:5" ht="15.75" thickBot="1" x14ac:dyDescent="0.3">
      <c r="A9066" s="130"/>
      <c r="B9066" s="130"/>
      <c r="C9066" s="130"/>
      <c r="D9066" s="130"/>
      <c r="E9066" s="130"/>
    </row>
    <row r="9067" spans="1:5" ht="15.75" thickBot="1" x14ac:dyDescent="0.3">
      <c r="A9067" s="130"/>
      <c r="B9067" s="130"/>
      <c r="C9067" s="130"/>
      <c r="D9067" s="130"/>
      <c r="E9067" s="130"/>
    </row>
    <row r="9068" spans="1:5" ht="15.75" thickBot="1" x14ac:dyDescent="0.3">
      <c r="A9068" s="130"/>
      <c r="B9068" s="130"/>
      <c r="C9068" s="130"/>
      <c r="D9068" s="130"/>
      <c r="E9068" s="130"/>
    </row>
    <row r="9069" spans="1:5" ht="15.75" thickBot="1" x14ac:dyDescent="0.3">
      <c r="A9069" s="130"/>
      <c r="B9069" s="130"/>
      <c r="C9069" s="130"/>
      <c r="D9069" s="130"/>
      <c r="E9069" s="130"/>
    </row>
    <row r="9070" spans="1:5" ht="15.75" thickBot="1" x14ac:dyDescent="0.3">
      <c r="A9070" s="130"/>
      <c r="B9070" s="130"/>
      <c r="C9070" s="130"/>
      <c r="D9070" s="130"/>
      <c r="E9070" s="130"/>
    </row>
    <row r="9071" spans="1:5" ht="15.75" thickBot="1" x14ac:dyDescent="0.3">
      <c r="A9071" s="130"/>
      <c r="B9071" s="130"/>
      <c r="C9071" s="130"/>
      <c r="D9071" s="130"/>
      <c r="E9071" s="130"/>
    </row>
    <row r="9072" spans="1:5" ht="15.75" thickBot="1" x14ac:dyDescent="0.3">
      <c r="A9072" s="130"/>
      <c r="B9072" s="130"/>
      <c r="C9072" s="130"/>
      <c r="D9072" s="130"/>
      <c r="E9072" s="130"/>
    </row>
    <row r="9073" spans="1:5" ht="15.75" thickBot="1" x14ac:dyDescent="0.3">
      <c r="A9073" s="130"/>
      <c r="B9073" s="130"/>
      <c r="C9073" s="130"/>
      <c r="D9073" s="130"/>
      <c r="E9073" s="130"/>
    </row>
    <row r="9074" spans="1:5" ht="15.75" thickBot="1" x14ac:dyDescent="0.3">
      <c r="A9074" s="130"/>
      <c r="B9074" s="130"/>
      <c r="C9074" s="130"/>
      <c r="D9074" s="130"/>
      <c r="E9074" s="130"/>
    </row>
    <row r="9075" spans="1:5" ht="15.75" thickBot="1" x14ac:dyDescent="0.3">
      <c r="A9075" s="130"/>
      <c r="B9075" s="130"/>
      <c r="C9075" s="130"/>
      <c r="D9075" s="130"/>
      <c r="E9075" s="130"/>
    </row>
    <row r="9076" spans="1:5" ht="15.75" thickBot="1" x14ac:dyDescent="0.3">
      <c r="A9076" s="130"/>
      <c r="B9076" s="130"/>
      <c r="C9076" s="130"/>
      <c r="D9076" s="130"/>
      <c r="E9076" s="130"/>
    </row>
    <row r="9077" spans="1:5" ht="15.75" thickBot="1" x14ac:dyDescent="0.3">
      <c r="A9077" s="130"/>
      <c r="B9077" s="130"/>
      <c r="C9077" s="130"/>
      <c r="D9077" s="130"/>
      <c r="E9077" s="130"/>
    </row>
    <row r="9078" spans="1:5" ht="15.75" thickBot="1" x14ac:dyDescent="0.3">
      <c r="A9078" s="130"/>
      <c r="B9078" s="130"/>
      <c r="C9078" s="130"/>
      <c r="D9078" s="130"/>
      <c r="E9078" s="130"/>
    </row>
    <row r="9079" spans="1:5" ht="15.75" thickBot="1" x14ac:dyDescent="0.3">
      <c r="A9079" s="130"/>
      <c r="B9079" s="130"/>
      <c r="C9079" s="130"/>
      <c r="D9079" s="130"/>
      <c r="E9079" s="130"/>
    </row>
    <row r="9080" spans="1:5" x14ac:dyDescent="0.25">
      <c r="A9080" s="131"/>
      <c r="B9080" s="131"/>
      <c r="C9080" s="131"/>
      <c r="D9080" s="131"/>
      <c r="E9080" s="131"/>
    </row>
    <row r="9081" spans="1:5" ht="15.75" thickBot="1" x14ac:dyDescent="0.3">
      <c r="A9081" s="130"/>
      <c r="B9081" s="130"/>
      <c r="C9081" s="130"/>
      <c r="D9081" s="130"/>
      <c r="E9081" s="130"/>
    </row>
    <row r="9082" spans="1:5" ht="15.75" thickBot="1" x14ac:dyDescent="0.3">
      <c r="A9082" s="130"/>
      <c r="B9082" s="130"/>
      <c r="C9082" s="130"/>
      <c r="D9082" s="130"/>
      <c r="E9082" s="130"/>
    </row>
    <row r="9083" spans="1:5" x14ac:dyDescent="0.25">
      <c r="A9083" s="131"/>
      <c r="B9083" s="131"/>
      <c r="C9083" s="131"/>
      <c r="D9083" s="131"/>
      <c r="E9083" s="131"/>
    </row>
    <row r="9084" spans="1:5" ht="15.75" thickBot="1" x14ac:dyDescent="0.3">
      <c r="A9084" s="130"/>
      <c r="B9084" s="130"/>
      <c r="C9084" s="130"/>
      <c r="D9084" s="130"/>
      <c r="E9084" s="130"/>
    </row>
    <row r="9085" spans="1:5" ht="15.75" thickBot="1" x14ac:dyDescent="0.3">
      <c r="A9085" s="130"/>
      <c r="B9085" s="130"/>
      <c r="C9085" s="130"/>
      <c r="D9085" s="130"/>
      <c r="E9085" s="130"/>
    </row>
    <row r="9086" spans="1:5" x14ac:dyDescent="0.25">
      <c r="A9086" s="131"/>
      <c r="B9086" s="131"/>
      <c r="C9086" s="131"/>
      <c r="D9086" s="131"/>
      <c r="E9086" s="131"/>
    </row>
    <row r="9087" spans="1:5" ht="15.75" thickBot="1" x14ac:dyDescent="0.3">
      <c r="A9087" s="130"/>
      <c r="B9087" s="130"/>
      <c r="C9087" s="130"/>
      <c r="D9087" s="130"/>
      <c r="E9087" s="130"/>
    </row>
    <row r="9088" spans="1:5" ht="15.75" thickBot="1" x14ac:dyDescent="0.3">
      <c r="A9088" s="130"/>
      <c r="B9088" s="130"/>
      <c r="C9088" s="130"/>
      <c r="D9088" s="130"/>
      <c r="E9088" s="130"/>
    </row>
    <row r="9089" spans="1:5" x14ac:dyDescent="0.25">
      <c r="A9089" s="131"/>
      <c r="B9089" s="131"/>
      <c r="C9089" s="131"/>
      <c r="D9089" s="131"/>
      <c r="E9089" s="131"/>
    </row>
    <row r="9090" spans="1:5" ht="15.75" thickBot="1" x14ac:dyDescent="0.3">
      <c r="A9090" s="130"/>
      <c r="B9090" s="130"/>
      <c r="C9090" s="130"/>
      <c r="D9090" s="130"/>
      <c r="E9090" s="130"/>
    </row>
    <row r="9091" spans="1:5" ht="15.75" thickBot="1" x14ac:dyDescent="0.3">
      <c r="A9091" s="130"/>
      <c r="B9091" s="130"/>
      <c r="C9091" s="130"/>
      <c r="D9091" s="130"/>
      <c r="E9091" s="130"/>
    </row>
    <row r="9092" spans="1:5" x14ac:dyDescent="0.25">
      <c r="A9092" s="131"/>
      <c r="B9092" s="131"/>
      <c r="C9092" s="131"/>
      <c r="D9092" s="131"/>
      <c r="E9092" s="131"/>
    </row>
    <row r="9093" spans="1:5" ht="15.75" thickBot="1" x14ac:dyDescent="0.3">
      <c r="A9093" s="130"/>
      <c r="B9093" s="130"/>
      <c r="C9093" s="130"/>
      <c r="D9093" s="130"/>
      <c r="E9093" s="130"/>
    </row>
    <row r="9094" spans="1:5" ht="15.75" thickBot="1" x14ac:dyDescent="0.3">
      <c r="A9094" s="130"/>
      <c r="B9094" s="130"/>
      <c r="C9094" s="130"/>
      <c r="D9094" s="130"/>
      <c r="E9094" s="130"/>
    </row>
    <row r="9095" spans="1:5" x14ac:dyDescent="0.25">
      <c r="A9095" s="131"/>
      <c r="B9095" s="131"/>
      <c r="C9095" s="131"/>
      <c r="D9095" s="131"/>
      <c r="E9095" s="131"/>
    </row>
    <row r="9096" spans="1:5" ht="15.75" thickBot="1" x14ac:dyDescent="0.3">
      <c r="A9096" s="130"/>
      <c r="B9096" s="130"/>
      <c r="C9096" s="130"/>
      <c r="D9096" s="130"/>
      <c r="E9096" s="130"/>
    </row>
    <row r="9097" spans="1:5" ht="15.75" thickBot="1" x14ac:dyDescent="0.3">
      <c r="A9097" s="130"/>
      <c r="B9097" s="130"/>
      <c r="C9097" s="130"/>
      <c r="D9097" s="130"/>
      <c r="E9097" s="130"/>
    </row>
    <row r="9098" spans="1:5" x14ac:dyDescent="0.25">
      <c r="A9098" s="131"/>
      <c r="B9098" s="131"/>
      <c r="C9098" s="131"/>
      <c r="D9098" s="131"/>
      <c r="E9098" s="131"/>
    </row>
    <row r="9099" spans="1:5" ht="15.75" thickBot="1" x14ac:dyDescent="0.3">
      <c r="A9099" s="130"/>
      <c r="B9099" s="130"/>
      <c r="C9099" s="130"/>
      <c r="D9099" s="130"/>
      <c r="E9099" s="130"/>
    </row>
    <row r="9100" spans="1:5" ht="15.75" thickBot="1" x14ac:dyDescent="0.3">
      <c r="A9100" s="130"/>
      <c r="B9100" s="130"/>
      <c r="C9100" s="130"/>
      <c r="D9100" s="130"/>
      <c r="E9100" s="130"/>
    </row>
    <row r="9101" spans="1:5" x14ac:dyDescent="0.25">
      <c r="A9101" s="131"/>
      <c r="B9101" s="131"/>
      <c r="C9101" s="131"/>
      <c r="D9101" s="131"/>
      <c r="E9101" s="131"/>
    </row>
    <row r="9102" spans="1:5" ht="15.75" thickBot="1" x14ac:dyDescent="0.3">
      <c r="A9102" s="130"/>
      <c r="B9102" s="130"/>
      <c r="C9102" s="130"/>
      <c r="D9102" s="130"/>
      <c r="E9102" s="130"/>
    </row>
    <row r="9103" spans="1:5" ht="15.75" thickBot="1" x14ac:dyDescent="0.3">
      <c r="A9103" s="130"/>
      <c r="B9103" s="130"/>
      <c r="C9103" s="130"/>
      <c r="D9103" s="130"/>
      <c r="E9103" s="130"/>
    </row>
    <row r="9104" spans="1:5" x14ac:dyDescent="0.25">
      <c r="A9104" s="131"/>
      <c r="B9104" s="131"/>
      <c r="C9104" s="131"/>
      <c r="D9104" s="131"/>
      <c r="E9104" s="131"/>
    </row>
    <row r="9105" spans="1:5" ht="15.75" thickBot="1" x14ac:dyDescent="0.3">
      <c r="A9105" s="130"/>
      <c r="B9105" s="130"/>
      <c r="C9105" s="130"/>
      <c r="D9105" s="130"/>
      <c r="E9105" s="130"/>
    </row>
    <row r="9106" spans="1:5" ht="15.75" thickBot="1" x14ac:dyDescent="0.3">
      <c r="A9106" s="130"/>
      <c r="B9106" s="130"/>
      <c r="C9106" s="130"/>
      <c r="D9106" s="130"/>
      <c r="E9106" s="130"/>
    </row>
    <row r="9107" spans="1:5" x14ac:dyDescent="0.25">
      <c r="A9107" s="131"/>
      <c r="B9107" s="131"/>
      <c r="C9107" s="131"/>
      <c r="D9107" s="131"/>
      <c r="E9107" s="131"/>
    </row>
    <row r="9108" spans="1:5" ht="15.75" thickBot="1" x14ac:dyDescent="0.3">
      <c r="A9108" s="130"/>
      <c r="B9108" s="130"/>
      <c r="C9108" s="130"/>
      <c r="D9108" s="130"/>
      <c r="E9108" s="130"/>
    </row>
    <row r="9109" spans="1:5" ht="15.75" thickBot="1" x14ac:dyDescent="0.3">
      <c r="A9109" s="130"/>
      <c r="B9109" s="130"/>
      <c r="C9109" s="130"/>
      <c r="D9109" s="130"/>
      <c r="E9109" s="130"/>
    </row>
    <row r="9110" spans="1:5" x14ac:dyDescent="0.25">
      <c r="A9110" s="131"/>
      <c r="B9110" s="131"/>
      <c r="C9110" s="131"/>
      <c r="D9110" s="131"/>
      <c r="E9110" s="131"/>
    </row>
    <row r="9111" spans="1:5" ht="15.75" thickBot="1" x14ac:dyDescent="0.3">
      <c r="A9111" s="130"/>
      <c r="B9111" s="130"/>
      <c r="C9111" s="130"/>
      <c r="D9111" s="130"/>
      <c r="E9111" s="130"/>
    </row>
    <row r="9112" spans="1:5" ht="15.75" thickBot="1" x14ac:dyDescent="0.3">
      <c r="A9112" s="130"/>
      <c r="B9112" s="130"/>
      <c r="C9112" s="130"/>
      <c r="D9112" s="130"/>
      <c r="E9112" s="130"/>
    </row>
    <row r="9113" spans="1:5" x14ac:dyDescent="0.25">
      <c r="A9113" s="131"/>
      <c r="B9113" s="131"/>
      <c r="C9113" s="131"/>
      <c r="D9113" s="131"/>
      <c r="E9113" s="131"/>
    </row>
    <row r="9114" spans="1:5" ht="15.75" thickBot="1" x14ac:dyDescent="0.3">
      <c r="A9114" s="130"/>
      <c r="B9114" s="130"/>
      <c r="C9114" s="130"/>
      <c r="D9114" s="130"/>
      <c r="E9114" s="130"/>
    </row>
    <row r="9115" spans="1:5" ht="15.75" thickBot="1" x14ac:dyDescent="0.3">
      <c r="A9115" s="130"/>
      <c r="B9115" s="130"/>
      <c r="C9115" s="130"/>
      <c r="D9115" s="130"/>
      <c r="E9115" s="130"/>
    </row>
    <row r="9116" spans="1:5" ht="15.75" thickBot="1" x14ac:dyDescent="0.3">
      <c r="A9116" s="130"/>
      <c r="B9116" s="130"/>
      <c r="C9116" s="130"/>
      <c r="D9116" s="130"/>
      <c r="E9116" s="130"/>
    </row>
    <row r="9117" spans="1:5" ht="15.75" thickBot="1" x14ac:dyDescent="0.3">
      <c r="A9117" s="130"/>
      <c r="B9117" s="130"/>
      <c r="C9117" s="130"/>
      <c r="D9117" s="130"/>
      <c r="E9117" s="130"/>
    </row>
    <row r="9118" spans="1:5" ht="15.75" thickBot="1" x14ac:dyDescent="0.3">
      <c r="A9118" s="130"/>
      <c r="B9118" s="130"/>
      <c r="C9118" s="130"/>
      <c r="D9118" s="130"/>
      <c r="E9118" s="130"/>
    </row>
    <row r="9119" spans="1:5" ht="15.75" thickBot="1" x14ac:dyDescent="0.3">
      <c r="A9119" s="130"/>
      <c r="B9119" s="130"/>
      <c r="C9119" s="130"/>
      <c r="D9119" s="130"/>
      <c r="E9119" s="130"/>
    </row>
    <row r="9120" spans="1:5" ht="15.75" thickBot="1" x14ac:dyDescent="0.3">
      <c r="A9120" s="130"/>
      <c r="B9120" s="130"/>
      <c r="C9120" s="130"/>
      <c r="D9120" s="130"/>
      <c r="E9120" s="130"/>
    </row>
    <row r="9121" spans="1:5" ht="15.75" thickBot="1" x14ac:dyDescent="0.3">
      <c r="A9121" s="130"/>
      <c r="B9121" s="130"/>
      <c r="C9121" s="130"/>
      <c r="D9121" s="130"/>
      <c r="E9121" s="130"/>
    </row>
    <row r="9122" spans="1:5" ht="15.75" thickBot="1" x14ac:dyDescent="0.3">
      <c r="A9122" s="130"/>
      <c r="B9122" s="130"/>
      <c r="C9122" s="130"/>
      <c r="D9122" s="130"/>
      <c r="E9122" s="130"/>
    </row>
    <row r="9123" spans="1:5" ht="15.75" thickBot="1" x14ac:dyDescent="0.3">
      <c r="A9123" s="130"/>
      <c r="B9123" s="130"/>
      <c r="C9123" s="130"/>
      <c r="D9123" s="130"/>
      <c r="E9123" s="130"/>
    </row>
    <row r="9124" spans="1:5" ht="15.75" thickBot="1" x14ac:dyDescent="0.3">
      <c r="A9124" s="130"/>
      <c r="B9124" s="130"/>
      <c r="C9124" s="130"/>
      <c r="D9124" s="130"/>
      <c r="E9124" s="130"/>
    </row>
    <row r="9125" spans="1:5" ht="15.75" thickBot="1" x14ac:dyDescent="0.3">
      <c r="A9125" s="130"/>
      <c r="B9125" s="130"/>
      <c r="C9125" s="130"/>
      <c r="D9125" s="130"/>
      <c r="E9125" s="130"/>
    </row>
    <row r="9126" spans="1:5" ht="15.75" thickBot="1" x14ac:dyDescent="0.3">
      <c r="A9126" s="130"/>
      <c r="B9126" s="130"/>
      <c r="C9126" s="130"/>
      <c r="D9126" s="130"/>
      <c r="E9126" s="130"/>
    </row>
    <row r="9127" spans="1:5" ht="15.75" thickBot="1" x14ac:dyDescent="0.3">
      <c r="A9127" s="130"/>
      <c r="B9127" s="130"/>
      <c r="C9127" s="130"/>
      <c r="D9127" s="130"/>
      <c r="E9127" s="130"/>
    </row>
    <row r="9128" spans="1:5" ht="15.75" thickBot="1" x14ac:dyDescent="0.3">
      <c r="A9128" s="130"/>
      <c r="B9128" s="130"/>
      <c r="C9128" s="130"/>
      <c r="D9128" s="130"/>
      <c r="E9128" s="130"/>
    </row>
    <row r="9129" spans="1:5" ht="15.75" thickBot="1" x14ac:dyDescent="0.3">
      <c r="A9129" s="130"/>
      <c r="B9129" s="130"/>
      <c r="C9129" s="130"/>
      <c r="D9129" s="130"/>
      <c r="E9129" s="130"/>
    </row>
    <row r="9130" spans="1:5" ht="15.75" thickBot="1" x14ac:dyDescent="0.3">
      <c r="A9130" s="130"/>
      <c r="B9130" s="130"/>
      <c r="C9130" s="130"/>
      <c r="D9130" s="130"/>
      <c r="E9130" s="130"/>
    </row>
    <row r="9131" spans="1:5" ht="15.75" thickBot="1" x14ac:dyDescent="0.3">
      <c r="A9131" s="130"/>
      <c r="B9131" s="130"/>
      <c r="C9131" s="130"/>
      <c r="D9131" s="130"/>
      <c r="E9131" s="130"/>
    </row>
    <row r="9132" spans="1:5" ht="15.75" thickBot="1" x14ac:dyDescent="0.3">
      <c r="A9132" s="130"/>
      <c r="B9132" s="130"/>
      <c r="C9132" s="130"/>
      <c r="D9132" s="130"/>
      <c r="E9132" s="130"/>
    </row>
    <row r="9133" spans="1:5" ht="15.75" thickBot="1" x14ac:dyDescent="0.3">
      <c r="A9133" s="130"/>
      <c r="B9133" s="130"/>
      <c r="C9133" s="130"/>
      <c r="D9133" s="130"/>
      <c r="E9133" s="130"/>
    </row>
    <row r="9134" spans="1:5" ht="15.75" thickBot="1" x14ac:dyDescent="0.3">
      <c r="A9134" s="130"/>
      <c r="B9134" s="130"/>
      <c r="C9134" s="130"/>
      <c r="D9134" s="130"/>
      <c r="E9134" s="130"/>
    </row>
    <row r="9135" spans="1:5" ht="15.75" thickBot="1" x14ac:dyDescent="0.3">
      <c r="A9135" s="130"/>
      <c r="B9135" s="130"/>
      <c r="C9135" s="130"/>
      <c r="D9135" s="130"/>
      <c r="E9135" s="130"/>
    </row>
    <row r="9136" spans="1:5" ht="15.75" thickBot="1" x14ac:dyDescent="0.3">
      <c r="A9136" s="130"/>
      <c r="B9136" s="130"/>
      <c r="C9136" s="130"/>
      <c r="D9136" s="130"/>
      <c r="E9136" s="130"/>
    </row>
    <row r="9137" spans="1:5" ht="15.75" thickBot="1" x14ac:dyDescent="0.3">
      <c r="A9137" s="130"/>
      <c r="B9137" s="130"/>
      <c r="C9137" s="130"/>
      <c r="D9137" s="130"/>
      <c r="E9137" s="130"/>
    </row>
    <row r="9138" spans="1:5" ht="15.75" thickBot="1" x14ac:dyDescent="0.3">
      <c r="A9138" s="130"/>
      <c r="B9138" s="130"/>
      <c r="C9138" s="130"/>
      <c r="D9138" s="130"/>
      <c r="E9138" s="130"/>
    </row>
    <row r="9139" spans="1:5" ht="15.75" thickBot="1" x14ac:dyDescent="0.3">
      <c r="A9139" s="130"/>
      <c r="B9139" s="130"/>
      <c r="C9139" s="130"/>
      <c r="D9139" s="130"/>
      <c r="E9139" s="130"/>
    </row>
    <row r="9140" spans="1:5" ht="15.75" thickBot="1" x14ac:dyDescent="0.3">
      <c r="A9140" s="130"/>
      <c r="B9140" s="130"/>
      <c r="C9140" s="130"/>
      <c r="D9140" s="130"/>
      <c r="E9140" s="130"/>
    </row>
    <row r="9141" spans="1:5" ht="15.75" thickBot="1" x14ac:dyDescent="0.3">
      <c r="A9141" s="130"/>
      <c r="B9141" s="130"/>
      <c r="C9141" s="130"/>
      <c r="D9141" s="130"/>
      <c r="E9141" s="130"/>
    </row>
    <row r="9142" spans="1:5" ht="15.75" thickBot="1" x14ac:dyDescent="0.3">
      <c r="A9142" s="130"/>
      <c r="B9142" s="130"/>
      <c r="C9142" s="130"/>
      <c r="D9142" s="130"/>
      <c r="E9142" s="130"/>
    </row>
    <row r="9143" spans="1:5" ht="15.75" thickBot="1" x14ac:dyDescent="0.3">
      <c r="A9143" s="130"/>
      <c r="B9143" s="130"/>
      <c r="C9143" s="130"/>
      <c r="D9143" s="130"/>
      <c r="E9143" s="130"/>
    </row>
    <row r="9144" spans="1:5" ht="15.75" thickBot="1" x14ac:dyDescent="0.3">
      <c r="A9144" s="130"/>
      <c r="B9144" s="130"/>
      <c r="C9144" s="130"/>
      <c r="D9144" s="130"/>
      <c r="E9144" s="130"/>
    </row>
    <row r="9145" spans="1:5" ht="15.75" thickBot="1" x14ac:dyDescent="0.3">
      <c r="A9145" s="130"/>
      <c r="B9145" s="130"/>
      <c r="C9145" s="130"/>
      <c r="D9145" s="130"/>
      <c r="E9145" s="130"/>
    </row>
    <row r="9146" spans="1:5" ht="15.75" thickBot="1" x14ac:dyDescent="0.3">
      <c r="A9146" s="130"/>
      <c r="B9146" s="130"/>
      <c r="C9146" s="130"/>
      <c r="D9146" s="130"/>
      <c r="E9146" s="130"/>
    </row>
    <row r="9147" spans="1:5" ht="15.75" thickBot="1" x14ac:dyDescent="0.3">
      <c r="A9147" s="130"/>
      <c r="B9147" s="130"/>
      <c r="C9147" s="130"/>
      <c r="D9147" s="130"/>
      <c r="E9147" s="130"/>
    </row>
    <row r="9148" spans="1:5" ht="15.75" thickBot="1" x14ac:dyDescent="0.3">
      <c r="A9148" s="130"/>
      <c r="B9148" s="130"/>
      <c r="C9148" s="130"/>
      <c r="D9148" s="130"/>
      <c r="E9148" s="130"/>
    </row>
    <row r="9149" spans="1:5" ht="15.75" thickBot="1" x14ac:dyDescent="0.3">
      <c r="A9149" s="130"/>
      <c r="B9149" s="130"/>
      <c r="C9149" s="130"/>
      <c r="D9149" s="130"/>
      <c r="E9149" s="130"/>
    </row>
    <row r="9150" spans="1:5" ht="15.75" thickBot="1" x14ac:dyDescent="0.3">
      <c r="A9150" s="130"/>
      <c r="B9150" s="130"/>
      <c r="C9150" s="130"/>
      <c r="D9150" s="130"/>
      <c r="E9150" s="130"/>
    </row>
    <row r="9151" spans="1:5" ht="15.75" thickBot="1" x14ac:dyDescent="0.3">
      <c r="A9151" s="130"/>
      <c r="B9151" s="130"/>
      <c r="C9151" s="130"/>
      <c r="D9151" s="130"/>
      <c r="E9151" s="130"/>
    </row>
    <row r="9152" spans="1:5" ht="15.75" thickBot="1" x14ac:dyDescent="0.3">
      <c r="A9152" s="130"/>
      <c r="B9152" s="130"/>
      <c r="C9152" s="130"/>
      <c r="D9152" s="130"/>
      <c r="E9152" s="130"/>
    </row>
    <row r="9153" spans="1:5" ht="15.75" thickBot="1" x14ac:dyDescent="0.3">
      <c r="A9153" s="130"/>
      <c r="B9153" s="130"/>
      <c r="C9153" s="130"/>
      <c r="D9153" s="130"/>
      <c r="E9153" s="130"/>
    </row>
    <row r="9154" spans="1:5" ht="15.75" thickBot="1" x14ac:dyDescent="0.3">
      <c r="A9154" s="130"/>
      <c r="B9154" s="130"/>
      <c r="C9154" s="130"/>
      <c r="D9154" s="130"/>
      <c r="E9154" s="130"/>
    </row>
    <row r="9155" spans="1:5" ht="15.75" thickBot="1" x14ac:dyDescent="0.3">
      <c r="A9155" s="130"/>
      <c r="B9155" s="130"/>
      <c r="C9155" s="130"/>
      <c r="D9155" s="130"/>
      <c r="E9155" s="130"/>
    </row>
    <row r="9156" spans="1:5" ht="15.75" thickBot="1" x14ac:dyDescent="0.3">
      <c r="A9156" s="130"/>
      <c r="B9156" s="130"/>
      <c r="C9156" s="130"/>
      <c r="D9156" s="130"/>
      <c r="E9156" s="130"/>
    </row>
    <row r="9157" spans="1:5" ht="15.75" thickBot="1" x14ac:dyDescent="0.3">
      <c r="A9157" s="130"/>
      <c r="B9157" s="130"/>
      <c r="C9157" s="130"/>
      <c r="D9157" s="130"/>
      <c r="E9157" s="130"/>
    </row>
    <row r="9158" spans="1:5" ht="15.75" thickBot="1" x14ac:dyDescent="0.3">
      <c r="A9158" s="130"/>
      <c r="B9158" s="130"/>
      <c r="C9158" s="130"/>
      <c r="D9158" s="130"/>
      <c r="E9158" s="130"/>
    </row>
    <row r="9159" spans="1:5" ht="15.75" thickBot="1" x14ac:dyDescent="0.3">
      <c r="A9159" s="130"/>
      <c r="B9159" s="130"/>
      <c r="C9159" s="130"/>
      <c r="D9159" s="130"/>
      <c r="E9159" s="130"/>
    </row>
    <row r="9160" spans="1:5" x14ac:dyDescent="0.25">
      <c r="A9160" s="131"/>
      <c r="B9160" s="131"/>
      <c r="C9160" s="131"/>
      <c r="D9160" s="131"/>
      <c r="E9160" s="131"/>
    </row>
    <row r="9161" spans="1:5" ht="15.75" thickBot="1" x14ac:dyDescent="0.3">
      <c r="A9161" s="130"/>
      <c r="B9161" s="130"/>
      <c r="C9161" s="130"/>
      <c r="D9161" s="130"/>
      <c r="E9161" s="130"/>
    </row>
    <row r="9162" spans="1:5" ht="15.75" thickBot="1" x14ac:dyDescent="0.3">
      <c r="A9162" s="130"/>
      <c r="B9162" s="130"/>
      <c r="C9162" s="130"/>
      <c r="D9162" s="130"/>
      <c r="E9162" s="130"/>
    </row>
    <row r="9163" spans="1:5" ht="15.75" thickBot="1" x14ac:dyDescent="0.3">
      <c r="A9163" s="130"/>
      <c r="B9163" s="130"/>
      <c r="C9163" s="130"/>
      <c r="D9163" s="130"/>
      <c r="E9163" s="130"/>
    </row>
    <row r="9164" spans="1:5" ht="15.75" thickBot="1" x14ac:dyDescent="0.3">
      <c r="A9164" s="130"/>
      <c r="B9164" s="130"/>
      <c r="C9164" s="130"/>
      <c r="D9164" s="130"/>
      <c r="E9164" s="130"/>
    </row>
    <row r="9165" spans="1:5" ht="15.75" thickBot="1" x14ac:dyDescent="0.3">
      <c r="A9165" s="130"/>
      <c r="B9165" s="130"/>
      <c r="C9165" s="130"/>
      <c r="D9165" s="130"/>
      <c r="E9165" s="130"/>
    </row>
    <row r="9166" spans="1:5" ht="15.75" thickBot="1" x14ac:dyDescent="0.3">
      <c r="A9166" s="130"/>
      <c r="B9166" s="130"/>
      <c r="C9166" s="130"/>
      <c r="D9166" s="130"/>
      <c r="E9166" s="130"/>
    </row>
    <row r="9167" spans="1:5" ht="15.75" thickBot="1" x14ac:dyDescent="0.3">
      <c r="A9167" s="130"/>
      <c r="B9167" s="130"/>
      <c r="C9167" s="130"/>
      <c r="D9167" s="130"/>
      <c r="E9167" s="130"/>
    </row>
    <row r="9168" spans="1:5" ht="15.75" thickBot="1" x14ac:dyDescent="0.3">
      <c r="A9168" s="130"/>
      <c r="B9168" s="130"/>
      <c r="C9168" s="130"/>
      <c r="D9168" s="130"/>
      <c r="E9168" s="130"/>
    </row>
    <row r="9169" spans="1:5" ht="15.75" thickBot="1" x14ac:dyDescent="0.3">
      <c r="A9169" s="130"/>
      <c r="B9169" s="130"/>
      <c r="C9169" s="130"/>
      <c r="D9169" s="130"/>
      <c r="E9169" s="130"/>
    </row>
    <row r="9170" spans="1:5" ht="15.75" thickBot="1" x14ac:dyDescent="0.3">
      <c r="A9170" s="130"/>
      <c r="B9170" s="130"/>
      <c r="C9170" s="130"/>
      <c r="D9170" s="130"/>
      <c r="E9170" s="130"/>
    </row>
    <row r="9171" spans="1:5" ht="15.75" thickBot="1" x14ac:dyDescent="0.3">
      <c r="A9171" s="130"/>
      <c r="B9171" s="130"/>
      <c r="C9171" s="130"/>
      <c r="D9171" s="130"/>
      <c r="E9171" s="130"/>
    </row>
    <row r="9172" spans="1:5" ht="15.75" thickBot="1" x14ac:dyDescent="0.3">
      <c r="A9172" s="130"/>
      <c r="B9172" s="130"/>
      <c r="C9172" s="130"/>
      <c r="D9172" s="130"/>
      <c r="E9172" s="130"/>
    </row>
    <row r="9173" spans="1:5" ht="15.75" thickBot="1" x14ac:dyDescent="0.3">
      <c r="A9173" s="130"/>
      <c r="B9173" s="130"/>
      <c r="C9173" s="130"/>
      <c r="D9173" s="130"/>
      <c r="E9173" s="130"/>
    </row>
    <row r="9174" spans="1:5" ht="15.75" thickBot="1" x14ac:dyDescent="0.3">
      <c r="A9174" s="130"/>
      <c r="B9174" s="130"/>
      <c r="C9174" s="130"/>
      <c r="D9174" s="130"/>
      <c r="E9174" s="130"/>
    </row>
    <row r="9175" spans="1:5" ht="15.75" thickBot="1" x14ac:dyDescent="0.3">
      <c r="A9175" s="130"/>
      <c r="B9175" s="130"/>
      <c r="C9175" s="130"/>
      <c r="D9175" s="130"/>
      <c r="E9175" s="130"/>
    </row>
    <row r="9176" spans="1:5" ht="15.75" thickBot="1" x14ac:dyDescent="0.3">
      <c r="A9176" s="130"/>
      <c r="B9176" s="130"/>
      <c r="C9176" s="130"/>
      <c r="D9176" s="130"/>
      <c r="E9176" s="130"/>
    </row>
    <row r="9177" spans="1:5" ht="15.75" thickBot="1" x14ac:dyDescent="0.3">
      <c r="A9177" s="130"/>
      <c r="B9177" s="130"/>
      <c r="C9177" s="130"/>
      <c r="D9177" s="130"/>
      <c r="E9177" s="130"/>
    </row>
    <row r="9178" spans="1:5" ht="15.75" thickBot="1" x14ac:dyDescent="0.3">
      <c r="A9178" s="130"/>
      <c r="B9178" s="130"/>
      <c r="C9178" s="130"/>
      <c r="D9178" s="130"/>
      <c r="E9178" s="130"/>
    </row>
    <row r="9179" spans="1:5" ht="15.75" thickBot="1" x14ac:dyDescent="0.3">
      <c r="A9179" s="130"/>
      <c r="B9179" s="130"/>
      <c r="C9179" s="130"/>
      <c r="D9179" s="130"/>
      <c r="E9179" s="130"/>
    </row>
    <row r="9180" spans="1:5" ht="15.75" thickBot="1" x14ac:dyDescent="0.3">
      <c r="A9180" s="130"/>
      <c r="B9180" s="130"/>
      <c r="C9180" s="130"/>
      <c r="D9180" s="130"/>
      <c r="E9180" s="130"/>
    </row>
    <row r="9181" spans="1:5" ht="15.75" thickBot="1" x14ac:dyDescent="0.3">
      <c r="A9181" s="130"/>
      <c r="B9181" s="130"/>
      <c r="C9181" s="130"/>
      <c r="D9181" s="130"/>
      <c r="E9181" s="130"/>
    </row>
    <row r="9182" spans="1:5" ht="15.75" thickBot="1" x14ac:dyDescent="0.3">
      <c r="A9182" s="130"/>
      <c r="B9182" s="130"/>
      <c r="C9182" s="130"/>
      <c r="D9182" s="130"/>
      <c r="E9182" s="130"/>
    </row>
    <row r="9183" spans="1:5" ht="15.75" thickBot="1" x14ac:dyDescent="0.3">
      <c r="A9183" s="130"/>
      <c r="B9183" s="130"/>
      <c r="C9183" s="130"/>
      <c r="D9183" s="130"/>
      <c r="E9183" s="130"/>
    </row>
    <row r="9184" spans="1:5" ht="15.75" thickBot="1" x14ac:dyDescent="0.3">
      <c r="A9184" s="130"/>
      <c r="B9184" s="130"/>
      <c r="C9184" s="130"/>
      <c r="D9184" s="130"/>
      <c r="E9184" s="130"/>
    </row>
    <row r="9185" spans="1:5" ht="15.75" thickBot="1" x14ac:dyDescent="0.3">
      <c r="A9185" s="130"/>
      <c r="B9185" s="130"/>
      <c r="C9185" s="130"/>
      <c r="D9185" s="130"/>
      <c r="E9185" s="130"/>
    </row>
    <row r="9186" spans="1:5" ht="15.75" thickBot="1" x14ac:dyDescent="0.3">
      <c r="A9186" s="130"/>
      <c r="B9186" s="130"/>
      <c r="C9186" s="130"/>
      <c r="D9186" s="130"/>
      <c r="E9186" s="130"/>
    </row>
    <row r="9187" spans="1:5" ht="15.75" thickBot="1" x14ac:dyDescent="0.3">
      <c r="A9187" s="130"/>
      <c r="B9187" s="130"/>
      <c r="C9187" s="130"/>
      <c r="D9187" s="130"/>
      <c r="E9187" s="130"/>
    </row>
    <row r="9188" spans="1:5" ht="15.75" thickBot="1" x14ac:dyDescent="0.3">
      <c r="A9188" s="130"/>
      <c r="B9188" s="130"/>
      <c r="C9188" s="130"/>
      <c r="D9188" s="130"/>
      <c r="E9188" s="130"/>
    </row>
    <row r="9189" spans="1:5" ht="15.75" thickBot="1" x14ac:dyDescent="0.3">
      <c r="A9189" s="130"/>
      <c r="B9189" s="130"/>
      <c r="C9189" s="130"/>
      <c r="D9189" s="130"/>
      <c r="E9189" s="130"/>
    </row>
    <row r="9190" spans="1:5" ht="15.75" thickBot="1" x14ac:dyDescent="0.3">
      <c r="A9190" s="130"/>
      <c r="B9190" s="130"/>
      <c r="C9190" s="130"/>
      <c r="D9190" s="130"/>
      <c r="E9190" s="130"/>
    </row>
    <row r="9191" spans="1:5" ht="15.75" thickBot="1" x14ac:dyDescent="0.3">
      <c r="A9191" s="130"/>
      <c r="B9191" s="130"/>
      <c r="C9191" s="130"/>
      <c r="D9191" s="130"/>
      <c r="E9191" s="130"/>
    </row>
    <row r="9192" spans="1:5" ht="15.75" thickBot="1" x14ac:dyDescent="0.3">
      <c r="A9192" s="130"/>
      <c r="B9192" s="130"/>
      <c r="C9192" s="130"/>
      <c r="D9192" s="130"/>
      <c r="E9192" s="130"/>
    </row>
    <row r="9193" spans="1:5" ht="15.75" thickBot="1" x14ac:dyDescent="0.3">
      <c r="A9193" s="130"/>
      <c r="B9193" s="130"/>
      <c r="C9193" s="130"/>
      <c r="D9193" s="130"/>
      <c r="E9193" s="130"/>
    </row>
    <row r="9194" spans="1:5" ht="15.75" thickBot="1" x14ac:dyDescent="0.3">
      <c r="A9194" s="130"/>
      <c r="B9194" s="130"/>
      <c r="C9194" s="130"/>
      <c r="D9194" s="130"/>
      <c r="E9194" s="130"/>
    </row>
    <row r="9195" spans="1:5" ht="15.75" thickBot="1" x14ac:dyDescent="0.3">
      <c r="A9195" s="130"/>
      <c r="B9195" s="130"/>
      <c r="C9195" s="130"/>
      <c r="D9195" s="130"/>
      <c r="E9195" s="130"/>
    </row>
    <row r="9196" spans="1:5" ht="15.75" thickBot="1" x14ac:dyDescent="0.3">
      <c r="A9196" s="130"/>
      <c r="B9196" s="130"/>
      <c r="C9196" s="130"/>
      <c r="D9196" s="130"/>
      <c r="E9196" s="130"/>
    </row>
    <row r="9197" spans="1:5" ht="15.75" thickBot="1" x14ac:dyDescent="0.3">
      <c r="A9197" s="130"/>
      <c r="B9197" s="130"/>
      <c r="C9197" s="130"/>
      <c r="D9197" s="130"/>
      <c r="E9197" s="130"/>
    </row>
    <row r="9198" spans="1:5" ht="15.75" thickBot="1" x14ac:dyDescent="0.3">
      <c r="A9198" s="130"/>
      <c r="B9198" s="130"/>
      <c r="C9198" s="130"/>
      <c r="D9198" s="130"/>
      <c r="E9198" s="130"/>
    </row>
    <row r="9199" spans="1:5" ht="15.75" thickBot="1" x14ac:dyDescent="0.3">
      <c r="A9199" s="130"/>
      <c r="B9199" s="130"/>
      <c r="C9199" s="130"/>
      <c r="D9199" s="130"/>
      <c r="E9199" s="130"/>
    </row>
    <row r="9200" spans="1:5" ht="15.75" thickBot="1" x14ac:dyDescent="0.3">
      <c r="A9200" s="130"/>
      <c r="B9200" s="130"/>
      <c r="C9200" s="130"/>
      <c r="D9200" s="130"/>
      <c r="E9200" s="130"/>
    </row>
    <row r="9201" spans="1:5" ht="15.75" thickBot="1" x14ac:dyDescent="0.3">
      <c r="A9201" s="130"/>
      <c r="B9201" s="130"/>
      <c r="C9201" s="130"/>
      <c r="D9201" s="130"/>
      <c r="E9201" s="130"/>
    </row>
    <row r="9202" spans="1:5" ht="15.75" thickBot="1" x14ac:dyDescent="0.3">
      <c r="A9202" s="130"/>
      <c r="B9202" s="130"/>
      <c r="C9202" s="130"/>
      <c r="D9202" s="130"/>
      <c r="E9202" s="130"/>
    </row>
    <row r="9203" spans="1:5" ht="15.75" thickBot="1" x14ac:dyDescent="0.3">
      <c r="A9203" s="130"/>
      <c r="B9203" s="130"/>
      <c r="C9203" s="130"/>
      <c r="D9203" s="130"/>
      <c r="E9203" s="130"/>
    </row>
    <row r="9204" spans="1:5" ht="15.75" thickBot="1" x14ac:dyDescent="0.3">
      <c r="A9204" s="130"/>
      <c r="B9204" s="130"/>
      <c r="C9204" s="130"/>
      <c r="D9204" s="130"/>
      <c r="E9204" s="130"/>
    </row>
    <row r="9205" spans="1:5" ht="15.75" thickBot="1" x14ac:dyDescent="0.3">
      <c r="A9205" s="130"/>
      <c r="B9205" s="130"/>
      <c r="C9205" s="130"/>
      <c r="D9205" s="130"/>
      <c r="E9205" s="130"/>
    </row>
    <row r="9206" spans="1:5" ht="15.75" thickBot="1" x14ac:dyDescent="0.3">
      <c r="A9206" s="130"/>
      <c r="B9206" s="130"/>
      <c r="C9206" s="130"/>
      <c r="D9206" s="130"/>
      <c r="E9206" s="130"/>
    </row>
    <row r="9207" spans="1:5" ht="15.75" thickBot="1" x14ac:dyDescent="0.3">
      <c r="A9207" s="130"/>
      <c r="B9207" s="130"/>
      <c r="C9207" s="130"/>
      <c r="D9207" s="130"/>
      <c r="E9207" s="130"/>
    </row>
    <row r="9208" spans="1:5" ht="15.75" thickBot="1" x14ac:dyDescent="0.3">
      <c r="A9208" s="130"/>
      <c r="B9208" s="130"/>
      <c r="C9208" s="130"/>
      <c r="D9208" s="130"/>
      <c r="E9208" s="130"/>
    </row>
    <row r="9209" spans="1:5" ht="15.75" thickBot="1" x14ac:dyDescent="0.3">
      <c r="A9209" s="130"/>
      <c r="B9209" s="130"/>
      <c r="C9209" s="130"/>
      <c r="D9209" s="130"/>
      <c r="E9209" s="130"/>
    </row>
    <row r="9210" spans="1:5" ht="15.75" thickBot="1" x14ac:dyDescent="0.3">
      <c r="A9210" s="130"/>
      <c r="B9210" s="130"/>
      <c r="C9210" s="130"/>
      <c r="D9210" s="130"/>
      <c r="E9210" s="130"/>
    </row>
    <row r="9211" spans="1:5" ht="15.75" thickBot="1" x14ac:dyDescent="0.3">
      <c r="A9211" s="130"/>
      <c r="B9211" s="130"/>
      <c r="C9211" s="130"/>
      <c r="D9211" s="130"/>
      <c r="E9211" s="130"/>
    </row>
    <row r="9212" spans="1:5" ht="15.75" thickBot="1" x14ac:dyDescent="0.3">
      <c r="A9212" s="130"/>
      <c r="B9212" s="130"/>
      <c r="C9212" s="130"/>
      <c r="D9212" s="130"/>
      <c r="E9212" s="130"/>
    </row>
    <row r="9213" spans="1:5" ht="15.75" thickBot="1" x14ac:dyDescent="0.3">
      <c r="A9213" s="130"/>
      <c r="B9213" s="130"/>
      <c r="C9213" s="130"/>
      <c r="D9213" s="130"/>
      <c r="E9213" s="130"/>
    </row>
    <row r="9214" spans="1:5" ht="15.75" thickBot="1" x14ac:dyDescent="0.3">
      <c r="A9214" s="130"/>
      <c r="B9214" s="130"/>
      <c r="C9214" s="130"/>
      <c r="D9214" s="130"/>
      <c r="E9214" s="130"/>
    </row>
    <row r="9215" spans="1:5" ht="15.75" thickBot="1" x14ac:dyDescent="0.3">
      <c r="A9215" s="130"/>
      <c r="B9215" s="130"/>
      <c r="C9215" s="130"/>
      <c r="D9215" s="130"/>
      <c r="E9215" s="130"/>
    </row>
    <row r="9216" spans="1:5" ht="15.75" thickBot="1" x14ac:dyDescent="0.3">
      <c r="A9216" s="130"/>
      <c r="B9216" s="130"/>
      <c r="C9216" s="130"/>
      <c r="D9216" s="130"/>
      <c r="E9216" s="130"/>
    </row>
    <row r="9217" spans="1:5" ht="15.75" thickBot="1" x14ac:dyDescent="0.3">
      <c r="A9217" s="130"/>
      <c r="B9217" s="130"/>
      <c r="C9217" s="130"/>
      <c r="D9217" s="130"/>
      <c r="E9217" s="130"/>
    </row>
    <row r="9218" spans="1:5" ht="15.75" thickBot="1" x14ac:dyDescent="0.3">
      <c r="A9218" s="130"/>
      <c r="B9218" s="130"/>
      <c r="C9218" s="130"/>
      <c r="D9218" s="130"/>
      <c r="E9218" s="130"/>
    </row>
    <row r="9219" spans="1:5" ht="15.75" thickBot="1" x14ac:dyDescent="0.3">
      <c r="A9219" s="130"/>
      <c r="B9219" s="130"/>
      <c r="C9219" s="130"/>
      <c r="D9219" s="130"/>
      <c r="E9219" s="130"/>
    </row>
    <row r="9220" spans="1:5" ht="15.75" thickBot="1" x14ac:dyDescent="0.3">
      <c r="A9220" s="130"/>
      <c r="B9220" s="130"/>
      <c r="C9220" s="130"/>
      <c r="D9220" s="130"/>
      <c r="E9220" s="130"/>
    </row>
    <row r="9221" spans="1:5" ht="15.75" thickBot="1" x14ac:dyDescent="0.3">
      <c r="A9221" s="130"/>
      <c r="B9221" s="130"/>
      <c r="C9221" s="130"/>
      <c r="D9221" s="130"/>
      <c r="E9221" s="130"/>
    </row>
    <row r="9222" spans="1:5" ht="15.75" thickBot="1" x14ac:dyDescent="0.3">
      <c r="A9222" s="130"/>
      <c r="B9222" s="130"/>
      <c r="C9222" s="130"/>
      <c r="D9222" s="130"/>
      <c r="E9222" s="130"/>
    </row>
    <row r="9223" spans="1:5" ht="15.75" thickBot="1" x14ac:dyDescent="0.3">
      <c r="A9223" s="130"/>
      <c r="B9223" s="130"/>
      <c r="C9223" s="130"/>
      <c r="D9223" s="130"/>
      <c r="E9223" s="130"/>
    </row>
    <row r="9224" spans="1:5" ht="15.75" thickBot="1" x14ac:dyDescent="0.3">
      <c r="A9224" s="130"/>
      <c r="B9224" s="130"/>
      <c r="C9224" s="130"/>
      <c r="D9224" s="130"/>
      <c r="E9224" s="130"/>
    </row>
    <row r="9225" spans="1:5" ht="15.75" thickBot="1" x14ac:dyDescent="0.3">
      <c r="A9225" s="130"/>
      <c r="B9225" s="130"/>
      <c r="C9225" s="130"/>
      <c r="D9225" s="130"/>
      <c r="E9225" s="130"/>
    </row>
    <row r="9226" spans="1:5" ht="15.75" thickBot="1" x14ac:dyDescent="0.3">
      <c r="A9226" s="130"/>
      <c r="B9226" s="130"/>
      <c r="C9226" s="130"/>
      <c r="D9226" s="130"/>
      <c r="E9226" s="130"/>
    </row>
    <row r="9227" spans="1:5" ht="15.75" thickBot="1" x14ac:dyDescent="0.3">
      <c r="A9227" s="130"/>
      <c r="B9227" s="130"/>
      <c r="C9227" s="130"/>
      <c r="D9227" s="130"/>
      <c r="E9227" s="130"/>
    </row>
    <row r="9228" spans="1:5" ht="15.75" thickBot="1" x14ac:dyDescent="0.3">
      <c r="A9228" s="130"/>
      <c r="B9228" s="130"/>
      <c r="C9228" s="130"/>
      <c r="D9228" s="130"/>
      <c r="E9228" s="130"/>
    </row>
    <row r="9229" spans="1:5" ht="15.75" thickBot="1" x14ac:dyDescent="0.3">
      <c r="A9229" s="130"/>
      <c r="B9229" s="130"/>
      <c r="C9229" s="130"/>
      <c r="D9229" s="130"/>
      <c r="E9229" s="130"/>
    </row>
    <row r="9230" spans="1:5" ht="15.75" thickBot="1" x14ac:dyDescent="0.3">
      <c r="A9230" s="130"/>
      <c r="B9230" s="130"/>
      <c r="C9230" s="130"/>
      <c r="D9230" s="130"/>
      <c r="E9230" s="130"/>
    </row>
    <row r="9231" spans="1:5" ht="15.75" thickBot="1" x14ac:dyDescent="0.3">
      <c r="A9231" s="130"/>
      <c r="B9231" s="130"/>
      <c r="C9231" s="130"/>
      <c r="D9231" s="130"/>
      <c r="E9231" s="130"/>
    </row>
    <row r="9232" spans="1:5" ht="15.75" thickBot="1" x14ac:dyDescent="0.3">
      <c r="A9232" s="130"/>
      <c r="B9232" s="130"/>
      <c r="C9232" s="130"/>
      <c r="D9232" s="130"/>
      <c r="E9232" s="130"/>
    </row>
    <row r="9233" spans="1:5" x14ac:dyDescent="0.25">
      <c r="A9233" s="131"/>
      <c r="B9233" s="131"/>
      <c r="C9233" s="131"/>
      <c r="D9233" s="131"/>
      <c r="E9233" s="131"/>
    </row>
    <row r="9234" spans="1:5" ht="15.75" thickBot="1" x14ac:dyDescent="0.3">
      <c r="A9234" s="130"/>
      <c r="B9234" s="130"/>
      <c r="C9234" s="130"/>
      <c r="D9234" s="130"/>
      <c r="E9234" s="130"/>
    </row>
    <row r="9235" spans="1:5" ht="15.75" thickBot="1" x14ac:dyDescent="0.3">
      <c r="A9235" s="130"/>
      <c r="B9235" s="130"/>
      <c r="C9235" s="130"/>
      <c r="D9235" s="130"/>
      <c r="E9235" s="130"/>
    </row>
    <row r="9236" spans="1:5" x14ac:dyDescent="0.25">
      <c r="A9236" s="131"/>
      <c r="B9236" s="131"/>
      <c r="C9236" s="131"/>
      <c r="D9236" s="131"/>
      <c r="E9236" s="131"/>
    </row>
    <row r="9237" spans="1:5" ht="15.75" thickBot="1" x14ac:dyDescent="0.3">
      <c r="A9237" s="130"/>
      <c r="B9237" s="130"/>
      <c r="C9237" s="130"/>
      <c r="D9237" s="130"/>
      <c r="E9237" s="130"/>
    </row>
    <row r="9238" spans="1:5" ht="15.75" thickBot="1" x14ac:dyDescent="0.3">
      <c r="A9238" s="130"/>
      <c r="B9238" s="130"/>
      <c r="C9238" s="130"/>
      <c r="D9238" s="130"/>
      <c r="E9238" s="130"/>
    </row>
    <row r="9239" spans="1:5" x14ac:dyDescent="0.25">
      <c r="A9239" s="131"/>
      <c r="B9239" s="131"/>
      <c r="C9239" s="131"/>
      <c r="D9239" s="131"/>
      <c r="E9239" s="131"/>
    </row>
    <row r="9240" spans="1:5" ht="15.75" thickBot="1" x14ac:dyDescent="0.3">
      <c r="A9240" s="130"/>
      <c r="B9240" s="130"/>
      <c r="C9240" s="130"/>
      <c r="D9240" s="130"/>
      <c r="E9240" s="130"/>
    </row>
    <row r="9241" spans="1:5" ht="15.75" thickBot="1" x14ac:dyDescent="0.3">
      <c r="A9241" s="130"/>
      <c r="B9241" s="130"/>
      <c r="C9241" s="130"/>
      <c r="D9241" s="130"/>
      <c r="E9241" s="130"/>
    </row>
    <row r="9242" spans="1:5" ht="15.75" thickBot="1" x14ac:dyDescent="0.3">
      <c r="A9242" s="130"/>
      <c r="B9242" s="130"/>
      <c r="C9242" s="130"/>
      <c r="D9242" s="130"/>
      <c r="E9242" s="130"/>
    </row>
    <row r="9243" spans="1:5" ht="15.75" thickBot="1" x14ac:dyDescent="0.3">
      <c r="A9243" s="130"/>
      <c r="B9243" s="130"/>
      <c r="C9243" s="130"/>
      <c r="D9243" s="130"/>
      <c r="E9243" s="130"/>
    </row>
    <row r="9244" spans="1:5" ht="15.75" thickBot="1" x14ac:dyDescent="0.3">
      <c r="A9244" s="130"/>
      <c r="B9244" s="130"/>
      <c r="C9244" s="130"/>
      <c r="D9244" s="130"/>
      <c r="E9244" s="130"/>
    </row>
    <row r="9245" spans="1:5" ht="15.75" thickBot="1" x14ac:dyDescent="0.3">
      <c r="A9245" s="130"/>
      <c r="B9245" s="130"/>
      <c r="C9245" s="130"/>
      <c r="D9245" s="130"/>
      <c r="E9245" s="130"/>
    </row>
    <row r="9246" spans="1:5" ht="15.75" thickBot="1" x14ac:dyDescent="0.3">
      <c r="A9246" s="130"/>
      <c r="B9246" s="130"/>
      <c r="C9246" s="130"/>
      <c r="D9246" s="130"/>
      <c r="E9246" s="130"/>
    </row>
    <row r="9247" spans="1:5" ht="15.75" thickBot="1" x14ac:dyDescent="0.3">
      <c r="A9247" s="130"/>
      <c r="B9247" s="130"/>
      <c r="C9247" s="130"/>
      <c r="D9247" s="130"/>
      <c r="E9247" s="130"/>
    </row>
    <row r="9248" spans="1:5" ht="15.75" thickBot="1" x14ac:dyDescent="0.3">
      <c r="A9248" s="130"/>
      <c r="B9248" s="130"/>
      <c r="C9248" s="130"/>
      <c r="D9248" s="130"/>
      <c r="E9248" s="130"/>
    </row>
    <row r="9249" spans="1:5" ht="15.75" thickBot="1" x14ac:dyDescent="0.3">
      <c r="A9249" s="130"/>
      <c r="B9249" s="130"/>
      <c r="C9249" s="130"/>
      <c r="D9249" s="130"/>
      <c r="E9249" s="130"/>
    </row>
    <row r="9250" spans="1:5" ht="15.75" thickBot="1" x14ac:dyDescent="0.3">
      <c r="A9250" s="130"/>
      <c r="B9250" s="130"/>
      <c r="C9250" s="130"/>
      <c r="D9250" s="130"/>
      <c r="E9250" s="130"/>
    </row>
    <row r="9251" spans="1:5" ht="15.75" thickBot="1" x14ac:dyDescent="0.3">
      <c r="A9251" s="130"/>
      <c r="B9251" s="130"/>
      <c r="C9251" s="130"/>
      <c r="D9251" s="130"/>
      <c r="E9251" s="130"/>
    </row>
    <row r="9252" spans="1:5" ht="15.75" thickBot="1" x14ac:dyDescent="0.3">
      <c r="A9252" s="130"/>
      <c r="B9252" s="130"/>
      <c r="C9252" s="130"/>
      <c r="D9252" s="130"/>
      <c r="E9252" s="130"/>
    </row>
    <row r="9253" spans="1:5" ht="15.75" thickBot="1" x14ac:dyDescent="0.3">
      <c r="A9253" s="130"/>
      <c r="B9253" s="130"/>
      <c r="C9253" s="130"/>
      <c r="D9253" s="130"/>
      <c r="E9253" s="130"/>
    </row>
    <row r="9254" spans="1:5" ht="15.75" thickBot="1" x14ac:dyDescent="0.3">
      <c r="A9254" s="130"/>
      <c r="B9254" s="130"/>
      <c r="C9254" s="130"/>
      <c r="D9254" s="130"/>
      <c r="E9254" s="130"/>
    </row>
    <row r="9255" spans="1:5" x14ac:dyDescent="0.25">
      <c r="A9255" s="131"/>
      <c r="B9255" s="131"/>
      <c r="C9255" s="131"/>
      <c r="D9255" s="131"/>
      <c r="E9255" s="131"/>
    </row>
    <row r="9256" spans="1:5" ht="15.75" thickBot="1" x14ac:dyDescent="0.3">
      <c r="A9256" s="130"/>
      <c r="B9256" s="130"/>
      <c r="C9256" s="130"/>
      <c r="D9256" s="130"/>
      <c r="E9256" s="130"/>
    </row>
    <row r="9257" spans="1:5" ht="15.75" thickBot="1" x14ac:dyDescent="0.3">
      <c r="A9257" s="130"/>
      <c r="B9257" s="130"/>
      <c r="C9257" s="130"/>
      <c r="D9257" s="130"/>
      <c r="E9257" s="130"/>
    </row>
    <row r="9258" spans="1:5" x14ac:dyDescent="0.25">
      <c r="A9258" s="131"/>
      <c r="B9258" s="131"/>
      <c r="C9258" s="131"/>
      <c r="D9258" s="131"/>
      <c r="E9258" s="131"/>
    </row>
    <row r="9259" spans="1:5" ht="15.75" thickBot="1" x14ac:dyDescent="0.3">
      <c r="A9259" s="130"/>
      <c r="B9259" s="130"/>
      <c r="C9259" s="130"/>
      <c r="D9259" s="130"/>
      <c r="E9259" s="130"/>
    </row>
    <row r="9260" spans="1:5" ht="15.75" thickBot="1" x14ac:dyDescent="0.3">
      <c r="A9260" s="130"/>
      <c r="B9260" s="130"/>
      <c r="C9260" s="130"/>
      <c r="D9260" s="130"/>
      <c r="E9260" s="130"/>
    </row>
    <row r="9261" spans="1:5" ht="15.75" thickBot="1" x14ac:dyDescent="0.3">
      <c r="A9261" s="130"/>
      <c r="B9261" s="130"/>
      <c r="C9261" s="130"/>
      <c r="D9261" s="130"/>
      <c r="E9261" s="130"/>
    </row>
    <row r="9262" spans="1:5" ht="15.75" thickBot="1" x14ac:dyDescent="0.3">
      <c r="A9262" s="130"/>
      <c r="B9262" s="130"/>
      <c r="C9262" s="130"/>
      <c r="D9262" s="130"/>
      <c r="E9262" s="130"/>
    </row>
    <row r="9263" spans="1:5" ht="15.75" thickBot="1" x14ac:dyDescent="0.3">
      <c r="A9263" s="130"/>
      <c r="B9263" s="130"/>
      <c r="C9263" s="130"/>
      <c r="D9263" s="130"/>
      <c r="E9263" s="130"/>
    </row>
    <row r="9264" spans="1:5" ht="15.75" thickBot="1" x14ac:dyDescent="0.3">
      <c r="A9264" s="130"/>
      <c r="B9264" s="130"/>
      <c r="C9264" s="130"/>
      <c r="D9264" s="130"/>
      <c r="E9264" s="130"/>
    </row>
    <row r="9265" spans="1:5" ht="15.75" thickBot="1" x14ac:dyDescent="0.3">
      <c r="A9265" s="130"/>
      <c r="B9265" s="130"/>
      <c r="C9265" s="130"/>
      <c r="D9265" s="130"/>
      <c r="E9265" s="130"/>
    </row>
    <row r="9266" spans="1:5" ht="15.75" thickBot="1" x14ac:dyDescent="0.3">
      <c r="A9266" s="130"/>
      <c r="B9266" s="130"/>
      <c r="C9266" s="130"/>
      <c r="D9266" s="130"/>
      <c r="E9266" s="130"/>
    </row>
    <row r="9267" spans="1:5" ht="15.75" thickBot="1" x14ac:dyDescent="0.3">
      <c r="A9267" s="130"/>
      <c r="B9267" s="130"/>
      <c r="C9267" s="130"/>
      <c r="D9267" s="130"/>
      <c r="E9267" s="130"/>
    </row>
    <row r="9268" spans="1:5" ht="15.75" thickBot="1" x14ac:dyDescent="0.3">
      <c r="A9268" s="130"/>
      <c r="B9268" s="130"/>
      <c r="C9268" s="130"/>
      <c r="D9268" s="130"/>
      <c r="E9268" s="130"/>
    </row>
    <row r="9269" spans="1:5" ht="15.75" thickBot="1" x14ac:dyDescent="0.3">
      <c r="A9269" s="130"/>
      <c r="B9269" s="130"/>
      <c r="C9269" s="130"/>
      <c r="D9269" s="130"/>
      <c r="E9269" s="130"/>
    </row>
    <row r="9270" spans="1:5" x14ac:dyDescent="0.25">
      <c r="A9270" s="131"/>
      <c r="B9270" s="131"/>
      <c r="C9270" s="131"/>
      <c r="D9270" s="131"/>
      <c r="E9270" s="131"/>
    </row>
    <row r="9271" spans="1:5" ht="15.75" thickBot="1" x14ac:dyDescent="0.3">
      <c r="A9271" s="130"/>
      <c r="B9271" s="130"/>
      <c r="C9271" s="130"/>
      <c r="D9271" s="130"/>
      <c r="E9271" s="130"/>
    </row>
    <row r="9272" spans="1:5" ht="15.75" thickBot="1" x14ac:dyDescent="0.3">
      <c r="A9272" s="130"/>
      <c r="B9272" s="130"/>
      <c r="C9272" s="130"/>
      <c r="D9272" s="130"/>
      <c r="E9272" s="130"/>
    </row>
    <row r="9273" spans="1:5" ht="15.75" thickBot="1" x14ac:dyDescent="0.3">
      <c r="A9273" s="130"/>
      <c r="B9273" s="130"/>
      <c r="C9273" s="130"/>
      <c r="D9273" s="130"/>
      <c r="E9273" s="130"/>
    </row>
    <row r="9274" spans="1:5" ht="15.75" thickBot="1" x14ac:dyDescent="0.3">
      <c r="A9274" s="130"/>
      <c r="B9274" s="130"/>
      <c r="C9274" s="130"/>
      <c r="D9274" s="130"/>
      <c r="E9274" s="130"/>
    </row>
    <row r="9275" spans="1:5" ht="15.75" thickBot="1" x14ac:dyDescent="0.3">
      <c r="A9275" s="130"/>
      <c r="B9275" s="130"/>
      <c r="C9275" s="130"/>
      <c r="D9275" s="130"/>
      <c r="E9275" s="130"/>
    </row>
    <row r="9276" spans="1:5" ht="15.75" thickBot="1" x14ac:dyDescent="0.3">
      <c r="A9276" s="130"/>
      <c r="B9276" s="130"/>
      <c r="C9276" s="130"/>
      <c r="D9276" s="130"/>
      <c r="E9276" s="130"/>
    </row>
    <row r="9277" spans="1:5" x14ac:dyDescent="0.25">
      <c r="A9277" s="131"/>
      <c r="B9277" s="131"/>
      <c r="C9277" s="131"/>
      <c r="D9277" s="131"/>
      <c r="E9277" s="131"/>
    </row>
    <row r="9278" spans="1:5" ht="15.75" thickBot="1" x14ac:dyDescent="0.3">
      <c r="A9278" s="130"/>
      <c r="B9278" s="130"/>
      <c r="C9278" s="130"/>
      <c r="D9278" s="130"/>
      <c r="E9278" s="130"/>
    </row>
    <row r="9279" spans="1:5" ht="15.75" thickBot="1" x14ac:dyDescent="0.3">
      <c r="A9279" s="130"/>
      <c r="B9279" s="130"/>
      <c r="C9279" s="130"/>
      <c r="D9279" s="130"/>
      <c r="E9279" s="130"/>
    </row>
    <row r="9280" spans="1:5" ht="15.75" thickBot="1" x14ac:dyDescent="0.3">
      <c r="A9280" s="130"/>
      <c r="B9280" s="130"/>
      <c r="C9280" s="130"/>
      <c r="D9280" s="130"/>
      <c r="E9280" s="130"/>
    </row>
    <row r="9281" spans="1:5" ht="15.75" thickBot="1" x14ac:dyDescent="0.3">
      <c r="A9281" s="130"/>
      <c r="B9281" s="130"/>
      <c r="C9281" s="130"/>
      <c r="D9281" s="130"/>
      <c r="E9281" s="130"/>
    </row>
    <row r="9282" spans="1:5" ht="15.75" thickBot="1" x14ac:dyDescent="0.3">
      <c r="A9282" s="130"/>
      <c r="B9282" s="130"/>
      <c r="C9282" s="130"/>
      <c r="D9282" s="130"/>
      <c r="E9282" s="130"/>
    </row>
    <row r="9283" spans="1:5" ht="15.75" thickBot="1" x14ac:dyDescent="0.3">
      <c r="A9283" s="130"/>
      <c r="B9283" s="130"/>
      <c r="C9283" s="130"/>
      <c r="D9283" s="130"/>
      <c r="E9283" s="130"/>
    </row>
    <row r="9284" spans="1:5" ht="15.75" thickBot="1" x14ac:dyDescent="0.3">
      <c r="A9284" s="130"/>
      <c r="B9284" s="130"/>
      <c r="C9284" s="130"/>
      <c r="D9284" s="130"/>
      <c r="E9284" s="130"/>
    </row>
    <row r="9285" spans="1:5" x14ac:dyDescent="0.25">
      <c r="A9285" s="131"/>
      <c r="B9285" s="131"/>
      <c r="C9285" s="131"/>
      <c r="D9285" s="131"/>
      <c r="E9285" s="131"/>
    </row>
    <row r="9286" spans="1:5" ht="15.75" thickBot="1" x14ac:dyDescent="0.3">
      <c r="A9286" s="130"/>
      <c r="B9286" s="130"/>
      <c r="C9286" s="130"/>
      <c r="D9286" s="130"/>
      <c r="E9286" s="130"/>
    </row>
    <row r="9287" spans="1:5" ht="15.75" thickBot="1" x14ac:dyDescent="0.3">
      <c r="A9287" s="130"/>
      <c r="B9287" s="130"/>
      <c r="C9287" s="130"/>
      <c r="D9287" s="130"/>
      <c r="E9287" s="130"/>
    </row>
    <row r="9288" spans="1:5" ht="15.75" thickBot="1" x14ac:dyDescent="0.3">
      <c r="A9288" s="130"/>
      <c r="B9288" s="130"/>
      <c r="C9288" s="130"/>
      <c r="D9288" s="130"/>
      <c r="E9288" s="130"/>
    </row>
    <row r="9289" spans="1:5" ht="15.75" thickBot="1" x14ac:dyDescent="0.3">
      <c r="A9289" s="130"/>
      <c r="B9289" s="130"/>
      <c r="C9289" s="130"/>
      <c r="D9289" s="130"/>
      <c r="E9289" s="130"/>
    </row>
    <row r="9290" spans="1:5" ht="15.75" thickBot="1" x14ac:dyDescent="0.3">
      <c r="A9290" s="130"/>
      <c r="B9290" s="130"/>
      <c r="C9290" s="130"/>
      <c r="D9290" s="130"/>
      <c r="E9290" s="130"/>
    </row>
    <row r="9291" spans="1:5" ht="15.75" thickBot="1" x14ac:dyDescent="0.3">
      <c r="A9291" s="130"/>
      <c r="B9291" s="130"/>
      <c r="C9291" s="130"/>
      <c r="D9291" s="130"/>
      <c r="E9291" s="130"/>
    </row>
    <row r="9292" spans="1:5" ht="15.75" thickBot="1" x14ac:dyDescent="0.3">
      <c r="A9292" s="130"/>
      <c r="B9292" s="130"/>
      <c r="C9292" s="130"/>
      <c r="D9292" s="130"/>
      <c r="E9292" s="130"/>
    </row>
    <row r="9293" spans="1:5" ht="15.75" thickBot="1" x14ac:dyDescent="0.3">
      <c r="A9293" s="130"/>
      <c r="B9293" s="130"/>
      <c r="C9293" s="130"/>
      <c r="D9293" s="130"/>
      <c r="E9293" s="130"/>
    </row>
    <row r="9294" spans="1:5" x14ac:dyDescent="0.25">
      <c r="A9294" s="131"/>
      <c r="B9294" s="131"/>
      <c r="C9294" s="131"/>
      <c r="D9294" s="131"/>
      <c r="E9294" s="131"/>
    </row>
    <row r="9295" spans="1:5" ht="15.75" thickBot="1" x14ac:dyDescent="0.3">
      <c r="A9295" s="130"/>
      <c r="B9295" s="130"/>
      <c r="C9295" s="130"/>
      <c r="D9295" s="130"/>
      <c r="E9295" s="130"/>
    </row>
    <row r="9296" spans="1:5" ht="15.75" thickBot="1" x14ac:dyDescent="0.3">
      <c r="A9296" s="130"/>
      <c r="B9296" s="130"/>
      <c r="C9296" s="130"/>
      <c r="D9296" s="130"/>
      <c r="E9296" s="130"/>
    </row>
    <row r="9297" spans="1:5" ht="15.75" thickBot="1" x14ac:dyDescent="0.3">
      <c r="A9297" s="130"/>
      <c r="B9297" s="130"/>
      <c r="C9297" s="130"/>
      <c r="D9297" s="130"/>
      <c r="E9297" s="130"/>
    </row>
    <row r="9298" spans="1:5" ht="15.75" thickBot="1" x14ac:dyDescent="0.3">
      <c r="A9298" s="130"/>
      <c r="B9298" s="130"/>
      <c r="C9298" s="130"/>
      <c r="D9298" s="130"/>
      <c r="E9298" s="130"/>
    </row>
    <row r="9299" spans="1:5" x14ac:dyDescent="0.25">
      <c r="A9299" s="131"/>
      <c r="B9299" s="131"/>
      <c r="C9299" s="131"/>
      <c r="D9299" s="131"/>
      <c r="E9299" s="131"/>
    </row>
    <row r="9300" spans="1:5" ht="15.75" thickBot="1" x14ac:dyDescent="0.3">
      <c r="A9300" s="130"/>
      <c r="B9300" s="130"/>
      <c r="C9300" s="130"/>
      <c r="D9300" s="130"/>
      <c r="E9300" s="130"/>
    </row>
    <row r="9301" spans="1:5" ht="15.75" thickBot="1" x14ac:dyDescent="0.3">
      <c r="A9301" s="130"/>
      <c r="B9301" s="130"/>
      <c r="C9301" s="130"/>
      <c r="D9301" s="130"/>
      <c r="E9301" s="130"/>
    </row>
    <row r="9302" spans="1:5" ht="15.75" thickBot="1" x14ac:dyDescent="0.3">
      <c r="A9302" s="130"/>
      <c r="B9302" s="130"/>
      <c r="C9302" s="130"/>
      <c r="D9302" s="130"/>
      <c r="E9302" s="130"/>
    </row>
    <row r="9303" spans="1:5" ht="15.75" thickBot="1" x14ac:dyDescent="0.3">
      <c r="A9303" s="130"/>
      <c r="B9303" s="130"/>
      <c r="C9303" s="130"/>
      <c r="D9303" s="130"/>
      <c r="E9303" s="130"/>
    </row>
    <row r="9304" spans="1:5" ht="15.75" thickBot="1" x14ac:dyDescent="0.3">
      <c r="A9304" s="130"/>
      <c r="B9304" s="130"/>
      <c r="C9304" s="130"/>
      <c r="D9304" s="130"/>
      <c r="E9304" s="130"/>
    </row>
    <row r="9305" spans="1:5" ht="15.75" thickBot="1" x14ac:dyDescent="0.3">
      <c r="A9305" s="130"/>
      <c r="B9305" s="130"/>
      <c r="C9305" s="130"/>
      <c r="D9305" s="130"/>
      <c r="E9305" s="130"/>
    </row>
    <row r="9306" spans="1:5" ht="15.75" thickBot="1" x14ac:dyDescent="0.3">
      <c r="A9306" s="130"/>
      <c r="B9306" s="130"/>
      <c r="C9306" s="130"/>
      <c r="D9306" s="130"/>
      <c r="E9306" s="130"/>
    </row>
    <row r="9307" spans="1:5" ht="15.75" thickBot="1" x14ac:dyDescent="0.3">
      <c r="A9307" s="130"/>
      <c r="B9307" s="130"/>
      <c r="C9307" s="130"/>
      <c r="D9307" s="130"/>
      <c r="E9307" s="130"/>
    </row>
    <row r="9308" spans="1:5" ht="15.75" thickBot="1" x14ac:dyDescent="0.3">
      <c r="A9308" s="130"/>
      <c r="B9308" s="130"/>
      <c r="C9308" s="130"/>
      <c r="D9308" s="130"/>
      <c r="E9308" s="130"/>
    </row>
    <row r="9309" spans="1:5" ht="15.75" thickBot="1" x14ac:dyDescent="0.3">
      <c r="A9309" s="130"/>
      <c r="B9309" s="130"/>
      <c r="C9309" s="130"/>
      <c r="D9309" s="130"/>
      <c r="E9309" s="130"/>
    </row>
    <row r="9310" spans="1:5" ht="15.75" thickBot="1" x14ac:dyDescent="0.3">
      <c r="A9310" s="130"/>
      <c r="B9310" s="130"/>
      <c r="C9310" s="130"/>
      <c r="D9310" s="130"/>
      <c r="E9310" s="130"/>
    </row>
    <row r="9311" spans="1:5" ht="15.75" thickBot="1" x14ac:dyDescent="0.3">
      <c r="A9311" s="130"/>
      <c r="B9311" s="130"/>
      <c r="C9311" s="130"/>
      <c r="D9311" s="130"/>
      <c r="E9311" s="130"/>
    </row>
    <row r="9312" spans="1:5" ht="15.75" thickBot="1" x14ac:dyDescent="0.3">
      <c r="A9312" s="130"/>
      <c r="B9312" s="130"/>
      <c r="C9312" s="130"/>
      <c r="D9312" s="130"/>
      <c r="E9312" s="130"/>
    </row>
    <row r="9313" spans="1:5" ht="15.75" thickBot="1" x14ac:dyDescent="0.3">
      <c r="A9313" s="130"/>
      <c r="B9313" s="130"/>
      <c r="C9313" s="130"/>
      <c r="D9313" s="130"/>
      <c r="E9313" s="130"/>
    </row>
    <row r="9314" spans="1:5" ht="15.75" thickBot="1" x14ac:dyDescent="0.3">
      <c r="A9314" s="130"/>
      <c r="B9314" s="130"/>
      <c r="C9314" s="130"/>
      <c r="D9314" s="130"/>
      <c r="E9314" s="130"/>
    </row>
    <row r="9315" spans="1:5" ht="15.75" thickBot="1" x14ac:dyDescent="0.3">
      <c r="A9315" s="130"/>
      <c r="B9315" s="130"/>
      <c r="C9315" s="130"/>
      <c r="D9315" s="130"/>
      <c r="E9315" s="130"/>
    </row>
    <row r="9316" spans="1:5" ht="15.75" thickBot="1" x14ac:dyDescent="0.3">
      <c r="A9316" s="130"/>
      <c r="B9316" s="130"/>
      <c r="C9316" s="130"/>
      <c r="D9316" s="130"/>
      <c r="E9316" s="130"/>
    </row>
    <row r="9317" spans="1:5" ht="15.75" thickBot="1" x14ac:dyDescent="0.3">
      <c r="A9317" s="130"/>
      <c r="B9317" s="130"/>
      <c r="C9317" s="130"/>
      <c r="D9317" s="130"/>
      <c r="E9317" s="130"/>
    </row>
    <row r="9318" spans="1:5" ht="15.75" thickBot="1" x14ac:dyDescent="0.3">
      <c r="A9318" s="130"/>
      <c r="B9318" s="130"/>
      <c r="C9318" s="130"/>
      <c r="D9318" s="130"/>
      <c r="E9318" s="130"/>
    </row>
    <row r="9319" spans="1:5" ht="15.75" thickBot="1" x14ac:dyDescent="0.3">
      <c r="A9319" s="130"/>
      <c r="B9319" s="130"/>
      <c r="C9319" s="130"/>
      <c r="D9319" s="130"/>
      <c r="E9319" s="130"/>
    </row>
    <row r="9320" spans="1:5" ht="15.75" thickBot="1" x14ac:dyDescent="0.3">
      <c r="A9320" s="130"/>
      <c r="B9320" s="130"/>
      <c r="C9320" s="130"/>
      <c r="D9320" s="130"/>
      <c r="E9320" s="130"/>
    </row>
    <row r="9321" spans="1:5" ht="15.75" thickBot="1" x14ac:dyDescent="0.3">
      <c r="A9321" s="130"/>
      <c r="B9321" s="130"/>
      <c r="C9321" s="130"/>
      <c r="D9321" s="130"/>
      <c r="E9321" s="130"/>
    </row>
    <row r="9322" spans="1:5" x14ac:dyDescent="0.25">
      <c r="A9322" s="131"/>
      <c r="B9322" s="131"/>
      <c r="C9322" s="131"/>
      <c r="D9322" s="131"/>
      <c r="E9322" s="131"/>
    </row>
    <row r="9323" spans="1:5" ht="15.75" thickBot="1" x14ac:dyDescent="0.3">
      <c r="A9323" s="130"/>
      <c r="B9323" s="130"/>
      <c r="C9323" s="130"/>
      <c r="D9323" s="130"/>
      <c r="E9323" s="130"/>
    </row>
    <row r="9324" spans="1:5" ht="15.75" thickBot="1" x14ac:dyDescent="0.3">
      <c r="A9324" s="130"/>
      <c r="B9324" s="130"/>
      <c r="C9324" s="130"/>
      <c r="D9324" s="130"/>
      <c r="E9324" s="130"/>
    </row>
    <row r="9325" spans="1:5" ht="15.75" thickBot="1" x14ac:dyDescent="0.3">
      <c r="A9325" s="130"/>
      <c r="B9325" s="130"/>
      <c r="C9325" s="130"/>
      <c r="D9325" s="130"/>
      <c r="E9325" s="130"/>
    </row>
    <row r="9326" spans="1:5" ht="15.75" thickBot="1" x14ac:dyDescent="0.3">
      <c r="A9326" s="130"/>
      <c r="B9326" s="130"/>
      <c r="C9326" s="130"/>
      <c r="D9326" s="130"/>
      <c r="E9326" s="130"/>
    </row>
    <row r="9327" spans="1:5" ht="15.75" thickBot="1" x14ac:dyDescent="0.3">
      <c r="A9327" s="130"/>
      <c r="B9327" s="130"/>
      <c r="C9327" s="130"/>
      <c r="D9327" s="130"/>
      <c r="E9327" s="130"/>
    </row>
    <row r="9328" spans="1:5" ht="15.75" thickBot="1" x14ac:dyDescent="0.3">
      <c r="A9328" s="130"/>
      <c r="B9328" s="130"/>
      <c r="C9328" s="130"/>
      <c r="D9328" s="130"/>
      <c r="E9328" s="130"/>
    </row>
    <row r="9329" spans="1:5" ht="15.75" thickBot="1" x14ac:dyDescent="0.3">
      <c r="A9329" s="130"/>
      <c r="B9329" s="130"/>
      <c r="C9329" s="130"/>
      <c r="D9329" s="130"/>
      <c r="E9329" s="130"/>
    </row>
    <row r="9330" spans="1:5" ht="15.75" thickBot="1" x14ac:dyDescent="0.3">
      <c r="A9330" s="130"/>
      <c r="B9330" s="130"/>
      <c r="C9330" s="130"/>
      <c r="D9330" s="130"/>
      <c r="E9330" s="130"/>
    </row>
    <row r="9331" spans="1:5" ht="15.75" thickBot="1" x14ac:dyDescent="0.3">
      <c r="A9331" s="130"/>
      <c r="B9331" s="130"/>
      <c r="C9331" s="130"/>
      <c r="D9331" s="130"/>
      <c r="E9331" s="130"/>
    </row>
    <row r="9332" spans="1:5" x14ac:dyDescent="0.25">
      <c r="A9332" s="131"/>
      <c r="B9332" s="131"/>
      <c r="C9332" s="131"/>
      <c r="D9332" s="131"/>
      <c r="E9332" s="131"/>
    </row>
    <row r="9333" spans="1:5" ht="15.75" thickBot="1" x14ac:dyDescent="0.3">
      <c r="A9333" s="130"/>
      <c r="B9333" s="130"/>
      <c r="C9333" s="130"/>
      <c r="D9333" s="130"/>
      <c r="E9333" s="130"/>
    </row>
    <row r="9334" spans="1:5" ht="15.75" thickBot="1" x14ac:dyDescent="0.3">
      <c r="A9334" s="130"/>
      <c r="B9334" s="130"/>
      <c r="C9334" s="130"/>
      <c r="D9334" s="130"/>
      <c r="E9334" s="130"/>
    </row>
    <row r="9335" spans="1:5" ht="15.75" thickBot="1" x14ac:dyDescent="0.3">
      <c r="A9335" s="130"/>
      <c r="B9335" s="130"/>
      <c r="C9335" s="130"/>
      <c r="D9335" s="130"/>
      <c r="E9335" s="130"/>
    </row>
    <row r="9336" spans="1:5" ht="15.75" thickBot="1" x14ac:dyDescent="0.3">
      <c r="A9336" s="130"/>
      <c r="B9336" s="130"/>
      <c r="C9336" s="130"/>
      <c r="D9336" s="130"/>
      <c r="E9336" s="130"/>
    </row>
    <row r="9337" spans="1:5" ht="15.75" thickBot="1" x14ac:dyDescent="0.3">
      <c r="A9337" s="130"/>
      <c r="B9337" s="130"/>
      <c r="C9337" s="130"/>
      <c r="D9337" s="130"/>
      <c r="E9337" s="130"/>
    </row>
    <row r="9338" spans="1:5" x14ac:dyDescent="0.25">
      <c r="A9338" s="131"/>
      <c r="B9338" s="131"/>
      <c r="C9338" s="131"/>
      <c r="D9338" s="131"/>
      <c r="E9338" s="131"/>
    </row>
    <row r="9339" spans="1:5" ht="15.75" thickBot="1" x14ac:dyDescent="0.3">
      <c r="A9339" s="130"/>
      <c r="B9339" s="130"/>
      <c r="C9339" s="130"/>
      <c r="D9339" s="130"/>
      <c r="E9339" s="130"/>
    </row>
    <row r="9340" spans="1:5" ht="15.75" thickBot="1" x14ac:dyDescent="0.3">
      <c r="A9340" s="130"/>
      <c r="B9340" s="130"/>
      <c r="C9340" s="130"/>
      <c r="D9340" s="130"/>
      <c r="E9340" s="130"/>
    </row>
    <row r="9341" spans="1:5" ht="15.75" thickBot="1" x14ac:dyDescent="0.3">
      <c r="A9341" s="130"/>
      <c r="B9341" s="130"/>
      <c r="C9341" s="130"/>
      <c r="D9341" s="130"/>
      <c r="E9341" s="130"/>
    </row>
    <row r="9342" spans="1:5" ht="15.75" thickBot="1" x14ac:dyDescent="0.3">
      <c r="A9342" s="130"/>
      <c r="B9342" s="130"/>
      <c r="C9342" s="130"/>
      <c r="D9342" s="130"/>
      <c r="E9342" s="130"/>
    </row>
    <row r="9343" spans="1:5" ht="15.75" thickBot="1" x14ac:dyDescent="0.3">
      <c r="A9343" s="130"/>
      <c r="B9343" s="130"/>
      <c r="C9343" s="130"/>
      <c r="D9343" s="130"/>
      <c r="E9343" s="130"/>
    </row>
    <row r="9344" spans="1:5" ht="15.75" thickBot="1" x14ac:dyDescent="0.3">
      <c r="A9344" s="130"/>
      <c r="B9344" s="130"/>
      <c r="C9344" s="130"/>
      <c r="D9344" s="130"/>
      <c r="E9344" s="130"/>
    </row>
    <row r="9345" spans="1:5" ht="15.75" thickBot="1" x14ac:dyDescent="0.3">
      <c r="A9345" s="130"/>
      <c r="B9345" s="130"/>
      <c r="C9345" s="130"/>
      <c r="D9345" s="130"/>
      <c r="E9345" s="130"/>
    </row>
    <row r="9346" spans="1:5" ht="15.75" thickBot="1" x14ac:dyDescent="0.3">
      <c r="A9346" s="130"/>
      <c r="B9346" s="130"/>
      <c r="C9346" s="130"/>
      <c r="D9346" s="130"/>
      <c r="E9346" s="130"/>
    </row>
    <row r="9347" spans="1:5" ht="15.75" thickBot="1" x14ac:dyDescent="0.3">
      <c r="A9347" s="130"/>
      <c r="B9347" s="130"/>
      <c r="C9347" s="130"/>
      <c r="D9347" s="130"/>
      <c r="E9347" s="130"/>
    </row>
    <row r="9348" spans="1:5" ht="15.75" thickBot="1" x14ac:dyDescent="0.3">
      <c r="A9348" s="130"/>
      <c r="B9348" s="130"/>
      <c r="C9348" s="130"/>
      <c r="D9348" s="130"/>
      <c r="E9348" s="130"/>
    </row>
    <row r="9349" spans="1:5" ht="15.75" thickBot="1" x14ac:dyDescent="0.3">
      <c r="A9349" s="130"/>
      <c r="B9349" s="130"/>
      <c r="C9349" s="130"/>
      <c r="D9349" s="130"/>
      <c r="E9349" s="130"/>
    </row>
    <row r="9350" spans="1:5" ht="15.75" thickBot="1" x14ac:dyDescent="0.3">
      <c r="A9350" s="130"/>
      <c r="B9350" s="130"/>
      <c r="C9350" s="130"/>
      <c r="D9350" s="130"/>
      <c r="E9350" s="130"/>
    </row>
    <row r="9351" spans="1:5" ht="15.75" thickBot="1" x14ac:dyDescent="0.3">
      <c r="A9351" s="130"/>
      <c r="B9351" s="130"/>
      <c r="C9351" s="130"/>
      <c r="D9351" s="130"/>
      <c r="E9351" s="130"/>
    </row>
    <row r="9352" spans="1:5" ht="15.75" thickBot="1" x14ac:dyDescent="0.3">
      <c r="A9352" s="130"/>
      <c r="B9352" s="130"/>
      <c r="C9352" s="130"/>
      <c r="D9352" s="130"/>
      <c r="E9352" s="130"/>
    </row>
    <row r="9353" spans="1:5" ht="15.75" thickBot="1" x14ac:dyDescent="0.3">
      <c r="A9353" s="130"/>
      <c r="B9353" s="130"/>
      <c r="C9353" s="130"/>
      <c r="D9353" s="130"/>
      <c r="E9353" s="130"/>
    </row>
    <row r="9354" spans="1:5" ht="15.75" thickBot="1" x14ac:dyDescent="0.3">
      <c r="A9354" s="130"/>
      <c r="B9354" s="130"/>
      <c r="C9354" s="130"/>
      <c r="D9354" s="130"/>
      <c r="E9354" s="130"/>
    </row>
    <row r="9355" spans="1:5" ht="15.75" thickBot="1" x14ac:dyDescent="0.3">
      <c r="A9355" s="130"/>
      <c r="B9355" s="130"/>
      <c r="C9355" s="130"/>
      <c r="D9355" s="130"/>
      <c r="E9355" s="130"/>
    </row>
    <row r="9356" spans="1:5" ht="15.75" thickBot="1" x14ac:dyDescent="0.3">
      <c r="A9356" s="130"/>
      <c r="B9356" s="130"/>
      <c r="C9356" s="130"/>
      <c r="D9356" s="130"/>
      <c r="E9356" s="130"/>
    </row>
    <row r="9357" spans="1:5" ht="15.75" thickBot="1" x14ac:dyDescent="0.3">
      <c r="A9357" s="130"/>
      <c r="B9357" s="130"/>
      <c r="C9357" s="130"/>
      <c r="D9357" s="130"/>
      <c r="E9357" s="130"/>
    </row>
    <row r="9358" spans="1:5" ht="15.75" thickBot="1" x14ac:dyDescent="0.3">
      <c r="A9358" s="130"/>
      <c r="B9358" s="130"/>
      <c r="C9358" s="130"/>
      <c r="D9358" s="130"/>
      <c r="E9358" s="130"/>
    </row>
    <row r="9359" spans="1:5" ht="15.75" thickBot="1" x14ac:dyDescent="0.3">
      <c r="A9359" s="130"/>
      <c r="B9359" s="130"/>
      <c r="C9359" s="130"/>
      <c r="D9359" s="130"/>
      <c r="E9359" s="130"/>
    </row>
    <row r="9360" spans="1:5" ht="15.75" thickBot="1" x14ac:dyDescent="0.3">
      <c r="A9360" s="130"/>
      <c r="B9360" s="130"/>
      <c r="C9360" s="130"/>
      <c r="D9360" s="130"/>
      <c r="E9360" s="130"/>
    </row>
    <row r="9361" spans="1:5" ht="15.75" thickBot="1" x14ac:dyDescent="0.3">
      <c r="A9361" s="130"/>
      <c r="B9361" s="130"/>
      <c r="C9361" s="130"/>
      <c r="D9361" s="130"/>
      <c r="E9361" s="130"/>
    </row>
    <row r="9362" spans="1:5" ht="15.75" thickBot="1" x14ac:dyDescent="0.3">
      <c r="A9362" s="130"/>
      <c r="B9362" s="130"/>
      <c r="C9362" s="130"/>
      <c r="D9362" s="130"/>
      <c r="E9362" s="130"/>
    </row>
    <row r="9363" spans="1:5" x14ac:dyDescent="0.25">
      <c r="A9363" s="131"/>
      <c r="B9363" s="131"/>
      <c r="C9363" s="131"/>
      <c r="D9363" s="131"/>
      <c r="E9363" s="131"/>
    </row>
    <row r="9364" spans="1:5" ht="15.75" thickBot="1" x14ac:dyDescent="0.3">
      <c r="A9364" s="130"/>
      <c r="B9364" s="130"/>
      <c r="C9364" s="130"/>
      <c r="D9364" s="130"/>
      <c r="E9364" s="130"/>
    </row>
    <row r="9365" spans="1:5" ht="15.75" thickBot="1" x14ac:dyDescent="0.3">
      <c r="A9365" s="130"/>
      <c r="B9365" s="130"/>
      <c r="C9365" s="130"/>
      <c r="D9365" s="130"/>
      <c r="E9365" s="130"/>
    </row>
    <row r="9366" spans="1:5" x14ac:dyDescent="0.25">
      <c r="A9366" s="131"/>
      <c r="B9366" s="131"/>
      <c r="C9366" s="131"/>
      <c r="D9366" s="131"/>
      <c r="E9366" s="131"/>
    </row>
    <row r="9367" spans="1:5" ht="15.75" thickBot="1" x14ac:dyDescent="0.3">
      <c r="A9367" s="130"/>
      <c r="B9367" s="130"/>
      <c r="C9367" s="130"/>
      <c r="D9367" s="130"/>
      <c r="E9367" s="130"/>
    </row>
    <row r="9368" spans="1:5" ht="15.75" thickBot="1" x14ac:dyDescent="0.3">
      <c r="A9368" s="130"/>
      <c r="B9368" s="130"/>
      <c r="C9368" s="130"/>
      <c r="D9368" s="130"/>
      <c r="E9368" s="130"/>
    </row>
    <row r="9369" spans="1:5" x14ac:dyDescent="0.25">
      <c r="A9369" s="131"/>
      <c r="B9369" s="131"/>
      <c r="C9369" s="131"/>
      <c r="D9369" s="131"/>
      <c r="E9369" s="131"/>
    </row>
    <row r="9370" spans="1:5" ht="15.75" thickBot="1" x14ac:dyDescent="0.3">
      <c r="A9370" s="130"/>
      <c r="B9370" s="130"/>
      <c r="C9370" s="130"/>
      <c r="D9370" s="130"/>
      <c r="E9370" s="130"/>
    </row>
    <row r="9371" spans="1:5" ht="15.75" thickBot="1" x14ac:dyDescent="0.3">
      <c r="A9371" s="130"/>
      <c r="B9371" s="130"/>
      <c r="C9371" s="130"/>
      <c r="D9371" s="130"/>
      <c r="E9371" s="130"/>
    </row>
    <row r="9372" spans="1:5" x14ac:dyDescent="0.25">
      <c r="A9372" s="131"/>
      <c r="B9372" s="131"/>
      <c r="C9372" s="131"/>
      <c r="D9372" s="131"/>
      <c r="E9372" s="131"/>
    </row>
    <row r="9373" spans="1:5" ht="15.75" thickBot="1" x14ac:dyDescent="0.3">
      <c r="A9373" s="130"/>
      <c r="B9373" s="130"/>
      <c r="C9373" s="130"/>
      <c r="D9373" s="130"/>
      <c r="E9373" s="130"/>
    </row>
    <row r="9374" spans="1:5" ht="15.75" thickBot="1" x14ac:dyDescent="0.3">
      <c r="A9374" s="130"/>
      <c r="B9374" s="130"/>
      <c r="C9374" s="130"/>
      <c r="D9374" s="130"/>
      <c r="E9374" s="130"/>
    </row>
    <row r="9375" spans="1:5" x14ac:dyDescent="0.25">
      <c r="A9375" s="131"/>
      <c r="B9375" s="131"/>
      <c r="C9375" s="131"/>
      <c r="D9375" s="131"/>
      <c r="E9375" s="131"/>
    </row>
    <row r="9376" spans="1:5" ht="15.75" thickBot="1" x14ac:dyDescent="0.3">
      <c r="A9376" s="130"/>
      <c r="B9376" s="130"/>
      <c r="C9376" s="130"/>
      <c r="D9376" s="130"/>
      <c r="E9376" s="130"/>
    </row>
    <row r="9377" spans="1:5" ht="15.75" thickBot="1" x14ac:dyDescent="0.3">
      <c r="A9377" s="130"/>
      <c r="B9377" s="130"/>
      <c r="C9377" s="130"/>
      <c r="D9377" s="130"/>
      <c r="E9377" s="130"/>
    </row>
    <row r="9378" spans="1:5" x14ac:dyDescent="0.25">
      <c r="A9378" s="131"/>
      <c r="B9378" s="131"/>
      <c r="C9378" s="131"/>
      <c r="D9378" s="131"/>
      <c r="E9378" s="131"/>
    </row>
    <row r="9379" spans="1:5" ht="15.75" thickBot="1" x14ac:dyDescent="0.3">
      <c r="A9379" s="130"/>
      <c r="B9379" s="130"/>
      <c r="C9379" s="130"/>
      <c r="D9379" s="130"/>
      <c r="E9379" s="130"/>
    </row>
    <row r="9380" spans="1:5" ht="15.75" thickBot="1" x14ac:dyDescent="0.3">
      <c r="A9380" s="130"/>
      <c r="B9380" s="130"/>
      <c r="C9380" s="130"/>
      <c r="D9380" s="130"/>
      <c r="E9380" s="130"/>
    </row>
    <row r="9381" spans="1:5" x14ac:dyDescent="0.25">
      <c r="A9381" s="131"/>
      <c r="B9381" s="131"/>
      <c r="C9381" s="131"/>
      <c r="D9381" s="131"/>
      <c r="E9381" s="131"/>
    </row>
    <row r="9382" spans="1:5" ht="15.75" thickBot="1" x14ac:dyDescent="0.3">
      <c r="A9382" s="130"/>
      <c r="B9382" s="130"/>
      <c r="C9382" s="130"/>
      <c r="D9382" s="130"/>
      <c r="E9382" s="130"/>
    </row>
    <row r="9383" spans="1:5" ht="15.75" thickBot="1" x14ac:dyDescent="0.3">
      <c r="A9383" s="130"/>
      <c r="B9383" s="130"/>
      <c r="C9383" s="130"/>
      <c r="D9383" s="130"/>
      <c r="E9383" s="130"/>
    </row>
    <row r="9384" spans="1:5" x14ac:dyDescent="0.25">
      <c r="A9384" s="131"/>
      <c r="B9384" s="131"/>
      <c r="C9384" s="131"/>
      <c r="D9384" s="131"/>
      <c r="E9384" s="131"/>
    </row>
    <row r="9385" spans="1:5" ht="15.75" thickBot="1" x14ac:dyDescent="0.3">
      <c r="A9385" s="130"/>
      <c r="B9385" s="130"/>
      <c r="C9385" s="130"/>
      <c r="D9385" s="130"/>
      <c r="E9385" s="130"/>
    </row>
    <row r="9386" spans="1:5" ht="15.75" thickBot="1" x14ac:dyDescent="0.3">
      <c r="A9386" s="130"/>
      <c r="B9386" s="130"/>
      <c r="C9386" s="130"/>
      <c r="D9386" s="130"/>
      <c r="E9386" s="130"/>
    </row>
    <row r="9387" spans="1:5" x14ac:dyDescent="0.25">
      <c r="A9387" s="131"/>
      <c r="B9387" s="131"/>
      <c r="C9387" s="131"/>
      <c r="D9387" s="131"/>
      <c r="E9387" s="131"/>
    </row>
    <row r="9388" spans="1:5" ht="15.75" thickBot="1" x14ac:dyDescent="0.3">
      <c r="A9388" s="130"/>
      <c r="B9388" s="130"/>
      <c r="C9388" s="130"/>
      <c r="D9388" s="130"/>
      <c r="E9388" s="130"/>
    </row>
    <row r="9389" spans="1:5" ht="15.75" thickBot="1" x14ac:dyDescent="0.3">
      <c r="A9389" s="130"/>
      <c r="B9389" s="130"/>
      <c r="C9389" s="130"/>
      <c r="D9389" s="130"/>
      <c r="E9389" s="130"/>
    </row>
    <row r="9390" spans="1:5" x14ac:dyDescent="0.25">
      <c r="A9390" s="131"/>
      <c r="B9390" s="131"/>
      <c r="C9390" s="131"/>
      <c r="D9390" s="131"/>
      <c r="E9390" s="131"/>
    </row>
    <row r="9391" spans="1:5" ht="15.75" thickBot="1" x14ac:dyDescent="0.3">
      <c r="A9391" s="130"/>
      <c r="B9391" s="130"/>
      <c r="C9391" s="130"/>
      <c r="D9391" s="130"/>
      <c r="E9391" s="130"/>
    </row>
    <row r="9392" spans="1:5" ht="15.75" thickBot="1" x14ac:dyDescent="0.3">
      <c r="A9392" s="130"/>
      <c r="B9392" s="130"/>
      <c r="C9392" s="130"/>
      <c r="D9392" s="130"/>
      <c r="E9392" s="130"/>
    </row>
    <row r="9393" spans="1:5" x14ac:dyDescent="0.25">
      <c r="A9393" s="131"/>
      <c r="B9393" s="131"/>
      <c r="C9393" s="131"/>
      <c r="D9393" s="131"/>
      <c r="E9393" s="131"/>
    </row>
    <row r="9394" spans="1:5" ht="15.75" thickBot="1" x14ac:dyDescent="0.3">
      <c r="A9394" s="130"/>
      <c r="B9394" s="130"/>
      <c r="C9394" s="130"/>
      <c r="D9394" s="130"/>
      <c r="E9394" s="130"/>
    </row>
    <row r="9395" spans="1:5" ht="15.75" thickBot="1" x14ac:dyDescent="0.3">
      <c r="A9395" s="130"/>
      <c r="B9395" s="130"/>
      <c r="C9395" s="130"/>
      <c r="D9395" s="130"/>
      <c r="E9395" s="130"/>
    </row>
    <row r="9396" spans="1:5" x14ac:dyDescent="0.25">
      <c r="A9396" s="131"/>
      <c r="B9396" s="131"/>
      <c r="C9396" s="131"/>
      <c r="D9396" s="131"/>
      <c r="E9396" s="131"/>
    </row>
    <row r="9397" spans="1:5" ht="15.75" thickBot="1" x14ac:dyDescent="0.3">
      <c r="A9397" s="130"/>
      <c r="B9397" s="130"/>
      <c r="C9397" s="130"/>
      <c r="D9397" s="130"/>
      <c r="E9397" s="130"/>
    </row>
    <row r="9398" spans="1:5" ht="15.75" thickBot="1" x14ac:dyDescent="0.3">
      <c r="A9398" s="130"/>
      <c r="B9398" s="130"/>
      <c r="C9398" s="130"/>
      <c r="D9398" s="130"/>
      <c r="E9398" s="130"/>
    </row>
    <row r="9399" spans="1:5" ht="15.75" thickBot="1" x14ac:dyDescent="0.3">
      <c r="A9399" s="130"/>
      <c r="B9399" s="130"/>
      <c r="C9399" s="130"/>
      <c r="D9399" s="130"/>
      <c r="E9399" s="130"/>
    </row>
    <row r="9400" spans="1:5" ht="15.75" thickBot="1" x14ac:dyDescent="0.3">
      <c r="A9400" s="130"/>
      <c r="B9400" s="130"/>
      <c r="C9400" s="130"/>
      <c r="D9400" s="130"/>
      <c r="E9400" s="130"/>
    </row>
    <row r="9401" spans="1:5" ht="15.75" thickBot="1" x14ac:dyDescent="0.3">
      <c r="A9401" s="130"/>
      <c r="B9401" s="130"/>
      <c r="C9401" s="130"/>
      <c r="D9401" s="130"/>
      <c r="E9401" s="130"/>
    </row>
    <row r="9402" spans="1:5" ht="15.75" thickBot="1" x14ac:dyDescent="0.3">
      <c r="A9402" s="130"/>
      <c r="B9402" s="130"/>
      <c r="C9402" s="130"/>
      <c r="D9402" s="130"/>
      <c r="E9402" s="130"/>
    </row>
    <row r="9403" spans="1:5" ht="15.75" thickBot="1" x14ac:dyDescent="0.3">
      <c r="A9403" s="130"/>
      <c r="B9403" s="130"/>
      <c r="C9403" s="130"/>
      <c r="D9403" s="130"/>
      <c r="E9403" s="130"/>
    </row>
    <row r="9404" spans="1:5" ht="15.75" thickBot="1" x14ac:dyDescent="0.3">
      <c r="A9404" s="130"/>
      <c r="B9404" s="130"/>
      <c r="C9404" s="130"/>
      <c r="D9404" s="130"/>
      <c r="E9404" s="130"/>
    </row>
    <row r="9405" spans="1:5" ht="15.75" thickBot="1" x14ac:dyDescent="0.3">
      <c r="A9405" s="130"/>
      <c r="B9405" s="130"/>
      <c r="C9405" s="130"/>
      <c r="D9405" s="130"/>
      <c r="E9405" s="130"/>
    </row>
    <row r="9406" spans="1:5" ht="15.75" thickBot="1" x14ac:dyDescent="0.3">
      <c r="A9406" s="130"/>
      <c r="B9406" s="130"/>
      <c r="C9406" s="130"/>
      <c r="D9406" s="130"/>
      <c r="E9406" s="130"/>
    </row>
    <row r="9407" spans="1:5" ht="15.75" thickBot="1" x14ac:dyDescent="0.3">
      <c r="A9407" s="130"/>
      <c r="B9407" s="130"/>
      <c r="C9407" s="130"/>
      <c r="D9407" s="130"/>
      <c r="E9407" s="130"/>
    </row>
    <row r="9408" spans="1:5" ht="15.75" thickBot="1" x14ac:dyDescent="0.3">
      <c r="A9408" s="130"/>
      <c r="B9408" s="130"/>
      <c r="C9408" s="130"/>
      <c r="D9408" s="130"/>
      <c r="E9408" s="130"/>
    </row>
    <row r="9409" spans="1:5" ht="15.75" thickBot="1" x14ac:dyDescent="0.3">
      <c r="A9409" s="130"/>
      <c r="B9409" s="130"/>
      <c r="C9409" s="130"/>
      <c r="D9409" s="130"/>
      <c r="E9409" s="130"/>
    </row>
    <row r="9410" spans="1:5" ht="15.75" thickBot="1" x14ac:dyDescent="0.3">
      <c r="A9410" s="130"/>
      <c r="B9410" s="130"/>
      <c r="C9410" s="130"/>
      <c r="D9410" s="130"/>
      <c r="E9410" s="130"/>
    </row>
    <row r="9411" spans="1:5" x14ac:dyDescent="0.25">
      <c r="A9411" s="131"/>
      <c r="B9411" s="131"/>
      <c r="C9411" s="131"/>
      <c r="D9411" s="131"/>
      <c r="E9411" s="131"/>
    </row>
    <row r="9412" spans="1:5" ht="15.75" thickBot="1" x14ac:dyDescent="0.3">
      <c r="A9412" s="130"/>
      <c r="B9412" s="130"/>
      <c r="C9412" s="130"/>
      <c r="D9412" s="130"/>
      <c r="E9412" s="130"/>
    </row>
    <row r="9413" spans="1:5" ht="15.75" thickBot="1" x14ac:dyDescent="0.3">
      <c r="A9413" s="130"/>
      <c r="B9413" s="130"/>
      <c r="C9413" s="130"/>
      <c r="D9413" s="130"/>
      <c r="E9413" s="130"/>
    </row>
    <row r="9414" spans="1:5" x14ac:dyDescent="0.25">
      <c r="A9414" s="131"/>
      <c r="B9414" s="131"/>
      <c r="C9414" s="131"/>
      <c r="D9414" s="131"/>
      <c r="E9414" s="131"/>
    </row>
    <row r="9415" spans="1:5" ht="15.75" thickBot="1" x14ac:dyDescent="0.3">
      <c r="A9415" s="130"/>
      <c r="B9415" s="130"/>
      <c r="C9415" s="130"/>
      <c r="D9415" s="130"/>
      <c r="E9415" s="130"/>
    </row>
    <row r="9416" spans="1:5" ht="15.75" thickBot="1" x14ac:dyDescent="0.3">
      <c r="A9416" s="130"/>
      <c r="B9416" s="130"/>
      <c r="C9416" s="130"/>
      <c r="D9416" s="130"/>
      <c r="E9416" s="130"/>
    </row>
    <row r="9417" spans="1:5" x14ac:dyDescent="0.25">
      <c r="A9417" s="131"/>
      <c r="B9417" s="131"/>
      <c r="C9417" s="131"/>
      <c r="D9417" s="131"/>
      <c r="E9417" s="131"/>
    </row>
    <row r="9418" spans="1:5" ht="15.75" thickBot="1" x14ac:dyDescent="0.3">
      <c r="A9418" s="130"/>
      <c r="B9418" s="130"/>
      <c r="C9418" s="130"/>
      <c r="D9418" s="130"/>
      <c r="E9418" s="130"/>
    </row>
    <row r="9419" spans="1:5" ht="15.75" thickBot="1" x14ac:dyDescent="0.3">
      <c r="A9419" s="130"/>
      <c r="B9419" s="130"/>
      <c r="C9419" s="130"/>
      <c r="D9419" s="130"/>
      <c r="E9419" s="130"/>
    </row>
    <row r="9420" spans="1:5" x14ac:dyDescent="0.25">
      <c r="A9420" s="131"/>
      <c r="B9420" s="131"/>
      <c r="C9420" s="131"/>
      <c r="D9420" s="131"/>
      <c r="E9420" s="131"/>
    </row>
    <row r="9421" spans="1:5" ht="15.75" thickBot="1" x14ac:dyDescent="0.3">
      <c r="A9421" s="130"/>
      <c r="B9421" s="130"/>
      <c r="C9421" s="130"/>
      <c r="D9421" s="130"/>
      <c r="E9421" s="130"/>
    </row>
    <row r="9422" spans="1:5" ht="15.75" thickBot="1" x14ac:dyDescent="0.3">
      <c r="A9422" s="130"/>
      <c r="B9422" s="130"/>
      <c r="C9422" s="130"/>
      <c r="D9422" s="130"/>
      <c r="E9422" s="130"/>
    </row>
    <row r="9423" spans="1:5" x14ac:dyDescent="0.25">
      <c r="A9423" s="131"/>
      <c r="B9423" s="131"/>
      <c r="C9423" s="131"/>
      <c r="D9423" s="131"/>
      <c r="E9423" s="131"/>
    </row>
    <row r="9424" spans="1:5" ht="15.75" thickBot="1" x14ac:dyDescent="0.3">
      <c r="A9424" s="130"/>
      <c r="B9424" s="130"/>
      <c r="C9424" s="130"/>
      <c r="D9424" s="130"/>
      <c r="E9424" s="130"/>
    </row>
    <row r="9425" spans="1:5" ht="15.75" thickBot="1" x14ac:dyDescent="0.3">
      <c r="A9425" s="130"/>
      <c r="B9425" s="130"/>
      <c r="C9425" s="130"/>
      <c r="D9425" s="130"/>
      <c r="E9425" s="130"/>
    </row>
    <row r="9426" spans="1:5" x14ac:dyDescent="0.25">
      <c r="A9426" s="131"/>
      <c r="B9426" s="131"/>
      <c r="C9426" s="131"/>
      <c r="D9426" s="131"/>
      <c r="E9426" s="131"/>
    </row>
    <row r="9427" spans="1:5" ht="15.75" thickBot="1" x14ac:dyDescent="0.3">
      <c r="A9427" s="130"/>
      <c r="B9427" s="130"/>
      <c r="C9427" s="130"/>
      <c r="D9427" s="130"/>
      <c r="E9427" s="130"/>
    </row>
    <row r="9428" spans="1:5" ht="15.75" thickBot="1" x14ac:dyDescent="0.3">
      <c r="A9428" s="130"/>
      <c r="B9428" s="130"/>
      <c r="C9428" s="130"/>
      <c r="D9428" s="130"/>
      <c r="E9428" s="130"/>
    </row>
    <row r="9429" spans="1:5" ht="15.75" thickBot="1" x14ac:dyDescent="0.3">
      <c r="A9429" s="130"/>
      <c r="B9429" s="130"/>
      <c r="C9429" s="130"/>
      <c r="D9429" s="130"/>
      <c r="E9429" s="130"/>
    </row>
    <row r="9430" spans="1:5" ht="15.75" thickBot="1" x14ac:dyDescent="0.3">
      <c r="A9430" s="130"/>
      <c r="B9430" s="130"/>
      <c r="C9430" s="130"/>
      <c r="D9430" s="130"/>
      <c r="E9430" s="130"/>
    </row>
    <row r="9431" spans="1:5" ht="15.75" thickBot="1" x14ac:dyDescent="0.3">
      <c r="A9431" s="130"/>
      <c r="B9431" s="130"/>
      <c r="C9431" s="130"/>
      <c r="D9431" s="130"/>
      <c r="E9431" s="130"/>
    </row>
    <row r="9432" spans="1:5" ht="15.75" thickBot="1" x14ac:dyDescent="0.3">
      <c r="A9432" s="130"/>
      <c r="B9432" s="130"/>
      <c r="C9432" s="130"/>
      <c r="D9432" s="130"/>
      <c r="E9432" s="130"/>
    </row>
    <row r="9433" spans="1:5" ht="15.75" thickBot="1" x14ac:dyDescent="0.3">
      <c r="A9433" s="130"/>
      <c r="B9433" s="130"/>
      <c r="C9433" s="130"/>
      <c r="D9433" s="130"/>
      <c r="E9433" s="130"/>
    </row>
    <row r="9434" spans="1:5" ht="15.75" thickBot="1" x14ac:dyDescent="0.3">
      <c r="A9434" s="130"/>
      <c r="B9434" s="130"/>
      <c r="C9434" s="130"/>
      <c r="D9434" s="130"/>
      <c r="E9434" s="130"/>
    </row>
    <row r="9435" spans="1:5" x14ac:dyDescent="0.25">
      <c r="A9435" s="131"/>
      <c r="B9435" s="131"/>
      <c r="C9435" s="131"/>
      <c r="D9435" s="131"/>
      <c r="E9435" s="131"/>
    </row>
    <row r="9436" spans="1:5" x14ac:dyDescent="0.25">
      <c r="A9436" s="131"/>
      <c r="B9436" s="131"/>
      <c r="C9436" s="131"/>
      <c r="D9436" s="131"/>
      <c r="E9436" s="131"/>
    </row>
    <row r="9437" spans="1:5" ht="15.75" thickBot="1" x14ac:dyDescent="0.3">
      <c r="A9437" s="130"/>
      <c r="B9437" s="130"/>
      <c r="C9437" s="130"/>
      <c r="D9437" s="130"/>
      <c r="E9437" s="130"/>
    </row>
    <row r="9438" spans="1:5" ht="15.75" thickBot="1" x14ac:dyDescent="0.3">
      <c r="A9438" s="130"/>
      <c r="B9438" s="130"/>
      <c r="C9438" s="130"/>
      <c r="D9438" s="130"/>
      <c r="E9438" s="130"/>
    </row>
    <row r="9439" spans="1:5" ht="15.75" thickBot="1" x14ac:dyDescent="0.3">
      <c r="A9439" s="130"/>
      <c r="B9439" s="130"/>
      <c r="C9439" s="130"/>
      <c r="D9439" s="130"/>
      <c r="E9439" s="130"/>
    </row>
    <row r="9440" spans="1:5" ht="15.75" thickBot="1" x14ac:dyDescent="0.3">
      <c r="A9440" s="130"/>
      <c r="B9440" s="130"/>
      <c r="C9440" s="130"/>
      <c r="D9440" s="130"/>
      <c r="E9440" s="130"/>
    </row>
    <row r="9441" spans="1:5" x14ac:dyDescent="0.25">
      <c r="A9441" s="131"/>
      <c r="B9441" s="131"/>
      <c r="C9441" s="131"/>
      <c r="D9441" s="131"/>
      <c r="E9441" s="131"/>
    </row>
    <row r="9442" spans="1:5" ht="15.75" thickBot="1" x14ac:dyDescent="0.3">
      <c r="A9442" s="130"/>
      <c r="B9442" s="130"/>
      <c r="C9442" s="130"/>
      <c r="D9442" s="130"/>
      <c r="E9442" s="130"/>
    </row>
    <row r="9443" spans="1:5" ht="15.75" thickBot="1" x14ac:dyDescent="0.3">
      <c r="A9443" s="130"/>
      <c r="B9443" s="130"/>
      <c r="C9443" s="130"/>
      <c r="D9443" s="130"/>
      <c r="E9443" s="130"/>
    </row>
    <row r="9444" spans="1:5" ht="15.75" thickBot="1" x14ac:dyDescent="0.3">
      <c r="A9444" s="130"/>
      <c r="B9444" s="130"/>
      <c r="C9444" s="130"/>
      <c r="D9444" s="130"/>
      <c r="E9444" s="130"/>
    </row>
    <row r="9445" spans="1:5" ht="15.75" thickBot="1" x14ac:dyDescent="0.3">
      <c r="A9445" s="130"/>
      <c r="B9445" s="130"/>
      <c r="C9445" s="130"/>
      <c r="D9445" s="130"/>
      <c r="E9445" s="130"/>
    </row>
    <row r="9446" spans="1:5" x14ac:dyDescent="0.25">
      <c r="A9446" s="131"/>
      <c r="B9446" s="131"/>
      <c r="C9446" s="131"/>
      <c r="D9446" s="131"/>
      <c r="E9446" s="131"/>
    </row>
    <row r="9447" spans="1:5" ht="15.75" thickBot="1" x14ac:dyDescent="0.3">
      <c r="A9447" s="130"/>
      <c r="B9447" s="130"/>
      <c r="C9447" s="130"/>
      <c r="D9447" s="130"/>
      <c r="E9447" s="130"/>
    </row>
    <row r="9448" spans="1:5" ht="15.75" thickBot="1" x14ac:dyDescent="0.3">
      <c r="A9448" s="130"/>
      <c r="B9448" s="130"/>
      <c r="C9448" s="130"/>
      <c r="D9448" s="130"/>
      <c r="E9448" s="130"/>
    </row>
    <row r="9449" spans="1:5" ht="15.75" thickBot="1" x14ac:dyDescent="0.3">
      <c r="A9449" s="130"/>
      <c r="B9449" s="130"/>
      <c r="C9449" s="130"/>
      <c r="D9449" s="130"/>
      <c r="E9449" s="130"/>
    </row>
    <row r="9450" spans="1:5" ht="15.75" thickBot="1" x14ac:dyDescent="0.3">
      <c r="A9450" s="130"/>
      <c r="B9450" s="130"/>
      <c r="C9450" s="130"/>
      <c r="D9450" s="130"/>
      <c r="E9450" s="130"/>
    </row>
    <row r="9451" spans="1:5" ht="15.75" thickBot="1" x14ac:dyDescent="0.3">
      <c r="A9451" s="130"/>
      <c r="B9451" s="130"/>
      <c r="C9451" s="130"/>
      <c r="D9451" s="130"/>
      <c r="E9451" s="130"/>
    </row>
    <row r="9452" spans="1:5" ht="15.75" thickBot="1" x14ac:dyDescent="0.3">
      <c r="A9452" s="130"/>
      <c r="B9452" s="130"/>
      <c r="C9452" s="130"/>
      <c r="D9452" s="130"/>
      <c r="E9452" s="130"/>
    </row>
    <row r="9453" spans="1:5" ht="15.75" thickBot="1" x14ac:dyDescent="0.3">
      <c r="A9453" s="130"/>
      <c r="B9453" s="130"/>
      <c r="C9453" s="130"/>
      <c r="D9453" s="130"/>
      <c r="E9453" s="130"/>
    </row>
    <row r="9454" spans="1:5" ht="15.75" thickBot="1" x14ac:dyDescent="0.3">
      <c r="A9454" s="130"/>
      <c r="B9454" s="130"/>
      <c r="C9454" s="130"/>
      <c r="D9454" s="130"/>
      <c r="E9454" s="130"/>
    </row>
    <row r="9455" spans="1:5" ht="15.75" thickBot="1" x14ac:dyDescent="0.3">
      <c r="A9455" s="130"/>
      <c r="B9455" s="130"/>
      <c r="C9455" s="130"/>
      <c r="D9455" s="130"/>
      <c r="E9455" s="130"/>
    </row>
    <row r="9456" spans="1:5" ht="15.75" thickBot="1" x14ac:dyDescent="0.3">
      <c r="A9456" s="130"/>
      <c r="B9456" s="130"/>
      <c r="C9456" s="130"/>
      <c r="D9456" s="130"/>
      <c r="E9456" s="130"/>
    </row>
    <row r="9457" spans="1:5" ht="15.75" thickBot="1" x14ac:dyDescent="0.3">
      <c r="A9457" s="130"/>
      <c r="B9457" s="130"/>
      <c r="C9457" s="130"/>
      <c r="D9457" s="130"/>
      <c r="E9457" s="130"/>
    </row>
    <row r="9458" spans="1:5" x14ac:dyDescent="0.25">
      <c r="A9458" s="131"/>
      <c r="B9458" s="131"/>
      <c r="C9458" s="131"/>
      <c r="D9458" s="131"/>
      <c r="E9458" s="131"/>
    </row>
    <row r="9459" spans="1:5" ht="15.75" thickBot="1" x14ac:dyDescent="0.3">
      <c r="A9459" s="130"/>
      <c r="B9459" s="130"/>
      <c r="C9459" s="130"/>
      <c r="D9459" s="130"/>
      <c r="E9459" s="130"/>
    </row>
    <row r="9460" spans="1:5" ht="15.75" thickBot="1" x14ac:dyDescent="0.3">
      <c r="A9460" s="130"/>
      <c r="B9460" s="130"/>
      <c r="C9460" s="130"/>
      <c r="D9460" s="130"/>
      <c r="E9460" s="130"/>
    </row>
    <row r="9461" spans="1:5" ht="15.75" thickBot="1" x14ac:dyDescent="0.3">
      <c r="A9461" s="130"/>
      <c r="B9461" s="130"/>
      <c r="C9461" s="130"/>
      <c r="D9461" s="130"/>
      <c r="E9461" s="130"/>
    </row>
    <row r="9462" spans="1:5" ht="15.75" thickBot="1" x14ac:dyDescent="0.3">
      <c r="A9462" s="130"/>
      <c r="B9462" s="130"/>
      <c r="C9462" s="130"/>
      <c r="D9462" s="130"/>
      <c r="E9462" s="130"/>
    </row>
    <row r="9463" spans="1:5" ht="15.75" thickBot="1" x14ac:dyDescent="0.3">
      <c r="A9463" s="130"/>
      <c r="B9463" s="130"/>
      <c r="C9463" s="130"/>
      <c r="D9463" s="130"/>
      <c r="E9463" s="130"/>
    </row>
    <row r="9464" spans="1:5" ht="15.75" thickBot="1" x14ac:dyDescent="0.3">
      <c r="A9464" s="130"/>
      <c r="B9464" s="130"/>
      <c r="C9464" s="130"/>
      <c r="D9464" s="130"/>
      <c r="E9464" s="130"/>
    </row>
    <row r="9465" spans="1:5" ht="15.75" thickBot="1" x14ac:dyDescent="0.3">
      <c r="A9465" s="130"/>
      <c r="B9465" s="130"/>
      <c r="C9465" s="130"/>
      <c r="D9465" s="130"/>
      <c r="E9465" s="130"/>
    </row>
    <row r="9466" spans="1:5" ht="15.75" thickBot="1" x14ac:dyDescent="0.3">
      <c r="A9466" s="130"/>
      <c r="B9466" s="130"/>
      <c r="C9466" s="130"/>
      <c r="D9466" s="130"/>
      <c r="E9466" s="130"/>
    </row>
    <row r="9467" spans="1:5" ht="15.75" thickBot="1" x14ac:dyDescent="0.3">
      <c r="A9467" s="130"/>
      <c r="B9467" s="130"/>
      <c r="C9467" s="130"/>
      <c r="D9467" s="130"/>
      <c r="E9467" s="130"/>
    </row>
    <row r="9468" spans="1:5" ht="15.75" thickBot="1" x14ac:dyDescent="0.3">
      <c r="A9468" s="130"/>
      <c r="B9468" s="130"/>
      <c r="C9468" s="130"/>
      <c r="D9468" s="130"/>
      <c r="E9468" s="130"/>
    </row>
    <row r="9469" spans="1:5" ht="15.75" thickBot="1" x14ac:dyDescent="0.3">
      <c r="A9469" s="130"/>
      <c r="B9469" s="130"/>
      <c r="C9469" s="130"/>
      <c r="D9469" s="130"/>
      <c r="E9469" s="130"/>
    </row>
    <row r="9470" spans="1:5" ht="15.75" thickBot="1" x14ac:dyDescent="0.3">
      <c r="A9470" s="130"/>
      <c r="B9470" s="130"/>
      <c r="C9470" s="130"/>
      <c r="D9470" s="130"/>
      <c r="E9470" s="130"/>
    </row>
    <row r="9471" spans="1:5" ht="15.75" thickBot="1" x14ac:dyDescent="0.3">
      <c r="A9471" s="130"/>
      <c r="B9471" s="130"/>
      <c r="C9471" s="130"/>
      <c r="D9471" s="130"/>
      <c r="E9471" s="130"/>
    </row>
    <row r="9472" spans="1:5" ht="15.75" thickBot="1" x14ac:dyDescent="0.3">
      <c r="A9472" s="130"/>
      <c r="B9472" s="130"/>
      <c r="C9472" s="130"/>
      <c r="D9472" s="130"/>
      <c r="E9472" s="130"/>
    </row>
    <row r="9473" spans="1:5" ht="15.75" thickBot="1" x14ac:dyDescent="0.3">
      <c r="A9473" s="130"/>
      <c r="B9473" s="130"/>
      <c r="C9473" s="130"/>
      <c r="D9473" s="130"/>
      <c r="E9473" s="130"/>
    </row>
    <row r="9474" spans="1:5" ht="15.75" thickBot="1" x14ac:dyDescent="0.3">
      <c r="A9474" s="130"/>
      <c r="B9474" s="130"/>
      <c r="C9474" s="130"/>
      <c r="D9474" s="130"/>
      <c r="E9474" s="130"/>
    </row>
    <row r="9475" spans="1:5" ht="15.75" thickBot="1" x14ac:dyDescent="0.3">
      <c r="A9475" s="130"/>
      <c r="B9475" s="130"/>
      <c r="C9475" s="130"/>
      <c r="D9475" s="130"/>
      <c r="E9475" s="130"/>
    </row>
    <row r="9476" spans="1:5" ht="15.75" thickBot="1" x14ac:dyDescent="0.3">
      <c r="A9476" s="130"/>
      <c r="B9476" s="130"/>
      <c r="C9476" s="130"/>
      <c r="D9476" s="130"/>
      <c r="E9476" s="130"/>
    </row>
    <row r="9477" spans="1:5" ht="15.75" thickBot="1" x14ac:dyDescent="0.3">
      <c r="A9477" s="130"/>
      <c r="B9477" s="130"/>
      <c r="C9477" s="130"/>
      <c r="D9477" s="130"/>
      <c r="E9477" s="130"/>
    </row>
    <row r="9478" spans="1:5" ht="15.75" thickBot="1" x14ac:dyDescent="0.3">
      <c r="A9478" s="130"/>
      <c r="B9478" s="130"/>
      <c r="C9478" s="130"/>
      <c r="D9478" s="130"/>
      <c r="E9478" s="130"/>
    </row>
    <row r="9479" spans="1:5" ht="15.75" thickBot="1" x14ac:dyDescent="0.3">
      <c r="A9479" s="130"/>
      <c r="B9479" s="130"/>
      <c r="C9479" s="130"/>
      <c r="D9479" s="130"/>
      <c r="E9479" s="130"/>
    </row>
    <row r="9480" spans="1:5" ht="15.75" thickBot="1" x14ac:dyDescent="0.3">
      <c r="A9480" s="130"/>
      <c r="B9480" s="130"/>
      <c r="C9480" s="130"/>
      <c r="D9480" s="130"/>
      <c r="E9480" s="130"/>
    </row>
    <row r="9481" spans="1:5" ht="15.75" thickBot="1" x14ac:dyDescent="0.3">
      <c r="A9481" s="130"/>
      <c r="B9481" s="130"/>
      <c r="C9481" s="130"/>
      <c r="D9481" s="130"/>
      <c r="E9481" s="130"/>
    </row>
    <row r="9482" spans="1:5" ht="15.75" thickBot="1" x14ac:dyDescent="0.3">
      <c r="A9482" s="130"/>
      <c r="B9482" s="130"/>
      <c r="C9482" s="130"/>
      <c r="D9482" s="130"/>
      <c r="E9482" s="130"/>
    </row>
    <row r="9483" spans="1:5" ht="15.75" thickBot="1" x14ac:dyDescent="0.3">
      <c r="A9483" s="130"/>
      <c r="B9483" s="130"/>
      <c r="C9483" s="130"/>
      <c r="D9483" s="130"/>
      <c r="E9483" s="130"/>
    </row>
    <row r="9484" spans="1:5" ht="15.75" thickBot="1" x14ac:dyDescent="0.3">
      <c r="A9484" s="130"/>
      <c r="B9484" s="130"/>
      <c r="C9484" s="130"/>
      <c r="D9484" s="130"/>
      <c r="E9484" s="130"/>
    </row>
    <row r="9485" spans="1:5" ht="15.75" thickBot="1" x14ac:dyDescent="0.3">
      <c r="A9485" s="130"/>
      <c r="B9485" s="130"/>
      <c r="C9485" s="130"/>
      <c r="D9485" s="130"/>
      <c r="E9485" s="130"/>
    </row>
    <row r="9486" spans="1:5" ht="15.75" thickBot="1" x14ac:dyDescent="0.3">
      <c r="A9486" s="130"/>
      <c r="B9486" s="130"/>
      <c r="C9486" s="130"/>
      <c r="D9486" s="130"/>
      <c r="E9486" s="130"/>
    </row>
    <row r="9487" spans="1:5" ht="15.75" thickBot="1" x14ac:dyDescent="0.3">
      <c r="A9487" s="130"/>
      <c r="B9487" s="130"/>
      <c r="C9487" s="130"/>
      <c r="D9487" s="130"/>
      <c r="E9487" s="130"/>
    </row>
    <row r="9488" spans="1:5" ht="15.75" thickBot="1" x14ac:dyDescent="0.3">
      <c r="A9488" s="130"/>
      <c r="B9488" s="130"/>
      <c r="C9488" s="130"/>
      <c r="D9488" s="130"/>
      <c r="E9488" s="130"/>
    </row>
    <row r="9489" spans="1:5" ht="15.75" thickBot="1" x14ac:dyDescent="0.3">
      <c r="A9489" s="130"/>
      <c r="B9489" s="130"/>
      <c r="C9489" s="130"/>
      <c r="D9489" s="130"/>
      <c r="E9489" s="130"/>
    </row>
    <row r="9490" spans="1:5" ht="15.75" thickBot="1" x14ac:dyDescent="0.3">
      <c r="A9490" s="130"/>
      <c r="B9490" s="130"/>
      <c r="C9490" s="130"/>
      <c r="D9490" s="130"/>
      <c r="E9490" s="130"/>
    </row>
    <row r="9491" spans="1:5" ht="15.75" thickBot="1" x14ac:dyDescent="0.3">
      <c r="A9491" s="130"/>
      <c r="B9491" s="130"/>
      <c r="C9491" s="130"/>
      <c r="D9491" s="130"/>
      <c r="E9491" s="130"/>
    </row>
    <row r="9492" spans="1:5" ht="15.75" thickBot="1" x14ac:dyDescent="0.3">
      <c r="A9492" s="130"/>
      <c r="B9492" s="130"/>
      <c r="C9492" s="130"/>
      <c r="D9492" s="130"/>
      <c r="E9492" s="130"/>
    </row>
    <row r="9493" spans="1:5" ht="15.75" thickBot="1" x14ac:dyDescent="0.3">
      <c r="A9493" s="130"/>
      <c r="B9493" s="130"/>
      <c r="C9493" s="130"/>
      <c r="D9493" s="130"/>
      <c r="E9493" s="130"/>
    </row>
    <row r="9494" spans="1:5" ht="15.75" thickBot="1" x14ac:dyDescent="0.3">
      <c r="A9494" s="130"/>
      <c r="B9494" s="130"/>
      <c r="C9494" s="130"/>
      <c r="D9494" s="130"/>
      <c r="E9494" s="130"/>
    </row>
    <row r="9495" spans="1:5" ht="15.75" thickBot="1" x14ac:dyDescent="0.3">
      <c r="A9495" s="130"/>
      <c r="B9495" s="130"/>
      <c r="C9495" s="130"/>
      <c r="D9495" s="130"/>
      <c r="E9495" s="130"/>
    </row>
    <row r="9496" spans="1:5" ht="15.75" thickBot="1" x14ac:dyDescent="0.3">
      <c r="A9496" s="130"/>
      <c r="B9496" s="130"/>
      <c r="C9496" s="130"/>
      <c r="D9496" s="130"/>
      <c r="E9496" s="130"/>
    </row>
    <row r="9497" spans="1:5" ht="15.75" thickBot="1" x14ac:dyDescent="0.3">
      <c r="A9497" s="130"/>
      <c r="B9497" s="130"/>
      <c r="C9497" s="130"/>
      <c r="D9497" s="130"/>
      <c r="E9497" s="130"/>
    </row>
    <row r="9498" spans="1:5" ht="15.75" thickBot="1" x14ac:dyDescent="0.3">
      <c r="A9498" s="130"/>
      <c r="B9498" s="130"/>
      <c r="C9498" s="130"/>
      <c r="D9498" s="130"/>
      <c r="E9498" s="130"/>
    </row>
    <row r="9499" spans="1:5" ht="15.75" thickBot="1" x14ac:dyDescent="0.3">
      <c r="A9499" s="130"/>
      <c r="B9499" s="130"/>
      <c r="C9499" s="130"/>
      <c r="D9499" s="130"/>
      <c r="E9499" s="130"/>
    </row>
    <row r="9500" spans="1:5" ht="15.75" thickBot="1" x14ac:dyDescent="0.3">
      <c r="A9500" s="130"/>
      <c r="B9500" s="130"/>
      <c r="C9500" s="130"/>
      <c r="D9500" s="130"/>
      <c r="E9500" s="130"/>
    </row>
    <row r="9501" spans="1:5" ht="15.75" thickBot="1" x14ac:dyDescent="0.3">
      <c r="A9501" s="130"/>
      <c r="B9501" s="130"/>
      <c r="C9501" s="130"/>
      <c r="D9501" s="130"/>
      <c r="E9501" s="130"/>
    </row>
    <row r="9502" spans="1:5" ht="15.75" thickBot="1" x14ac:dyDescent="0.3">
      <c r="A9502" s="130"/>
      <c r="B9502" s="130"/>
      <c r="C9502" s="130"/>
      <c r="D9502" s="130"/>
      <c r="E9502" s="130"/>
    </row>
    <row r="9503" spans="1:5" ht="15.75" thickBot="1" x14ac:dyDescent="0.3">
      <c r="A9503" s="130"/>
      <c r="B9503" s="130"/>
      <c r="C9503" s="130"/>
      <c r="D9503" s="130"/>
      <c r="E9503" s="130"/>
    </row>
    <row r="9504" spans="1:5" ht="15.75" thickBot="1" x14ac:dyDescent="0.3">
      <c r="A9504" s="130"/>
      <c r="B9504" s="130"/>
      <c r="C9504" s="130"/>
      <c r="D9504" s="130"/>
      <c r="E9504" s="130"/>
    </row>
    <row r="9505" spans="1:5" ht="15.75" thickBot="1" x14ac:dyDescent="0.3">
      <c r="A9505" s="130"/>
      <c r="B9505" s="130"/>
      <c r="C9505" s="130"/>
      <c r="D9505" s="130"/>
      <c r="E9505" s="130"/>
    </row>
    <row r="9506" spans="1:5" ht="15.75" thickBot="1" x14ac:dyDescent="0.3">
      <c r="A9506" s="130"/>
      <c r="B9506" s="130"/>
      <c r="C9506" s="130"/>
      <c r="D9506" s="130"/>
      <c r="E9506" s="130"/>
    </row>
    <row r="9507" spans="1:5" ht="15.75" thickBot="1" x14ac:dyDescent="0.3">
      <c r="A9507" s="130"/>
      <c r="B9507" s="130"/>
      <c r="C9507" s="130"/>
      <c r="D9507" s="130"/>
      <c r="E9507" s="130"/>
    </row>
    <row r="9508" spans="1:5" ht="15.75" thickBot="1" x14ac:dyDescent="0.3">
      <c r="A9508" s="130"/>
      <c r="B9508" s="130"/>
      <c r="C9508" s="130"/>
      <c r="D9508" s="130"/>
      <c r="E9508" s="130"/>
    </row>
    <row r="9509" spans="1:5" ht="15.75" thickBot="1" x14ac:dyDescent="0.3">
      <c r="A9509" s="130"/>
      <c r="B9509" s="130"/>
      <c r="C9509" s="130"/>
      <c r="D9509" s="130"/>
      <c r="E9509" s="130"/>
    </row>
    <row r="9510" spans="1:5" ht="15.75" thickBot="1" x14ac:dyDescent="0.3">
      <c r="A9510" s="130"/>
      <c r="B9510" s="130"/>
      <c r="C9510" s="130"/>
      <c r="D9510" s="130"/>
      <c r="E9510" s="130"/>
    </row>
    <row r="9511" spans="1:5" ht="15.75" thickBot="1" x14ac:dyDescent="0.3">
      <c r="A9511" s="130"/>
      <c r="B9511" s="130"/>
      <c r="C9511" s="130"/>
      <c r="D9511" s="130"/>
      <c r="E9511" s="130"/>
    </row>
    <row r="9512" spans="1:5" x14ac:dyDescent="0.25">
      <c r="A9512" s="131"/>
      <c r="B9512" s="131"/>
      <c r="C9512" s="131"/>
      <c r="D9512" s="131"/>
      <c r="E9512" s="131"/>
    </row>
    <row r="9513" spans="1:5" ht="15.75" thickBot="1" x14ac:dyDescent="0.3">
      <c r="A9513" s="130"/>
      <c r="B9513" s="130"/>
      <c r="C9513" s="130"/>
      <c r="D9513" s="130"/>
      <c r="E9513" s="130"/>
    </row>
    <row r="9514" spans="1:5" ht="15.75" thickBot="1" x14ac:dyDescent="0.3">
      <c r="A9514" s="130"/>
      <c r="B9514" s="130"/>
      <c r="C9514" s="130"/>
      <c r="D9514" s="130"/>
      <c r="E9514" s="130"/>
    </row>
    <row r="9515" spans="1:5" ht="15.75" thickBot="1" x14ac:dyDescent="0.3">
      <c r="A9515" s="130"/>
      <c r="B9515" s="130"/>
      <c r="C9515" s="130"/>
      <c r="D9515" s="130"/>
      <c r="E9515" s="130"/>
    </row>
    <row r="9516" spans="1:5" ht="15.75" thickBot="1" x14ac:dyDescent="0.3">
      <c r="A9516" s="130"/>
      <c r="B9516" s="130"/>
      <c r="C9516" s="130"/>
      <c r="D9516" s="130"/>
      <c r="E9516" s="130"/>
    </row>
    <row r="9517" spans="1:5" ht="15.75" thickBot="1" x14ac:dyDescent="0.3">
      <c r="A9517" s="130"/>
      <c r="B9517" s="130"/>
      <c r="C9517" s="130"/>
      <c r="D9517" s="130"/>
      <c r="E9517" s="130"/>
    </row>
    <row r="9518" spans="1:5" ht="15.75" thickBot="1" x14ac:dyDescent="0.3">
      <c r="A9518" s="130"/>
      <c r="B9518" s="130"/>
      <c r="C9518" s="130"/>
      <c r="D9518" s="130"/>
      <c r="E9518" s="130"/>
    </row>
    <row r="9519" spans="1:5" ht="15.75" thickBot="1" x14ac:dyDescent="0.3">
      <c r="A9519" s="130"/>
      <c r="B9519" s="130"/>
      <c r="C9519" s="130"/>
      <c r="D9519" s="130"/>
      <c r="E9519" s="130"/>
    </row>
    <row r="9520" spans="1:5" ht="15.75" thickBot="1" x14ac:dyDescent="0.3">
      <c r="A9520" s="130"/>
      <c r="B9520" s="130"/>
      <c r="C9520" s="130"/>
      <c r="D9520" s="130"/>
      <c r="E9520" s="130"/>
    </row>
    <row r="9521" spans="1:5" ht="15.75" thickBot="1" x14ac:dyDescent="0.3">
      <c r="A9521" s="130"/>
      <c r="B9521" s="130"/>
      <c r="C9521" s="130"/>
      <c r="D9521" s="130"/>
      <c r="E9521" s="130"/>
    </row>
    <row r="9522" spans="1:5" ht="15.75" thickBot="1" x14ac:dyDescent="0.3">
      <c r="A9522" s="130"/>
      <c r="B9522" s="130"/>
      <c r="C9522" s="130"/>
      <c r="D9522" s="130"/>
      <c r="E9522" s="130"/>
    </row>
    <row r="9523" spans="1:5" x14ac:dyDescent="0.25">
      <c r="A9523" s="131"/>
      <c r="B9523" s="131"/>
      <c r="C9523" s="131"/>
      <c r="D9523" s="131"/>
      <c r="E9523" s="131"/>
    </row>
    <row r="9524" spans="1:5" ht="15.75" thickBot="1" x14ac:dyDescent="0.3">
      <c r="A9524" s="130"/>
      <c r="B9524" s="130"/>
      <c r="C9524" s="130"/>
      <c r="D9524" s="130"/>
      <c r="E9524" s="130"/>
    </row>
    <row r="9525" spans="1:5" ht="15.75" thickBot="1" x14ac:dyDescent="0.3">
      <c r="A9525" s="130"/>
      <c r="B9525" s="130"/>
      <c r="C9525" s="130"/>
      <c r="D9525" s="130"/>
      <c r="E9525" s="130"/>
    </row>
    <row r="9526" spans="1:5" x14ac:dyDescent="0.25">
      <c r="A9526" s="131"/>
      <c r="B9526" s="131"/>
      <c r="C9526" s="131"/>
      <c r="D9526" s="131"/>
      <c r="E9526" s="131"/>
    </row>
    <row r="9527" spans="1:5" ht="15.75" thickBot="1" x14ac:dyDescent="0.3">
      <c r="A9527" s="130"/>
      <c r="B9527" s="130"/>
      <c r="C9527" s="130"/>
      <c r="D9527" s="130"/>
      <c r="E9527" s="130"/>
    </row>
    <row r="9528" spans="1:5" ht="15.75" thickBot="1" x14ac:dyDescent="0.3">
      <c r="A9528" s="130"/>
      <c r="B9528" s="130"/>
      <c r="C9528" s="130"/>
      <c r="D9528" s="130"/>
      <c r="E9528" s="130"/>
    </row>
    <row r="9529" spans="1:5" x14ac:dyDescent="0.25">
      <c r="A9529" s="131"/>
      <c r="B9529" s="131"/>
      <c r="C9529" s="131"/>
      <c r="D9529" s="131"/>
      <c r="E9529" s="131"/>
    </row>
    <row r="9530" spans="1:5" ht="15.75" thickBot="1" x14ac:dyDescent="0.3">
      <c r="A9530" s="130"/>
      <c r="B9530" s="130"/>
      <c r="C9530" s="130"/>
      <c r="D9530" s="130"/>
      <c r="E9530" s="130"/>
    </row>
    <row r="9531" spans="1:5" ht="15.75" thickBot="1" x14ac:dyDescent="0.3">
      <c r="A9531" s="130"/>
      <c r="B9531" s="130"/>
      <c r="C9531" s="130"/>
      <c r="D9531" s="130"/>
      <c r="E9531" s="130"/>
    </row>
    <row r="9532" spans="1:5" x14ac:dyDescent="0.25">
      <c r="A9532" s="131"/>
      <c r="B9532" s="131"/>
      <c r="C9532" s="131"/>
      <c r="D9532" s="131"/>
      <c r="E9532" s="131"/>
    </row>
    <row r="9533" spans="1:5" ht="15.75" thickBot="1" x14ac:dyDescent="0.3">
      <c r="A9533" s="130"/>
      <c r="B9533" s="130"/>
      <c r="C9533" s="130"/>
      <c r="D9533" s="130"/>
      <c r="E9533" s="130"/>
    </row>
    <row r="9534" spans="1:5" ht="15.75" thickBot="1" x14ac:dyDescent="0.3">
      <c r="A9534" s="130"/>
      <c r="B9534" s="130"/>
      <c r="C9534" s="130"/>
      <c r="D9534" s="130"/>
      <c r="E9534" s="130"/>
    </row>
    <row r="9535" spans="1:5" x14ac:dyDescent="0.25">
      <c r="A9535" s="131"/>
      <c r="B9535" s="131"/>
      <c r="C9535" s="131"/>
      <c r="D9535" s="131"/>
      <c r="E9535" s="131"/>
    </row>
    <row r="9536" spans="1:5" ht="15.75" thickBot="1" x14ac:dyDescent="0.3">
      <c r="A9536" s="130"/>
      <c r="B9536" s="130"/>
      <c r="C9536" s="130"/>
      <c r="D9536" s="130"/>
      <c r="E9536" s="130"/>
    </row>
    <row r="9537" spans="1:5" ht="15.75" thickBot="1" x14ac:dyDescent="0.3">
      <c r="A9537" s="130"/>
      <c r="B9537" s="130"/>
      <c r="C9537" s="130"/>
      <c r="D9537" s="130"/>
      <c r="E9537" s="130"/>
    </row>
    <row r="9538" spans="1:5" ht="15.75" thickBot="1" x14ac:dyDescent="0.3">
      <c r="A9538" s="130"/>
      <c r="B9538" s="130"/>
      <c r="C9538" s="130"/>
      <c r="D9538" s="130"/>
      <c r="E9538" s="130"/>
    </row>
    <row r="9539" spans="1:5" ht="15.75" thickBot="1" x14ac:dyDescent="0.3">
      <c r="A9539" s="130"/>
      <c r="B9539" s="130"/>
      <c r="C9539" s="130"/>
      <c r="D9539" s="130"/>
      <c r="E9539" s="130"/>
    </row>
    <row r="9540" spans="1:5" ht="15.75" thickBot="1" x14ac:dyDescent="0.3">
      <c r="A9540" s="130"/>
      <c r="B9540" s="130"/>
      <c r="C9540" s="130"/>
      <c r="D9540" s="130"/>
      <c r="E9540" s="130"/>
    </row>
    <row r="9541" spans="1:5" ht="15.75" thickBot="1" x14ac:dyDescent="0.3">
      <c r="A9541" s="130"/>
      <c r="B9541" s="130"/>
      <c r="C9541" s="130"/>
      <c r="D9541" s="130"/>
      <c r="E9541" s="130"/>
    </row>
    <row r="9542" spans="1:5" ht="15.75" thickBot="1" x14ac:dyDescent="0.3">
      <c r="A9542" s="130"/>
      <c r="B9542" s="130"/>
      <c r="C9542" s="130"/>
      <c r="D9542" s="130"/>
      <c r="E9542" s="130"/>
    </row>
    <row r="9543" spans="1:5" ht="15.75" thickBot="1" x14ac:dyDescent="0.3">
      <c r="A9543" s="130"/>
      <c r="B9543" s="130"/>
      <c r="C9543" s="130"/>
      <c r="D9543" s="130"/>
      <c r="E9543" s="130"/>
    </row>
    <row r="9544" spans="1:5" ht="15.75" thickBot="1" x14ac:dyDescent="0.3">
      <c r="A9544" s="130"/>
      <c r="B9544" s="130"/>
      <c r="C9544" s="130"/>
      <c r="D9544" s="130"/>
      <c r="E9544" s="130"/>
    </row>
    <row r="9545" spans="1:5" ht="15.75" thickBot="1" x14ac:dyDescent="0.3">
      <c r="A9545" s="130"/>
      <c r="B9545" s="130"/>
      <c r="C9545" s="130"/>
      <c r="D9545" s="130"/>
      <c r="E9545" s="130"/>
    </row>
    <row r="9546" spans="1:5" ht="15.75" thickBot="1" x14ac:dyDescent="0.3">
      <c r="A9546" s="130"/>
      <c r="B9546" s="130"/>
      <c r="C9546" s="130"/>
      <c r="D9546" s="130"/>
      <c r="E9546" s="130"/>
    </row>
    <row r="9547" spans="1:5" ht="15.75" thickBot="1" x14ac:dyDescent="0.3">
      <c r="A9547" s="130"/>
      <c r="B9547" s="130"/>
      <c r="C9547" s="130"/>
      <c r="D9547" s="130"/>
      <c r="E9547" s="130"/>
    </row>
    <row r="9548" spans="1:5" ht="15.75" thickBot="1" x14ac:dyDescent="0.3">
      <c r="A9548" s="130"/>
      <c r="B9548" s="130"/>
      <c r="C9548" s="130"/>
      <c r="D9548" s="130"/>
      <c r="E9548" s="130"/>
    </row>
    <row r="9549" spans="1:5" ht="15.75" thickBot="1" x14ac:dyDescent="0.3">
      <c r="A9549" s="130"/>
      <c r="B9549" s="130"/>
      <c r="C9549" s="130"/>
      <c r="D9549" s="130"/>
      <c r="E9549" s="130"/>
    </row>
    <row r="9550" spans="1:5" x14ac:dyDescent="0.25">
      <c r="A9550" s="131"/>
      <c r="B9550" s="131"/>
      <c r="C9550" s="131"/>
      <c r="D9550" s="131"/>
      <c r="E9550" s="131"/>
    </row>
    <row r="9551" spans="1:5" ht="15.75" thickBot="1" x14ac:dyDescent="0.3">
      <c r="A9551" s="130"/>
      <c r="B9551" s="130"/>
      <c r="C9551" s="130"/>
      <c r="D9551" s="130"/>
      <c r="E9551" s="130"/>
    </row>
    <row r="9552" spans="1:5" ht="15.75" thickBot="1" x14ac:dyDescent="0.3">
      <c r="A9552" s="130"/>
      <c r="B9552" s="130"/>
      <c r="C9552" s="130"/>
      <c r="D9552" s="130"/>
      <c r="E9552" s="130"/>
    </row>
    <row r="9553" spans="1:5" x14ac:dyDescent="0.25">
      <c r="A9553" s="131"/>
      <c r="B9553" s="131"/>
      <c r="C9553" s="131"/>
      <c r="D9553" s="131"/>
      <c r="E9553" s="131"/>
    </row>
    <row r="9554" spans="1:5" ht="15.75" thickBot="1" x14ac:dyDescent="0.3">
      <c r="A9554" s="130"/>
      <c r="B9554" s="130"/>
      <c r="C9554" s="130"/>
      <c r="D9554" s="130"/>
      <c r="E9554" s="130"/>
    </row>
    <row r="9555" spans="1:5" ht="15.75" thickBot="1" x14ac:dyDescent="0.3">
      <c r="A9555" s="130"/>
      <c r="B9555" s="130"/>
      <c r="C9555" s="130"/>
      <c r="D9555" s="130"/>
      <c r="E9555" s="130"/>
    </row>
    <row r="9556" spans="1:5" x14ac:dyDescent="0.25">
      <c r="A9556" s="131"/>
      <c r="B9556" s="131"/>
      <c r="C9556" s="131"/>
      <c r="D9556" s="131"/>
      <c r="E9556" s="131"/>
    </row>
    <row r="9557" spans="1:5" ht="15.75" thickBot="1" x14ac:dyDescent="0.3">
      <c r="A9557" s="130"/>
      <c r="B9557" s="130"/>
      <c r="C9557" s="130"/>
      <c r="D9557" s="130"/>
      <c r="E9557" s="130"/>
    </row>
    <row r="9558" spans="1:5" ht="15.75" thickBot="1" x14ac:dyDescent="0.3">
      <c r="A9558" s="130"/>
      <c r="B9558" s="130"/>
      <c r="C9558" s="130"/>
      <c r="D9558" s="130"/>
      <c r="E9558" s="130"/>
    </row>
    <row r="9559" spans="1:5" x14ac:dyDescent="0.25">
      <c r="A9559" s="131"/>
      <c r="B9559" s="131"/>
      <c r="C9559" s="131"/>
      <c r="D9559" s="131"/>
      <c r="E9559" s="131"/>
    </row>
    <row r="9560" spans="1:5" ht="15.75" thickBot="1" x14ac:dyDescent="0.3">
      <c r="A9560" s="130"/>
      <c r="B9560" s="130"/>
      <c r="C9560" s="130"/>
      <c r="D9560" s="130"/>
      <c r="E9560" s="130"/>
    </row>
    <row r="9561" spans="1:5" ht="15.75" thickBot="1" x14ac:dyDescent="0.3">
      <c r="A9561" s="130"/>
      <c r="B9561" s="130"/>
      <c r="C9561" s="130"/>
      <c r="D9561" s="130"/>
      <c r="E9561" s="130"/>
    </row>
    <row r="9562" spans="1:5" x14ac:dyDescent="0.25">
      <c r="A9562" s="131"/>
      <c r="B9562" s="131"/>
      <c r="C9562" s="131"/>
      <c r="D9562" s="131"/>
      <c r="E9562" s="131"/>
    </row>
    <row r="9563" spans="1:5" ht="15.75" thickBot="1" x14ac:dyDescent="0.3">
      <c r="A9563" s="130"/>
      <c r="B9563" s="130"/>
      <c r="C9563" s="130"/>
      <c r="D9563" s="130"/>
      <c r="E9563" s="130"/>
    </row>
    <row r="9564" spans="1:5" ht="15.75" thickBot="1" x14ac:dyDescent="0.3">
      <c r="A9564" s="130"/>
      <c r="B9564" s="130"/>
      <c r="C9564" s="130"/>
      <c r="D9564" s="130"/>
      <c r="E9564" s="130"/>
    </row>
    <row r="9565" spans="1:5" ht="15.75" thickBot="1" x14ac:dyDescent="0.3">
      <c r="A9565" s="130"/>
      <c r="B9565" s="130"/>
      <c r="C9565" s="130"/>
      <c r="D9565" s="130"/>
      <c r="E9565" s="130"/>
    </row>
    <row r="9566" spans="1:5" ht="15.75" thickBot="1" x14ac:dyDescent="0.3">
      <c r="A9566" s="130"/>
      <c r="B9566" s="130"/>
      <c r="C9566" s="130"/>
      <c r="D9566" s="130"/>
      <c r="E9566" s="130"/>
    </row>
    <row r="9567" spans="1:5" ht="15.75" thickBot="1" x14ac:dyDescent="0.3">
      <c r="A9567" s="130"/>
      <c r="B9567" s="130"/>
      <c r="C9567" s="130"/>
      <c r="D9567" s="130"/>
      <c r="E9567" s="130"/>
    </row>
    <row r="9568" spans="1:5" ht="15.75" thickBot="1" x14ac:dyDescent="0.3">
      <c r="A9568" s="130"/>
      <c r="B9568" s="130"/>
      <c r="C9568" s="130"/>
      <c r="D9568" s="130"/>
      <c r="E9568" s="130"/>
    </row>
    <row r="9569" spans="1:5" ht="15.75" thickBot="1" x14ac:dyDescent="0.3">
      <c r="A9569" s="130"/>
      <c r="B9569" s="130"/>
      <c r="C9569" s="130"/>
      <c r="D9569" s="130"/>
      <c r="E9569" s="130"/>
    </row>
    <row r="9570" spans="1:5" x14ac:dyDescent="0.25">
      <c r="A9570" s="131"/>
      <c r="B9570" s="131"/>
      <c r="C9570" s="131"/>
      <c r="D9570" s="131"/>
      <c r="E9570" s="131"/>
    </row>
    <row r="9571" spans="1:5" x14ac:dyDescent="0.25">
      <c r="A9571" s="131"/>
      <c r="B9571" s="131"/>
      <c r="C9571" s="131"/>
      <c r="D9571" s="131"/>
      <c r="E9571" s="131"/>
    </row>
    <row r="9572" spans="1:5" ht="15.75" thickBot="1" x14ac:dyDescent="0.3">
      <c r="A9572" s="130"/>
      <c r="B9572" s="130"/>
      <c r="C9572" s="130"/>
      <c r="D9572" s="130"/>
      <c r="E9572" s="130"/>
    </row>
    <row r="9573" spans="1:5" ht="15.75" thickBot="1" x14ac:dyDescent="0.3">
      <c r="A9573" s="130"/>
      <c r="B9573" s="130"/>
      <c r="C9573" s="130"/>
      <c r="D9573" s="130"/>
      <c r="E9573" s="130"/>
    </row>
    <row r="9574" spans="1:5" x14ac:dyDescent="0.25">
      <c r="A9574" s="131"/>
      <c r="B9574" s="131"/>
      <c r="C9574" s="131"/>
      <c r="D9574" s="131"/>
      <c r="E9574" s="131"/>
    </row>
    <row r="9575" spans="1:5" x14ac:dyDescent="0.25">
      <c r="A9575" s="131"/>
      <c r="B9575" s="131"/>
      <c r="C9575" s="131"/>
      <c r="D9575" s="131"/>
      <c r="E9575" s="131"/>
    </row>
    <row r="9576" spans="1:5" ht="15.75" thickBot="1" x14ac:dyDescent="0.3">
      <c r="A9576" s="130"/>
      <c r="B9576" s="130"/>
      <c r="C9576" s="130"/>
      <c r="D9576" s="130"/>
      <c r="E9576" s="130"/>
    </row>
    <row r="9577" spans="1:5" ht="15.75" thickBot="1" x14ac:dyDescent="0.3">
      <c r="A9577" s="130"/>
      <c r="B9577" s="130"/>
      <c r="C9577" s="130"/>
      <c r="D9577" s="130"/>
      <c r="E9577" s="130"/>
    </row>
    <row r="9578" spans="1:5" x14ac:dyDescent="0.25">
      <c r="A9578" s="131"/>
      <c r="B9578" s="131"/>
      <c r="C9578" s="131"/>
      <c r="D9578" s="131"/>
      <c r="E9578" s="131"/>
    </row>
    <row r="9579" spans="1:5" x14ac:dyDescent="0.25">
      <c r="A9579" s="131"/>
      <c r="B9579" s="131"/>
      <c r="C9579" s="131"/>
      <c r="D9579" s="131"/>
      <c r="E9579" s="131"/>
    </row>
    <row r="9580" spans="1:5" ht="15.75" thickBot="1" x14ac:dyDescent="0.3">
      <c r="A9580" s="130"/>
      <c r="B9580" s="130"/>
      <c r="C9580" s="130"/>
      <c r="D9580" s="130"/>
      <c r="E9580" s="130"/>
    </row>
    <row r="9581" spans="1:5" ht="15.75" thickBot="1" x14ac:dyDescent="0.3">
      <c r="A9581" s="130"/>
      <c r="B9581" s="130"/>
      <c r="C9581" s="130"/>
      <c r="D9581" s="130"/>
      <c r="E9581" s="130"/>
    </row>
    <row r="9582" spans="1:5" ht="15.75" thickBot="1" x14ac:dyDescent="0.3">
      <c r="A9582" s="130"/>
      <c r="B9582" s="130"/>
      <c r="C9582" s="130"/>
      <c r="D9582" s="130"/>
      <c r="E9582" s="130"/>
    </row>
    <row r="9583" spans="1:5" x14ac:dyDescent="0.25">
      <c r="A9583" s="131"/>
      <c r="B9583" s="131"/>
      <c r="C9583" s="131"/>
      <c r="D9583" s="131"/>
      <c r="E9583" s="131"/>
    </row>
    <row r="9584" spans="1:5" x14ac:dyDescent="0.25">
      <c r="A9584" s="131"/>
      <c r="B9584" s="131"/>
      <c r="C9584" s="131"/>
      <c r="D9584" s="131"/>
      <c r="E9584" s="131"/>
    </row>
    <row r="9585" spans="1:5" x14ac:dyDescent="0.25">
      <c r="A9585" s="131"/>
      <c r="B9585" s="131"/>
      <c r="C9585" s="131"/>
      <c r="D9585" s="131"/>
      <c r="E9585" s="131"/>
    </row>
    <row r="9586" spans="1:5" ht="15.75" thickBot="1" x14ac:dyDescent="0.3">
      <c r="A9586" s="130"/>
      <c r="B9586" s="130"/>
      <c r="C9586" s="130"/>
      <c r="D9586" s="130"/>
      <c r="E9586" s="130"/>
    </row>
    <row r="9587" spans="1:5" ht="15.75" thickBot="1" x14ac:dyDescent="0.3">
      <c r="A9587" s="130"/>
      <c r="B9587" s="130"/>
      <c r="C9587" s="130"/>
      <c r="D9587" s="130"/>
      <c r="E9587" s="130"/>
    </row>
    <row r="9588" spans="1:5" x14ac:dyDescent="0.25">
      <c r="A9588" s="131"/>
      <c r="B9588" s="131"/>
      <c r="C9588" s="131"/>
      <c r="D9588" s="131"/>
      <c r="E9588" s="131"/>
    </row>
    <row r="9589" spans="1:5" ht="15.75" thickBot="1" x14ac:dyDescent="0.3">
      <c r="A9589" s="130"/>
      <c r="B9589" s="130"/>
      <c r="C9589" s="130"/>
      <c r="D9589" s="130"/>
      <c r="E9589" s="130"/>
    </row>
    <row r="9590" spans="1:5" ht="15.75" thickBot="1" x14ac:dyDescent="0.3">
      <c r="A9590" s="130"/>
      <c r="B9590" s="130"/>
      <c r="C9590" s="130"/>
      <c r="D9590" s="130"/>
      <c r="E9590" s="130"/>
    </row>
    <row r="9591" spans="1:5" ht="15.75" thickBot="1" x14ac:dyDescent="0.3">
      <c r="A9591" s="130"/>
      <c r="B9591" s="130"/>
      <c r="C9591" s="130"/>
      <c r="D9591" s="130"/>
      <c r="E9591" s="130"/>
    </row>
    <row r="9592" spans="1:5" ht="15.75" thickBot="1" x14ac:dyDescent="0.3">
      <c r="A9592" s="130"/>
      <c r="B9592" s="130"/>
      <c r="C9592" s="130"/>
      <c r="D9592" s="130"/>
      <c r="E9592" s="130"/>
    </row>
    <row r="9593" spans="1:5" ht="15.75" thickBot="1" x14ac:dyDescent="0.3">
      <c r="A9593" s="130"/>
      <c r="B9593" s="130"/>
      <c r="C9593" s="130"/>
      <c r="D9593" s="130"/>
      <c r="E9593" s="130"/>
    </row>
    <row r="9594" spans="1:5" ht="15.75" thickBot="1" x14ac:dyDescent="0.3">
      <c r="A9594" s="130"/>
      <c r="B9594" s="130"/>
      <c r="C9594" s="130"/>
      <c r="D9594" s="130"/>
      <c r="E9594" s="130"/>
    </row>
    <row r="9595" spans="1:5" ht="15.75" thickBot="1" x14ac:dyDescent="0.3">
      <c r="A9595" s="130"/>
      <c r="B9595" s="130"/>
      <c r="C9595" s="130"/>
      <c r="D9595" s="130"/>
      <c r="E9595" s="130"/>
    </row>
    <row r="9596" spans="1:5" ht="15.75" thickBot="1" x14ac:dyDescent="0.3">
      <c r="A9596" s="130"/>
      <c r="B9596" s="130"/>
      <c r="C9596" s="130"/>
      <c r="D9596" s="130"/>
      <c r="E9596" s="130"/>
    </row>
    <row r="9597" spans="1:5" ht="15.75" thickBot="1" x14ac:dyDescent="0.3">
      <c r="A9597" s="130"/>
      <c r="B9597" s="130"/>
      <c r="C9597" s="130"/>
      <c r="D9597" s="130"/>
      <c r="E9597" s="130"/>
    </row>
    <row r="9598" spans="1:5" ht="15.75" thickBot="1" x14ac:dyDescent="0.3">
      <c r="A9598" s="130"/>
      <c r="B9598" s="130"/>
      <c r="C9598" s="130"/>
      <c r="D9598" s="130"/>
      <c r="E9598" s="130"/>
    </row>
    <row r="9599" spans="1:5" ht="15.75" thickBot="1" x14ac:dyDescent="0.3">
      <c r="A9599" s="130"/>
      <c r="B9599" s="130"/>
      <c r="C9599" s="130"/>
      <c r="D9599" s="130"/>
      <c r="E9599" s="130"/>
    </row>
    <row r="9600" spans="1:5" x14ac:dyDescent="0.25">
      <c r="A9600" s="131"/>
      <c r="B9600" s="131"/>
      <c r="C9600" s="131"/>
      <c r="D9600" s="131"/>
      <c r="E9600" s="131"/>
    </row>
    <row r="9601" spans="1:5" ht="15.75" thickBot="1" x14ac:dyDescent="0.3">
      <c r="A9601" s="130"/>
      <c r="B9601" s="130"/>
      <c r="C9601" s="130"/>
      <c r="D9601" s="130"/>
      <c r="E9601" s="130"/>
    </row>
    <row r="9602" spans="1:5" ht="15.75" thickBot="1" x14ac:dyDescent="0.3">
      <c r="A9602" s="130"/>
      <c r="B9602" s="130"/>
      <c r="C9602" s="130"/>
      <c r="D9602" s="130"/>
      <c r="E9602" s="130"/>
    </row>
    <row r="9603" spans="1:5" ht="15.75" thickBot="1" x14ac:dyDescent="0.3">
      <c r="A9603" s="130"/>
      <c r="B9603" s="130"/>
      <c r="C9603" s="130"/>
      <c r="D9603" s="130"/>
      <c r="E9603" s="130"/>
    </row>
    <row r="9604" spans="1:5" ht="15.75" thickBot="1" x14ac:dyDescent="0.3">
      <c r="A9604" s="130"/>
      <c r="B9604" s="130"/>
      <c r="C9604" s="130"/>
      <c r="D9604" s="130"/>
      <c r="E9604" s="130"/>
    </row>
    <row r="9605" spans="1:5" ht="15.75" thickBot="1" x14ac:dyDescent="0.3">
      <c r="A9605" s="130"/>
      <c r="B9605" s="130"/>
      <c r="C9605" s="130"/>
      <c r="D9605" s="130"/>
      <c r="E9605" s="130"/>
    </row>
    <row r="9606" spans="1:5" ht="15.75" thickBot="1" x14ac:dyDescent="0.3">
      <c r="A9606" s="130"/>
      <c r="B9606" s="130"/>
      <c r="C9606" s="130"/>
      <c r="D9606" s="130"/>
      <c r="E9606" s="130"/>
    </row>
    <row r="9607" spans="1:5" ht="15.75" thickBot="1" x14ac:dyDescent="0.3">
      <c r="A9607" s="130"/>
      <c r="B9607" s="130"/>
      <c r="C9607" s="130"/>
      <c r="D9607" s="130"/>
      <c r="E9607" s="130"/>
    </row>
    <row r="9608" spans="1:5" ht="15.75" thickBot="1" x14ac:dyDescent="0.3">
      <c r="A9608" s="130"/>
      <c r="B9608" s="130"/>
      <c r="C9608" s="130"/>
      <c r="D9608" s="130"/>
      <c r="E9608" s="130"/>
    </row>
    <row r="9609" spans="1:5" ht="15.75" thickBot="1" x14ac:dyDescent="0.3">
      <c r="A9609" s="130"/>
      <c r="B9609" s="130"/>
      <c r="C9609" s="130"/>
      <c r="D9609" s="130"/>
      <c r="E9609" s="130"/>
    </row>
    <row r="9610" spans="1:5" ht="15.75" thickBot="1" x14ac:dyDescent="0.3">
      <c r="A9610" s="130"/>
      <c r="B9610" s="130"/>
      <c r="C9610" s="130"/>
      <c r="D9610" s="130"/>
      <c r="E9610" s="130"/>
    </row>
    <row r="9611" spans="1:5" ht="15.75" thickBot="1" x14ac:dyDescent="0.3">
      <c r="A9611" s="130"/>
      <c r="B9611" s="130"/>
      <c r="C9611" s="130"/>
      <c r="D9611" s="130"/>
      <c r="E9611" s="130"/>
    </row>
    <row r="9612" spans="1:5" ht="15.75" thickBot="1" x14ac:dyDescent="0.3">
      <c r="A9612" s="130"/>
      <c r="B9612" s="130"/>
      <c r="C9612" s="130"/>
      <c r="D9612" s="130"/>
      <c r="E9612" s="130"/>
    </row>
    <row r="9613" spans="1:5" ht="15.75" thickBot="1" x14ac:dyDescent="0.3">
      <c r="A9613" s="130"/>
      <c r="B9613" s="130"/>
      <c r="C9613" s="130"/>
      <c r="D9613" s="130"/>
      <c r="E9613" s="130"/>
    </row>
    <row r="9614" spans="1:5" ht="15.75" thickBot="1" x14ac:dyDescent="0.3">
      <c r="A9614" s="130"/>
      <c r="B9614" s="130"/>
      <c r="C9614" s="130"/>
      <c r="D9614" s="130"/>
      <c r="E9614" s="130"/>
    </row>
    <row r="9615" spans="1:5" ht="15.75" thickBot="1" x14ac:dyDescent="0.3">
      <c r="A9615" s="130"/>
      <c r="B9615" s="130"/>
      <c r="C9615" s="130"/>
      <c r="D9615" s="130"/>
      <c r="E9615" s="130"/>
    </row>
    <row r="9616" spans="1:5" ht="15.75" thickBot="1" x14ac:dyDescent="0.3">
      <c r="A9616" s="130"/>
      <c r="B9616" s="130"/>
      <c r="C9616" s="130"/>
      <c r="D9616" s="130"/>
      <c r="E9616" s="130"/>
    </row>
    <row r="9617" spans="1:5" ht="15.75" thickBot="1" x14ac:dyDescent="0.3">
      <c r="A9617" s="130"/>
      <c r="B9617" s="130"/>
      <c r="C9617" s="130"/>
      <c r="D9617" s="130"/>
      <c r="E9617" s="130"/>
    </row>
    <row r="9618" spans="1:5" ht="15.75" thickBot="1" x14ac:dyDescent="0.3">
      <c r="A9618" s="130"/>
      <c r="B9618" s="130"/>
      <c r="C9618" s="130"/>
      <c r="D9618" s="130"/>
      <c r="E9618" s="130"/>
    </row>
    <row r="9619" spans="1:5" ht="15.75" thickBot="1" x14ac:dyDescent="0.3">
      <c r="A9619" s="130"/>
      <c r="B9619" s="130"/>
      <c r="C9619" s="130"/>
      <c r="D9619" s="130"/>
      <c r="E9619" s="130"/>
    </row>
    <row r="9620" spans="1:5" ht="15.75" thickBot="1" x14ac:dyDescent="0.3">
      <c r="A9620" s="130"/>
      <c r="B9620" s="130"/>
      <c r="C9620" s="130"/>
      <c r="D9620" s="130"/>
      <c r="E9620" s="130"/>
    </row>
    <row r="9621" spans="1:5" ht="15.75" thickBot="1" x14ac:dyDescent="0.3">
      <c r="A9621" s="130"/>
      <c r="B9621" s="130"/>
      <c r="C9621" s="130"/>
      <c r="D9621" s="130"/>
      <c r="E9621" s="130"/>
    </row>
    <row r="9622" spans="1:5" ht="15.75" thickBot="1" x14ac:dyDescent="0.3">
      <c r="A9622" s="130"/>
      <c r="B9622" s="130"/>
      <c r="C9622" s="130"/>
      <c r="D9622" s="130"/>
      <c r="E9622" s="130"/>
    </row>
    <row r="9623" spans="1:5" ht="15.75" thickBot="1" x14ac:dyDescent="0.3">
      <c r="A9623" s="130"/>
      <c r="B9623" s="130"/>
      <c r="C9623" s="130"/>
      <c r="D9623" s="130"/>
      <c r="E9623" s="130"/>
    </row>
    <row r="9624" spans="1:5" ht="15.75" thickBot="1" x14ac:dyDescent="0.3">
      <c r="A9624" s="130"/>
      <c r="B9624" s="130"/>
      <c r="C9624" s="130"/>
      <c r="D9624" s="130"/>
      <c r="E9624" s="130"/>
    </row>
    <row r="9625" spans="1:5" ht="15.75" thickBot="1" x14ac:dyDescent="0.3">
      <c r="A9625" s="130"/>
      <c r="B9625" s="130"/>
      <c r="C9625" s="130"/>
      <c r="D9625" s="130"/>
      <c r="E9625" s="130"/>
    </row>
    <row r="9626" spans="1:5" ht="15.75" thickBot="1" x14ac:dyDescent="0.3">
      <c r="A9626" s="130"/>
      <c r="B9626" s="130"/>
      <c r="C9626" s="130"/>
      <c r="D9626" s="130"/>
      <c r="E9626" s="130"/>
    </row>
    <row r="9627" spans="1:5" ht="15.75" thickBot="1" x14ac:dyDescent="0.3">
      <c r="A9627" s="130"/>
      <c r="B9627" s="130"/>
      <c r="C9627" s="130"/>
      <c r="D9627" s="130"/>
      <c r="E9627" s="130"/>
    </row>
    <row r="9628" spans="1:5" ht="15.75" thickBot="1" x14ac:dyDescent="0.3">
      <c r="A9628" s="130"/>
      <c r="B9628" s="130"/>
      <c r="C9628" s="130"/>
      <c r="D9628" s="130"/>
      <c r="E9628" s="130"/>
    </row>
    <row r="9629" spans="1:5" ht="15.75" thickBot="1" x14ac:dyDescent="0.3">
      <c r="A9629" s="130"/>
      <c r="B9629" s="130"/>
      <c r="C9629" s="130"/>
      <c r="D9629" s="130"/>
      <c r="E9629" s="130"/>
    </row>
    <row r="9630" spans="1:5" ht="15.75" thickBot="1" x14ac:dyDescent="0.3">
      <c r="A9630" s="130"/>
      <c r="B9630" s="130"/>
      <c r="C9630" s="130"/>
      <c r="D9630" s="130"/>
      <c r="E9630" s="130"/>
    </row>
    <row r="9631" spans="1:5" ht="15.75" thickBot="1" x14ac:dyDescent="0.3">
      <c r="A9631" s="130"/>
      <c r="B9631" s="130"/>
      <c r="C9631" s="130"/>
      <c r="D9631" s="130"/>
      <c r="E9631" s="130"/>
    </row>
    <row r="9632" spans="1:5" ht="15.75" thickBot="1" x14ac:dyDescent="0.3">
      <c r="A9632" s="130"/>
      <c r="B9632" s="130"/>
      <c r="C9632" s="130"/>
      <c r="D9632" s="130"/>
      <c r="E9632" s="130"/>
    </row>
    <row r="9633" spans="1:5" ht="15.75" thickBot="1" x14ac:dyDescent="0.3">
      <c r="A9633" s="130"/>
      <c r="B9633" s="130"/>
      <c r="C9633" s="130"/>
      <c r="D9633" s="130"/>
      <c r="E9633" s="130"/>
    </row>
    <row r="9634" spans="1:5" ht="15.75" thickBot="1" x14ac:dyDescent="0.3">
      <c r="A9634" s="130"/>
      <c r="B9634" s="130"/>
      <c r="C9634" s="130"/>
      <c r="D9634" s="130"/>
      <c r="E9634" s="130"/>
    </row>
    <row r="9635" spans="1:5" ht="15.75" thickBot="1" x14ac:dyDescent="0.3">
      <c r="A9635" s="130"/>
      <c r="B9635" s="130"/>
      <c r="C9635" s="130"/>
      <c r="D9635" s="130"/>
      <c r="E9635" s="130"/>
    </row>
    <row r="9636" spans="1:5" ht="15.75" thickBot="1" x14ac:dyDescent="0.3">
      <c r="A9636" s="130"/>
      <c r="B9636" s="130"/>
      <c r="C9636" s="130"/>
      <c r="D9636" s="130"/>
      <c r="E9636" s="130"/>
    </row>
    <row r="9637" spans="1:5" ht="15.75" thickBot="1" x14ac:dyDescent="0.3">
      <c r="A9637" s="130"/>
      <c r="B9637" s="130"/>
      <c r="C9637" s="130"/>
      <c r="D9637" s="130"/>
      <c r="E9637" s="130"/>
    </row>
    <row r="9638" spans="1:5" x14ac:dyDescent="0.25">
      <c r="A9638" s="131"/>
      <c r="B9638" s="131"/>
      <c r="C9638" s="131"/>
      <c r="D9638" s="131"/>
      <c r="E9638" s="131"/>
    </row>
    <row r="9639" spans="1:5" ht="15.75" thickBot="1" x14ac:dyDescent="0.3">
      <c r="A9639" s="130"/>
      <c r="B9639" s="130"/>
      <c r="C9639" s="130"/>
      <c r="D9639" s="130"/>
      <c r="E9639" s="130"/>
    </row>
    <row r="9640" spans="1:5" ht="15.75" thickBot="1" x14ac:dyDescent="0.3">
      <c r="A9640" s="130"/>
      <c r="B9640" s="130"/>
      <c r="C9640" s="130"/>
      <c r="D9640" s="130"/>
      <c r="E9640" s="130"/>
    </row>
    <row r="9641" spans="1:5" x14ac:dyDescent="0.25">
      <c r="A9641" s="131"/>
      <c r="B9641" s="131"/>
      <c r="C9641" s="131"/>
      <c r="D9641" s="131"/>
      <c r="E9641" s="131"/>
    </row>
    <row r="9642" spans="1:5" ht="15.75" thickBot="1" x14ac:dyDescent="0.3">
      <c r="A9642" s="130"/>
      <c r="B9642" s="130"/>
      <c r="C9642" s="130"/>
      <c r="D9642" s="130"/>
      <c r="E9642" s="130"/>
    </row>
    <row r="9643" spans="1:5" ht="15.75" thickBot="1" x14ac:dyDescent="0.3">
      <c r="A9643" s="130"/>
      <c r="B9643" s="130"/>
      <c r="C9643" s="130"/>
      <c r="D9643" s="130"/>
      <c r="E9643" s="130"/>
    </row>
    <row r="9644" spans="1:5" x14ac:dyDescent="0.25">
      <c r="A9644" s="131"/>
      <c r="B9644" s="131"/>
      <c r="C9644" s="131"/>
      <c r="D9644" s="131"/>
      <c r="E9644" s="131"/>
    </row>
    <row r="9645" spans="1:5" ht="15.75" thickBot="1" x14ac:dyDescent="0.3">
      <c r="A9645" s="130"/>
      <c r="B9645" s="130"/>
      <c r="C9645" s="130"/>
      <c r="D9645" s="130"/>
      <c r="E9645" s="130"/>
    </row>
    <row r="9646" spans="1:5" ht="15.75" thickBot="1" x14ac:dyDescent="0.3">
      <c r="A9646" s="130"/>
      <c r="B9646" s="130"/>
      <c r="C9646" s="130"/>
      <c r="D9646" s="130"/>
      <c r="E9646" s="130"/>
    </row>
    <row r="9647" spans="1:5" x14ac:dyDescent="0.25">
      <c r="A9647" s="131"/>
      <c r="B9647" s="131"/>
      <c r="C9647" s="131"/>
      <c r="D9647" s="131"/>
      <c r="E9647" s="131"/>
    </row>
    <row r="9648" spans="1:5" ht="15.75" thickBot="1" x14ac:dyDescent="0.3">
      <c r="A9648" s="130"/>
      <c r="B9648" s="130"/>
      <c r="C9648" s="130"/>
      <c r="D9648" s="130"/>
      <c r="E9648" s="130"/>
    </row>
    <row r="9649" spans="1:5" ht="15.75" thickBot="1" x14ac:dyDescent="0.3">
      <c r="A9649" s="130"/>
      <c r="B9649" s="130"/>
      <c r="C9649" s="130"/>
      <c r="D9649" s="130"/>
      <c r="E9649" s="130"/>
    </row>
    <row r="9650" spans="1:5" x14ac:dyDescent="0.25">
      <c r="A9650" s="131"/>
      <c r="B9650" s="131"/>
      <c r="C9650" s="131"/>
      <c r="D9650" s="131"/>
      <c r="E9650" s="131"/>
    </row>
    <row r="9651" spans="1:5" ht="15.75" thickBot="1" x14ac:dyDescent="0.3">
      <c r="A9651" s="130"/>
      <c r="B9651" s="130"/>
      <c r="C9651" s="130"/>
      <c r="D9651" s="130"/>
      <c r="E9651" s="130"/>
    </row>
    <row r="9652" spans="1:5" ht="15.75" thickBot="1" x14ac:dyDescent="0.3">
      <c r="A9652" s="130"/>
      <c r="B9652" s="130"/>
      <c r="C9652" s="130"/>
      <c r="D9652" s="130"/>
      <c r="E9652" s="130"/>
    </row>
    <row r="9653" spans="1:5" x14ac:dyDescent="0.25">
      <c r="A9653" s="131"/>
      <c r="B9653" s="131"/>
      <c r="C9653" s="131"/>
      <c r="D9653" s="131"/>
      <c r="E9653" s="131"/>
    </row>
    <row r="9654" spans="1:5" ht="15.75" thickBot="1" x14ac:dyDescent="0.3">
      <c r="A9654" s="130"/>
      <c r="B9654" s="130"/>
      <c r="C9654" s="130"/>
      <c r="D9654" s="130"/>
      <c r="E9654" s="130"/>
    </row>
    <row r="9655" spans="1:5" ht="15.75" thickBot="1" x14ac:dyDescent="0.3">
      <c r="A9655" s="130"/>
      <c r="B9655" s="130"/>
      <c r="C9655" s="130"/>
      <c r="D9655" s="130"/>
      <c r="E9655" s="130"/>
    </row>
    <row r="9656" spans="1:5" x14ac:dyDescent="0.25">
      <c r="A9656" s="131"/>
      <c r="B9656" s="131"/>
      <c r="C9656" s="131"/>
      <c r="D9656" s="131"/>
      <c r="E9656" s="131"/>
    </row>
    <row r="9657" spans="1:5" x14ac:dyDescent="0.25">
      <c r="A9657" s="131"/>
      <c r="B9657" s="131"/>
      <c r="C9657" s="131"/>
      <c r="D9657" s="131"/>
      <c r="E9657" s="131"/>
    </row>
    <row r="9658" spans="1:5" ht="15.75" thickBot="1" x14ac:dyDescent="0.3">
      <c r="A9658" s="130"/>
      <c r="B9658" s="130"/>
      <c r="C9658" s="130"/>
      <c r="D9658" s="130"/>
      <c r="E9658" s="130"/>
    </row>
    <row r="9659" spans="1:5" ht="15.75" thickBot="1" x14ac:dyDescent="0.3">
      <c r="A9659" s="130"/>
      <c r="B9659" s="130"/>
      <c r="C9659" s="130"/>
      <c r="D9659" s="130"/>
      <c r="E9659" s="130"/>
    </row>
    <row r="9660" spans="1:5" x14ac:dyDescent="0.25">
      <c r="A9660" s="131"/>
      <c r="B9660" s="131"/>
      <c r="C9660" s="131"/>
      <c r="D9660" s="131"/>
      <c r="E9660" s="131"/>
    </row>
    <row r="9661" spans="1:5" x14ac:dyDescent="0.25">
      <c r="A9661" s="131"/>
      <c r="B9661" s="131"/>
      <c r="C9661" s="131"/>
      <c r="D9661" s="131"/>
      <c r="E9661" s="131"/>
    </row>
    <row r="9662" spans="1:5" ht="15.75" thickBot="1" x14ac:dyDescent="0.3">
      <c r="A9662" s="130"/>
      <c r="B9662" s="130"/>
      <c r="C9662" s="130"/>
      <c r="D9662" s="130"/>
      <c r="E9662" s="130"/>
    </row>
    <row r="9663" spans="1:5" ht="15.75" thickBot="1" x14ac:dyDescent="0.3">
      <c r="A9663" s="130"/>
      <c r="B9663" s="130"/>
      <c r="C9663" s="130"/>
      <c r="D9663" s="130"/>
      <c r="E9663" s="130"/>
    </row>
    <row r="9664" spans="1:5" x14ac:dyDescent="0.25">
      <c r="A9664" s="131"/>
      <c r="B9664" s="131"/>
      <c r="C9664" s="131"/>
      <c r="D9664" s="131"/>
      <c r="E9664" s="131"/>
    </row>
    <row r="9665" spans="1:5" x14ac:dyDescent="0.25">
      <c r="A9665" s="131"/>
      <c r="B9665" s="131"/>
      <c r="C9665" s="131"/>
      <c r="D9665" s="131"/>
      <c r="E9665" s="131"/>
    </row>
    <row r="9666" spans="1:5" ht="15.75" thickBot="1" x14ac:dyDescent="0.3">
      <c r="A9666" s="130"/>
      <c r="B9666" s="130"/>
      <c r="C9666" s="130"/>
      <c r="D9666" s="130"/>
      <c r="E9666" s="130"/>
    </row>
    <row r="9667" spans="1:5" ht="15.75" thickBot="1" x14ac:dyDescent="0.3">
      <c r="A9667" s="130"/>
      <c r="B9667" s="130"/>
      <c r="C9667" s="130"/>
      <c r="D9667" s="130"/>
      <c r="E9667" s="130"/>
    </row>
    <row r="9668" spans="1:5" x14ac:dyDescent="0.25">
      <c r="A9668" s="131"/>
      <c r="B9668" s="131"/>
      <c r="C9668" s="131"/>
      <c r="D9668" s="131"/>
      <c r="E9668" s="131"/>
    </row>
    <row r="9669" spans="1:5" ht="15.75" thickBot="1" x14ac:dyDescent="0.3">
      <c r="A9669" s="130"/>
      <c r="B9669" s="130"/>
      <c r="C9669" s="130"/>
      <c r="D9669" s="130"/>
      <c r="E9669" s="130"/>
    </row>
    <row r="9670" spans="1:5" ht="15.75" thickBot="1" x14ac:dyDescent="0.3">
      <c r="A9670" s="130"/>
      <c r="B9670" s="130"/>
      <c r="C9670" s="130"/>
      <c r="D9670" s="130"/>
      <c r="E9670" s="130"/>
    </row>
    <row r="9671" spans="1:5" x14ac:dyDescent="0.25">
      <c r="A9671" s="131"/>
      <c r="B9671" s="131"/>
      <c r="C9671" s="131"/>
      <c r="D9671" s="131"/>
      <c r="E9671" s="131"/>
    </row>
    <row r="9672" spans="1:5" ht="15.75" thickBot="1" x14ac:dyDescent="0.3">
      <c r="A9672" s="130"/>
      <c r="B9672" s="130"/>
      <c r="C9672" s="130"/>
      <c r="D9672" s="130"/>
      <c r="E9672" s="130"/>
    </row>
    <row r="9673" spans="1:5" ht="15.75" thickBot="1" x14ac:dyDescent="0.3">
      <c r="A9673" s="130"/>
      <c r="B9673" s="130"/>
      <c r="C9673" s="130"/>
      <c r="D9673" s="130"/>
      <c r="E9673" s="130"/>
    </row>
    <row r="9674" spans="1:5" ht="15.75" thickBot="1" x14ac:dyDescent="0.3">
      <c r="A9674" s="130"/>
      <c r="B9674" s="130"/>
      <c r="C9674" s="130"/>
      <c r="D9674" s="130"/>
      <c r="E9674" s="130"/>
    </row>
    <row r="9675" spans="1:5" ht="15.75" thickBot="1" x14ac:dyDescent="0.3">
      <c r="A9675" s="130"/>
      <c r="B9675" s="130"/>
      <c r="C9675" s="130"/>
      <c r="D9675" s="130"/>
      <c r="E9675" s="130"/>
    </row>
    <row r="9676" spans="1:5" ht="15.75" thickBot="1" x14ac:dyDescent="0.3">
      <c r="A9676" s="130"/>
      <c r="B9676" s="130"/>
      <c r="C9676" s="130"/>
      <c r="D9676" s="130"/>
      <c r="E9676" s="130"/>
    </row>
    <row r="9677" spans="1:5" ht="15.75" thickBot="1" x14ac:dyDescent="0.3">
      <c r="A9677" s="130"/>
      <c r="B9677" s="130"/>
      <c r="C9677" s="130"/>
      <c r="D9677" s="130"/>
      <c r="E9677" s="130"/>
    </row>
    <row r="9678" spans="1:5" ht="15.75" thickBot="1" x14ac:dyDescent="0.3">
      <c r="A9678" s="130"/>
      <c r="B9678" s="130"/>
      <c r="C9678" s="130"/>
      <c r="D9678" s="130"/>
      <c r="E9678" s="130"/>
    </row>
    <row r="9679" spans="1:5" ht="15.75" thickBot="1" x14ac:dyDescent="0.3">
      <c r="A9679" s="130"/>
      <c r="B9679" s="130"/>
      <c r="C9679" s="130"/>
      <c r="D9679" s="130"/>
      <c r="E9679" s="130"/>
    </row>
    <row r="9680" spans="1:5" ht="15.75" thickBot="1" x14ac:dyDescent="0.3">
      <c r="A9680" s="130"/>
      <c r="B9680" s="130"/>
      <c r="C9680" s="130"/>
      <c r="D9680" s="130"/>
      <c r="E9680" s="130"/>
    </row>
    <row r="9681" spans="1:5" ht="15.75" thickBot="1" x14ac:dyDescent="0.3">
      <c r="A9681" s="130"/>
      <c r="B9681" s="130"/>
      <c r="C9681" s="130"/>
      <c r="D9681" s="130"/>
      <c r="E9681" s="130"/>
    </row>
    <row r="9682" spans="1:5" ht="15.75" thickBot="1" x14ac:dyDescent="0.3">
      <c r="A9682" s="130"/>
      <c r="B9682" s="130"/>
      <c r="C9682" s="130"/>
      <c r="D9682" s="130"/>
      <c r="E9682" s="130"/>
    </row>
    <row r="9683" spans="1:5" ht="15.75" thickBot="1" x14ac:dyDescent="0.3">
      <c r="A9683" s="130"/>
      <c r="B9683" s="130"/>
      <c r="C9683" s="130"/>
      <c r="D9683" s="130"/>
      <c r="E9683" s="130"/>
    </row>
    <row r="9684" spans="1:5" ht="15.75" thickBot="1" x14ac:dyDescent="0.3">
      <c r="A9684" s="130"/>
      <c r="B9684" s="130"/>
      <c r="C9684" s="130"/>
      <c r="D9684" s="130"/>
      <c r="E9684" s="130"/>
    </row>
    <row r="9685" spans="1:5" ht="15.75" thickBot="1" x14ac:dyDescent="0.3">
      <c r="A9685" s="130"/>
      <c r="B9685" s="130"/>
      <c r="C9685" s="130"/>
      <c r="D9685" s="130"/>
      <c r="E9685" s="130"/>
    </row>
    <row r="9686" spans="1:5" ht="15.75" thickBot="1" x14ac:dyDescent="0.3">
      <c r="A9686" s="130"/>
      <c r="B9686" s="130"/>
      <c r="C9686" s="130"/>
      <c r="D9686" s="130"/>
      <c r="E9686" s="130"/>
    </row>
    <row r="9687" spans="1:5" ht="15.75" thickBot="1" x14ac:dyDescent="0.3">
      <c r="A9687" s="130"/>
      <c r="B9687" s="130"/>
      <c r="C9687" s="130"/>
      <c r="D9687" s="130"/>
      <c r="E9687" s="130"/>
    </row>
    <row r="9688" spans="1:5" ht="15.75" thickBot="1" x14ac:dyDescent="0.3">
      <c r="A9688" s="130"/>
      <c r="B9688" s="130"/>
      <c r="C9688" s="130"/>
      <c r="D9688" s="130"/>
      <c r="E9688" s="130"/>
    </row>
    <row r="9689" spans="1:5" ht="15.75" thickBot="1" x14ac:dyDescent="0.3">
      <c r="A9689" s="130"/>
      <c r="B9689" s="130"/>
      <c r="C9689" s="130"/>
      <c r="D9689" s="130"/>
      <c r="E9689" s="130"/>
    </row>
    <row r="9690" spans="1:5" ht="15.75" thickBot="1" x14ac:dyDescent="0.3">
      <c r="A9690" s="130"/>
      <c r="B9690" s="130"/>
      <c r="C9690" s="130"/>
      <c r="D9690" s="130"/>
      <c r="E9690" s="130"/>
    </row>
    <row r="9691" spans="1:5" ht="15.75" thickBot="1" x14ac:dyDescent="0.3">
      <c r="A9691" s="130"/>
      <c r="B9691" s="130"/>
      <c r="C9691" s="130"/>
      <c r="D9691" s="130"/>
      <c r="E9691" s="130"/>
    </row>
    <row r="9692" spans="1:5" x14ac:dyDescent="0.25">
      <c r="A9692" s="131"/>
      <c r="B9692" s="131"/>
      <c r="C9692" s="131"/>
      <c r="D9692" s="131"/>
      <c r="E9692" s="131"/>
    </row>
    <row r="9693" spans="1:5" ht="15.75" thickBot="1" x14ac:dyDescent="0.3">
      <c r="A9693" s="130"/>
      <c r="B9693" s="130"/>
      <c r="C9693" s="130"/>
      <c r="D9693" s="130"/>
      <c r="E9693" s="130"/>
    </row>
    <row r="9694" spans="1:5" ht="15.75" thickBot="1" x14ac:dyDescent="0.3">
      <c r="A9694" s="130"/>
      <c r="B9694" s="130"/>
      <c r="C9694" s="130"/>
      <c r="D9694" s="130"/>
      <c r="E9694" s="130"/>
    </row>
    <row r="9695" spans="1:5" x14ac:dyDescent="0.25">
      <c r="A9695" s="131"/>
      <c r="B9695" s="131"/>
      <c r="C9695" s="131"/>
      <c r="D9695" s="131"/>
      <c r="E9695" s="131"/>
    </row>
    <row r="9696" spans="1:5" ht="15.75" thickBot="1" x14ac:dyDescent="0.3">
      <c r="A9696" s="130"/>
      <c r="B9696" s="130"/>
      <c r="C9696" s="130"/>
      <c r="D9696" s="130"/>
      <c r="E9696" s="130"/>
    </row>
    <row r="9697" spans="1:5" ht="15.75" thickBot="1" x14ac:dyDescent="0.3">
      <c r="A9697" s="130"/>
      <c r="B9697" s="130"/>
      <c r="C9697" s="130"/>
      <c r="D9697" s="130"/>
      <c r="E9697" s="130"/>
    </row>
    <row r="9698" spans="1:5" x14ac:dyDescent="0.25">
      <c r="A9698" s="131"/>
      <c r="B9698" s="131"/>
      <c r="C9698" s="131"/>
      <c r="D9698" s="131"/>
      <c r="E9698" s="131"/>
    </row>
    <row r="9699" spans="1:5" ht="15.75" thickBot="1" x14ac:dyDescent="0.3">
      <c r="A9699" s="130"/>
      <c r="B9699" s="130"/>
      <c r="C9699" s="130"/>
      <c r="D9699" s="130"/>
      <c r="E9699" s="130"/>
    </row>
    <row r="9700" spans="1:5" ht="15.75" thickBot="1" x14ac:dyDescent="0.3">
      <c r="A9700" s="130"/>
      <c r="B9700" s="130"/>
      <c r="C9700" s="130"/>
      <c r="D9700" s="130"/>
      <c r="E9700" s="130"/>
    </row>
    <row r="9701" spans="1:5" x14ac:dyDescent="0.25">
      <c r="A9701" s="131"/>
      <c r="B9701" s="131"/>
      <c r="C9701" s="131"/>
      <c r="D9701" s="131"/>
      <c r="E9701" s="131"/>
    </row>
    <row r="9702" spans="1:5" ht="15.75" thickBot="1" x14ac:dyDescent="0.3">
      <c r="A9702" s="130"/>
      <c r="B9702" s="130"/>
      <c r="C9702" s="130"/>
      <c r="D9702" s="130"/>
      <c r="E9702" s="130"/>
    </row>
    <row r="9703" spans="1:5" ht="15.75" thickBot="1" x14ac:dyDescent="0.3">
      <c r="A9703" s="130"/>
      <c r="B9703" s="130"/>
      <c r="C9703" s="130"/>
      <c r="D9703" s="130"/>
      <c r="E9703" s="130"/>
    </row>
    <row r="9704" spans="1:5" x14ac:dyDescent="0.25">
      <c r="A9704" s="131"/>
      <c r="B9704" s="131"/>
      <c r="C9704" s="131"/>
      <c r="D9704" s="131"/>
      <c r="E9704" s="131"/>
    </row>
    <row r="9705" spans="1:5" ht="15.75" thickBot="1" x14ac:dyDescent="0.3">
      <c r="A9705" s="130"/>
      <c r="B9705" s="130"/>
      <c r="C9705" s="130"/>
      <c r="D9705" s="130"/>
      <c r="E9705" s="130"/>
    </row>
    <row r="9706" spans="1:5" ht="15.75" thickBot="1" x14ac:dyDescent="0.3">
      <c r="A9706" s="130"/>
      <c r="B9706" s="130"/>
      <c r="C9706" s="130"/>
      <c r="D9706" s="130"/>
      <c r="E9706" s="130"/>
    </row>
    <row r="9707" spans="1:5" x14ac:dyDescent="0.25">
      <c r="A9707" s="131"/>
      <c r="B9707" s="131"/>
      <c r="C9707" s="131"/>
      <c r="D9707" s="131"/>
      <c r="E9707" s="131"/>
    </row>
    <row r="9708" spans="1:5" ht="15.75" thickBot="1" x14ac:dyDescent="0.3">
      <c r="A9708" s="130"/>
      <c r="B9708" s="130"/>
      <c r="C9708" s="130"/>
      <c r="D9708" s="130"/>
      <c r="E9708" s="130"/>
    </row>
    <row r="9709" spans="1:5" ht="15.75" thickBot="1" x14ac:dyDescent="0.3">
      <c r="A9709" s="130"/>
      <c r="B9709" s="130"/>
      <c r="C9709" s="130"/>
      <c r="D9709" s="130"/>
      <c r="E9709" s="130"/>
    </row>
    <row r="9710" spans="1:5" ht="15.75" thickBot="1" x14ac:dyDescent="0.3">
      <c r="A9710" s="130"/>
      <c r="B9710" s="130"/>
      <c r="C9710" s="130"/>
      <c r="D9710" s="130"/>
      <c r="E9710" s="130"/>
    </row>
    <row r="9711" spans="1:5" ht="15.75" thickBot="1" x14ac:dyDescent="0.3">
      <c r="A9711" s="130"/>
      <c r="B9711" s="130"/>
      <c r="C9711" s="130"/>
      <c r="D9711" s="130"/>
      <c r="E9711" s="130"/>
    </row>
    <row r="9712" spans="1:5" ht="15.75" thickBot="1" x14ac:dyDescent="0.3">
      <c r="A9712" s="130"/>
      <c r="B9712" s="130"/>
      <c r="C9712" s="130"/>
      <c r="D9712" s="130"/>
      <c r="E9712" s="130"/>
    </row>
    <row r="9713" spans="1:5" ht="15.75" thickBot="1" x14ac:dyDescent="0.3">
      <c r="A9713" s="130"/>
      <c r="B9713" s="130"/>
      <c r="C9713" s="130"/>
      <c r="D9713" s="130"/>
      <c r="E9713" s="130"/>
    </row>
    <row r="9714" spans="1:5" ht="15.75" thickBot="1" x14ac:dyDescent="0.3">
      <c r="A9714" s="130"/>
      <c r="B9714" s="130"/>
      <c r="C9714" s="130"/>
      <c r="D9714" s="130"/>
      <c r="E9714" s="130"/>
    </row>
    <row r="9715" spans="1:5" ht="15.75" thickBot="1" x14ac:dyDescent="0.3">
      <c r="A9715" s="130"/>
      <c r="B9715" s="130"/>
      <c r="C9715" s="130"/>
      <c r="D9715" s="130"/>
      <c r="E9715" s="130"/>
    </row>
    <row r="9716" spans="1:5" ht="15.75" thickBot="1" x14ac:dyDescent="0.3">
      <c r="A9716" s="130"/>
      <c r="B9716" s="130"/>
      <c r="C9716" s="130"/>
      <c r="D9716" s="130"/>
      <c r="E9716" s="130"/>
    </row>
    <row r="9717" spans="1:5" ht="15.75" thickBot="1" x14ac:dyDescent="0.3">
      <c r="A9717" s="130"/>
      <c r="B9717" s="130"/>
      <c r="C9717" s="130"/>
      <c r="D9717" s="130"/>
      <c r="E9717" s="130"/>
    </row>
    <row r="9718" spans="1:5" ht="15.75" thickBot="1" x14ac:dyDescent="0.3">
      <c r="A9718" s="130"/>
      <c r="B9718" s="130"/>
      <c r="C9718" s="130"/>
      <c r="D9718" s="130"/>
      <c r="E9718" s="130"/>
    </row>
    <row r="9719" spans="1:5" ht="15.75" thickBot="1" x14ac:dyDescent="0.3">
      <c r="A9719" s="130"/>
      <c r="B9719" s="130"/>
      <c r="C9719" s="130"/>
      <c r="D9719" s="130"/>
      <c r="E9719" s="130"/>
    </row>
    <row r="9720" spans="1:5" x14ac:dyDescent="0.25">
      <c r="A9720" s="131"/>
      <c r="B9720" s="131"/>
      <c r="C9720" s="131"/>
      <c r="D9720" s="131"/>
      <c r="E9720" s="131"/>
    </row>
    <row r="9721" spans="1:5" ht="15.75" thickBot="1" x14ac:dyDescent="0.3">
      <c r="A9721" s="130"/>
      <c r="B9721" s="130"/>
      <c r="C9721" s="130"/>
      <c r="D9721" s="130"/>
      <c r="E9721" s="130"/>
    </row>
    <row r="9722" spans="1:5" ht="15.75" thickBot="1" x14ac:dyDescent="0.3">
      <c r="A9722" s="130"/>
      <c r="B9722" s="130"/>
      <c r="C9722" s="130"/>
      <c r="D9722" s="130"/>
      <c r="E9722" s="130"/>
    </row>
    <row r="9723" spans="1:5" x14ac:dyDescent="0.25">
      <c r="A9723" s="131"/>
      <c r="B9723" s="131"/>
      <c r="C9723" s="131"/>
      <c r="D9723" s="131"/>
      <c r="E9723" s="131"/>
    </row>
    <row r="9724" spans="1:5" ht="15.75" thickBot="1" x14ac:dyDescent="0.3">
      <c r="A9724" s="130"/>
      <c r="B9724" s="130"/>
      <c r="C9724" s="130"/>
      <c r="D9724" s="130"/>
      <c r="E9724" s="130"/>
    </row>
    <row r="9725" spans="1:5" ht="15.75" thickBot="1" x14ac:dyDescent="0.3">
      <c r="A9725" s="130"/>
      <c r="B9725" s="130"/>
      <c r="C9725" s="130"/>
      <c r="D9725" s="130"/>
      <c r="E9725" s="130"/>
    </row>
    <row r="9726" spans="1:5" x14ac:dyDescent="0.25">
      <c r="A9726" s="131"/>
      <c r="B9726" s="131"/>
      <c r="C9726" s="131"/>
      <c r="D9726" s="131"/>
      <c r="E9726" s="131"/>
    </row>
    <row r="9727" spans="1:5" ht="15.75" thickBot="1" x14ac:dyDescent="0.3">
      <c r="A9727" s="130"/>
      <c r="B9727" s="130"/>
      <c r="C9727" s="130"/>
      <c r="D9727" s="130"/>
      <c r="E9727" s="130"/>
    </row>
    <row r="9728" spans="1:5" ht="15.75" thickBot="1" x14ac:dyDescent="0.3">
      <c r="A9728" s="130"/>
      <c r="B9728" s="130"/>
      <c r="C9728" s="130"/>
      <c r="D9728" s="130"/>
      <c r="E9728" s="130"/>
    </row>
    <row r="9729" spans="1:5" x14ac:dyDescent="0.25">
      <c r="A9729" s="131"/>
      <c r="B9729" s="131"/>
      <c r="C9729" s="131"/>
      <c r="D9729" s="131"/>
      <c r="E9729" s="131"/>
    </row>
    <row r="9730" spans="1:5" ht="15.75" thickBot="1" x14ac:dyDescent="0.3">
      <c r="A9730" s="130"/>
      <c r="B9730" s="130"/>
      <c r="C9730" s="130"/>
      <c r="D9730" s="130"/>
      <c r="E9730" s="130"/>
    </row>
    <row r="9731" spans="1:5" ht="15.75" thickBot="1" x14ac:dyDescent="0.3">
      <c r="A9731" s="130"/>
      <c r="B9731" s="130"/>
      <c r="C9731" s="130"/>
      <c r="D9731" s="130"/>
      <c r="E9731" s="130"/>
    </row>
    <row r="9732" spans="1:5" x14ac:dyDescent="0.25">
      <c r="A9732" s="131"/>
      <c r="B9732" s="131"/>
      <c r="C9732" s="131"/>
      <c r="D9732" s="131"/>
      <c r="E9732" s="131"/>
    </row>
    <row r="9733" spans="1:5" ht="15.75" thickBot="1" x14ac:dyDescent="0.3">
      <c r="A9733" s="130"/>
      <c r="B9733" s="130"/>
      <c r="C9733" s="130"/>
      <c r="D9733" s="130"/>
      <c r="E9733" s="130"/>
    </row>
    <row r="9734" spans="1:5" ht="15.75" thickBot="1" x14ac:dyDescent="0.3">
      <c r="A9734" s="130"/>
      <c r="B9734" s="130"/>
      <c r="C9734" s="130"/>
      <c r="D9734" s="130"/>
      <c r="E9734" s="130"/>
    </row>
    <row r="9735" spans="1:5" ht="15.75" thickBot="1" x14ac:dyDescent="0.3">
      <c r="A9735" s="130"/>
      <c r="B9735" s="130"/>
      <c r="C9735" s="130"/>
      <c r="D9735" s="130"/>
      <c r="E9735" s="130"/>
    </row>
    <row r="9736" spans="1:5" x14ac:dyDescent="0.25">
      <c r="A9736" s="131"/>
      <c r="B9736" s="131"/>
      <c r="C9736" s="131"/>
      <c r="D9736" s="131"/>
      <c r="E9736" s="131"/>
    </row>
    <row r="9737" spans="1:5" ht="15.75" thickBot="1" x14ac:dyDescent="0.3">
      <c r="A9737" s="130"/>
      <c r="B9737" s="130"/>
      <c r="C9737" s="130"/>
      <c r="D9737" s="130"/>
      <c r="E9737" s="130"/>
    </row>
    <row r="9738" spans="1:5" ht="15.75" thickBot="1" x14ac:dyDescent="0.3">
      <c r="A9738" s="130"/>
      <c r="B9738" s="130"/>
      <c r="C9738" s="130"/>
      <c r="D9738" s="130"/>
      <c r="E9738" s="130"/>
    </row>
    <row r="9739" spans="1:5" x14ac:dyDescent="0.25">
      <c r="A9739" s="131"/>
      <c r="B9739" s="131"/>
      <c r="C9739" s="131"/>
      <c r="D9739" s="131"/>
      <c r="E9739" s="131"/>
    </row>
    <row r="9740" spans="1:5" ht="15.75" thickBot="1" x14ac:dyDescent="0.3">
      <c r="A9740" s="130"/>
      <c r="B9740" s="130"/>
      <c r="C9740" s="130"/>
      <c r="D9740" s="130"/>
      <c r="E9740" s="130"/>
    </row>
    <row r="9741" spans="1:5" ht="15.75" thickBot="1" x14ac:dyDescent="0.3">
      <c r="A9741" s="130"/>
      <c r="B9741" s="130"/>
      <c r="C9741" s="130"/>
      <c r="D9741" s="130"/>
      <c r="E9741" s="130"/>
    </row>
    <row r="9742" spans="1:5" ht="15.75" thickBot="1" x14ac:dyDescent="0.3">
      <c r="A9742" s="130"/>
      <c r="B9742" s="130"/>
      <c r="C9742" s="130"/>
      <c r="D9742" s="130"/>
      <c r="E9742" s="130"/>
    </row>
    <row r="9743" spans="1:5" ht="15.75" thickBot="1" x14ac:dyDescent="0.3">
      <c r="A9743" s="130"/>
      <c r="B9743" s="130"/>
      <c r="C9743" s="130"/>
      <c r="D9743" s="130"/>
      <c r="E9743" s="130"/>
    </row>
    <row r="9744" spans="1:5" x14ac:dyDescent="0.25">
      <c r="A9744" s="131"/>
      <c r="B9744" s="131"/>
      <c r="C9744" s="131"/>
      <c r="D9744" s="131"/>
      <c r="E9744" s="131"/>
    </row>
    <row r="9745" spans="1:5" ht="15.75" thickBot="1" x14ac:dyDescent="0.3">
      <c r="A9745" s="130"/>
      <c r="B9745" s="130"/>
      <c r="C9745" s="130"/>
      <c r="D9745" s="130"/>
      <c r="E9745" s="130"/>
    </row>
    <row r="9746" spans="1:5" ht="15.75" thickBot="1" x14ac:dyDescent="0.3">
      <c r="A9746" s="130"/>
      <c r="B9746" s="130"/>
      <c r="C9746" s="130"/>
      <c r="D9746" s="130"/>
      <c r="E9746" s="130"/>
    </row>
    <row r="9747" spans="1:5" ht="15.75" thickBot="1" x14ac:dyDescent="0.3">
      <c r="A9747" s="130"/>
      <c r="B9747" s="130"/>
      <c r="C9747" s="130"/>
      <c r="D9747" s="130"/>
      <c r="E9747" s="130"/>
    </row>
    <row r="9748" spans="1:5" ht="15.75" thickBot="1" x14ac:dyDescent="0.3">
      <c r="A9748" s="130"/>
      <c r="B9748" s="130"/>
      <c r="C9748" s="130"/>
      <c r="D9748" s="130"/>
      <c r="E9748" s="130"/>
    </row>
    <row r="9749" spans="1:5" ht="15.75" thickBot="1" x14ac:dyDescent="0.3">
      <c r="A9749" s="130"/>
      <c r="B9749" s="130"/>
      <c r="C9749" s="130"/>
      <c r="D9749" s="130"/>
      <c r="E9749" s="130"/>
    </row>
    <row r="9750" spans="1:5" ht="15.75" thickBot="1" x14ac:dyDescent="0.3">
      <c r="A9750" s="130"/>
      <c r="B9750" s="130"/>
      <c r="C9750" s="130"/>
      <c r="D9750" s="130"/>
      <c r="E9750" s="130"/>
    </row>
    <row r="9751" spans="1:5" ht="15.75" thickBot="1" x14ac:dyDescent="0.3">
      <c r="A9751" s="130"/>
      <c r="B9751" s="130"/>
      <c r="C9751" s="130"/>
      <c r="D9751" s="130"/>
      <c r="E9751" s="130"/>
    </row>
    <row r="9752" spans="1:5" ht="15.75" thickBot="1" x14ac:dyDescent="0.3">
      <c r="A9752" s="130"/>
      <c r="B9752" s="130"/>
      <c r="C9752" s="130"/>
      <c r="D9752" s="130"/>
      <c r="E9752" s="130"/>
    </row>
    <row r="9753" spans="1:5" ht="15.75" thickBot="1" x14ac:dyDescent="0.3">
      <c r="A9753" s="130"/>
      <c r="B9753" s="130"/>
      <c r="C9753" s="130"/>
      <c r="D9753" s="130"/>
      <c r="E9753" s="130"/>
    </row>
    <row r="9754" spans="1:5" ht="15.75" thickBot="1" x14ac:dyDescent="0.3">
      <c r="A9754" s="130"/>
      <c r="B9754" s="130"/>
      <c r="C9754" s="130"/>
      <c r="D9754" s="130"/>
      <c r="E9754" s="130"/>
    </row>
    <row r="9755" spans="1:5" ht="15.75" thickBot="1" x14ac:dyDescent="0.3">
      <c r="A9755" s="130"/>
      <c r="B9755" s="130"/>
      <c r="C9755" s="130"/>
      <c r="D9755" s="130"/>
      <c r="E9755" s="130"/>
    </row>
    <row r="9756" spans="1:5" ht="15.75" thickBot="1" x14ac:dyDescent="0.3">
      <c r="A9756" s="130"/>
      <c r="B9756" s="130"/>
      <c r="C9756" s="130"/>
      <c r="D9756" s="130"/>
      <c r="E9756" s="130"/>
    </row>
    <row r="9757" spans="1:5" ht="15.75" thickBot="1" x14ac:dyDescent="0.3">
      <c r="A9757" s="130"/>
      <c r="B9757" s="130"/>
      <c r="C9757" s="130"/>
      <c r="D9757" s="130"/>
      <c r="E9757" s="130"/>
    </row>
    <row r="9758" spans="1:5" x14ac:dyDescent="0.25">
      <c r="A9758" s="131"/>
      <c r="B9758" s="131"/>
      <c r="C9758" s="131"/>
      <c r="D9758" s="131"/>
      <c r="E9758" s="131"/>
    </row>
    <row r="9759" spans="1:5" ht="15.75" thickBot="1" x14ac:dyDescent="0.3">
      <c r="A9759" s="130"/>
      <c r="B9759" s="130"/>
      <c r="C9759" s="130"/>
      <c r="D9759" s="130"/>
      <c r="E9759" s="130"/>
    </row>
    <row r="9760" spans="1:5" ht="15.75" thickBot="1" x14ac:dyDescent="0.3">
      <c r="A9760" s="130"/>
      <c r="B9760" s="130"/>
      <c r="C9760" s="130"/>
      <c r="D9760" s="130"/>
      <c r="E9760" s="130"/>
    </row>
    <row r="9761" spans="1:5" ht="15.75" thickBot="1" x14ac:dyDescent="0.3">
      <c r="A9761" s="130"/>
      <c r="B9761" s="130"/>
      <c r="C9761" s="130"/>
      <c r="D9761" s="130"/>
      <c r="E9761" s="130"/>
    </row>
    <row r="9762" spans="1:5" ht="15.75" thickBot="1" x14ac:dyDescent="0.3">
      <c r="A9762" s="130"/>
      <c r="B9762" s="130"/>
      <c r="C9762" s="130"/>
      <c r="D9762" s="130"/>
      <c r="E9762" s="130"/>
    </row>
    <row r="9763" spans="1:5" ht="15.75" thickBot="1" x14ac:dyDescent="0.3">
      <c r="A9763" s="130"/>
      <c r="B9763" s="130"/>
      <c r="C9763" s="130"/>
      <c r="D9763" s="130"/>
      <c r="E9763" s="130"/>
    </row>
    <row r="9764" spans="1:5" ht="15.75" thickBot="1" x14ac:dyDescent="0.3">
      <c r="A9764" s="130"/>
      <c r="B9764" s="130"/>
      <c r="C9764" s="130"/>
      <c r="D9764" s="130"/>
      <c r="E9764" s="130"/>
    </row>
    <row r="9765" spans="1:5" ht="15.75" thickBot="1" x14ac:dyDescent="0.3">
      <c r="A9765" s="130"/>
      <c r="B9765" s="130"/>
      <c r="C9765" s="130"/>
      <c r="D9765" s="130"/>
      <c r="E9765" s="130"/>
    </row>
    <row r="9766" spans="1:5" ht="15.75" thickBot="1" x14ac:dyDescent="0.3">
      <c r="A9766" s="130"/>
      <c r="B9766" s="130"/>
      <c r="C9766" s="130"/>
      <c r="D9766" s="130"/>
      <c r="E9766" s="130"/>
    </row>
    <row r="9767" spans="1:5" ht="15.75" thickBot="1" x14ac:dyDescent="0.3">
      <c r="A9767" s="130"/>
      <c r="B9767" s="130"/>
      <c r="C9767" s="130"/>
      <c r="D9767" s="130"/>
      <c r="E9767" s="130"/>
    </row>
    <row r="9768" spans="1:5" ht="15.75" thickBot="1" x14ac:dyDescent="0.3">
      <c r="A9768" s="130"/>
      <c r="B9768" s="130"/>
      <c r="C9768" s="130"/>
      <c r="D9768" s="130"/>
      <c r="E9768" s="130"/>
    </row>
    <row r="9769" spans="1:5" ht="15.75" thickBot="1" x14ac:dyDescent="0.3">
      <c r="A9769" s="130"/>
      <c r="B9769" s="130"/>
      <c r="C9769" s="130"/>
      <c r="D9769" s="130"/>
      <c r="E9769" s="130"/>
    </row>
    <row r="9770" spans="1:5" ht="15.75" thickBot="1" x14ac:dyDescent="0.3">
      <c r="A9770" s="130"/>
      <c r="B9770" s="130"/>
      <c r="C9770" s="130"/>
      <c r="D9770" s="130"/>
      <c r="E9770" s="130"/>
    </row>
    <row r="9771" spans="1:5" ht="15.75" thickBot="1" x14ac:dyDescent="0.3">
      <c r="A9771" s="130"/>
      <c r="B9771" s="130"/>
      <c r="C9771" s="130"/>
      <c r="D9771" s="130"/>
      <c r="E9771" s="130"/>
    </row>
    <row r="9772" spans="1:5" x14ac:dyDescent="0.25">
      <c r="A9772" s="131"/>
      <c r="B9772" s="131"/>
      <c r="C9772" s="131"/>
      <c r="D9772" s="131"/>
      <c r="E9772" s="131"/>
    </row>
    <row r="9773" spans="1:5" ht="15.75" thickBot="1" x14ac:dyDescent="0.3">
      <c r="A9773" s="130"/>
      <c r="B9773" s="130"/>
      <c r="C9773" s="130"/>
      <c r="D9773" s="130"/>
      <c r="E9773" s="130"/>
    </row>
    <row r="9774" spans="1:5" ht="15.75" thickBot="1" x14ac:dyDescent="0.3">
      <c r="A9774" s="130"/>
      <c r="B9774" s="130"/>
      <c r="C9774" s="130"/>
      <c r="D9774" s="130"/>
      <c r="E9774" s="130"/>
    </row>
    <row r="9775" spans="1:5" x14ac:dyDescent="0.25">
      <c r="A9775" s="131"/>
      <c r="B9775" s="131"/>
      <c r="C9775" s="131"/>
      <c r="D9775" s="131"/>
      <c r="E9775" s="131"/>
    </row>
    <row r="9776" spans="1:5" ht="15.75" thickBot="1" x14ac:dyDescent="0.3">
      <c r="A9776" s="130"/>
      <c r="B9776" s="130"/>
      <c r="C9776" s="130"/>
      <c r="D9776" s="130"/>
      <c r="E9776" s="130"/>
    </row>
    <row r="9777" spans="1:5" ht="15.75" thickBot="1" x14ac:dyDescent="0.3">
      <c r="A9777" s="130"/>
      <c r="B9777" s="130"/>
      <c r="C9777" s="130"/>
      <c r="D9777" s="130"/>
      <c r="E9777" s="130"/>
    </row>
    <row r="9778" spans="1:5" x14ac:dyDescent="0.25">
      <c r="A9778" s="131"/>
      <c r="B9778" s="131"/>
      <c r="C9778" s="131"/>
      <c r="D9778" s="131"/>
      <c r="E9778" s="131"/>
    </row>
    <row r="9779" spans="1:5" ht="15.75" thickBot="1" x14ac:dyDescent="0.3">
      <c r="A9779" s="130"/>
      <c r="B9779" s="130"/>
      <c r="C9779" s="130"/>
      <c r="D9779" s="130"/>
      <c r="E9779" s="130"/>
    </row>
    <row r="9780" spans="1:5" ht="15.75" thickBot="1" x14ac:dyDescent="0.3">
      <c r="A9780" s="130"/>
      <c r="B9780" s="130"/>
      <c r="C9780" s="130"/>
      <c r="D9780" s="130"/>
      <c r="E9780" s="130"/>
    </row>
    <row r="9781" spans="1:5" x14ac:dyDescent="0.25">
      <c r="A9781" s="131"/>
      <c r="B9781" s="131"/>
      <c r="C9781" s="131"/>
      <c r="D9781" s="131"/>
      <c r="E9781" s="131"/>
    </row>
    <row r="9782" spans="1:5" ht="15.75" thickBot="1" x14ac:dyDescent="0.3">
      <c r="A9782" s="130"/>
      <c r="B9782" s="130"/>
      <c r="C9782" s="130"/>
      <c r="D9782" s="130"/>
      <c r="E9782" s="130"/>
    </row>
    <row r="9783" spans="1:5" ht="15.75" thickBot="1" x14ac:dyDescent="0.3">
      <c r="A9783" s="130"/>
      <c r="B9783" s="130"/>
      <c r="C9783" s="130"/>
      <c r="D9783" s="130"/>
      <c r="E9783" s="130"/>
    </row>
    <row r="9784" spans="1:5" x14ac:dyDescent="0.25">
      <c r="A9784" s="131"/>
      <c r="B9784" s="131"/>
      <c r="C9784" s="131"/>
      <c r="D9784" s="131"/>
      <c r="E9784" s="131"/>
    </row>
    <row r="9785" spans="1:5" ht="15.75" thickBot="1" x14ac:dyDescent="0.3">
      <c r="A9785" s="130"/>
      <c r="B9785" s="130"/>
      <c r="C9785" s="130"/>
      <c r="D9785" s="130"/>
      <c r="E9785" s="130"/>
    </row>
    <row r="9786" spans="1:5" ht="15.75" thickBot="1" x14ac:dyDescent="0.3">
      <c r="A9786" s="130"/>
      <c r="B9786" s="130"/>
      <c r="C9786" s="130"/>
      <c r="D9786" s="130"/>
      <c r="E9786" s="130"/>
    </row>
    <row r="9787" spans="1:5" ht="15.75" thickBot="1" x14ac:dyDescent="0.3">
      <c r="A9787" s="130"/>
      <c r="B9787" s="130"/>
      <c r="C9787" s="130"/>
      <c r="D9787" s="130"/>
      <c r="E9787" s="130"/>
    </row>
    <row r="9788" spans="1:5" ht="15.75" thickBot="1" x14ac:dyDescent="0.3">
      <c r="A9788" s="130"/>
      <c r="B9788" s="130"/>
      <c r="C9788" s="130"/>
      <c r="D9788" s="130"/>
      <c r="E9788" s="130"/>
    </row>
    <row r="9789" spans="1:5" x14ac:dyDescent="0.25">
      <c r="A9789" s="131"/>
      <c r="B9789" s="131"/>
      <c r="C9789" s="131"/>
      <c r="D9789" s="131"/>
      <c r="E9789" s="131"/>
    </row>
    <row r="9790" spans="1:5" ht="15.75" thickBot="1" x14ac:dyDescent="0.3">
      <c r="A9790" s="130"/>
      <c r="B9790" s="130"/>
      <c r="C9790" s="130"/>
      <c r="D9790" s="130"/>
      <c r="E9790" s="130"/>
    </row>
    <row r="9791" spans="1:5" ht="15.75" thickBot="1" x14ac:dyDescent="0.3">
      <c r="A9791" s="130"/>
      <c r="B9791" s="130"/>
      <c r="C9791" s="130"/>
      <c r="D9791" s="130"/>
      <c r="E9791" s="130"/>
    </row>
    <row r="9792" spans="1:5" x14ac:dyDescent="0.25">
      <c r="A9792" s="131"/>
      <c r="B9792" s="131"/>
      <c r="C9792" s="131"/>
      <c r="D9792" s="131"/>
      <c r="E9792" s="131"/>
    </row>
    <row r="9793" spans="1:5" ht="15.75" thickBot="1" x14ac:dyDescent="0.3">
      <c r="A9793" s="130"/>
      <c r="B9793" s="130"/>
      <c r="C9793" s="130"/>
      <c r="D9793" s="130"/>
      <c r="E9793" s="130"/>
    </row>
    <row r="9794" spans="1:5" ht="15.75" thickBot="1" x14ac:dyDescent="0.3">
      <c r="A9794" s="130"/>
      <c r="B9794" s="130"/>
      <c r="C9794" s="130"/>
      <c r="D9794" s="130"/>
      <c r="E9794" s="130"/>
    </row>
    <row r="9795" spans="1:5" ht="15.75" thickBot="1" x14ac:dyDescent="0.3">
      <c r="A9795" s="130"/>
      <c r="B9795" s="130"/>
      <c r="C9795" s="130"/>
      <c r="D9795" s="130"/>
      <c r="E9795" s="130"/>
    </row>
    <row r="9796" spans="1:5" ht="15.75" thickBot="1" x14ac:dyDescent="0.3">
      <c r="A9796" s="130"/>
      <c r="B9796" s="130"/>
      <c r="C9796" s="130"/>
      <c r="D9796" s="130"/>
      <c r="E9796" s="130"/>
    </row>
    <row r="9797" spans="1:5" x14ac:dyDescent="0.25">
      <c r="A9797" s="131"/>
      <c r="B9797" s="131"/>
      <c r="C9797" s="131"/>
      <c r="D9797" s="131"/>
      <c r="E9797" s="131"/>
    </row>
    <row r="9798" spans="1:5" x14ac:dyDescent="0.25">
      <c r="A9798" s="131"/>
      <c r="B9798" s="131"/>
      <c r="C9798" s="131"/>
      <c r="D9798" s="131"/>
      <c r="E9798" s="131"/>
    </row>
    <row r="9799" spans="1:5" x14ac:dyDescent="0.25">
      <c r="A9799" s="131"/>
      <c r="B9799" s="131"/>
      <c r="C9799" s="131"/>
      <c r="D9799" s="131"/>
      <c r="E9799" s="131"/>
    </row>
    <row r="9800" spans="1:5" ht="15.75" thickBot="1" x14ac:dyDescent="0.3">
      <c r="A9800" s="130"/>
      <c r="B9800" s="130"/>
      <c r="C9800" s="130"/>
      <c r="D9800" s="130"/>
      <c r="E9800" s="130"/>
    </row>
    <row r="9801" spans="1:5" ht="15.75" thickBot="1" x14ac:dyDescent="0.3">
      <c r="A9801" s="130"/>
      <c r="B9801" s="130"/>
      <c r="C9801" s="130"/>
      <c r="D9801" s="130"/>
      <c r="E9801" s="130"/>
    </row>
    <row r="9802" spans="1:5" x14ac:dyDescent="0.25">
      <c r="A9802" s="131"/>
      <c r="B9802" s="131"/>
      <c r="C9802" s="131"/>
      <c r="D9802" s="131"/>
      <c r="E9802" s="131"/>
    </row>
    <row r="9803" spans="1:5" x14ac:dyDescent="0.25">
      <c r="A9803" s="131"/>
      <c r="B9803" s="131"/>
      <c r="C9803" s="131"/>
      <c r="D9803" s="131"/>
      <c r="E9803" s="131"/>
    </row>
    <row r="9804" spans="1:5" x14ac:dyDescent="0.25">
      <c r="A9804" s="131"/>
      <c r="B9804" s="131"/>
      <c r="C9804" s="131"/>
      <c r="D9804" s="131"/>
      <c r="E9804" s="131"/>
    </row>
    <row r="9805" spans="1:5" ht="15.75" thickBot="1" x14ac:dyDescent="0.3">
      <c r="A9805" s="130"/>
      <c r="B9805" s="130"/>
      <c r="C9805" s="130"/>
      <c r="D9805" s="130"/>
      <c r="E9805" s="130"/>
    </row>
    <row r="9806" spans="1:5" ht="15.75" thickBot="1" x14ac:dyDescent="0.3">
      <c r="A9806" s="130"/>
      <c r="B9806" s="130"/>
      <c r="C9806" s="130"/>
      <c r="D9806" s="130"/>
      <c r="E9806" s="130"/>
    </row>
    <row r="9807" spans="1:5" ht="15.75" thickBot="1" x14ac:dyDescent="0.3">
      <c r="A9807" s="130"/>
      <c r="B9807" s="130"/>
      <c r="C9807" s="130"/>
      <c r="D9807" s="130"/>
      <c r="E9807" s="130"/>
    </row>
    <row r="9808" spans="1:5" ht="15.75" thickBot="1" x14ac:dyDescent="0.3">
      <c r="A9808" s="130"/>
      <c r="B9808" s="130"/>
      <c r="C9808" s="130"/>
      <c r="D9808" s="130"/>
      <c r="E9808" s="130"/>
    </row>
    <row r="9809" spans="1:5" ht="15.75" thickBot="1" x14ac:dyDescent="0.3">
      <c r="A9809" s="130"/>
      <c r="B9809" s="130"/>
      <c r="C9809" s="130"/>
      <c r="D9809" s="130"/>
      <c r="E9809" s="130"/>
    </row>
    <row r="9810" spans="1:5" ht="15.75" thickBot="1" x14ac:dyDescent="0.3">
      <c r="A9810" s="130"/>
      <c r="B9810" s="130"/>
      <c r="C9810" s="130"/>
      <c r="D9810" s="130"/>
      <c r="E9810" s="130"/>
    </row>
    <row r="9811" spans="1:5" ht="15.75" thickBot="1" x14ac:dyDescent="0.3">
      <c r="A9811" s="130"/>
      <c r="B9811" s="130"/>
      <c r="C9811" s="130"/>
      <c r="D9811" s="130"/>
      <c r="E9811" s="130"/>
    </row>
    <row r="9812" spans="1:5" ht="15.75" thickBot="1" x14ac:dyDescent="0.3">
      <c r="A9812" s="130"/>
      <c r="B9812" s="130"/>
      <c r="C9812" s="130"/>
      <c r="D9812" s="130"/>
      <c r="E9812" s="130"/>
    </row>
    <row r="9813" spans="1:5" ht="15.75" thickBot="1" x14ac:dyDescent="0.3">
      <c r="A9813" s="130"/>
      <c r="B9813" s="130"/>
      <c r="C9813" s="130"/>
      <c r="D9813" s="130"/>
      <c r="E9813" s="130"/>
    </row>
    <row r="9814" spans="1:5" x14ac:dyDescent="0.25">
      <c r="A9814" s="131"/>
      <c r="B9814" s="131"/>
      <c r="C9814" s="131"/>
      <c r="D9814" s="131"/>
      <c r="E9814" s="131"/>
    </row>
    <row r="9815" spans="1:5" ht="15.75" thickBot="1" x14ac:dyDescent="0.3">
      <c r="A9815" s="130"/>
      <c r="B9815" s="130"/>
      <c r="C9815" s="130"/>
      <c r="D9815" s="130"/>
      <c r="E9815" s="130"/>
    </row>
    <row r="9816" spans="1:5" ht="15.75" thickBot="1" x14ac:dyDescent="0.3">
      <c r="A9816" s="130"/>
      <c r="B9816" s="130"/>
      <c r="C9816" s="130"/>
      <c r="D9816" s="130"/>
      <c r="E9816" s="130"/>
    </row>
    <row r="9817" spans="1:5" x14ac:dyDescent="0.25">
      <c r="A9817" s="131"/>
      <c r="B9817" s="131"/>
      <c r="C9817" s="131"/>
      <c r="D9817" s="131"/>
      <c r="E9817" s="131"/>
    </row>
    <row r="9818" spans="1:5" ht="15.75" thickBot="1" x14ac:dyDescent="0.3">
      <c r="A9818" s="130"/>
      <c r="B9818" s="130"/>
      <c r="C9818" s="130"/>
      <c r="D9818" s="130"/>
      <c r="E9818" s="130"/>
    </row>
    <row r="9819" spans="1:5" ht="15.75" thickBot="1" x14ac:dyDescent="0.3">
      <c r="A9819" s="130"/>
      <c r="B9819" s="130"/>
      <c r="C9819" s="130"/>
      <c r="D9819" s="130"/>
      <c r="E9819" s="130"/>
    </row>
    <row r="9820" spans="1:5" ht="15.75" thickBot="1" x14ac:dyDescent="0.3">
      <c r="A9820" s="130"/>
      <c r="B9820" s="130"/>
      <c r="C9820" s="130"/>
      <c r="D9820" s="130"/>
      <c r="E9820" s="130"/>
    </row>
    <row r="9821" spans="1:5" x14ac:dyDescent="0.25">
      <c r="A9821" s="131"/>
      <c r="B9821" s="131"/>
      <c r="C9821" s="131"/>
      <c r="D9821" s="131"/>
      <c r="E9821" s="131"/>
    </row>
    <row r="9822" spans="1:5" ht="15.75" thickBot="1" x14ac:dyDescent="0.3">
      <c r="A9822" s="130"/>
      <c r="B9822" s="130"/>
      <c r="C9822" s="130"/>
      <c r="D9822" s="130"/>
      <c r="E9822" s="130"/>
    </row>
    <row r="9823" spans="1:5" ht="15.75" thickBot="1" x14ac:dyDescent="0.3">
      <c r="A9823" s="130"/>
      <c r="B9823" s="130"/>
      <c r="C9823" s="130"/>
      <c r="D9823" s="130"/>
      <c r="E9823" s="130"/>
    </row>
    <row r="9824" spans="1:5" ht="15.75" thickBot="1" x14ac:dyDescent="0.3">
      <c r="A9824" s="130"/>
      <c r="B9824" s="130"/>
      <c r="C9824" s="130"/>
      <c r="D9824" s="130"/>
      <c r="E9824" s="130"/>
    </row>
    <row r="9825" spans="1:5" ht="15.75" thickBot="1" x14ac:dyDescent="0.3">
      <c r="A9825" s="130"/>
      <c r="B9825" s="130"/>
      <c r="C9825" s="130"/>
      <c r="D9825" s="130"/>
      <c r="E9825" s="130"/>
    </row>
    <row r="9826" spans="1:5" ht="15.75" thickBot="1" x14ac:dyDescent="0.3">
      <c r="A9826" s="130"/>
      <c r="B9826" s="130"/>
      <c r="C9826" s="130"/>
      <c r="D9826" s="130"/>
      <c r="E9826" s="130"/>
    </row>
    <row r="9827" spans="1:5" ht="15.75" thickBot="1" x14ac:dyDescent="0.3">
      <c r="A9827" s="130"/>
      <c r="B9827" s="130"/>
      <c r="C9827" s="130"/>
      <c r="D9827" s="130"/>
      <c r="E9827" s="130"/>
    </row>
    <row r="9828" spans="1:5" ht="15.75" thickBot="1" x14ac:dyDescent="0.3">
      <c r="A9828" s="130"/>
      <c r="B9828" s="130"/>
      <c r="C9828" s="130"/>
      <c r="D9828" s="130"/>
      <c r="E9828" s="130"/>
    </row>
    <row r="9829" spans="1:5" x14ac:dyDescent="0.25">
      <c r="A9829" s="131"/>
      <c r="B9829" s="131"/>
      <c r="C9829" s="131"/>
      <c r="D9829" s="131"/>
      <c r="E9829" s="131"/>
    </row>
    <row r="9830" spans="1:5" ht="15.75" thickBot="1" x14ac:dyDescent="0.3">
      <c r="A9830" s="130"/>
      <c r="B9830" s="130"/>
      <c r="C9830" s="130"/>
      <c r="D9830" s="130"/>
      <c r="E9830" s="130"/>
    </row>
    <row r="9831" spans="1:5" ht="15.75" thickBot="1" x14ac:dyDescent="0.3">
      <c r="A9831" s="130"/>
      <c r="B9831" s="130"/>
      <c r="C9831" s="130"/>
      <c r="D9831" s="130"/>
      <c r="E9831" s="130"/>
    </row>
    <row r="9832" spans="1:5" ht="15.75" thickBot="1" x14ac:dyDescent="0.3">
      <c r="A9832" s="130"/>
      <c r="B9832" s="130"/>
      <c r="C9832" s="130"/>
      <c r="D9832" s="130"/>
      <c r="E9832" s="130"/>
    </row>
    <row r="9833" spans="1:5" ht="15.75" thickBot="1" x14ac:dyDescent="0.3">
      <c r="A9833" s="130"/>
      <c r="B9833" s="130"/>
      <c r="C9833" s="130"/>
      <c r="D9833" s="130"/>
      <c r="E9833" s="130"/>
    </row>
    <row r="9834" spans="1:5" ht="15.75" thickBot="1" x14ac:dyDescent="0.3">
      <c r="A9834" s="130"/>
      <c r="B9834" s="130"/>
      <c r="C9834" s="130"/>
      <c r="D9834" s="130"/>
      <c r="E9834" s="130"/>
    </row>
    <row r="9835" spans="1:5" ht="15.75" thickBot="1" x14ac:dyDescent="0.3">
      <c r="A9835" s="130"/>
      <c r="B9835" s="130"/>
      <c r="C9835" s="130"/>
      <c r="D9835" s="130"/>
      <c r="E9835" s="130"/>
    </row>
    <row r="9836" spans="1:5" ht="15.75" thickBot="1" x14ac:dyDescent="0.3">
      <c r="A9836" s="130"/>
      <c r="B9836" s="130"/>
      <c r="C9836" s="130"/>
      <c r="D9836" s="130"/>
      <c r="E9836" s="130"/>
    </row>
    <row r="9837" spans="1:5" ht="15.75" thickBot="1" x14ac:dyDescent="0.3">
      <c r="A9837" s="130"/>
      <c r="B9837" s="130"/>
      <c r="C9837" s="130"/>
      <c r="D9837" s="130"/>
      <c r="E9837" s="130"/>
    </row>
    <row r="9838" spans="1:5" ht="15.75" thickBot="1" x14ac:dyDescent="0.3">
      <c r="A9838" s="130"/>
      <c r="B9838" s="130"/>
      <c r="C9838" s="130"/>
      <c r="D9838" s="130"/>
      <c r="E9838" s="130"/>
    </row>
    <row r="9839" spans="1:5" ht="15.75" thickBot="1" x14ac:dyDescent="0.3">
      <c r="A9839" s="130"/>
      <c r="B9839" s="130"/>
      <c r="C9839" s="130"/>
      <c r="D9839" s="130"/>
      <c r="E9839" s="130"/>
    </row>
    <row r="9840" spans="1:5" x14ac:dyDescent="0.25">
      <c r="A9840" s="131"/>
      <c r="B9840" s="131"/>
      <c r="C9840" s="131"/>
      <c r="D9840" s="131"/>
      <c r="E9840" s="131"/>
    </row>
    <row r="9841" spans="1:5" ht="15.75" thickBot="1" x14ac:dyDescent="0.3">
      <c r="A9841" s="130"/>
      <c r="B9841" s="130"/>
      <c r="C9841" s="130"/>
      <c r="D9841" s="130"/>
      <c r="E9841" s="130"/>
    </row>
    <row r="9842" spans="1:5" ht="15.75" thickBot="1" x14ac:dyDescent="0.3">
      <c r="A9842" s="130"/>
      <c r="B9842" s="130"/>
      <c r="C9842" s="130"/>
      <c r="D9842" s="130"/>
      <c r="E9842" s="130"/>
    </row>
    <row r="9843" spans="1:5" x14ac:dyDescent="0.25">
      <c r="A9843" s="131"/>
      <c r="B9843" s="131"/>
      <c r="C9843" s="131"/>
      <c r="D9843" s="131"/>
      <c r="E9843" s="131"/>
    </row>
    <row r="9844" spans="1:5" ht="15.75" thickBot="1" x14ac:dyDescent="0.3">
      <c r="A9844" s="130"/>
      <c r="B9844" s="130"/>
      <c r="C9844" s="130"/>
      <c r="D9844" s="130"/>
      <c r="E9844" s="130"/>
    </row>
    <row r="9845" spans="1:5" ht="15.75" thickBot="1" x14ac:dyDescent="0.3">
      <c r="A9845" s="130"/>
      <c r="B9845" s="130"/>
      <c r="C9845" s="130"/>
      <c r="D9845" s="130"/>
      <c r="E9845" s="130"/>
    </row>
    <row r="9846" spans="1:5" ht="15.75" thickBot="1" x14ac:dyDescent="0.3">
      <c r="A9846" s="130"/>
      <c r="B9846" s="130"/>
      <c r="C9846" s="130"/>
      <c r="D9846" s="130"/>
      <c r="E9846" s="130"/>
    </row>
    <row r="9847" spans="1:5" ht="15.75" thickBot="1" x14ac:dyDescent="0.3">
      <c r="A9847" s="130"/>
      <c r="B9847" s="130"/>
      <c r="C9847" s="130"/>
      <c r="D9847" s="130"/>
      <c r="E9847" s="130"/>
    </row>
    <row r="9848" spans="1:5" ht="15.75" thickBot="1" x14ac:dyDescent="0.3">
      <c r="A9848" s="130"/>
      <c r="B9848" s="130"/>
      <c r="C9848" s="130"/>
      <c r="D9848" s="130"/>
      <c r="E9848" s="130"/>
    </row>
    <row r="9849" spans="1:5" ht="15.75" thickBot="1" x14ac:dyDescent="0.3">
      <c r="A9849" s="130"/>
      <c r="B9849" s="130"/>
      <c r="C9849" s="130"/>
      <c r="D9849" s="130"/>
      <c r="E9849" s="130"/>
    </row>
    <row r="9850" spans="1:5" ht="15.75" thickBot="1" x14ac:dyDescent="0.3">
      <c r="A9850" s="130"/>
      <c r="B9850" s="130"/>
      <c r="C9850" s="130"/>
      <c r="D9850" s="130"/>
      <c r="E9850" s="130"/>
    </row>
    <row r="9851" spans="1:5" ht="15.75" thickBot="1" x14ac:dyDescent="0.3">
      <c r="A9851" s="130"/>
      <c r="B9851" s="130"/>
      <c r="C9851" s="130"/>
      <c r="D9851" s="130"/>
      <c r="E9851" s="130"/>
    </row>
    <row r="9852" spans="1:5" ht="15.75" thickBot="1" x14ac:dyDescent="0.3">
      <c r="A9852" s="130"/>
      <c r="B9852" s="130"/>
      <c r="C9852" s="130"/>
      <c r="D9852" s="130"/>
      <c r="E9852" s="130"/>
    </row>
    <row r="9853" spans="1:5" ht="15.75" thickBot="1" x14ac:dyDescent="0.3">
      <c r="A9853" s="130"/>
      <c r="B9853" s="130"/>
      <c r="C9853" s="130"/>
      <c r="D9853" s="130"/>
      <c r="E9853" s="130"/>
    </row>
    <row r="9854" spans="1:5" ht="15.75" thickBot="1" x14ac:dyDescent="0.3">
      <c r="A9854" s="130"/>
      <c r="B9854" s="130"/>
      <c r="C9854" s="130"/>
      <c r="D9854" s="130"/>
      <c r="E9854" s="130"/>
    </row>
    <row r="9855" spans="1:5" ht="15.75" thickBot="1" x14ac:dyDescent="0.3">
      <c r="A9855" s="130"/>
      <c r="B9855" s="130"/>
      <c r="C9855" s="130"/>
      <c r="D9855" s="130"/>
      <c r="E9855" s="130"/>
    </row>
    <row r="9856" spans="1:5" ht="15.75" thickBot="1" x14ac:dyDescent="0.3">
      <c r="A9856" s="130"/>
      <c r="B9856" s="130"/>
      <c r="C9856" s="130"/>
      <c r="D9856" s="130"/>
      <c r="E9856" s="130"/>
    </row>
    <row r="9857" spans="1:5" ht="15.75" thickBot="1" x14ac:dyDescent="0.3">
      <c r="A9857" s="130"/>
      <c r="B9857" s="130"/>
      <c r="C9857" s="130"/>
      <c r="D9857" s="130"/>
      <c r="E9857" s="130"/>
    </row>
    <row r="9858" spans="1:5" ht="15.75" thickBot="1" x14ac:dyDescent="0.3">
      <c r="A9858" s="130"/>
      <c r="B9858" s="130"/>
      <c r="C9858" s="130"/>
      <c r="D9858" s="130"/>
      <c r="E9858" s="130"/>
    </row>
    <row r="9859" spans="1:5" ht="15.75" thickBot="1" x14ac:dyDescent="0.3">
      <c r="A9859" s="130"/>
      <c r="B9859" s="130"/>
      <c r="C9859" s="130"/>
      <c r="D9859" s="130"/>
      <c r="E9859" s="130"/>
    </row>
    <row r="9860" spans="1:5" ht="15.75" thickBot="1" x14ac:dyDescent="0.3">
      <c r="A9860" s="130"/>
      <c r="B9860" s="130"/>
      <c r="C9860" s="130"/>
      <c r="D9860" s="130"/>
      <c r="E9860" s="130"/>
    </row>
    <row r="9861" spans="1:5" ht="15.75" thickBot="1" x14ac:dyDescent="0.3">
      <c r="A9861" s="130"/>
      <c r="B9861" s="130"/>
      <c r="C9861" s="130"/>
      <c r="D9861" s="130"/>
      <c r="E9861" s="130"/>
    </row>
    <row r="9862" spans="1:5" x14ac:dyDescent="0.25">
      <c r="A9862" s="131"/>
      <c r="B9862" s="131"/>
      <c r="C9862" s="131"/>
      <c r="D9862" s="131"/>
      <c r="E9862" s="131"/>
    </row>
    <row r="9863" spans="1:5" ht="15.75" thickBot="1" x14ac:dyDescent="0.3">
      <c r="A9863" s="130"/>
      <c r="B9863" s="130"/>
      <c r="C9863" s="130"/>
      <c r="D9863" s="130"/>
      <c r="E9863" s="130"/>
    </row>
    <row r="9864" spans="1:5" ht="15.75" thickBot="1" x14ac:dyDescent="0.3">
      <c r="A9864" s="130"/>
      <c r="B9864" s="130"/>
      <c r="C9864" s="130"/>
      <c r="D9864" s="130"/>
      <c r="E9864" s="130"/>
    </row>
    <row r="9865" spans="1:5" x14ac:dyDescent="0.25">
      <c r="A9865" s="131"/>
      <c r="B9865" s="131"/>
      <c r="C9865" s="131"/>
      <c r="D9865" s="131"/>
      <c r="E9865" s="131"/>
    </row>
    <row r="9866" spans="1:5" ht="15.75" thickBot="1" x14ac:dyDescent="0.3">
      <c r="A9866" s="130"/>
      <c r="B9866" s="130"/>
      <c r="C9866" s="130"/>
      <c r="D9866" s="130"/>
      <c r="E9866" s="130"/>
    </row>
    <row r="9867" spans="1:5" ht="15.75" thickBot="1" x14ac:dyDescent="0.3">
      <c r="A9867" s="130"/>
      <c r="B9867" s="130"/>
      <c r="C9867" s="130"/>
      <c r="D9867" s="130"/>
      <c r="E9867" s="130"/>
    </row>
    <row r="9868" spans="1:5" x14ac:dyDescent="0.25">
      <c r="A9868" s="131"/>
      <c r="B9868" s="131"/>
      <c r="C9868" s="131"/>
      <c r="D9868" s="131"/>
      <c r="E9868" s="131"/>
    </row>
    <row r="9869" spans="1:5" ht="15.75" thickBot="1" x14ac:dyDescent="0.3">
      <c r="A9869" s="130"/>
      <c r="B9869" s="130"/>
      <c r="C9869" s="130"/>
      <c r="D9869" s="130"/>
      <c r="E9869" s="130"/>
    </row>
    <row r="9870" spans="1:5" ht="15.75" thickBot="1" x14ac:dyDescent="0.3">
      <c r="A9870" s="130"/>
      <c r="B9870" s="130"/>
      <c r="C9870" s="130"/>
      <c r="D9870" s="130"/>
      <c r="E9870" s="130"/>
    </row>
    <row r="9871" spans="1:5" x14ac:dyDescent="0.25">
      <c r="A9871" s="131"/>
      <c r="B9871" s="131"/>
      <c r="C9871" s="131"/>
      <c r="D9871" s="131"/>
      <c r="E9871" s="131"/>
    </row>
    <row r="9872" spans="1:5" ht="15.75" thickBot="1" x14ac:dyDescent="0.3">
      <c r="A9872" s="130"/>
      <c r="B9872" s="130"/>
      <c r="C9872" s="130"/>
      <c r="D9872" s="130"/>
      <c r="E9872" s="130"/>
    </row>
    <row r="9873" spans="1:5" ht="15.75" thickBot="1" x14ac:dyDescent="0.3">
      <c r="A9873" s="130"/>
      <c r="B9873" s="130"/>
      <c r="C9873" s="130"/>
      <c r="D9873" s="130"/>
      <c r="E9873" s="130"/>
    </row>
    <row r="9874" spans="1:5" x14ac:dyDescent="0.25">
      <c r="A9874" s="131"/>
      <c r="B9874" s="131"/>
      <c r="C9874" s="131"/>
      <c r="D9874" s="131"/>
      <c r="E9874" s="131"/>
    </row>
    <row r="9875" spans="1:5" ht="15.75" thickBot="1" x14ac:dyDescent="0.3">
      <c r="A9875" s="130"/>
      <c r="B9875" s="130"/>
      <c r="C9875" s="130"/>
      <c r="D9875" s="130"/>
      <c r="E9875" s="130"/>
    </row>
    <row r="9876" spans="1:5" ht="15.75" thickBot="1" x14ac:dyDescent="0.3">
      <c r="A9876" s="130"/>
      <c r="B9876" s="130"/>
      <c r="C9876" s="130"/>
      <c r="D9876" s="130"/>
      <c r="E9876" s="130"/>
    </row>
    <row r="9877" spans="1:5" x14ac:dyDescent="0.25">
      <c r="A9877" s="131"/>
      <c r="B9877" s="131"/>
      <c r="C9877" s="131"/>
      <c r="D9877" s="131"/>
      <c r="E9877" s="131"/>
    </row>
    <row r="9878" spans="1:5" ht="15.75" thickBot="1" x14ac:dyDescent="0.3">
      <c r="A9878" s="130"/>
      <c r="B9878" s="130"/>
      <c r="C9878" s="130"/>
      <c r="D9878" s="130"/>
      <c r="E9878" s="130"/>
    </row>
    <row r="9879" spans="1:5" ht="15.75" thickBot="1" x14ac:dyDescent="0.3">
      <c r="A9879" s="130"/>
      <c r="B9879" s="130"/>
      <c r="C9879" s="130"/>
      <c r="D9879" s="130"/>
      <c r="E9879" s="130"/>
    </row>
    <row r="9880" spans="1:5" x14ac:dyDescent="0.25">
      <c r="A9880" s="131"/>
      <c r="B9880" s="131"/>
      <c r="C9880" s="131"/>
      <c r="D9880" s="131"/>
      <c r="E9880" s="131"/>
    </row>
    <row r="9881" spans="1:5" ht="15.75" thickBot="1" x14ac:dyDescent="0.3">
      <c r="A9881" s="130"/>
      <c r="B9881" s="130"/>
      <c r="C9881" s="130"/>
      <c r="D9881" s="130"/>
      <c r="E9881" s="130"/>
    </row>
    <row r="9882" spans="1:5" ht="15.75" thickBot="1" x14ac:dyDescent="0.3">
      <c r="A9882" s="130"/>
      <c r="B9882" s="130"/>
      <c r="C9882" s="130"/>
      <c r="D9882" s="130"/>
      <c r="E9882" s="130"/>
    </row>
    <row r="9883" spans="1:5" x14ac:dyDescent="0.25">
      <c r="A9883" s="131"/>
      <c r="B9883" s="131"/>
      <c r="C9883" s="131"/>
      <c r="D9883" s="131"/>
      <c r="E9883" s="131"/>
    </row>
    <row r="9884" spans="1:5" ht="15.75" thickBot="1" x14ac:dyDescent="0.3">
      <c r="A9884" s="130"/>
      <c r="B9884" s="130"/>
      <c r="C9884" s="130"/>
      <c r="D9884" s="130"/>
      <c r="E9884" s="130"/>
    </row>
    <row r="9885" spans="1:5" ht="15.75" thickBot="1" x14ac:dyDescent="0.3">
      <c r="A9885" s="130"/>
      <c r="B9885" s="130"/>
      <c r="C9885" s="130"/>
      <c r="D9885" s="130"/>
      <c r="E9885" s="130"/>
    </row>
    <row r="9886" spans="1:5" x14ac:dyDescent="0.25">
      <c r="A9886" s="131"/>
      <c r="B9886" s="131"/>
      <c r="C9886" s="131"/>
      <c r="D9886" s="131"/>
      <c r="E9886" s="131"/>
    </row>
    <row r="9887" spans="1:5" ht="15.75" thickBot="1" x14ac:dyDescent="0.3">
      <c r="A9887" s="130"/>
      <c r="B9887" s="130"/>
      <c r="C9887" s="130"/>
      <c r="D9887" s="130"/>
      <c r="E9887" s="130"/>
    </row>
    <row r="9888" spans="1:5" ht="15.75" thickBot="1" x14ac:dyDescent="0.3">
      <c r="A9888" s="130"/>
      <c r="B9888" s="130"/>
      <c r="C9888" s="130"/>
      <c r="D9888" s="130"/>
      <c r="E9888" s="130"/>
    </row>
    <row r="9889" spans="1:5" x14ac:dyDescent="0.25">
      <c r="A9889" s="131"/>
      <c r="B9889" s="131"/>
      <c r="C9889" s="131"/>
      <c r="D9889" s="131"/>
      <c r="E9889" s="131"/>
    </row>
    <row r="9890" spans="1:5" ht="15.75" thickBot="1" x14ac:dyDescent="0.3">
      <c r="A9890" s="130"/>
      <c r="B9890" s="130"/>
      <c r="C9890" s="130"/>
      <c r="D9890" s="130"/>
      <c r="E9890" s="130"/>
    </row>
    <row r="9891" spans="1:5" ht="15.75" thickBot="1" x14ac:dyDescent="0.3">
      <c r="A9891" s="130"/>
      <c r="B9891" s="130"/>
      <c r="C9891" s="130"/>
      <c r="D9891" s="130"/>
      <c r="E9891" s="130"/>
    </row>
    <row r="9892" spans="1:5" x14ac:dyDescent="0.25">
      <c r="A9892" s="131"/>
      <c r="B9892" s="131"/>
      <c r="C9892" s="131"/>
      <c r="D9892" s="131"/>
      <c r="E9892" s="131"/>
    </row>
    <row r="9893" spans="1:5" ht="15.75" thickBot="1" x14ac:dyDescent="0.3">
      <c r="A9893" s="130"/>
      <c r="B9893" s="130"/>
      <c r="C9893" s="130"/>
      <c r="D9893" s="130"/>
      <c r="E9893" s="130"/>
    </row>
    <row r="9894" spans="1:5" ht="15.75" thickBot="1" x14ac:dyDescent="0.3">
      <c r="A9894" s="130"/>
      <c r="B9894" s="130"/>
      <c r="C9894" s="130"/>
      <c r="D9894" s="130"/>
      <c r="E9894" s="130"/>
    </row>
    <row r="9895" spans="1:5" x14ac:dyDescent="0.25">
      <c r="A9895" s="131"/>
      <c r="B9895" s="131"/>
      <c r="C9895" s="131"/>
      <c r="D9895" s="131"/>
      <c r="E9895" s="131"/>
    </row>
    <row r="9896" spans="1:5" ht="15.75" thickBot="1" x14ac:dyDescent="0.3">
      <c r="A9896" s="130"/>
      <c r="B9896" s="130"/>
      <c r="C9896" s="130"/>
      <c r="D9896" s="130"/>
      <c r="E9896" s="130"/>
    </row>
    <row r="9897" spans="1:5" ht="15.75" thickBot="1" x14ac:dyDescent="0.3">
      <c r="A9897" s="130"/>
      <c r="B9897" s="130"/>
      <c r="C9897" s="130"/>
      <c r="D9897" s="130"/>
      <c r="E9897" s="130"/>
    </row>
    <row r="9898" spans="1:5" ht="15.75" thickBot="1" x14ac:dyDescent="0.3">
      <c r="A9898" s="130"/>
      <c r="B9898" s="130"/>
      <c r="C9898" s="130"/>
      <c r="D9898" s="130"/>
      <c r="E9898" s="130"/>
    </row>
    <row r="9899" spans="1:5" ht="15.75" thickBot="1" x14ac:dyDescent="0.3">
      <c r="A9899" s="130"/>
      <c r="B9899" s="130"/>
      <c r="C9899" s="130"/>
      <c r="D9899" s="130"/>
      <c r="E9899" s="130"/>
    </row>
    <row r="9900" spans="1:5" ht="15.75" thickBot="1" x14ac:dyDescent="0.3">
      <c r="A9900" s="130"/>
      <c r="B9900" s="130"/>
      <c r="C9900" s="130"/>
      <c r="D9900" s="130"/>
      <c r="E9900" s="130"/>
    </row>
    <row r="9901" spans="1:5" ht="15.75" thickBot="1" x14ac:dyDescent="0.3">
      <c r="A9901" s="130"/>
      <c r="B9901" s="130"/>
      <c r="C9901" s="130"/>
      <c r="D9901" s="130"/>
      <c r="E9901" s="130"/>
    </row>
    <row r="9902" spans="1:5" x14ac:dyDescent="0.25">
      <c r="A9902" s="131"/>
      <c r="B9902" s="131"/>
      <c r="C9902" s="131"/>
      <c r="D9902" s="131"/>
      <c r="E9902" s="131"/>
    </row>
    <row r="9903" spans="1:5" ht="15.75" thickBot="1" x14ac:dyDescent="0.3">
      <c r="A9903" s="130"/>
      <c r="B9903" s="130"/>
      <c r="C9903" s="130"/>
      <c r="D9903" s="130"/>
      <c r="E9903" s="130"/>
    </row>
    <row r="9904" spans="1:5" ht="15.75" thickBot="1" x14ac:dyDescent="0.3">
      <c r="A9904" s="130"/>
      <c r="B9904" s="130"/>
      <c r="C9904" s="130"/>
      <c r="D9904" s="130"/>
      <c r="E9904" s="130"/>
    </row>
    <row r="9905" spans="1:5" x14ac:dyDescent="0.25">
      <c r="A9905" s="131"/>
      <c r="B9905" s="131"/>
      <c r="C9905" s="131"/>
      <c r="D9905" s="131"/>
      <c r="E9905" s="131"/>
    </row>
    <row r="9906" spans="1:5" ht="15.75" thickBot="1" x14ac:dyDescent="0.3">
      <c r="A9906" s="130"/>
      <c r="B9906" s="130"/>
      <c r="C9906" s="130"/>
      <c r="D9906" s="130"/>
      <c r="E9906" s="130"/>
    </row>
    <row r="9907" spans="1:5" ht="15.75" thickBot="1" x14ac:dyDescent="0.3">
      <c r="A9907" s="130"/>
      <c r="B9907" s="130"/>
      <c r="C9907" s="130"/>
      <c r="D9907" s="130"/>
      <c r="E9907" s="130"/>
    </row>
    <row r="9908" spans="1:5" ht="15.75" thickBot="1" x14ac:dyDescent="0.3">
      <c r="A9908" s="130"/>
      <c r="B9908" s="130"/>
      <c r="C9908" s="130"/>
      <c r="D9908" s="130"/>
      <c r="E9908" s="130"/>
    </row>
    <row r="9909" spans="1:5" ht="15.75" thickBot="1" x14ac:dyDescent="0.3">
      <c r="A9909" s="130"/>
      <c r="B9909" s="130"/>
      <c r="C9909" s="130"/>
      <c r="D9909" s="130"/>
      <c r="E9909" s="130"/>
    </row>
    <row r="9910" spans="1:5" x14ac:dyDescent="0.25">
      <c r="A9910" s="131"/>
      <c r="B9910" s="131"/>
      <c r="C9910" s="131"/>
      <c r="D9910" s="131"/>
      <c r="E9910" s="131"/>
    </row>
    <row r="9911" spans="1:5" x14ac:dyDescent="0.25">
      <c r="A9911" s="131"/>
      <c r="B9911" s="131"/>
      <c r="C9911" s="131"/>
      <c r="D9911" s="131"/>
      <c r="E9911" s="131"/>
    </row>
    <row r="9912" spans="1:5" ht="15.75" thickBot="1" x14ac:dyDescent="0.3">
      <c r="A9912" s="130"/>
      <c r="B9912" s="130"/>
      <c r="C9912" s="130"/>
      <c r="D9912" s="130"/>
      <c r="E9912" s="130"/>
    </row>
    <row r="9913" spans="1:5" ht="15.75" thickBot="1" x14ac:dyDescent="0.3">
      <c r="A9913" s="130"/>
      <c r="B9913" s="130"/>
      <c r="C9913" s="130"/>
      <c r="D9913" s="130"/>
      <c r="E9913" s="130"/>
    </row>
    <row r="9914" spans="1:5" ht="15.75" thickBot="1" x14ac:dyDescent="0.3">
      <c r="A9914" s="130"/>
      <c r="B9914" s="130"/>
      <c r="C9914" s="130"/>
      <c r="D9914" s="130"/>
      <c r="E9914" s="130"/>
    </row>
    <row r="9915" spans="1:5" ht="15.75" thickBot="1" x14ac:dyDescent="0.3">
      <c r="A9915" s="130"/>
      <c r="B9915" s="130"/>
      <c r="C9915" s="130"/>
      <c r="D9915" s="130"/>
      <c r="E9915" s="130"/>
    </row>
    <row r="9916" spans="1:5" ht="15.75" thickBot="1" x14ac:dyDescent="0.3">
      <c r="A9916" s="130"/>
      <c r="B9916" s="130"/>
      <c r="C9916" s="130"/>
      <c r="D9916" s="130"/>
      <c r="E9916" s="130"/>
    </row>
    <row r="9917" spans="1:5" ht="15.75" thickBot="1" x14ac:dyDescent="0.3">
      <c r="A9917" s="130"/>
      <c r="B9917" s="130"/>
      <c r="C9917" s="130"/>
      <c r="D9917" s="130"/>
      <c r="E9917" s="130"/>
    </row>
    <row r="9918" spans="1:5" ht="15.75" thickBot="1" x14ac:dyDescent="0.3">
      <c r="A9918" s="130"/>
      <c r="B9918" s="130"/>
      <c r="C9918" s="130"/>
      <c r="D9918" s="130"/>
      <c r="E9918" s="130"/>
    </row>
    <row r="9919" spans="1:5" ht="15.75" thickBot="1" x14ac:dyDescent="0.3">
      <c r="A9919" s="130"/>
      <c r="B9919" s="130"/>
      <c r="C9919" s="130"/>
      <c r="D9919" s="130"/>
      <c r="E9919" s="130"/>
    </row>
    <row r="9920" spans="1:5" ht="15.75" thickBot="1" x14ac:dyDescent="0.3">
      <c r="A9920" s="130"/>
      <c r="B9920" s="130"/>
      <c r="C9920" s="130"/>
      <c r="D9920" s="130"/>
      <c r="E9920" s="130"/>
    </row>
    <row r="9921" spans="1:5" ht="15.75" thickBot="1" x14ac:dyDescent="0.3">
      <c r="A9921" s="130"/>
      <c r="B9921" s="130"/>
      <c r="C9921" s="130"/>
      <c r="D9921" s="130"/>
      <c r="E9921" s="130"/>
    </row>
    <row r="9922" spans="1:5" ht="15.75" thickBot="1" x14ac:dyDescent="0.3">
      <c r="A9922" s="130"/>
      <c r="B9922" s="130"/>
      <c r="C9922" s="130"/>
      <c r="D9922" s="130"/>
      <c r="E9922" s="130"/>
    </row>
    <row r="9923" spans="1:5" x14ac:dyDescent="0.25">
      <c r="A9923" s="131"/>
      <c r="B9923" s="131"/>
      <c r="C9923" s="131"/>
      <c r="D9923" s="131"/>
      <c r="E9923" s="131"/>
    </row>
    <row r="9924" spans="1:5" ht="15.75" thickBot="1" x14ac:dyDescent="0.3">
      <c r="A9924" s="130"/>
      <c r="B9924" s="130"/>
      <c r="C9924" s="130"/>
      <c r="D9924" s="130"/>
      <c r="E9924" s="130"/>
    </row>
    <row r="9925" spans="1:5" ht="15.75" thickBot="1" x14ac:dyDescent="0.3">
      <c r="A9925" s="130"/>
      <c r="B9925" s="130"/>
      <c r="C9925" s="130"/>
      <c r="D9925" s="130"/>
      <c r="E9925" s="130"/>
    </row>
    <row r="9926" spans="1:5" x14ac:dyDescent="0.25">
      <c r="A9926" s="131"/>
      <c r="B9926" s="131"/>
      <c r="C9926" s="131"/>
      <c r="D9926" s="131"/>
      <c r="E9926" s="131"/>
    </row>
    <row r="9927" spans="1:5" ht="15.75" thickBot="1" x14ac:dyDescent="0.3">
      <c r="A9927" s="130"/>
      <c r="B9927" s="130"/>
      <c r="C9927" s="130"/>
      <c r="D9927" s="130"/>
      <c r="E9927" s="130"/>
    </row>
    <row r="9928" spans="1:5" ht="15.75" thickBot="1" x14ac:dyDescent="0.3">
      <c r="A9928" s="130"/>
      <c r="B9928" s="130"/>
      <c r="C9928" s="130"/>
      <c r="D9928" s="130"/>
      <c r="E9928" s="130"/>
    </row>
    <row r="9929" spans="1:5" x14ac:dyDescent="0.25">
      <c r="A9929" s="131"/>
      <c r="B9929" s="131"/>
      <c r="C9929" s="131"/>
      <c r="D9929" s="131"/>
      <c r="E9929" s="131"/>
    </row>
    <row r="9930" spans="1:5" ht="15.75" thickBot="1" x14ac:dyDescent="0.3">
      <c r="A9930" s="130"/>
      <c r="B9930" s="130"/>
      <c r="C9930" s="130"/>
      <c r="D9930" s="130"/>
      <c r="E9930" s="130"/>
    </row>
    <row r="9931" spans="1:5" ht="15.75" thickBot="1" x14ac:dyDescent="0.3">
      <c r="A9931" s="130"/>
      <c r="B9931" s="130"/>
      <c r="C9931" s="130"/>
      <c r="D9931" s="130"/>
      <c r="E9931" s="130"/>
    </row>
    <row r="9932" spans="1:5" x14ac:dyDescent="0.25">
      <c r="A9932" s="131"/>
      <c r="B9932" s="131"/>
      <c r="C9932" s="131"/>
      <c r="D9932" s="131"/>
      <c r="E9932" s="131"/>
    </row>
    <row r="9933" spans="1:5" ht="15.75" thickBot="1" x14ac:dyDescent="0.3">
      <c r="A9933" s="130"/>
      <c r="B9933" s="130"/>
      <c r="C9933" s="130"/>
      <c r="D9933" s="130"/>
      <c r="E9933" s="130"/>
    </row>
    <row r="9934" spans="1:5" ht="15.75" thickBot="1" x14ac:dyDescent="0.3">
      <c r="A9934" s="130"/>
      <c r="B9934" s="130"/>
      <c r="C9934" s="130"/>
      <c r="D9934" s="130"/>
      <c r="E9934" s="130"/>
    </row>
    <row r="9935" spans="1:5" x14ac:dyDescent="0.25">
      <c r="A9935" s="131"/>
      <c r="B9935" s="131"/>
      <c r="C9935" s="131"/>
      <c r="D9935" s="131"/>
      <c r="E9935" s="131"/>
    </row>
    <row r="9936" spans="1:5" ht="15.75" thickBot="1" x14ac:dyDescent="0.3">
      <c r="A9936" s="130"/>
      <c r="B9936" s="130"/>
      <c r="C9936" s="130"/>
      <c r="D9936" s="130"/>
      <c r="E9936" s="130"/>
    </row>
    <row r="9937" spans="1:5" ht="15.75" thickBot="1" x14ac:dyDescent="0.3">
      <c r="A9937" s="130"/>
      <c r="B9937" s="130"/>
      <c r="C9937" s="130"/>
      <c r="D9937" s="130"/>
      <c r="E9937" s="130"/>
    </row>
    <row r="9938" spans="1:5" x14ac:dyDescent="0.25">
      <c r="A9938" s="131"/>
      <c r="B9938" s="131"/>
      <c r="C9938" s="131"/>
      <c r="D9938" s="131"/>
      <c r="E9938" s="131"/>
    </row>
    <row r="9939" spans="1:5" ht="15.75" thickBot="1" x14ac:dyDescent="0.3">
      <c r="A9939" s="130"/>
      <c r="B9939" s="130"/>
      <c r="C9939" s="130"/>
      <c r="D9939" s="130"/>
      <c r="E9939" s="130"/>
    </row>
    <row r="9940" spans="1:5" ht="15.75" thickBot="1" x14ac:dyDescent="0.3">
      <c r="A9940" s="130"/>
      <c r="B9940" s="130"/>
      <c r="C9940" s="130"/>
      <c r="D9940" s="130"/>
      <c r="E9940" s="130"/>
    </row>
    <row r="9941" spans="1:5" x14ac:dyDescent="0.25">
      <c r="A9941" s="131"/>
      <c r="B9941" s="131"/>
      <c r="C9941" s="131"/>
      <c r="D9941" s="131"/>
      <c r="E9941" s="131"/>
    </row>
    <row r="9942" spans="1:5" ht="15.75" thickBot="1" x14ac:dyDescent="0.3">
      <c r="A9942" s="130"/>
      <c r="B9942" s="130"/>
      <c r="C9942" s="130"/>
      <c r="D9942" s="130"/>
      <c r="E9942" s="130"/>
    </row>
    <row r="9943" spans="1:5" ht="15.75" thickBot="1" x14ac:dyDescent="0.3">
      <c r="A9943" s="130"/>
      <c r="B9943" s="130"/>
      <c r="C9943" s="130"/>
      <c r="D9943" s="130"/>
      <c r="E9943" s="130"/>
    </row>
    <row r="9944" spans="1:5" x14ac:dyDescent="0.25">
      <c r="A9944" s="131"/>
      <c r="B9944" s="131"/>
      <c r="C9944" s="131"/>
      <c r="D9944" s="131"/>
      <c r="E9944" s="131"/>
    </row>
    <row r="9945" spans="1:5" ht="15.75" thickBot="1" x14ac:dyDescent="0.3">
      <c r="A9945" s="130"/>
      <c r="B9945" s="130"/>
      <c r="C9945" s="130"/>
      <c r="D9945" s="130"/>
      <c r="E9945" s="130"/>
    </row>
    <row r="9946" spans="1:5" ht="15.75" thickBot="1" x14ac:dyDescent="0.3">
      <c r="A9946" s="130"/>
      <c r="B9946" s="130"/>
      <c r="C9946" s="130"/>
      <c r="D9946" s="130"/>
      <c r="E9946" s="130"/>
    </row>
    <row r="9947" spans="1:5" x14ac:dyDescent="0.25">
      <c r="A9947" s="131"/>
      <c r="B9947" s="131"/>
      <c r="C9947" s="131"/>
      <c r="D9947" s="131"/>
      <c r="E9947" s="131"/>
    </row>
    <row r="9948" spans="1:5" ht="15.75" thickBot="1" x14ac:dyDescent="0.3">
      <c r="A9948" s="130"/>
      <c r="B9948" s="130"/>
      <c r="C9948" s="130"/>
      <c r="D9948" s="130"/>
      <c r="E9948" s="130"/>
    </row>
    <row r="9949" spans="1:5" ht="15.75" thickBot="1" x14ac:dyDescent="0.3">
      <c r="A9949" s="130"/>
      <c r="B9949" s="130"/>
      <c r="C9949" s="130"/>
      <c r="D9949" s="130"/>
      <c r="E9949" s="130"/>
    </row>
    <row r="9950" spans="1:5" x14ac:dyDescent="0.25">
      <c r="A9950" s="131"/>
      <c r="B9950" s="131"/>
      <c r="C9950" s="131"/>
      <c r="D9950" s="131"/>
      <c r="E9950" s="131"/>
    </row>
    <row r="9951" spans="1:5" ht="15.75" thickBot="1" x14ac:dyDescent="0.3">
      <c r="A9951" s="130"/>
      <c r="B9951" s="130"/>
      <c r="C9951" s="130"/>
      <c r="D9951" s="130"/>
      <c r="E9951" s="130"/>
    </row>
    <row r="9952" spans="1:5" ht="15.75" thickBot="1" x14ac:dyDescent="0.3">
      <c r="A9952" s="130"/>
      <c r="B9952" s="130"/>
      <c r="C9952" s="130"/>
      <c r="D9952" s="130"/>
      <c r="E9952" s="130"/>
    </row>
    <row r="9953" spans="1:5" x14ac:dyDescent="0.25">
      <c r="A9953" s="131"/>
      <c r="B9953" s="131"/>
      <c r="C9953" s="131"/>
      <c r="D9953" s="131"/>
      <c r="E9953" s="131"/>
    </row>
    <row r="9954" spans="1:5" ht="15.75" thickBot="1" x14ac:dyDescent="0.3">
      <c r="A9954" s="130"/>
      <c r="B9954" s="130"/>
      <c r="C9954" s="130"/>
      <c r="D9954" s="130"/>
      <c r="E9954" s="130"/>
    </row>
    <row r="9955" spans="1:5" ht="15.75" thickBot="1" x14ac:dyDescent="0.3">
      <c r="A9955" s="130"/>
      <c r="B9955" s="130"/>
      <c r="C9955" s="130"/>
      <c r="D9955" s="130"/>
      <c r="E9955" s="130"/>
    </row>
    <row r="9956" spans="1:5" x14ac:dyDescent="0.25">
      <c r="A9956" s="131"/>
      <c r="B9956" s="131"/>
      <c r="C9956" s="131"/>
      <c r="D9956" s="131"/>
      <c r="E9956" s="131"/>
    </row>
    <row r="9957" spans="1:5" ht="15.75" thickBot="1" x14ac:dyDescent="0.3">
      <c r="A9957" s="130"/>
      <c r="B9957" s="130"/>
      <c r="C9957" s="130"/>
      <c r="D9957" s="130"/>
      <c r="E9957" s="130"/>
    </row>
    <row r="9958" spans="1:5" ht="15.75" thickBot="1" x14ac:dyDescent="0.3">
      <c r="A9958" s="130"/>
      <c r="B9958" s="130"/>
      <c r="C9958" s="130"/>
      <c r="D9958" s="130"/>
      <c r="E9958" s="130"/>
    </row>
    <row r="9959" spans="1:5" ht="15.75" thickBot="1" x14ac:dyDescent="0.3">
      <c r="A9959" s="130"/>
      <c r="B9959" s="130"/>
      <c r="C9959" s="130"/>
      <c r="D9959" s="130"/>
      <c r="E9959" s="130"/>
    </row>
    <row r="9960" spans="1:5" ht="15.75" thickBot="1" x14ac:dyDescent="0.3">
      <c r="A9960" s="130"/>
      <c r="B9960" s="130"/>
      <c r="C9960" s="130"/>
      <c r="D9960" s="130"/>
      <c r="E9960" s="130"/>
    </row>
    <row r="9961" spans="1:5" x14ac:dyDescent="0.25">
      <c r="A9961" s="131"/>
      <c r="B9961" s="131"/>
      <c r="C9961" s="131"/>
      <c r="D9961" s="131"/>
      <c r="E9961" s="131"/>
    </row>
    <row r="9962" spans="1:5" ht="15.75" thickBot="1" x14ac:dyDescent="0.3">
      <c r="A9962" s="130"/>
      <c r="B9962" s="130"/>
      <c r="C9962" s="130"/>
      <c r="D9962" s="130"/>
      <c r="E9962" s="130"/>
    </row>
    <row r="9963" spans="1:5" ht="15.75" thickBot="1" x14ac:dyDescent="0.3">
      <c r="A9963" s="130"/>
      <c r="B9963" s="130"/>
      <c r="C9963" s="130"/>
      <c r="D9963" s="130"/>
      <c r="E9963" s="130"/>
    </row>
    <row r="9964" spans="1:5" x14ac:dyDescent="0.25">
      <c r="A9964" s="131"/>
      <c r="B9964" s="131"/>
      <c r="C9964" s="131"/>
      <c r="D9964" s="131"/>
      <c r="E9964" s="131"/>
    </row>
    <row r="9965" spans="1:5" ht="15.75" thickBot="1" x14ac:dyDescent="0.3">
      <c r="A9965" s="130"/>
      <c r="B9965" s="130"/>
      <c r="C9965" s="130"/>
      <c r="D9965" s="130"/>
      <c r="E9965" s="130"/>
    </row>
    <row r="9966" spans="1:5" ht="15.75" thickBot="1" x14ac:dyDescent="0.3">
      <c r="A9966" s="130"/>
      <c r="B9966" s="130"/>
      <c r="C9966" s="130"/>
      <c r="D9966" s="130"/>
      <c r="E9966" s="130"/>
    </row>
    <row r="9967" spans="1:5" x14ac:dyDescent="0.25">
      <c r="A9967" s="131"/>
      <c r="B9967" s="131"/>
      <c r="C9967" s="131"/>
      <c r="D9967" s="131"/>
      <c r="E9967" s="131"/>
    </row>
    <row r="9968" spans="1:5" ht="15.75" thickBot="1" x14ac:dyDescent="0.3">
      <c r="A9968" s="130"/>
      <c r="B9968" s="130"/>
      <c r="C9968" s="130"/>
      <c r="D9968" s="130"/>
      <c r="E9968" s="130"/>
    </row>
    <row r="9969" spans="1:5" ht="15.75" thickBot="1" x14ac:dyDescent="0.3">
      <c r="A9969" s="130"/>
      <c r="B9969" s="130"/>
      <c r="C9969" s="130"/>
      <c r="D9969" s="130"/>
      <c r="E9969" s="130"/>
    </row>
    <row r="9970" spans="1:5" ht="15.75" thickBot="1" x14ac:dyDescent="0.3">
      <c r="A9970" s="130"/>
      <c r="B9970" s="130"/>
      <c r="C9970" s="130"/>
      <c r="D9970" s="130"/>
      <c r="E9970" s="130"/>
    </row>
    <row r="9971" spans="1:5" ht="15.75" thickBot="1" x14ac:dyDescent="0.3">
      <c r="A9971" s="130"/>
      <c r="B9971" s="130"/>
      <c r="C9971" s="130"/>
      <c r="D9971" s="130"/>
      <c r="E9971" s="130"/>
    </row>
    <row r="9972" spans="1:5" ht="15.75" thickBot="1" x14ac:dyDescent="0.3">
      <c r="A9972" s="130"/>
      <c r="B9972" s="130"/>
      <c r="C9972" s="130"/>
      <c r="D9972" s="130"/>
      <c r="E9972" s="130"/>
    </row>
    <row r="9973" spans="1:5" ht="15.75" thickBot="1" x14ac:dyDescent="0.3">
      <c r="A9973" s="130"/>
      <c r="B9973" s="130"/>
      <c r="C9973" s="130"/>
      <c r="D9973" s="130"/>
      <c r="E9973" s="130"/>
    </row>
    <row r="9974" spans="1:5" ht="15.75" thickBot="1" x14ac:dyDescent="0.3">
      <c r="A9974" s="130"/>
      <c r="B9974" s="130"/>
      <c r="C9974" s="130"/>
      <c r="D9974" s="130"/>
      <c r="E9974" s="130"/>
    </row>
    <row r="9975" spans="1:5" x14ac:dyDescent="0.25">
      <c r="A9975" s="131"/>
      <c r="B9975" s="131"/>
      <c r="C9975" s="131"/>
      <c r="D9975" s="131"/>
      <c r="E9975" s="131"/>
    </row>
    <row r="9976" spans="1:5" ht="15.75" thickBot="1" x14ac:dyDescent="0.3">
      <c r="A9976" s="130"/>
      <c r="B9976" s="130"/>
      <c r="C9976" s="130"/>
      <c r="D9976" s="130"/>
      <c r="E9976" s="130"/>
    </row>
    <row r="9977" spans="1:5" ht="15.75" thickBot="1" x14ac:dyDescent="0.3">
      <c r="A9977" s="130"/>
      <c r="B9977" s="130"/>
      <c r="C9977" s="130"/>
      <c r="D9977" s="130"/>
      <c r="E9977" s="130"/>
    </row>
    <row r="9978" spans="1:5" x14ac:dyDescent="0.25">
      <c r="A9978" s="131"/>
      <c r="B9978" s="131"/>
      <c r="C9978" s="131"/>
      <c r="D9978" s="131"/>
      <c r="E9978" s="131"/>
    </row>
    <row r="9979" spans="1:5" ht="15.75" thickBot="1" x14ac:dyDescent="0.3">
      <c r="A9979" s="130"/>
      <c r="B9979" s="130"/>
      <c r="C9979" s="130"/>
      <c r="D9979" s="130"/>
      <c r="E9979" s="130"/>
    </row>
    <row r="9980" spans="1:5" ht="15.75" thickBot="1" x14ac:dyDescent="0.3">
      <c r="A9980" s="130"/>
      <c r="B9980" s="130"/>
      <c r="C9980" s="130"/>
      <c r="D9980" s="130"/>
      <c r="E9980" s="130"/>
    </row>
    <row r="9981" spans="1:5" ht="15.75" thickBot="1" x14ac:dyDescent="0.3">
      <c r="A9981" s="130"/>
      <c r="B9981" s="130"/>
      <c r="C9981" s="130"/>
      <c r="D9981" s="130"/>
      <c r="E9981" s="130"/>
    </row>
    <row r="9982" spans="1:5" x14ac:dyDescent="0.25">
      <c r="A9982" s="131"/>
      <c r="B9982" s="131"/>
      <c r="C9982" s="131"/>
      <c r="D9982" s="131"/>
      <c r="E9982" s="131"/>
    </row>
    <row r="9983" spans="1:5" ht="15.75" thickBot="1" x14ac:dyDescent="0.3">
      <c r="A9983" s="130"/>
      <c r="B9983" s="130"/>
      <c r="C9983" s="130"/>
      <c r="D9983" s="130"/>
      <c r="E9983" s="130"/>
    </row>
    <row r="9984" spans="1:5" ht="15.75" thickBot="1" x14ac:dyDescent="0.3">
      <c r="A9984" s="130"/>
      <c r="B9984" s="130"/>
      <c r="C9984" s="130"/>
      <c r="D9984" s="130"/>
      <c r="E9984" s="130"/>
    </row>
    <row r="9985" spans="1:5" x14ac:dyDescent="0.25">
      <c r="A9985" s="131"/>
      <c r="B9985" s="131"/>
      <c r="C9985" s="131"/>
      <c r="D9985" s="131"/>
      <c r="E9985" s="131"/>
    </row>
    <row r="9986" spans="1:5" ht="15.75" thickBot="1" x14ac:dyDescent="0.3">
      <c r="A9986" s="130"/>
      <c r="B9986" s="130"/>
      <c r="C9986" s="130"/>
      <c r="D9986" s="130"/>
      <c r="E9986" s="130"/>
    </row>
    <row r="9987" spans="1:5" ht="15.75" thickBot="1" x14ac:dyDescent="0.3">
      <c r="A9987" s="130"/>
      <c r="B9987" s="130"/>
      <c r="C9987" s="130"/>
      <c r="D9987" s="130"/>
      <c r="E9987" s="130"/>
    </row>
    <row r="9988" spans="1:5" x14ac:dyDescent="0.25">
      <c r="A9988" s="131"/>
      <c r="B9988" s="131"/>
      <c r="C9988" s="131"/>
      <c r="D9988" s="131"/>
      <c r="E9988" s="131"/>
    </row>
    <row r="9989" spans="1:5" ht="15.75" thickBot="1" x14ac:dyDescent="0.3">
      <c r="A9989" s="130"/>
      <c r="B9989" s="130"/>
      <c r="C9989" s="130"/>
      <c r="D9989" s="130"/>
      <c r="E9989" s="130"/>
    </row>
    <row r="9990" spans="1:5" ht="15.75" thickBot="1" x14ac:dyDescent="0.3">
      <c r="A9990" s="130"/>
      <c r="B9990" s="130"/>
      <c r="C9990" s="130"/>
      <c r="D9990" s="130"/>
      <c r="E9990" s="130"/>
    </row>
    <row r="9991" spans="1:5" x14ac:dyDescent="0.25">
      <c r="A9991" s="131"/>
      <c r="B9991" s="131"/>
      <c r="C9991" s="131"/>
      <c r="D9991" s="131"/>
      <c r="E9991" s="131"/>
    </row>
    <row r="9992" spans="1:5" ht="15.75" thickBot="1" x14ac:dyDescent="0.3">
      <c r="A9992" s="130"/>
      <c r="B9992" s="130"/>
      <c r="C9992" s="130"/>
      <c r="D9992" s="130"/>
      <c r="E9992" s="130"/>
    </row>
    <row r="9993" spans="1:5" ht="15.75" thickBot="1" x14ac:dyDescent="0.3">
      <c r="A9993" s="130"/>
      <c r="B9993" s="130"/>
      <c r="C9993" s="130"/>
      <c r="D9993" s="130"/>
      <c r="E9993" s="130"/>
    </row>
    <row r="9994" spans="1:5" x14ac:dyDescent="0.25">
      <c r="A9994" s="131"/>
      <c r="B9994" s="131"/>
      <c r="C9994" s="131"/>
      <c r="D9994" s="131"/>
      <c r="E9994" s="131"/>
    </row>
    <row r="9995" spans="1:5" ht="15.75" thickBot="1" x14ac:dyDescent="0.3">
      <c r="A9995" s="130"/>
      <c r="B9995" s="130"/>
      <c r="C9995" s="130"/>
      <c r="D9995" s="130"/>
      <c r="E9995" s="130"/>
    </row>
    <row r="9996" spans="1:5" ht="15.75" thickBot="1" x14ac:dyDescent="0.3">
      <c r="A9996" s="130"/>
      <c r="B9996" s="130"/>
      <c r="C9996" s="130"/>
      <c r="D9996" s="130"/>
      <c r="E9996" s="130"/>
    </row>
    <row r="9997" spans="1:5" x14ac:dyDescent="0.25">
      <c r="A9997" s="131"/>
      <c r="B9997" s="131"/>
      <c r="C9997" s="131"/>
      <c r="D9997" s="131"/>
      <c r="E9997" s="131"/>
    </row>
    <row r="9998" spans="1:5" ht="15.75" thickBot="1" x14ac:dyDescent="0.3">
      <c r="A9998" s="130"/>
      <c r="B9998" s="130"/>
      <c r="C9998" s="130"/>
      <c r="D9998" s="130"/>
      <c r="E9998" s="130"/>
    </row>
    <row r="9999" spans="1:5" ht="15.75" thickBot="1" x14ac:dyDescent="0.3">
      <c r="A9999" s="130"/>
      <c r="B9999" s="130"/>
      <c r="C9999" s="130"/>
      <c r="D9999" s="130"/>
      <c r="E9999" s="130"/>
    </row>
    <row r="10000" spans="1:5" x14ac:dyDescent="0.25">
      <c r="A10000" s="131"/>
      <c r="B10000" s="131"/>
      <c r="C10000" s="131"/>
      <c r="D10000" s="131"/>
      <c r="E10000" s="131"/>
    </row>
    <row r="10001" spans="1:5" ht="15.75" thickBot="1" x14ac:dyDescent="0.3">
      <c r="A10001" s="130"/>
      <c r="B10001" s="130"/>
      <c r="C10001" s="130"/>
      <c r="D10001" s="130"/>
      <c r="E10001" s="130"/>
    </row>
    <row r="10002" spans="1:5" ht="15.75" thickBot="1" x14ac:dyDescent="0.3">
      <c r="A10002" s="130"/>
      <c r="B10002" s="130"/>
      <c r="C10002" s="130"/>
      <c r="D10002" s="130"/>
      <c r="E10002" s="130"/>
    </row>
    <row r="10003" spans="1:5" x14ac:dyDescent="0.25">
      <c r="A10003" s="131"/>
      <c r="B10003" s="131"/>
      <c r="C10003" s="131"/>
      <c r="D10003" s="131"/>
      <c r="E10003" s="131"/>
    </row>
    <row r="10004" spans="1:5" ht="15.75" thickBot="1" x14ac:dyDescent="0.3">
      <c r="A10004" s="130"/>
      <c r="B10004" s="130"/>
      <c r="C10004" s="130"/>
      <c r="D10004" s="130"/>
      <c r="E10004" s="130"/>
    </row>
    <row r="10005" spans="1:5" ht="15.75" thickBot="1" x14ac:dyDescent="0.3">
      <c r="A10005" s="130"/>
      <c r="B10005" s="130"/>
      <c r="C10005" s="130"/>
      <c r="D10005" s="130"/>
      <c r="E10005" s="130"/>
    </row>
    <row r="10006" spans="1:5" x14ac:dyDescent="0.25">
      <c r="A10006" s="131"/>
      <c r="B10006" s="131"/>
      <c r="C10006" s="131"/>
      <c r="D10006" s="131"/>
      <c r="E10006" s="131"/>
    </row>
    <row r="10007" spans="1:5" ht="15.75" thickBot="1" x14ac:dyDescent="0.3">
      <c r="A10007" s="130"/>
      <c r="B10007" s="130"/>
      <c r="C10007" s="130"/>
      <c r="D10007" s="130"/>
      <c r="E10007" s="130"/>
    </row>
    <row r="10008" spans="1:5" ht="15.75" thickBot="1" x14ac:dyDescent="0.3">
      <c r="A10008" s="130"/>
      <c r="B10008" s="130"/>
      <c r="C10008" s="130"/>
      <c r="D10008" s="130"/>
      <c r="E10008" s="130"/>
    </row>
    <row r="10009" spans="1:5" x14ac:dyDescent="0.25">
      <c r="A10009" s="131"/>
      <c r="B10009" s="131"/>
      <c r="C10009" s="131"/>
      <c r="D10009" s="131"/>
      <c r="E10009" s="131"/>
    </row>
    <row r="10010" spans="1:5" ht="15.75" thickBot="1" x14ac:dyDescent="0.3">
      <c r="A10010" s="130"/>
      <c r="B10010" s="130"/>
      <c r="C10010" s="130"/>
      <c r="D10010" s="130"/>
      <c r="E10010" s="130"/>
    </row>
    <row r="10011" spans="1:5" ht="15.75" thickBot="1" x14ac:dyDescent="0.3">
      <c r="A10011" s="130"/>
      <c r="B10011" s="130"/>
      <c r="C10011" s="130"/>
      <c r="D10011" s="130"/>
      <c r="E10011" s="130"/>
    </row>
    <row r="10012" spans="1:5" x14ac:dyDescent="0.25">
      <c r="A10012" s="131"/>
      <c r="B10012" s="131"/>
      <c r="C10012" s="131"/>
      <c r="D10012" s="131"/>
      <c r="E10012" s="131"/>
    </row>
    <row r="10013" spans="1:5" ht="15.75" thickBot="1" x14ac:dyDescent="0.3">
      <c r="A10013" s="130"/>
      <c r="B10013" s="130"/>
      <c r="C10013" s="130"/>
      <c r="D10013" s="130"/>
      <c r="E10013" s="130"/>
    </row>
    <row r="10014" spans="1:5" ht="15.75" thickBot="1" x14ac:dyDescent="0.3">
      <c r="A10014" s="130"/>
      <c r="B10014" s="130"/>
      <c r="C10014" s="130"/>
      <c r="D10014" s="130"/>
      <c r="E10014" s="130"/>
    </row>
    <row r="10015" spans="1:5" x14ac:dyDescent="0.25">
      <c r="A10015" s="131"/>
      <c r="B10015" s="131"/>
      <c r="C10015" s="131"/>
      <c r="D10015" s="131"/>
      <c r="E10015" s="131"/>
    </row>
    <row r="10016" spans="1:5" ht="15.75" thickBot="1" x14ac:dyDescent="0.3">
      <c r="A10016" s="130"/>
      <c r="B10016" s="130"/>
      <c r="C10016" s="130"/>
      <c r="D10016" s="130"/>
      <c r="E10016" s="130"/>
    </row>
    <row r="10017" spans="1:5" ht="15.75" thickBot="1" x14ac:dyDescent="0.3">
      <c r="A10017" s="130"/>
      <c r="B10017" s="130"/>
      <c r="C10017" s="130"/>
      <c r="D10017" s="130"/>
      <c r="E10017" s="130"/>
    </row>
    <row r="10018" spans="1:5" x14ac:dyDescent="0.25">
      <c r="A10018" s="131"/>
      <c r="B10018" s="131"/>
      <c r="C10018" s="131"/>
      <c r="D10018" s="131"/>
      <c r="E10018" s="131"/>
    </row>
    <row r="10019" spans="1:5" ht="15.75" thickBot="1" x14ac:dyDescent="0.3">
      <c r="A10019" s="130"/>
      <c r="B10019" s="130"/>
      <c r="C10019" s="130"/>
      <c r="D10019" s="130"/>
      <c r="E10019" s="130"/>
    </row>
    <row r="10020" spans="1:5" ht="15.75" thickBot="1" x14ac:dyDescent="0.3">
      <c r="A10020" s="130"/>
      <c r="B10020" s="130"/>
      <c r="C10020" s="130"/>
      <c r="D10020" s="130"/>
      <c r="E10020" s="130"/>
    </row>
    <row r="10021" spans="1:5" x14ac:dyDescent="0.25">
      <c r="A10021" s="131"/>
      <c r="B10021" s="131"/>
      <c r="C10021" s="131"/>
      <c r="D10021" s="131"/>
      <c r="E10021" s="131"/>
    </row>
    <row r="10022" spans="1:5" ht="15.75" thickBot="1" x14ac:dyDescent="0.3">
      <c r="A10022" s="130"/>
      <c r="B10022" s="130"/>
      <c r="C10022" s="130"/>
      <c r="D10022" s="130"/>
      <c r="E10022" s="130"/>
    </row>
    <row r="10023" spans="1:5" ht="15.75" thickBot="1" x14ac:dyDescent="0.3">
      <c r="A10023" s="130"/>
      <c r="B10023" s="130"/>
      <c r="C10023" s="130"/>
      <c r="D10023" s="130"/>
      <c r="E10023" s="130"/>
    </row>
    <row r="10024" spans="1:5" x14ac:dyDescent="0.25">
      <c r="A10024" s="131"/>
      <c r="B10024" s="131"/>
      <c r="C10024" s="131"/>
      <c r="D10024" s="131"/>
      <c r="E10024" s="131"/>
    </row>
    <row r="10025" spans="1:5" ht="15.75" thickBot="1" x14ac:dyDescent="0.3">
      <c r="A10025" s="130"/>
      <c r="B10025" s="130"/>
      <c r="C10025" s="130"/>
      <c r="D10025" s="130"/>
      <c r="E10025" s="130"/>
    </row>
    <row r="10026" spans="1:5" ht="15.75" thickBot="1" x14ac:dyDescent="0.3">
      <c r="A10026" s="130"/>
      <c r="B10026" s="130"/>
      <c r="C10026" s="130"/>
      <c r="D10026" s="130"/>
      <c r="E10026" s="130"/>
    </row>
    <row r="10027" spans="1:5" x14ac:dyDescent="0.25">
      <c r="A10027" s="131"/>
      <c r="B10027" s="131"/>
      <c r="C10027" s="131"/>
      <c r="D10027" s="131"/>
      <c r="E10027" s="131"/>
    </row>
    <row r="10028" spans="1:5" ht="15.75" thickBot="1" x14ac:dyDescent="0.3">
      <c r="A10028" s="130"/>
      <c r="B10028" s="130"/>
      <c r="C10028" s="130"/>
      <c r="D10028" s="130"/>
      <c r="E10028" s="130"/>
    </row>
    <row r="10029" spans="1:5" ht="15.75" thickBot="1" x14ac:dyDescent="0.3">
      <c r="A10029" s="130"/>
      <c r="B10029" s="130"/>
      <c r="C10029" s="130"/>
      <c r="D10029" s="130"/>
      <c r="E10029" s="130"/>
    </row>
    <row r="10030" spans="1:5" x14ac:dyDescent="0.25">
      <c r="A10030" s="131"/>
      <c r="B10030" s="131"/>
      <c r="C10030" s="131"/>
      <c r="D10030" s="131"/>
      <c r="E10030" s="131"/>
    </row>
    <row r="10031" spans="1:5" ht="15.75" thickBot="1" x14ac:dyDescent="0.3">
      <c r="A10031" s="130"/>
      <c r="B10031" s="130"/>
      <c r="C10031" s="130"/>
      <c r="D10031" s="130"/>
      <c r="E10031" s="130"/>
    </row>
    <row r="10032" spans="1:5" ht="15.75" thickBot="1" x14ac:dyDescent="0.3">
      <c r="A10032" s="130"/>
      <c r="B10032" s="130"/>
      <c r="C10032" s="130"/>
      <c r="D10032" s="130"/>
      <c r="E10032" s="130"/>
    </row>
    <row r="10033" spans="1:5" x14ac:dyDescent="0.25">
      <c r="A10033" s="131"/>
      <c r="B10033" s="131"/>
      <c r="C10033" s="131"/>
      <c r="D10033" s="131"/>
      <c r="E10033" s="131"/>
    </row>
    <row r="10034" spans="1:5" ht="15.75" thickBot="1" x14ac:dyDescent="0.3">
      <c r="A10034" s="130"/>
      <c r="B10034" s="130"/>
      <c r="C10034" s="130"/>
      <c r="D10034" s="130"/>
      <c r="E10034" s="130"/>
    </row>
    <row r="10035" spans="1:5" ht="15.75" thickBot="1" x14ac:dyDescent="0.3">
      <c r="A10035" s="130"/>
      <c r="B10035" s="130"/>
      <c r="C10035" s="130"/>
      <c r="D10035" s="130"/>
      <c r="E10035" s="130"/>
    </row>
    <row r="10036" spans="1:5" ht="15.75" thickBot="1" x14ac:dyDescent="0.3">
      <c r="A10036" s="130"/>
      <c r="B10036" s="130"/>
      <c r="C10036" s="130"/>
      <c r="D10036" s="130"/>
      <c r="E10036" s="130"/>
    </row>
    <row r="10037" spans="1:5" ht="15.75" thickBot="1" x14ac:dyDescent="0.3">
      <c r="A10037" s="130"/>
      <c r="B10037" s="130"/>
      <c r="C10037" s="130"/>
      <c r="D10037" s="130"/>
      <c r="E10037" s="130"/>
    </row>
    <row r="10038" spans="1:5" ht="15.75" thickBot="1" x14ac:dyDescent="0.3">
      <c r="A10038" s="130"/>
      <c r="B10038" s="130"/>
      <c r="C10038" s="130"/>
      <c r="D10038" s="130"/>
      <c r="E10038" s="130"/>
    </row>
    <row r="10039" spans="1:5" ht="15.75" thickBot="1" x14ac:dyDescent="0.3">
      <c r="A10039" s="130"/>
      <c r="B10039" s="130"/>
      <c r="C10039" s="130"/>
      <c r="D10039" s="130"/>
      <c r="E10039" s="130"/>
    </row>
    <row r="10040" spans="1:5" ht="15.75" thickBot="1" x14ac:dyDescent="0.3">
      <c r="A10040" s="130"/>
      <c r="B10040" s="130"/>
      <c r="C10040" s="130"/>
      <c r="D10040" s="130"/>
      <c r="E10040" s="130"/>
    </row>
    <row r="10041" spans="1:5" ht="15.75" thickBot="1" x14ac:dyDescent="0.3">
      <c r="A10041" s="130"/>
      <c r="B10041" s="130"/>
      <c r="C10041" s="130"/>
      <c r="D10041" s="130"/>
      <c r="E10041" s="130"/>
    </row>
    <row r="10042" spans="1:5" x14ac:dyDescent="0.25">
      <c r="A10042" s="131"/>
      <c r="B10042" s="131"/>
      <c r="C10042" s="131"/>
      <c r="D10042" s="131"/>
      <c r="E10042" s="131"/>
    </row>
    <row r="10043" spans="1:5" ht="15.75" thickBot="1" x14ac:dyDescent="0.3">
      <c r="A10043" s="130"/>
      <c r="B10043" s="130"/>
      <c r="C10043" s="130"/>
      <c r="D10043" s="130"/>
      <c r="E10043" s="130"/>
    </row>
    <row r="10044" spans="1:5" ht="15.75" thickBot="1" x14ac:dyDescent="0.3">
      <c r="A10044" s="130"/>
      <c r="B10044" s="130"/>
      <c r="C10044" s="130"/>
      <c r="D10044" s="130"/>
      <c r="E10044" s="130"/>
    </row>
    <row r="10045" spans="1:5" x14ac:dyDescent="0.25">
      <c r="A10045" s="131"/>
      <c r="B10045" s="131"/>
      <c r="C10045" s="131"/>
      <c r="D10045" s="131"/>
      <c r="E10045" s="131"/>
    </row>
    <row r="10046" spans="1:5" ht="15.75" thickBot="1" x14ac:dyDescent="0.3">
      <c r="A10046" s="130"/>
      <c r="B10046" s="130"/>
      <c r="C10046" s="130"/>
      <c r="D10046" s="130"/>
      <c r="E10046" s="130"/>
    </row>
    <row r="10047" spans="1:5" ht="15.75" thickBot="1" x14ac:dyDescent="0.3">
      <c r="A10047" s="130"/>
      <c r="B10047" s="130"/>
      <c r="C10047" s="130"/>
      <c r="D10047" s="130"/>
      <c r="E10047" s="130"/>
    </row>
    <row r="10048" spans="1:5" x14ac:dyDescent="0.25">
      <c r="A10048" s="131"/>
      <c r="B10048" s="131"/>
      <c r="C10048" s="131"/>
      <c r="D10048" s="131"/>
      <c r="E10048" s="131"/>
    </row>
    <row r="10049" spans="1:5" ht="15.75" thickBot="1" x14ac:dyDescent="0.3">
      <c r="A10049" s="130"/>
      <c r="B10049" s="130"/>
      <c r="C10049" s="130"/>
      <c r="D10049" s="130"/>
      <c r="E10049" s="130"/>
    </row>
    <row r="10050" spans="1:5" ht="15.75" thickBot="1" x14ac:dyDescent="0.3">
      <c r="A10050" s="130"/>
      <c r="B10050" s="130"/>
      <c r="C10050" s="130"/>
      <c r="D10050" s="130"/>
      <c r="E10050" s="130"/>
    </row>
    <row r="10051" spans="1:5" ht="15.75" thickBot="1" x14ac:dyDescent="0.3">
      <c r="A10051" s="130"/>
      <c r="B10051" s="130"/>
      <c r="C10051" s="130"/>
      <c r="D10051" s="130"/>
      <c r="E10051" s="130"/>
    </row>
    <row r="10052" spans="1:5" ht="15.75" thickBot="1" x14ac:dyDescent="0.3">
      <c r="A10052" s="130"/>
      <c r="B10052" s="130"/>
      <c r="C10052" s="130"/>
      <c r="D10052" s="130"/>
      <c r="E10052" s="130"/>
    </row>
    <row r="10053" spans="1:5" ht="15.75" thickBot="1" x14ac:dyDescent="0.3">
      <c r="A10053" s="130"/>
      <c r="B10053" s="130"/>
      <c r="C10053" s="130"/>
      <c r="D10053" s="130"/>
      <c r="E10053" s="130"/>
    </row>
    <row r="10054" spans="1:5" ht="15.75" thickBot="1" x14ac:dyDescent="0.3">
      <c r="A10054" s="130"/>
      <c r="B10054" s="130"/>
      <c r="C10054" s="130"/>
      <c r="D10054" s="130"/>
      <c r="E10054" s="130"/>
    </row>
    <row r="10055" spans="1:5" ht="15.75" thickBot="1" x14ac:dyDescent="0.3">
      <c r="A10055" s="130"/>
      <c r="B10055" s="130"/>
      <c r="C10055" s="130"/>
      <c r="D10055" s="130"/>
      <c r="E10055" s="130"/>
    </row>
    <row r="10056" spans="1:5" ht="15.75" thickBot="1" x14ac:dyDescent="0.3">
      <c r="A10056" s="130"/>
      <c r="B10056" s="130"/>
      <c r="C10056" s="130"/>
      <c r="D10056" s="130"/>
      <c r="E10056" s="130"/>
    </row>
    <row r="10057" spans="1:5" ht="15.75" thickBot="1" x14ac:dyDescent="0.3">
      <c r="A10057" s="130"/>
      <c r="B10057" s="130"/>
      <c r="C10057" s="130"/>
      <c r="D10057" s="130"/>
      <c r="E10057" s="130"/>
    </row>
    <row r="10058" spans="1:5" ht="15.75" thickBot="1" x14ac:dyDescent="0.3">
      <c r="A10058" s="130"/>
      <c r="B10058" s="130"/>
      <c r="C10058" s="130"/>
      <c r="D10058" s="130"/>
      <c r="E10058" s="130"/>
    </row>
    <row r="10059" spans="1:5" ht="15.75" thickBot="1" x14ac:dyDescent="0.3">
      <c r="A10059" s="130"/>
      <c r="B10059" s="130"/>
      <c r="C10059" s="130"/>
      <c r="D10059" s="130"/>
      <c r="E10059" s="130"/>
    </row>
    <row r="10060" spans="1:5" ht="15.75" thickBot="1" x14ac:dyDescent="0.3">
      <c r="A10060" s="130"/>
      <c r="B10060" s="130"/>
      <c r="C10060" s="130"/>
      <c r="D10060" s="130"/>
      <c r="E10060" s="130"/>
    </row>
    <row r="10061" spans="1:5" ht="15.75" thickBot="1" x14ac:dyDescent="0.3">
      <c r="A10061" s="130"/>
      <c r="B10061" s="130"/>
      <c r="C10061" s="130"/>
      <c r="D10061" s="130"/>
      <c r="E10061" s="130"/>
    </row>
    <row r="10062" spans="1:5" ht="15.75" thickBot="1" x14ac:dyDescent="0.3">
      <c r="A10062" s="130"/>
      <c r="B10062" s="130"/>
      <c r="C10062" s="130"/>
      <c r="D10062" s="130"/>
      <c r="E10062" s="130"/>
    </row>
    <row r="10063" spans="1:5" ht="15.75" thickBot="1" x14ac:dyDescent="0.3">
      <c r="A10063" s="130"/>
      <c r="B10063" s="130"/>
      <c r="C10063" s="130"/>
      <c r="D10063" s="130"/>
      <c r="E10063" s="130"/>
    </row>
    <row r="10064" spans="1:5" ht="15.75" thickBot="1" x14ac:dyDescent="0.3">
      <c r="A10064" s="130"/>
      <c r="B10064" s="130"/>
      <c r="C10064" s="130"/>
      <c r="D10064" s="130"/>
      <c r="E10064" s="130"/>
    </row>
    <row r="10065" spans="1:5" x14ac:dyDescent="0.25">
      <c r="A10065" s="131"/>
      <c r="B10065" s="131"/>
      <c r="C10065" s="131"/>
      <c r="D10065" s="131"/>
      <c r="E10065" s="131"/>
    </row>
    <row r="10066" spans="1:5" ht="15.75" thickBot="1" x14ac:dyDescent="0.3">
      <c r="A10066" s="130"/>
      <c r="B10066" s="130"/>
      <c r="C10066" s="130"/>
      <c r="D10066" s="130"/>
      <c r="E10066" s="130"/>
    </row>
    <row r="10067" spans="1:5" ht="15.75" thickBot="1" x14ac:dyDescent="0.3">
      <c r="A10067" s="130"/>
      <c r="B10067" s="130"/>
      <c r="C10067" s="130"/>
      <c r="D10067" s="130"/>
      <c r="E10067" s="130"/>
    </row>
    <row r="10068" spans="1:5" x14ac:dyDescent="0.25">
      <c r="A10068" s="131"/>
      <c r="B10068" s="131"/>
      <c r="C10068" s="131"/>
      <c r="D10068" s="131"/>
      <c r="E10068" s="131"/>
    </row>
    <row r="10069" spans="1:5" ht="15.75" thickBot="1" x14ac:dyDescent="0.3">
      <c r="A10069" s="130"/>
      <c r="B10069" s="130"/>
      <c r="C10069" s="130"/>
      <c r="D10069" s="130"/>
      <c r="E10069" s="130"/>
    </row>
    <row r="10070" spans="1:5" ht="15.75" thickBot="1" x14ac:dyDescent="0.3">
      <c r="A10070" s="130"/>
      <c r="B10070" s="130"/>
      <c r="C10070" s="130"/>
      <c r="D10070" s="130"/>
      <c r="E10070" s="130"/>
    </row>
    <row r="10071" spans="1:5" x14ac:dyDescent="0.25">
      <c r="A10071" s="131"/>
      <c r="B10071" s="131"/>
      <c r="C10071" s="131"/>
      <c r="D10071" s="131"/>
      <c r="E10071" s="131"/>
    </row>
    <row r="10072" spans="1:5" ht="15.75" thickBot="1" x14ac:dyDescent="0.3">
      <c r="A10072" s="130"/>
      <c r="B10072" s="130"/>
      <c r="C10072" s="130"/>
      <c r="D10072" s="130"/>
      <c r="E10072" s="130"/>
    </row>
    <row r="10073" spans="1:5" ht="15.75" thickBot="1" x14ac:dyDescent="0.3">
      <c r="A10073" s="130"/>
      <c r="B10073" s="130"/>
      <c r="C10073" s="130"/>
      <c r="D10073" s="130"/>
      <c r="E10073" s="130"/>
    </row>
    <row r="10074" spans="1:5" x14ac:dyDescent="0.25">
      <c r="A10074" s="131"/>
      <c r="B10074" s="131"/>
      <c r="C10074" s="131"/>
      <c r="D10074" s="131"/>
      <c r="E10074" s="131"/>
    </row>
    <row r="10075" spans="1:5" ht="15.75" thickBot="1" x14ac:dyDescent="0.3">
      <c r="A10075" s="130"/>
      <c r="B10075" s="130"/>
      <c r="C10075" s="130"/>
      <c r="D10075" s="130"/>
      <c r="E10075" s="130"/>
    </row>
    <row r="10076" spans="1:5" ht="15.75" thickBot="1" x14ac:dyDescent="0.3">
      <c r="A10076" s="130"/>
      <c r="B10076" s="130"/>
      <c r="C10076" s="130"/>
      <c r="D10076" s="130"/>
      <c r="E10076" s="130"/>
    </row>
    <row r="10077" spans="1:5" ht="15.75" thickBot="1" x14ac:dyDescent="0.3">
      <c r="A10077" s="130"/>
      <c r="B10077" s="130"/>
      <c r="C10077" s="130"/>
      <c r="D10077" s="130"/>
      <c r="E10077" s="130"/>
    </row>
    <row r="10078" spans="1:5" ht="15.75" thickBot="1" x14ac:dyDescent="0.3">
      <c r="A10078" s="130"/>
      <c r="B10078" s="130"/>
      <c r="C10078" s="130"/>
      <c r="D10078" s="130"/>
      <c r="E10078" s="130"/>
    </row>
    <row r="10079" spans="1:5" ht="15.75" thickBot="1" x14ac:dyDescent="0.3">
      <c r="A10079" s="130"/>
      <c r="B10079" s="130"/>
      <c r="C10079" s="130"/>
      <c r="D10079" s="130"/>
      <c r="E10079" s="130"/>
    </row>
    <row r="10080" spans="1:5" ht="15.75" thickBot="1" x14ac:dyDescent="0.3">
      <c r="A10080" s="130"/>
      <c r="B10080" s="130"/>
      <c r="C10080" s="130"/>
      <c r="D10080" s="130"/>
      <c r="E10080" s="130"/>
    </row>
    <row r="10081" spans="1:5" ht="15.75" thickBot="1" x14ac:dyDescent="0.3">
      <c r="A10081" s="130"/>
      <c r="B10081" s="130"/>
      <c r="C10081" s="130"/>
      <c r="D10081" s="130"/>
      <c r="E10081" s="130"/>
    </row>
    <row r="10082" spans="1:5" ht="15.75" thickBot="1" x14ac:dyDescent="0.3">
      <c r="A10082" s="130"/>
      <c r="B10082" s="130"/>
      <c r="C10082" s="130"/>
      <c r="D10082" s="130"/>
      <c r="E10082" s="130"/>
    </row>
    <row r="10083" spans="1:5" x14ac:dyDescent="0.25">
      <c r="A10083" s="131"/>
      <c r="B10083" s="131"/>
      <c r="C10083" s="131"/>
      <c r="D10083" s="131"/>
      <c r="E10083" s="131"/>
    </row>
    <row r="10084" spans="1:5" ht="15.75" thickBot="1" x14ac:dyDescent="0.3">
      <c r="A10084" s="130"/>
      <c r="B10084" s="130"/>
      <c r="C10084" s="130"/>
      <c r="D10084" s="130"/>
      <c r="E10084" s="130"/>
    </row>
    <row r="10085" spans="1:5" ht="15.75" thickBot="1" x14ac:dyDescent="0.3">
      <c r="A10085" s="130"/>
      <c r="B10085" s="130"/>
      <c r="C10085" s="130"/>
      <c r="D10085" s="130"/>
      <c r="E10085" s="130"/>
    </row>
    <row r="10086" spans="1:5" x14ac:dyDescent="0.25">
      <c r="A10086" s="131"/>
      <c r="B10086" s="131"/>
      <c r="C10086" s="131"/>
      <c r="D10086" s="131"/>
      <c r="E10086" s="131"/>
    </row>
    <row r="10087" spans="1:5" ht="15.75" thickBot="1" x14ac:dyDescent="0.3">
      <c r="A10087" s="130"/>
      <c r="B10087" s="130"/>
      <c r="C10087" s="130"/>
      <c r="D10087" s="130"/>
      <c r="E10087" s="130"/>
    </row>
    <row r="10088" spans="1:5" ht="15.75" thickBot="1" x14ac:dyDescent="0.3">
      <c r="A10088" s="130"/>
      <c r="B10088" s="130"/>
      <c r="C10088" s="130"/>
      <c r="D10088" s="130"/>
      <c r="E10088" s="130"/>
    </row>
    <row r="10089" spans="1:5" x14ac:dyDescent="0.25">
      <c r="A10089" s="131"/>
      <c r="B10089" s="131"/>
      <c r="C10089" s="131"/>
      <c r="D10089" s="131"/>
      <c r="E10089" s="131"/>
    </row>
    <row r="10090" spans="1:5" ht="15.75" thickBot="1" x14ac:dyDescent="0.3">
      <c r="A10090" s="130"/>
      <c r="B10090" s="130"/>
      <c r="C10090" s="130"/>
      <c r="D10090" s="130"/>
      <c r="E10090" s="130"/>
    </row>
    <row r="10091" spans="1:5" ht="15.75" thickBot="1" x14ac:dyDescent="0.3">
      <c r="A10091" s="130"/>
      <c r="B10091" s="130"/>
      <c r="C10091" s="130"/>
      <c r="D10091" s="130"/>
      <c r="E10091" s="130"/>
    </row>
    <row r="10092" spans="1:5" ht="15.75" thickBot="1" x14ac:dyDescent="0.3">
      <c r="A10092" s="130"/>
      <c r="B10092" s="130"/>
      <c r="C10092" s="130"/>
      <c r="D10092" s="130"/>
      <c r="E10092" s="130"/>
    </row>
    <row r="10093" spans="1:5" ht="15.75" thickBot="1" x14ac:dyDescent="0.3">
      <c r="A10093" s="130"/>
      <c r="B10093" s="130"/>
      <c r="C10093" s="130"/>
      <c r="D10093" s="130"/>
      <c r="E10093" s="130"/>
    </row>
    <row r="10094" spans="1:5" x14ac:dyDescent="0.25">
      <c r="A10094" s="131"/>
      <c r="B10094" s="131"/>
      <c r="C10094" s="131"/>
      <c r="D10094" s="131"/>
      <c r="E10094" s="131"/>
    </row>
    <row r="10095" spans="1:5" ht="15.75" thickBot="1" x14ac:dyDescent="0.3">
      <c r="A10095" s="130"/>
      <c r="B10095" s="130"/>
      <c r="C10095" s="130"/>
      <c r="D10095" s="130"/>
      <c r="E10095" s="130"/>
    </row>
    <row r="10096" spans="1:5" ht="15.75" thickBot="1" x14ac:dyDescent="0.3">
      <c r="A10096" s="130"/>
      <c r="B10096" s="130"/>
      <c r="C10096" s="130"/>
      <c r="D10096" s="130"/>
      <c r="E10096" s="130"/>
    </row>
    <row r="10097" spans="1:5" ht="15.75" thickBot="1" x14ac:dyDescent="0.3">
      <c r="A10097" s="130"/>
      <c r="B10097" s="130"/>
      <c r="C10097" s="130"/>
      <c r="D10097" s="130"/>
      <c r="E10097" s="130"/>
    </row>
    <row r="10098" spans="1:5" ht="15.75" thickBot="1" x14ac:dyDescent="0.3">
      <c r="A10098" s="130"/>
      <c r="B10098" s="130"/>
      <c r="C10098" s="130"/>
      <c r="D10098" s="130"/>
      <c r="E10098" s="130"/>
    </row>
    <row r="10099" spans="1:5" ht="15.75" thickBot="1" x14ac:dyDescent="0.3">
      <c r="A10099" s="130"/>
      <c r="B10099" s="130"/>
      <c r="C10099" s="130"/>
      <c r="D10099" s="130"/>
      <c r="E10099" s="130"/>
    </row>
    <row r="10100" spans="1:5" ht="15.75" thickBot="1" x14ac:dyDescent="0.3">
      <c r="A10100" s="130"/>
      <c r="B10100" s="130"/>
      <c r="C10100" s="130"/>
      <c r="D10100" s="130"/>
      <c r="E10100" s="130"/>
    </row>
    <row r="10101" spans="1:5" ht="15.75" thickBot="1" x14ac:dyDescent="0.3">
      <c r="A10101" s="130"/>
      <c r="B10101" s="130"/>
      <c r="C10101" s="130"/>
      <c r="D10101" s="130"/>
      <c r="E10101" s="130"/>
    </row>
    <row r="10102" spans="1:5" ht="15.75" thickBot="1" x14ac:dyDescent="0.3">
      <c r="A10102" s="130"/>
      <c r="B10102" s="130"/>
      <c r="C10102" s="130"/>
      <c r="D10102" s="130"/>
      <c r="E10102" s="130"/>
    </row>
    <row r="10103" spans="1:5" ht="15.75" thickBot="1" x14ac:dyDescent="0.3">
      <c r="A10103" s="130"/>
      <c r="B10103" s="130"/>
      <c r="C10103" s="130"/>
      <c r="D10103" s="130"/>
      <c r="E10103" s="130"/>
    </row>
    <row r="10104" spans="1:5" ht="15.75" thickBot="1" x14ac:dyDescent="0.3">
      <c r="A10104" s="130"/>
      <c r="B10104" s="130"/>
      <c r="C10104" s="130"/>
      <c r="D10104" s="130"/>
      <c r="E10104" s="130"/>
    </row>
    <row r="10105" spans="1:5" x14ac:dyDescent="0.25">
      <c r="A10105" s="131"/>
      <c r="B10105" s="131"/>
      <c r="C10105" s="131"/>
      <c r="D10105" s="131"/>
      <c r="E10105" s="131"/>
    </row>
    <row r="10106" spans="1:5" ht="15.75" thickBot="1" x14ac:dyDescent="0.3">
      <c r="A10106" s="130"/>
      <c r="B10106" s="130"/>
      <c r="C10106" s="130"/>
      <c r="D10106" s="130"/>
      <c r="E10106" s="130"/>
    </row>
    <row r="10107" spans="1:5" ht="15.75" thickBot="1" x14ac:dyDescent="0.3">
      <c r="A10107" s="130"/>
      <c r="B10107" s="130"/>
      <c r="C10107" s="130"/>
      <c r="D10107" s="130"/>
      <c r="E10107" s="130"/>
    </row>
    <row r="10108" spans="1:5" ht="15.75" thickBot="1" x14ac:dyDescent="0.3">
      <c r="A10108" s="130"/>
      <c r="B10108" s="130"/>
      <c r="C10108" s="130"/>
      <c r="D10108" s="130"/>
      <c r="E10108" s="130"/>
    </row>
    <row r="10109" spans="1:5" ht="15.75" thickBot="1" x14ac:dyDescent="0.3">
      <c r="A10109" s="130"/>
      <c r="B10109" s="130"/>
      <c r="C10109" s="130"/>
      <c r="D10109" s="130"/>
      <c r="E10109" s="130"/>
    </row>
    <row r="10110" spans="1:5" x14ac:dyDescent="0.25">
      <c r="A10110" s="131"/>
      <c r="B10110" s="131"/>
      <c r="C10110" s="131"/>
      <c r="D10110" s="131"/>
      <c r="E10110" s="131"/>
    </row>
    <row r="10111" spans="1:5" ht="15.75" thickBot="1" x14ac:dyDescent="0.3">
      <c r="A10111" s="130"/>
      <c r="B10111" s="130"/>
      <c r="C10111" s="130"/>
      <c r="D10111" s="130"/>
      <c r="E10111" s="130"/>
    </row>
    <row r="10112" spans="1:5" ht="15.75" thickBot="1" x14ac:dyDescent="0.3">
      <c r="A10112" s="130"/>
      <c r="B10112" s="130"/>
      <c r="C10112" s="130"/>
      <c r="D10112" s="130"/>
      <c r="E10112" s="130"/>
    </row>
    <row r="10113" spans="1:5" ht="15.75" thickBot="1" x14ac:dyDescent="0.3">
      <c r="A10113" s="130"/>
      <c r="B10113" s="130"/>
      <c r="C10113" s="130"/>
      <c r="D10113" s="130"/>
      <c r="E10113" s="130"/>
    </row>
    <row r="10114" spans="1:5" ht="15.75" thickBot="1" x14ac:dyDescent="0.3">
      <c r="A10114" s="130"/>
      <c r="B10114" s="130"/>
      <c r="C10114" s="130"/>
      <c r="D10114" s="130"/>
      <c r="E10114" s="130"/>
    </row>
    <row r="10115" spans="1:5" x14ac:dyDescent="0.25">
      <c r="A10115" s="131"/>
      <c r="B10115" s="131"/>
      <c r="C10115" s="131"/>
      <c r="D10115" s="131"/>
      <c r="E10115" s="131"/>
    </row>
    <row r="10116" spans="1:5" ht="15.75" thickBot="1" x14ac:dyDescent="0.3">
      <c r="A10116" s="130"/>
      <c r="B10116" s="130"/>
      <c r="C10116" s="130"/>
      <c r="D10116" s="130"/>
      <c r="E10116" s="130"/>
    </row>
    <row r="10117" spans="1:5" ht="15.75" thickBot="1" x14ac:dyDescent="0.3">
      <c r="A10117" s="130"/>
      <c r="B10117" s="130"/>
      <c r="C10117" s="130"/>
      <c r="D10117" s="130"/>
      <c r="E10117" s="130"/>
    </row>
    <row r="10118" spans="1:5" ht="15.75" thickBot="1" x14ac:dyDescent="0.3">
      <c r="A10118" s="130"/>
      <c r="B10118" s="130"/>
      <c r="C10118" s="130"/>
      <c r="D10118" s="130"/>
      <c r="E10118" s="130"/>
    </row>
    <row r="10119" spans="1:5" ht="15.75" thickBot="1" x14ac:dyDescent="0.3">
      <c r="A10119" s="130"/>
      <c r="B10119" s="130"/>
      <c r="C10119" s="130"/>
      <c r="D10119" s="130"/>
      <c r="E10119" s="130"/>
    </row>
    <row r="10120" spans="1:5" ht="15.75" thickBot="1" x14ac:dyDescent="0.3">
      <c r="A10120" s="130"/>
      <c r="B10120" s="130"/>
      <c r="C10120" s="130"/>
      <c r="D10120" s="130"/>
      <c r="E10120" s="130"/>
    </row>
    <row r="10121" spans="1:5" ht="15.75" thickBot="1" x14ac:dyDescent="0.3">
      <c r="A10121" s="130"/>
      <c r="B10121" s="130"/>
      <c r="C10121" s="130"/>
      <c r="D10121" s="130"/>
      <c r="E10121" s="130"/>
    </row>
    <row r="10122" spans="1:5" ht="15.75" thickBot="1" x14ac:dyDescent="0.3">
      <c r="A10122" s="130"/>
      <c r="B10122" s="130"/>
      <c r="C10122" s="130"/>
      <c r="D10122" s="130"/>
      <c r="E10122" s="130"/>
    </row>
    <row r="10123" spans="1:5" ht="15.75" thickBot="1" x14ac:dyDescent="0.3">
      <c r="A10123" s="130"/>
      <c r="B10123" s="130"/>
      <c r="C10123" s="130"/>
      <c r="D10123" s="130"/>
      <c r="E10123" s="130"/>
    </row>
    <row r="10124" spans="1:5" ht="15.75" thickBot="1" x14ac:dyDescent="0.3">
      <c r="A10124" s="130"/>
      <c r="B10124" s="130"/>
      <c r="C10124" s="130"/>
      <c r="D10124" s="130"/>
      <c r="E10124" s="130"/>
    </row>
    <row r="10125" spans="1:5" ht="15.75" thickBot="1" x14ac:dyDescent="0.3">
      <c r="A10125" s="130"/>
      <c r="B10125" s="130"/>
      <c r="C10125" s="130"/>
      <c r="D10125" s="130"/>
      <c r="E10125" s="130"/>
    </row>
    <row r="10126" spans="1:5" x14ac:dyDescent="0.25">
      <c r="A10126" s="131"/>
      <c r="B10126" s="131"/>
      <c r="C10126" s="131"/>
      <c r="D10126" s="131"/>
      <c r="E10126" s="131"/>
    </row>
    <row r="10127" spans="1:5" x14ac:dyDescent="0.25">
      <c r="A10127" s="131"/>
      <c r="B10127" s="131"/>
      <c r="C10127" s="131"/>
      <c r="D10127" s="131"/>
      <c r="E10127" s="131"/>
    </row>
    <row r="10128" spans="1:5" ht="15.75" thickBot="1" x14ac:dyDescent="0.3">
      <c r="A10128" s="130"/>
      <c r="B10128" s="130"/>
      <c r="C10128" s="130"/>
      <c r="D10128" s="130"/>
      <c r="E10128" s="130"/>
    </row>
    <row r="10129" spans="1:5" ht="15.75" thickBot="1" x14ac:dyDescent="0.3">
      <c r="A10129" s="130"/>
      <c r="B10129" s="130"/>
      <c r="C10129" s="130"/>
      <c r="D10129" s="130"/>
      <c r="E10129" s="130"/>
    </row>
    <row r="10130" spans="1:5" ht="15.75" thickBot="1" x14ac:dyDescent="0.3">
      <c r="A10130" s="130"/>
      <c r="B10130" s="130"/>
      <c r="C10130" s="130"/>
      <c r="D10130" s="130"/>
      <c r="E10130" s="130"/>
    </row>
    <row r="10131" spans="1:5" ht="15.75" thickBot="1" x14ac:dyDescent="0.3">
      <c r="A10131" s="130"/>
      <c r="B10131" s="130"/>
      <c r="C10131" s="130"/>
      <c r="D10131" s="130"/>
      <c r="E10131" s="130"/>
    </row>
    <row r="10132" spans="1:5" ht="15.75" thickBot="1" x14ac:dyDescent="0.3">
      <c r="A10132" s="130"/>
      <c r="B10132" s="130"/>
      <c r="C10132" s="130"/>
      <c r="D10132" s="130"/>
      <c r="E10132" s="130"/>
    </row>
    <row r="10133" spans="1:5" ht="15.75" thickBot="1" x14ac:dyDescent="0.3">
      <c r="A10133" s="130"/>
      <c r="B10133" s="130"/>
      <c r="C10133" s="130"/>
      <c r="D10133" s="130"/>
      <c r="E10133" s="130"/>
    </row>
    <row r="10134" spans="1:5" ht="15.75" thickBot="1" x14ac:dyDescent="0.3">
      <c r="A10134" s="130"/>
      <c r="B10134" s="130"/>
      <c r="C10134" s="130"/>
      <c r="D10134" s="130"/>
      <c r="E10134" s="130"/>
    </row>
    <row r="10135" spans="1:5" ht="15.75" thickBot="1" x14ac:dyDescent="0.3">
      <c r="A10135" s="130"/>
      <c r="B10135" s="130"/>
      <c r="C10135" s="130"/>
      <c r="D10135" s="130"/>
      <c r="E10135" s="130"/>
    </row>
    <row r="10136" spans="1:5" ht="15.75" thickBot="1" x14ac:dyDescent="0.3">
      <c r="A10136" s="130"/>
      <c r="B10136" s="130"/>
      <c r="C10136" s="130"/>
      <c r="D10136" s="130"/>
      <c r="E10136" s="130"/>
    </row>
    <row r="10137" spans="1:5" ht="15.75" thickBot="1" x14ac:dyDescent="0.3">
      <c r="A10137" s="130"/>
      <c r="B10137" s="130"/>
      <c r="C10137" s="130"/>
      <c r="D10137" s="130"/>
      <c r="E10137" s="130"/>
    </row>
    <row r="10138" spans="1:5" ht="15.75" thickBot="1" x14ac:dyDescent="0.3">
      <c r="A10138" s="130"/>
      <c r="B10138" s="130"/>
      <c r="C10138" s="130"/>
      <c r="D10138" s="130"/>
      <c r="E10138" s="130"/>
    </row>
    <row r="10139" spans="1:5" ht="15.75" thickBot="1" x14ac:dyDescent="0.3">
      <c r="A10139" s="130"/>
      <c r="B10139" s="130"/>
      <c r="C10139" s="130"/>
      <c r="D10139" s="130"/>
      <c r="E10139" s="130"/>
    </row>
    <row r="10140" spans="1:5" ht="15.75" thickBot="1" x14ac:dyDescent="0.3">
      <c r="A10140" s="130"/>
      <c r="B10140" s="130"/>
      <c r="C10140" s="130"/>
      <c r="D10140" s="130"/>
      <c r="E10140" s="130"/>
    </row>
    <row r="10141" spans="1:5" ht="15.75" thickBot="1" x14ac:dyDescent="0.3">
      <c r="A10141" s="130"/>
      <c r="B10141" s="130"/>
      <c r="C10141" s="130"/>
      <c r="D10141" s="130"/>
      <c r="E10141" s="130"/>
    </row>
    <row r="10142" spans="1:5" ht="15.75" thickBot="1" x14ac:dyDescent="0.3">
      <c r="A10142" s="130"/>
      <c r="B10142" s="130"/>
      <c r="C10142" s="130"/>
      <c r="D10142" s="130"/>
      <c r="E10142" s="130"/>
    </row>
    <row r="10143" spans="1:5" ht="15.75" thickBot="1" x14ac:dyDescent="0.3">
      <c r="A10143" s="130"/>
      <c r="B10143" s="130"/>
      <c r="C10143" s="130"/>
      <c r="D10143" s="130"/>
      <c r="E10143" s="130"/>
    </row>
    <row r="10144" spans="1:5" ht="15.75" thickBot="1" x14ac:dyDescent="0.3">
      <c r="A10144" s="130"/>
      <c r="B10144" s="130"/>
      <c r="C10144" s="130"/>
      <c r="D10144" s="130"/>
      <c r="E10144" s="130"/>
    </row>
    <row r="10145" spans="1:5" ht="15.75" thickBot="1" x14ac:dyDescent="0.3">
      <c r="A10145" s="130"/>
      <c r="B10145" s="130"/>
      <c r="C10145" s="130"/>
      <c r="D10145" s="130"/>
      <c r="E10145" s="130"/>
    </row>
    <row r="10146" spans="1:5" ht="15.75" thickBot="1" x14ac:dyDescent="0.3">
      <c r="A10146" s="130"/>
      <c r="B10146" s="130"/>
      <c r="C10146" s="130"/>
      <c r="D10146" s="130"/>
      <c r="E10146" s="130"/>
    </row>
    <row r="10147" spans="1:5" ht="15.75" thickBot="1" x14ac:dyDescent="0.3">
      <c r="A10147" s="130"/>
      <c r="B10147" s="130"/>
      <c r="C10147" s="130"/>
      <c r="D10147" s="130"/>
      <c r="E10147" s="130"/>
    </row>
    <row r="10148" spans="1:5" ht="15.75" thickBot="1" x14ac:dyDescent="0.3">
      <c r="A10148" s="130"/>
      <c r="B10148" s="130"/>
      <c r="C10148" s="130"/>
      <c r="D10148" s="130"/>
      <c r="E10148" s="130"/>
    </row>
    <row r="10149" spans="1:5" ht="15.75" thickBot="1" x14ac:dyDescent="0.3">
      <c r="A10149" s="130"/>
      <c r="B10149" s="130"/>
      <c r="C10149" s="130"/>
      <c r="D10149" s="130"/>
      <c r="E10149" s="130"/>
    </row>
    <row r="10150" spans="1:5" ht="15.75" thickBot="1" x14ac:dyDescent="0.3">
      <c r="A10150" s="130"/>
      <c r="B10150" s="130"/>
      <c r="C10150" s="130"/>
      <c r="D10150" s="130"/>
      <c r="E10150" s="130"/>
    </row>
    <row r="10151" spans="1:5" ht="15.75" thickBot="1" x14ac:dyDescent="0.3">
      <c r="A10151" s="130"/>
      <c r="B10151" s="130"/>
      <c r="C10151" s="130"/>
      <c r="D10151" s="130"/>
      <c r="E10151" s="130"/>
    </row>
    <row r="10152" spans="1:5" ht="15.75" thickBot="1" x14ac:dyDescent="0.3">
      <c r="A10152" s="130"/>
      <c r="B10152" s="130"/>
      <c r="C10152" s="130"/>
      <c r="D10152" s="130"/>
      <c r="E10152" s="130"/>
    </row>
    <row r="10153" spans="1:5" ht="15.75" thickBot="1" x14ac:dyDescent="0.3">
      <c r="A10153" s="130"/>
      <c r="B10153" s="130"/>
      <c r="C10153" s="130"/>
      <c r="D10153" s="130"/>
      <c r="E10153" s="130"/>
    </row>
    <row r="10154" spans="1:5" ht="15.75" thickBot="1" x14ac:dyDescent="0.3">
      <c r="A10154" s="130"/>
      <c r="B10154" s="130"/>
      <c r="C10154" s="130"/>
      <c r="D10154" s="130"/>
      <c r="E10154" s="130"/>
    </row>
    <row r="10155" spans="1:5" ht="15.75" thickBot="1" x14ac:dyDescent="0.3">
      <c r="A10155" s="130"/>
      <c r="B10155" s="130"/>
      <c r="C10155" s="130"/>
      <c r="D10155" s="130"/>
      <c r="E10155" s="130"/>
    </row>
    <row r="10156" spans="1:5" ht="15.75" thickBot="1" x14ac:dyDescent="0.3">
      <c r="A10156" s="130"/>
      <c r="B10156" s="130"/>
      <c r="C10156" s="130"/>
      <c r="D10156" s="130"/>
      <c r="E10156" s="130"/>
    </row>
    <row r="10157" spans="1:5" ht="15.75" thickBot="1" x14ac:dyDescent="0.3">
      <c r="A10157" s="130"/>
      <c r="B10157" s="130"/>
      <c r="C10157" s="130"/>
      <c r="D10157" s="130"/>
      <c r="E10157" s="130"/>
    </row>
    <row r="10158" spans="1:5" ht="15.75" thickBot="1" x14ac:dyDescent="0.3">
      <c r="A10158" s="130"/>
      <c r="B10158" s="130"/>
      <c r="C10158" s="130"/>
      <c r="D10158" s="130"/>
      <c r="E10158" s="130"/>
    </row>
    <row r="10159" spans="1:5" ht="15.75" thickBot="1" x14ac:dyDescent="0.3">
      <c r="A10159" s="130"/>
      <c r="B10159" s="130"/>
      <c r="C10159" s="130"/>
      <c r="D10159" s="130"/>
      <c r="E10159" s="130"/>
    </row>
    <row r="10160" spans="1:5" ht="15.75" thickBot="1" x14ac:dyDescent="0.3">
      <c r="A10160" s="130"/>
      <c r="B10160" s="130"/>
      <c r="C10160" s="130"/>
      <c r="D10160" s="130"/>
      <c r="E10160" s="130"/>
    </row>
    <row r="10161" spans="1:5" ht="15.75" thickBot="1" x14ac:dyDescent="0.3">
      <c r="A10161" s="130"/>
      <c r="B10161" s="130"/>
      <c r="C10161" s="130"/>
      <c r="D10161" s="130"/>
      <c r="E10161" s="130"/>
    </row>
    <row r="10162" spans="1:5" ht="15.75" thickBot="1" x14ac:dyDescent="0.3">
      <c r="A10162" s="130"/>
      <c r="B10162" s="130"/>
      <c r="C10162" s="130"/>
      <c r="D10162" s="130"/>
      <c r="E10162" s="130"/>
    </row>
    <row r="10163" spans="1:5" ht="15.75" thickBot="1" x14ac:dyDescent="0.3">
      <c r="A10163" s="130"/>
      <c r="B10163" s="130"/>
      <c r="C10163" s="130"/>
      <c r="D10163" s="130"/>
      <c r="E10163" s="130"/>
    </row>
    <row r="10164" spans="1:5" ht="15.75" thickBot="1" x14ac:dyDescent="0.3">
      <c r="A10164" s="130"/>
      <c r="B10164" s="130"/>
      <c r="C10164" s="130"/>
      <c r="D10164" s="130"/>
      <c r="E10164" s="130"/>
    </row>
    <row r="10165" spans="1:5" ht="15.75" thickBot="1" x14ac:dyDescent="0.3">
      <c r="A10165" s="130"/>
      <c r="B10165" s="130"/>
      <c r="C10165" s="130"/>
      <c r="D10165" s="130"/>
      <c r="E10165" s="130"/>
    </row>
    <row r="10166" spans="1:5" ht="15.75" thickBot="1" x14ac:dyDescent="0.3">
      <c r="A10166" s="130"/>
      <c r="B10166" s="130"/>
      <c r="C10166" s="130"/>
      <c r="D10166" s="130"/>
      <c r="E10166" s="130"/>
    </row>
    <row r="10167" spans="1:5" ht="15.75" thickBot="1" x14ac:dyDescent="0.3">
      <c r="A10167" s="130"/>
      <c r="B10167" s="130"/>
      <c r="C10167" s="130"/>
      <c r="D10167" s="130"/>
      <c r="E10167" s="130"/>
    </row>
    <row r="10168" spans="1:5" ht="15.75" thickBot="1" x14ac:dyDescent="0.3">
      <c r="A10168" s="130"/>
      <c r="B10168" s="130"/>
      <c r="C10168" s="130"/>
      <c r="D10168" s="130"/>
      <c r="E10168" s="130"/>
    </row>
    <row r="10169" spans="1:5" ht="15.75" thickBot="1" x14ac:dyDescent="0.3">
      <c r="A10169" s="130"/>
      <c r="B10169" s="130"/>
      <c r="C10169" s="130"/>
      <c r="D10169" s="130"/>
      <c r="E10169" s="130"/>
    </row>
    <row r="10170" spans="1:5" ht="15.75" thickBot="1" x14ac:dyDescent="0.3">
      <c r="A10170" s="130"/>
      <c r="B10170" s="130"/>
      <c r="C10170" s="130"/>
      <c r="D10170" s="130"/>
      <c r="E10170" s="130"/>
    </row>
    <row r="10171" spans="1:5" ht="15.75" thickBot="1" x14ac:dyDescent="0.3">
      <c r="A10171" s="130"/>
      <c r="B10171" s="130"/>
      <c r="C10171" s="130"/>
      <c r="D10171" s="130"/>
      <c r="E10171" s="130"/>
    </row>
    <row r="10172" spans="1:5" x14ac:dyDescent="0.25">
      <c r="A10172" s="131"/>
      <c r="B10172" s="131"/>
      <c r="C10172" s="131"/>
      <c r="D10172" s="131"/>
      <c r="E10172" s="131"/>
    </row>
    <row r="10173" spans="1:5" ht="15.75" thickBot="1" x14ac:dyDescent="0.3">
      <c r="A10173" s="130"/>
      <c r="B10173" s="130"/>
      <c r="C10173" s="130"/>
      <c r="D10173" s="130"/>
      <c r="E10173" s="130"/>
    </row>
    <row r="10174" spans="1:5" ht="15.75" thickBot="1" x14ac:dyDescent="0.3">
      <c r="A10174" s="130"/>
      <c r="B10174" s="130"/>
      <c r="C10174" s="130"/>
      <c r="D10174" s="130"/>
      <c r="E10174" s="130"/>
    </row>
    <row r="10175" spans="1:5" ht="15.75" thickBot="1" x14ac:dyDescent="0.3">
      <c r="A10175" s="130"/>
      <c r="B10175" s="130"/>
      <c r="C10175" s="130"/>
      <c r="D10175" s="130"/>
      <c r="E10175" s="130"/>
    </row>
    <row r="10176" spans="1:5" ht="15.75" thickBot="1" x14ac:dyDescent="0.3">
      <c r="A10176" s="130"/>
      <c r="B10176" s="130"/>
      <c r="C10176" s="130"/>
      <c r="D10176" s="130"/>
      <c r="E10176" s="130"/>
    </row>
    <row r="10177" spans="1:5" ht="15.75" thickBot="1" x14ac:dyDescent="0.3">
      <c r="A10177" s="130"/>
      <c r="B10177" s="130"/>
      <c r="C10177" s="130"/>
      <c r="D10177" s="130"/>
      <c r="E10177" s="130"/>
    </row>
    <row r="10178" spans="1:5" ht="15.75" thickBot="1" x14ac:dyDescent="0.3">
      <c r="A10178" s="130"/>
      <c r="B10178" s="130"/>
      <c r="C10178" s="130"/>
      <c r="D10178" s="130"/>
      <c r="E10178" s="130"/>
    </row>
    <row r="10179" spans="1:5" ht="15.75" thickBot="1" x14ac:dyDescent="0.3">
      <c r="A10179" s="130"/>
      <c r="B10179" s="130"/>
      <c r="C10179" s="130"/>
      <c r="D10179" s="130"/>
      <c r="E10179" s="130"/>
    </row>
    <row r="10180" spans="1:5" ht="15.75" thickBot="1" x14ac:dyDescent="0.3">
      <c r="A10180" s="130"/>
      <c r="B10180" s="130"/>
      <c r="C10180" s="130"/>
      <c r="D10180" s="130"/>
      <c r="E10180" s="130"/>
    </row>
    <row r="10181" spans="1:5" ht="15.75" thickBot="1" x14ac:dyDescent="0.3">
      <c r="A10181" s="130"/>
      <c r="B10181" s="130"/>
      <c r="C10181" s="130"/>
      <c r="D10181" s="130"/>
      <c r="E10181" s="130"/>
    </row>
    <row r="10182" spans="1:5" ht="15.75" thickBot="1" x14ac:dyDescent="0.3">
      <c r="A10182" s="130"/>
      <c r="B10182" s="130"/>
      <c r="C10182" s="130"/>
      <c r="D10182" s="130"/>
      <c r="E10182" s="130"/>
    </row>
    <row r="10183" spans="1:5" ht="15.75" thickBot="1" x14ac:dyDescent="0.3">
      <c r="A10183" s="130"/>
      <c r="B10183" s="130"/>
      <c r="C10183" s="130"/>
      <c r="D10183" s="130"/>
      <c r="E10183" s="130"/>
    </row>
    <row r="10184" spans="1:5" ht="15.75" thickBot="1" x14ac:dyDescent="0.3">
      <c r="A10184" s="130"/>
      <c r="B10184" s="130"/>
      <c r="C10184" s="130"/>
      <c r="D10184" s="130"/>
      <c r="E10184" s="130"/>
    </row>
    <row r="10185" spans="1:5" x14ac:dyDescent="0.25">
      <c r="A10185" s="131"/>
      <c r="B10185" s="131"/>
      <c r="C10185" s="131"/>
      <c r="D10185" s="131"/>
      <c r="E10185" s="131"/>
    </row>
    <row r="10186" spans="1:5" ht="15.75" thickBot="1" x14ac:dyDescent="0.3">
      <c r="A10186" s="130"/>
      <c r="B10186" s="130"/>
      <c r="C10186" s="130"/>
      <c r="D10186" s="130"/>
      <c r="E10186" s="130"/>
    </row>
    <row r="10187" spans="1:5" ht="15.75" thickBot="1" x14ac:dyDescent="0.3">
      <c r="A10187" s="130"/>
      <c r="B10187" s="130"/>
      <c r="C10187" s="130"/>
      <c r="D10187" s="130"/>
      <c r="E10187" s="130"/>
    </row>
    <row r="10188" spans="1:5" ht="15.75" thickBot="1" x14ac:dyDescent="0.3">
      <c r="A10188" s="130"/>
      <c r="B10188" s="130"/>
      <c r="C10188" s="130"/>
      <c r="D10188" s="130"/>
      <c r="E10188" s="130"/>
    </row>
    <row r="10189" spans="1:5" ht="15.75" thickBot="1" x14ac:dyDescent="0.3">
      <c r="A10189" s="130"/>
      <c r="B10189" s="130"/>
      <c r="C10189" s="130"/>
      <c r="D10189" s="130"/>
      <c r="E10189" s="130"/>
    </row>
    <row r="10190" spans="1:5" ht="15.75" thickBot="1" x14ac:dyDescent="0.3">
      <c r="A10190" s="130"/>
      <c r="B10190" s="130"/>
      <c r="C10190" s="130"/>
      <c r="D10190" s="130"/>
      <c r="E10190" s="130"/>
    </row>
    <row r="10191" spans="1:5" ht="15.75" thickBot="1" x14ac:dyDescent="0.3">
      <c r="A10191" s="130"/>
      <c r="B10191" s="130"/>
      <c r="C10191" s="130"/>
      <c r="D10191" s="130"/>
      <c r="E10191" s="130"/>
    </row>
    <row r="10192" spans="1:5" ht="15.75" thickBot="1" x14ac:dyDescent="0.3">
      <c r="A10192" s="130"/>
      <c r="B10192" s="130"/>
      <c r="C10192" s="130"/>
      <c r="D10192" s="130"/>
      <c r="E10192" s="130"/>
    </row>
    <row r="10193" spans="1:5" ht="15.75" thickBot="1" x14ac:dyDescent="0.3">
      <c r="A10193" s="130"/>
      <c r="B10193" s="130"/>
      <c r="C10193" s="130"/>
      <c r="D10193" s="130"/>
      <c r="E10193" s="130"/>
    </row>
    <row r="10194" spans="1:5" ht="15.75" thickBot="1" x14ac:dyDescent="0.3">
      <c r="A10194" s="130"/>
      <c r="B10194" s="130"/>
      <c r="C10194" s="130"/>
      <c r="D10194" s="130"/>
      <c r="E10194" s="130"/>
    </row>
    <row r="10195" spans="1:5" ht="15.75" thickBot="1" x14ac:dyDescent="0.3">
      <c r="A10195" s="130"/>
      <c r="B10195" s="130"/>
      <c r="C10195" s="130"/>
      <c r="D10195" s="130"/>
      <c r="E10195" s="130"/>
    </row>
    <row r="10196" spans="1:5" ht="15.75" thickBot="1" x14ac:dyDescent="0.3">
      <c r="A10196" s="130"/>
      <c r="B10196" s="130"/>
      <c r="C10196" s="130"/>
      <c r="D10196" s="130"/>
      <c r="E10196" s="130"/>
    </row>
    <row r="10197" spans="1:5" ht="15.75" thickBot="1" x14ac:dyDescent="0.3">
      <c r="A10197" s="130"/>
      <c r="B10197" s="130"/>
      <c r="C10197" s="130"/>
      <c r="D10197" s="130"/>
      <c r="E10197" s="130"/>
    </row>
    <row r="10198" spans="1:5" ht="15.75" thickBot="1" x14ac:dyDescent="0.3">
      <c r="A10198" s="130"/>
      <c r="B10198" s="130"/>
      <c r="C10198" s="130"/>
      <c r="D10198" s="130"/>
      <c r="E10198" s="130"/>
    </row>
    <row r="10199" spans="1:5" ht="15.75" thickBot="1" x14ac:dyDescent="0.3">
      <c r="A10199" s="130"/>
      <c r="B10199" s="130"/>
      <c r="C10199" s="130"/>
      <c r="D10199" s="130"/>
      <c r="E10199" s="130"/>
    </row>
    <row r="10200" spans="1:5" ht="15.75" thickBot="1" x14ac:dyDescent="0.3">
      <c r="A10200" s="130"/>
      <c r="B10200" s="130"/>
      <c r="C10200" s="130"/>
      <c r="D10200" s="130"/>
      <c r="E10200" s="130"/>
    </row>
    <row r="10201" spans="1:5" ht="15.75" thickBot="1" x14ac:dyDescent="0.3">
      <c r="A10201" s="130"/>
      <c r="B10201" s="130"/>
      <c r="C10201" s="130"/>
      <c r="D10201" s="130"/>
      <c r="E10201" s="130"/>
    </row>
    <row r="10202" spans="1:5" ht="15.75" thickBot="1" x14ac:dyDescent="0.3">
      <c r="A10202" s="130"/>
      <c r="B10202" s="130"/>
      <c r="C10202" s="130"/>
      <c r="D10202" s="130"/>
      <c r="E10202" s="130"/>
    </row>
    <row r="10203" spans="1:5" ht="15.75" thickBot="1" x14ac:dyDescent="0.3">
      <c r="A10203" s="130"/>
      <c r="B10203" s="130"/>
      <c r="C10203" s="130"/>
      <c r="D10203" s="130"/>
      <c r="E10203" s="130"/>
    </row>
    <row r="10204" spans="1:5" ht="15.75" thickBot="1" x14ac:dyDescent="0.3">
      <c r="A10204" s="130"/>
      <c r="B10204" s="130"/>
      <c r="C10204" s="130"/>
      <c r="D10204" s="130"/>
      <c r="E10204" s="130"/>
    </row>
    <row r="10205" spans="1:5" ht="15.75" thickBot="1" x14ac:dyDescent="0.3">
      <c r="A10205" s="130"/>
      <c r="B10205" s="130"/>
      <c r="C10205" s="130"/>
      <c r="D10205" s="130"/>
      <c r="E10205" s="130"/>
    </row>
    <row r="10206" spans="1:5" ht="15.75" thickBot="1" x14ac:dyDescent="0.3">
      <c r="A10206" s="130"/>
      <c r="B10206" s="130"/>
      <c r="C10206" s="130"/>
      <c r="D10206" s="130"/>
      <c r="E10206" s="130"/>
    </row>
    <row r="10207" spans="1:5" ht="15.75" thickBot="1" x14ac:dyDescent="0.3">
      <c r="A10207" s="130"/>
      <c r="B10207" s="130"/>
      <c r="C10207" s="130"/>
      <c r="D10207" s="130"/>
      <c r="E10207" s="130"/>
    </row>
    <row r="10208" spans="1:5" ht="15.75" thickBot="1" x14ac:dyDescent="0.3">
      <c r="A10208" s="130"/>
      <c r="B10208" s="130"/>
      <c r="C10208" s="130"/>
      <c r="D10208" s="130"/>
      <c r="E10208" s="130"/>
    </row>
    <row r="10209" spans="1:5" ht="15.75" thickBot="1" x14ac:dyDescent="0.3">
      <c r="A10209" s="130"/>
      <c r="B10209" s="130"/>
      <c r="C10209" s="130"/>
      <c r="D10209" s="130"/>
      <c r="E10209" s="130"/>
    </row>
    <row r="10210" spans="1:5" ht="15.75" thickBot="1" x14ac:dyDescent="0.3">
      <c r="A10210" s="130"/>
      <c r="B10210" s="130"/>
      <c r="C10210" s="130"/>
      <c r="D10210" s="130"/>
      <c r="E10210" s="130"/>
    </row>
    <row r="10211" spans="1:5" ht="15.75" thickBot="1" x14ac:dyDescent="0.3">
      <c r="A10211" s="130"/>
      <c r="B10211" s="130"/>
      <c r="C10211" s="130"/>
      <c r="D10211" s="130"/>
      <c r="E10211" s="130"/>
    </row>
    <row r="10212" spans="1:5" ht="15.75" thickBot="1" x14ac:dyDescent="0.3">
      <c r="A10212" s="130"/>
      <c r="B10212" s="130"/>
      <c r="C10212" s="130"/>
      <c r="D10212" s="130"/>
      <c r="E10212" s="130"/>
    </row>
    <row r="10213" spans="1:5" ht="15.75" thickBot="1" x14ac:dyDescent="0.3">
      <c r="A10213" s="130"/>
      <c r="B10213" s="130"/>
      <c r="C10213" s="130"/>
      <c r="D10213" s="130"/>
      <c r="E10213" s="130"/>
    </row>
    <row r="10214" spans="1:5" ht="15.75" thickBot="1" x14ac:dyDescent="0.3">
      <c r="A10214" s="130"/>
      <c r="B10214" s="130"/>
      <c r="C10214" s="130"/>
      <c r="D10214" s="130"/>
      <c r="E10214" s="130"/>
    </row>
    <row r="10215" spans="1:5" ht="15.75" thickBot="1" x14ac:dyDescent="0.3">
      <c r="A10215" s="130"/>
      <c r="B10215" s="130"/>
      <c r="C10215" s="130"/>
      <c r="D10215" s="130"/>
      <c r="E10215" s="130"/>
    </row>
    <row r="10216" spans="1:5" ht="15.75" thickBot="1" x14ac:dyDescent="0.3">
      <c r="A10216" s="130"/>
      <c r="B10216" s="130"/>
      <c r="C10216" s="130"/>
      <c r="D10216" s="130"/>
      <c r="E10216" s="130"/>
    </row>
    <row r="10217" spans="1:5" ht="15.75" thickBot="1" x14ac:dyDescent="0.3">
      <c r="A10217" s="130"/>
      <c r="B10217" s="130"/>
      <c r="C10217" s="130"/>
      <c r="D10217" s="130"/>
      <c r="E10217" s="130"/>
    </row>
    <row r="10218" spans="1:5" ht="15.75" thickBot="1" x14ac:dyDescent="0.3">
      <c r="A10218" s="130"/>
      <c r="B10218" s="130"/>
      <c r="C10218" s="130"/>
      <c r="D10218" s="130"/>
      <c r="E10218" s="130"/>
    </row>
    <row r="10219" spans="1:5" ht="15.75" thickBot="1" x14ac:dyDescent="0.3">
      <c r="A10219" s="130"/>
      <c r="B10219" s="130"/>
      <c r="C10219" s="130"/>
      <c r="D10219" s="130"/>
      <c r="E10219" s="130"/>
    </row>
    <row r="10220" spans="1:5" ht="15.75" thickBot="1" x14ac:dyDescent="0.3">
      <c r="A10220" s="130"/>
      <c r="B10220" s="130"/>
      <c r="C10220" s="130"/>
      <c r="D10220" s="130"/>
      <c r="E10220" s="130"/>
    </row>
    <row r="10221" spans="1:5" ht="15.75" thickBot="1" x14ac:dyDescent="0.3">
      <c r="A10221" s="130"/>
      <c r="B10221" s="130"/>
      <c r="C10221" s="130"/>
      <c r="D10221" s="130"/>
      <c r="E10221" s="130"/>
    </row>
    <row r="10222" spans="1:5" x14ac:dyDescent="0.25">
      <c r="A10222" s="131"/>
      <c r="B10222" s="131"/>
      <c r="C10222" s="131"/>
      <c r="D10222" s="131"/>
      <c r="E10222" s="131"/>
    </row>
    <row r="10223" spans="1:5" ht="15.75" thickBot="1" x14ac:dyDescent="0.3">
      <c r="A10223" s="130"/>
      <c r="B10223" s="130"/>
      <c r="C10223" s="130"/>
      <c r="D10223" s="130"/>
      <c r="E10223" s="130"/>
    </row>
    <row r="10224" spans="1:5" ht="15.75" thickBot="1" x14ac:dyDescent="0.3">
      <c r="A10224" s="130"/>
      <c r="B10224" s="130"/>
      <c r="C10224" s="130"/>
      <c r="D10224" s="130"/>
      <c r="E10224" s="130"/>
    </row>
    <row r="10225" spans="1:5" x14ac:dyDescent="0.25">
      <c r="A10225" s="131"/>
      <c r="B10225" s="131"/>
      <c r="C10225" s="131"/>
      <c r="D10225" s="131"/>
      <c r="E10225" s="131"/>
    </row>
    <row r="10226" spans="1:5" ht="15.75" thickBot="1" x14ac:dyDescent="0.3">
      <c r="A10226" s="130"/>
      <c r="B10226" s="130"/>
      <c r="C10226" s="130"/>
      <c r="D10226" s="130"/>
      <c r="E10226" s="130"/>
    </row>
    <row r="10227" spans="1:5" ht="15.75" thickBot="1" x14ac:dyDescent="0.3">
      <c r="A10227" s="130"/>
      <c r="B10227" s="130"/>
      <c r="C10227" s="130"/>
      <c r="D10227" s="130"/>
      <c r="E10227" s="130"/>
    </row>
    <row r="10228" spans="1:5" ht="15.75" thickBot="1" x14ac:dyDescent="0.3">
      <c r="A10228" s="130"/>
      <c r="B10228" s="130"/>
      <c r="C10228" s="130"/>
      <c r="D10228" s="130"/>
      <c r="E10228" s="130"/>
    </row>
    <row r="10229" spans="1:5" ht="15.75" thickBot="1" x14ac:dyDescent="0.3">
      <c r="A10229" s="130"/>
      <c r="B10229" s="130"/>
      <c r="C10229" s="130"/>
      <c r="D10229" s="130"/>
      <c r="E10229" s="130"/>
    </row>
    <row r="10230" spans="1:5" ht="15.75" thickBot="1" x14ac:dyDescent="0.3">
      <c r="A10230" s="130"/>
      <c r="B10230" s="130"/>
      <c r="C10230" s="130"/>
      <c r="D10230" s="130"/>
      <c r="E10230" s="130"/>
    </row>
    <row r="10231" spans="1:5" ht="15.75" thickBot="1" x14ac:dyDescent="0.3">
      <c r="A10231" s="130"/>
      <c r="B10231" s="130"/>
      <c r="C10231" s="130"/>
      <c r="D10231" s="130"/>
      <c r="E10231" s="130"/>
    </row>
    <row r="10232" spans="1:5" ht="15.75" thickBot="1" x14ac:dyDescent="0.3">
      <c r="A10232" s="130"/>
      <c r="B10232" s="130"/>
      <c r="C10232" s="130"/>
      <c r="D10232" s="130"/>
      <c r="E10232" s="130"/>
    </row>
    <row r="10233" spans="1:5" ht="15.75" thickBot="1" x14ac:dyDescent="0.3">
      <c r="A10233" s="130"/>
      <c r="B10233" s="130"/>
      <c r="C10233" s="130"/>
      <c r="D10233" s="130"/>
      <c r="E10233" s="130"/>
    </row>
    <row r="10234" spans="1:5" ht="15.75" thickBot="1" x14ac:dyDescent="0.3">
      <c r="A10234" s="130"/>
      <c r="B10234" s="130"/>
      <c r="C10234" s="130"/>
      <c r="D10234" s="130"/>
      <c r="E10234" s="130"/>
    </row>
    <row r="10235" spans="1:5" ht="15.75" thickBot="1" x14ac:dyDescent="0.3">
      <c r="A10235" s="130"/>
      <c r="B10235" s="130"/>
      <c r="C10235" s="130"/>
      <c r="D10235" s="130"/>
      <c r="E10235" s="130"/>
    </row>
    <row r="10236" spans="1:5" ht="15.75" thickBot="1" x14ac:dyDescent="0.3">
      <c r="A10236" s="130"/>
      <c r="B10236" s="130"/>
      <c r="C10236" s="130"/>
      <c r="D10236" s="130"/>
      <c r="E10236" s="130"/>
    </row>
    <row r="10237" spans="1:5" ht="15.75" thickBot="1" x14ac:dyDescent="0.3">
      <c r="A10237" s="130"/>
      <c r="B10237" s="130"/>
      <c r="C10237" s="130"/>
      <c r="D10237" s="130"/>
      <c r="E10237" s="130"/>
    </row>
    <row r="10238" spans="1:5" ht="15.75" thickBot="1" x14ac:dyDescent="0.3">
      <c r="A10238" s="130"/>
      <c r="B10238" s="130"/>
      <c r="C10238" s="130"/>
      <c r="D10238" s="130"/>
      <c r="E10238" s="130"/>
    </row>
    <row r="10239" spans="1:5" ht="15.75" thickBot="1" x14ac:dyDescent="0.3">
      <c r="A10239" s="130"/>
      <c r="B10239" s="130"/>
      <c r="C10239" s="130"/>
      <c r="D10239" s="130"/>
      <c r="E10239" s="130"/>
    </row>
    <row r="10240" spans="1:5" ht="15.75" thickBot="1" x14ac:dyDescent="0.3">
      <c r="A10240" s="130"/>
      <c r="B10240" s="130"/>
      <c r="C10240" s="130"/>
      <c r="D10240" s="130"/>
      <c r="E10240" s="130"/>
    </row>
    <row r="10241" spans="1:5" ht="15.75" thickBot="1" x14ac:dyDescent="0.3">
      <c r="A10241" s="130"/>
      <c r="B10241" s="130"/>
      <c r="C10241" s="130"/>
      <c r="D10241" s="130"/>
      <c r="E10241" s="130"/>
    </row>
    <row r="10242" spans="1:5" ht="15.75" thickBot="1" x14ac:dyDescent="0.3">
      <c r="A10242" s="130"/>
      <c r="B10242" s="130"/>
      <c r="C10242" s="130"/>
      <c r="D10242" s="130"/>
      <c r="E10242" s="130"/>
    </row>
    <row r="10243" spans="1:5" ht="15.75" thickBot="1" x14ac:dyDescent="0.3">
      <c r="A10243" s="130"/>
      <c r="B10243" s="130"/>
      <c r="C10243" s="130"/>
      <c r="D10243" s="130"/>
      <c r="E10243" s="130"/>
    </row>
    <row r="10244" spans="1:5" ht="15.75" thickBot="1" x14ac:dyDescent="0.3">
      <c r="A10244" s="130"/>
      <c r="B10244" s="130"/>
      <c r="C10244" s="130"/>
      <c r="D10244" s="130"/>
      <c r="E10244" s="130"/>
    </row>
    <row r="10245" spans="1:5" x14ac:dyDescent="0.25">
      <c r="A10245" s="131"/>
      <c r="B10245" s="131"/>
      <c r="C10245" s="131"/>
      <c r="D10245" s="131"/>
      <c r="E10245" s="131"/>
    </row>
    <row r="10246" spans="1:5" ht="15.75" thickBot="1" x14ac:dyDescent="0.3">
      <c r="A10246" s="130"/>
      <c r="B10246" s="130"/>
      <c r="C10246" s="130"/>
      <c r="D10246" s="130"/>
      <c r="E10246" s="130"/>
    </row>
    <row r="10247" spans="1:5" ht="15.75" thickBot="1" x14ac:dyDescent="0.3">
      <c r="A10247" s="130"/>
      <c r="B10247" s="130"/>
      <c r="C10247" s="130"/>
      <c r="D10247" s="130"/>
      <c r="E10247" s="130"/>
    </row>
    <row r="10248" spans="1:5" ht="15.75" thickBot="1" x14ac:dyDescent="0.3">
      <c r="A10248" s="130"/>
      <c r="B10248" s="130"/>
      <c r="C10248" s="130"/>
      <c r="D10248" s="130"/>
      <c r="E10248" s="130"/>
    </row>
    <row r="10249" spans="1:5" ht="15.75" thickBot="1" x14ac:dyDescent="0.3">
      <c r="A10249" s="130"/>
      <c r="B10249" s="130"/>
      <c r="C10249" s="130"/>
      <c r="D10249" s="130"/>
      <c r="E10249" s="130"/>
    </row>
    <row r="10250" spans="1:5" x14ac:dyDescent="0.25">
      <c r="A10250" s="131"/>
      <c r="B10250" s="131"/>
      <c r="C10250" s="131"/>
      <c r="D10250" s="131"/>
      <c r="E10250" s="131"/>
    </row>
    <row r="10251" spans="1:5" ht="15.75" thickBot="1" x14ac:dyDescent="0.3">
      <c r="A10251" s="130"/>
      <c r="B10251" s="130"/>
      <c r="C10251" s="130"/>
      <c r="D10251" s="130"/>
      <c r="E10251" s="130"/>
    </row>
    <row r="10252" spans="1:5" ht="15.75" thickBot="1" x14ac:dyDescent="0.3">
      <c r="A10252" s="130"/>
      <c r="B10252" s="130"/>
      <c r="C10252" s="130"/>
      <c r="D10252" s="130"/>
      <c r="E10252" s="130"/>
    </row>
    <row r="10253" spans="1:5" x14ac:dyDescent="0.25">
      <c r="A10253" s="131"/>
      <c r="B10253" s="131"/>
      <c r="C10253" s="131"/>
      <c r="D10253" s="131"/>
      <c r="E10253" s="131"/>
    </row>
    <row r="10254" spans="1:5" ht="15.75" thickBot="1" x14ac:dyDescent="0.3">
      <c r="A10254" s="130"/>
      <c r="B10254" s="130"/>
      <c r="C10254" s="130"/>
      <c r="D10254" s="130"/>
      <c r="E10254" s="130"/>
    </row>
    <row r="10255" spans="1:5" ht="15.75" thickBot="1" x14ac:dyDescent="0.3">
      <c r="A10255" s="130"/>
      <c r="B10255" s="130"/>
      <c r="C10255" s="130"/>
      <c r="D10255" s="130"/>
      <c r="E10255" s="130"/>
    </row>
    <row r="10256" spans="1:5" x14ac:dyDescent="0.25">
      <c r="A10256" s="131"/>
      <c r="B10256" s="131"/>
      <c r="C10256" s="131"/>
      <c r="D10256" s="131"/>
      <c r="E10256" s="131"/>
    </row>
    <row r="10257" spans="1:5" ht="15.75" thickBot="1" x14ac:dyDescent="0.3">
      <c r="A10257" s="130"/>
      <c r="B10257" s="130"/>
      <c r="C10257" s="130"/>
      <c r="D10257" s="130"/>
      <c r="E10257" s="130"/>
    </row>
    <row r="10258" spans="1:5" ht="15.75" thickBot="1" x14ac:dyDescent="0.3">
      <c r="A10258" s="130"/>
      <c r="B10258" s="130"/>
      <c r="C10258" s="130"/>
      <c r="D10258" s="130"/>
      <c r="E10258" s="130"/>
    </row>
    <row r="10259" spans="1:5" x14ac:dyDescent="0.25">
      <c r="A10259" s="131"/>
      <c r="B10259" s="131"/>
      <c r="C10259" s="131"/>
      <c r="D10259" s="131"/>
      <c r="E10259" s="131"/>
    </row>
    <row r="10260" spans="1:5" ht="15.75" thickBot="1" x14ac:dyDescent="0.3">
      <c r="A10260" s="130"/>
      <c r="B10260" s="130"/>
      <c r="C10260" s="130"/>
      <c r="D10260" s="130"/>
      <c r="E10260" s="130"/>
    </row>
    <row r="10261" spans="1:5" ht="15.75" thickBot="1" x14ac:dyDescent="0.3">
      <c r="A10261" s="130"/>
      <c r="B10261" s="130"/>
      <c r="C10261" s="130"/>
      <c r="D10261" s="130"/>
      <c r="E10261" s="130"/>
    </row>
    <row r="10262" spans="1:5" ht="15.75" thickBot="1" x14ac:dyDescent="0.3">
      <c r="A10262" s="130"/>
      <c r="B10262" s="130"/>
      <c r="C10262" s="130"/>
      <c r="D10262" s="130"/>
      <c r="E10262" s="130"/>
    </row>
    <row r="10263" spans="1:5" ht="15.75" thickBot="1" x14ac:dyDescent="0.3">
      <c r="A10263" s="130"/>
      <c r="B10263" s="130"/>
      <c r="C10263" s="130"/>
      <c r="D10263" s="130"/>
      <c r="E10263" s="130"/>
    </row>
    <row r="10264" spans="1:5" x14ac:dyDescent="0.25">
      <c r="A10264" s="131"/>
      <c r="B10264" s="131"/>
      <c r="C10264" s="131"/>
      <c r="D10264" s="131"/>
      <c r="E10264" s="131"/>
    </row>
    <row r="10265" spans="1:5" ht="15.75" thickBot="1" x14ac:dyDescent="0.3">
      <c r="A10265" s="130"/>
      <c r="B10265" s="130"/>
      <c r="C10265" s="130"/>
      <c r="D10265" s="130"/>
      <c r="E10265" s="130"/>
    </row>
    <row r="10266" spans="1:5" ht="15.75" thickBot="1" x14ac:dyDescent="0.3">
      <c r="A10266" s="130"/>
      <c r="B10266" s="130"/>
      <c r="C10266" s="130"/>
      <c r="D10266" s="130"/>
      <c r="E10266" s="130"/>
    </row>
    <row r="10267" spans="1:5" x14ac:dyDescent="0.25">
      <c r="A10267" s="131"/>
      <c r="B10267" s="131"/>
      <c r="C10267" s="131"/>
      <c r="D10267" s="131"/>
      <c r="E10267" s="131"/>
    </row>
    <row r="10268" spans="1:5" ht="15.75" thickBot="1" x14ac:dyDescent="0.3">
      <c r="A10268" s="130"/>
      <c r="B10268" s="130"/>
      <c r="C10268" s="130"/>
      <c r="D10268" s="130"/>
      <c r="E10268" s="130"/>
    </row>
    <row r="10269" spans="1:5" ht="15.75" thickBot="1" x14ac:dyDescent="0.3">
      <c r="A10269" s="130"/>
      <c r="B10269" s="130"/>
      <c r="C10269" s="130"/>
      <c r="D10269" s="130"/>
      <c r="E10269" s="130"/>
    </row>
    <row r="10270" spans="1:5" ht="15.75" thickBot="1" x14ac:dyDescent="0.3">
      <c r="A10270" s="130"/>
      <c r="B10270" s="130"/>
      <c r="C10270" s="130"/>
      <c r="D10270" s="130"/>
      <c r="E10270" s="130"/>
    </row>
    <row r="10271" spans="1:5" ht="15.75" thickBot="1" x14ac:dyDescent="0.3">
      <c r="A10271" s="130"/>
      <c r="B10271" s="130"/>
      <c r="C10271" s="130"/>
      <c r="D10271" s="130"/>
      <c r="E10271" s="130"/>
    </row>
    <row r="10272" spans="1:5" ht="15.75" thickBot="1" x14ac:dyDescent="0.3">
      <c r="A10272" s="130"/>
      <c r="B10272" s="130"/>
      <c r="C10272" s="130"/>
      <c r="D10272" s="130"/>
      <c r="E10272" s="130"/>
    </row>
    <row r="10273" spans="1:5" ht="15.75" thickBot="1" x14ac:dyDescent="0.3">
      <c r="A10273" s="130"/>
      <c r="B10273" s="130"/>
      <c r="C10273" s="130"/>
      <c r="D10273" s="130"/>
      <c r="E10273" s="130"/>
    </row>
    <row r="10274" spans="1:5" ht="15.75" thickBot="1" x14ac:dyDescent="0.3">
      <c r="A10274" s="130"/>
      <c r="B10274" s="130"/>
      <c r="C10274" s="130"/>
      <c r="D10274" s="130"/>
      <c r="E10274" s="130"/>
    </row>
    <row r="10275" spans="1:5" ht="15.75" thickBot="1" x14ac:dyDescent="0.3">
      <c r="A10275" s="130"/>
      <c r="B10275" s="130"/>
      <c r="C10275" s="130"/>
      <c r="D10275" s="130"/>
      <c r="E10275" s="130"/>
    </row>
    <row r="10276" spans="1:5" ht="15.75" thickBot="1" x14ac:dyDescent="0.3">
      <c r="A10276" s="130"/>
      <c r="B10276" s="130"/>
      <c r="C10276" s="130"/>
      <c r="D10276" s="130"/>
      <c r="E10276" s="130"/>
    </row>
    <row r="10277" spans="1:5" x14ac:dyDescent="0.25">
      <c r="A10277" s="131"/>
      <c r="B10277" s="131"/>
      <c r="C10277" s="131"/>
      <c r="D10277" s="131"/>
      <c r="E10277" s="131"/>
    </row>
    <row r="10278" spans="1:5" ht="15.75" thickBot="1" x14ac:dyDescent="0.3">
      <c r="A10278" s="130"/>
      <c r="B10278" s="130"/>
      <c r="C10278" s="130"/>
      <c r="D10278" s="130"/>
      <c r="E10278" s="130"/>
    </row>
    <row r="10279" spans="1:5" ht="15.75" thickBot="1" x14ac:dyDescent="0.3">
      <c r="A10279" s="130"/>
      <c r="B10279" s="130"/>
      <c r="C10279" s="130"/>
      <c r="D10279" s="130"/>
      <c r="E10279" s="130"/>
    </row>
    <row r="10280" spans="1:5" ht="15.75" thickBot="1" x14ac:dyDescent="0.3">
      <c r="A10280" s="130"/>
      <c r="B10280" s="130"/>
      <c r="C10280" s="130"/>
      <c r="D10280" s="130"/>
      <c r="E10280" s="130"/>
    </row>
    <row r="10281" spans="1:5" ht="15.75" thickBot="1" x14ac:dyDescent="0.3">
      <c r="A10281" s="130"/>
      <c r="B10281" s="130"/>
      <c r="C10281" s="130"/>
      <c r="D10281" s="130"/>
      <c r="E10281" s="130"/>
    </row>
    <row r="10282" spans="1:5" ht="15.75" thickBot="1" x14ac:dyDescent="0.3">
      <c r="A10282" s="130"/>
      <c r="B10282" s="130"/>
      <c r="C10282" s="130"/>
      <c r="D10282" s="130"/>
      <c r="E10282" s="130"/>
    </row>
    <row r="10283" spans="1:5" x14ac:dyDescent="0.25">
      <c r="A10283" s="131"/>
      <c r="B10283" s="131"/>
      <c r="C10283" s="131"/>
      <c r="D10283" s="131"/>
      <c r="E10283" s="131"/>
    </row>
    <row r="10284" spans="1:5" ht="15.75" thickBot="1" x14ac:dyDescent="0.3">
      <c r="A10284" s="130"/>
      <c r="B10284" s="130"/>
      <c r="C10284" s="130"/>
      <c r="D10284" s="130"/>
      <c r="E10284" s="130"/>
    </row>
    <row r="10285" spans="1:5" ht="15.75" thickBot="1" x14ac:dyDescent="0.3">
      <c r="A10285" s="130"/>
      <c r="B10285" s="130"/>
      <c r="C10285" s="130"/>
      <c r="D10285" s="130"/>
      <c r="E10285" s="130"/>
    </row>
    <row r="10286" spans="1:5" ht="15.75" thickBot="1" x14ac:dyDescent="0.3">
      <c r="A10286" s="130"/>
      <c r="B10286" s="130"/>
      <c r="C10286" s="130"/>
      <c r="D10286" s="130"/>
      <c r="E10286" s="130"/>
    </row>
    <row r="10287" spans="1:5" ht="15.75" thickBot="1" x14ac:dyDescent="0.3">
      <c r="A10287" s="130"/>
      <c r="B10287" s="130"/>
      <c r="C10287" s="130"/>
      <c r="D10287" s="130"/>
      <c r="E10287" s="130"/>
    </row>
    <row r="10288" spans="1:5" ht="15.75" thickBot="1" x14ac:dyDescent="0.3">
      <c r="A10288" s="130"/>
      <c r="B10288" s="130"/>
      <c r="C10288" s="130"/>
      <c r="D10288" s="130"/>
      <c r="E10288" s="130"/>
    </row>
    <row r="10289" spans="1:5" ht="15.75" thickBot="1" x14ac:dyDescent="0.3">
      <c r="A10289" s="130"/>
      <c r="B10289" s="130"/>
      <c r="C10289" s="130"/>
      <c r="D10289" s="130"/>
      <c r="E10289" s="130"/>
    </row>
    <row r="10290" spans="1:5" ht="15.75" thickBot="1" x14ac:dyDescent="0.3">
      <c r="A10290" s="130"/>
      <c r="B10290" s="130"/>
      <c r="C10290" s="130"/>
      <c r="D10290" s="130"/>
      <c r="E10290" s="130"/>
    </row>
    <row r="10291" spans="1:5" ht="15.75" thickBot="1" x14ac:dyDescent="0.3">
      <c r="A10291" s="130"/>
      <c r="B10291" s="130"/>
      <c r="C10291" s="130"/>
      <c r="D10291" s="130"/>
      <c r="E10291" s="130"/>
    </row>
    <row r="10292" spans="1:5" ht="15.75" thickBot="1" x14ac:dyDescent="0.3">
      <c r="A10292" s="130"/>
      <c r="B10292" s="130"/>
      <c r="C10292" s="130"/>
      <c r="D10292" s="130"/>
      <c r="E10292" s="130"/>
    </row>
    <row r="10293" spans="1:5" ht="15.75" thickBot="1" x14ac:dyDescent="0.3">
      <c r="A10293" s="130"/>
      <c r="B10293" s="130"/>
      <c r="C10293" s="130"/>
      <c r="D10293" s="130"/>
      <c r="E10293" s="130"/>
    </row>
    <row r="10294" spans="1:5" ht="15.75" thickBot="1" x14ac:dyDescent="0.3">
      <c r="A10294" s="130"/>
      <c r="B10294" s="130"/>
      <c r="C10294" s="130"/>
      <c r="D10294" s="130"/>
      <c r="E10294" s="130"/>
    </row>
    <row r="10295" spans="1:5" ht="15.75" thickBot="1" x14ac:dyDescent="0.3">
      <c r="A10295" s="130"/>
      <c r="B10295" s="130"/>
      <c r="C10295" s="130"/>
      <c r="D10295" s="130"/>
      <c r="E10295" s="130"/>
    </row>
    <row r="10296" spans="1:5" x14ac:dyDescent="0.25">
      <c r="A10296" s="131"/>
      <c r="B10296" s="131"/>
      <c r="C10296" s="131"/>
      <c r="D10296" s="131"/>
      <c r="E10296" s="131"/>
    </row>
    <row r="10297" spans="1:5" ht="15.75" thickBot="1" x14ac:dyDescent="0.3">
      <c r="A10297" s="130"/>
      <c r="B10297" s="130"/>
      <c r="C10297" s="130"/>
      <c r="D10297" s="130"/>
      <c r="E10297" s="130"/>
    </row>
    <row r="10298" spans="1:5" ht="15.75" thickBot="1" x14ac:dyDescent="0.3">
      <c r="A10298" s="130"/>
      <c r="B10298" s="130"/>
      <c r="C10298" s="130"/>
      <c r="D10298" s="130"/>
      <c r="E10298" s="130"/>
    </row>
    <row r="10299" spans="1:5" x14ac:dyDescent="0.25">
      <c r="A10299" s="131"/>
      <c r="B10299" s="131"/>
      <c r="C10299" s="131"/>
      <c r="D10299" s="131"/>
      <c r="E10299" s="131"/>
    </row>
    <row r="10300" spans="1:5" ht="15.75" thickBot="1" x14ac:dyDescent="0.3">
      <c r="A10300" s="130"/>
      <c r="B10300" s="130"/>
      <c r="C10300" s="130"/>
      <c r="D10300" s="130"/>
      <c r="E10300" s="130"/>
    </row>
    <row r="10301" spans="1:5" ht="15.75" thickBot="1" x14ac:dyDescent="0.3">
      <c r="A10301" s="130"/>
      <c r="B10301" s="130"/>
      <c r="C10301" s="130"/>
      <c r="D10301" s="130"/>
      <c r="E10301" s="130"/>
    </row>
    <row r="10302" spans="1:5" x14ac:dyDescent="0.25">
      <c r="A10302" s="131"/>
      <c r="B10302" s="131"/>
      <c r="C10302" s="131"/>
      <c r="D10302" s="131"/>
      <c r="E10302" s="131"/>
    </row>
    <row r="10303" spans="1:5" ht="15.75" thickBot="1" x14ac:dyDescent="0.3">
      <c r="A10303" s="130"/>
      <c r="B10303" s="130"/>
      <c r="C10303" s="130"/>
      <c r="D10303" s="130"/>
      <c r="E10303" s="130"/>
    </row>
    <row r="10304" spans="1:5" ht="15.75" thickBot="1" x14ac:dyDescent="0.3">
      <c r="A10304" s="130"/>
      <c r="B10304" s="130"/>
      <c r="C10304" s="130"/>
      <c r="D10304" s="130"/>
      <c r="E10304" s="130"/>
    </row>
    <row r="10305" spans="1:5" ht="15.75" thickBot="1" x14ac:dyDescent="0.3">
      <c r="A10305" s="130"/>
      <c r="B10305" s="130"/>
      <c r="C10305" s="130"/>
      <c r="D10305" s="130"/>
      <c r="E10305" s="130"/>
    </row>
    <row r="10306" spans="1:5" ht="15.75" thickBot="1" x14ac:dyDescent="0.3">
      <c r="A10306" s="130"/>
      <c r="B10306" s="130"/>
      <c r="C10306" s="130"/>
      <c r="D10306" s="130"/>
      <c r="E10306" s="130"/>
    </row>
    <row r="10307" spans="1:5" ht="15.75" thickBot="1" x14ac:dyDescent="0.3">
      <c r="A10307" s="130"/>
      <c r="B10307" s="130"/>
      <c r="C10307" s="130"/>
      <c r="D10307" s="130"/>
      <c r="E10307" s="130"/>
    </row>
    <row r="10308" spans="1:5" ht="15.75" thickBot="1" x14ac:dyDescent="0.3">
      <c r="A10308" s="130"/>
      <c r="B10308" s="130"/>
      <c r="C10308" s="130"/>
      <c r="D10308" s="130"/>
      <c r="E10308" s="130"/>
    </row>
    <row r="10309" spans="1:5" ht="15.75" thickBot="1" x14ac:dyDescent="0.3">
      <c r="A10309" s="130"/>
      <c r="B10309" s="130"/>
      <c r="C10309" s="130"/>
      <c r="D10309" s="130"/>
      <c r="E10309" s="130"/>
    </row>
    <row r="10310" spans="1:5" ht="15.75" thickBot="1" x14ac:dyDescent="0.3">
      <c r="A10310" s="130"/>
      <c r="B10310" s="130"/>
      <c r="C10310" s="130"/>
      <c r="D10310" s="130"/>
      <c r="E10310" s="130"/>
    </row>
    <row r="10311" spans="1:5" ht="15.75" thickBot="1" x14ac:dyDescent="0.3">
      <c r="A10311" s="130"/>
      <c r="B10311" s="130"/>
      <c r="C10311" s="130"/>
      <c r="D10311" s="130"/>
      <c r="E10311" s="130"/>
    </row>
    <row r="10312" spans="1:5" ht="15.75" thickBot="1" x14ac:dyDescent="0.3">
      <c r="A10312" s="130"/>
      <c r="B10312" s="130"/>
      <c r="C10312" s="130"/>
      <c r="D10312" s="130"/>
      <c r="E10312" s="130"/>
    </row>
    <row r="10313" spans="1:5" ht="15.75" thickBot="1" x14ac:dyDescent="0.3">
      <c r="A10313" s="130"/>
      <c r="B10313" s="130"/>
      <c r="C10313" s="130"/>
      <c r="D10313" s="130"/>
      <c r="E10313" s="130"/>
    </row>
    <row r="10314" spans="1:5" x14ac:dyDescent="0.25">
      <c r="A10314" s="131"/>
      <c r="B10314" s="131"/>
      <c r="C10314" s="131"/>
      <c r="D10314" s="131"/>
      <c r="E10314" s="131"/>
    </row>
    <row r="10315" spans="1:5" ht="15.75" thickBot="1" x14ac:dyDescent="0.3">
      <c r="A10315" s="130"/>
      <c r="B10315" s="130"/>
      <c r="C10315" s="130"/>
      <c r="D10315" s="130"/>
      <c r="E10315" s="130"/>
    </row>
    <row r="10316" spans="1:5" ht="15.75" thickBot="1" x14ac:dyDescent="0.3">
      <c r="A10316" s="130"/>
      <c r="B10316" s="130"/>
      <c r="C10316" s="130"/>
      <c r="D10316" s="130"/>
      <c r="E10316" s="130"/>
    </row>
    <row r="10317" spans="1:5" x14ac:dyDescent="0.25">
      <c r="A10317" s="131"/>
      <c r="B10317" s="131"/>
      <c r="C10317" s="131"/>
      <c r="D10317" s="131"/>
      <c r="E10317" s="131"/>
    </row>
    <row r="10318" spans="1:5" ht="15.75" thickBot="1" x14ac:dyDescent="0.3">
      <c r="A10318" s="130"/>
      <c r="B10318" s="130"/>
      <c r="C10318" s="130"/>
      <c r="D10318" s="130"/>
      <c r="E10318" s="130"/>
    </row>
    <row r="10319" spans="1:5" ht="15.75" thickBot="1" x14ac:dyDescent="0.3">
      <c r="A10319" s="130"/>
      <c r="B10319" s="130"/>
      <c r="C10319" s="130"/>
      <c r="D10319" s="130"/>
      <c r="E10319" s="130"/>
    </row>
    <row r="10320" spans="1:5" ht="15.75" thickBot="1" x14ac:dyDescent="0.3">
      <c r="A10320" s="130"/>
      <c r="B10320" s="130"/>
      <c r="C10320" s="130"/>
      <c r="D10320" s="130"/>
      <c r="E10320" s="130"/>
    </row>
    <row r="10321" spans="1:5" ht="15.75" thickBot="1" x14ac:dyDescent="0.3">
      <c r="A10321" s="130"/>
      <c r="B10321" s="130"/>
      <c r="C10321" s="130"/>
      <c r="D10321" s="130"/>
      <c r="E10321" s="130"/>
    </row>
    <row r="10322" spans="1:5" ht="15.75" thickBot="1" x14ac:dyDescent="0.3">
      <c r="A10322" s="130"/>
      <c r="B10322" s="130"/>
      <c r="C10322" s="130"/>
      <c r="D10322" s="130"/>
      <c r="E10322" s="130"/>
    </row>
    <row r="10323" spans="1:5" ht="15.75" thickBot="1" x14ac:dyDescent="0.3">
      <c r="A10323" s="130"/>
      <c r="B10323" s="130"/>
      <c r="C10323" s="130"/>
      <c r="D10323" s="130"/>
      <c r="E10323" s="130"/>
    </row>
    <row r="10324" spans="1:5" ht="15.75" thickBot="1" x14ac:dyDescent="0.3">
      <c r="A10324" s="130"/>
      <c r="B10324" s="130"/>
      <c r="C10324" s="130"/>
      <c r="D10324" s="130"/>
      <c r="E10324" s="130"/>
    </row>
    <row r="10325" spans="1:5" ht="15.75" thickBot="1" x14ac:dyDescent="0.3">
      <c r="A10325" s="130"/>
      <c r="B10325" s="130"/>
      <c r="C10325" s="130"/>
      <c r="D10325" s="130"/>
      <c r="E10325" s="130"/>
    </row>
    <row r="10326" spans="1:5" x14ac:dyDescent="0.25">
      <c r="A10326" s="131"/>
      <c r="B10326" s="131"/>
      <c r="C10326" s="131"/>
      <c r="D10326" s="131"/>
      <c r="E10326" s="131"/>
    </row>
    <row r="10327" spans="1:5" ht="15.75" thickBot="1" x14ac:dyDescent="0.3">
      <c r="A10327" s="130"/>
      <c r="B10327" s="130"/>
      <c r="C10327" s="130"/>
      <c r="D10327" s="130"/>
      <c r="E10327" s="130"/>
    </row>
    <row r="10328" spans="1:5" ht="15.75" thickBot="1" x14ac:dyDescent="0.3">
      <c r="A10328" s="130"/>
      <c r="B10328" s="130"/>
      <c r="C10328" s="130"/>
      <c r="D10328" s="130"/>
      <c r="E10328" s="130"/>
    </row>
    <row r="10329" spans="1:5" ht="15.75" thickBot="1" x14ac:dyDescent="0.3">
      <c r="A10329" s="130"/>
      <c r="B10329" s="130"/>
      <c r="C10329" s="130"/>
      <c r="D10329" s="130"/>
      <c r="E10329" s="130"/>
    </row>
    <row r="10330" spans="1:5" x14ac:dyDescent="0.25">
      <c r="A10330" s="131"/>
      <c r="B10330" s="131"/>
      <c r="C10330" s="131"/>
      <c r="D10330" s="131"/>
      <c r="E10330" s="131"/>
    </row>
    <row r="10331" spans="1:5" ht="15.75" thickBot="1" x14ac:dyDescent="0.3">
      <c r="A10331" s="130"/>
      <c r="B10331" s="130"/>
      <c r="C10331" s="130"/>
      <c r="D10331" s="130"/>
      <c r="E10331" s="130"/>
    </row>
    <row r="10332" spans="1:5" ht="15.75" thickBot="1" x14ac:dyDescent="0.3">
      <c r="A10332" s="130"/>
      <c r="B10332" s="130"/>
      <c r="C10332" s="130"/>
      <c r="D10332" s="130"/>
      <c r="E10332" s="130"/>
    </row>
    <row r="10333" spans="1:5" ht="15.75" thickBot="1" x14ac:dyDescent="0.3">
      <c r="A10333" s="130"/>
      <c r="B10333" s="130"/>
      <c r="C10333" s="130"/>
      <c r="D10333" s="130"/>
      <c r="E10333" s="130"/>
    </row>
    <row r="10334" spans="1:5" ht="15.75" thickBot="1" x14ac:dyDescent="0.3">
      <c r="A10334" s="130"/>
      <c r="B10334" s="130"/>
      <c r="C10334" s="130"/>
      <c r="D10334" s="130"/>
      <c r="E10334" s="130"/>
    </row>
    <row r="10335" spans="1:5" ht="15.75" thickBot="1" x14ac:dyDescent="0.3">
      <c r="A10335" s="130"/>
      <c r="B10335" s="130"/>
      <c r="C10335" s="130"/>
      <c r="D10335" s="130"/>
      <c r="E10335" s="130"/>
    </row>
    <row r="10336" spans="1:5" ht="15.75" thickBot="1" x14ac:dyDescent="0.3">
      <c r="A10336" s="130"/>
      <c r="B10336" s="130"/>
      <c r="C10336" s="130"/>
      <c r="D10336" s="130"/>
      <c r="E10336" s="130"/>
    </row>
    <row r="10337" spans="1:5" ht="15.75" thickBot="1" x14ac:dyDescent="0.3">
      <c r="A10337" s="130"/>
      <c r="B10337" s="130"/>
      <c r="C10337" s="130"/>
      <c r="D10337" s="130"/>
      <c r="E10337" s="130"/>
    </row>
    <row r="10338" spans="1:5" ht="15.75" thickBot="1" x14ac:dyDescent="0.3">
      <c r="A10338" s="130"/>
      <c r="B10338" s="130"/>
      <c r="C10338" s="130"/>
      <c r="D10338" s="130"/>
      <c r="E10338" s="130"/>
    </row>
    <row r="10339" spans="1:5" ht="15.75" thickBot="1" x14ac:dyDescent="0.3">
      <c r="A10339" s="130"/>
      <c r="B10339" s="130"/>
      <c r="C10339" s="130"/>
      <c r="D10339" s="130"/>
      <c r="E10339" s="130"/>
    </row>
    <row r="10340" spans="1:5" ht="15.75" thickBot="1" x14ac:dyDescent="0.3">
      <c r="A10340" s="130"/>
      <c r="B10340" s="130"/>
      <c r="C10340" s="130"/>
      <c r="D10340" s="130"/>
      <c r="E10340" s="130"/>
    </row>
    <row r="10341" spans="1:5" ht="15.75" thickBot="1" x14ac:dyDescent="0.3">
      <c r="A10341" s="130"/>
      <c r="B10341" s="130"/>
      <c r="C10341" s="130"/>
      <c r="D10341" s="130"/>
      <c r="E10341" s="130"/>
    </row>
    <row r="10342" spans="1:5" ht="15.75" thickBot="1" x14ac:dyDescent="0.3">
      <c r="A10342" s="130"/>
      <c r="B10342" s="130"/>
      <c r="C10342" s="130"/>
      <c r="D10342" s="130"/>
      <c r="E10342" s="130"/>
    </row>
    <row r="10343" spans="1:5" ht="15.75" thickBot="1" x14ac:dyDescent="0.3">
      <c r="A10343" s="130"/>
      <c r="B10343" s="130"/>
      <c r="C10343" s="130"/>
      <c r="D10343" s="130"/>
      <c r="E10343" s="130"/>
    </row>
    <row r="10344" spans="1:5" ht="15.75" thickBot="1" x14ac:dyDescent="0.3">
      <c r="A10344" s="130"/>
      <c r="B10344" s="130"/>
      <c r="C10344" s="130"/>
      <c r="D10344" s="130"/>
      <c r="E10344" s="130"/>
    </row>
    <row r="10345" spans="1:5" ht="15.75" thickBot="1" x14ac:dyDescent="0.3">
      <c r="A10345" s="130"/>
      <c r="B10345" s="130"/>
      <c r="C10345" s="130"/>
      <c r="D10345" s="130"/>
      <c r="E10345" s="130"/>
    </row>
    <row r="10346" spans="1:5" ht="15.75" thickBot="1" x14ac:dyDescent="0.3">
      <c r="A10346" s="130"/>
      <c r="B10346" s="130"/>
      <c r="C10346" s="130"/>
      <c r="D10346" s="130"/>
      <c r="E10346" s="130"/>
    </row>
    <row r="10347" spans="1:5" ht="15.75" thickBot="1" x14ac:dyDescent="0.3">
      <c r="A10347" s="130"/>
      <c r="B10347" s="130"/>
      <c r="C10347" s="130"/>
      <c r="D10347" s="130"/>
      <c r="E10347" s="130"/>
    </row>
    <row r="10348" spans="1:5" ht="15.75" thickBot="1" x14ac:dyDescent="0.3">
      <c r="A10348" s="130"/>
      <c r="B10348" s="130"/>
      <c r="C10348" s="130"/>
      <c r="D10348" s="130"/>
      <c r="E10348" s="130"/>
    </row>
    <row r="10349" spans="1:5" ht="15.75" thickBot="1" x14ac:dyDescent="0.3">
      <c r="A10349" s="130"/>
      <c r="B10349" s="130"/>
      <c r="C10349" s="130"/>
      <c r="D10349" s="130"/>
      <c r="E10349" s="130"/>
    </row>
    <row r="10350" spans="1:5" ht="15.75" thickBot="1" x14ac:dyDescent="0.3">
      <c r="A10350" s="130"/>
      <c r="B10350" s="130"/>
      <c r="C10350" s="130"/>
      <c r="D10350" s="130"/>
      <c r="E10350" s="130"/>
    </row>
    <row r="10351" spans="1:5" ht="15.75" thickBot="1" x14ac:dyDescent="0.3">
      <c r="A10351" s="130"/>
      <c r="B10351" s="130"/>
      <c r="C10351" s="130"/>
      <c r="D10351" s="130"/>
      <c r="E10351" s="130"/>
    </row>
    <row r="10352" spans="1:5" ht="15.75" thickBot="1" x14ac:dyDescent="0.3">
      <c r="A10352" s="130"/>
      <c r="B10352" s="130"/>
      <c r="C10352" s="130"/>
      <c r="D10352" s="130"/>
      <c r="E10352" s="130"/>
    </row>
    <row r="10353" spans="1:5" ht="15.75" thickBot="1" x14ac:dyDescent="0.3">
      <c r="A10353" s="130"/>
      <c r="B10353" s="130"/>
      <c r="C10353" s="130"/>
      <c r="D10353" s="130"/>
      <c r="E10353" s="130"/>
    </row>
    <row r="10354" spans="1:5" ht="15.75" thickBot="1" x14ac:dyDescent="0.3">
      <c r="A10354" s="130"/>
      <c r="B10354" s="130"/>
      <c r="C10354" s="130"/>
      <c r="D10354" s="130"/>
      <c r="E10354" s="130"/>
    </row>
    <row r="10355" spans="1:5" ht="15.75" thickBot="1" x14ac:dyDescent="0.3">
      <c r="A10355" s="130"/>
      <c r="B10355" s="130"/>
      <c r="C10355" s="130"/>
      <c r="D10355" s="130"/>
      <c r="E10355" s="130"/>
    </row>
    <row r="10356" spans="1:5" ht="15.75" thickBot="1" x14ac:dyDescent="0.3">
      <c r="A10356" s="130"/>
      <c r="B10356" s="130"/>
      <c r="C10356" s="130"/>
      <c r="D10356" s="130"/>
      <c r="E10356" s="130"/>
    </row>
    <row r="10357" spans="1:5" ht="15.75" thickBot="1" x14ac:dyDescent="0.3">
      <c r="A10357" s="130"/>
      <c r="B10357" s="130"/>
      <c r="C10357" s="130"/>
      <c r="D10357" s="130"/>
      <c r="E10357" s="130"/>
    </row>
    <row r="10358" spans="1:5" ht="15.75" thickBot="1" x14ac:dyDescent="0.3">
      <c r="A10358" s="130"/>
      <c r="B10358" s="130"/>
      <c r="C10358" s="130"/>
      <c r="D10358" s="130"/>
      <c r="E10358" s="130"/>
    </row>
    <row r="10359" spans="1:5" ht="15.75" thickBot="1" x14ac:dyDescent="0.3">
      <c r="A10359" s="130"/>
      <c r="B10359" s="130"/>
      <c r="C10359" s="130"/>
      <c r="D10359" s="130"/>
      <c r="E10359" s="130"/>
    </row>
    <row r="10360" spans="1:5" ht="15.75" thickBot="1" x14ac:dyDescent="0.3">
      <c r="A10360" s="130"/>
      <c r="B10360" s="130"/>
      <c r="C10360" s="130"/>
      <c r="D10360" s="130"/>
      <c r="E10360" s="130"/>
    </row>
    <row r="10361" spans="1:5" ht="15.75" thickBot="1" x14ac:dyDescent="0.3">
      <c r="A10361" s="130"/>
      <c r="B10361" s="130"/>
      <c r="C10361" s="130"/>
      <c r="D10361" s="130"/>
      <c r="E10361" s="130"/>
    </row>
    <row r="10362" spans="1:5" ht="15.75" thickBot="1" x14ac:dyDescent="0.3">
      <c r="A10362" s="130"/>
      <c r="B10362" s="130"/>
      <c r="C10362" s="130"/>
      <c r="D10362" s="130"/>
      <c r="E10362" s="130"/>
    </row>
    <row r="10363" spans="1:5" ht="15.75" thickBot="1" x14ac:dyDescent="0.3">
      <c r="A10363" s="130"/>
      <c r="B10363" s="130"/>
      <c r="C10363" s="130"/>
      <c r="D10363" s="130"/>
      <c r="E10363" s="130"/>
    </row>
    <row r="10364" spans="1:5" ht="15.75" thickBot="1" x14ac:dyDescent="0.3">
      <c r="A10364" s="130"/>
      <c r="B10364" s="130"/>
      <c r="C10364" s="130"/>
      <c r="D10364" s="130"/>
      <c r="E10364" s="130"/>
    </row>
    <row r="10365" spans="1:5" ht="15.75" thickBot="1" x14ac:dyDescent="0.3">
      <c r="A10365" s="130"/>
      <c r="B10365" s="130"/>
      <c r="C10365" s="130"/>
      <c r="D10365" s="130"/>
      <c r="E10365" s="130"/>
    </row>
    <row r="10366" spans="1:5" ht="15.75" thickBot="1" x14ac:dyDescent="0.3">
      <c r="A10366" s="130"/>
      <c r="B10366" s="130"/>
      <c r="C10366" s="130"/>
      <c r="D10366" s="130"/>
      <c r="E10366" s="130"/>
    </row>
    <row r="10367" spans="1:5" ht="15.75" thickBot="1" x14ac:dyDescent="0.3">
      <c r="A10367" s="130"/>
      <c r="B10367" s="130"/>
      <c r="C10367" s="130"/>
      <c r="D10367" s="130"/>
      <c r="E10367" s="130"/>
    </row>
    <row r="10368" spans="1:5" ht="15.75" thickBot="1" x14ac:dyDescent="0.3">
      <c r="A10368" s="130"/>
      <c r="B10368" s="130"/>
      <c r="C10368" s="130"/>
      <c r="D10368" s="130"/>
      <c r="E10368" s="130"/>
    </row>
    <row r="10369" spans="1:5" ht="15.75" thickBot="1" x14ac:dyDescent="0.3">
      <c r="A10369" s="130"/>
      <c r="B10369" s="130"/>
      <c r="C10369" s="130"/>
      <c r="D10369" s="130"/>
      <c r="E10369" s="130"/>
    </row>
    <row r="10370" spans="1:5" ht="15.75" thickBot="1" x14ac:dyDescent="0.3">
      <c r="A10370" s="130"/>
      <c r="B10370" s="130"/>
      <c r="C10370" s="130"/>
      <c r="D10370" s="130"/>
      <c r="E10370" s="130"/>
    </row>
    <row r="10371" spans="1:5" ht="15.75" thickBot="1" x14ac:dyDescent="0.3">
      <c r="A10371" s="130"/>
      <c r="B10371" s="130"/>
      <c r="C10371" s="130"/>
      <c r="D10371" s="130"/>
      <c r="E10371" s="130"/>
    </row>
    <row r="10372" spans="1:5" x14ac:dyDescent="0.25">
      <c r="A10372" s="131"/>
      <c r="B10372" s="131"/>
      <c r="C10372" s="131"/>
      <c r="D10372" s="131"/>
      <c r="E10372" s="131"/>
    </row>
    <row r="10373" spans="1:5" ht="15.75" thickBot="1" x14ac:dyDescent="0.3">
      <c r="A10373" s="130"/>
      <c r="B10373" s="130"/>
      <c r="C10373" s="130"/>
      <c r="D10373" s="130"/>
      <c r="E10373" s="130"/>
    </row>
    <row r="10374" spans="1:5" ht="15.75" thickBot="1" x14ac:dyDescent="0.3">
      <c r="A10374" s="130"/>
      <c r="B10374" s="130"/>
      <c r="C10374" s="130"/>
      <c r="D10374" s="130"/>
      <c r="E10374" s="130"/>
    </row>
    <row r="10375" spans="1:5" x14ac:dyDescent="0.25">
      <c r="A10375" s="131"/>
      <c r="B10375" s="131"/>
      <c r="C10375" s="131"/>
      <c r="D10375" s="131"/>
      <c r="E10375" s="131"/>
    </row>
    <row r="10376" spans="1:5" ht="15.75" thickBot="1" x14ac:dyDescent="0.3">
      <c r="A10376" s="130"/>
      <c r="B10376" s="130"/>
      <c r="C10376" s="130"/>
      <c r="D10376" s="130"/>
      <c r="E10376" s="130"/>
    </row>
    <row r="10377" spans="1:5" ht="15.75" thickBot="1" x14ac:dyDescent="0.3">
      <c r="A10377" s="130"/>
      <c r="B10377" s="130"/>
      <c r="C10377" s="130"/>
      <c r="D10377" s="130"/>
      <c r="E10377" s="130"/>
    </row>
    <row r="10378" spans="1:5" ht="15.75" thickBot="1" x14ac:dyDescent="0.3">
      <c r="A10378" s="130"/>
      <c r="B10378" s="130"/>
      <c r="C10378" s="130"/>
      <c r="D10378" s="130"/>
      <c r="E10378" s="130"/>
    </row>
    <row r="10379" spans="1:5" ht="15.75" thickBot="1" x14ac:dyDescent="0.3">
      <c r="A10379" s="130"/>
      <c r="B10379" s="130"/>
      <c r="C10379" s="130"/>
      <c r="D10379" s="130"/>
      <c r="E10379" s="130"/>
    </row>
    <row r="10380" spans="1:5" ht="15.75" thickBot="1" x14ac:dyDescent="0.3">
      <c r="A10380" s="130"/>
      <c r="B10380" s="130"/>
      <c r="C10380" s="130"/>
      <c r="D10380" s="130"/>
      <c r="E10380" s="130"/>
    </row>
    <row r="10381" spans="1:5" ht="15.75" thickBot="1" x14ac:dyDescent="0.3">
      <c r="A10381" s="130"/>
      <c r="B10381" s="130"/>
      <c r="C10381" s="130"/>
      <c r="D10381" s="130"/>
      <c r="E10381" s="130"/>
    </row>
    <row r="10382" spans="1:5" ht="15.75" thickBot="1" x14ac:dyDescent="0.3">
      <c r="A10382" s="130"/>
      <c r="B10382" s="130"/>
      <c r="C10382" s="130"/>
      <c r="D10382" s="130"/>
      <c r="E10382" s="130"/>
    </row>
    <row r="10383" spans="1:5" x14ac:dyDescent="0.25">
      <c r="A10383" s="131"/>
      <c r="B10383" s="131"/>
      <c r="C10383" s="131"/>
      <c r="D10383" s="131"/>
      <c r="E10383" s="131"/>
    </row>
    <row r="10384" spans="1:5" ht="15.75" thickBot="1" x14ac:dyDescent="0.3">
      <c r="A10384" s="130"/>
      <c r="B10384" s="130"/>
      <c r="C10384" s="130"/>
      <c r="D10384" s="130"/>
      <c r="E10384" s="130"/>
    </row>
    <row r="10385" spans="1:5" ht="15.75" thickBot="1" x14ac:dyDescent="0.3">
      <c r="A10385" s="130"/>
      <c r="B10385" s="130"/>
      <c r="C10385" s="130"/>
      <c r="D10385" s="130"/>
      <c r="E10385" s="130"/>
    </row>
    <row r="10386" spans="1:5" x14ac:dyDescent="0.25">
      <c r="A10386" s="131"/>
      <c r="B10386" s="131"/>
      <c r="C10386" s="131"/>
      <c r="D10386" s="131"/>
      <c r="E10386" s="131"/>
    </row>
    <row r="10387" spans="1:5" ht="15.75" thickBot="1" x14ac:dyDescent="0.3">
      <c r="A10387" s="130"/>
      <c r="B10387" s="130"/>
      <c r="C10387" s="130"/>
      <c r="D10387" s="130"/>
      <c r="E10387" s="130"/>
    </row>
    <row r="10388" spans="1:5" ht="15.75" thickBot="1" x14ac:dyDescent="0.3">
      <c r="A10388" s="130"/>
      <c r="B10388" s="130"/>
      <c r="C10388" s="130"/>
      <c r="D10388" s="130"/>
      <c r="E10388" s="130"/>
    </row>
    <row r="10389" spans="1:5" ht="15.75" thickBot="1" x14ac:dyDescent="0.3">
      <c r="A10389" s="130"/>
      <c r="B10389" s="130"/>
      <c r="C10389" s="130"/>
      <c r="D10389" s="130"/>
      <c r="E10389" s="130"/>
    </row>
    <row r="10390" spans="1:5" ht="15.75" thickBot="1" x14ac:dyDescent="0.3">
      <c r="A10390" s="130"/>
      <c r="B10390" s="130"/>
      <c r="C10390" s="130"/>
      <c r="D10390" s="130"/>
      <c r="E10390" s="130"/>
    </row>
    <row r="10391" spans="1:5" ht="15.75" thickBot="1" x14ac:dyDescent="0.3">
      <c r="A10391" s="130"/>
      <c r="B10391" s="130"/>
      <c r="C10391" s="130"/>
      <c r="D10391" s="130"/>
      <c r="E10391" s="130"/>
    </row>
    <row r="10392" spans="1:5" x14ac:dyDescent="0.25">
      <c r="A10392" s="131"/>
      <c r="B10392" s="131"/>
      <c r="C10392" s="131"/>
      <c r="D10392" s="131"/>
      <c r="E10392" s="131"/>
    </row>
    <row r="10393" spans="1:5" ht="15.75" thickBot="1" x14ac:dyDescent="0.3">
      <c r="A10393" s="130"/>
      <c r="B10393" s="130"/>
      <c r="C10393" s="130"/>
      <c r="D10393" s="130"/>
      <c r="E10393" s="130"/>
    </row>
    <row r="10394" spans="1:5" ht="15.75" thickBot="1" x14ac:dyDescent="0.3">
      <c r="A10394" s="130"/>
      <c r="B10394" s="130"/>
      <c r="C10394" s="130"/>
      <c r="D10394" s="130"/>
      <c r="E10394" s="130"/>
    </row>
    <row r="10395" spans="1:5" ht="15.75" thickBot="1" x14ac:dyDescent="0.3">
      <c r="A10395" s="130"/>
      <c r="B10395" s="130"/>
      <c r="C10395" s="130"/>
      <c r="D10395" s="130"/>
      <c r="E10395" s="130"/>
    </row>
    <row r="10396" spans="1:5" ht="15.75" thickBot="1" x14ac:dyDescent="0.3">
      <c r="A10396" s="130"/>
      <c r="B10396" s="130"/>
      <c r="C10396" s="130"/>
      <c r="D10396" s="130"/>
      <c r="E10396" s="130"/>
    </row>
    <row r="10397" spans="1:5" x14ac:dyDescent="0.25">
      <c r="A10397" s="131"/>
      <c r="B10397" s="131"/>
      <c r="C10397" s="131"/>
      <c r="D10397" s="131"/>
      <c r="E10397" s="131"/>
    </row>
    <row r="10398" spans="1:5" ht="15.75" thickBot="1" x14ac:dyDescent="0.3">
      <c r="A10398" s="130"/>
      <c r="B10398" s="130"/>
      <c r="C10398" s="130"/>
      <c r="D10398" s="130"/>
      <c r="E10398" s="130"/>
    </row>
    <row r="10399" spans="1:5" ht="15.75" thickBot="1" x14ac:dyDescent="0.3">
      <c r="A10399" s="130"/>
      <c r="B10399" s="130"/>
      <c r="C10399" s="130"/>
      <c r="D10399" s="130"/>
      <c r="E10399" s="130"/>
    </row>
    <row r="10400" spans="1:5" ht="15.75" thickBot="1" x14ac:dyDescent="0.3">
      <c r="A10400" s="130"/>
      <c r="B10400" s="130"/>
      <c r="C10400" s="130"/>
      <c r="D10400" s="130"/>
      <c r="E10400" s="130"/>
    </row>
    <row r="10401" spans="1:5" ht="15.75" thickBot="1" x14ac:dyDescent="0.3">
      <c r="A10401" s="130"/>
      <c r="B10401" s="130"/>
      <c r="C10401" s="130"/>
      <c r="D10401" s="130"/>
      <c r="E10401" s="130"/>
    </row>
    <row r="10402" spans="1:5" ht="15.75" thickBot="1" x14ac:dyDescent="0.3">
      <c r="A10402" s="130"/>
      <c r="B10402" s="130"/>
      <c r="C10402" s="130"/>
      <c r="D10402" s="130"/>
      <c r="E10402" s="130"/>
    </row>
    <row r="10403" spans="1:5" ht="15.75" thickBot="1" x14ac:dyDescent="0.3">
      <c r="A10403" s="130"/>
      <c r="B10403" s="130"/>
      <c r="C10403" s="130"/>
      <c r="D10403" s="130"/>
      <c r="E10403" s="130"/>
    </row>
    <row r="10404" spans="1:5" ht="15.75" thickBot="1" x14ac:dyDescent="0.3">
      <c r="A10404" s="130"/>
      <c r="B10404" s="130"/>
      <c r="C10404" s="130"/>
      <c r="D10404" s="130"/>
      <c r="E10404" s="130"/>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2" tint="-0.249977111117893"/>
  </sheetPr>
  <dimension ref="A1:B36"/>
  <sheetViews>
    <sheetView workbookViewId="0">
      <selection activeCell="A15" sqref="A15"/>
    </sheetView>
  </sheetViews>
  <sheetFormatPr defaultColWidth="9.140625" defaultRowHeight="15" x14ac:dyDescent="0.25"/>
  <cols>
    <col min="1" max="1" width="61.42578125" style="12" bestFit="1" customWidth="1"/>
    <col min="2" max="2" width="103" style="3" customWidth="1"/>
    <col min="3" max="16384" width="9.140625" style="3"/>
  </cols>
  <sheetData>
    <row r="1" spans="1:2" s="7" customFormat="1" x14ac:dyDescent="0.25">
      <c r="A1" s="5" t="s">
        <v>131</v>
      </c>
      <c r="B1" s="6" t="s">
        <v>172</v>
      </c>
    </row>
    <row r="2" spans="1:2" x14ac:dyDescent="0.25">
      <c r="A2" s="8" t="s">
        <v>47</v>
      </c>
      <c r="B2" s="4" t="s">
        <v>152</v>
      </c>
    </row>
    <row r="3" spans="1:2" ht="30" x14ac:dyDescent="0.25">
      <c r="A3" s="8" t="s">
        <v>49</v>
      </c>
      <c r="B3" s="4" t="s">
        <v>153</v>
      </c>
    </row>
    <row r="4" spans="1:2" x14ac:dyDescent="0.25">
      <c r="A4" s="8" t="s">
        <v>51</v>
      </c>
      <c r="B4" s="4" t="s">
        <v>164</v>
      </c>
    </row>
    <row r="5" spans="1:2" x14ac:dyDescent="0.25">
      <c r="A5" s="23" t="s">
        <v>2082</v>
      </c>
      <c r="B5" s="24" t="s">
        <v>2083</v>
      </c>
    </row>
    <row r="6" spans="1:2" x14ac:dyDescent="0.25">
      <c r="A6" s="23" t="s">
        <v>52</v>
      </c>
      <c r="B6" s="24" t="s">
        <v>160</v>
      </c>
    </row>
    <row r="7" spans="1:2" x14ac:dyDescent="0.25">
      <c r="A7" s="23" t="s">
        <v>183</v>
      </c>
      <c r="B7" s="24" t="s">
        <v>2083</v>
      </c>
    </row>
    <row r="8" spans="1:2" x14ac:dyDescent="0.25">
      <c r="A8" s="23" t="s">
        <v>155</v>
      </c>
      <c r="B8" s="24" t="s">
        <v>171</v>
      </c>
    </row>
    <row r="9" spans="1:2" ht="35.25" customHeight="1" x14ac:dyDescent="0.25">
      <c r="A9" s="23" t="s">
        <v>126</v>
      </c>
      <c r="B9" s="24" t="s">
        <v>154</v>
      </c>
    </row>
    <row r="10" spans="1:2" ht="30" x14ac:dyDescent="0.25">
      <c r="A10" s="23" t="s">
        <v>127</v>
      </c>
      <c r="B10" s="24" t="s">
        <v>154</v>
      </c>
    </row>
    <row r="11" spans="1:2" x14ac:dyDescent="0.25">
      <c r="A11" s="23" t="s">
        <v>128</v>
      </c>
      <c r="B11" s="24" t="s">
        <v>168</v>
      </c>
    </row>
    <row r="12" spans="1:2" x14ac:dyDescent="0.25">
      <c r="A12" s="25" t="s">
        <v>145</v>
      </c>
      <c r="B12" s="24" t="s">
        <v>171</v>
      </c>
    </row>
    <row r="13" spans="1:2" x14ac:dyDescent="0.25">
      <c r="A13" s="25" t="s">
        <v>146</v>
      </c>
      <c r="B13" s="24" t="s">
        <v>171</v>
      </c>
    </row>
    <row r="14" spans="1:2" ht="30" x14ac:dyDescent="0.25">
      <c r="A14" s="25" t="s">
        <v>147</v>
      </c>
      <c r="B14" s="24" t="s">
        <v>171</v>
      </c>
    </row>
    <row r="15" spans="1:2" x14ac:dyDescent="0.25">
      <c r="A15" s="25" t="s">
        <v>150</v>
      </c>
      <c r="B15" s="24" t="s">
        <v>171</v>
      </c>
    </row>
    <row r="16" spans="1:2" x14ac:dyDescent="0.25">
      <c r="A16" s="26" t="s">
        <v>148</v>
      </c>
      <c r="B16" s="24" t="s">
        <v>171</v>
      </c>
    </row>
    <row r="17" spans="1:2" x14ac:dyDescent="0.25">
      <c r="A17" s="26" t="s">
        <v>149</v>
      </c>
      <c r="B17" s="24" t="s">
        <v>171</v>
      </c>
    </row>
    <row r="18" spans="1:2" x14ac:dyDescent="0.25">
      <c r="A18" s="23" t="s">
        <v>156</v>
      </c>
      <c r="B18" s="24" t="s">
        <v>157</v>
      </c>
    </row>
    <row r="19" spans="1:2" x14ac:dyDescent="0.25">
      <c r="A19" s="23" t="s">
        <v>158</v>
      </c>
      <c r="B19" s="24" t="s">
        <v>2083</v>
      </c>
    </row>
    <row r="20" spans="1:2" x14ac:dyDescent="0.25">
      <c r="A20" s="23" t="s">
        <v>2081</v>
      </c>
      <c r="B20" s="24" t="s">
        <v>2083</v>
      </c>
    </row>
    <row r="21" spans="1:2" ht="30" x14ac:dyDescent="0.25">
      <c r="A21" s="23" t="s">
        <v>2084</v>
      </c>
      <c r="B21" s="24" t="s">
        <v>2085</v>
      </c>
    </row>
    <row r="22" spans="1:2" ht="30" x14ac:dyDescent="0.25">
      <c r="A22" s="23" t="s">
        <v>60</v>
      </c>
      <c r="B22" s="24" t="s">
        <v>159</v>
      </c>
    </row>
    <row r="23" spans="1:2" x14ac:dyDescent="0.25">
      <c r="A23" s="23" t="s">
        <v>62</v>
      </c>
      <c r="B23" s="24" t="s">
        <v>161</v>
      </c>
    </row>
    <row r="24" spans="1:2" ht="30" x14ac:dyDescent="0.25">
      <c r="A24" s="8" t="s">
        <v>48</v>
      </c>
      <c r="B24" s="4" t="s">
        <v>162</v>
      </c>
    </row>
    <row r="25" spans="1:2" ht="30" x14ac:dyDescent="0.25">
      <c r="A25" s="8" t="s">
        <v>50</v>
      </c>
      <c r="B25" s="4" t="s">
        <v>163</v>
      </c>
    </row>
    <row r="26" spans="1:2" ht="30" x14ac:dyDescent="0.25">
      <c r="A26" s="8" t="s">
        <v>53</v>
      </c>
      <c r="B26" s="4" t="s">
        <v>182</v>
      </c>
    </row>
    <row r="27" spans="1:2" x14ac:dyDescent="0.25">
      <c r="A27" s="8" t="s">
        <v>54</v>
      </c>
      <c r="B27" s="4" t="s">
        <v>171</v>
      </c>
    </row>
    <row r="28" spans="1:2" x14ac:dyDescent="0.25">
      <c r="A28" s="8" t="s">
        <v>55</v>
      </c>
      <c r="B28" s="4" t="s">
        <v>165</v>
      </c>
    </row>
    <row r="29" spans="1:2" ht="30" x14ac:dyDescent="0.25">
      <c r="A29" s="8" t="s">
        <v>56</v>
      </c>
      <c r="B29" s="4" t="s">
        <v>166</v>
      </c>
    </row>
    <row r="30" spans="1:2" x14ac:dyDescent="0.25">
      <c r="A30" s="8" t="s">
        <v>129</v>
      </c>
      <c r="B30" s="4" t="s">
        <v>167</v>
      </c>
    </row>
    <row r="31" spans="1:2" x14ac:dyDescent="0.25">
      <c r="A31" s="8" t="s">
        <v>130</v>
      </c>
      <c r="B31" s="4" t="s">
        <v>167</v>
      </c>
    </row>
    <row r="32" spans="1:2" x14ac:dyDescent="0.25">
      <c r="A32" s="8" t="s">
        <v>58</v>
      </c>
      <c r="B32" s="4" t="s">
        <v>169</v>
      </c>
    </row>
    <row r="33" spans="1:2" ht="30" x14ac:dyDescent="0.25">
      <c r="A33" s="10" t="s">
        <v>59</v>
      </c>
      <c r="B33" s="4" t="s">
        <v>170</v>
      </c>
    </row>
    <row r="34" spans="1:2" ht="30" x14ac:dyDescent="0.25">
      <c r="A34" s="8" t="s">
        <v>61</v>
      </c>
      <c r="B34" s="4" t="s">
        <v>153</v>
      </c>
    </row>
    <row r="35" spans="1:2" x14ac:dyDescent="0.25">
      <c r="A35" s="9" t="s">
        <v>139</v>
      </c>
      <c r="B35" s="4" t="s">
        <v>152</v>
      </c>
    </row>
    <row r="36" spans="1:2" x14ac:dyDescent="0.25">
      <c r="A36" s="11" t="s">
        <v>138</v>
      </c>
      <c r="B36" s="4" t="s">
        <v>152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7A0E0D2DCE9B147BE6C352D413B6A0F" ma:contentTypeVersion="6" ma:contentTypeDescription="Upload an image." ma:contentTypeScope="" ma:versionID="59adcdf62fe44e287ff4ef9002dce373">
  <xsd:schema xmlns:xsd="http://www.w3.org/2001/XMLSchema" xmlns:xs="http://www.w3.org/2001/XMLSchema" xmlns:p="http://schemas.microsoft.com/office/2006/metadata/properties" xmlns:ns1="http://schemas.microsoft.com/sharepoint/v3" xmlns:ns2="7B4B4BA2-8A1B-4FB0-A7E2-0D198EF5A61D" xmlns:ns3="http://schemas.microsoft.com/sharepoint/v3/fields" xmlns:ns4="eab8d14b-09af-4a36-a08f-69625f6b1c94" targetNamespace="http://schemas.microsoft.com/office/2006/metadata/properties" ma:root="true" ma:fieldsID="b03c8217d720046496ef8441e24e87c8" ns1:_="" ns2:_="" ns3:_="" ns4:_="">
    <xsd:import namespace="http://schemas.microsoft.com/sharepoint/v3"/>
    <xsd:import namespace="7B4B4BA2-8A1B-4FB0-A7E2-0D198EF5A61D"/>
    <xsd:import namespace="http://schemas.microsoft.com/sharepoint/v3/fields"/>
    <xsd:import namespace="eab8d14b-09af-4a36-a08f-69625f6b1c94"/>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element ref="ns1:RoutingConditionProperties"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27" nillable="true" ma:displayName="Scheduling Start Date" ma:description="" ma:hidden="true" ma:internalName="PublishingStartDate">
      <xsd:simpleType>
        <xsd:restriction base="dms:Unknown"/>
      </xsd:simpleType>
    </xsd:element>
    <xsd:element name="PublishingExpirationDate" ma:index="28" nillable="true" ma:displayName="Scheduling End Date" ma:description="" ma:hidden="true" ma:internalName="PublishingExpirationDate">
      <xsd:simpleType>
        <xsd:restriction base="dms:Unknown"/>
      </xsd:simpleType>
    </xsd:element>
    <xsd:element name="RoutingConditionProperties" ma:index="29" nillable="true" ma:displayName="Properties used in Conditions" ma:hidden="true" ma:internalName="RoutingConditionPropertie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4B4BA2-8A1B-4FB0-A7E2-0D198EF5A61D"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b8d14b-09af-4a36-a08f-69625f6b1c94"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outingConditionProperties xmlns="http://schemas.microsoft.com/sharepoint/v3" xsi:nil="true"/>
    <ImageCreateDate xmlns="7B4B4BA2-8A1B-4FB0-A7E2-0D198EF5A61D" xsi:nil="true"/>
    <PublishingExpirationDate xmlns="http://schemas.microsoft.com/sharepoint/v3" xsi:nil="true"/>
    <PublishingStartDate xmlns="http://schemas.microsoft.com/sharepoint/v3" xsi:nil="true"/>
    <wic_System_Copyright xmlns="http://schemas.microsoft.com/sharepoint/v3/fields"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634AE9-C21E-4BBF-9504-29ECEEAC1EBE}"/>
</file>

<file path=customXml/itemProps2.xml><?xml version="1.0" encoding="utf-8"?>
<ds:datastoreItem xmlns:ds="http://schemas.openxmlformats.org/officeDocument/2006/customXml" ds:itemID="{A07BBFA1-9D42-4DCE-A8A8-BE0CE45E20A4}">
  <ds:schemaRefs>
    <ds:schemaRef ds:uri="61d36714-82a2-45f4-8e1b-4d1d73d08866"/>
    <ds:schemaRef ds:uri="http://www.w3.org/XML/1998/namespace"/>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sharepoint/v3"/>
    <ds:schemaRef ds:uri="http://purl.org/dc/elements/1.1/"/>
    <ds:schemaRef ds:uri="26131fb9-406a-4a4f-a9e3-bf18509d9576"/>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5E72CF1-A85D-4F6C-9A49-3F37745B9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Position Build</vt:lpstr>
      <vt:lpstr>USAHire</vt:lpstr>
      <vt:lpstr>Sheet1</vt:lpstr>
      <vt:lpstr>Recruit or Non-Comp</vt:lpstr>
      <vt:lpstr>Eligibility Listing</vt:lpstr>
      <vt:lpstr>Competencies Helper Page</vt:lpstr>
      <vt:lpstr>Competency Worksheet</vt:lpstr>
      <vt:lpstr>Reference-Competencies</vt:lpstr>
      <vt:lpstr>Resources</vt:lpstr>
      <vt:lpstr> Business Process &amp; FAQ</vt:lpstr>
      <vt:lpstr>Drop Downs</vt:lpstr>
      <vt:lpstr>'Position Build'!Dropdown35</vt:lpstr>
      <vt:lpstr>'Position Build'!Dropdown46</vt:lpstr>
      <vt:lpstr>'Position Build'!Dropdown6</vt:lpstr>
      <vt:lpstr>'Position Build'!Dropdown8</vt:lpstr>
      <vt:lpstr>'Position Build'!Dropdown9</vt:lpstr>
      <vt:lpstr>'Position Build'!Print_Area</vt:lpstr>
      <vt:lpstr>'Recruit or Non-Comp'!Print_Area</vt:lpstr>
      <vt:lpstr>'Position Build'!Text137</vt:lpstr>
      <vt:lpstr>'Position Build'!Text140</vt:lpstr>
      <vt:lpstr>'Position Build'!Text143</vt:lpstr>
      <vt:lpstr>'Position Build'!Text34</vt:lpstr>
      <vt:lpstr>'Position Build'!Text35</vt:lpstr>
      <vt:lpstr>'Position Build'!Text52</vt:lpstr>
      <vt:lpstr>'Position Build'!Text53</vt:lpstr>
      <vt:lpstr>'Position Build'!Text54</vt:lpstr>
    </vt:vector>
  </TitlesOfParts>
  <Company>NMCI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DON Recruit Position Checklist 30 August 2024</dc:title>
  <dc:creator>Culp, Marcus CIV OCHR-SAN DIEGO, 50</dc:creator>
  <cp:keywords/>
  <dc:description/>
  <cp:lastModifiedBy>Wyker, Alaina M CIV USN OCHR WASHINGTON DC (USA)</cp:lastModifiedBy>
  <cp:lastPrinted>2023-04-03T15:15:37Z</cp:lastPrinted>
  <dcterms:created xsi:type="dcterms:W3CDTF">2017-04-04T13:51:55Z</dcterms:created>
  <dcterms:modified xsi:type="dcterms:W3CDTF">2024-08-29T20:01:12Z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0x0101009148F5A04DDD49CBA7127AADA5FB792B00AADE34325A8B49CDA8BB4DB53328F21400D7A0E0D2DCE9B147BE6C352D413B6A0F</vt:lpwstr>
  </property>
</Properties>
</file>